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hawe-my.sharepoint.com/personal/m_gavagnin_hawe_at/Documents/Dokumente/05_Foresight/03_Scanning/Newsletters/PowerBi_Analyses/"/>
    </mc:Choice>
  </mc:AlternateContent>
  <xr:revisionPtr revIDLastSave="1390" documentId="8_{6CE6E01C-3B49-4C61-96A9-242124651938}" xr6:coauthVersionLast="47" xr6:coauthVersionMax="47" xr10:uidLastSave="{BB7A0D56-4704-436D-B6C6-C5CDA61D4E8A}"/>
  <bookViews>
    <workbookView xWindow="28680" yWindow="-10665" windowWidth="29040" windowHeight="15840" activeTab="5" xr2:uid="{439460DA-E8D2-4DE4-8E66-67C2A8253061}"/>
  </bookViews>
  <sheets>
    <sheet name="Articles_collection_modified" sheetId="1" r:id="rId1"/>
    <sheet name="News_statistics" sheetId="2" r:id="rId2"/>
    <sheet name="Index" sheetId="3" r:id="rId3"/>
    <sheet name="Horizon numbers" sheetId="5" r:id="rId4"/>
    <sheet name="Trends_definition" sheetId="8" r:id="rId5"/>
    <sheet name="for_python" sheetId="6" r:id="rId6"/>
    <sheet name="cross-trends_matrix" sheetId="7" r:id="rId7"/>
  </sheets>
  <definedNames>
    <definedName name="_xlnm._FilterDatabase" localSheetId="1" hidden="1">News_statistics!$A$1:$A$219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7" l="1" a="1"/>
  <c r="C3" i="7" s="1"/>
  <c r="U21" i="7" a="1"/>
  <c r="U21" i="7" s="1"/>
  <c r="T21" i="7" a="1"/>
  <c r="T21" i="7" s="1"/>
  <c r="B3" i="7" a="1"/>
  <c r="B3" i="7" s="1"/>
  <c r="D3" i="7" a="1"/>
  <c r="D3" i="7"/>
  <c r="E3" i="7" a="1"/>
  <c r="E3" i="7" s="1"/>
  <c r="F3" i="7" a="1"/>
  <c r="F3" i="7" s="1"/>
  <c r="G3" i="7" a="1"/>
  <c r="G3" i="7" s="1"/>
  <c r="H3" i="7" a="1"/>
  <c r="H3" i="7" s="1"/>
  <c r="I3" i="7" a="1"/>
  <c r="I3" i="7" s="1"/>
  <c r="J3" i="7" a="1"/>
  <c r="J3" i="7" s="1"/>
  <c r="K3" i="7" a="1"/>
  <c r="K3" i="7" s="1"/>
  <c r="L3" i="7" a="1"/>
  <c r="L3" i="7" s="1"/>
  <c r="M3" i="7" a="1"/>
  <c r="M3" i="7" s="1"/>
  <c r="N3" i="7" a="1"/>
  <c r="N3" i="7" s="1"/>
  <c r="O3" i="7" a="1"/>
  <c r="O3" i="7" s="1"/>
  <c r="P3" i="7" a="1"/>
  <c r="P3" i="7" s="1"/>
  <c r="Q3" i="7" a="1"/>
  <c r="Q3" i="7" s="1"/>
  <c r="R3" i="7" a="1"/>
  <c r="R3" i="7" s="1"/>
  <c r="S3" i="7" a="1"/>
  <c r="S3" i="7" s="1"/>
  <c r="T3" i="7" a="1"/>
  <c r="T3" i="7" s="1"/>
  <c r="U3" i="7" a="1"/>
  <c r="U3" i="7" s="1"/>
  <c r="V3" i="7" a="1"/>
  <c r="V3" i="7" s="1"/>
  <c r="W3" i="7" a="1"/>
  <c r="W3" i="7" s="1"/>
  <c r="X3" i="7" a="1"/>
  <c r="X3" i="7"/>
  <c r="Y3" i="7" a="1"/>
  <c r="Y3" i="7" s="1"/>
  <c r="Z3" i="7" a="1"/>
  <c r="Z3" i="7" s="1"/>
  <c r="AA3" i="7" a="1"/>
  <c r="AA3" i="7" s="1"/>
  <c r="AB3" i="7" a="1"/>
  <c r="AB3" i="7"/>
  <c r="AC3" i="7" a="1"/>
  <c r="AC3" i="7" s="1"/>
  <c r="AD3" i="7" a="1"/>
  <c r="AD3" i="7" s="1"/>
  <c r="AE3" i="7" a="1"/>
  <c r="AE3" i="7" s="1"/>
  <c r="AF3" i="7" a="1"/>
  <c r="AF3" i="7"/>
  <c r="AG3" i="7" a="1"/>
  <c r="AG3" i="7" s="1"/>
  <c r="AH3" i="7" a="1"/>
  <c r="AH3" i="7" s="1"/>
  <c r="AI3" i="7" a="1"/>
  <c r="AI3" i="7" s="1"/>
  <c r="AJ3" i="7" a="1"/>
  <c r="AJ3" i="7" s="1"/>
  <c r="AK3" i="7" a="1"/>
  <c r="AK3" i="7" s="1"/>
  <c r="AL3" i="7" a="1"/>
  <c r="AL3" i="7" s="1"/>
  <c r="AM3" i="7" a="1"/>
  <c r="AM3" i="7" s="1"/>
  <c r="AN3" i="7" a="1"/>
  <c r="AN3" i="7" s="1"/>
  <c r="AO3" i="7" a="1"/>
  <c r="AO3" i="7" s="1"/>
  <c r="AP3" i="7" a="1"/>
  <c r="AP3" i="7" s="1"/>
  <c r="AQ3" i="7" a="1"/>
  <c r="AQ3" i="7" s="1"/>
  <c r="AR3" i="7" a="1"/>
  <c r="AR3" i="7" s="1"/>
  <c r="AS3" i="7" a="1"/>
  <c r="AS3" i="7" s="1"/>
  <c r="AT3" i="7" a="1"/>
  <c r="AT3" i="7" s="1"/>
  <c r="AU3" i="7" a="1"/>
  <c r="AU3" i="7" s="1"/>
  <c r="AV3" i="7" a="1"/>
  <c r="AV3" i="7" s="1"/>
  <c r="AW3" i="7" a="1"/>
  <c r="AW3" i="7" s="1"/>
  <c r="AX3" i="7" a="1"/>
  <c r="AX3" i="7" s="1"/>
  <c r="AY3" i="7" a="1"/>
  <c r="AY3" i="7" s="1"/>
  <c r="AZ3" i="7" a="1"/>
  <c r="AZ3" i="7" s="1"/>
  <c r="B4" i="7" a="1"/>
  <c r="B4" i="7" s="1"/>
  <c r="C4" i="7" a="1"/>
  <c r="C4" i="7" s="1"/>
  <c r="D4" i="7" a="1"/>
  <c r="D4" i="7" s="1"/>
  <c r="E4" i="7" a="1"/>
  <c r="E4" i="7"/>
  <c r="F4" i="7" a="1"/>
  <c r="F4" i="7" s="1"/>
  <c r="G4" i="7" a="1"/>
  <c r="G4" i="7" s="1"/>
  <c r="H4" i="7" a="1"/>
  <c r="H4" i="7" s="1"/>
  <c r="I4" i="7" a="1"/>
  <c r="I4" i="7"/>
  <c r="J4" i="7" a="1"/>
  <c r="J4" i="7" s="1"/>
  <c r="K4" i="7" a="1"/>
  <c r="K4" i="7" s="1"/>
  <c r="L4" i="7" a="1"/>
  <c r="L4" i="7" s="1"/>
  <c r="M4" i="7" a="1"/>
  <c r="M4" i="7"/>
  <c r="N4" i="7" a="1"/>
  <c r="N4" i="7" s="1"/>
  <c r="O4" i="7" a="1"/>
  <c r="O4" i="7" s="1"/>
  <c r="P4" i="7" a="1"/>
  <c r="P4" i="7" s="1"/>
  <c r="Q4" i="7" a="1"/>
  <c r="Q4" i="7" s="1"/>
  <c r="R4" i="7" a="1"/>
  <c r="R4" i="7" s="1"/>
  <c r="S4" i="7" a="1"/>
  <c r="S4" i="7" s="1"/>
  <c r="T4" i="7" a="1"/>
  <c r="T4" i="7" s="1"/>
  <c r="U4" i="7" a="1"/>
  <c r="U4" i="7" s="1"/>
  <c r="V4" i="7" a="1"/>
  <c r="V4" i="7" s="1"/>
  <c r="W4" i="7" a="1"/>
  <c r="W4" i="7" s="1"/>
  <c r="X4" i="7" a="1"/>
  <c r="X4" i="7" s="1"/>
  <c r="Y4" i="7" a="1"/>
  <c r="Y4" i="7" s="1"/>
  <c r="Z4" i="7" a="1"/>
  <c r="Z4" i="7" s="1"/>
  <c r="AA4" i="7" a="1"/>
  <c r="AA4" i="7" s="1"/>
  <c r="AB4" i="7" a="1"/>
  <c r="AB4" i="7" s="1"/>
  <c r="AC4" i="7" a="1"/>
  <c r="AC4" i="7" s="1"/>
  <c r="AD4" i="7" a="1"/>
  <c r="AD4" i="7" s="1"/>
  <c r="AE4" i="7" a="1"/>
  <c r="AE4" i="7" s="1"/>
  <c r="AF4" i="7" a="1"/>
  <c r="AF4" i="7" s="1"/>
  <c r="AG4" i="7" a="1"/>
  <c r="AG4" i="7" s="1"/>
  <c r="AH4" i="7" a="1"/>
  <c r="AH4" i="7" s="1"/>
  <c r="AI4" i="7" a="1"/>
  <c r="AI4" i="7" s="1"/>
  <c r="AJ4" i="7" a="1"/>
  <c r="AJ4" i="7" s="1"/>
  <c r="AK4" i="7" a="1"/>
  <c r="AK4" i="7" s="1"/>
  <c r="AL4" i="7" a="1"/>
  <c r="AL4" i="7" s="1"/>
  <c r="AM4" i="7" a="1"/>
  <c r="AM4" i="7" s="1"/>
  <c r="AN4" i="7" a="1"/>
  <c r="AN4" i="7" s="1"/>
  <c r="AO4" i="7" a="1"/>
  <c r="AO4" i="7"/>
  <c r="AP4" i="7" a="1"/>
  <c r="AP4" i="7" s="1"/>
  <c r="AQ4" i="7" a="1"/>
  <c r="AQ4" i="7" s="1"/>
  <c r="AR4" i="7" a="1"/>
  <c r="AR4" i="7" s="1"/>
  <c r="AS4" i="7" a="1"/>
  <c r="AS4" i="7"/>
  <c r="AT4" i="7" a="1"/>
  <c r="AT4" i="7" s="1"/>
  <c r="AU4" i="7" a="1"/>
  <c r="AU4" i="7" s="1"/>
  <c r="AV4" i="7" a="1"/>
  <c r="AV4" i="7" s="1"/>
  <c r="AW4" i="7" a="1"/>
  <c r="AW4" i="7" s="1"/>
  <c r="AX4" i="7" a="1"/>
  <c r="AX4" i="7" s="1"/>
  <c r="AY4" i="7" a="1"/>
  <c r="AY4" i="7" s="1"/>
  <c r="AZ4" i="7" a="1"/>
  <c r="AZ4" i="7" s="1"/>
  <c r="B5" i="7" a="1"/>
  <c r="B5" i="7"/>
  <c r="C5" i="7" a="1"/>
  <c r="C5" i="7" s="1"/>
  <c r="D5" i="7" a="1"/>
  <c r="D5" i="7" s="1"/>
  <c r="E5" i="7" a="1"/>
  <c r="E5" i="7" s="1"/>
  <c r="F5" i="7" a="1"/>
  <c r="F5" i="7" s="1"/>
  <c r="G5" i="7" a="1"/>
  <c r="G5" i="7" s="1"/>
  <c r="H5" i="7" a="1"/>
  <c r="H5" i="7" s="1"/>
  <c r="I5" i="7" a="1"/>
  <c r="I5" i="7" s="1"/>
  <c r="J5" i="7" a="1"/>
  <c r="J5" i="7" s="1"/>
  <c r="K5" i="7" a="1"/>
  <c r="K5" i="7" s="1"/>
  <c r="L5" i="7" a="1"/>
  <c r="L5" i="7" s="1"/>
  <c r="M5" i="7" a="1"/>
  <c r="M5" i="7" s="1"/>
  <c r="N5" i="7" a="1"/>
  <c r="N5" i="7" s="1"/>
  <c r="O5" i="7" a="1"/>
  <c r="O5" i="7" s="1"/>
  <c r="P5" i="7" a="1"/>
  <c r="P5" i="7" s="1"/>
  <c r="Q5" i="7" a="1"/>
  <c r="Q5" i="7" s="1"/>
  <c r="R5" i="7" a="1"/>
  <c r="R5" i="7" s="1"/>
  <c r="S5" i="7" a="1"/>
  <c r="S5" i="7" s="1"/>
  <c r="T5" i="7" a="1"/>
  <c r="T5" i="7" s="1"/>
  <c r="U5" i="7" a="1"/>
  <c r="U5" i="7" s="1"/>
  <c r="V5" i="7" a="1"/>
  <c r="V5" i="7"/>
  <c r="W5" i="7" a="1"/>
  <c r="W5" i="7" s="1"/>
  <c r="X5" i="7" a="1"/>
  <c r="X5" i="7" s="1"/>
  <c r="Y5" i="7" a="1"/>
  <c r="Y5" i="7" s="1"/>
  <c r="Z5" i="7" a="1"/>
  <c r="Z5" i="7"/>
  <c r="AA5" i="7" a="1"/>
  <c r="AA5" i="7" s="1"/>
  <c r="AB5" i="7" a="1"/>
  <c r="AB5" i="7" s="1"/>
  <c r="AC5" i="7" a="1"/>
  <c r="AC5" i="7" s="1"/>
  <c r="AD5" i="7" a="1"/>
  <c r="AD5" i="7" s="1"/>
  <c r="AE5" i="7" a="1"/>
  <c r="AE5" i="7" s="1"/>
  <c r="AF5" i="7" a="1"/>
  <c r="AF5" i="7" s="1"/>
  <c r="AG5" i="7" a="1"/>
  <c r="AG5" i="7" s="1"/>
  <c r="AH5" i="7" a="1"/>
  <c r="AH5" i="7"/>
  <c r="AI5" i="7" a="1"/>
  <c r="AI5" i="7" s="1"/>
  <c r="AJ5" i="7" a="1"/>
  <c r="AJ5" i="7" s="1"/>
  <c r="AK5" i="7" a="1"/>
  <c r="AK5" i="7" s="1"/>
  <c r="AL5" i="7" a="1"/>
  <c r="AL5" i="7" s="1"/>
  <c r="AM5" i="7" a="1"/>
  <c r="AM5" i="7" s="1"/>
  <c r="AN5" i="7" a="1"/>
  <c r="AN5" i="7" s="1"/>
  <c r="AO5" i="7" a="1"/>
  <c r="AO5" i="7" s="1"/>
  <c r="AP5" i="7" a="1"/>
  <c r="AP5" i="7" s="1"/>
  <c r="AQ5" i="7" a="1"/>
  <c r="AQ5" i="7" s="1"/>
  <c r="AR5" i="7" a="1"/>
  <c r="AR5" i="7" s="1"/>
  <c r="AS5" i="7" a="1"/>
  <c r="AS5" i="7" s="1"/>
  <c r="AT5" i="7" a="1"/>
  <c r="AT5" i="7" s="1"/>
  <c r="AU5" i="7" a="1"/>
  <c r="AU5" i="7" s="1"/>
  <c r="AV5" i="7" a="1"/>
  <c r="AV5" i="7" s="1"/>
  <c r="AW5" i="7" a="1"/>
  <c r="AW5" i="7" s="1"/>
  <c r="AX5" i="7" a="1"/>
  <c r="AX5" i="7" s="1"/>
  <c r="AY5" i="7" a="1"/>
  <c r="AY5" i="7" s="1"/>
  <c r="AZ5" i="7" a="1"/>
  <c r="AZ5" i="7" s="1"/>
  <c r="B6" i="7" a="1"/>
  <c r="B6" i="7" s="1"/>
  <c r="C6" i="7" a="1"/>
  <c r="C6" i="7"/>
  <c r="D6" i="7" a="1"/>
  <c r="D6" i="7" s="1"/>
  <c r="E6" i="7" a="1"/>
  <c r="E6" i="7" s="1"/>
  <c r="F6" i="7" a="1"/>
  <c r="F6" i="7" s="1"/>
  <c r="G6" i="7" a="1"/>
  <c r="G6" i="7"/>
  <c r="H6" i="7" a="1"/>
  <c r="H6" i="7" s="1"/>
  <c r="I6" i="7" a="1"/>
  <c r="I6" i="7" s="1"/>
  <c r="J6" i="7" a="1"/>
  <c r="J6" i="7" s="1"/>
  <c r="K6" i="7" a="1"/>
  <c r="K6" i="7" s="1"/>
  <c r="L6" i="7" a="1"/>
  <c r="L6" i="7" s="1"/>
  <c r="M6" i="7" a="1"/>
  <c r="M6" i="7" s="1"/>
  <c r="N6" i="7" a="1"/>
  <c r="N6" i="7" s="1"/>
  <c r="O6" i="7" a="1"/>
  <c r="O6" i="7"/>
  <c r="P6" i="7" a="1"/>
  <c r="P6" i="7" s="1"/>
  <c r="Q6" i="7" a="1"/>
  <c r="Q6" i="7" s="1"/>
  <c r="R6" i="7" a="1"/>
  <c r="R6" i="7" s="1"/>
  <c r="S6" i="7" a="1"/>
  <c r="S6" i="7" s="1"/>
  <c r="T6" i="7" a="1"/>
  <c r="T6" i="7" s="1"/>
  <c r="U6" i="7" a="1"/>
  <c r="U6" i="7" s="1"/>
  <c r="V6" i="7" a="1"/>
  <c r="V6" i="7" s="1"/>
  <c r="W6" i="7" a="1"/>
  <c r="W6" i="7" s="1"/>
  <c r="X6" i="7" a="1"/>
  <c r="X6" i="7" s="1"/>
  <c r="Y6" i="7" a="1"/>
  <c r="Y6" i="7" s="1"/>
  <c r="Z6" i="7" a="1"/>
  <c r="Z6" i="7" s="1"/>
  <c r="AA6" i="7" a="1"/>
  <c r="AA6" i="7" s="1"/>
  <c r="AB6" i="7" a="1"/>
  <c r="AB6" i="7" s="1"/>
  <c r="AC6" i="7" a="1"/>
  <c r="AC6" i="7" s="1"/>
  <c r="AD6" i="7" a="1"/>
  <c r="AD6" i="7" s="1"/>
  <c r="AE6" i="7" a="1"/>
  <c r="AE6" i="7" s="1"/>
  <c r="AF6" i="7" a="1"/>
  <c r="AF6" i="7" s="1"/>
  <c r="AG6" i="7" a="1"/>
  <c r="AG6" i="7" s="1"/>
  <c r="AH6" i="7" a="1"/>
  <c r="AH6" i="7" s="1"/>
  <c r="AI6" i="7" a="1"/>
  <c r="AI6" i="7"/>
  <c r="AJ6" i="7" a="1"/>
  <c r="AJ6" i="7" s="1"/>
  <c r="AK6" i="7" a="1"/>
  <c r="AK6" i="7" s="1"/>
  <c r="AL6" i="7" a="1"/>
  <c r="AL6" i="7" s="1"/>
  <c r="AM6" i="7" a="1"/>
  <c r="AM6" i="7"/>
  <c r="AN6" i="7" a="1"/>
  <c r="AN6" i="7" s="1"/>
  <c r="AO6" i="7" a="1"/>
  <c r="AO6" i="7" s="1"/>
  <c r="AP6" i="7" a="1"/>
  <c r="AP6" i="7" s="1"/>
  <c r="AQ6" i="7" a="1"/>
  <c r="AQ6" i="7" s="1"/>
  <c r="AR6" i="7" a="1"/>
  <c r="AR6" i="7" s="1"/>
  <c r="AS6" i="7" a="1"/>
  <c r="AS6" i="7" s="1"/>
  <c r="AT6" i="7" a="1"/>
  <c r="AT6" i="7" s="1"/>
  <c r="AU6" i="7" a="1"/>
  <c r="AU6" i="7"/>
  <c r="AV6" i="7" a="1"/>
  <c r="AV6" i="7" s="1"/>
  <c r="AW6" i="7" a="1"/>
  <c r="AW6" i="7" s="1"/>
  <c r="AX6" i="7" a="1"/>
  <c r="AX6" i="7" s="1"/>
  <c r="AY6" i="7" a="1"/>
  <c r="AY6" i="7" s="1"/>
  <c r="AZ6" i="7" a="1"/>
  <c r="AZ6" i="7" s="1"/>
  <c r="B7" i="7" a="1"/>
  <c r="B7" i="7" s="1"/>
  <c r="C7" i="7" a="1"/>
  <c r="C7" i="7" s="1"/>
  <c r="D7" i="7" a="1"/>
  <c r="D7" i="7" s="1"/>
  <c r="E7" i="7" a="1"/>
  <c r="E7" i="7" s="1"/>
  <c r="F7" i="7" a="1"/>
  <c r="F7" i="7" s="1"/>
  <c r="G7" i="7" a="1"/>
  <c r="G7" i="7" s="1"/>
  <c r="H7" i="7" a="1"/>
  <c r="H7" i="7"/>
  <c r="I7" i="7" a="1"/>
  <c r="I7" i="7" s="1"/>
  <c r="J7" i="7" a="1"/>
  <c r="J7" i="7" s="1"/>
  <c r="K7" i="7" a="1"/>
  <c r="K7" i="7" s="1"/>
  <c r="L7" i="7" a="1"/>
  <c r="L7" i="7" s="1"/>
  <c r="M7" i="7" a="1"/>
  <c r="M7" i="7" s="1"/>
  <c r="N7" i="7" a="1"/>
  <c r="N7" i="7" s="1"/>
  <c r="O7" i="7" a="1"/>
  <c r="O7" i="7" s="1"/>
  <c r="P7" i="7" a="1"/>
  <c r="P7" i="7"/>
  <c r="Q7" i="7" a="1"/>
  <c r="Q7" i="7" s="1"/>
  <c r="R7" i="7" a="1"/>
  <c r="R7" i="7" s="1"/>
  <c r="S7" i="7" a="1"/>
  <c r="S7" i="7" s="1"/>
  <c r="T7" i="7" a="1"/>
  <c r="T7" i="7"/>
  <c r="U7" i="7" a="1"/>
  <c r="U7" i="7" s="1"/>
  <c r="V7" i="7" a="1"/>
  <c r="V7" i="7" s="1"/>
  <c r="W7" i="7" a="1"/>
  <c r="W7" i="7" s="1"/>
  <c r="X7" i="7" a="1"/>
  <c r="X7" i="7" s="1"/>
  <c r="Y7" i="7" a="1"/>
  <c r="Y7" i="7" s="1"/>
  <c r="Z7" i="7" a="1"/>
  <c r="Z7" i="7" s="1"/>
  <c r="AA7" i="7" a="1"/>
  <c r="AA7" i="7" s="1"/>
  <c r="AB7" i="7" a="1"/>
  <c r="AB7" i="7"/>
  <c r="AC7" i="7" a="1"/>
  <c r="AC7" i="7" s="1"/>
  <c r="AD7" i="7" a="1"/>
  <c r="AD7" i="7" s="1"/>
  <c r="AE7" i="7" a="1"/>
  <c r="AE7" i="7" s="1"/>
  <c r="AF7" i="7" a="1"/>
  <c r="AF7" i="7" s="1"/>
  <c r="AG7" i="7" a="1"/>
  <c r="AG7" i="7" s="1"/>
  <c r="AH7" i="7" a="1"/>
  <c r="AH7" i="7" s="1"/>
  <c r="AI7" i="7" a="1"/>
  <c r="AI7" i="7" s="1"/>
  <c r="AJ7" i="7" a="1"/>
  <c r="AJ7" i="7" s="1"/>
  <c r="AK7" i="7" a="1"/>
  <c r="AK7" i="7" s="1"/>
  <c r="AL7" i="7" a="1"/>
  <c r="AL7" i="7" s="1"/>
  <c r="AM7" i="7" a="1"/>
  <c r="AM7" i="7" s="1"/>
  <c r="AN7" i="7" a="1"/>
  <c r="AN7" i="7"/>
  <c r="AO7" i="7" a="1"/>
  <c r="AO7" i="7" s="1"/>
  <c r="AP7" i="7" a="1"/>
  <c r="AP7" i="7" s="1"/>
  <c r="AQ7" i="7" a="1"/>
  <c r="AQ7" i="7" s="1"/>
  <c r="AR7" i="7" a="1"/>
  <c r="AR7" i="7" s="1"/>
  <c r="AS7" i="7" a="1"/>
  <c r="AS7" i="7" s="1"/>
  <c r="AT7" i="7" a="1"/>
  <c r="AT7" i="7" s="1"/>
  <c r="AU7" i="7" a="1"/>
  <c r="AU7" i="7" s="1"/>
  <c r="AV7" i="7" a="1"/>
  <c r="AV7" i="7"/>
  <c r="AW7" i="7" a="1"/>
  <c r="AW7" i="7" s="1"/>
  <c r="AX7" i="7" a="1"/>
  <c r="AX7" i="7" s="1"/>
  <c r="AY7" i="7" a="1"/>
  <c r="AY7" i="7" s="1"/>
  <c r="AZ7" i="7" a="1"/>
  <c r="AZ7" i="7"/>
  <c r="B8" i="7" a="1"/>
  <c r="B8" i="7" s="1"/>
  <c r="C8" i="7" a="1"/>
  <c r="C8" i="7" s="1"/>
  <c r="D8" i="7" a="1"/>
  <c r="D8" i="7" s="1"/>
  <c r="E8" i="7" a="1"/>
  <c r="E8" i="7" s="1"/>
  <c r="F8" i="7" a="1"/>
  <c r="F8" i="7" s="1"/>
  <c r="G8" i="7" a="1"/>
  <c r="G8" i="7" s="1"/>
  <c r="H8" i="7" a="1"/>
  <c r="H8" i="7" s="1"/>
  <c r="I8" i="7" a="1"/>
  <c r="I8" i="7"/>
  <c r="J8" i="7" a="1"/>
  <c r="J8" i="7" s="1"/>
  <c r="K8" i="7" a="1"/>
  <c r="K8" i="7" s="1"/>
  <c r="L8" i="7" a="1"/>
  <c r="L8" i="7" s="1"/>
  <c r="M8" i="7" a="1"/>
  <c r="M8" i="7" s="1"/>
  <c r="N8" i="7" a="1"/>
  <c r="N8" i="7" s="1"/>
  <c r="O8" i="7" a="1"/>
  <c r="O8" i="7" s="1"/>
  <c r="P8" i="7" a="1"/>
  <c r="P8" i="7" s="1"/>
  <c r="Q8" i="7" a="1"/>
  <c r="Q8" i="7" s="1"/>
  <c r="R8" i="7" a="1"/>
  <c r="R8" i="7" s="1"/>
  <c r="S8" i="7" a="1"/>
  <c r="S8" i="7" s="1"/>
  <c r="T8" i="7" a="1"/>
  <c r="T8" i="7" s="1"/>
  <c r="U8" i="7" a="1"/>
  <c r="U8" i="7"/>
  <c r="V8" i="7" a="1"/>
  <c r="V8" i="7" s="1"/>
  <c r="W8" i="7" a="1"/>
  <c r="W8" i="7" s="1"/>
  <c r="X8" i="7" a="1"/>
  <c r="X8" i="7" s="1"/>
  <c r="Y8" i="7" a="1"/>
  <c r="Y8" i="7" s="1"/>
  <c r="Z8" i="7" a="1"/>
  <c r="Z8" i="7" s="1"/>
  <c r="AA8" i="7" a="1"/>
  <c r="AA8" i="7" s="1"/>
  <c r="AB8" i="7" a="1"/>
  <c r="AB8" i="7" s="1"/>
  <c r="AC8" i="7" a="1"/>
  <c r="AC8" i="7"/>
  <c r="AD8" i="7" a="1"/>
  <c r="AD8" i="7" s="1"/>
  <c r="AE8" i="7" a="1"/>
  <c r="AE8" i="7" s="1"/>
  <c r="AF8" i="7" a="1"/>
  <c r="AF8" i="7" s="1"/>
  <c r="AG8" i="7" a="1"/>
  <c r="AG8" i="7"/>
  <c r="AH8" i="7" a="1"/>
  <c r="AH8" i="7" s="1"/>
  <c r="AI8" i="7" a="1"/>
  <c r="AI8" i="7" s="1"/>
  <c r="AJ8" i="7" a="1"/>
  <c r="AJ8" i="7" s="1"/>
  <c r="AK8" i="7" a="1"/>
  <c r="AK8" i="7" s="1"/>
  <c r="AL8" i="7" a="1"/>
  <c r="AL8" i="7" s="1"/>
  <c r="AM8" i="7" a="1"/>
  <c r="AM8" i="7" s="1"/>
  <c r="AN8" i="7" a="1"/>
  <c r="AN8" i="7" s="1"/>
  <c r="AO8" i="7" a="1"/>
  <c r="AO8" i="7"/>
  <c r="AP8" i="7" a="1"/>
  <c r="AP8" i="7" s="1"/>
  <c r="AQ8" i="7" a="1"/>
  <c r="AQ8" i="7" s="1"/>
  <c r="AR8" i="7" a="1"/>
  <c r="AR8" i="7" s="1"/>
  <c r="AS8" i="7" a="1"/>
  <c r="AS8" i="7" s="1"/>
  <c r="AT8" i="7" a="1"/>
  <c r="AT8" i="7" s="1"/>
  <c r="AU8" i="7" a="1"/>
  <c r="AU8" i="7" s="1"/>
  <c r="AV8" i="7" a="1"/>
  <c r="AV8" i="7" s="1"/>
  <c r="AW8" i="7" a="1"/>
  <c r="AW8" i="7" s="1"/>
  <c r="AX8" i="7" a="1"/>
  <c r="AX8" i="7" s="1"/>
  <c r="AY8" i="7" a="1"/>
  <c r="AY8" i="7" s="1"/>
  <c r="AZ8" i="7" a="1"/>
  <c r="AZ8" i="7" s="1"/>
  <c r="B9" i="7" a="1"/>
  <c r="B9" i="7" s="1"/>
  <c r="C9" i="7" a="1"/>
  <c r="C9" i="7" s="1"/>
  <c r="D9" i="7" a="1"/>
  <c r="D9" i="7" s="1"/>
  <c r="E9" i="7" a="1"/>
  <c r="E9" i="7" s="1"/>
  <c r="F9" i="7" a="1"/>
  <c r="F9" i="7" s="1"/>
  <c r="G9" i="7" a="1"/>
  <c r="G9" i="7" s="1"/>
  <c r="H9" i="7" a="1"/>
  <c r="H9" i="7" s="1"/>
  <c r="I9" i="7" a="1"/>
  <c r="I9" i="7" s="1"/>
  <c r="J9" i="7" a="1"/>
  <c r="J9" i="7"/>
  <c r="K9" i="7" a="1"/>
  <c r="K9" i="7" s="1"/>
  <c r="L9" i="7" a="1"/>
  <c r="L9" i="7" s="1"/>
  <c r="M9" i="7" a="1"/>
  <c r="M9" i="7" s="1"/>
  <c r="N9" i="7" a="1"/>
  <c r="N9" i="7"/>
  <c r="O9" i="7" a="1"/>
  <c r="O9" i="7" s="1"/>
  <c r="P9" i="7" a="1"/>
  <c r="P9" i="7" s="1"/>
  <c r="Q9" i="7" a="1"/>
  <c r="Q9" i="7" s="1"/>
  <c r="R9" i="7" a="1"/>
  <c r="R9" i="7" s="1"/>
  <c r="S9" i="7" a="1"/>
  <c r="S9" i="7" s="1"/>
  <c r="T9" i="7" a="1"/>
  <c r="T9" i="7" s="1"/>
  <c r="U9" i="7" a="1"/>
  <c r="U9" i="7" s="1"/>
  <c r="V9" i="7" a="1"/>
  <c r="V9" i="7"/>
  <c r="W9" i="7" a="1"/>
  <c r="W9" i="7" s="1"/>
  <c r="X9" i="7" a="1"/>
  <c r="X9" i="7" s="1"/>
  <c r="Y9" i="7" a="1"/>
  <c r="Y9" i="7" s="1"/>
  <c r="Z9" i="7" a="1"/>
  <c r="Z9" i="7" s="1"/>
  <c r="AA9" i="7" a="1"/>
  <c r="AA9" i="7" s="1"/>
  <c r="AB9" i="7" a="1"/>
  <c r="AB9" i="7" s="1"/>
  <c r="AC9" i="7" a="1"/>
  <c r="AC9" i="7" s="1"/>
  <c r="AD9" i="7" a="1"/>
  <c r="AD9" i="7"/>
  <c r="AE9" i="7" a="1"/>
  <c r="AE9" i="7" s="1"/>
  <c r="AF9" i="7" a="1"/>
  <c r="AF9" i="7" s="1"/>
  <c r="AG9" i="7" a="1"/>
  <c r="AG9" i="7" s="1"/>
  <c r="AH9" i="7" a="1"/>
  <c r="AH9" i="7" s="1"/>
  <c r="AI9" i="7" a="1"/>
  <c r="AI9" i="7" s="1"/>
  <c r="AJ9" i="7" a="1"/>
  <c r="AJ9" i="7"/>
  <c r="AK9" i="7" a="1"/>
  <c r="AK9" i="7"/>
  <c r="AL9" i="7" a="1"/>
  <c r="AL9" i="7"/>
  <c r="AM9" i="7" a="1"/>
  <c r="AM9" i="7"/>
  <c r="AN9" i="7" a="1"/>
  <c r="AN9" i="7"/>
  <c r="AO9" i="7" a="1"/>
  <c r="AO9" i="7"/>
  <c r="AP9" i="7" a="1"/>
  <c r="AP9" i="7" s="1"/>
  <c r="AQ9" i="7" a="1"/>
  <c r="AQ9" i="7"/>
  <c r="AR9" i="7" a="1"/>
  <c r="AR9" i="7"/>
  <c r="AS9" i="7" a="1"/>
  <c r="AS9" i="7"/>
  <c r="AT9" i="7" a="1"/>
  <c r="AT9" i="7" s="1"/>
  <c r="AU9" i="7" a="1"/>
  <c r="AU9" i="7"/>
  <c r="AV9" i="7" a="1"/>
  <c r="AV9" i="7"/>
  <c r="AW9" i="7" a="1"/>
  <c r="AW9" i="7"/>
  <c r="AX9" i="7" a="1"/>
  <c r="AX9" i="7" s="1"/>
  <c r="AY9" i="7" a="1"/>
  <c r="AY9" i="7"/>
  <c r="AZ9" i="7" a="1"/>
  <c r="AZ9" i="7"/>
  <c r="B10" i="7" a="1"/>
  <c r="B10" i="7"/>
  <c r="C10" i="7" a="1"/>
  <c r="C10" i="7" s="1"/>
  <c r="D10" i="7" a="1"/>
  <c r="D10" i="7"/>
  <c r="E10" i="7" a="1"/>
  <c r="E10" i="7"/>
  <c r="F10" i="7" a="1"/>
  <c r="F10" i="7"/>
  <c r="G10" i="7" a="1"/>
  <c r="G10" i="7" s="1"/>
  <c r="H10" i="7" a="1"/>
  <c r="H10" i="7"/>
  <c r="I10" i="7" a="1"/>
  <c r="I10" i="7"/>
  <c r="J10" i="7" a="1"/>
  <c r="J10" i="7"/>
  <c r="K10" i="7" a="1"/>
  <c r="K10" i="7" s="1"/>
  <c r="L10" i="7" a="1"/>
  <c r="L10" i="7"/>
  <c r="M10" i="7" a="1"/>
  <c r="M10" i="7"/>
  <c r="N10" i="7" a="1"/>
  <c r="N10" i="7"/>
  <c r="O10" i="7" a="1"/>
  <c r="O10" i="7" s="1"/>
  <c r="P10" i="7" a="1"/>
  <c r="P10" i="7"/>
  <c r="Q10" i="7" a="1"/>
  <c r="Q10" i="7"/>
  <c r="R10" i="7" a="1"/>
  <c r="R10" i="7"/>
  <c r="S10" i="7" a="1"/>
  <c r="S10" i="7" s="1"/>
  <c r="T10" i="7" a="1"/>
  <c r="T10" i="7"/>
  <c r="U10" i="7" a="1"/>
  <c r="U10" i="7"/>
  <c r="V10" i="7" a="1"/>
  <c r="V10" i="7"/>
  <c r="W10" i="7" a="1"/>
  <c r="W10" i="7" s="1"/>
  <c r="X10" i="7" a="1"/>
  <c r="X10" i="7"/>
  <c r="Y10" i="7" a="1"/>
  <c r="Y10" i="7"/>
  <c r="Z10" i="7" a="1"/>
  <c r="Z10" i="7"/>
  <c r="AA10" i="7" a="1"/>
  <c r="AA10" i="7" s="1"/>
  <c r="AB10" i="7" a="1"/>
  <c r="AB10" i="7"/>
  <c r="AC10" i="7" a="1"/>
  <c r="AC10" i="7"/>
  <c r="AD10" i="7" a="1"/>
  <c r="AD10" i="7"/>
  <c r="AE10" i="7" a="1"/>
  <c r="AE10" i="7" s="1"/>
  <c r="AF10" i="7" a="1"/>
  <c r="AF10" i="7"/>
  <c r="AG10" i="7" a="1"/>
  <c r="AG10" i="7"/>
  <c r="AH10" i="7" a="1"/>
  <c r="AH10" i="7"/>
  <c r="AI10" i="7" a="1"/>
  <c r="AI10" i="7" s="1"/>
  <c r="AJ10" i="7" a="1"/>
  <c r="AJ10" i="7"/>
  <c r="AK10" i="7" a="1"/>
  <c r="AK10" i="7"/>
  <c r="AL10" i="7" a="1"/>
  <c r="AL10" i="7"/>
  <c r="AM10" i="7" a="1"/>
  <c r="AM10" i="7" s="1"/>
  <c r="AN10" i="7" a="1"/>
  <c r="AN10" i="7"/>
  <c r="AO10" i="7" a="1"/>
  <c r="AO10" i="7"/>
  <c r="AP10" i="7" a="1"/>
  <c r="AP10" i="7"/>
  <c r="AQ10" i="7" a="1"/>
  <c r="AQ10" i="7" s="1"/>
  <c r="AR10" i="7" a="1"/>
  <c r="AR10" i="7"/>
  <c r="AS10" i="7" a="1"/>
  <c r="AS10" i="7"/>
  <c r="AT10" i="7" a="1"/>
  <c r="AT10" i="7"/>
  <c r="AU10" i="7" a="1"/>
  <c r="AU10" i="7" s="1"/>
  <c r="AV10" i="7" a="1"/>
  <c r="AV10" i="7"/>
  <c r="AW10" i="7" a="1"/>
  <c r="AW10" i="7"/>
  <c r="AX10" i="7" a="1"/>
  <c r="AX10" i="7"/>
  <c r="AY10" i="7" a="1"/>
  <c r="AY10" i="7" s="1"/>
  <c r="AZ10" i="7" a="1"/>
  <c r="AZ10" i="7"/>
  <c r="B11" i="7" a="1"/>
  <c r="B11" i="7"/>
  <c r="C11" i="7" a="1"/>
  <c r="C11" i="7"/>
  <c r="D11" i="7" a="1"/>
  <c r="D11" i="7" s="1"/>
  <c r="E11" i="7" a="1"/>
  <c r="E11" i="7"/>
  <c r="F11" i="7" a="1"/>
  <c r="F11" i="7"/>
  <c r="G11" i="7" a="1"/>
  <c r="G11" i="7"/>
  <c r="H11" i="7" a="1"/>
  <c r="H11" i="7" s="1"/>
  <c r="I11" i="7" a="1"/>
  <c r="I11" i="7"/>
  <c r="J11" i="7" a="1"/>
  <c r="J11" i="7"/>
  <c r="K11" i="7" a="1"/>
  <c r="K11" i="7"/>
  <c r="L11" i="7" a="1"/>
  <c r="L11" i="7" s="1"/>
  <c r="M11" i="7" a="1"/>
  <c r="M11" i="7"/>
  <c r="N11" i="7" a="1"/>
  <c r="N11" i="7"/>
  <c r="O11" i="7" a="1"/>
  <c r="O11" i="7"/>
  <c r="P11" i="7" a="1"/>
  <c r="P11" i="7" s="1"/>
  <c r="Q11" i="7" a="1"/>
  <c r="Q11" i="7"/>
  <c r="R11" i="7" a="1"/>
  <c r="R11" i="7"/>
  <c r="S11" i="7" a="1"/>
  <c r="S11" i="7"/>
  <c r="T11" i="7" a="1"/>
  <c r="T11" i="7" s="1"/>
  <c r="U11" i="7" a="1"/>
  <c r="U11" i="7"/>
  <c r="V11" i="7" a="1"/>
  <c r="V11" i="7"/>
  <c r="W11" i="7" a="1"/>
  <c r="W11" i="7"/>
  <c r="X11" i="7" a="1"/>
  <c r="X11" i="7" s="1"/>
  <c r="Y11" i="7" a="1"/>
  <c r="Y11" i="7"/>
  <c r="Z11" i="7" a="1"/>
  <c r="Z11" i="7"/>
  <c r="AA11" i="7" a="1"/>
  <c r="AA11" i="7"/>
  <c r="AB11" i="7" a="1"/>
  <c r="AB11" i="7" s="1"/>
  <c r="AC11" i="7" a="1"/>
  <c r="AC11" i="7"/>
  <c r="AD11" i="7" a="1"/>
  <c r="AD11" i="7"/>
  <c r="AE11" i="7" a="1"/>
  <c r="AE11" i="7"/>
  <c r="AF11" i="7" a="1"/>
  <c r="AF11" i="7" s="1"/>
  <c r="AG11" i="7" a="1"/>
  <c r="AG11" i="7"/>
  <c r="AH11" i="7" a="1"/>
  <c r="AH11" i="7"/>
  <c r="AI11" i="7" a="1"/>
  <c r="AI11" i="7"/>
  <c r="AJ11" i="7" a="1"/>
  <c r="AJ11" i="7" s="1"/>
  <c r="AK11" i="7" a="1"/>
  <c r="AK11" i="7"/>
  <c r="AL11" i="7" a="1"/>
  <c r="AL11" i="7"/>
  <c r="AM11" i="7" a="1"/>
  <c r="AM11" i="7"/>
  <c r="AN11" i="7" a="1"/>
  <c r="AN11" i="7" s="1"/>
  <c r="AO11" i="7" a="1"/>
  <c r="AO11" i="7"/>
  <c r="AP11" i="7" a="1"/>
  <c r="AP11" i="7"/>
  <c r="AQ11" i="7" a="1"/>
  <c r="AQ11" i="7"/>
  <c r="AR11" i="7" a="1"/>
  <c r="AR11" i="7" s="1"/>
  <c r="AS11" i="7" a="1"/>
  <c r="AS11" i="7"/>
  <c r="AT11" i="7" a="1"/>
  <c r="AT11" i="7"/>
  <c r="AU11" i="7" a="1"/>
  <c r="AU11" i="7"/>
  <c r="AV11" i="7" a="1"/>
  <c r="AV11" i="7" s="1"/>
  <c r="AW11" i="7" a="1"/>
  <c r="AW11" i="7"/>
  <c r="AX11" i="7" a="1"/>
  <c r="AX11" i="7"/>
  <c r="AY11" i="7" a="1"/>
  <c r="AY11" i="7"/>
  <c r="AZ11" i="7" a="1"/>
  <c r="AZ11" i="7" s="1"/>
  <c r="B12" i="7" a="1"/>
  <c r="B12" i="7"/>
  <c r="C12" i="7" a="1"/>
  <c r="C12" i="7"/>
  <c r="D12" i="7" a="1"/>
  <c r="D12" i="7"/>
  <c r="E12" i="7" a="1"/>
  <c r="E12" i="7" s="1"/>
  <c r="F12" i="7" a="1"/>
  <c r="F12" i="7"/>
  <c r="G12" i="7" a="1"/>
  <c r="G12" i="7"/>
  <c r="H12" i="7" a="1"/>
  <c r="H12" i="7"/>
  <c r="I12" i="7" a="1"/>
  <c r="I12" i="7" s="1"/>
  <c r="J12" i="7" a="1"/>
  <c r="J12" i="7"/>
  <c r="K12" i="7" a="1"/>
  <c r="K12" i="7"/>
  <c r="L12" i="7" a="1"/>
  <c r="L12" i="7"/>
  <c r="M12" i="7" a="1"/>
  <c r="M12" i="7" s="1"/>
  <c r="N12" i="7" a="1"/>
  <c r="N12" i="7"/>
  <c r="O12" i="7" a="1"/>
  <c r="O12" i="7"/>
  <c r="P12" i="7" a="1"/>
  <c r="P12" i="7"/>
  <c r="Q12" i="7" a="1"/>
  <c r="Q12" i="7" s="1"/>
  <c r="R12" i="7" a="1"/>
  <c r="R12" i="7"/>
  <c r="S12" i="7" a="1"/>
  <c r="S12" i="7"/>
  <c r="T12" i="7" a="1"/>
  <c r="T12" i="7"/>
  <c r="U12" i="7" a="1"/>
  <c r="U12" i="7" s="1"/>
  <c r="V12" i="7" a="1"/>
  <c r="V12" i="7"/>
  <c r="W12" i="7" a="1"/>
  <c r="W12" i="7"/>
  <c r="X12" i="7" a="1"/>
  <c r="X12" i="7"/>
  <c r="Y12" i="7" a="1"/>
  <c r="Y12" i="7" s="1"/>
  <c r="Z12" i="7" a="1"/>
  <c r="Z12" i="7"/>
  <c r="AA12" i="7" a="1"/>
  <c r="AA12" i="7"/>
  <c r="AB12" i="7" a="1"/>
  <c r="AB12" i="7"/>
  <c r="AC12" i="7" a="1"/>
  <c r="AC12" i="7" s="1"/>
  <c r="AD12" i="7" a="1"/>
  <c r="AD12" i="7"/>
  <c r="AE12" i="7" a="1"/>
  <c r="AE12" i="7"/>
  <c r="AF12" i="7" a="1"/>
  <c r="AF12" i="7"/>
  <c r="AG12" i="7" a="1"/>
  <c r="AG12" i="7" s="1"/>
  <c r="AH12" i="7" a="1"/>
  <c r="AH12" i="7"/>
  <c r="AI12" i="7" a="1"/>
  <c r="AI12" i="7"/>
  <c r="AJ12" i="7" a="1"/>
  <c r="AJ12" i="7"/>
  <c r="AK12" i="7" a="1"/>
  <c r="AK12" i="7" s="1"/>
  <c r="AL12" i="7" a="1"/>
  <c r="AL12" i="7"/>
  <c r="AM12" i="7" a="1"/>
  <c r="AM12" i="7"/>
  <c r="AN12" i="7" a="1"/>
  <c r="AN12" i="7"/>
  <c r="AO12" i="7" a="1"/>
  <c r="AO12" i="7" s="1"/>
  <c r="AP12" i="7" a="1"/>
  <c r="AP12" i="7"/>
  <c r="AQ12" i="7" a="1"/>
  <c r="AQ12" i="7"/>
  <c r="AR12" i="7" a="1"/>
  <c r="AR12" i="7"/>
  <c r="AS12" i="7" a="1"/>
  <c r="AS12" i="7" s="1"/>
  <c r="AT12" i="7" a="1"/>
  <c r="AT12" i="7"/>
  <c r="AU12" i="7" a="1"/>
  <c r="AU12" i="7"/>
  <c r="AV12" i="7" a="1"/>
  <c r="AV12" i="7"/>
  <c r="AW12" i="7" a="1"/>
  <c r="AW12" i="7" s="1"/>
  <c r="AX12" i="7" a="1"/>
  <c r="AX12" i="7"/>
  <c r="AY12" i="7" a="1"/>
  <c r="AY12" i="7"/>
  <c r="AZ12" i="7" a="1"/>
  <c r="AZ12" i="7"/>
  <c r="B13" i="7" a="1"/>
  <c r="B13" i="7" s="1"/>
  <c r="C13" i="7" a="1"/>
  <c r="C13" i="7"/>
  <c r="D13" i="7" a="1"/>
  <c r="D13" i="7"/>
  <c r="E13" i="7" a="1"/>
  <c r="E13" i="7"/>
  <c r="F13" i="7" a="1"/>
  <c r="F13" i="7" s="1"/>
  <c r="G13" i="7" a="1"/>
  <c r="G13" i="7"/>
  <c r="H13" i="7" a="1"/>
  <c r="H13" i="7"/>
  <c r="I13" i="7" a="1"/>
  <c r="I13" i="7"/>
  <c r="J13" i="7" a="1"/>
  <c r="J13" i="7" s="1"/>
  <c r="K13" i="7" a="1"/>
  <c r="K13" i="7"/>
  <c r="L13" i="7" a="1"/>
  <c r="L13" i="7"/>
  <c r="M13" i="7" a="1"/>
  <c r="M13" i="7"/>
  <c r="N13" i="7" a="1"/>
  <c r="N13" i="7" s="1"/>
  <c r="O13" i="7" a="1"/>
  <c r="O13" i="7"/>
  <c r="P13" i="7" a="1"/>
  <c r="P13" i="7"/>
  <c r="Q13" i="7" a="1"/>
  <c r="Q13" i="7"/>
  <c r="R13" i="7" a="1"/>
  <c r="R13" i="7" s="1"/>
  <c r="S13" i="7" a="1"/>
  <c r="S13" i="7"/>
  <c r="T13" i="7" a="1"/>
  <c r="T13" i="7"/>
  <c r="U13" i="7" a="1"/>
  <c r="U13" i="7"/>
  <c r="V13" i="7" a="1"/>
  <c r="V13" i="7" s="1"/>
  <c r="W13" i="7" a="1"/>
  <c r="W13" i="7"/>
  <c r="X13" i="7" a="1"/>
  <c r="X13" i="7"/>
  <c r="Y13" i="7" a="1"/>
  <c r="Y13" i="7"/>
  <c r="Z13" i="7" a="1"/>
  <c r="Z13" i="7" s="1"/>
  <c r="AA13" i="7" a="1"/>
  <c r="AA13" i="7"/>
  <c r="AB13" i="7" a="1"/>
  <c r="AB13" i="7"/>
  <c r="AC13" i="7" a="1"/>
  <c r="AC13" i="7"/>
  <c r="AD13" i="7" a="1"/>
  <c r="AD13" i="7" s="1"/>
  <c r="AE13" i="7" a="1"/>
  <c r="AE13" i="7"/>
  <c r="AF13" i="7" a="1"/>
  <c r="AF13" i="7"/>
  <c r="AG13" i="7" a="1"/>
  <c r="AG13" i="7"/>
  <c r="AH13" i="7" a="1"/>
  <c r="AH13" i="7" s="1"/>
  <c r="AI13" i="7" a="1"/>
  <c r="AI13" i="7"/>
  <c r="AJ13" i="7" a="1"/>
  <c r="AJ13" i="7"/>
  <c r="AK13" i="7" a="1"/>
  <c r="AK13" i="7"/>
  <c r="AL13" i="7" a="1"/>
  <c r="AL13" i="7" s="1"/>
  <c r="AM13" i="7" a="1"/>
  <c r="AM13" i="7"/>
  <c r="AN13" i="7" a="1"/>
  <c r="AN13" i="7"/>
  <c r="AO13" i="7" a="1"/>
  <c r="AO13" i="7"/>
  <c r="AP13" i="7" a="1"/>
  <c r="AP13" i="7" s="1"/>
  <c r="AQ13" i="7" a="1"/>
  <c r="AQ13" i="7"/>
  <c r="AR13" i="7" a="1"/>
  <c r="AR13" i="7"/>
  <c r="AS13" i="7" a="1"/>
  <c r="AS13" i="7"/>
  <c r="AT13" i="7" a="1"/>
  <c r="AT13" i="7" s="1"/>
  <c r="AU13" i="7" a="1"/>
  <c r="AU13" i="7"/>
  <c r="AV13" i="7" a="1"/>
  <c r="AV13" i="7"/>
  <c r="AW13" i="7" a="1"/>
  <c r="AW13" i="7"/>
  <c r="AX13" i="7" a="1"/>
  <c r="AX13" i="7" s="1"/>
  <c r="AY13" i="7" a="1"/>
  <c r="AY13" i="7"/>
  <c r="AZ13" i="7" a="1"/>
  <c r="AZ13" i="7"/>
  <c r="B14" i="7" a="1"/>
  <c r="B14" i="7"/>
  <c r="C14" i="7" a="1"/>
  <c r="C14" i="7" s="1"/>
  <c r="D14" i="7" a="1"/>
  <c r="D14" i="7"/>
  <c r="E14" i="7" a="1"/>
  <c r="E14" i="7"/>
  <c r="F14" i="7" a="1"/>
  <c r="F14" i="7"/>
  <c r="G14" i="7" a="1"/>
  <c r="G14" i="7" s="1"/>
  <c r="H14" i="7" a="1"/>
  <c r="H14" i="7"/>
  <c r="I14" i="7" a="1"/>
  <c r="I14" i="7"/>
  <c r="J14" i="7" a="1"/>
  <c r="J14" i="7"/>
  <c r="K14" i="7" a="1"/>
  <c r="K14" i="7" s="1"/>
  <c r="L14" i="7" a="1"/>
  <c r="L14" i="7"/>
  <c r="M14" i="7" a="1"/>
  <c r="M14" i="7"/>
  <c r="N14" i="7" a="1"/>
  <c r="N14" i="7"/>
  <c r="O14" i="7" a="1"/>
  <c r="O14" i="7" s="1"/>
  <c r="P14" i="7" a="1"/>
  <c r="P14" i="7"/>
  <c r="Q14" i="7" a="1"/>
  <c r="Q14" i="7"/>
  <c r="R14" i="7" a="1"/>
  <c r="R14" i="7"/>
  <c r="S14" i="7" a="1"/>
  <c r="S14" i="7" s="1"/>
  <c r="T14" i="7" a="1"/>
  <c r="T14" i="7"/>
  <c r="U14" i="7" a="1"/>
  <c r="U14" i="7"/>
  <c r="V14" i="7" a="1"/>
  <c r="V14" i="7"/>
  <c r="W14" i="7" a="1"/>
  <c r="W14" i="7" s="1"/>
  <c r="X14" i="7" a="1"/>
  <c r="X14" i="7"/>
  <c r="Y14" i="7" a="1"/>
  <c r="Y14" i="7"/>
  <c r="Z14" i="7" a="1"/>
  <c r="Z14" i="7"/>
  <c r="AA14" i="7" a="1"/>
  <c r="AA14" i="7" s="1"/>
  <c r="AB14" i="7" a="1"/>
  <c r="AB14" i="7"/>
  <c r="AC14" i="7" a="1"/>
  <c r="AC14" i="7"/>
  <c r="AD14" i="7" a="1"/>
  <c r="AD14" i="7"/>
  <c r="AE14" i="7" a="1"/>
  <c r="AE14" i="7" s="1"/>
  <c r="AF14" i="7" a="1"/>
  <c r="AF14" i="7"/>
  <c r="AG14" i="7" a="1"/>
  <c r="AG14" i="7"/>
  <c r="AH14" i="7" a="1"/>
  <c r="AH14" i="7"/>
  <c r="AI14" i="7" a="1"/>
  <c r="AI14" i="7" s="1"/>
  <c r="AJ14" i="7" a="1"/>
  <c r="AJ14" i="7"/>
  <c r="AK14" i="7" a="1"/>
  <c r="AK14" i="7"/>
  <c r="AL14" i="7" a="1"/>
  <c r="AL14" i="7"/>
  <c r="AM14" i="7" a="1"/>
  <c r="AM14" i="7" s="1"/>
  <c r="AN14" i="7" a="1"/>
  <c r="AN14" i="7"/>
  <c r="AO14" i="7" a="1"/>
  <c r="AO14" i="7"/>
  <c r="AP14" i="7" a="1"/>
  <c r="AP14" i="7"/>
  <c r="AQ14" i="7" a="1"/>
  <c r="AQ14" i="7" s="1"/>
  <c r="AR14" i="7" a="1"/>
  <c r="AR14" i="7"/>
  <c r="AS14" i="7" a="1"/>
  <c r="AS14" i="7"/>
  <c r="AT14" i="7" a="1"/>
  <c r="AT14" i="7"/>
  <c r="AU14" i="7" a="1"/>
  <c r="AU14" i="7" s="1"/>
  <c r="AV14" i="7" a="1"/>
  <c r="AV14" i="7"/>
  <c r="AW14" i="7" a="1"/>
  <c r="AW14" i="7"/>
  <c r="AX14" i="7" a="1"/>
  <c r="AX14" i="7"/>
  <c r="AY14" i="7" a="1"/>
  <c r="AY14" i="7" s="1"/>
  <c r="AZ14" i="7" a="1"/>
  <c r="AZ14" i="7" s="1"/>
  <c r="B15" i="7" a="1"/>
  <c r="B15" i="7"/>
  <c r="C15" i="7" a="1"/>
  <c r="C15" i="7"/>
  <c r="D15" i="7" a="1"/>
  <c r="D15" i="7" s="1"/>
  <c r="E15" i="7" a="1"/>
  <c r="E15" i="7"/>
  <c r="F15" i="7" a="1"/>
  <c r="F15" i="7"/>
  <c r="G15" i="7" a="1"/>
  <c r="G15" i="7"/>
  <c r="H15" i="7" a="1"/>
  <c r="H15" i="7" s="1"/>
  <c r="I15" i="7" a="1"/>
  <c r="I15" i="7"/>
  <c r="J15" i="7" a="1"/>
  <c r="J15" i="7" s="1"/>
  <c r="K15" i="7" a="1"/>
  <c r="K15" i="7"/>
  <c r="L15" i="7" a="1"/>
  <c r="L15" i="7" s="1"/>
  <c r="M15" i="7" a="1"/>
  <c r="M15" i="7"/>
  <c r="N15" i="7" a="1"/>
  <c r="N15" i="7"/>
  <c r="O15" i="7" a="1"/>
  <c r="O15" i="7"/>
  <c r="P15" i="7" a="1"/>
  <c r="P15" i="7" s="1"/>
  <c r="Q15" i="7" a="1"/>
  <c r="Q15" i="7"/>
  <c r="R15" i="7" a="1"/>
  <c r="R15" i="7"/>
  <c r="S15" i="7" a="1"/>
  <c r="S15" i="7" s="1"/>
  <c r="T15" i="7" a="1"/>
  <c r="T15" i="7" s="1"/>
  <c r="U15" i="7" a="1"/>
  <c r="U15" i="7"/>
  <c r="V15" i="7" a="1"/>
  <c r="V15" i="7"/>
  <c r="W15" i="7" a="1"/>
  <c r="W15" i="7"/>
  <c r="X15" i="7" a="1"/>
  <c r="X15" i="7" s="1"/>
  <c r="Y15" i="7" a="1"/>
  <c r="Y15" i="7" s="1"/>
  <c r="Z15" i="7" a="1"/>
  <c r="Z15" i="7"/>
  <c r="AA15" i="7" a="1"/>
  <c r="AA15" i="7"/>
  <c r="AB15" i="7" a="1"/>
  <c r="AB15" i="7" s="1"/>
  <c r="AC15" i="7" a="1"/>
  <c r="AC15" i="7"/>
  <c r="AD15" i="7" a="1"/>
  <c r="AD15" i="7"/>
  <c r="AE15" i="7" a="1"/>
  <c r="AE15" i="7"/>
  <c r="AF15" i="7" a="1"/>
  <c r="AF15" i="7" s="1"/>
  <c r="AG15" i="7" a="1"/>
  <c r="AG15" i="7" s="1"/>
  <c r="AH15" i="7" a="1"/>
  <c r="AH15" i="7" s="1"/>
  <c r="AI15" i="7" a="1"/>
  <c r="AI15" i="7"/>
  <c r="AJ15" i="7" a="1"/>
  <c r="AJ15" i="7" s="1"/>
  <c r="AK15" i="7" a="1"/>
  <c r="AK15" i="7"/>
  <c r="AL15" i="7" a="1"/>
  <c r="AL15" i="7"/>
  <c r="AM15" i="7" a="1"/>
  <c r="AM15" i="7"/>
  <c r="AN15" i="7" a="1"/>
  <c r="AN15" i="7" s="1"/>
  <c r="AO15" i="7" a="1"/>
  <c r="AO15" i="7"/>
  <c r="AP15" i="7" a="1"/>
  <c r="AP15" i="7"/>
  <c r="AQ15" i="7" a="1"/>
  <c r="AQ15" i="7" s="1"/>
  <c r="AR15" i="7" a="1"/>
  <c r="AR15" i="7" s="1"/>
  <c r="AS15" i="7" a="1"/>
  <c r="AS15" i="7"/>
  <c r="AT15" i="7" a="1"/>
  <c r="AT15" i="7"/>
  <c r="AU15" i="7" a="1"/>
  <c r="AU15" i="7"/>
  <c r="AV15" i="7" a="1"/>
  <c r="AV15" i="7" s="1"/>
  <c r="AW15" i="7" a="1"/>
  <c r="AW15" i="7"/>
  <c r="AX15" i="7" a="1"/>
  <c r="AX15" i="7"/>
  <c r="AY15" i="7" a="1"/>
  <c r="AY15" i="7"/>
  <c r="AZ15" i="7" a="1"/>
  <c r="AZ15" i="7" s="1"/>
  <c r="B16" i="7" a="1"/>
  <c r="B16" i="7"/>
  <c r="C16" i="7" a="1"/>
  <c r="C16" i="7"/>
  <c r="D16" i="7" a="1"/>
  <c r="D16" i="7"/>
  <c r="E16" i="7" a="1"/>
  <c r="E16" i="7" s="1"/>
  <c r="F16" i="7" a="1"/>
  <c r="F16" i="7" s="1"/>
  <c r="G16" i="7" a="1"/>
  <c r="G16" i="7"/>
  <c r="H16" i="7" a="1"/>
  <c r="H16" i="7"/>
  <c r="I16" i="7" a="1"/>
  <c r="I16" i="7" s="1"/>
  <c r="J16" i="7" a="1"/>
  <c r="J16" i="7"/>
  <c r="K16" i="7" a="1"/>
  <c r="K16" i="7"/>
  <c r="L16" i="7" a="1"/>
  <c r="L16" i="7"/>
  <c r="M16" i="7" a="1"/>
  <c r="M16" i="7" s="1"/>
  <c r="N16" i="7" a="1"/>
  <c r="N16" i="7"/>
  <c r="O16" i="7" a="1"/>
  <c r="O16" i="7" s="1"/>
  <c r="P16" i="7" a="1"/>
  <c r="P16" i="7"/>
  <c r="Q16" i="7" a="1"/>
  <c r="Q16" i="7" s="1"/>
  <c r="R16" i="7" a="1"/>
  <c r="R16" i="7"/>
  <c r="S16" i="7" a="1"/>
  <c r="S16" i="7"/>
  <c r="T16" i="7" a="1"/>
  <c r="T16" i="7"/>
  <c r="U16" i="7" a="1"/>
  <c r="U16" i="7" s="1"/>
  <c r="V16" i="7" a="1"/>
  <c r="V16" i="7"/>
  <c r="W16" i="7" a="1"/>
  <c r="W16" i="7"/>
  <c r="X16" i="7" a="1"/>
  <c r="X16" i="7" s="1"/>
  <c r="Y16" i="7" a="1"/>
  <c r="Y16" i="7"/>
  <c r="Z16" i="7" a="1"/>
  <c r="Z16" i="7"/>
  <c r="AA16" i="7" a="1"/>
  <c r="AA16" i="7"/>
  <c r="AB16" i="7" a="1"/>
  <c r="AB16" i="7" s="1"/>
  <c r="AC16" i="7" a="1"/>
  <c r="AC16" i="7"/>
  <c r="AD16" i="7" a="1"/>
  <c r="AD16" i="7"/>
  <c r="AE16" i="7" a="1"/>
  <c r="AE16" i="7"/>
  <c r="AF16" i="7" a="1"/>
  <c r="AF16" i="7" s="1"/>
  <c r="AG16" i="7" a="1"/>
  <c r="AG16" i="7"/>
  <c r="AH16" i="7" a="1"/>
  <c r="AH16" i="7"/>
  <c r="AI16" i="7" a="1"/>
  <c r="AI16" i="7"/>
  <c r="AJ16" i="7" a="1"/>
  <c r="AJ16" i="7" s="1"/>
  <c r="AK16" i="7" a="1"/>
  <c r="AK16" i="7"/>
  <c r="AL16" i="7" a="1"/>
  <c r="AL16" i="7"/>
  <c r="AM16" i="7" a="1"/>
  <c r="AM16" i="7"/>
  <c r="AN16" i="7" a="1"/>
  <c r="AN16" i="7" s="1"/>
  <c r="AO16" i="7" a="1"/>
  <c r="AO16" i="7"/>
  <c r="AP16" i="7" a="1"/>
  <c r="AP16" i="7"/>
  <c r="AQ16" i="7" a="1"/>
  <c r="AQ16" i="7"/>
  <c r="AR16" i="7" a="1"/>
  <c r="AR16" i="7" s="1"/>
  <c r="AS16" i="7" a="1"/>
  <c r="AS16" i="7"/>
  <c r="AT16" i="7" a="1"/>
  <c r="AT16" i="7"/>
  <c r="AU16" i="7" a="1"/>
  <c r="AU16" i="7"/>
  <c r="AV16" i="7" a="1"/>
  <c r="AV16" i="7" s="1"/>
  <c r="AW16" i="7" a="1"/>
  <c r="AW16" i="7"/>
  <c r="AX16" i="7" a="1"/>
  <c r="AX16" i="7"/>
  <c r="AY16" i="7" a="1"/>
  <c r="AY16" i="7"/>
  <c r="AZ16" i="7" a="1"/>
  <c r="AZ16" i="7" s="1"/>
  <c r="B17" i="7" a="1"/>
  <c r="B17" i="7"/>
  <c r="C17" i="7" a="1"/>
  <c r="C17" i="7"/>
  <c r="D17" i="7" a="1"/>
  <c r="D17" i="7"/>
  <c r="E17" i="7" a="1"/>
  <c r="E17" i="7" s="1"/>
  <c r="F17" i="7" a="1"/>
  <c r="F17" i="7"/>
  <c r="G17" i="7" a="1"/>
  <c r="G17" i="7"/>
  <c r="H17" i="7" a="1"/>
  <c r="H17" i="7"/>
  <c r="I17" i="7" a="1"/>
  <c r="I17" i="7" s="1"/>
  <c r="J17" i="7" a="1"/>
  <c r="J17" i="7"/>
  <c r="K17" i="7" a="1"/>
  <c r="K17" i="7"/>
  <c r="L17" i="7" a="1"/>
  <c r="L17" i="7"/>
  <c r="M17" i="7" a="1"/>
  <c r="M17" i="7" s="1"/>
  <c r="N17" i="7" a="1"/>
  <c r="N17" i="7"/>
  <c r="O17" i="7" a="1"/>
  <c r="O17" i="7"/>
  <c r="P17" i="7" a="1"/>
  <c r="P17" i="7"/>
  <c r="Q17" i="7" a="1"/>
  <c r="Q17" i="7" s="1"/>
  <c r="R17" i="7" a="1"/>
  <c r="R17" i="7"/>
  <c r="S17" i="7" a="1"/>
  <c r="S17" i="7"/>
  <c r="T17" i="7" a="1"/>
  <c r="T17" i="7"/>
  <c r="U17" i="7" a="1"/>
  <c r="U17" i="7" s="1"/>
  <c r="V17" i="7" a="1"/>
  <c r="V17" i="7"/>
  <c r="W17" i="7" a="1"/>
  <c r="W17" i="7"/>
  <c r="X17" i="7" a="1"/>
  <c r="X17" i="7"/>
  <c r="Y17" i="7" a="1"/>
  <c r="Y17" i="7" s="1"/>
  <c r="Z17" i="7" a="1"/>
  <c r="Z17" i="7"/>
  <c r="AA17" i="7" a="1"/>
  <c r="AA17" i="7"/>
  <c r="AB17" i="7" a="1"/>
  <c r="AB17" i="7"/>
  <c r="AC17" i="7" a="1"/>
  <c r="AC17" i="7" s="1"/>
  <c r="AD17" i="7" a="1"/>
  <c r="AD17" i="7"/>
  <c r="AE17" i="7" a="1"/>
  <c r="AE17" i="7"/>
  <c r="AF17" i="7" a="1"/>
  <c r="AF17" i="7"/>
  <c r="AG17" i="7" a="1"/>
  <c r="AG17" i="7" s="1"/>
  <c r="AH17" i="7" a="1"/>
  <c r="AH17" i="7"/>
  <c r="AI17" i="7" a="1"/>
  <c r="AI17" i="7"/>
  <c r="AJ17" i="7" a="1"/>
  <c r="AJ17" i="7"/>
  <c r="AK17" i="7" a="1"/>
  <c r="AK17" i="7" s="1"/>
  <c r="AL17" i="7" a="1"/>
  <c r="AL17" i="7"/>
  <c r="AM17" i="7" a="1"/>
  <c r="AM17" i="7"/>
  <c r="AN17" i="7" a="1"/>
  <c r="AN17" i="7"/>
  <c r="AO17" i="7" a="1"/>
  <c r="AO17" i="7" s="1"/>
  <c r="AP17" i="7" a="1"/>
  <c r="AP17" i="7"/>
  <c r="AQ17" i="7" a="1"/>
  <c r="AQ17" i="7"/>
  <c r="AR17" i="7" a="1"/>
  <c r="AR17" i="7"/>
  <c r="AS17" i="7" a="1"/>
  <c r="AS17" i="7" s="1"/>
  <c r="AT17" i="7" a="1"/>
  <c r="AT17" i="7"/>
  <c r="AU17" i="7" a="1"/>
  <c r="AU17" i="7"/>
  <c r="AV17" i="7" a="1"/>
  <c r="AV17" i="7"/>
  <c r="AW17" i="7" a="1"/>
  <c r="AW17" i="7" s="1"/>
  <c r="AX17" i="7" a="1"/>
  <c r="AX17" i="7"/>
  <c r="AY17" i="7" a="1"/>
  <c r="AY17" i="7"/>
  <c r="AZ17" i="7" a="1"/>
  <c r="AZ17" i="7"/>
  <c r="B18" i="7" a="1"/>
  <c r="B18" i="7" s="1"/>
  <c r="C18" i="7" a="1"/>
  <c r="C18" i="7"/>
  <c r="D18" i="7" a="1"/>
  <c r="D18" i="7"/>
  <c r="E18" i="7" a="1"/>
  <c r="E18" i="7"/>
  <c r="F18" i="7" a="1"/>
  <c r="F18" i="7" s="1"/>
  <c r="G18" i="7" a="1"/>
  <c r="G18" i="7"/>
  <c r="H18" i="7" a="1"/>
  <c r="H18" i="7"/>
  <c r="I18" i="7" a="1"/>
  <c r="I18" i="7"/>
  <c r="J18" i="7" a="1"/>
  <c r="J18" i="7" s="1"/>
  <c r="K18" i="7" a="1"/>
  <c r="K18" i="7"/>
  <c r="L18" i="7" a="1"/>
  <c r="L18" i="7"/>
  <c r="M18" i="7" a="1"/>
  <c r="M18" i="7"/>
  <c r="N18" i="7" a="1"/>
  <c r="N18" i="7" s="1"/>
  <c r="O18" i="7" a="1"/>
  <c r="O18" i="7"/>
  <c r="P18" i="7" a="1"/>
  <c r="P18" i="7"/>
  <c r="Q18" i="7" a="1"/>
  <c r="Q18" i="7"/>
  <c r="R18" i="7" a="1"/>
  <c r="R18" i="7" s="1"/>
  <c r="S18" i="7" a="1"/>
  <c r="S18" i="7"/>
  <c r="T18" i="7" a="1"/>
  <c r="T18" i="7"/>
  <c r="U18" i="7" a="1"/>
  <c r="U18" i="7"/>
  <c r="V18" i="7" a="1"/>
  <c r="V18" i="7" s="1"/>
  <c r="W18" i="7" a="1"/>
  <c r="W18" i="7"/>
  <c r="X18" i="7" a="1"/>
  <c r="X18" i="7"/>
  <c r="Y18" i="7" a="1"/>
  <c r="Y18" i="7"/>
  <c r="Z18" i="7" a="1"/>
  <c r="Z18" i="7" s="1"/>
  <c r="AA18" i="7" a="1"/>
  <c r="AA18" i="7"/>
  <c r="AB18" i="7" a="1"/>
  <c r="AB18" i="7"/>
  <c r="AC18" i="7" a="1"/>
  <c r="AC18" i="7"/>
  <c r="AD18" i="7" a="1"/>
  <c r="AD18" i="7" s="1"/>
  <c r="AE18" i="7" a="1"/>
  <c r="AE18" i="7"/>
  <c r="AF18" i="7" a="1"/>
  <c r="AF18" i="7"/>
  <c r="AG18" i="7" a="1"/>
  <c r="AG18" i="7"/>
  <c r="AH18" i="7" a="1"/>
  <c r="AH18" i="7" s="1"/>
  <c r="AI18" i="7" a="1"/>
  <c r="AI18" i="7"/>
  <c r="AJ18" i="7" a="1"/>
  <c r="AJ18" i="7"/>
  <c r="AK18" i="7" a="1"/>
  <c r="AK18" i="7"/>
  <c r="AL18" i="7" a="1"/>
  <c r="AL18" i="7" s="1"/>
  <c r="AM18" i="7" a="1"/>
  <c r="AM18" i="7"/>
  <c r="AN18" i="7" a="1"/>
  <c r="AN18" i="7"/>
  <c r="AO18" i="7" a="1"/>
  <c r="AO18" i="7"/>
  <c r="AP18" i="7" a="1"/>
  <c r="AP18" i="7" s="1"/>
  <c r="AQ18" i="7" a="1"/>
  <c r="AQ18" i="7"/>
  <c r="AR18" i="7" a="1"/>
  <c r="AR18" i="7"/>
  <c r="AS18" i="7" a="1"/>
  <c r="AS18" i="7" s="1"/>
  <c r="AT18" i="7" a="1"/>
  <c r="AT18" i="7" s="1"/>
  <c r="AU18" i="7" a="1"/>
  <c r="AU18" i="7"/>
  <c r="AV18" i="7" a="1"/>
  <c r="AV18" i="7"/>
  <c r="AW18" i="7" a="1"/>
  <c r="AW18" i="7"/>
  <c r="AX18" i="7" a="1"/>
  <c r="AX18" i="7" s="1"/>
  <c r="AY18" i="7" a="1"/>
  <c r="AY18" i="7"/>
  <c r="AZ18" i="7" a="1"/>
  <c r="AZ18" i="7"/>
  <c r="B19" i="7" a="1"/>
  <c r="B19" i="7"/>
  <c r="C19" i="7" a="1"/>
  <c r="C19" i="7" s="1"/>
  <c r="D19" i="7" a="1"/>
  <c r="D19" i="7"/>
  <c r="E19" i="7" a="1"/>
  <c r="E19" i="7"/>
  <c r="F19" i="7" a="1"/>
  <c r="F19" i="7"/>
  <c r="G19" i="7" a="1"/>
  <c r="G19" i="7" s="1"/>
  <c r="H19" i="7" a="1"/>
  <c r="H19" i="7" s="1"/>
  <c r="I19" i="7" a="1"/>
  <c r="I19" i="7"/>
  <c r="J19" i="7" a="1"/>
  <c r="J19" i="7"/>
  <c r="K19" i="7" a="1"/>
  <c r="K19" i="7" s="1"/>
  <c r="L19" i="7" a="1"/>
  <c r="L19" i="7"/>
  <c r="M19" i="7" a="1"/>
  <c r="M19" i="7"/>
  <c r="N19" i="7" a="1"/>
  <c r="N19" i="7"/>
  <c r="O19" i="7" a="1"/>
  <c r="O19" i="7" s="1"/>
  <c r="P19" i="7" a="1"/>
  <c r="P19" i="7"/>
  <c r="Q19" i="7" a="1"/>
  <c r="Q19" i="7" s="1"/>
  <c r="R19" i="7" a="1"/>
  <c r="R19" i="7"/>
  <c r="S19" i="7" a="1"/>
  <c r="S19" i="7" s="1"/>
  <c r="T19" i="7" a="1"/>
  <c r="T19" i="7"/>
  <c r="U19" i="7" a="1"/>
  <c r="U19" i="7"/>
  <c r="V19" i="7" a="1"/>
  <c r="V19" i="7"/>
  <c r="W19" i="7" a="1"/>
  <c r="W19" i="7" s="1"/>
  <c r="X19" i="7" a="1"/>
  <c r="X19" i="7"/>
  <c r="Y19" i="7" a="1"/>
  <c r="Y19" i="7"/>
  <c r="Z19" i="7" a="1"/>
  <c r="Z19" i="7" s="1"/>
  <c r="AA19" i="7" a="1"/>
  <c r="AA19" i="7" s="1"/>
  <c r="AB19" i="7" a="1"/>
  <c r="AB19" i="7"/>
  <c r="AC19" i="7" a="1"/>
  <c r="AC19" i="7" s="1"/>
  <c r="AD19" i="7" a="1"/>
  <c r="AD19" i="7"/>
  <c r="AE19" i="7" a="1"/>
  <c r="AE19" i="7" s="1"/>
  <c r="AF19" i="7" a="1"/>
  <c r="AF19" i="7" s="1"/>
  <c r="AG19" i="7" a="1"/>
  <c r="AG19" i="7"/>
  <c r="AH19" i="7" a="1"/>
  <c r="AH19" i="7"/>
  <c r="AI19" i="7" a="1"/>
  <c r="AI19" i="7" s="1"/>
  <c r="AJ19" i="7" a="1"/>
  <c r="AJ19" i="7"/>
  <c r="AK19" i="7" a="1"/>
  <c r="AK19" i="7"/>
  <c r="AL19" i="7" a="1"/>
  <c r="AL19" i="7" s="1"/>
  <c r="AM19" i="7" a="1"/>
  <c r="AM19" i="7" s="1"/>
  <c r="AN19" i="7" a="1"/>
  <c r="AN19" i="7" s="1"/>
  <c r="AO19" i="7" a="1"/>
  <c r="AO19" i="7" s="1"/>
  <c r="AP19" i="7" a="1"/>
  <c r="AP19" i="7"/>
  <c r="AQ19" i="7" a="1"/>
  <c r="AQ19" i="7" s="1"/>
  <c r="AR19" i="7" a="1"/>
  <c r="AR19" i="7"/>
  <c r="AS19" i="7" a="1"/>
  <c r="AS19" i="7" s="1"/>
  <c r="AT19" i="7" a="1"/>
  <c r="AT19" i="7"/>
  <c r="AU19" i="7" a="1"/>
  <c r="AU19" i="7" s="1"/>
  <c r="AV19" i="7" a="1"/>
  <c r="AV19" i="7"/>
  <c r="AW19" i="7" a="1"/>
  <c r="AW19" i="7" s="1"/>
  <c r="AX19" i="7" a="1"/>
  <c r="AX19" i="7" s="1"/>
  <c r="AY19" i="7" a="1"/>
  <c r="AY19" i="7" s="1"/>
  <c r="AZ19" i="7" a="1"/>
  <c r="AZ19" i="7"/>
  <c r="B20" i="7" a="1"/>
  <c r="B20" i="7"/>
  <c r="C20" i="7" a="1"/>
  <c r="C20" i="7" s="1"/>
  <c r="D20" i="7" a="1"/>
  <c r="D20" i="7" s="1"/>
  <c r="E20" i="7" a="1"/>
  <c r="E20" i="7"/>
  <c r="F20" i="7" a="1"/>
  <c r="F20" i="7"/>
  <c r="G20" i="7" a="1"/>
  <c r="G20" i="7" s="1"/>
  <c r="H20" i="7" a="1"/>
  <c r="H20" i="7" s="1"/>
  <c r="I20" i="7" a="1"/>
  <c r="I20" i="7"/>
  <c r="J20" i="7" a="1"/>
  <c r="J20" i="7" s="1"/>
  <c r="K20" i="7" a="1"/>
  <c r="K20" i="7"/>
  <c r="L20" i="7" a="1"/>
  <c r="L20" i="7" s="1"/>
  <c r="M20" i="7" a="1"/>
  <c r="M20" i="7" s="1"/>
  <c r="N20" i="7" a="1"/>
  <c r="N20" i="7"/>
  <c r="O20" i="7" a="1"/>
  <c r="O20" i="7"/>
  <c r="P20" i="7" a="1"/>
  <c r="P20" i="7" s="1"/>
  <c r="Q20" i="7" a="1"/>
  <c r="Q20" i="7"/>
  <c r="R20" i="7" a="1"/>
  <c r="R20" i="7"/>
  <c r="S20" i="7" a="1"/>
  <c r="S20" i="7"/>
  <c r="T20" i="7" a="1"/>
  <c r="T20" i="7" s="1"/>
  <c r="U20" i="7" a="1"/>
  <c r="U20" i="7" s="1"/>
  <c r="V20" i="7" a="1"/>
  <c r="V20" i="7" s="1"/>
  <c r="W20" i="7" a="1"/>
  <c r="W20" i="7"/>
  <c r="X20" i="7" a="1"/>
  <c r="X20" i="7" s="1"/>
  <c r="Y20" i="7" a="1"/>
  <c r="Y20" i="7"/>
  <c r="Z20" i="7" a="1"/>
  <c r="Z20" i="7"/>
  <c r="AA20" i="7" a="1"/>
  <c r="AA20" i="7"/>
  <c r="AB20" i="7" a="1"/>
  <c r="AB20" i="7" s="1"/>
  <c r="AC20" i="7" a="1"/>
  <c r="AC20" i="7"/>
  <c r="AD20" i="7" a="1"/>
  <c r="AD20" i="7" s="1"/>
  <c r="AE20" i="7" a="1"/>
  <c r="AE20" i="7" s="1"/>
  <c r="AF20" i="7" a="1"/>
  <c r="AF20" i="7" s="1"/>
  <c r="AG20" i="7" a="1"/>
  <c r="AG20" i="7"/>
  <c r="AH20" i="7" a="1"/>
  <c r="AH20" i="7"/>
  <c r="AI20" i="7" a="1"/>
  <c r="AI20" i="7"/>
  <c r="AJ20" i="7" a="1"/>
  <c r="AJ20" i="7" s="1"/>
  <c r="AK20" i="7" a="1"/>
  <c r="AK20" i="7"/>
  <c r="AL20" i="7" a="1"/>
  <c r="AL20" i="7"/>
  <c r="AM20" i="7" a="1"/>
  <c r="AM20" i="7" s="1"/>
  <c r="AN20" i="7" a="1"/>
  <c r="AN20" i="7" s="1"/>
  <c r="AO20" i="7" a="1"/>
  <c r="AO20" i="7"/>
  <c r="AP20" i="7" a="1"/>
  <c r="AP20" i="7"/>
  <c r="AQ20" i="7" a="1"/>
  <c r="AQ20" i="7"/>
  <c r="AR20" i="7" a="1"/>
  <c r="AR20" i="7" s="1"/>
  <c r="AS20" i="7" a="1"/>
  <c r="AS20" i="7" s="1"/>
  <c r="AT20" i="7" a="1"/>
  <c r="AT20" i="7"/>
  <c r="AU20" i="7" a="1"/>
  <c r="AU20" i="7"/>
  <c r="AV20" i="7" a="1"/>
  <c r="AV20" i="7" s="1"/>
  <c r="AW20" i="7" a="1"/>
  <c r="AW20" i="7" s="1"/>
  <c r="AX20" i="7" a="1"/>
  <c r="AX20" i="7"/>
  <c r="AY20" i="7" a="1"/>
  <c r="AY20" i="7"/>
  <c r="AZ20" i="7" a="1"/>
  <c r="AZ20" i="7" s="1"/>
  <c r="B21" i="7" a="1"/>
  <c r="B21" i="7" s="1"/>
  <c r="C21" i="7" a="1"/>
  <c r="C21" i="7" s="1"/>
  <c r="D21" i="7" a="1"/>
  <c r="D21" i="7"/>
  <c r="E21" i="7" a="1"/>
  <c r="E21" i="7" s="1"/>
  <c r="F21" i="7" a="1"/>
  <c r="F21" i="7"/>
  <c r="G21" i="7" a="1"/>
  <c r="G21" i="7" s="1"/>
  <c r="H21" i="7" a="1"/>
  <c r="H21" i="7"/>
  <c r="I21" i="7" a="1"/>
  <c r="I21" i="7" s="1"/>
  <c r="J21" i="7" a="1"/>
  <c r="J21" i="7"/>
  <c r="K21" i="7" a="1"/>
  <c r="K21" i="7" s="1"/>
  <c r="L21" i="7" a="1"/>
  <c r="L21" i="7" s="1"/>
  <c r="M21" i="7" a="1"/>
  <c r="M21" i="7" s="1"/>
  <c r="N21" i="7" a="1"/>
  <c r="N21" i="7"/>
  <c r="O21" i="7" a="1"/>
  <c r="O21" i="7"/>
  <c r="P21" i="7" a="1"/>
  <c r="P21" i="7" s="1"/>
  <c r="Q21" i="7" a="1"/>
  <c r="Q21" i="7" s="1"/>
  <c r="R21" i="7" a="1"/>
  <c r="R21" i="7"/>
  <c r="S21" i="7" a="1"/>
  <c r="S21" i="7"/>
  <c r="V21" i="7" a="1"/>
  <c r="V21" i="7"/>
  <c r="W21" i="7" a="1"/>
  <c r="W21" i="7"/>
  <c r="X21" i="7" a="1"/>
  <c r="X21" i="7"/>
  <c r="Y21" i="7" a="1"/>
  <c r="Y21" i="7" s="1"/>
  <c r="Z21" i="7" a="1"/>
  <c r="Z21" i="7" s="1"/>
  <c r="AA21" i="7" a="1"/>
  <c r="AA21" i="7"/>
  <c r="AB21" i="7" a="1"/>
  <c r="AB21" i="7"/>
  <c r="AC21" i="7" a="1"/>
  <c r="AC21" i="7" s="1"/>
  <c r="AD21" i="7" a="1"/>
  <c r="AD21" i="7" s="1"/>
  <c r="AE21" i="7" a="1"/>
  <c r="AE21" i="7"/>
  <c r="AF21" i="7" a="1"/>
  <c r="AF21" i="7"/>
  <c r="AG21" i="7" a="1"/>
  <c r="AG21" i="7" s="1"/>
  <c r="AH21" i="7" a="1"/>
  <c r="AH21" i="7" s="1"/>
  <c r="AI21" i="7" a="1"/>
  <c r="AI21" i="7" s="1"/>
  <c r="AJ21" i="7" a="1"/>
  <c r="AJ21" i="7"/>
  <c r="AK21" i="7" a="1"/>
  <c r="AK21" i="7" s="1"/>
  <c r="AL21" i="7" a="1"/>
  <c r="AL21" i="7"/>
  <c r="AM21" i="7" a="1"/>
  <c r="AM21" i="7" s="1"/>
  <c r="AN21" i="7" a="1"/>
  <c r="AN21" i="7"/>
  <c r="AO21" i="7" a="1"/>
  <c r="AO21" i="7" s="1"/>
  <c r="AP21" i="7" a="1"/>
  <c r="AP21" i="7"/>
  <c r="AQ21" i="7" a="1"/>
  <c r="AQ21" i="7" s="1"/>
  <c r="AR21" i="7" a="1"/>
  <c r="AR21" i="7" s="1"/>
  <c r="AS21" i="7" a="1"/>
  <c r="AS21" i="7" s="1"/>
  <c r="AT21" i="7" a="1"/>
  <c r="AT21" i="7"/>
  <c r="AU21" i="7" a="1"/>
  <c r="AU21" i="7"/>
  <c r="AV21" i="7" a="1"/>
  <c r="AV21" i="7" s="1"/>
  <c r="AW21" i="7" a="1"/>
  <c r="AW21" i="7" s="1"/>
  <c r="AX21" i="7" a="1"/>
  <c r="AX21" i="7"/>
  <c r="AY21" i="7" a="1"/>
  <c r="AY21" i="7"/>
  <c r="AZ21" i="7" a="1"/>
  <c r="AZ21" i="7" s="1"/>
  <c r="B22" i="7" a="1"/>
  <c r="B22" i="7" s="1"/>
  <c r="C22" i="7" a="1"/>
  <c r="C22" i="7"/>
  <c r="D22" i="7" a="1"/>
  <c r="D22" i="7"/>
  <c r="E22" i="7" a="1"/>
  <c r="E22" i="7" s="1"/>
  <c r="F22" i="7" a="1"/>
  <c r="F22" i="7" s="1"/>
  <c r="G22" i="7" a="1"/>
  <c r="G22" i="7" s="1"/>
  <c r="H22" i="7" a="1"/>
  <c r="H22" i="7"/>
  <c r="I22" i="7" a="1"/>
  <c r="I22" i="7"/>
  <c r="J22" i="7" a="1"/>
  <c r="J22" i="7" s="1"/>
  <c r="K22" i="7" a="1"/>
  <c r="K22" i="7" s="1"/>
  <c r="L22" i="7" a="1"/>
  <c r="L22" i="7"/>
  <c r="M22" i="7" a="1"/>
  <c r="M22" i="7"/>
  <c r="N22" i="7" a="1"/>
  <c r="N22" i="7" s="1"/>
  <c r="O22" i="7" a="1"/>
  <c r="O22" i="7" s="1"/>
  <c r="P22" i="7" a="1"/>
  <c r="P22" i="7" s="1"/>
  <c r="Q22" i="7" a="1"/>
  <c r="Q22" i="7"/>
  <c r="R22" i="7" a="1"/>
  <c r="R22" i="7" s="1"/>
  <c r="S22" i="7" a="1"/>
  <c r="S22" i="7" s="1"/>
  <c r="T22" i="7" a="1"/>
  <c r="T22" i="7"/>
  <c r="U22" i="7" a="1"/>
  <c r="U22" i="7"/>
  <c r="V22" i="7" a="1"/>
  <c r="V22" i="7" s="1"/>
  <c r="W22" i="7" a="1"/>
  <c r="W22" i="7" s="1"/>
  <c r="X22" i="7" a="1"/>
  <c r="X22" i="7" s="1"/>
  <c r="Y22" i="7" a="1"/>
  <c r="Y22" i="7" s="1"/>
  <c r="Z22" i="7" a="1"/>
  <c r="Z22" i="7" s="1"/>
  <c r="AA22" i="7" a="1"/>
  <c r="AA22" i="7"/>
  <c r="AB22" i="7" a="1"/>
  <c r="AB22" i="7" s="1"/>
  <c r="AC22" i="7" a="1"/>
  <c r="AC22" i="7" s="1"/>
  <c r="AD22" i="7" a="1"/>
  <c r="AD22" i="7" s="1"/>
  <c r="AE22" i="7" a="1"/>
  <c r="AE22" i="7"/>
  <c r="AF22" i="7" a="1"/>
  <c r="AF22" i="7" s="1"/>
  <c r="AG22" i="7" a="1"/>
  <c r="AG22" i="7"/>
  <c r="AH22" i="7" a="1"/>
  <c r="AH22" i="7" s="1"/>
  <c r="AI22" i="7" a="1"/>
  <c r="AI22" i="7"/>
  <c r="AJ22" i="7" a="1"/>
  <c r="AJ22" i="7"/>
  <c r="AK22" i="7" a="1"/>
  <c r="AK22" i="7" s="1"/>
  <c r="AL22" i="7" a="1"/>
  <c r="AL22" i="7" s="1"/>
  <c r="AM22" i="7" a="1"/>
  <c r="AM22" i="7"/>
  <c r="AN22" i="7" a="1"/>
  <c r="AN22" i="7" s="1"/>
  <c r="AO22" i="7" a="1"/>
  <c r="AO22" i="7" s="1"/>
  <c r="AP22" i="7" a="1"/>
  <c r="AP22" i="7" s="1"/>
  <c r="AQ22" i="7" a="1"/>
  <c r="AQ22" i="7"/>
  <c r="AR22" i="7" a="1"/>
  <c r="AR22" i="7" s="1"/>
  <c r="AS22" i="7" a="1"/>
  <c r="AS22" i="7" s="1"/>
  <c r="AT22" i="7" a="1"/>
  <c r="AT22" i="7" s="1"/>
  <c r="AU22" i="7" a="1"/>
  <c r="AU22" i="7" s="1"/>
  <c r="AV22" i="7" a="1"/>
  <c r="AV22" i="7" s="1"/>
  <c r="AW22" i="7" a="1"/>
  <c r="AW22" i="7"/>
  <c r="AX22" i="7" a="1"/>
  <c r="AX22" i="7"/>
  <c r="AY22" i="7" a="1"/>
  <c r="AY22" i="7" s="1"/>
  <c r="AZ22" i="7" a="1"/>
  <c r="AZ22" i="7"/>
  <c r="B23" i="7" a="1"/>
  <c r="B23" i="7" s="1"/>
  <c r="C23" i="7" a="1"/>
  <c r="C23" i="7" s="1"/>
  <c r="D23" i="7" a="1"/>
  <c r="D23" i="7" s="1"/>
  <c r="E23" i="7" a="1"/>
  <c r="E23" i="7" s="1"/>
  <c r="F23" i="7" a="1"/>
  <c r="F23" i="7" s="1"/>
  <c r="G23" i="7" a="1"/>
  <c r="G23" i="7"/>
  <c r="H23" i="7" a="1"/>
  <c r="H23" i="7" s="1"/>
  <c r="I23" i="7" a="1"/>
  <c r="I23" i="7" s="1"/>
  <c r="J23" i="7" a="1"/>
  <c r="J23" i="7"/>
  <c r="K23" i="7" a="1"/>
  <c r="K23" i="7" s="1"/>
  <c r="L23" i="7" a="1"/>
  <c r="L23" i="7" s="1"/>
  <c r="M23" i="7" a="1"/>
  <c r="M23" i="7"/>
  <c r="N23" i="7" a="1"/>
  <c r="N23" i="7" s="1"/>
  <c r="O23" i="7" a="1"/>
  <c r="O23" i="7" s="1"/>
  <c r="P23" i="7" a="1"/>
  <c r="P23" i="7" s="1"/>
  <c r="Q23" i="7" a="1"/>
  <c r="Q23" i="7" s="1"/>
  <c r="R23" i="7" a="1"/>
  <c r="R23" i="7" s="1"/>
  <c r="S23" i="7" a="1"/>
  <c r="S23" i="7"/>
  <c r="T23" i="7" a="1"/>
  <c r="T23" i="7" s="1"/>
  <c r="U23" i="7" a="1"/>
  <c r="U23" i="7"/>
  <c r="V23" i="7" a="1"/>
  <c r="V23" i="7"/>
  <c r="W23" i="7" a="1"/>
  <c r="W23" i="7" s="1"/>
  <c r="X23" i="7" a="1"/>
  <c r="X23" i="7" s="1"/>
  <c r="Y23" i="7" a="1"/>
  <c r="Y23" i="7" s="1"/>
  <c r="Z23" i="7" a="1"/>
  <c r="Z23" i="7" s="1"/>
  <c r="AA23" i="7" a="1"/>
  <c r="AA23" i="7" s="1"/>
  <c r="AB23" i="7" a="1"/>
  <c r="AB23" i="7" s="1"/>
  <c r="AC23" i="7" a="1"/>
  <c r="AC23" i="7" s="1"/>
  <c r="AD23" i="7" a="1"/>
  <c r="AD23" i="7"/>
  <c r="AE23" i="7" a="1"/>
  <c r="AE23" i="7"/>
  <c r="AF23" i="7" a="1"/>
  <c r="AF23" i="7" s="1"/>
  <c r="AG23" i="7" a="1"/>
  <c r="AG23" i="7"/>
  <c r="AH23" i="7" a="1"/>
  <c r="AH23" i="7" s="1"/>
  <c r="AI23" i="7" a="1"/>
  <c r="AI23" i="7" s="1"/>
  <c r="AJ23" i="7" a="1"/>
  <c r="AJ23" i="7" s="1"/>
  <c r="AK23" i="7" a="1"/>
  <c r="AK23" i="7" s="1"/>
  <c r="AL23" i="7" a="1"/>
  <c r="AL23" i="7" s="1"/>
  <c r="AM23" i="7" a="1"/>
  <c r="AM23" i="7"/>
  <c r="AN23" i="7" a="1"/>
  <c r="AN23" i="7" s="1"/>
  <c r="AO23" i="7" a="1"/>
  <c r="AO23" i="7" s="1"/>
  <c r="AP23" i="7" a="1"/>
  <c r="AP23" i="7"/>
  <c r="AQ23" i="7" a="1"/>
  <c r="AQ23" i="7" s="1"/>
  <c r="AR23" i="7" a="1"/>
  <c r="AR23" i="7" s="1"/>
  <c r="AS23" i="7" a="1"/>
  <c r="AS23" i="7"/>
  <c r="AT23" i="7" a="1"/>
  <c r="AT23" i="7" s="1"/>
  <c r="AU23" i="7" a="1"/>
  <c r="AU23" i="7" s="1"/>
  <c r="AV23" i="7" a="1"/>
  <c r="AV23" i="7" s="1"/>
  <c r="AW23" i="7" a="1"/>
  <c r="AW23" i="7" s="1"/>
  <c r="AX23" i="7" a="1"/>
  <c r="AX23" i="7" s="1"/>
  <c r="AY23" i="7" a="1"/>
  <c r="AY23" i="7"/>
  <c r="AZ23" i="7" a="1"/>
  <c r="AZ23" i="7" s="1"/>
  <c r="B24" i="7" a="1"/>
  <c r="B24" i="7"/>
  <c r="C24" i="7" a="1"/>
  <c r="C24" i="7"/>
  <c r="D24" i="7" a="1"/>
  <c r="D24" i="7" s="1"/>
  <c r="E24" i="7" a="1"/>
  <c r="E24" i="7" s="1"/>
  <c r="F24" i="7" a="1"/>
  <c r="F24" i="7" s="1"/>
  <c r="G24" i="7" a="1"/>
  <c r="G24" i="7" s="1"/>
  <c r="H24" i="7" a="1"/>
  <c r="H24" i="7" s="1"/>
  <c r="I24" i="7" a="1"/>
  <c r="I24" i="7" s="1"/>
  <c r="J24" i="7" a="1"/>
  <c r="J24" i="7" s="1"/>
  <c r="K24" i="7" a="1"/>
  <c r="K24" i="7"/>
  <c r="L24" i="7" a="1"/>
  <c r="L24" i="7"/>
  <c r="M24" i="7" a="1"/>
  <c r="M24" i="7" s="1"/>
  <c r="N24" i="7" a="1"/>
  <c r="N24" i="7"/>
  <c r="O24" i="7" a="1"/>
  <c r="O24" i="7" s="1"/>
  <c r="P24" i="7" a="1"/>
  <c r="P24" i="7" s="1"/>
  <c r="Q24" i="7" a="1"/>
  <c r="Q24" i="7" s="1"/>
  <c r="R24" i="7" a="1"/>
  <c r="R24" i="7" s="1"/>
  <c r="S24" i="7" a="1"/>
  <c r="S24" i="7" s="1"/>
  <c r="T24" i="7" a="1"/>
  <c r="T24" i="7"/>
  <c r="U24" i="7" a="1"/>
  <c r="U24" i="7" s="1"/>
  <c r="V24" i="7" a="1"/>
  <c r="V24" i="7" s="1"/>
  <c r="W24" i="7" a="1"/>
  <c r="W24" i="7"/>
  <c r="X24" i="7" a="1"/>
  <c r="X24" i="7" s="1"/>
  <c r="Y24" i="7" a="1"/>
  <c r="Y24" i="7" s="1"/>
  <c r="Z24" i="7" a="1"/>
  <c r="Z24" i="7"/>
  <c r="AA24" i="7" a="1"/>
  <c r="AA24" i="7"/>
  <c r="AB24" i="7" a="1"/>
  <c r="AB24" i="7" s="1"/>
  <c r="AC24" i="7" a="1"/>
  <c r="AC24" i="7" s="1"/>
  <c r="AD24" i="7" a="1"/>
  <c r="AD24" i="7" s="1"/>
  <c r="AE24" i="7" a="1"/>
  <c r="AE24" i="7" s="1"/>
  <c r="AF24" i="7" a="1"/>
  <c r="AF24" i="7"/>
  <c r="AG24" i="7" a="1"/>
  <c r="AG24" i="7" s="1"/>
  <c r="AH24" i="7" a="1"/>
  <c r="AH24" i="7"/>
  <c r="AI24" i="7" a="1"/>
  <c r="AI24" i="7"/>
  <c r="AJ24" i="7" a="1"/>
  <c r="AJ24" i="7"/>
  <c r="AK24" i="7" a="1"/>
  <c r="AK24" i="7" s="1"/>
  <c r="AL24" i="7" a="1"/>
  <c r="AL24" i="7" s="1"/>
  <c r="AM24" i="7" a="1"/>
  <c r="AM24" i="7" s="1"/>
  <c r="AN24" i="7" a="1"/>
  <c r="AN24" i="7" s="1"/>
  <c r="AO24" i="7" a="1"/>
  <c r="AO24" i="7" s="1"/>
  <c r="AP24" i="7" a="1"/>
  <c r="AP24" i="7" s="1"/>
  <c r="AQ24" i="7" a="1"/>
  <c r="AQ24" i="7"/>
  <c r="AR24" i="7" a="1"/>
  <c r="AR24" i="7"/>
  <c r="AS24" i="7" a="1"/>
  <c r="AS24" i="7" s="1"/>
  <c r="AT24" i="7" a="1"/>
  <c r="AT24" i="7"/>
  <c r="AU24" i="7" a="1"/>
  <c r="AU24" i="7" s="1"/>
  <c r="AV24" i="7" a="1"/>
  <c r="AV24" i="7" s="1"/>
  <c r="AW24" i="7" a="1"/>
  <c r="AW24" i="7" s="1"/>
  <c r="AX24" i="7" a="1"/>
  <c r="AX24" i="7"/>
  <c r="AY24" i="7" a="1"/>
  <c r="AY24" i="7" s="1"/>
  <c r="AZ24" i="7" a="1"/>
  <c r="AZ24" i="7" s="1"/>
  <c r="B25" i="7" a="1"/>
  <c r="B25" i="7" s="1"/>
  <c r="C25" i="7" a="1"/>
  <c r="C25" i="7" s="1"/>
  <c r="D25" i="7" a="1"/>
  <c r="D25" i="7"/>
  <c r="E25" i="7" a="1"/>
  <c r="E25" i="7" s="1"/>
  <c r="F25" i="7" a="1"/>
  <c r="F25" i="7" s="1"/>
  <c r="G25" i="7" a="1"/>
  <c r="G25" i="7"/>
  <c r="H25" i="7" a="1"/>
  <c r="H25" i="7"/>
  <c r="I25" i="7" a="1"/>
  <c r="I25" i="7" s="1"/>
  <c r="J25" i="7" a="1"/>
  <c r="J25" i="7" s="1"/>
  <c r="K25" i="7" a="1"/>
  <c r="K25" i="7" s="1"/>
  <c r="L25" i="7" a="1"/>
  <c r="L25" i="7" s="1"/>
  <c r="M25" i="7" a="1"/>
  <c r="M25" i="7"/>
  <c r="N25" i="7" a="1"/>
  <c r="N25" i="7" s="1"/>
  <c r="O25" i="7" a="1"/>
  <c r="O25" i="7" s="1"/>
  <c r="P25" i="7" a="1"/>
  <c r="P25" i="7"/>
  <c r="Q25" i="7" a="1"/>
  <c r="Q25" i="7"/>
  <c r="R25" i="7" a="1"/>
  <c r="R25" i="7" s="1"/>
  <c r="S25" i="7" a="1"/>
  <c r="S25" i="7" s="1"/>
  <c r="T25" i="7" a="1"/>
  <c r="T25" i="7" s="1"/>
  <c r="U25" i="7" a="1"/>
  <c r="U25" i="7" s="1"/>
  <c r="V25" i="7" a="1"/>
  <c r="V25" i="7" s="1"/>
  <c r="W25" i="7" a="1"/>
  <c r="W25" i="7" s="1"/>
  <c r="X25" i="7" a="1"/>
  <c r="X25" i="7" s="1"/>
  <c r="Y25" i="7" a="1"/>
  <c r="Y25" i="7"/>
  <c r="Z25" i="7" a="1"/>
  <c r="Z25" i="7" s="1"/>
  <c r="AA25" i="7" a="1"/>
  <c r="AA25" i="7"/>
  <c r="AB25" i="7" a="1"/>
  <c r="AB25" i="7" s="1"/>
  <c r="AC25" i="7" a="1"/>
  <c r="AC25" i="7" s="1"/>
  <c r="AD25" i="7" a="1"/>
  <c r="AD25" i="7" s="1"/>
  <c r="AE25" i="7" a="1"/>
  <c r="AE25" i="7"/>
  <c r="AF25" i="7" a="1"/>
  <c r="AF25" i="7" s="1"/>
  <c r="AG25" i="7" a="1"/>
  <c r="AG25" i="7" s="1"/>
  <c r="AH25" i="7" a="1"/>
  <c r="AH25" i="7" s="1"/>
  <c r="AI25" i="7" a="1"/>
  <c r="AI25" i="7" s="1"/>
  <c r="AJ25" i="7" a="1"/>
  <c r="AJ25" i="7"/>
  <c r="AK25" i="7" a="1"/>
  <c r="AK25" i="7" s="1"/>
  <c r="AL25" i="7" a="1"/>
  <c r="AL25" i="7" s="1"/>
  <c r="AM25" i="7" a="1"/>
  <c r="AM25" i="7"/>
  <c r="AN25" i="7" a="1"/>
  <c r="AN25" i="7"/>
  <c r="AO25" i="7" a="1"/>
  <c r="AO25" i="7" s="1"/>
  <c r="AP25" i="7" a="1"/>
  <c r="AP25" i="7" s="1"/>
  <c r="AQ25" i="7" a="1"/>
  <c r="AQ25" i="7" s="1"/>
  <c r="AR25" i="7" a="1"/>
  <c r="AR25" i="7" s="1"/>
  <c r="AS25" i="7" a="1"/>
  <c r="AS25" i="7"/>
  <c r="AT25" i="7" a="1"/>
  <c r="AT25" i="7" s="1"/>
  <c r="AU25" i="7" a="1"/>
  <c r="AU25" i="7" s="1"/>
  <c r="AV25" i="7" a="1"/>
  <c r="AV25" i="7"/>
  <c r="AW25" i="7" a="1"/>
  <c r="AW25" i="7"/>
  <c r="AX25" i="7" a="1"/>
  <c r="AX25" i="7" s="1"/>
  <c r="AY25" i="7" a="1"/>
  <c r="AY25" i="7" s="1"/>
  <c r="AZ25" i="7" a="1"/>
  <c r="AZ25" i="7" s="1"/>
  <c r="B26" i="7" a="1"/>
  <c r="B26" i="7" s="1"/>
  <c r="C26" i="7" a="1"/>
  <c r="C26" i="7" s="1"/>
  <c r="D26" i="7" a="1"/>
  <c r="D26" i="7" s="1"/>
  <c r="E26" i="7" a="1"/>
  <c r="E26" i="7" s="1"/>
  <c r="F26" i="7" a="1"/>
  <c r="F26" i="7"/>
  <c r="G26" i="7" a="1"/>
  <c r="G26" i="7" s="1"/>
  <c r="H26" i="7" a="1"/>
  <c r="H26" i="7"/>
  <c r="I26" i="7" a="1"/>
  <c r="I26" i="7" s="1"/>
  <c r="J26" i="7" a="1"/>
  <c r="J26" i="7" s="1"/>
  <c r="K26" i="7" a="1"/>
  <c r="K26" i="7" s="1"/>
  <c r="L26" i="7" a="1"/>
  <c r="L26" i="7"/>
  <c r="M26" i="7" a="1"/>
  <c r="M26" i="7" s="1"/>
  <c r="N26" i="7" a="1"/>
  <c r="N26" i="7" s="1"/>
  <c r="O26" i="7" a="1"/>
  <c r="O26" i="7" s="1"/>
  <c r="P26" i="7" a="1"/>
  <c r="P26" i="7" s="1"/>
  <c r="Q26" i="7" a="1"/>
  <c r="Q26" i="7"/>
  <c r="R26" i="7" a="1"/>
  <c r="R26" i="7" s="1"/>
  <c r="S26" i="7" a="1"/>
  <c r="S26" i="7" s="1"/>
  <c r="T26" i="7" a="1"/>
  <c r="T26" i="7"/>
  <c r="U26" i="7" a="1"/>
  <c r="U26" i="7"/>
  <c r="V26" i="7" a="1"/>
  <c r="V26" i="7" s="1"/>
  <c r="W26" i="7" a="1"/>
  <c r="W26" i="7" s="1"/>
  <c r="X26" i="7" a="1"/>
  <c r="X26" i="7" s="1"/>
  <c r="Y26" i="7" a="1"/>
  <c r="Y26" i="7" s="1"/>
  <c r="Z26" i="7" a="1"/>
  <c r="Z26" i="7"/>
  <c r="AA26" i="7" a="1"/>
  <c r="AA26" i="7" s="1"/>
  <c r="AB26" i="7" a="1"/>
  <c r="AB26" i="7" s="1"/>
  <c r="AC26" i="7" a="1"/>
  <c r="AC26" i="7"/>
  <c r="AD26" i="7" a="1"/>
  <c r="AD26" i="7"/>
  <c r="AE26" i="7" a="1"/>
  <c r="AE26" i="7" s="1"/>
  <c r="AF26" i="7" a="1"/>
  <c r="AF26" i="7" s="1"/>
  <c r="AG26" i="7" a="1"/>
  <c r="AG26" i="7" s="1"/>
  <c r="AH26" i="7" a="1"/>
  <c r="AH26" i="7" s="1"/>
  <c r="AI26" i="7" a="1"/>
  <c r="AI26" i="7" s="1"/>
  <c r="AJ26" i="7" a="1"/>
  <c r="AJ26" i="7" s="1"/>
  <c r="AK26" i="7" a="1"/>
  <c r="AK26" i="7" s="1"/>
  <c r="AL26" i="7" a="1"/>
  <c r="AL26" i="7"/>
  <c r="AM26" i="7" a="1"/>
  <c r="AM26" i="7" s="1"/>
  <c r="AN26" i="7" a="1"/>
  <c r="AN26" i="7"/>
  <c r="AO26" i="7" a="1"/>
  <c r="AO26" i="7" s="1"/>
  <c r="AP26" i="7" a="1"/>
  <c r="AP26" i="7" s="1"/>
  <c r="AQ26" i="7" a="1"/>
  <c r="AQ26" i="7" s="1"/>
  <c r="AR26" i="7" a="1"/>
  <c r="AR26" i="7"/>
  <c r="AS26" i="7" a="1"/>
  <c r="AS26" i="7" s="1"/>
  <c r="AT26" i="7" a="1"/>
  <c r="AT26" i="7" s="1"/>
  <c r="AU26" i="7" a="1"/>
  <c r="AU26" i="7" s="1"/>
  <c r="AV26" i="7" a="1"/>
  <c r="AV26" i="7" s="1"/>
  <c r="AW26" i="7" a="1"/>
  <c r="AW26" i="7"/>
  <c r="AX26" i="7" a="1"/>
  <c r="AX26" i="7" s="1"/>
  <c r="AY26" i="7" a="1"/>
  <c r="AY26" i="7" s="1"/>
  <c r="AZ26" i="7" a="1"/>
  <c r="AZ26" i="7"/>
  <c r="B27" i="7" a="1"/>
  <c r="B27" i="7"/>
  <c r="C27" i="7" a="1"/>
  <c r="C27" i="7" s="1"/>
  <c r="D27" i="7" a="1"/>
  <c r="D27" i="7" s="1"/>
  <c r="E27" i="7" a="1"/>
  <c r="E27" i="7" s="1"/>
  <c r="F27" i="7" a="1"/>
  <c r="F27" i="7" s="1"/>
  <c r="G27" i="7" a="1"/>
  <c r="G27" i="7"/>
  <c r="H27" i="7" a="1"/>
  <c r="H27" i="7" s="1"/>
  <c r="I27" i="7" a="1"/>
  <c r="I27" i="7" s="1"/>
  <c r="J27" i="7" a="1"/>
  <c r="J27" i="7"/>
  <c r="K27" i="7" a="1"/>
  <c r="K27" i="7"/>
  <c r="L27" i="7" a="1"/>
  <c r="L27" i="7" s="1"/>
  <c r="M27" i="7" a="1"/>
  <c r="M27" i="7" s="1"/>
  <c r="N27" i="7" a="1"/>
  <c r="N27" i="7" s="1"/>
  <c r="O27" i="7" a="1"/>
  <c r="O27" i="7" s="1"/>
  <c r="P27" i="7" a="1"/>
  <c r="P27" i="7" s="1"/>
  <c r="Q27" i="7" a="1"/>
  <c r="Q27" i="7" s="1"/>
  <c r="R27" i="7" a="1"/>
  <c r="R27" i="7" s="1"/>
  <c r="S27" i="7" a="1"/>
  <c r="S27" i="7"/>
  <c r="T27" i="7" a="1"/>
  <c r="T27" i="7" s="1"/>
  <c r="U27" i="7" a="1"/>
  <c r="U27" i="7"/>
  <c r="V27" i="7" a="1"/>
  <c r="V27" i="7" s="1"/>
  <c r="W27" i="7" a="1"/>
  <c r="W27" i="7" s="1"/>
  <c r="X27" i="7" a="1"/>
  <c r="X27" i="7" s="1"/>
  <c r="Y27" i="7" a="1"/>
  <c r="Y27" i="7"/>
  <c r="Z27" i="7" a="1"/>
  <c r="Z27" i="7" s="1"/>
  <c r="AA27" i="7" a="1"/>
  <c r="AA27" i="7" s="1"/>
  <c r="AB27" i="7" a="1"/>
  <c r="AB27" i="7" s="1"/>
  <c r="AC27" i="7" a="1"/>
  <c r="AC27" i="7" s="1"/>
  <c r="AD27" i="7" a="1"/>
  <c r="AD27" i="7"/>
  <c r="AE27" i="7" a="1"/>
  <c r="AE27" i="7" s="1"/>
  <c r="AF27" i="7" a="1"/>
  <c r="AF27" i="7" s="1"/>
  <c r="AG27" i="7" a="1"/>
  <c r="AG27" i="7"/>
  <c r="AH27" i="7" a="1"/>
  <c r="AH27" i="7"/>
  <c r="AI27" i="7" a="1"/>
  <c r="AI27" i="7" s="1"/>
  <c r="AJ27" i="7" a="1"/>
  <c r="AJ27" i="7" s="1"/>
  <c r="AK27" i="7" a="1"/>
  <c r="AK27" i="7" s="1"/>
  <c r="AL27" i="7" a="1"/>
  <c r="AL27" i="7" s="1"/>
  <c r="AM27" i="7" a="1"/>
  <c r="AM27" i="7"/>
  <c r="AN27" i="7" a="1"/>
  <c r="AN27" i="7" s="1"/>
  <c r="AO27" i="7" a="1"/>
  <c r="AO27" i="7" s="1"/>
  <c r="AP27" i="7" a="1"/>
  <c r="AP27" i="7"/>
  <c r="AQ27" i="7" a="1"/>
  <c r="AQ27" i="7"/>
  <c r="AR27" i="7" a="1"/>
  <c r="AR27" i="7" s="1"/>
  <c r="AS27" i="7" a="1"/>
  <c r="AS27" i="7" s="1"/>
  <c r="AT27" i="7" a="1"/>
  <c r="AT27" i="7" s="1"/>
  <c r="AU27" i="7" a="1"/>
  <c r="AU27" i="7" s="1"/>
  <c r="AV27" i="7" a="1"/>
  <c r="AV27" i="7" s="1"/>
  <c r="AW27" i="7" a="1"/>
  <c r="AW27" i="7" s="1"/>
  <c r="AX27" i="7" a="1"/>
  <c r="AX27" i="7" s="1"/>
  <c r="AY27" i="7" a="1"/>
  <c r="AY27" i="7"/>
  <c r="AZ27" i="7" a="1"/>
  <c r="AZ27" i="7" s="1"/>
  <c r="B28" i="7" a="1"/>
  <c r="B28" i="7"/>
  <c r="C28" i="7" a="1"/>
  <c r="C28" i="7" s="1"/>
  <c r="D28" i="7" a="1"/>
  <c r="D28" i="7" s="1"/>
  <c r="E28" i="7" a="1"/>
  <c r="E28" i="7" s="1"/>
  <c r="F28" i="7" a="1"/>
  <c r="F28" i="7"/>
  <c r="G28" i="7" a="1"/>
  <c r="G28" i="7" s="1"/>
  <c r="H28" i="7" a="1"/>
  <c r="H28" i="7" s="1"/>
  <c r="I28" i="7" a="1"/>
  <c r="I28" i="7" s="1"/>
  <c r="J28" i="7" a="1"/>
  <c r="J28" i="7" s="1"/>
  <c r="K28" i="7" a="1"/>
  <c r="K28" i="7"/>
  <c r="L28" i="7" a="1"/>
  <c r="L28" i="7" s="1"/>
  <c r="M28" i="7" a="1"/>
  <c r="M28" i="7" s="1"/>
  <c r="N28" i="7" a="1"/>
  <c r="N28" i="7"/>
  <c r="O28" i="7" a="1"/>
  <c r="O28" i="7"/>
  <c r="P28" i="7" a="1"/>
  <c r="P28" i="7" s="1"/>
  <c r="Q28" i="7" a="1"/>
  <c r="Q28" i="7" s="1"/>
  <c r="R28" i="7" a="1"/>
  <c r="R28" i="7" s="1"/>
  <c r="S28" i="7" a="1"/>
  <c r="S28" i="7" s="1"/>
  <c r="T28" i="7" a="1"/>
  <c r="T28" i="7"/>
  <c r="U28" i="7" a="1"/>
  <c r="U28" i="7" s="1"/>
  <c r="V28" i="7" a="1"/>
  <c r="V28" i="7" s="1"/>
  <c r="W28" i="7" a="1"/>
  <c r="W28" i="7"/>
  <c r="X28" i="7" a="1"/>
  <c r="X28" i="7"/>
  <c r="Y28" i="7" a="1"/>
  <c r="Y28" i="7" s="1"/>
  <c r="Z28" i="7" a="1"/>
  <c r="Z28" i="7" s="1"/>
  <c r="AA28" i="7" a="1"/>
  <c r="AA28" i="7" s="1"/>
  <c r="AB28" i="7" a="1"/>
  <c r="AB28" i="7" s="1"/>
  <c r="AC28" i="7" a="1"/>
  <c r="AC28" i="7" s="1"/>
  <c r="AD28" i="7" a="1"/>
  <c r="AD28" i="7" s="1"/>
  <c r="AE28" i="7" a="1"/>
  <c r="AE28" i="7" s="1"/>
  <c r="AF28" i="7" a="1"/>
  <c r="AF28" i="7"/>
  <c r="AG28" i="7" a="1"/>
  <c r="AG28" i="7" s="1"/>
  <c r="AH28" i="7" a="1"/>
  <c r="AH28" i="7"/>
  <c r="AI28" i="7" a="1"/>
  <c r="AI28" i="7" s="1"/>
  <c r="AJ28" i="7" a="1"/>
  <c r="AJ28" i="7" s="1"/>
  <c r="AK28" i="7" a="1"/>
  <c r="AK28" i="7" s="1"/>
  <c r="AL28" i="7" a="1"/>
  <c r="AL28" i="7"/>
  <c r="AM28" i="7" a="1"/>
  <c r="AM28" i="7" s="1"/>
  <c r="AN28" i="7" a="1"/>
  <c r="AN28" i="7" s="1"/>
  <c r="AO28" i="7" a="1"/>
  <c r="AO28" i="7" s="1"/>
  <c r="AP28" i="7" a="1"/>
  <c r="AP28" i="7" s="1"/>
  <c r="AQ28" i="7" a="1"/>
  <c r="AQ28" i="7"/>
  <c r="AR28" i="7" a="1"/>
  <c r="AR28" i="7" s="1"/>
  <c r="AS28" i="7" a="1"/>
  <c r="AS28" i="7" s="1"/>
  <c r="AT28" i="7" a="1"/>
  <c r="AT28" i="7"/>
  <c r="AU28" i="7" a="1"/>
  <c r="AU28" i="7"/>
  <c r="AV28" i="7" a="1"/>
  <c r="AV28" i="7" s="1"/>
  <c r="AW28" i="7" a="1"/>
  <c r="AW28" i="7" s="1"/>
  <c r="AX28" i="7" a="1"/>
  <c r="AX28" i="7" s="1"/>
  <c r="AY28" i="7" a="1"/>
  <c r="AY28" i="7" s="1"/>
  <c r="AZ28" i="7" a="1"/>
  <c r="AZ28" i="7"/>
  <c r="B29" i="7" a="1"/>
  <c r="B29" i="7" s="1"/>
  <c r="C29" i="7" a="1"/>
  <c r="C29" i="7" s="1"/>
  <c r="D29" i="7" a="1"/>
  <c r="D29" i="7"/>
  <c r="E29" i="7" a="1"/>
  <c r="E29" i="7"/>
  <c r="F29" i="7" a="1"/>
  <c r="F29" i="7" s="1"/>
  <c r="G29" i="7" a="1"/>
  <c r="G29" i="7" s="1"/>
  <c r="H29" i="7" a="1"/>
  <c r="H29" i="7" s="1"/>
  <c r="I29" i="7" a="1"/>
  <c r="I29" i="7" s="1"/>
  <c r="J29" i="7" a="1"/>
  <c r="J29" i="7" s="1"/>
  <c r="K29" i="7" a="1"/>
  <c r="K29" i="7" s="1"/>
  <c r="L29" i="7" a="1"/>
  <c r="L29" i="7" s="1"/>
  <c r="M29" i="7" a="1"/>
  <c r="M29" i="7"/>
  <c r="N29" i="7" a="1"/>
  <c r="N29" i="7" s="1"/>
  <c r="O29" i="7" a="1"/>
  <c r="O29" i="7"/>
  <c r="P29" i="7" a="1"/>
  <c r="P29" i="7"/>
  <c r="Q29" i="7" a="1"/>
  <c r="Q29" i="7" s="1"/>
  <c r="R29" i="7" a="1"/>
  <c r="R29" i="7" s="1"/>
  <c r="S29" i="7" a="1"/>
  <c r="S29" i="7"/>
  <c r="T29" i="7" a="1"/>
  <c r="T29" i="7" s="1"/>
  <c r="U29" i="7" a="1"/>
  <c r="U29" i="7" s="1"/>
  <c r="V29" i="7" a="1"/>
  <c r="V29" i="7" s="1"/>
  <c r="W29" i="7" a="1"/>
  <c r="W29" i="7"/>
  <c r="X29" i="7" a="1"/>
  <c r="X29" i="7" s="1"/>
  <c r="Y29" i="7" a="1"/>
  <c r="Y29" i="7" s="1"/>
  <c r="Z29" i="7" a="1"/>
  <c r="Z29" i="7" s="1"/>
  <c r="AA29" i="7" a="1"/>
  <c r="AA29" i="7"/>
  <c r="AB29" i="7" a="1"/>
  <c r="AB29" i="7" s="1"/>
  <c r="AC29" i="7" a="1"/>
  <c r="AC29" i="7"/>
  <c r="AD29" i="7" a="1"/>
  <c r="AD29" i="7" s="1"/>
  <c r="AE29" i="7" a="1"/>
  <c r="AE29" i="7"/>
  <c r="AF29" i="7" a="1"/>
  <c r="AF29" i="7"/>
  <c r="AG29" i="7" a="1"/>
  <c r="AG29" i="7" s="1"/>
  <c r="AH29" i="7" a="1"/>
  <c r="AH29" i="7" s="1"/>
  <c r="AI29" i="7" a="1"/>
  <c r="AI29" i="7"/>
  <c r="AJ29" i="7" a="1"/>
  <c r="AJ29" i="7"/>
  <c r="AK29" i="7" a="1"/>
  <c r="AK29" i="7" s="1"/>
  <c r="AL29" i="7" a="1"/>
  <c r="AL29" i="7" s="1"/>
  <c r="AM29" i="7" a="1"/>
  <c r="AM29" i="7" s="1"/>
  <c r="AN29" i="7" a="1"/>
  <c r="AN29" i="7" s="1"/>
  <c r="AO29" i="7" a="1"/>
  <c r="AO29" i="7"/>
  <c r="AP29" i="7" a="1"/>
  <c r="AP29" i="7" s="1"/>
  <c r="AQ29" i="7" a="1"/>
  <c r="AQ29" i="7"/>
  <c r="AR29" i="7" a="1"/>
  <c r="AR29" i="7"/>
  <c r="AS29" i="7" a="1"/>
  <c r="AS29" i="7"/>
  <c r="AT29" i="7" a="1"/>
  <c r="AT29" i="7" s="1"/>
  <c r="AU29" i="7" a="1"/>
  <c r="AU29" i="7" s="1"/>
  <c r="AV29" i="7" a="1"/>
  <c r="AV29" i="7" s="1"/>
  <c r="AW29" i="7" a="1"/>
  <c r="AW29" i="7" s="1"/>
  <c r="AX29" i="7" a="1"/>
  <c r="AX29" i="7" s="1"/>
  <c r="AY29" i="7" a="1"/>
  <c r="AY29" i="7" s="1"/>
  <c r="AZ29" i="7" a="1"/>
  <c r="AZ29" i="7"/>
  <c r="B30" i="7" a="1"/>
  <c r="B30" i="7"/>
  <c r="C30" i="7" a="1"/>
  <c r="C30" i="7" s="1"/>
  <c r="D30" i="7" a="1"/>
  <c r="D30" i="7"/>
  <c r="E30" i="7" a="1"/>
  <c r="E30" i="7" s="1"/>
  <c r="F30" i="7" a="1"/>
  <c r="F30" i="7" s="1"/>
  <c r="G30" i="7" a="1"/>
  <c r="G30" i="7" s="1"/>
  <c r="H30" i="7" a="1"/>
  <c r="H30" i="7"/>
  <c r="I30" i="7" a="1"/>
  <c r="I30" i="7" s="1"/>
  <c r="J30" i="7" a="1"/>
  <c r="J30" i="7"/>
  <c r="K30" i="7" a="1"/>
  <c r="K30" i="7" s="1"/>
  <c r="L30" i="7" a="1"/>
  <c r="L30" i="7" s="1"/>
  <c r="M30" i="7" a="1"/>
  <c r="M30" i="7"/>
  <c r="N30" i="7" a="1"/>
  <c r="N30" i="7" s="1"/>
  <c r="O30" i="7" a="1"/>
  <c r="O30" i="7" s="1"/>
  <c r="P30" i="7" a="1"/>
  <c r="P30" i="7"/>
  <c r="Q30" i="7" a="1"/>
  <c r="Q30" i="7"/>
  <c r="R30" i="7" a="1"/>
  <c r="R30" i="7" s="1"/>
  <c r="S30" i="7" a="1"/>
  <c r="S30" i="7" s="1"/>
  <c r="T30" i="7" a="1"/>
  <c r="T30" i="7" s="1"/>
  <c r="U30" i="7" a="1"/>
  <c r="U30" i="7" s="1"/>
  <c r="V30" i="7" a="1"/>
  <c r="V30" i="7"/>
  <c r="W30" i="7" a="1"/>
  <c r="W30" i="7" s="1"/>
  <c r="X30" i="7" a="1"/>
  <c r="X30" i="7"/>
  <c r="Y30" i="7" a="1"/>
  <c r="Y30" i="7"/>
  <c r="Z30" i="7" a="1"/>
  <c r="Z30" i="7"/>
  <c r="AA30" i="7" a="1"/>
  <c r="AA30" i="7" s="1"/>
  <c r="AB30" i="7" a="1"/>
  <c r="AB30" i="7" s="1"/>
  <c r="AC30" i="7" a="1"/>
  <c r="AC30" i="7" s="1"/>
  <c r="AD30" i="7" a="1"/>
  <c r="AD30" i="7" s="1"/>
  <c r="AE30" i="7" a="1"/>
  <c r="AE30" i="7" s="1"/>
  <c r="AF30" i="7" a="1"/>
  <c r="AF30" i="7" s="1"/>
  <c r="AG30" i="7" a="1"/>
  <c r="AG30" i="7"/>
  <c r="AH30" i="7" a="1"/>
  <c r="AH30" i="7"/>
  <c r="AI30" i="7" a="1"/>
  <c r="AI30" i="7" s="1"/>
  <c r="AJ30" i="7" a="1"/>
  <c r="AJ30" i="7"/>
  <c r="AK30" i="7" a="1"/>
  <c r="AK30" i="7" s="1"/>
  <c r="AL30" i="7" a="1"/>
  <c r="AL30" i="7" s="1"/>
  <c r="AM30" i="7" a="1"/>
  <c r="AM30" i="7" s="1"/>
  <c r="AN30" i="7" a="1"/>
  <c r="AN30" i="7"/>
  <c r="AO30" i="7" a="1"/>
  <c r="AO30" i="7" s="1"/>
  <c r="AP30" i="7" a="1"/>
  <c r="AP30" i="7"/>
  <c r="AQ30" i="7" a="1"/>
  <c r="AQ30" i="7" s="1"/>
  <c r="AR30" i="7" a="1"/>
  <c r="AR30" i="7" s="1"/>
  <c r="AS30" i="7" a="1"/>
  <c r="AS30" i="7"/>
  <c r="AT30" i="7" a="1"/>
  <c r="AT30" i="7" s="1"/>
  <c r="AU30" i="7" a="1"/>
  <c r="AU30" i="7" s="1"/>
  <c r="AV30" i="7" a="1"/>
  <c r="AV30" i="7"/>
  <c r="AW30" i="7" a="1"/>
  <c r="AW30" i="7"/>
  <c r="AX30" i="7" a="1"/>
  <c r="AX30" i="7" s="1"/>
  <c r="AY30" i="7" a="1"/>
  <c r="AY30" i="7" s="1"/>
  <c r="AZ30" i="7" a="1"/>
  <c r="AZ30" i="7" s="1"/>
  <c r="B31" i="7" a="1"/>
  <c r="B31" i="7" s="1"/>
  <c r="C31" i="7" a="1"/>
  <c r="C31" i="7"/>
  <c r="D31" i="7" a="1"/>
  <c r="D31" i="7" s="1"/>
  <c r="E31" i="7" a="1"/>
  <c r="E31" i="7"/>
  <c r="F31" i="7" a="1"/>
  <c r="F31" i="7"/>
  <c r="G31" i="7" a="1"/>
  <c r="G31" i="7"/>
  <c r="H31" i="7" a="1"/>
  <c r="H31" i="7" s="1"/>
  <c r="I31" i="7" a="1"/>
  <c r="I31" i="7" s="1"/>
  <c r="J31" i="7" a="1"/>
  <c r="J31" i="7" s="1"/>
  <c r="K31" i="7" a="1"/>
  <c r="K31" i="7" s="1"/>
  <c r="L31" i="7" a="1"/>
  <c r="L31" i="7" s="1"/>
  <c r="M31" i="7" a="1"/>
  <c r="M31" i="7" s="1"/>
  <c r="N31" i="7" a="1"/>
  <c r="N31" i="7"/>
  <c r="O31" i="7" a="1"/>
  <c r="O31" i="7"/>
  <c r="P31" i="7" a="1"/>
  <c r="P31" i="7" s="1"/>
  <c r="Q31" i="7" a="1"/>
  <c r="Q31" i="7"/>
  <c r="R31" i="7" a="1"/>
  <c r="R31" i="7" s="1"/>
  <c r="S31" i="7" a="1"/>
  <c r="S31" i="7" s="1"/>
  <c r="T31" i="7" a="1"/>
  <c r="T31" i="7" s="1"/>
  <c r="U31" i="7" a="1"/>
  <c r="U31" i="7"/>
  <c r="V31" i="7" a="1"/>
  <c r="V31" i="7" s="1"/>
  <c r="W31" i="7" a="1"/>
  <c r="W31" i="7"/>
  <c r="X31" i="7" a="1"/>
  <c r="X31" i="7" s="1"/>
  <c r="Y31" i="7" a="1"/>
  <c r="Y31" i="7" s="1"/>
  <c r="Z31" i="7" a="1"/>
  <c r="Z31" i="7"/>
  <c r="AA31" i="7" a="1"/>
  <c r="AA31" i="7" s="1"/>
  <c r="AB31" i="7" a="1"/>
  <c r="AB31" i="7" s="1"/>
  <c r="AC31" i="7" a="1"/>
  <c r="AC31" i="7"/>
  <c r="AD31" i="7" a="1"/>
  <c r="AD31" i="7"/>
  <c r="AE31" i="7" a="1"/>
  <c r="AE31" i="7" s="1"/>
  <c r="AF31" i="7" a="1"/>
  <c r="AF31" i="7" s="1"/>
  <c r="AG31" i="7" a="1"/>
  <c r="AG31" i="7" s="1"/>
  <c r="AH31" i="7" a="1"/>
  <c r="AH31" i="7" s="1"/>
  <c r="AI31" i="7" a="1"/>
  <c r="AI31" i="7"/>
  <c r="AJ31" i="7" a="1"/>
  <c r="AJ31" i="7" s="1"/>
  <c r="AK31" i="7" a="1"/>
  <c r="AK31" i="7"/>
  <c r="AL31" i="7" a="1"/>
  <c r="AL31" i="7"/>
  <c r="AM31" i="7" a="1"/>
  <c r="AM31" i="7"/>
  <c r="AN31" i="7" a="1"/>
  <c r="AN31" i="7" s="1"/>
  <c r="AO31" i="7" a="1"/>
  <c r="AO31" i="7" s="1"/>
  <c r="AP31" i="7" a="1"/>
  <c r="AP31" i="7" s="1"/>
  <c r="AQ31" i="7" a="1"/>
  <c r="AQ31" i="7" s="1"/>
  <c r="AR31" i="7" a="1"/>
  <c r="AR31" i="7" s="1"/>
  <c r="AS31" i="7" a="1"/>
  <c r="AS31" i="7" s="1"/>
  <c r="AT31" i="7" a="1"/>
  <c r="AT31" i="7"/>
  <c r="AU31" i="7" a="1"/>
  <c r="AU31" i="7"/>
  <c r="AV31" i="7" a="1"/>
  <c r="AV31" i="7" s="1"/>
  <c r="AW31" i="7" a="1"/>
  <c r="AW31" i="7"/>
  <c r="AX31" i="7" a="1"/>
  <c r="AX31" i="7" s="1"/>
  <c r="AY31" i="7" a="1"/>
  <c r="AY31" i="7" s="1"/>
  <c r="AZ31" i="7" a="1"/>
  <c r="AZ31" i="7" s="1"/>
  <c r="B32" i="7" a="1"/>
  <c r="B32" i="7"/>
  <c r="C32" i="7" a="1"/>
  <c r="C32" i="7" s="1"/>
  <c r="D32" i="7" a="1"/>
  <c r="D32" i="7"/>
  <c r="E32" i="7" a="1"/>
  <c r="E32" i="7" s="1"/>
  <c r="F32" i="7" a="1"/>
  <c r="F32" i="7" s="1"/>
  <c r="G32" i="7" a="1"/>
  <c r="G32" i="7"/>
  <c r="H32" i="7" a="1"/>
  <c r="H32" i="7" s="1"/>
  <c r="I32" i="7" a="1"/>
  <c r="I32" i="7" s="1"/>
  <c r="J32" i="7" a="1"/>
  <c r="J32" i="7"/>
  <c r="K32" i="7" a="1"/>
  <c r="K32" i="7"/>
  <c r="L32" i="7" a="1"/>
  <c r="L32" i="7" s="1"/>
  <c r="M32" i="7" a="1"/>
  <c r="M32" i="7" s="1"/>
  <c r="N32" i="7" a="1"/>
  <c r="N32" i="7" s="1"/>
  <c r="O32" i="7" a="1"/>
  <c r="O32" i="7" s="1"/>
  <c r="P32" i="7" a="1"/>
  <c r="P32" i="7"/>
  <c r="Q32" i="7" a="1"/>
  <c r="Q32" i="7" s="1"/>
  <c r="R32" i="7" a="1"/>
  <c r="R32" i="7"/>
  <c r="S32" i="7" a="1"/>
  <c r="S32" i="7"/>
  <c r="T32" i="7" a="1"/>
  <c r="T32" i="7"/>
  <c r="U32" i="7" a="1"/>
  <c r="U32" i="7" s="1"/>
  <c r="V32" i="7" a="1"/>
  <c r="V32" i="7" s="1"/>
  <c r="W32" i="7" a="1"/>
  <c r="W32" i="7" s="1"/>
  <c r="X32" i="7" a="1"/>
  <c r="X32" i="7" s="1"/>
  <c r="Y32" i="7" a="1"/>
  <c r="Y32" i="7" s="1"/>
  <c r="Z32" i="7" a="1"/>
  <c r="Z32" i="7" s="1"/>
  <c r="AA32" i="7" a="1"/>
  <c r="AA32" i="7"/>
  <c r="AB32" i="7" a="1"/>
  <c r="AB32" i="7"/>
  <c r="AC32" i="7" a="1"/>
  <c r="AC32" i="7" s="1"/>
  <c r="AD32" i="7" a="1"/>
  <c r="AD32" i="7"/>
  <c r="AE32" i="7" a="1"/>
  <c r="AE32" i="7" s="1"/>
  <c r="AF32" i="7" a="1"/>
  <c r="AF32" i="7" s="1"/>
  <c r="AG32" i="7" a="1"/>
  <c r="AG32" i="7" s="1"/>
  <c r="AH32" i="7" a="1"/>
  <c r="AH32" i="7"/>
  <c r="AI32" i="7" a="1"/>
  <c r="AI32" i="7" s="1"/>
  <c r="AJ32" i="7" a="1"/>
  <c r="AJ32" i="7"/>
  <c r="AK32" i="7" a="1"/>
  <c r="AK32" i="7" s="1"/>
  <c r="AL32" i="7" a="1"/>
  <c r="AL32" i="7" s="1"/>
  <c r="AM32" i="7" a="1"/>
  <c r="AM32" i="7"/>
  <c r="AN32" i="7" a="1"/>
  <c r="AN32" i="7" s="1"/>
  <c r="AO32" i="7" a="1"/>
  <c r="AO32" i="7" s="1"/>
  <c r="AP32" i="7" a="1"/>
  <c r="AP32" i="7"/>
  <c r="AQ32" i="7" a="1"/>
  <c r="AQ32" i="7"/>
  <c r="AR32" i="7" a="1"/>
  <c r="AR32" i="7" s="1"/>
  <c r="AS32" i="7" a="1"/>
  <c r="AS32" i="7" s="1"/>
  <c r="AT32" i="7" a="1"/>
  <c r="AT32" i="7" s="1"/>
  <c r="AU32" i="7" a="1"/>
  <c r="AU32" i="7" s="1"/>
  <c r="AV32" i="7" a="1"/>
  <c r="AV32" i="7"/>
  <c r="AW32" i="7" a="1"/>
  <c r="AW32" i="7" s="1"/>
  <c r="AX32" i="7" a="1"/>
  <c r="AX32" i="7"/>
  <c r="AY32" i="7" a="1"/>
  <c r="AY32" i="7"/>
  <c r="AZ32" i="7" a="1"/>
  <c r="AZ32" i="7"/>
  <c r="B33" i="7" a="1"/>
  <c r="B33" i="7" s="1"/>
  <c r="C33" i="7" a="1"/>
  <c r="C33" i="7" s="1"/>
  <c r="D33" i="7" a="1"/>
  <c r="D33" i="7" s="1"/>
  <c r="E33" i="7" a="1"/>
  <c r="E33" i="7" s="1"/>
  <c r="F33" i="7" a="1"/>
  <c r="F33" i="7" s="1"/>
  <c r="G33" i="7" a="1"/>
  <c r="G33" i="7" s="1"/>
  <c r="H33" i="7" a="1"/>
  <c r="H33" i="7"/>
  <c r="I33" i="7" a="1"/>
  <c r="I33" i="7"/>
  <c r="J33" i="7" a="1"/>
  <c r="J33" i="7" s="1"/>
  <c r="K33" i="7" a="1"/>
  <c r="K33" i="7"/>
  <c r="L33" i="7" a="1"/>
  <c r="L33" i="7" s="1"/>
  <c r="M33" i="7" a="1"/>
  <c r="M33" i="7" s="1"/>
  <c r="N33" i="7" a="1"/>
  <c r="N33" i="7" s="1"/>
  <c r="O33" i="7" a="1"/>
  <c r="O33" i="7"/>
  <c r="P33" i="7" a="1"/>
  <c r="P33" i="7" s="1"/>
  <c r="Q33" i="7" a="1"/>
  <c r="Q33" i="7"/>
  <c r="R33" i="7" a="1"/>
  <c r="R33" i="7" s="1"/>
  <c r="S33" i="7" a="1"/>
  <c r="S33" i="7" s="1"/>
  <c r="T33" i="7" a="1"/>
  <c r="T33" i="7"/>
  <c r="U33" i="7" a="1"/>
  <c r="U33" i="7" s="1"/>
  <c r="V33" i="7" a="1"/>
  <c r="V33" i="7" s="1"/>
  <c r="W33" i="7" a="1"/>
  <c r="W33" i="7"/>
  <c r="X33" i="7" a="1"/>
  <c r="X33" i="7"/>
  <c r="Y33" i="7" a="1"/>
  <c r="Y33" i="7" s="1"/>
  <c r="Z33" i="7" a="1"/>
  <c r="Z33" i="7" s="1"/>
  <c r="AA33" i="7" a="1"/>
  <c r="AA33" i="7" s="1"/>
  <c r="AB33" i="7" a="1"/>
  <c r="AB33" i="7" s="1"/>
  <c r="AC33" i="7" a="1"/>
  <c r="AC33" i="7"/>
  <c r="AD33" i="7" a="1"/>
  <c r="AD33" i="7" s="1"/>
  <c r="AE33" i="7" a="1"/>
  <c r="AE33" i="7" s="1"/>
  <c r="AF33" i="7" a="1"/>
  <c r="AF33" i="7"/>
  <c r="AG33" i="7" a="1"/>
  <c r="AG33" i="7"/>
  <c r="AH33" i="7" a="1"/>
  <c r="AH33" i="7" s="1"/>
  <c r="AI33" i="7" a="1"/>
  <c r="AI33" i="7" s="1"/>
  <c r="AJ33" i="7" a="1"/>
  <c r="AJ33" i="7" s="1"/>
  <c r="AK33" i="7" a="1"/>
  <c r="AK33" i="7" s="1"/>
  <c r="AL33" i="7" a="1"/>
  <c r="AL33" i="7" s="1"/>
  <c r="AM33" i="7" a="1"/>
  <c r="AM33" i="7" s="1"/>
  <c r="AN33" i="7" a="1"/>
  <c r="AN33" i="7" s="1"/>
  <c r="AO33" i="7" a="1"/>
  <c r="AO33" i="7"/>
  <c r="AP33" i="7" a="1"/>
  <c r="AP33" i="7" s="1"/>
  <c r="AQ33" i="7" a="1"/>
  <c r="AQ33" i="7"/>
  <c r="AR33" i="7" a="1"/>
  <c r="AR33" i="7" s="1"/>
  <c r="AS33" i="7" a="1"/>
  <c r="AS33" i="7" s="1"/>
  <c r="AT33" i="7" a="1"/>
  <c r="AT33" i="7" s="1"/>
  <c r="AU33" i="7" a="1"/>
  <c r="AU33" i="7"/>
  <c r="AV33" i="7" a="1"/>
  <c r="AV33" i="7" s="1"/>
  <c r="AW33" i="7" a="1"/>
  <c r="AW33" i="7" s="1"/>
  <c r="AX33" i="7" a="1"/>
  <c r="AX33" i="7" s="1"/>
  <c r="AY33" i="7" a="1"/>
  <c r="AY33" i="7" s="1"/>
  <c r="AZ33" i="7" a="1"/>
  <c r="AZ33" i="7" s="1"/>
  <c r="B34" i="7" a="1"/>
  <c r="B34" i="7" s="1"/>
  <c r="C34" i="7" a="1"/>
  <c r="C34" i="7" s="1"/>
  <c r="D34" i="7" a="1"/>
  <c r="D34" i="7"/>
  <c r="E34" i="7" a="1"/>
  <c r="E34" i="7"/>
  <c r="F34" i="7" a="1"/>
  <c r="F34" i="7" s="1"/>
  <c r="G34" i="7" a="1"/>
  <c r="G34" i="7" s="1"/>
  <c r="H34" i="7" a="1"/>
  <c r="H34" i="7" s="1"/>
  <c r="I34" i="7" a="1"/>
  <c r="I34" i="7" s="1"/>
  <c r="J34" i="7" a="1"/>
  <c r="J34" i="7" s="1"/>
  <c r="K34" i="7" a="1"/>
  <c r="K34" i="7" s="1"/>
  <c r="L34" i="7" a="1"/>
  <c r="L34" i="7" s="1"/>
  <c r="M34" i="7" a="1"/>
  <c r="M34" i="7"/>
  <c r="N34" i="7" a="1"/>
  <c r="N34" i="7"/>
  <c r="O34" i="7" a="1"/>
  <c r="O34" i="7" s="1"/>
  <c r="P34" i="7" a="1"/>
  <c r="P34" i="7" s="1"/>
  <c r="Q34" i="7" a="1"/>
  <c r="Q34" i="7" s="1"/>
  <c r="R34" i="7" a="1"/>
  <c r="R34" i="7" s="1"/>
  <c r="S34" i="7" a="1"/>
  <c r="S34" i="7" s="1"/>
  <c r="T34" i="7" a="1"/>
  <c r="T34" i="7" s="1"/>
  <c r="U34" i="7" a="1"/>
  <c r="U34" i="7" s="1"/>
  <c r="V34" i="7" a="1"/>
  <c r="V34" i="7"/>
  <c r="W34" i="7" a="1"/>
  <c r="W34" i="7"/>
  <c r="X34" i="7" a="1"/>
  <c r="X34" i="7" s="1"/>
  <c r="Y34" i="7" a="1"/>
  <c r="Y34" i="7" s="1"/>
  <c r="Z34" i="7" a="1"/>
  <c r="Z34" i="7"/>
  <c r="AA34" i="7" a="1"/>
  <c r="AA34" i="7" s="1"/>
  <c r="AB34" i="7" a="1"/>
  <c r="AB34" i="7"/>
  <c r="AC34" i="7" a="1"/>
  <c r="AC34" i="7" s="1"/>
  <c r="AD34" i="7" a="1"/>
  <c r="AD34" i="7" s="1"/>
  <c r="AE34" i="7" a="1"/>
  <c r="AE34" i="7" s="1"/>
  <c r="AF34" i="7" a="1"/>
  <c r="AF34" i="7"/>
  <c r="AG34" i="7" a="1"/>
  <c r="AG34" i="7" s="1"/>
  <c r="AH34" i="7" a="1"/>
  <c r="AH34" i="7" s="1"/>
  <c r="AI34" i="7" a="1"/>
  <c r="AI34" i="7"/>
  <c r="AJ34" i="7" a="1"/>
  <c r="AJ34" i="7" s="1"/>
  <c r="AK34" i="7" a="1"/>
  <c r="AK34" i="7" s="1"/>
  <c r="AL34" i="7" a="1"/>
  <c r="AL34" i="7" s="1"/>
  <c r="AM34" i="7" a="1"/>
  <c r="AM34" i="7" s="1"/>
  <c r="AN34" i="7" a="1"/>
  <c r="AN34" i="7" s="1"/>
  <c r="AO34" i="7" a="1"/>
  <c r="AO34" i="7" s="1"/>
  <c r="AP34" i="7" a="1"/>
  <c r="AP34" i="7"/>
  <c r="AQ34" i="7" a="1"/>
  <c r="AQ34" i="7" s="1"/>
  <c r="AR34" i="7" a="1"/>
  <c r="AR34" i="7"/>
  <c r="AS34" i="7" a="1"/>
  <c r="AS34" i="7" s="1"/>
  <c r="AT34" i="7" a="1"/>
  <c r="AT34" i="7"/>
  <c r="AU34" i="7" a="1"/>
  <c r="AU34" i="7" s="1"/>
  <c r="AV34" i="7" a="1"/>
  <c r="AV34" i="7" s="1"/>
  <c r="AW34" i="7" a="1"/>
  <c r="AW34" i="7" s="1"/>
  <c r="AX34" i="7" a="1"/>
  <c r="AX34" i="7" s="1"/>
  <c r="AY34" i="7" a="1"/>
  <c r="AY34" i="7"/>
  <c r="AZ34" i="7" a="1"/>
  <c r="AZ34" i="7" s="1"/>
  <c r="B35" i="7" a="1"/>
  <c r="B35" i="7" s="1"/>
  <c r="C35" i="7" a="1"/>
  <c r="C35" i="7" s="1"/>
  <c r="D35" i="7" a="1"/>
  <c r="D35" i="7"/>
  <c r="E35" i="7" a="1"/>
  <c r="E35" i="7" s="1"/>
  <c r="F35" i="7" a="1"/>
  <c r="F35" i="7" s="1"/>
  <c r="G35" i="7" a="1"/>
  <c r="G35" i="7"/>
  <c r="H35" i="7" a="1"/>
  <c r="H35" i="7" s="1"/>
  <c r="I35" i="7" a="1"/>
  <c r="I35" i="7"/>
  <c r="J35" i="7" a="1"/>
  <c r="J35" i="7" s="1"/>
  <c r="K35" i="7" a="1"/>
  <c r="K35" i="7" s="1"/>
  <c r="L35" i="7" a="1"/>
  <c r="L35" i="7" s="1"/>
  <c r="M35" i="7" a="1"/>
  <c r="M35" i="7"/>
  <c r="N35" i="7" a="1"/>
  <c r="N35" i="7" s="1"/>
  <c r="O35" i="7" a="1"/>
  <c r="O35" i="7" s="1"/>
  <c r="P35" i="7" a="1"/>
  <c r="P35" i="7"/>
  <c r="Q35" i="7" a="1"/>
  <c r="Q35" i="7" s="1"/>
  <c r="R35" i="7" a="1"/>
  <c r="R35" i="7" s="1"/>
  <c r="S35" i="7" a="1"/>
  <c r="S35" i="7" s="1"/>
  <c r="T35" i="7" a="1"/>
  <c r="T35" i="7" s="1"/>
  <c r="U35" i="7" a="1"/>
  <c r="U35" i="7" s="1"/>
  <c r="V35" i="7" a="1"/>
  <c r="V35" i="7" s="1"/>
  <c r="W35" i="7" a="1"/>
  <c r="W35" i="7"/>
  <c r="X35" i="7" a="1"/>
  <c r="X35" i="7" s="1"/>
  <c r="Y35" i="7" a="1"/>
  <c r="Y35" i="7"/>
  <c r="Z35" i="7" a="1"/>
  <c r="Z35" i="7" s="1"/>
  <c r="AA35" i="7" a="1"/>
  <c r="AA35" i="7" s="1"/>
  <c r="AB35" i="7" a="1"/>
  <c r="AB35" i="7" s="1"/>
  <c r="AC35" i="7" a="1"/>
  <c r="AC35" i="7" s="1"/>
  <c r="AD35" i="7" a="1"/>
  <c r="AD35" i="7" s="1"/>
  <c r="AE35" i="7" a="1"/>
  <c r="AE35" i="7" s="1"/>
  <c r="AF35" i="7" a="1"/>
  <c r="AF35" i="7"/>
  <c r="AG35" i="7" a="1"/>
  <c r="AG35" i="7" s="1"/>
  <c r="AH35" i="7" a="1"/>
  <c r="AH35" i="7" s="1"/>
  <c r="AI35" i="7" a="1"/>
  <c r="AI35" i="7" s="1"/>
  <c r="AJ35" i="7" a="1"/>
  <c r="AJ35" i="7" s="1"/>
  <c r="AK35" i="7" a="1"/>
  <c r="AK35" i="7" s="1"/>
  <c r="AL35" i="7" a="1"/>
  <c r="AL35" i="7" s="1"/>
  <c r="AM35" i="7" a="1"/>
  <c r="AM35" i="7"/>
  <c r="AN35" i="7" a="1"/>
  <c r="AN35" i="7" s="1"/>
  <c r="AO35" i="7" a="1"/>
  <c r="AO35" i="7"/>
  <c r="AP35" i="7" a="1"/>
  <c r="AP35" i="7" s="1"/>
  <c r="AQ35" i="7" a="1"/>
  <c r="AQ35" i="7" s="1"/>
  <c r="AR35" i="7" a="1"/>
  <c r="AR35" i="7" s="1"/>
  <c r="AS35" i="7" a="1"/>
  <c r="AS35" i="7" s="1"/>
  <c r="AT35" i="7" a="1"/>
  <c r="AT35" i="7" s="1"/>
  <c r="AU35" i="7" a="1"/>
  <c r="AU35" i="7" s="1"/>
  <c r="AV35" i="7" a="1"/>
  <c r="AV35" i="7"/>
  <c r="AW35" i="7" a="1"/>
  <c r="AW35" i="7" s="1"/>
  <c r="AX35" i="7" a="1"/>
  <c r="AX35" i="7" s="1"/>
  <c r="AY35" i="7" a="1"/>
  <c r="AY35" i="7" s="1"/>
  <c r="AZ35" i="7" a="1"/>
  <c r="AZ35" i="7" s="1"/>
  <c r="B36" i="7" a="1"/>
  <c r="B36" i="7" s="1"/>
  <c r="C36" i="7" a="1"/>
  <c r="C36" i="7" s="1"/>
  <c r="D36" i="7" a="1"/>
  <c r="D36" i="7"/>
  <c r="E36" i="7" a="1"/>
  <c r="E36" i="7" s="1"/>
  <c r="F36" i="7" a="1"/>
  <c r="F36" i="7"/>
  <c r="G36" i="7" a="1"/>
  <c r="G36" i="7" s="1"/>
  <c r="H36" i="7" a="1"/>
  <c r="H36" i="7" s="1"/>
  <c r="I36" i="7" a="1"/>
  <c r="I36" i="7" s="1"/>
  <c r="J36" i="7" a="1"/>
  <c r="J36" i="7" s="1"/>
  <c r="K36" i="7" a="1"/>
  <c r="K36" i="7" s="1"/>
  <c r="L36" i="7" a="1"/>
  <c r="L36" i="7" s="1"/>
  <c r="M36" i="7" a="1"/>
  <c r="M36" i="7"/>
  <c r="N36" i="7" a="1"/>
  <c r="N36" i="7" s="1"/>
  <c r="O36" i="7" a="1"/>
  <c r="O36" i="7" s="1"/>
  <c r="P36" i="7" a="1"/>
  <c r="P36" i="7" s="1"/>
  <c r="Q36" i="7" a="1"/>
  <c r="Q36" i="7" s="1"/>
  <c r="R36" i="7" a="1"/>
  <c r="R36" i="7" s="1"/>
  <c r="S36" i="7" a="1"/>
  <c r="S36" i="7" s="1"/>
  <c r="T36" i="7" a="1"/>
  <c r="T36" i="7"/>
  <c r="U36" i="7" a="1"/>
  <c r="U36" i="7" s="1"/>
  <c r="V36" i="7" a="1"/>
  <c r="V36" i="7"/>
  <c r="W36" i="7" a="1"/>
  <c r="W36" i="7" s="1"/>
  <c r="X36" i="7" a="1"/>
  <c r="X36" i="7" s="1"/>
  <c r="Y36" i="7" a="1"/>
  <c r="Y36" i="7" s="1"/>
  <c r="Z36" i="7" a="1"/>
  <c r="Z36" i="7" s="1"/>
  <c r="AA36" i="7" a="1"/>
  <c r="AA36" i="7" s="1"/>
  <c r="AB36" i="7" a="1"/>
  <c r="AB36" i="7" s="1"/>
  <c r="AC36" i="7" a="1"/>
  <c r="AC36" i="7"/>
  <c r="AD36" i="7" a="1"/>
  <c r="AD36" i="7" s="1"/>
  <c r="AE36" i="7" a="1"/>
  <c r="AE36" i="7" s="1"/>
  <c r="AF36" i="7" a="1"/>
  <c r="AF36" i="7" s="1"/>
  <c r="AG36" i="7" a="1"/>
  <c r="AG36" i="7" s="1"/>
  <c r="AH36" i="7" a="1"/>
  <c r="AH36" i="7" s="1"/>
  <c r="AI36" i="7" a="1"/>
  <c r="AI36" i="7" s="1"/>
  <c r="AJ36" i="7" a="1"/>
  <c r="AJ36" i="7"/>
  <c r="AK36" i="7" a="1"/>
  <c r="AK36" i="7" s="1"/>
  <c r="AL36" i="7" a="1"/>
  <c r="AL36" i="7"/>
  <c r="AM36" i="7" a="1"/>
  <c r="AM36" i="7" s="1"/>
  <c r="AN36" i="7" a="1"/>
  <c r="AN36" i="7" s="1"/>
  <c r="AO36" i="7" a="1"/>
  <c r="AO36" i="7" s="1"/>
  <c r="AP36" i="7" a="1"/>
  <c r="AP36" i="7" s="1"/>
  <c r="AQ36" i="7" a="1"/>
  <c r="AQ36" i="7" s="1"/>
  <c r="AR36" i="7" a="1"/>
  <c r="AR36" i="7" s="1"/>
  <c r="AS36" i="7" a="1"/>
  <c r="AS36" i="7"/>
  <c r="AT36" i="7" a="1"/>
  <c r="AT36" i="7" s="1"/>
  <c r="AU36" i="7" a="1"/>
  <c r="AU36" i="7" s="1"/>
  <c r="AV36" i="7" a="1"/>
  <c r="AV36" i="7" s="1"/>
  <c r="AW36" i="7" a="1"/>
  <c r="AW36" i="7" s="1"/>
  <c r="AX36" i="7" a="1"/>
  <c r="AX36" i="7" s="1"/>
  <c r="AY36" i="7" a="1"/>
  <c r="AY36" i="7" s="1"/>
  <c r="AZ36" i="7" a="1"/>
  <c r="AZ36" i="7"/>
  <c r="B37" i="7" a="1"/>
  <c r="B37" i="7" s="1"/>
  <c r="C37" i="7" a="1"/>
  <c r="C37" i="7"/>
  <c r="D37" i="7" a="1"/>
  <c r="D37" i="7" s="1"/>
  <c r="E37" i="7" a="1"/>
  <c r="E37" i="7" s="1"/>
  <c r="F37" i="7" a="1"/>
  <c r="F37" i="7" s="1"/>
  <c r="G37" i="7" a="1"/>
  <c r="G37" i="7" s="1"/>
  <c r="H37" i="7" a="1"/>
  <c r="H37" i="7" s="1"/>
  <c r="I37" i="7" a="1"/>
  <c r="I37" i="7" s="1"/>
  <c r="J37" i="7" a="1"/>
  <c r="J37" i="7"/>
  <c r="K37" i="7" a="1"/>
  <c r="K37" i="7" s="1"/>
  <c r="L37" i="7" a="1"/>
  <c r="L37" i="7" s="1"/>
  <c r="M37" i="7" a="1"/>
  <c r="M37" i="7" s="1"/>
  <c r="N37" i="7" a="1"/>
  <c r="N37" i="7" s="1"/>
  <c r="O37" i="7" a="1"/>
  <c r="O37" i="7" s="1"/>
  <c r="P37" i="7" a="1"/>
  <c r="P37" i="7" s="1"/>
  <c r="Q37" i="7" a="1"/>
  <c r="Q37" i="7"/>
  <c r="R37" i="7" a="1"/>
  <c r="R37" i="7" s="1"/>
  <c r="S37" i="7" a="1"/>
  <c r="S37" i="7"/>
  <c r="T37" i="7" a="1"/>
  <c r="T37" i="7" s="1"/>
  <c r="U37" i="7" a="1"/>
  <c r="U37" i="7" s="1"/>
  <c r="V37" i="7" a="1"/>
  <c r="V37" i="7" s="1"/>
  <c r="W37" i="7" a="1"/>
  <c r="W37" i="7" s="1"/>
  <c r="X37" i="7" a="1"/>
  <c r="X37" i="7" s="1"/>
  <c r="Y37" i="7" a="1"/>
  <c r="Y37" i="7" s="1"/>
  <c r="Z37" i="7" a="1"/>
  <c r="Z37" i="7"/>
  <c r="AA37" i="7" a="1"/>
  <c r="AA37" i="7" s="1"/>
  <c r="AB37" i="7" a="1"/>
  <c r="AB37" i="7" s="1"/>
  <c r="AC37" i="7" a="1"/>
  <c r="AC37" i="7" s="1"/>
  <c r="AD37" i="7" a="1"/>
  <c r="AD37" i="7" s="1"/>
  <c r="AE37" i="7" a="1"/>
  <c r="AE37" i="7" s="1"/>
  <c r="AF37" i="7" a="1"/>
  <c r="AF37" i="7" s="1"/>
  <c r="AG37" i="7" a="1"/>
  <c r="AG37" i="7"/>
  <c r="AH37" i="7" a="1"/>
  <c r="AH37" i="7" s="1"/>
  <c r="AI37" i="7" a="1"/>
  <c r="AI37" i="7"/>
  <c r="AJ37" i="7" a="1"/>
  <c r="AJ37" i="7" s="1"/>
  <c r="AK37" i="7" a="1"/>
  <c r="AK37" i="7" s="1"/>
  <c r="AL37" i="7" a="1"/>
  <c r="AL37" i="7" s="1"/>
  <c r="AM37" i="7" a="1"/>
  <c r="AM37" i="7" s="1"/>
  <c r="AN37" i="7" a="1"/>
  <c r="AN37" i="7" s="1"/>
  <c r="AO37" i="7" a="1"/>
  <c r="AO37" i="7" s="1"/>
  <c r="AP37" i="7" a="1"/>
  <c r="AP37" i="7"/>
  <c r="AQ37" i="7" a="1"/>
  <c r="AQ37" i="7" s="1"/>
  <c r="AR37" i="7" a="1"/>
  <c r="AR37" i="7" s="1"/>
  <c r="AS37" i="7" a="1"/>
  <c r="AS37" i="7" s="1"/>
  <c r="AT37" i="7" a="1"/>
  <c r="AT37" i="7" s="1"/>
  <c r="AU37" i="7" a="1"/>
  <c r="AU37" i="7" s="1"/>
  <c r="AV37" i="7" a="1"/>
  <c r="AV37" i="7" s="1"/>
  <c r="AW37" i="7" a="1"/>
  <c r="AW37" i="7"/>
  <c r="AX37" i="7" a="1"/>
  <c r="AX37" i="7" s="1"/>
  <c r="AY37" i="7" a="1"/>
  <c r="AY37" i="7"/>
  <c r="AZ37" i="7" a="1"/>
  <c r="AZ37" i="7" s="1"/>
  <c r="B38" i="7" a="1"/>
  <c r="B38" i="7" s="1"/>
  <c r="C38" i="7" a="1"/>
  <c r="C38" i="7" s="1"/>
  <c r="D38" i="7" a="1"/>
  <c r="D38" i="7" s="1"/>
  <c r="E38" i="7" a="1"/>
  <c r="E38" i="7" s="1"/>
  <c r="F38" i="7" a="1"/>
  <c r="F38" i="7" s="1"/>
  <c r="G38" i="7" a="1"/>
  <c r="G38" i="7"/>
  <c r="H38" i="7" a="1"/>
  <c r="H38" i="7" s="1"/>
  <c r="I38" i="7" a="1"/>
  <c r="I38" i="7" s="1"/>
  <c r="J38" i="7" a="1"/>
  <c r="J38" i="7" s="1"/>
  <c r="K38" i="7" a="1"/>
  <c r="K38" i="7" s="1"/>
  <c r="L38" i="7" a="1"/>
  <c r="L38" i="7" s="1"/>
  <c r="M38" i="7" a="1"/>
  <c r="M38" i="7" s="1"/>
  <c r="N38" i="7" a="1"/>
  <c r="N38" i="7"/>
  <c r="O38" i="7" a="1"/>
  <c r="O38" i="7" s="1"/>
  <c r="P38" i="7" a="1"/>
  <c r="P38" i="7"/>
  <c r="Q38" i="7" a="1"/>
  <c r="Q38" i="7" s="1"/>
  <c r="R38" i="7" a="1"/>
  <c r="R38" i="7" s="1"/>
  <c r="S38" i="7" a="1"/>
  <c r="S38" i="7" s="1"/>
  <c r="T38" i="7" a="1"/>
  <c r="T38" i="7" s="1"/>
  <c r="U38" i="7" a="1"/>
  <c r="U38" i="7" s="1"/>
  <c r="V38" i="7" a="1"/>
  <c r="V38" i="7" s="1"/>
  <c r="W38" i="7" a="1"/>
  <c r="W38" i="7"/>
  <c r="X38" i="7" a="1"/>
  <c r="X38" i="7" s="1"/>
  <c r="Y38" i="7" a="1"/>
  <c r="Y38" i="7" s="1"/>
  <c r="Z38" i="7" a="1"/>
  <c r="Z38" i="7" s="1"/>
  <c r="AA38" i="7" a="1"/>
  <c r="AA38" i="7" s="1"/>
  <c r="AB38" i="7" a="1"/>
  <c r="AB38" i="7" s="1"/>
  <c r="AC38" i="7" a="1"/>
  <c r="AC38" i="7" s="1"/>
  <c r="AD38" i="7" a="1"/>
  <c r="AD38" i="7"/>
  <c r="AE38" i="7" a="1"/>
  <c r="AE38" i="7" s="1"/>
  <c r="AF38" i="7" a="1"/>
  <c r="AF38" i="7"/>
  <c r="AG38" i="7" a="1"/>
  <c r="AG38" i="7" s="1"/>
  <c r="AH38" i="7" a="1"/>
  <c r="AH38" i="7" s="1"/>
  <c r="AI38" i="7" a="1"/>
  <c r="AI38" i="7"/>
  <c r="AJ38" i="7" a="1"/>
  <c r="AJ38" i="7" s="1"/>
  <c r="AK38" i="7" a="1"/>
  <c r="AK38" i="7" s="1"/>
  <c r="AL38" i="7" a="1"/>
  <c r="AL38" i="7" s="1"/>
  <c r="AM38" i="7" a="1"/>
  <c r="AM38" i="7"/>
  <c r="AN38" i="7" a="1"/>
  <c r="AN38" i="7" s="1"/>
  <c r="AO38" i="7" a="1"/>
  <c r="AO38" i="7" s="1"/>
  <c r="AP38" i="7" a="1"/>
  <c r="AP38" i="7" s="1"/>
  <c r="AQ38" i="7" a="1"/>
  <c r="AQ38" i="7" s="1"/>
  <c r="AR38" i="7" a="1"/>
  <c r="AR38" i="7"/>
  <c r="AS38" i="7" a="1"/>
  <c r="AS38" i="7" s="1"/>
  <c r="AT38" i="7" a="1"/>
  <c r="AT38" i="7"/>
  <c r="AU38" i="7" a="1"/>
  <c r="AU38" i="7" s="1"/>
  <c r="AV38" i="7" a="1"/>
  <c r="AV38" i="7"/>
  <c r="AW38" i="7" a="1"/>
  <c r="AW38" i="7" s="1"/>
  <c r="AX38" i="7" a="1"/>
  <c r="AX38" i="7" s="1"/>
  <c r="AY38" i="7" a="1"/>
  <c r="AY38" i="7" s="1"/>
  <c r="AZ38" i="7" a="1"/>
  <c r="AZ38" i="7" s="1"/>
  <c r="B39" i="7" a="1"/>
  <c r="B39" i="7" s="1"/>
  <c r="C39" i="7" a="1"/>
  <c r="C39" i="7" s="1"/>
  <c r="D39" i="7" a="1"/>
  <c r="D39" i="7"/>
  <c r="E39" i="7" a="1"/>
  <c r="E39" i="7" s="1"/>
  <c r="F39" i="7" a="1"/>
  <c r="F39" i="7" s="1"/>
  <c r="G39" i="7" a="1"/>
  <c r="G39" i="7"/>
  <c r="H39" i="7" a="1"/>
  <c r="H39" i="7" s="1"/>
  <c r="I39" i="7" a="1"/>
  <c r="I39" i="7" s="1"/>
  <c r="J39" i="7" a="1"/>
  <c r="J39" i="7" s="1"/>
  <c r="K39" i="7" a="1"/>
  <c r="K39" i="7"/>
  <c r="L39" i="7" a="1"/>
  <c r="L39" i="7" s="1"/>
  <c r="M39" i="7" a="1"/>
  <c r="M39" i="7"/>
  <c r="N39" i="7" a="1"/>
  <c r="N39" i="7" s="1"/>
  <c r="O39" i="7" a="1"/>
  <c r="O39" i="7" s="1"/>
  <c r="P39" i="7" a="1"/>
  <c r="P39" i="7"/>
  <c r="Q39" i="7" a="1"/>
  <c r="Q39" i="7" s="1"/>
  <c r="R39" i="7" a="1"/>
  <c r="R39" i="7" s="1"/>
  <c r="S39" i="7" a="1"/>
  <c r="S39" i="7" s="1"/>
  <c r="T39" i="7" a="1"/>
  <c r="T39" i="7"/>
  <c r="U39" i="7" a="1"/>
  <c r="U39" i="7" s="1"/>
  <c r="V39" i="7" a="1"/>
  <c r="V39" i="7" s="1"/>
  <c r="W39" i="7" a="1"/>
  <c r="W39" i="7" s="1"/>
  <c r="X39" i="7" a="1"/>
  <c r="X39" i="7" s="1"/>
  <c r="Y39" i="7" a="1"/>
  <c r="Y39" i="7"/>
  <c r="Z39" i="7" a="1"/>
  <c r="Z39" i="7" s="1"/>
  <c r="AA39" i="7" a="1"/>
  <c r="AA39" i="7"/>
  <c r="AB39" i="7" a="1"/>
  <c r="AB39" i="7" s="1"/>
  <c r="AC39" i="7" a="1"/>
  <c r="AC39" i="7"/>
  <c r="AD39" i="7" a="1"/>
  <c r="AD39" i="7" s="1"/>
  <c r="AE39" i="7" a="1"/>
  <c r="AE39" i="7" s="1"/>
  <c r="AF39" i="7" a="1"/>
  <c r="AF39" i="7" s="1"/>
  <c r="AG39" i="7" a="1"/>
  <c r="AG39" i="7" s="1"/>
  <c r="AH39" i="7" a="1"/>
  <c r="AH39" i="7" s="1"/>
  <c r="AI39" i="7" a="1"/>
  <c r="AI39" i="7" s="1"/>
  <c r="AJ39" i="7" a="1"/>
  <c r="AJ39" i="7"/>
  <c r="AK39" i="7" a="1"/>
  <c r="AK39" i="7" s="1"/>
  <c r="AL39" i="7" a="1"/>
  <c r="AL39" i="7" s="1"/>
  <c r="AM39" i="7" a="1"/>
  <c r="AM39" i="7"/>
  <c r="AN39" i="7" a="1"/>
  <c r="AN39" i="7" s="1"/>
  <c r="AO39" i="7" a="1"/>
  <c r="AO39" i="7" s="1"/>
  <c r="AP39" i="7" a="1"/>
  <c r="AP39" i="7" s="1"/>
  <c r="AQ39" i="7" a="1"/>
  <c r="AQ39" i="7"/>
  <c r="AR39" i="7" a="1"/>
  <c r="AR39" i="7" s="1"/>
  <c r="AS39" i="7" a="1"/>
  <c r="AS39" i="7"/>
  <c r="AT39" i="7" a="1"/>
  <c r="AT39" i="7" s="1"/>
  <c r="AU39" i="7" a="1"/>
  <c r="AU39" i="7" s="1"/>
  <c r="AV39" i="7" a="1"/>
  <c r="AV39" i="7"/>
  <c r="AW39" i="7" a="1"/>
  <c r="AW39" i="7" s="1"/>
  <c r="AX39" i="7" a="1"/>
  <c r="AX39" i="7" s="1"/>
  <c r="AY39" i="7" a="1"/>
  <c r="AY39" i="7" s="1"/>
  <c r="AZ39" i="7" a="1"/>
  <c r="AZ39" i="7"/>
  <c r="B40" i="7" a="1"/>
  <c r="B40" i="7" s="1"/>
  <c r="C40" i="7" a="1"/>
  <c r="C40" i="7" s="1"/>
  <c r="D40" i="7" a="1"/>
  <c r="D40" i="7" s="1"/>
  <c r="E40" i="7" a="1"/>
  <c r="E40" i="7" s="1"/>
  <c r="F40" i="7" a="1"/>
  <c r="F40" i="7"/>
  <c r="G40" i="7" a="1"/>
  <c r="G40" i="7" s="1"/>
  <c r="H40" i="7" a="1"/>
  <c r="H40" i="7"/>
  <c r="I40" i="7" a="1"/>
  <c r="I40" i="7" s="1"/>
  <c r="J40" i="7" a="1"/>
  <c r="J40" i="7"/>
  <c r="K40" i="7" a="1"/>
  <c r="K40" i="7" s="1"/>
  <c r="L40" i="7" a="1"/>
  <c r="L40" i="7" s="1"/>
  <c r="M40" i="7" a="1"/>
  <c r="M40" i="7" s="1"/>
  <c r="N40" i="7" a="1"/>
  <c r="N40" i="7" s="1"/>
  <c r="O40" i="7" a="1"/>
  <c r="O40" i="7" s="1"/>
  <c r="P40" i="7" a="1"/>
  <c r="P40" i="7" s="1"/>
  <c r="Q40" i="7" a="1"/>
  <c r="Q40" i="7"/>
  <c r="R40" i="7" a="1"/>
  <c r="R40" i="7" s="1"/>
  <c r="S40" i="7" a="1"/>
  <c r="S40" i="7" s="1"/>
  <c r="T40" i="7" a="1"/>
  <c r="T40" i="7"/>
  <c r="U40" i="7" a="1"/>
  <c r="U40" i="7" s="1"/>
  <c r="V40" i="7" a="1"/>
  <c r="V40" i="7" s="1"/>
  <c r="W40" i="7" a="1"/>
  <c r="W40" i="7" s="1"/>
  <c r="X40" i="7" a="1"/>
  <c r="X40" i="7"/>
  <c r="Y40" i="7" a="1"/>
  <c r="Y40" i="7" s="1"/>
  <c r="Z40" i="7" a="1"/>
  <c r="Z40" i="7"/>
  <c r="AA40" i="7" a="1"/>
  <c r="AA40" i="7" s="1"/>
  <c r="AB40" i="7" a="1"/>
  <c r="AB40" i="7" s="1"/>
  <c r="AC40" i="7" a="1"/>
  <c r="AC40" i="7"/>
  <c r="AD40" i="7" a="1"/>
  <c r="AD40" i="7" s="1"/>
  <c r="AE40" i="7" a="1"/>
  <c r="AE40" i="7" s="1"/>
  <c r="AF40" i="7" a="1"/>
  <c r="AF40" i="7" s="1"/>
  <c r="AG40" i="7" a="1"/>
  <c r="AG40" i="7"/>
  <c r="AH40" i="7" a="1"/>
  <c r="AH40" i="7" s="1"/>
  <c r="AI40" i="7" a="1"/>
  <c r="AI40" i="7" s="1"/>
  <c r="AJ40" i="7" a="1"/>
  <c r="AJ40" i="7" s="1"/>
  <c r="AK40" i="7" a="1"/>
  <c r="AK40" i="7" s="1"/>
  <c r="AL40" i="7" a="1"/>
  <c r="AL40" i="7"/>
  <c r="AM40" i="7" a="1"/>
  <c r="AM40" i="7" s="1"/>
  <c r="AN40" i="7" a="1"/>
  <c r="AN40" i="7"/>
  <c r="AO40" i="7" a="1"/>
  <c r="AO40" i="7" s="1"/>
  <c r="AP40" i="7" a="1"/>
  <c r="AP40" i="7"/>
  <c r="AQ40" i="7" a="1"/>
  <c r="AQ40" i="7" s="1"/>
  <c r="AR40" i="7" a="1"/>
  <c r="AR40" i="7" s="1"/>
  <c r="AS40" i="7" a="1"/>
  <c r="AS40" i="7" s="1"/>
  <c r="AT40" i="7" a="1"/>
  <c r="AT40" i="7" s="1"/>
  <c r="AU40" i="7" a="1"/>
  <c r="AU40" i="7" s="1"/>
  <c r="AV40" i="7" a="1"/>
  <c r="AV40" i="7" s="1"/>
  <c r="AW40" i="7" a="1"/>
  <c r="AW40" i="7"/>
  <c r="AX40" i="7" a="1"/>
  <c r="AX40" i="7" s="1"/>
  <c r="AY40" i="7" a="1"/>
  <c r="AY40" i="7" s="1"/>
  <c r="AZ40" i="7" a="1"/>
  <c r="AZ40" i="7"/>
  <c r="B41" i="7" a="1"/>
  <c r="B41" i="7" s="1"/>
  <c r="C41" i="7" a="1"/>
  <c r="C41" i="7" s="1"/>
  <c r="D41" i="7" a="1"/>
  <c r="D41" i="7" s="1"/>
  <c r="E41" i="7" a="1"/>
  <c r="E41" i="7"/>
  <c r="F41" i="7" a="1"/>
  <c r="F41" i="7" s="1"/>
  <c r="G41" i="7" a="1"/>
  <c r="G41" i="7"/>
  <c r="H41" i="7" a="1"/>
  <c r="H41" i="7" s="1"/>
  <c r="I41" i="7" a="1"/>
  <c r="I41" i="7" s="1"/>
  <c r="J41" i="7" a="1"/>
  <c r="J41" i="7"/>
  <c r="K41" i="7" a="1"/>
  <c r="K41" i="7" s="1"/>
  <c r="L41" i="7" a="1"/>
  <c r="L41" i="7" s="1"/>
  <c r="M41" i="7" a="1"/>
  <c r="M41" i="7" s="1"/>
  <c r="N41" i="7" a="1"/>
  <c r="N41" i="7"/>
  <c r="O41" i="7" a="1"/>
  <c r="O41" i="7" s="1"/>
  <c r="P41" i="7" a="1"/>
  <c r="P41" i="7" s="1"/>
  <c r="Q41" i="7" a="1"/>
  <c r="Q41" i="7" s="1"/>
  <c r="R41" i="7" a="1"/>
  <c r="R41" i="7" s="1"/>
  <c r="S41" i="7" a="1"/>
  <c r="S41" i="7"/>
  <c r="T41" i="7" a="1"/>
  <c r="T41" i="7" s="1"/>
  <c r="U41" i="7" a="1"/>
  <c r="U41" i="7"/>
  <c r="V41" i="7" a="1"/>
  <c r="V41" i="7" s="1"/>
  <c r="W41" i="7" a="1"/>
  <c r="W41" i="7"/>
  <c r="X41" i="7" a="1"/>
  <c r="X41" i="7" s="1"/>
  <c r="Y41" i="7" a="1"/>
  <c r="Y41" i="7" s="1"/>
  <c r="Z41" i="7" a="1"/>
  <c r="Z41" i="7" s="1"/>
  <c r="AA41" i="7" a="1"/>
  <c r="AA41" i="7" s="1"/>
  <c r="AB41" i="7" a="1"/>
  <c r="AB41" i="7" s="1"/>
  <c r="AC41" i="7" a="1"/>
  <c r="AC41" i="7" s="1"/>
  <c r="AD41" i="7" a="1"/>
  <c r="AD41" i="7"/>
  <c r="AE41" i="7" a="1"/>
  <c r="AE41" i="7" s="1"/>
  <c r="AF41" i="7" a="1"/>
  <c r="AF41" i="7" s="1"/>
  <c r="AG41" i="7" a="1"/>
  <c r="AG41" i="7"/>
  <c r="AH41" i="7" a="1"/>
  <c r="AH41" i="7" s="1"/>
  <c r="AI41" i="7" a="1"/>
  <c r="AI41" i="7" s="1"/>
  <c r="AJ41" i="7" a="1"/>
  <c r="AJ41" i="7" s="1"/>
  <c r="AK41" i="7" a="1"/>
  <c r="AK41" i="7"/>
  <c r="AL41" i="7" a="1"/>
  <c r="AL41" i="7" s="1"/>
  <c r="AM41" i="7" a="1"/>
  <c r="AM41" i="7"/>
  <c r="AN41" i="7" a="1"/>
  <c r="AN41" i="7" s="1"/>
  <c r="AO41" i="7" a="1"/>
  <c r="AO41" i="7" s="1"/>
  <c r="AP41" i="7" a="1"/>
  <c r="AP41" i="7"/>
  <c r="AQ41" i="7" a="1"/>
  <c r="AQ41" i="7" s="1"/>
  <c r="AR41" i="7" a="1"/>
  <c r="AR41" i="7" s="1"/>
  <c r="AS41" i="7" a="1"/>
  <c r="AS41" i="7" s="1"/>
  <c r="AT41" i="7" a="1"/>
  <c r="AT41" i="7"/>
  <c r="AU41" i="7" a="1"/>
  <c r="AU41" i="7" s="1"/>
  <c r="AV41" i="7" a="1"/>
  <c r="AV41" i="7" s="1"/>
  <c r="AW41" i="7" a="1"/>
  <c r="AW41" i="7" s="1"/>
  <c r="AX41" i="7" a="1"/>
  <c r="AX41" i="7" s="1"/>
  <c r="AY41" i="7" a="1"/>
  <c r="AY41" i="7"/>
  <c r="AZ41" i="7" a="1"/>
  <c r="AZ41" i="7" s="1"/>
  <c r="B42" i="7" a="1"/>
  <c r="B42" i="7"/>
  <c r="C42" i="7" a="1"/>
  <c r="C42" i="7" s="1"/>
  <c r="D42" i="7" a="1"/>
  <c r="D42" i="7"/>
  <c r="E42" i="7" a="1"/>
  <c r="E42" i="7" s="1"/>
  <c r="F42" i="7" a="1"/>
  <c r="F42" i="7" s="1"/>
  <c r="G42" i="7" a="1"/>
  <c r="G42" i="7" s="1"/>
  <c r="H42" i="7" a="1"/>
  <c r="H42" i="7" s="1"/>
  <c r="I42" i="7" a="1"/>
  <c r="I42" i="7" s="1"/>
  <c r="J42" i="7" a="1"/>
  <c r="J42" i="7" s="1"/>
  <c r="K42" i="7" a="1"/>
  <c r="K42" i="7"/>
  <c r="L42" i="7" a="1"/>
  <c r="L42" i="7" s="1"/>
  <c r="M42" i="7" a="1"/>
  <c r="M42" i="7" s="1"/>
  <c r="N42" i="7" a="1"/>
  <c r="N42" i="7"/>
  <c r="O42" i="7" a="1"/>
  <c r="O42" i="7" s="1"/>
  <c r="P42" i="7" a="1"/>
  <c r="P42" i="7" s="1"/>
  <c r="Q42" i="7" a="1"/>
  <c r="Q42" i="7" s="1"/>
  <c r="R42" i="7" a="1"/>
  <c r="R42" i="7"/>
  <c r="S42" i="7" a="1"/>
  <c r="S42" i="7" s="1"/>
  <c r="T42" i="7" a="1"/>
  <c r="T42" i="7"/>
  <c r="U42" i="7" a="1"/>
  <c r="U42" i="7" s="1"/>
  <c r="V42" i="7" a="1"/>
  <c r="V42" i="7" s="1"/>
  <c r="W42" i="7" a="1"/>
  <c r="W42" i="7"/>
  <c r="X42" i="7" a="1"/>
  <c r="X42" i="7" s="1"/>
  <c r="Y42" i="7" a="1"/>
  <c r="Y42" i="7" s="1"/>
  <c r="Z42" i="7" a="1"/>
  <c r="Z42" i="7" s="1"/>
  <c r="AA42" i="7" a="1"/>
  <c r="AA42" i="7"/>
  <c r="AB42" i="7" a="1"/>
  <c r="AB42" i="7" s="1"/>
  <c r="AC42" i="7" a="1"/>
  <c r="AC42" i="7" s="1"/>
  <c r="AD42" i="7" a="1"/>
  <c r="AD42" i="7" s="1"/>
  <c r="AE42" i="7" a="1"/>
  <c r="AE42" i="7" s="1"/>
  <c r="AF42" i="7" a="1"/>
  <c r="AF42" i="7"/>
  <c r="AG42" i="7" a="1"/>
  <c r="AG42" i="7" s="1"/>
  <c r="AH42" i="7" a="1"/>
  <c r="AH42" i="7"/>
  <c r="AI42" i="7" a="1"/>
  <c r="AI42" i="7" s="1"/>
  <c r="AJ42" i="7" a="1"/>
  <c r="AJ42" i="7"/>
  <c r="AK42" i="7" a="1"/>
  <c r="AK42" i="7" s="1"/>
  <c r="AL42" i="7" a="1"/>
  <c r="AL42" i="7" s="1"/>
  <c r="AM42" i="7" a="1"/>
  <c r="AM42" i="7" s="1"/>
  <c r="AN42" i="7" a="1"/>
  <c r="AN42" i="7" s="1"/>
  <c r="AO42" i="7" a="1"/>
  <c r="AO42" i="7" s="1"/>
  <c r="AP42" i="7" a="1"/>
  <c r="AP42" i="7" s="1"/>
  <c r="AQ42" i="7" a="1"/>
  <c r="AQ42" i="7"/>
  <c r="AR42" i="7" a="1"/>
  <c r="AR42" i="7" s="1"/>
  <c r="AS42" i="7" a="1"/>
  <c r="AS42" i="7" s="1"/>
  <c r="AT42" i="7" a="1"/>
  <c r="AT42" i="7"/>
  <c r="AU42" i="7" a="1"/>
  <c r="AU42" i="7" s="1"/>
  <c r="AV42" i="7" a="1"/>
  <c r="AV42" i="7" s="1"/>
  <c r="AW42" i="7" a="1"/>
  <c r="AW42" i="7" s="1"/>
  <c r="AX42" i="7" a="1"/>
  <c r="AX42" i="7"/>
  <c r="AY42" i="7" a="1"/>
  <c r="AY42" i="7" s="1"/>
  <c r="AZ42" i="7" a="1"/>
  <c r="AZ42" i="7"/>
  <c r="B43" i="7" a="1"/>
  <c r="B43" i="7" s="1"/>
  <c r="C43" i="7" a="1"/>
  <c r="C43" i="7" s="1"/>
  <c r="D43" i="7" a="1"/>
  <c r="D43" i="7"/>
  <c r="E43" i="7" a="1"/>
  <c r="E43" i="7" s="1"/>
  <c r="F43" i="7" a="1"/>
  <c r="F43" i="7" s="1"/>
  <c r="G43" i="7" a="1"/>
  <c r="G43" i="7" s="1"/>
  <c r="H43" i="7" a="1"/>
  <c r="H43" i="7"/>
  <c r="I43" i="7" a="1"/>
  <c r="I43" i="7" s="1"/>
  <c r="J43" i="7" a="1"/>
  <c r="J43" i="7" s="1"/>
  <c r="K43" i="7" a="1"/>
  <c r="K43" i="7" s="1"/>
  <c r="L43" i="7" a="1"/>
  <c r="L43" i="7" s="1"/>
  <c r="M43" i="7" a="1"/>
  <c r="M43" i="7"/>
  <c r="N43" i="7" a="1"/>
  <c r="N43" i="7" s="1"/>
  <c r="O43" i="7" a="1"/>
  <c r="O43" i="7"/>
  <c r="P43" i="7" a="1"/>
  <c r="P43" i="7" s="1"/>
  <c r="Q43" i="7" a="1"/>
  <c r="Q43" i="7"/>
  <c r="R43" i="7" a="1"/>
  <c r="R43" i="7" s="1"/>
  <c r="S43" i="7" a="1"/>
  <c r="S43" i="7" s="1"/>
  <c r="T43" i="7" a="1"/>
  <c r="T43" i="7" s="1"/>
  <c r="U43" i="7" a="1"/>
  <c r="U43" i="7" s="1"/>
  <c r="V43" i="7" a="1"/>
  <c r="V43" i="7" s="1"/>
  <c r="W43" i="7" a="1"/>
  <c r="W43" i="7" s="1"/>
  <c r="X43" i="7" a="1"/>
  <c r="X43" i="7"/>
  <c r="Y43" i="7" a="1"/>
  <c r="Y43" i="7" s="1"/>
  <c r="Z43" i="7" a="1"/>
  <c r="Z43" i="7" s="1"/>
  <c r="AA43" i="7" a="1"/>
  <c r="AA43" i="7"/>
  <c r="AB43" i="7" a="1"/>
  <c r="AB43" i="7" s="1"/>
  <c r="AC43" i="7" a="1"/>
  <c r="AC43" i="7" s="1"/>
  <c r="AD43" i="7" a="1"/>
  <c r="AD43" i="7" s="1"/>
  <c r="AE43" i="7" a="1"/>
  <c r="AE43" i="7"/>
  <c r="AF43" i="7" a="1"/>
  <c r="AF43" i="7" s="1"/>
  <c r="AG43" i="7" a="1"/>
  <c r="AG43" i="7"/>
  <c r="AH43" i="7" a="1"/>
  <c r="AH43" i="7" s="1"/>
  <c r="AI43" i="7" a="1"/>
  <c r="AI43" i="7" s="1"/>
  <c r="AJ43" i="7" a="1"/>
  <c r="AJ43" i="7"/>
  <c r="AK43" i="7" a="1"/>
  <c r="AK43" i="7" s="1"/>
  <c r="AL43" i="7" a="1"/>
  <c r="AL43" i="7" s="1"/>
  <c r="AM43" i="7" a="1"/>
  <c r="AM43" i="7" s="1"/>
  <c r="AN43" i="7" a="1"/>
  <c r="AN43" i="7"/>
  <c r="AO43" i="7" a="1"/>
  <c r="AO43" i="7" s="1"/>
  <c r="AP43" i="7" a="1"/>
  <c r="AP43" i="7" s="1"/>
  <c r="AQ43" i="7" a="1"/>
  <c r="AQ43" i="7" s="1"/>
  <c r="AR43" i="7" a="1"/>
  <c r="AR43" i="7" s="1"/>
  <c r="AS43" i="7" a="1"/>
  <c r="AS43" i="7"/>
  <c r="AT43" i="7" a="1"/>
  <c r="AT43" i="7" s="1"/>
  <c r="AU43" i="7" a="1"/>
  <c r="AU43" i="7"/>
  <c r="AV43" i="7" a="1"/>
  <c r="AV43" i="7" s="1"/>
  <c r="AW43" i="7" a="1"/>
  <c r="AW43" i="7"/>
  <c r="AX43" i="7" a="1"/>
  <c r="AX43" i="7" s="1"/>
  <c r="AY43" i="7" a="1"/>
  <c r="AY43" i="7" s="1"/>
  <c r="AZ43" i="7" a="1"/>
  <c r="AZ43" i="7" s="1"/>
  <c r="B44" i="7" a="1"/>
  <c r="B44" i="7" s="1"/>
  <c r="C44" i="7" a="1"/>
  <c r="C44" i="7" s="1"/>
  <c r="D44" i="7" a="1"/>
  <c r="D44" i="7" s="1"/>
  <c r="E44" i="7" a="1"/>
  <c r="E44" i="7"/>
  <c r="F44" i="7" a="1"/>
  <c r="F44" i="7" s="1"/>
  <c r="G44" i="7" a="1"/>
  <c r="G44" i="7" s="1"/>
  <c r="H44" i="7" a="1"/>
  <c r="H44" i="7"/>
  <c r="I44" i="7" a="1"/>
  <c r="I44" i="7" s="1"/>
  <c r="J44" i="7" a="1"/>
  <c r="J44" i="7" s="1"/>
  <c r="K44" i="7" a="1"/>
  <c r="K44" i="7" s="1"/>
  <c r="L44" i="7" a="1"/>
  <c r="L44" i="7"/>
  <c r="M44" i="7" a="1"/>
  <c r="M44" i="7" s="1"/>
  <c r="N44" i="7" a="1"/>
  <c r="N44" i="7"/>
  <c r="O44" i="7" a="1"/>
  <c r="O44" i="7" s="1"/>
  <c r="P44" i="7" a="1"/>
  <c r="P44" i="7" s="1"/>
  <c r="Q44" i="7" a="1"/>
  <c r="Q44" i="7"/>
  <c r="R44" i="7" a="1"/>
  <c r="R44" i="7" s="1"/>
  <c r="S44" i="7" a="1"/>
  <c r="S44" i="7" s="1"/>
  <c r="T44" i="7" a="1"/>
  <c r="T44" i="7" s="1"/>
  <c r="U44" i="7" a="1"/>
  <c r="U44" i="7"/>
  <c r="V44" i="7" a="1"/>
  <c r="V44" i="7" s="1"/>
  <c r="W44" i="7" a="1"/>
  <c r="W44" i="7" s="1"/>
  <c r="X44" i="7" a="1"/>
  <c r="X44" i="7" s="1"/>
  <c r="Y44" i="7" a="1"/>
  <c r="Y44" i="7" s="1"/>
  <c r="Z44" i="7" a="1"/>
  <c r="Z44" i="7"/>
  <c r="AA44" i="7" a="1"/>
  <c r="AA44" i="7" s="1"/>
  <c r="AB44" i="7" a="1"/>
  <c r="AB44" i="7"/>
  <c r="AC44" i="7" a="1"/>
  <c r="AC44" i="7" s="1"/>
  <c r="AD44" i="7" a="1"/>
  <c r="AD44" i="7"/>
  <c r="AE44" i="7" a="1"/>
  <c r="AE44" i="7" s="1"/>
  <c r="AF44" i="7" a="1"/>
  <c r="AF44" i="7" s="1"/>
  <c r="AG44" i="7" a="1"/>
  <c r="AG44" i="7" s="1"/>
  <c r="AH44" i="7" a="1"/>
  <c r="AH44" i="7" s="1"/>
  <c r="AI44" i="7" a="1"/>
  <c r="AI44" i="7" s="1"/>
  <c r="AJ44" i="7" a="1"/>
  <c r="AJ44" i="7" s="1"/>
  <c r="AK44" i="7" a="1"/>
  <c r="AK44" i="7"/>
  <c r="AL44" i="7" a="1"/>
  <c r="AL44" i="7" s="1"/>
  <c r="AM44" i="7" a="1"/>
  <c r="AM44" i="7" s="1"/>
  <c r="AN44" i="7" a="1"/>
  <c r="AN44" i="7"/>
  <c r="AO44" i="7" a="1"/>
  <c r="AO44" i="7" s="1"/>
  <c r="AP44" i="7" a="1"/>
  <c r="AP44" i="7" s="1"/>
  <c r="AQ44" i="7" a="1"/>
  <c r="AQ44" i="7" s="1"/>
  <c r="AR44" i="7" a="1"/>
  <c r="AR44" i="7"/>
  <c r="AS44" i="7" a="1"/>
  <c r="AS44" i="7" s="1"/>
  <c r="AT44" i="7" a="1"/>
  <c r="AT44" i="7"/>
  <c r="AU44" i="7" a="1"/>
  <c r="AU44" i="7" s="1"/>
  <c r="AV44" i="7" a="1"/>
  <c r="AV44" i="7" s="1"/>
  <c r="AW44" i="7" a="1"/>
  <c r="AW44" i="7"/>
  <c r="AX44" i="7" a="1"/>
  <c r="AX44" i="7" s="1"/>
  <c r="AY44" i="7" a="1"/>
  <c r="AY44" i="7" s="1"/>
  <c r="AZ44" i="7" a="1"/>
  <c r="AZ44" i="7" s="1"/>
  <c r="B45" i="7" a="1"/>
  <c r="B45" i="7"/>
  <c r="C45" i="7" a="1"/>
  <c r="C45" i="7" s="1"/>
  <c r="D45" i="7" a="1"/>
  <c r="D45" i="7" s="1"/>
  <c r="E45" i="7" a="1"/>
  <c r="E45" i="7" s="1"/>
  <c r="F45" i="7" a="1"/>
  <c r="F45" i="7" s="1"/>
  <c r="G45" i="7" a="1"/>
  <c r="G45" i="7"/>
  <c r="H45" i="7" a="1"/>
  <c r="H45" i="7" s="1"/>
  <c r="I45" i="7" a="1"/>
  <c r="I45" i="7"/>
  <c r="J45" i="7" a="1"/>
  <c r="J45" i="7" s="1"/>
  <c r="K45" i="7" a="1"/>
  <c r="K45" i="7"/>
  <c r="L45" i="7" a="1"/>
  <c r="L45" i="7" s="1"/>
  <c r="M45" i="7" a="1"/>
  <c r="M45" i="7" s="1"/>
  <c r="N45" i="7" a="1"/>
  <c r="N45" i="7" s="1"/>
  <c r="O45" i="7" a="1"/>
  <c r="O45" i="7" s="1"/>
  <c r="P45" i="7" a="1"/>
  <c r="P45" i="7" s="1"/>
  <c r="Q45" i="7" a="1"/>
  <c r="Q45" i="7" s="1"/>
  <c r="R45" i="7" a="1"/>
  <c r="R45" i="7"/>
  <c r="S45" i="7" a="1"/>
  <c r="S45" i="7" s="1"/>
  <c r="T45" i="7" a="1"/>
  <c r="T45" i="7" s="1"/>
  <c r="U45" i="7" a="1"/>
  <c r="U45" i="7"/>
  <c r="V45" i="7" a="1"/>
  <c r="V45" i="7" s="1"/>
  <c r="W45" i="7" a="1"/>
  <c r="W45" i="7" s="1"/>
  <c r="X45" i="7" a="1"/>
  <c r="X45" i="7" s="1"/>
  <c r="Y45" i="7" a="1"/>
  <c r="Y45" i="7"/>
  <c r="Z45" i="7" a="1"/>
  <c r="Z45" i="7" s="1"/>
  <c r="AA45" i="7" a="1"/>
  <c r="AA45" i="7"/>
  <c r="AB45" i="7" a="1"/>
  <c r="AB45" i="7" s="1"/>
  <c r="AC45" i="7" a="1"/>
  <c r="AC45" i="7" s="1"/>
  <c r="AD45" i="7" a="1"/>
  <c r="AD45" i="7"/>
  <c r="AE45" i="7" a="1"/>
  <c r="AE45" i="7" s="1"/>
  <c r="AF45" i="7" a="1"/>
  <c r="AF45" i="7" s="1"/>
  <c r="AG45" i="7" a="1"/>
  <c r="AG45" i="7" s="1"/>
  <c r="AH45" i="7" a="1"/>
  <c r="AH45" i="7"/>
  <c r="AI45" i="7" a="1"/>
  <c r="AI45" i="7" s="1"/>
  <c r="AJ45" i="7" a="1"/>
  <c r="AJ45" i="7" s="1"/>
  <c r="AK45" i="7" a="1"/>
  <c r="AK45" i="7" s="1"/>
  <c r="AL45" i="7" a="1"/>
  <c r="AL45" i="7" s="1"/>
  <c r="AM45" i="7" a="1"/>
  <c r="AM45" i="7"/>
  <c r="AN45" i="7" a="1"/>
  <c r="AN45" i="7" s="1"/>
  <c r="AO45" i="7" a="1"/>
  <c r="AO45" i="7"/>
  <c r="AP45" i="7" a="1"/>
  <c r="AP45" i="7" s="1"/>
  <c r="AQ45" i="7" a="1"/>
  <c r="AQ45" i="7"/>
  <c r="AR45" i="7" a="1"/>
  <c r="AR45" i="7" s="1"/>
  <c r="AS45" i="7" a="1"/>
  <c r="AS45" i="7" s="1"/>
  <c r="AT45" i="7" a="1"/>
  <c r="AT45" i="7" s="1"/>
  <c r="AU45" i="7" a="1"/>
  <c r="AU45" i="7" s="1"/>
  <c r="AV45" i="7" a="1"/>
  <c r="AV45" i="7" s="1"/>
  <c r="AW45" i="7" a="1"/>
  <c r="AW45" i="7" s="1"/>
  <c r="AX45" i="7" a="1"/>
  <c r="AX45" i="7"/>
  <c r="AY45" i="7" a="1"/>
  <c r="AY45" i="7" s="1"/>
  <c r="AZ45" i="7" a="1"/>
  <c r="AZ45" i="7" s="1"/>
  <c r="B46" i="7" a="1"/>
  <c r="B46" i="7"/>
  <c r="C46" i="7" a="1"/>
  <c r="C46" i="7" s="1"/>
  <c r="D46" i="7" a="1"/>
  <c r="D46" i="7" s="1"/>
  <c r="E46" i="7" a="1"/>
  <c r="E46" i="7" s="1"/>
  <c r="F46" i="7" a="1"/>
  <c r="F46" i="7"/>
  <c r="G46" i="7" a="1"/>
  <c r="G46" i="7" s="1"/>
  <c r="H46" i="7" a="1"/>
  <c r="H46" i="7"/>
  <c r="I46" i="7" a="1"/>
  <c r="I46" i="7" s="1"/>
  <c r="J46" i="7" a="1"/>
  <c r="J46" i="7" s="1"/>
  <c r="K46" i="7" a="1"/>
  <c r="K46" i="7"/>
  <c r="L46" i="7" a="1"/>
  <c r="L46" i="7" s="1"/>
  <c r="M46" i="7" a="1"/>
  <c r="M46" i="7" s="1"/>
  <c r="N46" i="7" a="1"/>
  <c r="N46" i="7" s="1"/>
  <c r="O46" i="7" a="1"/>
  <c r="O46" i="7"/>
  <c r="P46" i="7" a="1"/>
  <c r="P46" i="7" s="1"/>
  <c r="Q46" i="7" a="1"/>
  <c r="Q46" i="7" s="1"/>
  <c r="R46" i="7" a="1"/>
  <c r="R46" i="7" s="1"/>
  <c r="S46" i="7" a="1"/>
  <c r="S46" i="7" s="1"/>
  <c r="T46" i="7" a="1"/>
  <c r="T46" i="7"/>
  <c r="U46" i="7" a="1"/>
  <c r="U46" i="7" s="1"/>
  <c r="V46" i="7" a="1"/>
  <c r="V46" i="7"/>
  <c r="W46" i="7" a="1"/>
  <c r="W46" i="7" s="1"/>
  <c r="X46" i="7" a="1"/>
  <c r="X46" i="7"/>
  <c r="Y46" i="7" a="1"/>
  <c r="Y46" i="7" s="1"/>
  <c r="Z46" i="7" a="1"/>
  <c r="Z46" i="7" s="1"/>
  <c r="AA46" i="7" a="1"/>
  <c r="AA46" i="7" s="1"/>
  <c r="AB46" i="7" a="1"/>
  <c r="AB46" i="7" s="1"/>
  <c r="AC46" i="7" a="1"/>
  <c r="AC46" i="7" s="1"/>
  <c r="AD46" i="7" a="1"/>
  <c r="AD46" i="7"/>
  <c r="AE46" i="7" a="1"/>
  <c r="AE46" i="7"/>
  <c r="AF46" i="7" a="1"/>
  <c r="AF46" i="7" s="1"/>
  <c r="AG46" i="7" a="1"/>
  <c r="AG46" i="7" s="1"/>
  <c r="AH46" i="7" a="1"/>
  <c r="AH46" i="7"/>
  <c r="AI46" i="7" a="1"/>
  <c r="AI46" i="7" s="1"/>
  <c r="AJ46" i="7" a="1"/>
  <c r="AJ46" i="7" s="1"/>
  <c r="AK46" i="7" a="1"/>
  <c r="AK46" i="7" s="1"/>
  <c r="AL46" i="7" a="1"/>
  <c r="AL46" i="7"/>
  <c r="AM46" i="7" a="1"/>
  <c r="AM46" i="7"/>
  <c r="AN46" i="7" a="1"/>
  <c r="AN46" i="7"/>
  <c r="AO46" i="7" a="1"/>
  <c r="AO46" i="7" s="1"/>
  <c r="AP46" i="7" a="1"/>
  <c r="AP46" i="7" s="1"/>
  <c r="AQ46" i="7" a="1"/>
  <c r="AQ46" i="7"/>
  <c r="AR46" i="7" a="1"/>
  <c r="AR46" i="7" s="1"/>
  <c r="AS46" i="7" a="1"/>
  <c r="AS46" i="7" s="1"/>
  <c r="AT46" i="7" a="1"/>
  <c r="AT46" i="7" s="1"/>
  <c r="AU46" i="7" a="1"/>
  <c r="AU46" i="7"/>
  <c r="AV46" i="7" a="1"/>
  <c r="AV46" i="7"/>
  <c r="AW46" i="7" a="1"/>
  <c r="AW46" i="7" s="1"/>
  <c r="AX46" i="7" a="1"/>
  <c r="AX46" i="7" s="1"/>
  <c r="AY46" i="7" a="1"/>
  <c r="AY46" i="7" s="1"/>
  <c r="AZ46" i="7" a="1"/>
  <c r="AZ46" i="7"/>
  <c r="B47" i="7" a="1"/>
  <c r="B47" i="7" s="1"/>
  <c r="C47" i="7" a="1"/>
  <c r="C47" i="7"/>
  <c r="D47" i="7" a="1"/>
  <c r="D47" i="7" s="1"/>
  <c r="E47" i="7" a="1"/>
  <c r="E47" i="7"/>
  <c r="F47" i="7" a="1"/>
  <c r="F47" i="7" s="1"/>
  <c r="G47" i="7" a="1"/>
  <c r="G47" i="7" s="1"/>
  <c r="H47" i="7" a="1"/>
  <c r="H47" i="7" s="1"/>
  <c r="I47" i="7" a="1"/>
  <c r="I47" i="7" s="1"/>
  <c r="J47" i="7" a="1"/>
  <c r="J47" i="7" s="1"/>
  <c r="K47" i="7" a="1"/>
  <c r="K47" i="7"/>
  <c r="L47" i="7" a="1"/>
  <c r="L47" i="7"/>
  <c r="M47" i="7" a="1"/>
  <c r="M47" i="7" s="1"/>
  <c r="N47" i="7" a="1"/>
  <c r="N47" i="7" s="1"/>
  <c r="O47" i="7" a="1"/>
  <c r="O47" i="7"/>
  <c r="P47" i="7" a="1"/>
  <c r="P47" i="7" s="1"/>
  <c r="Q47" i="7" a="1"/>
  <c r="Q47" i="7" s="1"/>
  <c r="R47" i="7" a="1"/>
  <c r="R47" i="7" s="1"/>
  <c r="S47" i="7" a="1"/>
  <c r="S47" i="7"/>
  <c r="T47" i="7" a="1"/>
  <c r="T47" i="7"/>
  <c r="U47" i="7" a="1"/>
  <c r="U47" i="7"/>
  <c r="V47" i="7" a="1"/>
  <c r="V47" i="7" s="1"/>
  <c r="W47" i="7" a="1"/>
  <c r="W47" i="7"/>
  <c r="X47" i="7" a="1"/>
  <c r="X47" i="7"/>
  <c r="Y47" i="7" a="1"/>
  <c r="Y47" i="7"/>
  <c r="Z47" i="7" a="1"/>
  <c r="Z47" i="7" s="1"/>
  <c r="AA47" i="7" a="1"/>
  <c r="AA47" i="7"/>
  <c r="AB47" i="7" a="1"/>
  <c r="AB47" i="7"/>
  <c r="AC47" i="7" a="1"/>
  <c r="AC47" i="7" s="1"/>
  <c r="AD47" i="7" a="1"/>
  <c r="AD47" i="7" s="1"/>
  <c r="AE47" i="7" a="1"/>
  <c r="AE47" i="7"/>
  <c r="AF47" i="7" a="1"/>
  <c r="AF47" i="7"/>
  <c r="AG47" i="7" a="1"/>
  <c r="AG47" i="7"/>
  <c r="AH47" i="7" a="1"/>
  <c r="AH47" i="7" s="1"/>
  <c r="AI47" i="7" a="1"/>
  <c r="AI47" i="7"/>
  <c r="AJ47" i="7" a="1"/>
  <c r="AJ47" i="7"/>
  <c r="AK47" i="7" a="1"/>
  <c r="AK47" i="7" s="1"/>
  <c r="AL47" i="7" a="1"/>
  <c r="AL47" i="7" s="1"/>
  <c r="AM47" i="7" a="1"/>
  <c r="AM47" i="7" s="1"/>
  <c r="AN47" i="7" a="1"/>
  <c r="AN47" i="7" s="1"/>
  <c r="AO47" i="7" a="1"/>
  <c r="AO47" i="7" s="1"/>
  <c r="AP47" i="7" a="1"/>
  <c r="AP47" i="7" s="1"/>
  <c r="AQ47" i="7" a="1"/>
  <c r="AQ47" i="7" s="1"/>
  <c r="AR47" i="7" a="1"/>
  <c r="AR47" i="7" s="1"/>
  <c r="AS47" i="7" a="1"/>
  <c r="AS47" i="7" s="1"/>
  <c r="AT47" i="7" a="1"/>
  <c r="AT47" i="7" s="1"/>
  <c r="AU47" i="7" a="1"/>
  <c r="AU47" i="7" s="1"/>
  <c r="AV47" i="7" a="1"/>
  <c r="AV47" i="7" s="1"/>
  <c r="AW47" i="7" a="1"/>
  <c r="AW47" i="7" s="1"/>
  <c r="AX47" i="7" a="1"/>
  <c r="AX47" i="7" s="1"/>
  <c r="AY47" i="7" a="1"/>
  <c r="AY47" i="7" s="1"/>
  <c r="AZ47" i="7" a="1"/>
  <c r="AZ47" i="7" s="1"/>
  <c r="B48" i="7" a="1"/>
  <c r="B48" i="7" s="1"/>
  <c r="C48" i="7" a="1"/>
  <c r="C48" i="7" s="1"/>
  <c r="D48" i="7" a="1"/>
  <c r="D48" i="7" s="1"/>
  <c r="E48" i="7" a="1"/>
  <c r="E48" i="7" s="1"/>
  <c r="F48" i="7" a="1"/>
  <c r="F48" i="7" s="1"/>
  <c r="G48" i="7" a="1"/>
  <c r="G48" i="7" s="1"/>
  <c r="H48" i="7" a="1"/>
  <c r="H48" i="7" s="1"/>
  <c r="I48" i="7" a="1"/>
  <c r="I48" i="7" s="1"/>
  <c r="J48" i="7" a="1"/>
  <c r="J48" i="7" s="1"/>
  <c r="K48" i="7" a="1"/>
  <c r="K48" i="7" s="1"/>
  <c r="L48" i="7" a="1"/>
  <c r="L48" i="7" s="1"/>
  <c r="M48" i="7" a="1"/>
  <c r="M48" i="7" s="1"/>
  <c r="N48" i="7" a="1"/>
  <c r="N48" i="7" s="1"/>
  <c r="O48" i="7" a="1"/>
  <c r="O48" i="7" s="1"/>
  <c r="P48" i="7" a="1"/>
  <c r="P48" i="7" s="1"/>
  <c r="Q48" i="7" a="1"/>
  <c r="Q48" i="7" s="1"/>
  <c r="R48" i="7" a="1"/>
  <c r="R48" i="7" s="1"/>
  <c r="S48" i="7" a="1"/>
  <c r="S48" i="7" s="1"/>
  <c r="T48" i="7" a="1"/>
  <c r="T48" i="7" s="1"/>
  <c r="U48" i="7" a="1"/>
  <c r="U48" i="7" s="1"/>
  <c r="V48" i="7" a="1"/>
  <c r="V48" i="7" s="1"/>
  <c r="W48" i="7" a="1"/>
  <c r="W48" i="7" s="1"/>
  <c r="X48" i="7" a="1"/>
  <c r="X48" i="7" s="1"/>
  <c r="Y48" i="7" a="1"/>
  <c r="Y48" i="7" s="1"/>
  <c r="Z48" i="7" a="1"/>
  <c r="Z48" i="7" s="1"/>
  <c r="AA48" i="7" a="1"/>
  <c r="AA48" i="7" s="1"/>
  <c r="AB48" i="7" a="1"/>
  <c r="AB48" i="7" s="1"/>
  <c r="AC48" i="7" a="1"/>
  <c r="AC48" i="7" s="1"/>
  <c r="AD48" i="7" a="1"/>
  <c r="AD48" i="7" s="1"/>
  <c r="AE48" i="7" a="1"/>
  <c r="AE48" i="7" s="1"/>
  <c r="AF48" i="7" a="1"/>
  <c r="AF48" i="7" s="1"/>
  <c r="AG48" i="7" a="1"/>
  <c r="AG48" i="7" s="1"/>
  <c r="AH48" i="7" a="1"/>
  <c r="AH48" i="7" s="1"/>
  <c r="AI48" i="7" a="1"/>
  <c r="AI48" i="7" s="1"/>
  <c r="AJ48" i="7" a="1"/>
  <c r="AJ48" i="7" s="1"/>
  <c r="AK48" i="7" a="1"/>
  <c r="AK48" i="7" s="1"/>
  <c r="AL48" i="7" a="1"/>
  <c r="AL48" i="7" s="1"/>
  <c r="AM48" i="7" a="1"/>
  <c r="AM48" i="7" s="1"/>
  <c r="AN48" i="7" a="1"/>
  <c r="AN48" i="7" s="1"/>
  <c r="AO48" i="7" a="1"/>
  <c r="AO48" i="7" s="1"/>
  <c r="AP48" i="7" a="1"/>
  <c r="AP48" i="7" s="1"/>
  <c r="AQ48" i="7" a="1"/>
  <c r="AQ48" i="7" s="1"/>
  <c r="AR48" i="7" a="1"/>
  <c r="AR48" i="7" s="1"/>
  <c r="AS48" i="7" a="1"/>
  <c r="AS48" i="7" s="1"/>
  <c r="AT48" i="7" a="1"/>
  <c r="AT48" i="7" s="1"/>
  <c r="AU48" i="7" a="1"/>
  <c r="AU48" i="7" s="1"/>
  <c r="AV48" i="7" a="1"/>
  <c r="AV48" i="7" s="1"/>
  <c r="AW48" i="7" a="1"/>
  <c r="AW48" i="7" s="1"/>
  <c r="AX48" i="7" a="1"/>
  <c r="AX48" i="7" s="1"/>
  <c r="AY48" i="7" a="1"/>
  <c r="AY48" i="7" s="1"/>
  <c r="AZ48" i="7" a="1"/>
  <c r="AZ48" i="7" s="1"/>
  <c r="B49" i="7" a="1"/>
  <c r="B49" i="7" s="1"/>
  <c r="C49" i="7" a="1"/>
  <c r="C49" i="7" s="1"/>
  <c r="D49" i="7" a="1"/>
  <c r="D49" i="7" s="1"/>
  <c r="E49" i="7" a="1"/>
  <c r="E49" i="7" s="1"/>
  <c r="F49" i="7" a="1"/>
  <c r="F49" i="7" s="1"/>
  <c r="G49" i="7" a="1"/>
  <c r="G49" i="7" s="1"/>
  <c r="H49" i="7" a="1"/>
  <c r="H49" i="7" s="1"/>
  <c r="I49" i="7" a="1"/>
  <c r="I49" i="7" s="1"/>
  <c r="J49" i="7" a="1"/>
  <c r="J49" i="7" s="1"/>
  <c r="K49" i="7" a="1"/>
  <c r="K49" i="7" s="1"/>
  <c r="L49" i="7" a="1"/>
  <c r="L49" i="7" s="1"/>
  <c r="M49" i="7" a="1"/>
  <c r="M49" i="7" s="1"/>
  <c r="N49" i="7" a="1"/>
  <c r="N49" i="7"/>
  <c r="O49" i="7" a="1"/>
  <c r="O49" i="7"/>
  <c r="P49" i="7" a="1"/>
  <c r="P49" i="7"/>
  <c r="Q49" i="7" a="1"/>
  <c r="Q49" i="7" s="1"/>
  <c r="R49" i="7" a="1"/>
  <c r="R49" i="7" s="1"/>
  <c r="S49" i="7" a="1"/>
  <c r="S49" i="7" s="1"/>
  <c r="T49" i="7" a="1"/>
  <c r="T49" i="7" s="1"/>
  <c r="U49" i="7" a="1"/>
  <c r="U49" i="7" s="1"/>
  <c r="V49" i="7" a="1"/>
  <c r="V49" i="7"/>
  <c r="W49" i="7" a="1"/>
  <c r="W49" i="7"/>
  <c r="X49" i="7" a="1"/>
  <c r="X49" i="7"/>
  <c r="Y49" i="7" a="1"/>
  <c r="Y49" i="7" s="1"/>
  <c r="Z49" i="7" a="1"/>
  <c r="Z49" i="7" s="1"/>
  <c r="AA49" i="7" a="1"/>
  <c r="AA49" i="7" s="1"/>
  <c r="AB49" i="7" a="1"/>
  <c r="AB49" i="7" s="1"/>
  <c r="AC49" i="7" a="1"/>
  <c r="AC49" i="7" s="1"/>
  <c r="AD49" i="7" a="1"/>
  <c r="AD49" i="7"/>
  <c r="AE49" i="7" a="1"/>
  <c r="AE49" i="7"/>
  <c r="AF49" i="7" a="1"/>
  <c r="AF49" i="7"/>
  <c r="AG49" i="7" a="1"/>
  <c r="AG49" i="7" s="1"/>
  <c r="AH49" i="7" a="1"/>
  <c r="AH49" i="7" s="1"/>
  <c r="AI49" i="7" a="1"/>
  <c r="AI49" i="7" s="1"/>
  <c r="AJ49" i="7" a="1"/>
  <c r="AJ49" i="7" s="1"/>
  <c r="AK49" i="7" a="1"/>
  <c r="AK49" i="7" s="1"/>
  <c r="AL49" i="7" a="1"/>
  <c r="AL49" i="7"/>
  <c r="AM49" i="7" a="1"/>
  <c r="AM49" i="7"/>
  <c r="AN49" i="7" a="1"/>
  <c r="AN49" i="7"/>
  <c r="AO49" i="7" a="1"/>
  <c r="AO49" i="7" s="1"/>
  <c r="AP49" i="7" a="1"/>
  <c r="AP49" i="7" s="1"/>
  <c r="AQ49" i="7" a="1"/>
  <c r="AQ49" i="7" s="1"/>
  <c r="AR49" i="7" a="1"/>
  <c r="AR49" i="7" s="1"/>
  <c r="AS49" i="7" a="1"/>
  <c r="AS49" i="7" s="1"/>
  <c r="AT49" i="7" a="1"/>
  <c r="AT49" i="7"/>
  <c r="AU49" i="7" a="1"/>
  <c r="AU49" i="7"/>
  <c r="AV49" i="7" a="1"/>
  <c r="AV49" i="7"/>
  <c r="AW49" i="7" a="1"/>
  <c r="AW49" i="7" s="1"/>
  <c r="AX49" i="7" a="1"/>
  <c r="AX49" i="7" s="1"/>
  <c r="AY49" i="7" a="1"/>
  <c r="AY49" i="7" s="1"/>
  <c r="AZ49" i="7" a="1"/>
  <c r="AZ49" i="7" s="1"/>
  <c r="B50" i="7" a="1"/>
  <c r="B50" i="7" s="1"/>
  <c r="C50" i="7" a="1"/>
  <c r="C50" i="7"/>
  <c r="D50" i="7" a="1"/>
  <c r="D50" i="7"/>
  <c r="E50" i="7" a="1"/>
  <c r="E50" i="7"/>
  <c r="F50" i="7" a="1"/>
  <c r="F50" i="7" s="1"/>
  <c r="G50" i="7" a="1"/>
  <c r="G50" i="7" s="1"/>
  <c r="H50" i="7" a="1"/>
  <c r="H50" i="7" s="1"/>
  <c r="I50" i="7" a="1"/>
  <c r="I50" i="7" s="1"/>
  <c r="J50" i="7" a="1"/>
  <c r="J50" i="7" s="1"/>
  <c r="K50" i="7" a="1"/>
  <c r="K50" i="7"/>
  <c r="L50" i="7" a="1"/>
  <c r="L50" i="7"/>
  <c r="M50" i="7" a="1"/>
  <c r="M50" i="7"/>
  <c r="N50" i="7" a="1"/>
  <c r="N50" i="7" s="1"/>
  <c r="O50" i="7" a="1"/>
  <c r="O50" i="7" s="1"/>
  <c r="P50" i="7" a="1"/>
  <c r="P50" i="7" s="1"/>
  <c r="Q50" i="7" a="1"/>
  <c r="Q50" i="7" s="1"/>
  <c r="R50" i="7" a="1"/>
  <c r="R50" i="7" s="1"/>
  <c r="S50" i="7" a="1"/>
  <c r="S50" i="7"/>
  <c r="T50" i="7" a="1"/>
  <c r="T50" i="7"/>
  <c r="U50" i="7" a="1"/>
  <c r="U50" i="7"/>
  <c r="V50" i="7" a="1"/>
  <c r="V50" i="7" s="1"/>
  <c r="W50" i="7" a="1"/>
  <c r="W50" i="7" s="1"/>
  <c r="X50" i="7" a="1"/>
  <c r="X50" i="7" s="1"/>
  <c r="Y50" i="7" a="1"/>
  <c r="Y50" i="7" s="1"/>
  <c r="Z50" i="7" a="1"/>
  <c r="Z50" i="7" s="1"/>
  <c r="AA50" i="7" a="1"/>
  <c r="AA50" i="7"/>
  <c r="AB50" i="7" a="1"/>
  <c r="AB50" i="7"/>
  <c r="AC50" i="7" a="1"/>
  <c r="AC50" i="7"/>
  <c r="AD50" i="7" a="1"/>
  <c r="AD50" i="7" s="1"/>
  <c r="AE50" i="7" a="1"/>
  <c r="AE50" i="7" s="1"/>
  <c r="AF50" i="7" a="1"/>
  <c r="AF50" i="7" s="1"/>
  <c r="AG50" i="7" a="1"/>
  <c r="AG50" i="7" s="1"/>
  <c r="AH50" i="7" a="1"/>
  <c r="AH50" i="7" s="1"/>
  <c r="AI50" i="7" a="1"/>
  <c r="AI50" i="7"/>
  <c r="AJ50" i="7" a="1"/>
  <c r="AJ50" i="7"/>
  <c r="AK50" i="7" a="1"/>
  <c r="AK50" i="7"/>
  <c r="AL50" i="7" a="1"/>
  <c r="AL50" i="7" s="1"/>
  <c r="AM50" i="7" a="1"/>
  <c r="AM50" i="7" s="1"/>
  <c r="AN50" i="7" a="1"/>
  <c r="AN50" i="7" s="1"/>
  <c r="AO50" i="7" a="1"/>
  <c r="AO50" i="7" s="1"/>
  <c r="AP50" i="7" a="1"/>
  <c r="AP50" i="7" s="1"/>
  <c r="AQ50" i="7" a="1"/>
  <c r="AQ50" i="7"/>
  <c r="AR50" i="7" a="1"/>
  <c r="AR50" i="7"/>
  <c r="AS50" i="7" a="1"/>
  <c r="AS50" i="7"/>
  <c r="AT50" i="7" a="1"/>
  <c r="AT50" i="7" s="1"/>
  <c r="AU50" i="7" a="1"/>
  <c r="AU50" i="7" s="1"/>
  <c r="AV50" i="7" a="1"/>
  <c r="AV50" i="7" s="1"/>
  <c r="AW50" i="7" a="1"/>
  <c r="AW50" i="7" s="1"/>
  <c r="AX50" i="7" a="1"/>
  <c r="AX50" i="7" s="1"/>
  <c r="AY50" i="7" a="1"/>
  <c r="AY50" i="7"/>
  <c r="AZ50" i="7" a="1"/>
  <c r="AZ50" i="7"/>
  <c r="B51" i="7" a="1"/>
  <c r="B51" i="7"/>
  <c r="C51" i="7" a="1"/>
  <c r="C51" i="7" s="1"/>
  <c r="D51" i="7" a="1"/>
  <c r="D51" i="7" s="1"/>
  <c r="E51" i="7" a="1"/>
  <c r="E51" i="7" s="1"/>
  <c r="F51" i="7" a="1"/>
  <c r="F51" i="7" s="1"/>
  <c r="G51" i="7" a="1"/>
  <c r="G51" i="7" s="1"/>
  <c r="H51" i="7" a="1"/>
  <c r="H51" i="7"/>
  <c r="I51" i="7" a="1"/>
  <c r="I51" i="7"/>
  <c r="J51" i="7" a="1"/>
  <c r="J51" i="7"/>
  <c r="K51" i="7" a="1"/>
  <c r="K51" i="7" s="1"/>
  <c r="L51" i="7" a="1"/>
  <c r="L51" i="7" s="1"/>
  <c r="M51" i="7" a="1"/>
  <c r="M51" i="7" s="1"/>
  <c r="N51" i="7" a="1"/>
  <c r="N51" i="7" s="1"/>
  <c r="O51" i="7" a="1"/>
  <c r="O51" i="7" s="1"/>
  <c r="P51" i="7" a="1"/>
  <c r="P51" i="7"/>
  <c r="Q51" i="7" a="1"/>
  <c r="Q51" i="7"/>
  <c r="R51" i="7" a="1"/>
  <c r="R51" i="7"/>
  <c r="S51" i="7" a="1"/>
  <c r="S51" i="7" s="1"/>
  <c r="T51" i="7" a="1"/>
  <c r="T51" i="7" s="1"/>
  <c r="U51" i="7" a="1"/>
  <c r="U51" i="7" s="1"/>
  <c r="V51" i="7" a="1"/>
  <c r="V51" i="7" s="1"/>
  <c r="W51" i="7" a="1"/>
  <c r="W51" i="7" s="1"/>
  <c r="X51" i="7" a="1"/>
  <c r="X51" i="7"/>
  <c r="Y51" i="7" a="1"/>
  <c r="Y51" i="7"/>
  <c r="Z51" i="7" a="1"/>
  <c r="Z51" i="7"/>
  <c r="AA51" i="7" a="1"/>
  <c r="AA51" i="7" s="1"/>
  <c r="AB51" i="7" a="1"/>
  <c r="AB51" i="7" s="1"/>
  <c r="AC51" i="7" a="1"/>
  <c r="AC51" i="7" s="1"/>
  <c r="AD51" i="7" a="1"/>
  <c r="AD51" i="7" s="1"/>
  <c r="AE51" i="7" a="1"/>
  <c r="AE51" i="7" s="1"/>
  <c r="AF51" i="7" a="1"/>
  <c r="AF51" i="7"/>
  <c r="AG51" i="7" a="1"/>
  <c r="AG51" i="7"/>
  <c r="AH51" i="7" a="1"/>
  <c r="AH51" i="7"/>
  <c r="AI51" i="7" a="1"/>
  <c r="AI51" i="7" s="1"/>
  <c r="AJ51" i="7" a="1"/>
  <c r="AJ51" i="7" s="1"/>
  <c r="AK51" i="7" a="1"/>
  <c r="AK51" i="7" s="1"/>
  <c r="AL51" i="7" a="1"/>
  <c r="AL51" i="7" s="1"/>
  <c r="AM51" i="7" a="1"/>
  <c r="AM51" i="7" s="1"/>
  <c r="AN51" i="7" a="1"/>
  <c r="AN51" i="7"/>
  <c r="AO51" i="7" a="1"/>
  <c r="AO51" i="7"/>
  <c r="AP51" i="7" a="1"/>
  <c r="AP51" i="7"/>
  <c r="AQ51" i="7" a="1"/>
  <c r="AQ51" i="7" s="1"/>
  <c r="AR51" i="7" a="1"/>
  <c r="AR51" i="7" s="1"/>
  <c r="AS51" i="7" a="1"/>
  <c r="AS51" i="7" s="1"/>
  <c r="AT51" i="7" a="1"/>
  <c r="AT51" i="7" s="1"/>
  <c r="AU51" i="7" a="1"/>
  <c r="AU51" i="7" s="1"/>
  <c r="AV51" i="7" a="1"/>
  <c r="AV51" i="7"/>
  <c r="AW51" i="7" a="1"/>
  <c r="AW51" i="7"/>
  <c r="AX51" i="7" a="1"/>
  <c r="AX51" i="7"/>
  <c r="AY51" i="7" a="1"/>
  <c r="AY51" i="7" s="1"/>
  <c r="AZ51" i="7" a="1"/>
  <c r="AZ51" i="7" s="1"/>
  <c r="B52" i="7" a="1"/>
  <c r="B52" i="7" s="1"/>
  <c r="C52" i="7" a="1"/>
  <c r="C52" i="7" s="1"/>
  <c r="D52" i="7" a="1"/>
  <c r="D52" i="7" s="1"/>
  <c r="E52" i="7" a="1"/>
  <c r="E52" i="7"/>
  <c r="F52" i="7" a="1"/>
  <c r="F52" i="7"/>
  <c r="G52" i="7" a="1"/>
  <c r="G52" i="7"/>
  <c r="H52" i="7" a="1"/>
  <c r="H52" i="7" s="1"/>
  <c r="I52" i="7" a="1"/>
  <c r="I52" i="7" s="1"/>
  <c r="J52" i="7" a="1"/>
  <c r="J52" i="7" s="1"/>
  <c r="K52" i="7" a="1"/>
  <c r="K52" i="7" s="1"/>
  <c r="L52" i="7" a="1"/>
  <c r="L52" i="7" s="1"/>
  <c r="M52" i="7" a="1"/>
  <c r="M52" i="7"/>
  <c r="N52" i="7" a="1"/>
  <c r="N52" i="7"/>
  <c r="O52" i="7" a="1"/>
  <c r="O52" i="7"/>
  <c r="P52" i="7" a="1"/>
  <c r="P52" i="7" s="1"/>
  <c r="Q52" i="7" a="1"/>
  <c r="Q52" i="7" s="1"/>
  <c r="R52" i="7" a="1"/>
  <c r="R52" i="7" s="1"/>
  <c r="S52" i="7" a="1"/>
  <c r="S52" i="7" s="1"/>
  <c r="T52" i="7" a="1"/>
  <c r="T52" i="7" s="1"/>
  <c r="U52" i="7" a="1"/>
  <c r="U52" i="7"/>
  <c r="V52" i="7" a="1"/>
  <c r="V52" i="7"/>
  <c r="W52" i="7" a="1"/>
  <c r="W52" i="7"/>
  <c r="X52" i="7" a="1"/>
  <c r="X52" i="7" s="1"/>
  <c r="Y52" i="7" a="1"/>
  <c r="Y52" i="7" s="1"/>
  <c r="Z52" i="7" a="1"/>
  <c r="Z52" i="7" s="1"/>
  <c r="AA52" i="7" a="1"/>
  <c r="AA52" i="7" s="1"/>
  <c r="AB52" i="7" a="1"/>
  <c r="AB52" i="7" s="1"/>
  <c r="AC52" i="7" a="1"/>
  <c r="AC52" i="7"/>
  <c r="AD52" i="7" a="1"/>
  <c r="AD52" i="7"/>
  <c r="AE52" i="7" a="1"/>
  <c r="AE52" i="7"/>
  <c r="AF52" i="7" a="1"/>
  <c r="AF52" i="7" s="1"/>
  <c r="AG52" i="7" a="1"/>
  <c r="AG52" i="7" s="1"/>
  <c r="AH52" i="7" a="1"/>
  <c r="AH52" i="7" s="1"/>
  <c r="AI52" i="7" a="1"/>
  <c r="AI52" i="7" s="1"/>
  <c r="AJ52" i="7" a="1"/>
  <c r="AJ52" i="7" s="1"/>
  <c r="AK52" i="7" a="1"/>
  <c r="AK52" i="7"/>
  <c r="AL52" i="7" a="1"/>
  <c r="AL52" i="7"/>
  <c r="AM52" i="7" a="1"/>
  <c r="AM52" i="7"/>
  <c r="AN52" i="7" a="1"/>
  <c r="AN52" i="7" s="1"/>
  <c r="AO52" i="7" a="1"/>
  <c r="AO52" i="7" s="1"/>
  <c r="AP52" i="7" a="1"/>
  <c r="AP52" i="7" s="1"/>
  <c r="AQ52" i="7" a="1"/>
  <c r="AQ52" i="7" s="1"/>
  <c r="AR52" i="7" a="1"/>
  <c r="AR52" i="7" s="1"/>
  <c r="AS52" i="7" a="1"/>
  <c r="AS52" i="7"/>
  <c r="AT52" i="7" a="1"/>
  <c r="AT52" i="7"/>
  <c r="AU52" i="7" a="1"/>
  <c r="AU52" i="7"/>
  <c r="AV52" i="7" a="1"/>
  <c r="AV52" i="7" s="1"/>
  <c r="AW52" i="7" a="1"/>
  <c r="AW52" i="7" s="1"/>
  <c r="AX52" i="7" a="1"/>
  <c r="AX52" i="7" s="1"/>
  <c r="AY52" i="7" a="1"/>
  <c r="AY52" i="7" s="1"/>
  <c r="AZ52" i="7" a="1"/>
  <c r="AZ52" i="7" s="1"/>
  <c r="C2" i="7" a="1"/>
  <c r="C2" i="7" s="1"/>
  <c r="D2" i="7" a="1"/>
  <c r="D2" i="7" s="1"/>
  <c r="E2" i="7" a="1"/>
  <c r="E2" i="7" s="1"/>
  <c r="F2" i="7" a="1"/>
  <c r="F2" i="7" s="1"/>
  <c r="G2" i="7" a="1"/>
  <c r="G2" i="7" s="1"/>
  <c r="H2" i="7" a="1"/>
  <c r="H2" i="7" s="1"/>
  <c r="I2" i="7" a="1"/>
  <c r="I2" i="7" s="1"/>
  <c r="J2" i="7" a="1"/>
  <c r="J2" i="7" s="1"/>
  <c r="K2" i="7" a="1"/>
  <c r="K2" i="7" s="1"/>
  <c r="L2" i="7" a="1"/>
  <c r="L2" i="7" s="1"/>
  <c r="M2" i="7" a="1"/>
  <c r="M2" i="7" s="1"/>
  <c r="N2" i="7" a="1"/>
  <c r="N2" i="7" s="1"/>
  <c r="O2" i="7" a="1"/>
  <c r="O2" i="7" s="1"/>
  <c r="P2" i="7" a="1"/>
  <c r="P2" i="7" s="1"/>
  <c r="Q2" i="7" a="1"/>
  <c r="Q2" i="7" s="1"/>
  <c r="R2" i="7" a="1"/>
  <c r="R2" i="7" s="1"/>
  <c r="S2" i="7" a="1"/>
  <c r="S2" i="7" s="1"/>
  <c r="T2" i="7" a="1"/>
  <c r="T2" i="7" s="1"/>
  <c r="U2" i="7" a="1"/>
  <c r="U2" i="7" s="1"/>
  <c r="V2" i="7" a="1"/>
  <c r="V2" i="7" s="1"/>
  <c r="W2" i="7" a="1"/>
  <c r="W2" i="7" s="1"/>
  <c r="X2" i="7" a="1"/>
  <c r="X2" i="7" s="1"/>
  <c r="Y2" i="7" a="1"/>
  <c r="Y2" i="7" s="1"/>
  <c r="Z2" i="7" a="1"/>
  <c r="Z2" i="7" s="1"/>
  <c r="AA2" i="7" a="1"/>
  <c r="AA2" i="7" s="1"/>
  <c r="AB2" i="7" a="1"/>
  <c r="AB2" i="7" s="1"/>
  <c r="AC2" i="7" a="1"/>
  <c r="AC2" i="7" s="1"/>
  <c r="AD2" i="7" a="1"/>
  <c r="AD2" i="7" s="1"/>
  <c r="AE2" i="7" a="1"/>
  <c r="AE2" i="7" s="1"/>
  <c r="AF2" i="7" a="1"/>
  <c r="AF2" i="7" s="1"/>
  <c r="AG2" i="7" a="1"/>
  <c r="AG2" i="7" s="1"/>
  <c r="AH2" i="7" a="1"/>
  <c r="AH2" i="7" s="1"/>
  <c r="AI2" i="7" a="1"/>
  <c r="AI2" i="7" s="1"/>
  <c r="AJ2" i="7" a="1"/>
  <c r="AJ2" i="7" s="1"/>
  <c r="AK2" i="7" a="1"/>
  <c r="AK2" i="7" s="1"/>
  <c r="AL2" i="7" a="1"/>
  <c r="AL2" i="7" s="1"/>
  <c r="AM2" i="7" a="1"/>
  <c r="AM2" i="7" s="1"/>
  <c r="AN2" i="7" a="1"/>
  <c r="AN2" i="7" s="1"/>
  <c r="AO2" i="7" a="1"/>
  <c r="AO2" i="7" s="1"/>
  <c r="AP2" i="7" a="1"/>
  <c r="AP2" i="7" s="1"/>
  <c r="AQ2" i="7" a="1"/>
  <c r="AQ2" i="7" s="1"/>
  <c r="AR2" i="7" a="1"/>
  <c r="AR2" i="7" s="1"/>
  <c r="AS2" i="7" a="1"/>
  <c r="AS2" i="7" s="1"/>
  <c r="AT2" i="7" a="1"/>
  <c r="AT2" i="7" s="1"/>
  <c r="AU2" i="7" a="1"/>
  <c r="AU2" i="7" s="1"/>
  <c r="AV2" i="7" a="1"/>
  <c r="AV2" i="7" s="1"/>
  <c r="AW2" i="7" a="1"/>
  <c r="AW2" i="7" s="1"/>
  <c r="AX2" i="7" a="1"/>
  <c r="AX2" i="7" s="1"/>
  <c r="AY2" i="7" a="1"/>
  <c r="AY2" i="7" s="1"/>
  <c r="AZ2" i="7" a="1"/>
  <c r="AZ2" i="7" s="1"/>
  <c r="B2" i="7" a="1"/>
  <c r="B2" i="7" s="1"/>
  <c r="B20" i="6"/>
  <c r="B31" i="6"/>
  <c r="B44" i="6"/>
  <c r="C20" i="6"/>
  <c r="C31" i="6"/>
  <c r="C44" i="6"/>
  <c r="A49" i="6"/>
  <c r="A50" i="6"/>
  <c r="A51" i="6"/>
  <c r="A47" i="6"/>
  <c r="A48" i="6"/>
  <c r="A45" i="6"/>
  <c r="A46" i="6"/>
  <c r="A40" i="6"/>
  <c r="A41" i="6"/>
  <c r="A42" i="6"/>
  <c r="A43" i="6"/>
  <c r="A44" i="6"/>
  <c r="A35" i="6"/>
  <c r="A36" i="6"/>
  <c r="A37" i="6"/>
  <c r="A38" i="6"/>
  <c r="A39" i="6"/>
  <c r="A28" i="6"/>
  <c r="A29" i="6"/>
  <c r="A30" i="6"/>
  <c r="A31" i="6"/>
  <c r="A32" i="6"/>
  <c r="A33" i="6"/>
  <c r="A34" i="6"/>
  <c r="A22" i="6"/>
  <c r="A23" i="6"/>
  <c r="A24" i="6"/>
  <c r="A25" i="6"/>
  <c r="A26" i="6"/>
  <c r="A27" i="6"/>
  <c r="A2" i="6"/>
  <c r="A3" i="6"/>
  <c r="A4" i="6"/>
  <c r="A5" i="6"/>
  <c r="A6" i="6"/>
  <c r="A7" i="6"/>
  <c r="A8" i="6"/>
  <c r="A9" i="6"/>
  <c r="A10" i="6"/>
  <c r="A11" i="6"/>
  <c r="A12" i="6"/>
  <c r="A13" i="6"/>
  <c r="A14" i="6"/>
  <c r="A15" i="6"/>
  <c r="A16" i="6"/>
  <c r="A17" i="6"/>
  <c r="A18" i="6"/>
  <c r="A19" i="6"/>
  <c r="A20" i="6"/>
  <c r="A21" i="6"/>
  <c r="A1" i="6"/>
  <c r="L63" i="5" a="1"/>
  <c r="L63" i="5" s="1"/>
  <c r="L14" i="5" a="1"/>
  <c r="L14" i="5" s="1"/>
  <c r="L15" i="5" a="1"/>
  <c r="L15" i="5" s="1"/>
  <c r="L16" i="5" a="1"/>
  <c r="L16" i="5"/>
  <c r="L17" i="5" a="1"/>
  <c r="L17" i="5"/>
  <c r="L18" i="5" a="1"/>
  <c r="L18" i="5" s="1"/>
  <c r="L19" i="5" a="1"/>
  <c r="L19" i="5" s="1"/>
  <c r="L20" i="5" a="1"/>
  <c r="L20" i="5"/>
  <c r="L21" i="5" a="1"/>
  <c r="L21" i="5"/>
  <c r="L22" i="5" a="1"/>
  <c r="L22" i="5" s="1"/>
  <c r="L23" i="5" a="1"/>
  <c r="L23" i="5" s="1"/>
  <c r="L24" i="5" a="1"/>
  <c r="L24" i="5"/>
  <c r="L25" i="5" a="1"/>
  <c r="L25" i="5"/>
  <c r="L26" i="5" a="1"/>
  <c r="L26" i="5" s="1"/>
  <c r="L27" i="5" a="1"/>
  <c r="L27" i="5" s="1"/>
  <c r="L28" i="5" a="1"/>
  <c r="L28" i="5"/>
  <c r="L29" i="5" a="1"/>
  <c r="L29" i="5"/>
  <c r="L30" i="5" a="1"/>
  <c r="L30" i="5" s="1"/>
  <c r="L31" i="5" a="1"/>
  <c r="L31" i="5" s="1"/>
  <c r="L33" i="5" a="1"/>
  <c r="L33" i="5"/>
  <c r="L34" i="5" a="1"/>
  <c r="L34" i="5" s="1"/>
  <c r="L35" i="5" a="1"/>
  <c r="L35" i="5" s="1"/>
  <c r="L36" i="5" a="1"/>
  <c r="L36" i="5"/>
  <c r="L37" i="5" a="1"/>
  <c r="L37" i="5"/>
  <c r="L38" i="5" a="1"/>
  <c r="L38" i="5" s="1"/>
  <c r="L39" i="5" a="1"/>
  <c r="L39" i="5" s="1"/>
  <c r="L40" i="5" a="1"/>
  <c r="L40" i="5"/>
  <c r="L41" i="5" a="1"/>
  <c r="L41" i="5"/>
  <c r="L42" i="5" a="1"/>
  <c r="L42" i="5" s="1"/>
  <c r="L43" i="5" a="1"/>
  <c r="L43" i="5" s="1"/>
  <c r="L44" i="5" a="1"/>
  <c r="L44" i="5"/>
  <c r="L45" i="5" a="1"/>
  <c r="L45" i="5"/>
  <c r="L46" i="5" a="1"/>
  <c r="L46" i="5" s="1"/>
  <c r="L47" i="5" a="1"/>
  <c r="L47" i="5" s="1"/>
  <c r="L48" i="5" a="1"/>
  <c r="L48" i="5"/>
  <c r="L49" i="5" a="1"/>
  <c r="L49" i="5"/>
  <c r="L50" i="5" a="1"/>
  <c r="L50" i="5" s="1"/>
  <c r="L51" i="5" a="1"/>
  <c r="L51" i="5" s="1"/>
  <c r="L52" i="5" a="1"/>
  <c r="L52" i="5"/>
  <c r="L53" i="5" a="1"/>
  <c r="L53" i="5"/>
  <c r="L54" i="5" a="1"/>
  <c r="L54" i="5" s="1"/>
  <c r="L55" i="5" a="1"/>
  <c r="L55" i="5" s="1"/>
  <c r="L56" i="5" a="1"/>
  <c r="L56" i="5"/>
  <c r="L57" i="5" a="1"/>
  <c r="L57" i="5"/>
  <c r="L58" i="5" a="1"/>
  <c r="L58" i="5" s="1"/>
  <c r="L59" i="5" a="1"/>
  <c r="L59" i="5" s="1"/>
  <c r="L60" i="5" a="1"/>
  <c r="L60" i="5"/>
  <c r="L61" i="5" a="1"/>
  <c r="L61" i="5"/>
  <c r="L62" i="5" a="1"/>
  <c r="L62" i="5" s="1"/>
  <c r="L13" i="5" a="1"/>
  <c r="L13" i="5" s="1"/>
  <c r="A857" i="2" l="1"/>
  <c r="B857" i="2"/>
  <c r="C857" i="2"/>
  <c r="D857" i="2"/>
  <c r="E857" i="2" s="1"/>
  <c r="G857" i="2" a="1"/>
  <c r="G857" i="2" s="1"/>
  <c r="H857" i="2" a="1"/>
  <c r="H857" i="2" s="1"/>
  <c r="I857" i="2" a="1"/>
  <c r="I857" i="2" s="1"/>
  <c r="J857" i="2" a="1"/>
  <c r="J857" i="2" s="1"/>
  <c r="K857" i="2" a="1"/>
  <c r="K857" i="2" s="1"/>
  <c r="A857" i="5" s="1"/>
  <c r="L857" i="2" a="1"/>
  <c r="L857" i="2" s="1"/>
  <c r="M857" i="2" s="1" a="1"/>
  <c r="M857" i="2" s="1"/>
  <c r="F857" i="5" s="1"/>
  <c r="O857" i="2" a="1"/>
  <c r="O857" i="2" s="1"/>
  <c r="Q857" i="2" s="1"/>
  <c r="D857" i="5" s="1"/>
  <c r="A858" i="2"/>
  <c r="B858" i="2"/>
  <c r="C858" i="2"/>
  <c r="D858" i="2"/>
  <c r="F858" i="2" s="1"/>
  <c r="G858" i="2" a="1"/>
  <c r="G858" i="2" s="1"/>
  <c r="H858" i="2" a="1"/>
  <c r="H858" i="2" s="1"/>
  <c r="I858" i="2" a="1"/>
  <c r="I858" i="2" s="1"/>
  <c r="J858" i="2" a="1"/>
  <c r="J858" i="2" s="1"/>
  <c r="K858" i="2" a="1"/>
  <c r="K858" i="2" s="1"/>
  <c r="A858" i="5" s="1"/>
  <c r="L858" i="2" a="1"/>
  <c r="L858" i="2" s="1"/>
  <c r="N858" i="2" s="1" a="1"/>
  <c r="N858" i="2" s="1"/>
  <c r="E858" i="5" s="1"/>
  <c r="O858" i="2" a="1"/>
  <c r="O858" i="2" s="1"/>
  <c r="A859" i="2"/>
  <c r="B859" i="2"/>
  <c r="C859" i="2"/>
  <c r="D859" i="2"/>
  <c r="E859" i="2" s="1"/>
  <c r="G859" i="2" a="1"/>
  <c r="G859" i="2" s="1"/>
  <c r="H859" i="2" a="1"/>
  <c r="H859" i="2" s="1"/>
  <c r="I859" i="2" a="1"/>
  <c r="I859" i="2" s="1"/>
  <c r="J859" i="2" a="1"/>
  <c r="J859" i="2" s="1"/>
  <c r="K859" i="2" a="1"/>
  <c r="K859" i="2" s="1"/>
  <c r="A859" i="5" s="1"/>
  <c r="L859" i="2" a="1"/>
  <c r="L859" i="2" s="1"/>
  <c r="M859" i="2" s="1" a="1"/>
  <c r="M859" i="2" s="1"/>
  <c r="F859" i="5" s="1"/>
  <c r="O859" i="2" a="1"/>
  <c r="O859" i="2" s="1"/>
  <c r="Q859" i="2" s="1"/>
  <c r="D859" i="5" s="1"/>
  <c r="A860" i="2"/>
  <c r="B860" i="2"/>
  <c r="C860" i="2"/>
  <c r="D860" i="2"/>
  <c r="F860" i="2" s="1"/>
  <c r="G860" i="2" a="1"/>
  <c r="G860" i="2" s="1"/>
  <c r="H860" i="2" a="1"/>
  <c r="H860" i="2" s="1"/>
  <c r="I860" i="2" a="1"/>
  <c r="I860" i="2" s="1"/>
  <c r="J860" i="2" a="1"/>
  <c r="J860" i="2" s="1"/>
  <c r="K860" i="2" a="1"/>
  <c r="K860" i="2" s="1"/>
  <c r="A860" i="5" s="1"/>
  <c r="L860" i="2" a="1"/>
  <c r="L860" i="2" s="1"/>
  <c r="M860" i="2" s="1" a="1"/>
  <c r="M860" i="2" s="1"/>
  <c r="F860" i="5" s="1"/>
  <c r="O860" i="2" a="1"/>
  <c r="O860" i="2" s="1"/>
  <c r="Q860" i="2" s="1"/>
  <c r="D860" i="5" s="1"/>
  <c r="A861" i="2"/>
  <c r="B861" i="2"/>
  <c r="C861" i="2"/>
  <c r="D861" i="2"/>
  <c r="F861" i="2" s="1"/>
  <c r="G861" i="2" a="1"/>
  <c r="G861" i="2" s="1"/>
  <c r="H861" i="2" a="1"/>
  <c r="H861" i="2" s="1"/>
  <c r="I861" i="2" a="1"/>
  <c r="I861" i="2" s="1"/>
  <c r="J861" i="2" a="1"/>
  <c r="J861" i="2" s="1"/>
  <c r="K861" i="2" a="1"/>
  <c r="K861" i="2" s="1"/>
  <c r="A861" i="5" s="1"/>
  <c r="L861" i="2" a="1"/>
  <c r="L861" i="2" s="1"/>
  <c r="M861" i="2" s="1" a="1"/>
  <c r="M861" i="2" s="1"/>
  <c r="F861" i="5" s="1"/>
  <c r="O861" i="2" a="1"/>
  <c r="O861" i="2" s="1"/>
  <c r="Q861" i="2" s="1"/>
  <c r="D861" i="5" s="1"/>
  <c r="A862" i="2"/>
  <c r="B862" i="2"/>
  <c r="C862" i="2"/>
  <c r="D862" i="2"/>
  <c r="F862" i="2" s="1"/>
  <c r="G862" i="2" a="1"/>
  <c r="G862" i="2" s="1"/>
  <c r="H862" i="2" a="1"/>
  <c r="H862" i="2" s="1"/>
  <c r="I862" i="2" a="1"/>
  <c r="I862" i="2" s="1"/>
  <c r="J862" i="2" a="1"/>
  <c r="J862" i="2" s="1"/>
  <c r="K862" i="2" a="1"/>
  <c r="K862" i="2" s="1"/>
  <c r="A862" i="5" s="1"/>
  <c r="L862" i="2" a="1"/>
  <c r="L862" i="2" s="1"/>
  <c r="N862" i="2" s="1" a="1"/>
  <c r="N862" i="2" s="1"/>
  <c r="E862" i="5" s="1"/>
  <c r="O862" i="2" a="1"/>
  <c r="O862" i="2" s="1"/>
  <c r="Q862" i="2" s="1"/>
  <c r="D862" i="5" s="1"/>
  <c r="A863" i="2"/>
  <c r="B863" i="2"/>
  <c r="C863" i="2"/>
  <c r="D863" i="2"/>
  <c r="E863" i="2" s="1"/>
  <c r="G863" i="2" a="1"/>
  <c r="G863" i="2" s="1"/>
  <c r="H863" i="2" a="1"/>
  <c r="H863" i="2" s="1"/>
  <c r="I863" i="2" a="1"/>
  <c r="I863" i="2" s="1"/>
  <c r="J863" i="2" a="1"/>
  <c r="J863" i="2" s="1"/>
  <c r="K863" i="2" a="1"/>
  <c r="K863" i="2" s="1"/>
  <c r="A863" i="5" s="1"/>
  <c r="L863" i="2" a="1"/>
  <c r="L863" i="2" s="1"/>
  <c r="N863" i="2" s="1" a="1"/>
  <c r="N863" i="2" s="1"/>
  <c r="E863" i="5" s="1"/>
  <c r="O863" i="2" a="1"/>
  <c r="O863" i="2" s="1"/>
  <c r="Q863" i="2" s="1"/>
  <c r="D863" i="5" s="1"/>
  <c r="A864" i="2"/>
  <c r="B864" i="2"/>
  <c r="C864" i="2"/>
  <c r="D864" i="2"/>
  <c r="F864" i="2" s="1"/>
  <c r="G864" i="2" a="1"/>
  <c r="G864" i="2" s="1"/>
  <c r="H864" i="2" a="1"/>
  <c r="H864" i="2" s="1"/>
  <c r="I864" i="2" a="1"/>
  <c r="I864" i="2" s="1"/>
  <c r="J864" i="2" a="1"/>
  <c r="J864" i="2" s="1"/>
  <c r="K864" i="2" a="1"/>
  <c r="K864" i="2" s="1"/>
  <c r="A864" i="5" s="1"/>
  <c r="L864" i="2" a="1"/>
  <c r="L864" i="2" s="1"/>
  <c r="N864" i="2" s="1" a="1"/>
  <c r="N864" i="2" s="1"/>
  <c r="E864" i="5" s="1"/>
  <c r="O864" i="2" a="1"/>
  <c r="O864" i="2" s="1"/>
  <c r="Q864" i="2" s="1"/>
  <c r="D864" i="5" s="1"/>
  <c r="A865" i="2"/>
  <c r="B865" i="2"/>
  <c r="C865" i="2"/>
  <c r="D865" i="2"/>
  <c r="F865" i="2" s="1"/>
  <c r="G865" i="2" a="1"/>
  <c r="G865" i="2" s="1"/>
  <c r="H865" i="2" a="1"/>
  <c r="H865" i="2" s="1"/>
  <c r="I865" i="2" a="1"/>
  <c r="I865" i="2" s="1"/>
  <c r="J865" i="2" a="1"/>
  <c r="J865" i="2" s="1"/>
  <c r="K865" i="2" a="1"/>
  <c r="K865" i="2" s="1"/>
  <c r="A865" i="5" s="1"/>
  <c r="L865" i="2" a="1"/>
  <c r="L865" i="2" s="1"/>
  <c r="M865" i="2" s="1" a="1"/>
  <c r="M865" i="2" s="1"/>
  <c r="F865" i="5" s="1"/>
  <c r="O865" i="2" a="1"/>
  <c r="O865" i="2" s="1"/>
  <c r="Q865" i="2" s="1"/>
  <c r="D865" i="5" s="1"/>
  <c r="A866" i="2"/>
  <c r="B866" i="2"/>
  <c r="C866" i="2"/>
  <c r="D866" i="2"/>
  <c r="F866" i="2" s="1"/>
  <c r="G866" i="2" a="1"/>
  <c r="G866" i="2" s="1"/>
  <c r="H866" i="2" a="1"/>
  <c r="H866" i="2" s="1"/>
  <c r="I866" i="2" a="1"/>
  <c r="I866" i="2" s="1"/>
  <c r="J866" i="2" a="1"/>
  <c r="J866" i="2" s="1"/>
  <c r="K866" i="2" a="1"/>
  <c r="K866" i="2" s="1"/>
  <c r="A866" i="5" s="1"/>
  <c r="L866" i="2" a="1"/>
  <c r="L866" i="2" s="1"/>
  <c r="N866" i="2" s="1" a="1"/>
  <c r="N866" i="2" s="1"/>
  <c r="E866" i="5" s="1"/>
  <c r="O866" i="2" a="1"/>
  <c r="O866" i="2" s="1"/>
  <c r="P866" i="2" s="1"/>
  <c r="C866" i="5" s="1"/>
  <c r="A867" i="2"/>
  <c r="B867" i="2"/>
  <c r="C867" i="2"/>
  <c r="D867" i="2"/>
  <c r="F867" i="2" s="1"/>
  <c r="G867" i="2" a="1"/>
  <c r="G867" i="2" s="1"/>
  <c r="H867" i="2" a="1"/>
  <c r="H867" i="2" s="1"/>
  <c r="I867" i="2" a="1"/>
  <c r="I867" i="2" s="1"/>
  <c r="J867" i="2" a="1"/>
  <c r="J867" i="2" s="1"/>
  <c r="K867" i="2" a="1"/>
  <c r="K867" i="2" s="1"/>
  <c r="A867" i="5" s="1"/>
  <c r="L867" i="2" a="1"/>
  <c r="L867" i="2" s="1"/>
  <c r="M867" i="2" s="1" a="1"/>
  <c r="M867" i="2" s="1"/>
  <c r="F867" i="5" s="1"/>
  <c r="O867" i="2" a="1"/>
  <c r="O867" i="2" s="1"/>
  <c r="A868" i="2"/>
  <c r="B868" i="2"/>
  <c r="C868" i="2"/>
  <c r="D868" i="2"/>
  <c r="F868" i="2" s="1"/>
  <c r="E868" i="2"/>
  <c r="G868" i="2" a="1"/>
  <c r="G868" i="2" s="1"/>
  <c r="H868" i="2" a="1"/>
  <c r="H868" i="2" s="1"/>
  <c r="I868" i="2" a="1"/>
  <c r="I868" i="2" s="1"/>
  <c r="J868" i="2" a="1"/>
  <c r="J868" i="2" s="1"/>
  <c r="K868" i="2" a="1"/>
  <c r="K868" i="2" s="1"/>
  <c r="A868" i="5" s="1"/>
  <c r="L868" i="2" a="1"/>
  <c r="L868" i="2" s="1"/>
  <c r="O868" i="2" a="1"/>
  <c r="O868" i="2" s="1"/>
  <c r="Q868" i="2" s="1"/>
  <c r="D868" i="5" s="1"/>
  <c r="A869" i="2"/>
  <c r="B869" i="2"/>
  <c r="C869" i="2"/>
  <c r="D869" i="2"/>
  <c r="F869" i="2" s="1"/>
  <c r="G869" i="2" a="1"/>
  <c r="G869" i="2" s="1"/>
  <c r="H869" i="2" a="1"/>
  <c r="H869" i="2" s="1"/>
  <c r="I869" i="2" a="1"/>
  <c r="I869" i="2" s="1"/>
  <c r="J869" i="2" a="1"/>
  <c r="J869" i="2" s="1"/>
  <c r="K869" i="2" a="1"/>
  <c r="K869" i="2" s="1"/>
  <c r="A869" i="5" s="1"/>
  <c r="L869" i="2" a="1"/>
  <c r="L869" i="2" s="1"/>
  <c r="M869" i="2" s="1" a="1"/>
  <c r="M869" i="2" s="1"/>
  <c r="F869" i="5" s="1"/>
  <c r="O869" i="2" a="1"/>
  <c r="O869" i="2" s="1"/>
  <c r="Q869" i="2" s="1"/>
  <c r="D869" i="5" s="1"/>
  <c r="A870" i="2"/>
  <c r="B870" i="2"/>
  <c r="C870" i="2"/>
  <c r="D870" i="2"/>
  <c r="F870" i="2" s="1"/>
  <c r="G870" i="2" a="1"/>
  <c r="G870" i="2" s="1"/>
  <c r="H870" i="2" a="1"/>
  <c r="H870" i="2" s="1"/>
  <c r="I870" i="2" a="1"/>
  <c r="I870" i="2" s="1"/>
  <c r="J870" i="2" a="1"/>
  <c r="J870" i="2" s="1"/>
  <c r="K870" i="2" a="1"/>
  <c r="K870" i="2" s="1"/>
  <c r="A870" i="5" s="1"/>
  <c r="L870" i="2" a="1"/>
  <c r="L870" i="2" s="1"/>
  <c r="O870" i="2" a="1"/>
  <c r="O870" i="2" s="1"/>
  <c r="P870" i="2" s="1"/>
  <c r="C870" i="5" s="1"/>
  <c r="A871" i="2"/>
  <c r="B871" i="2"/>
  <c r="C871" i="2"/>
  <c r="D871" i="2"/>
  <c r="E871" i="2" s="1"/>
  <c r="G871" i="2" a="1"/>
  <c r="G871" i="2" s="1"/>
  <c r="H871" i="2" a="1"/>
  <c r="H871" i="2" s="1"/>
  <c r="I871" i="2" a="1"/>
  <c r="I871" i="2" s="1"/>
  <c r="J871" i="2" a="1"/>
  <c r="J871" i="2" s="1"/>
  <c r="K871" i="2" a="1"/>
  <c r="K871" i="2" s="1"/>
  <c r="A871" i="5" s="1"/>
  <c r="L871" i="2" a="1"/>
  <c r="L871" i="2" s="1"/>
  <c r="M871" i="2" s="1" a="1"/>
  <c r="M871" i="2" s="1"/>
  <c r="F871" i="5" s="1"/>
  <c r="O871" i="2" a="1"/>
  <c r="O871" i="2" s="1"/>
  <c r="A872" i="2"/>
  <c r="B872" i="2"/>
  <c r="C872" i="2"/>
  <c r="D872" i="2"/>
  <c r="E872" i="2" s="1"/>
  <c r="G872" i="2" a="1"/>
  <c r="G872" i="2" s="1"/>
  <c r="H872" i="2" a="1"/>
  <c r="H872" i="2" s="1"/>
  <c r="I872" i="2" a="1"/>
  <c r="I872" i="2" s="1"/>
  <c r="J872" i="2" a="1"/>
  <c r="J872" i="2" s="1"/>
  <c r="K872" i="2" a="1"/>
  <c r="K872" i="2" s="1"/>
  <c r="A872" i="5" s="1"/>
  <c r="L872" i="2" a="1"/>
  <c r="L872" i="2" s="1"/>
  <c r="O872" i="2" a="1"/>
  <c r="O872" i="2" s="1"/>
  <c r="Q872" i="2" s="1"/>
  <c r="D872" i="5" s="1"/>
  <c r="A873" i="2"/>
  <c r="B873" i="2"/>
  <c r="C873" i="2"/>
  <c r="D873" i="2"/>
  <c r="F873" i="2" s="1"/>
  <c r="G873" i="2" a="1"/>
  <c r="G873" i="2" s="1"/>
  <c r="H873" i="2" a="1"/>
  <c r="H873" i="2" s="1"/>
  <c r="I873" i="2" a="1"/>
  <c r="I873" i="2" s="1"/>
  <c r="J873" i="2" a="1"/>
  <c r="J873" i="2" s="1"/>
  <c r="K873" i="2" a="1"/>
  <c r="K873" i="2" s="1"/>
  <c r="A873" i="5" s="1"/>
  <c r="L873" i="2" a="1"/>
  <c r="L873" i="2" s="1"/>
  <c r="M873" i="2" s="1" a="1"/>
  <c r="M873" i="2" s="1"/>
  <c r="F873" i="5" s="1"/>
  <c r="O873" i="2" a="1"/>
  <c r="O873" i="2" s="1"/>
  <c r="Q873" i="2" s="1"/>
  <c r="D873" i="5" s="1"/>
  <c r="A874" i="2"/>
  <c r="B874" i="2"/>
  <c r="C874" i="2"/>
  <c r="D874" i="2"/>
  <c r="F874" i="2" s="1"/>
  <c r="G874" i="2" a="1"/>
  <c r="G874" i="2" s="1"/>
  <c r="H874" i="2" a="1"/>
  <c r="H874" i="2" s="1"/>
  <c r="I874" i="2" a="1"/>
  <c r="I874" i="2" s="1"/>
  <c r="J874" i="2" a="1"/>
  <c r="J874" i="2" s="1"/>
  <c r="K874" i="2" a="1"/>
  <c r="K874" i="2" s="1"/>
  <c r="A874" i="5" s="1"/>
  <c r="L874" i="2" a="1"/>
  <c r="L874" i="2" s="1"/>
  <c r="M874" i="2" s="1" a="1"/>
  <c r="M874" i="2" s="1"/>
  <c r="F874" i="5" s="1"/>
  <c r="O874" i="2" a="1"/>
  <c r="O874" i="2" s="1"/>
  <c r="P874" i="2" s="1"/>
  <c r="C874" i="5" s="1"/>
  <c r="A875" i="2"/>
  <c r="B875" i="2"/>
  <c r="C875" i="2"/>
  <c r="D875" i="2"/>
  <c r="F875" i="2" s="1"/>
  <c r="G875" i="2" a="1"/>
  <c r="G875" i="2" s="1"/>
  <c r="H875" i="2" a="1"/>
  <c r="H875" i="2" s="1"/>
  <c r="I875" i="2" a="1"/>
  <c r="I875" i="2" s="1"/>
  <c r="J875" i="2" a="1"/>
  <c r="J875" i="2" s="1"/>
  <c r="K875" i="2" a="1"/>
  <c r="K875" i="2" s="1"/>
  <c r="A875" i="5" s="1"/>
  <c r="L875" i="2" a="1"/>
  <c r="L875" i="2" s="1"/>
  <c r="M875" i="2" s="1" a="1"/>
  <c r="M875" i="2" s="1"/>
  <c r="F875" i="5" s="1"/>
  <c r="O875" i="2" a="1"/>
  <c r="O875" i="2" s="1"/>
  <c r="A876" i="2"/>
  <c r="B876" i="2"/>
  <c r="C876" i="2"/>
  <c r="D876" i="2"/>
  <c r="F876" i="2" s="1"/>
  <c r="G876" i="2" a="1"/>
  <c r="G876" i="2" s="1"/>
  <c r="H876" i="2" a="1"/>
  <c r="H876" i="2" s="1"/>
  <c r="I876" i="2" a="1"/>
  <c r="I876" i="2" s="1"/>
  <c r="J876" i="2" a="1"/>
  <c r="J876" i="2" s="1"/>
  <c r="K876" i="2" a="1"/>
  <c r="K876" i="2" s="1"/>
  <c r="A876" i="5" s="1"/>
  <c r="L876" i="2" a="1"/>
  <c r="L876" i="2" s="1"/>
  <c r="O876" i="2" a="1"/>
  <c r="O876" i="2" s="1"/>
  <c r="Q876" i="2" s="1"/>
  <c r="D876" i="5" s="1"/>
  <c r="A877" i="2"/>
  <c r="B877" i="2"/>
  <c r="C877" i="2"/>
  <c r="D877" i="2"/>
  <c r="F877" i="2" s="1"/>
  <c r="G877" i="2" a="1"/>
  <c r="G877" i="2" s="1"/>
  <c r="H877" i="2" a="1"/>
  <c r="H877" i="2" s="1"/>
  <c r="I877" i="2" a="1"/>
  <c r="I877" i="2" s="1"/>
  <c r="J877" i="2" a="1"/>
  <c r="J877" i="2" s="1"/>
  <c r="K877" i="2" a="1"/>
  <c r="K877" i="2" s="1"/>
  <c r="A877" i="5" s="1"/>
  <c r="L877" i="2" a="1"/>
  <c r="L877" i="2" s="1"/>
  <c r="O877" i="2" a="1"/>
  <c r="O877" i="2" s="1"/>
  <c r="Q877" i="2" s="1"/>
  <c r="D877" i="5" s="1"/>
  <c r="A878" i="2"/>
  <c r="B878" i="2"/>
  <c r="C878" i="2"/>
  <c r="D878" i="2"/>
  <c r="F878" i="2" s="1"/>
  <c r="G878" i="2" a="1"/>
  <c r="G878" i="2" s="1"/>
  <c r="H878" i="2" a="1"/>
  <c r="H878" i="2" s="1"/>
  <c r="I878" i="2" a="1"/>
  <c r="I878" i="2" s="1"/>
  <c r="J878" i="2" a="1"/>
  <c r="J878" i="2" s="1"/>
  <c r="K878" i="2" a="1"/>
  <c r="K878" i="2" s="1"/>
  <c r="A878" i="5" s="1"/>
  <c r="L878" i="2" a="1"/>
  <c r="L878" i="2" s="1"/>
  <c r="M878" i="2" s="1" a="1"/>
  <c r="M878" i="2" s="1"/>
  <c r="F878" i="5" s="1"/>
  <c r="O878" i="2" a="1"/>
  <c r="O878" i="2" s="1"/>
  <c r="P878" i="2" s="1"/>
  <c r="C878" i="5" s="1"/>
  <c r="A879" i="2"/>
  <c r="B879" i="2"/>
  <c r="C879" i="2"/>
  <c r="D879" i="2"/>
  <c r="F879" i="2" s="1"/>
  <c r="G879" i="2" a="1"/>
  <c r="G879" i="2" s="1"/>
  <c r="H879" i="2" a="1"/>
  <c r="H879" i="2" s="1"/>
  <c r="I879" i="2" a="1"/>
  <c r="I879" i="2" s="1"/>
  <c r="J879" i="2" a="1"/>
  <c r="J879" i="2" s="1"/>
  <c r="K879" i="2" a="1"/>
  <c r="K879" i="2" s="1"/>
  <c r="A879" i="5" s="1"/>
  <c r="L879" i="2" a="1"/>
  <c r="L879" i="2" s="1"/>
  <c r="M879" i="2" s="1" a="1"/>
  <c r="M879" i="2" s="1"/>
  <c r="F879" i="5" s="1"/>
  <c r="O879" i="2" a="1"/>
  <c r="O879" i="2" s="1"/>
  <c r="A880" i="2"/>
  <c r="B880" i="2"/>
  <c r="C880" i="2"/>
  <c r="D880" i="2"/>
  <c r="E880" i="2" s="1"/>
  <c r="G880" i="2" a="1"/>
  <c r="G880" i="2" s="1"/>
  <c r="H880" i="2" a="1"/>
  <c r="H880" i="2" s="1"/>
  <c r="I880" i="2" a="1"/>
  <c r="I880" i="2" s="1"/>
  <c r="J880" i="2" a="1"/>
  <c r="J880" i="2" s="1"/>
  <c r="K880" i="2" a="1"/>
  <c r="K880" i="2" s="1"/>
  <c r="A880" i="5" s="1"/>
  <c r="L880" i="2" a="1"/>
  <c r="L880" i="2" s="1"/>
  <c r="N880" i="2" s="1" a="1"/>
  <c r="N880" i="2" s="1"/>
  <c r="E880" i="5" s="1"/>
  <c r="O880" i="2" a="1"/>
  <c r="O880" i="2" s="1"/>
  <c r="Q880" i="2" s="1"/>
  <c r="D880" i="5" s="1"/>
  <c r="A881" i="2"/>
  <c r="B881" i="2"/>
  <c r="C881" i="2"/>
  <c r="D881" i="2"/>
  <c r="G881" i="2" a="1"/>
  <c r="G881" i="2" s="1"/>
  <c r="H881" i="2" a="1"/>
  <c r="H881" i="2" s="1"/>
  <c r="I881" i="2" a="1"/>
  <c r="I881" i="2" s="1"/>
  <c r="J881" i="2" a="1"/>
  <c r="J881" i="2" s="1"/>
  <c r="K881" i="2" a="1"/>
  <c r="K881" i="2" s="1"/>
  <c r="A881" i="5" s="1"/>
  <c r="L881" i="2" a="1"/>
  <c r="L881" i="2" s="1"/>
  <c r="O881" i="2" a="1"/>
  <c r="O881" i="2" s="1"/>
  <c r="Q881" i="2" s="1"/>
  <c r="D881" i="5" s="1"/>
  <c r="A882" i="2"/>
  <c r="B882" i="2"/>
  <c r="C882" i="2"/>
  <c r="D882" i="2"/>
  <c r="F882" i="2" s="1"/>
  <c r="G882" i="2" a="1"/>
  <c r="G882" i="2" s="1"/>
  <c r="H882" i="2" a="1"/>
  <c r="H882" i="2" s="1"/>
  <c r="I882" i="2" a="1"/>
  <c r="I882" i="2" s="1"/>
  <c r="J882" i="2" a="1"/>
  <c r="J882" i="2" s="1"/>
  <c r="K882" i="2" a="1"/>
  <c r="K882" i="2" s="1"/>
  <c r="A882" i="5" s="1"/>
  <c r="L882" i="2" a="1"/>
  <c r="L882" i="2" s="1"/>
  <c r="O882" i="2" a="1"/>
  <c r="O882" i="2" s="1"/>
  <c r="P882" i="2" s="1"/>
  <c r="C882" i="5" s="1"/>
  <c r="A883" i="2"/>
  <c r="B883" i="2"/>
  <c r="C883" i="2"/>
  <c r="D883" i="2"/>
  <c r="E883" i="2" s="1"/>
  <c r="G883" i="2" a="1"/>
  <c r="G883" i="2" s="1"/>
  <c r="H883" i="2" a="1"/>
  <c r="H883" i="2" s="1"/>
  <c r="I883" i="2" a="1"/>
  <c r="I883" i="2" s="1"/>
  <c r="J883" i="2" a="1"/>
  <c r="J883" i="2" s="1"/>
  <c r="K883" i="2" a="1"/>
  <c r="K883" i="2" s="1"/>
  <c r="A883" i="5" s="1"/>
  <c r="L883" i="2" a="1"/>
  <c r="L883" i="2" s="1"/>
  <c r="M883" i="2" s="1" a="1"/>
  <c r="M883" i="2" s="1"/>
  <c r="F883" i="5" s="1"/>
  <c r="O883" i="2" a="1"/>
  <c r="O883" i="2" s="1"/>
  <c r="A884" i="2"/>
  <c r="B884" i="2"/>
  <c r="C884" i="2"/>
  <c r="D884" i="2"/>
  <c r="E884" i="2" s="1"/>
  <c r="G884" i="2" a="1"/>
  <c r="G884" i="2" s="1"/>
  <c r="H884" i="2" a="1"/>
  <c r="H884" i="2" s="1"/>
  <c r="I884" i="2" a="1"/>
  <c r="I884" i="2" s="1"/>
  <c r="J884" i="2" a="1"/>
  <c r="J884" i="2" s="1"/>
  <c r="K884" i="2" a="1"/>
  <c r="K884" i="2" s="1"/>
  <c r="A884" i="5" s="1"/>
  <c r="L884" i="2" a="1"/>
  <c r="L884" i="2" s="1"/>
  <c r="N884" i="2" s="1" a="1"/>
  <c r="N884" i="2" s="1"/>
  <c r="E884" i="5" s="1"/>
  <c r="O884" i="2" a="1"/>
  <c r="O884" i="2" s="1"/>
  <c r="Q884" i="2" s="1"/>
  <c r="D884" i="5" s="1"/>
  <c r="A885" i="2"/>
  <c r="B885" i="2"/>
  <c r="C885" i="2"/>
  <c r="D885" i="2"/>
  <c r="G885" i="2" a="1"/>
  <c r="G885" i="2" s="1"/>
  <c r="H885" i="2" a="1"/>
  <c r="H885" i="2" s="1"/>
  <c r="I885" i="2" a="1"/>
  <c r="I885" i="2" s="1"/>
  <c r="J885" i="2" a="1"/>
  <c r="J885" i="2" s="1"/>
  <c r="K885" i="2" a="1"/>
  <c r="K885" i="2" s="1"/>
  <c r="A885" i="5" s="1"/>
  <c r="L885" i="2" a="1"/>
  <c r="L885" i="2" s="1"/>
  <c r="N885" i="2" s="1" a="1"/>
  <c r="N885" i="2" s="1"/>
  <c r="E885" i="5" s="1"/>
  <c r="O885" i="2" a="1"/>
  <c r="O885" i="2" s="1"/>
  <c r="Q885" i="2" s="1"/>
  <c r="D885" i="5" s="1"/>
  <c r="A886" i="2"/>
  <c r="B886" i="2"/>
  <c r="C886" i="2"/>
  <c r="D886" i="2"/>
  <c r="F886" i="2" s="1"/>
  <c r="G886" i="2" a="1"/>
  <c r="G886" i="2" s="1"/>
  <c r="H886" i="2" a="1"/>
  <c r="H886" i="2" s="1"/>
  <c r="I886" i="2" a="1"/>
  <c r="I886" i="2" s="1"/>
  <c r="J886" i="2" a="1"/>
  <c r="J886" i="2" s="1"/>
  <c r="K886" i="2" a="1"/>
  <c r="K886" i="2" s="1"/>
  <c r="A886" i="5" s="1"/>
  <c r="L886" i="2" a="1"/>
  <c r="L886" i="2" s="1"/>
  <c r="O886" i="2" a="1"/>
  <c r="O886" i="2" s="1"/>
  <c r="P886" i="2" s="1"/>
  <c r="C886" i="5" s="1"/>
  <c r="A887" i="2"/>
  <c r="B887" i="2"/>
  <c r="C887" i="2"/>
  <c r="D887" i="2"/>
  <c r="F887" i="2" s="1"/>
  <c r="G887" i="2" a="1"/>
  <c r="G887" i="2" s="1"/>
  <c r="H887" i="2" a="1"/>
  <c r="H887" i="2" s="1"/>
  <c r="I887" i="2" a="1"/>
  <c r="I887" i="2" s="1"/>
  <c r="J887" i="2" a="1"/>
  <c r="J887" i="2" s="1"/>
  <c r="K887" i="2" a="1"/>
  <c r="K887" i="2" s="1"/>
  <c r="A887" i="5" s="1"/>
  <c r="L887" i="2" a="1"/>
  <c r="L887" i="2" s="1"/>
  <c r="M887" i="2" s="1" a="1"/>
  <c r="M887" i="2" s="1"/>
  <c r="F887" i="5" s="1"/>
  <c r="O887" i="2" a="1"/>
  <c r="O887" i="2" s="1"/>
  <c r="A888" i="2"/>
  <c r="B888" i="2"/>
  <c r="C888" i="2"/>
  <c r="D888" i="2"/>
  <c r="E888" i="2" s="1"/>
  <c r="G888" i="2" a="1"/>
  <c r="G888" i="2" s="1"/>
  <c r="H888" i="2" a="1"/>
  <c r="H888" i="2" s="1"/>
  <c r="I888" i="2" a="1"/>
  <c r="I888" i="2" s="1"/>
  <c r="J888" i="2" a="1"/>
  <c r="J888" i="2" s="1"/>
  <c r="K888" i="2" a="1"/>
  <c r="K888" i="2" s="1"/>
  <c r="A888" i="5" s="1"/>
  <c r="L888" i="2" a="1"/>
  <c r="L888" i="2" s="1"/>
  <c r="M888" i="2" s="1" a="1"/>
  <c r="M888" i="2" s="1"/>
  <c r="F888" i="5" s="1"/>
  <c r="O888" i="2" a="1"/>
  <c r="O888" i="2" s="1"/>
  <c r="Q888" i="2" s="1"/>
  <c r="D888" i="5" s="1"/>
  <c r="A889" i="2"/>
  <c r="B889" i="2"/>
  <c r="C889" i="2"/>
  <c r="D889" i="2"/>
  <c r="E889" i="2" s="1"/>
  <c r="G889" i="2" a="1"/>
  <c r="G889" i="2" s="1"/>
  <c r="H889" i="2" a="1"/>
  <c r="H889" i="2" s="1"/>
  <c r="I889" i="2" a="1"/>
  <c r="I889" i="2" s="1"/>
  <c r="J889" i="2" a="1"/>
  <c r="J889" i="2" s="1"/>
  <c r="K889" i="2" a="1"/>
  <c r="K889" i="2" s="1"/>
  <c r="A889" i="5" s="1"/>
  <c r="L889" i="2" a="1"/>
  <c r="L889" i="2" s="1"/>
  <c r="M889" i="2" s="1" a="1"/>
  <c r="M889" i="2" s="1"/>
  <c r="F889" i="5" s="1"/>
  <c r="O889" i="2" a="1"/>
  <c r="O889" i="2" s="1"/>
  <c r="P889" i="2" s="1"/>
  <c r="C889" i="5" s="1"/>
  <c r="A890" i="2"/>
  <c r="B890" i="2"/>
  <c r="C890" i="2"/>
  <c r="D890" i="2"/>
  <c r="F890" i="2" s="1"/>
  <c r="G890" i="2" a="1"/>
  <c r="G890" i="2" s="1"/>
  <c r="H890" i="2" a="1"/>
  <c r="H890" i="2" s="1"/>
  <c r="I890" i="2" a="1"/>
  <c r="I890" i="2" s="1"/>
  <c r="J890" i="2" a="1"/>
  <c r="J890" i="2" s="1"/>
  <c r="K890" i="2" a="1"/>
  <c r="K890" i="2" s="1"/>
  <c r="A890" i="5" s="1"/>
  <c r="L890" i="2" a="1"/>
  <c r="L890" i="2" s="1"/>
  <c r="O890" i="2" a="1"/>
  <c r="O890" i="2" s="1"/>
  <c r="A891" i="2"/>
  <c r="B891" i="2"/>
  <c r="C891" i="2"/>
  <c r="D891" i="2"/>
  <c r="E891" i="2" s="1"/>
  <c r="G891" i="2" a="1"/>
  <c r="G891" i="2" s="1"/>
  <c r="H891" i="2" a="1"/>
  <c r="H891" i="2" s="1"/>
  <c r="I891" i="2" a="1"/>
  <c r="I891" i="2" s="1"/>
  <c r="J891" i="2" a="1"/>
  <c r="J891" i="2" s="1"/>
  <c r="K891" i="2" a="1"/>
  <c r="K891" i="2" s="1"/>
  <c r="A891" i="5" s="1"/>
  <c r="L891" i="2" a="1"/>
  <c r="L891" i="2" s="1"/>
  <c r="O891" i="2" a="1"/>
  <c r="O891" i="2" s="1"/>
  <c r="A892" i="2"/>
  <c r="B892" i="2"/>
  <c r="C892" i="2"/>
  <c r="D892" i="2"/>
  <c r="F892" i="2" s="1"/>
  <c r="G892" i="2" a="1"/>
  <c r="G892" i="2" s="1"/>
  <c r="H892" i="2" a="1"/>
  <c r="H892" i="2" s="1"/>
  <c r="I892" i="2" a="1"/>
  <c r="I892" i="2" s="1"/>
  <c r="J892" i="2" a="1"/>
  <c r="J892" i="2" s="1"/>
  <c r="K892" i="2" a="1"/>
  <c r="K892" i="2" s="1"/>
  <c r="A892" i="5" s="1"/>
  <c r="L892" i="2" a="1"/>
  <c r="L892" i="2" s="1"/>
  <c r="O892" i="2" a="1"/>
  <c r="O892" i="2" s="1"/>
  <c r="A893" i="2"/>
  <c r="B893" i="2"/>
  <c r="C893" i="2"/>
  <c r="D893" i="2"/>
  <c r="F893" i="2" s="1"/>
  <c r="G893" i="2" a="1"/>
  <c r="G893" i="2" s="1"/>
  <c r="H893" i="2" a="1"/>
  <c r="H893" i="2" s="1"/>
  <c r="I893" i="2" a="1"/>
  <c r="I893" i="2" s="1"/>
  <c r="J893" i="2" a="1"/>
  <c r="J893" i="2" s="1"/>
  <c r="K893" i="2" a="1"/>
  <c r="K893" i="2" s="1"/>
  <c r="A893" i="5" s="1"/>
  <c r="L893" i="2" a="1"/>
  <c r="L893" i="2" s="1"/>
  <c r="N893" i="2" s="1" a="1"/>
  <c r="N893" i="2" s="1"/>
  <c r="E893" i="5" s="1"/>
  <c r="O893" i="2" a="1"/>
  <c r="O893" i="2" s="1"/>
  <c r="Q893" i="2" s="1"/>
  <c r="D893" i="5" s="1"/>
  <c r="A894" i="2"/>
  <c r="B894" i="2"/>
  <c r="C894" i="2"/>
  <c r="D894" i="2"/>
  <c r="F894" i="2" s="1"/>
  <c r="G894" i="2" a="1"/>
  <c r="G894" i="2" s="1"/>
  <c r="H894" i="2" a="1"/>
  <c r="H894" i="2" s="1"/>
  <c r="I894" i="2" a="1"/>
  <c r="I894" i="2" s="1"/>
  <c r="J894" i="2" a="1"/>
  <c r="J894" i="2" s="1"/>
  <c r="K894" i="2" a="1"/>
  <c r="K894" i="2" s="1"/>
  <c r="A894" i="5" s="1"/>
  <c r="L894" i="2" a="1"/>
  <c r="L894" i="2" s="1"/>
  <c r="O894" i="2" a="1"/>
  <c r="O894" i="2" s="1"/>
  <c r="A895" i="2"/>
  <c r="B895" i="2"/>
  <c r="C895" i="2"/>
  <c r="D895" i="2"/>
  <c r="E895" i="2" s="1"/>
  <c r="G895" i="2" a="1"/>
  <c r="G895" i="2" s="1"/>
  <c r="H895" i="2" a="1"/>
  <c r="H895" i="2" s="1"/>
  <c r="I895" i="2" a="1"/>
  <c r="I895" i="2" s="1"/>
  <c r="J895" i="2" a="1"/>
  <c r="J895" i="2" s="1"/>
  <c r="K895" i="2" a="1"/>
  <c r="K895" i="2" s="1"/>
  <c r="A895" i="5" s="1"/>
  <c r="L895" i="2" a="1"/>
  <c r="L895" i="2" s="1"/>
  <c r="M895" i="2" s="1" a="1"/>
  <c r="M895" i="2" s="1"/>
  <c r="F895" i="5" s="1"/>
  <c r="O895" i="2" a="1"/>
  <c r="O895" i="2" s="1"/>
  <c r="P895" i="2" s="1"/>
  <c r="C895" i="5" s="1"/>
  <c r="A896" i="2"/>
  <c r="B896" i="2"/>
  <c r="C896" i="2"/>
  <c r="D896" i="2"/>
  <c r="F896" i="2" s="1"/>
  <c r="G896" i="2" a="1"/>
  <c r="G896" i="2" s="1"/>
  <c r="H896" i="2" a="1"/>
  <c r="H896" i="2" s="1"/>
  <c r="I896" i="2" a="1"/>
  <c r="I896" i="2" s="1"/>
  <c r="J896" i="2" a="1"/>
  <c r="J896" i="2" s="1"/>
  <c r="K896" i="2" a="1"/>
  <c r="K896" i="2" s="1"/>
  <c r="A896" i="5" s="1"/>
  <c r="L896" i="2" a="1"/>
  <c r="L896" i="2" s="1"/>
  <c r="M896" i="2" s="1" a="1"/>
  <c r="M896" i="2" s="1"/>
  <c r="F896" i="5" s="1"/>
  <c r="O896" i="2" a="1"/>
  <c r="O896" i="2" s="1"/>
  <c r="A897" i="2"/>
  <c r="B897" i="2"/>
  <c r="C897" i="2"/>
  <c r="D897" i="2"/>
  <c r="E897" i="2" s="1"/>
  <c r="G897" i="2" a="1"/>
  <c r="G897" i="2" s="1"/>
  <c r="H897" i="2" a="1"/>
  <c r="H897" i="2"/>
  <c r="I897" i="2" a="1"/>
  <c r="I897" i="2" s="1"/>
  <c r="J897" i="2" a="1"/>
  <c r="J897" i="2" s="1"/>
  <c r="K897" i="2" a="1"/>
  <c r="K897" i="2" s="1"/>
  <c r="A897" i="5" s="1"/>
  <c r="L897" i="2" a="1"/>
  <c r="L897" i="2" s="1"/>
  <c r="M897" i="2" s="1" a="1"/>
  <c r="M897" i="2" s="1"/>
  <c r="F897" i="5" s="1"/>
  <c r="O897" i="2" a="1"/>
  <c r="O897" i="2" s="1"/>
  <c r="Q897" i="2" s="1"/>
  <c r="D897" i="5" s="1"/>
  <c r="A898" i="2"/>
  <c r="B898" i="2"/>
  <c r="C898" i="2"/>
  <c r="D898" i="2"/>
  <c r="F898" i="2" s="1"/>
  <c r="G898" i="2" a="1"/>
  <c r="G898" i="2" s="1"/>
  <c r="H898" i="2" a="1"/>
  <c r="H898" i="2" s="1"/>
  <c r="I898" i="2" a="1"/>
  <c r="I898" i="2" s="1"/>
  <c r="J898" i="2" a="1"/>
  <c r="J898" i="2" s="1"/>
  <c r="K898" i="2" a="1"/>
  <c r="K898" i="2" s="1"/>
  <c r="A898" i="5" s="1"/>
  <c r="L898" i="2" a="1"/>
  <c r="L898" i="2" s="1"/>
  <c r="O898" i="2" a="1"/>
  <c r="O898" i="2" s="1"/>
  <c r="P898" i="2" s="1"/>
  <c r="C898" i="5" s="1"/>
  <c r="A899" i="2"/>
  <c r="B899" i="2"/>
  <c r="C899" i="2"/>
  <c r="D899" i="2"/>
  <c r="E899" i="2" s="1"/>
  <c r="G899" i="2" a="1"/>
  <c r="G899" i="2" s="1"/>
  <c r="H899" i="2" a="1"/>
  <c r="H899" i="2" s="1"/>
  <c r="I899" i="2" a="1"/>
  <c r="I899" i="2" s="1"/>
  <c r="J899" i="2" a="1"/>
  <c r="J899" i="2" s="1"/>
  <c r="K899" i="2" a="1"/>
  <c r="K899" i="2" s="1"/>
  <c r="A899" i="5" s="1"/>
  <c r="L899" i="2" a="1"/>
  <c r="L899" i="2" s="1"/>
  <c r="M899" i="2" s="1" a="1"/>
  <c r="M899" i="2" s="1"/>
  <c r="F899" i="5" s="1"/>
  <c r="O899" i="2" a="1"/>
  <c r="O899" i="2" s="1"/>
  <c r="P899" i="2" s="1"/>
  <c r="C899" i="5" s="1"/>
  <c r="A900" i="2"/>
  <c r="B900" i="2"/>
  <c r="C900" i="2"/>
  <c r="D900" i="2"/>
  <c r="E900" i="2" s="1"/>
  <c r="G900" i="2" a="1"/>
  <c r="G900" i="2" s="1"/>
  <c r="H900" i="2" a="1"/>
  <c r="H900" i="2" s="1"/>
  <c r="I900" i="2" a="1"/>
  <c r="I900" i="2" s="1"/>
  <c r="J900" i="2" a="1"/>
  <c r="J900" i="2" s="1"/>
  <c r="K900" i="2" a="1"/>
  <c r="K900" i="2" s="1"/>
  <c r="A900" i="5" s="1"/>
  <c r="L900" i="2" a="1"/>
  <c r="L900" i="2" s="1"/>
  <c r="M900" i="2" s="1" a="1"/>
  <c r="M900" i="2" s="1"/>
  <c r="F900" i="5" s="1"/>
  <c r="O900" i="2" a="1"/>
  <c r="O900" i="2" s="1"/>
  <c r="A901" i="2"/>
  <c r="B901" i="2"/>
  <c r="C901" i="2"/>
  <c r="D901" i="2"/>
  <c r="E901" i="2" s="1"/>
  <c r="G901" i="2" a="1"/>
  <c r="G901" i="2" s="1"/>
  <c r="H901" i="2" a="1"/>
  <c r="H901" i="2" s="1"/>
  <c r="I901" i="2" a="1"/>
  <c r="I901" i="2" s="1"/>
  <c r="J901" i="2" a="1"/>
  <c r="J901" i="2" s="1"/>
  <c r="K901" i="2" a="1"/>
  <c r="K901" i="2" s="1"/>
  <c r="A901" i="5" s="1"/>
  <c r="L901" i="2" a="1"/>
  <c r="L901" i="2" s="1"/>
  <c r="N901" i="2" s="1" a="1"/>
  <c r="N901" i="2" s="1"/>
  <c r="E901" i="5" s="1"/>
  <c r="O901" i="2" a="1"/>
  <c r="O901" i="2" s="1"/>
  <c r="P901" i="2" s="1"/>
  <c r="C901" i="5" s="1"/>
  <c r="A902" i="2"/>
  <c r="B902" i="2"/>
  <c r="C902" i="2"/>
  <c r="D902" i="2"/>
  <c r="F902" i="2" s="1"/>
  <c r="G902" i="2" a="1"/>
  <c r="G902" i="2" s="1"/>
  <c r="H902" i="2" a="1"/>
  <c r="H902" i="2" s="1"/>
  <c r="I902" i="2" a="1"/>
  <c r="I902" i="2" s="1"/>
  <c r="J902" i="2" a="1"/>
  <c r="J902" i="2" s="1"/>
  <c r="K902" i="2" a="1"/>
  <c r="K902" i="2" s="1"/>
  <c r="A902" i="5" s="1"/>
  <c r="L902" i="2" a="1"/>
  <c r="L902" i="2" s="1"/>
  <c r="O902" i="2" a="1"/>
  <c r="O902" i="2" s="1"/>
  <c r="P902" i="2" s="1"/>
  <c r="C902" i="5" s="1"/>
  <c r="A903" i="2"/>
  <c r="B903" i="2"/>
  <c r="C903" i="2"/>
  <c r="D903" i="2"/>
  <c r="E903" i="2" s="1"/>
  <c r="G903" i="2" a="1"/>
  <c r="G903" i="2" s="1"/>
  <c r="H903" i="2" a="1"/>
  <c r="H903" i="2" s="1"/>
  <c r="I903" i="2" a="1"/>
  <c r="I903" i="2" s="1"/>
  <c r="J903" i="2" a="1"/>
  <c r="J903" i="2" s="1"/>
  <c r="K903" i="2" a="1"/>
  <c r="K903" i="2" s="1"/>
  <c r="A903" i="5" s="1"/>
  <c r="L903" i="2" a="1"/>
  <c r="L903" i="2" s="1"/>
  <c r="M903" i="2" s="1" a="1"/>
  <c r="M903" i="2" s="1"/>
  <c r="F903" i="5" s="1"/>
  <c r="O903" i="2" a="1"/>
  <c r="O903" i="2" s="1"/>
  <c r="P903" i="2" s="1"/>
  <c r="C903" i="5" s="1"/>
  <c r="A904" i="2"/>
  <c r="B904" i="2"/>
  <c r="C904" i="2"/>
  <c r="D904" i="2"/>
  <c r="E904" i="2" s="1"/>
  <c r="G904" i="2" a="1"/>
  <c r="G904" i="2" s="1"/>
  <c r="H904" i="2" a="1"/>
  <c r="H904" i="2" s="1"/>
  <c r="I904" i="2" a="1"/>
  <c r="I904" i="2" s="1"/>
  <c r="J904" i="2" a="1"/>
  <c r="J904" i="2" s="1"/>
  <c r="K904" i="2" a="1"/>
  <c r="K904" i="2" s="1"/>
  <c r="A904" i="5" s="1"/>
  <c r="L904" i="2" a="1"/>
  <c r="L904" i="2" s="1"/>
  <c r="M904" i="2" s="1" a="1"/>
  <c r="M904" i="2" s="1"/>
  <c r="F904" i="5" s="1"/>
  <c r="O904" i="2" a="1"/>
  <c r="O904" i="2" s="1"/>
  <c r="A905" i="2"/>
  <c r="B905" i="2"/>
  <c r="C905" i="2"/>
  <c r="D905" i="2"/>
  <c r="E905" i="2" s="1"/>
  <c r="G905" i="2" a="1"/>
  <c r="G905" i="2" s="1"/>
  <c r="H905" i="2" a="1"/>
  <c r="H905" i="2" s="1"/>
  <c r="I905" i="2" a="1"/>
  <c r="I905" i="2" s="1"/>
  <c r="J905" i="2" a="1"/>
  <c r="J905" i="2" s="1"/>
  <c r="K905" i="2" a="1"/>
  <c r="K905" i="2" s="1"/>
  <c r="A905" i="5" s="1"/>
  <c r="L905" i="2" a="1"/>
  <c r="L905" i="2" s="1"/>
  <c r="N905" i="2" s="1" a="1"/>
  <c r="N905" i="2" s="1"/>
  <c r="E905" i="5" s="1"/>
  <c r="O905" i="2" a="1"/>
  <c r="O905" i="2" s="1"/>
  <c r="P905" i="2" s="1"/>
  <c r="C905" i="5" s="1"/>
  <c r="A906" i="2"/>
  <c r="B906" i="2"/>
  <c r="C906" i="2"/>
  <c r="D906" i="2"/>
  <c r="F906" i="2" s="1"/>
  <c r="G906" i="2" a="1"/>
  <c r="G906" i="2" s="1"/>
  <c r="H906" i="2" a="1"/>
  <c r="H906" i="2" s="1"/>
  <c r="I906" i="2" a="1"/>
  <c r="I906" i="2" s="1"/>
  <c r="J906" i="2" a="1"/>
  <c r="J906" i="2" s="1"/>
  <c r="K906" i="2" a="1"/>
  <c r="K906" i="2" s="1"/>
  <c r="A906" i="5" s="1"/>
  <c r="L906" i="2" a="1"/>
  <c r="L906" i="2" s="1"/>
  <c r="O906" i="2" a="1"/>
  <c r="O906" i="2" s="1"/>
  <c r="P906" i="2" s="1"/>
  <c r="C906" i="5" s="1"/>
  <c r="A907" i="2"/>
  <c r="B907" i="2"/>
  <c r="C907" i="2"/>
  <c r="D907" i="2"/>
  <c r="F907" i="2" s="1"/>
  <c r="G907" i="2" a="1"/>
  <c r="G907" i="2" s="1"/>
  <c r="H907" i="2" a="1"/>
  <c r="H907" i="2" s="1"/>
  <c r="I907" i="2" a="1"/>
  <c r="I907" i="2" s="1"/>
  <c r="J907" i="2" a="1"/>
  <c r="J907" i="2" s="1"/>
  <c r="K907" i="2" a="1"/>
  <c r="K907" i="2" s="1"/>
  <c r="A907" i="5" s="1"/>
  <c r="L907" i="2" a="1"/>
  <c r="L907" i="2" s="1"/>
  <c r="M907" i="2" s="1" a="1"/>
  <c r="M907" i="2" s="1"/>
  <c r="F907" i="5" s="1"/>
  <c r="O907" i="2" a="1"/>
  <c r="O907" i="2" s="1"/>
  <c r="A908" i="2"/>
  <c r="B908" i="2"/>
  <c r="C908" i="2"/>
  <c r="D908" i="2"/>
  <c r="E908" i="2" s="1"/>
  <c r="G908" i="2" a="1"/>
  <c r="G908" i="2" s="1"/>
  <c r="H908" i="2" a="1"/>
  <c r="H908" i="2" s="1"/>
  <c r="I908" i="2" a="1"/>
  <c r="I908" i="2" s="1"/>
  <c r="J908" i="2" a="1"/>
  <c r="J908" i="2" s="1"/>
  <c r="K908" i="2" a="1"/>
  <c r="K908" i="2" s="1"/>
  <c r="A908" i="5" s="1"/>
  <c r="L908" i="2" a="1"/>
  <c r="L908" i="2" s="1"/>
  <c r="M908" i="2" s="1" a="1"/>
  <c r="M908" i="2" s="1"/>
  <c r="F908" i="5" s="1"/>
  <c r="O908" i="2" a="1"/>
  <c r="O908" i="2" s="1"/>
  <c r="A909" i="2"/>
  <c r="B909" i="2"/>
  <c r="C909" i="2"/>
  <c r="D909" i="2"/>
  <c r="E909" i="2" s="1"/>
  <c r="G909" i="2" a="1"/>
  <c r="G909" i="2" s="1"/>
  <c r="H909" i="2" a="1"/>
  <c r="H909" i="2" s="1"/>
  <c r="I909" i="2" a="1"/>
  <c r="I909" i="2" s="1"/>
  <c r="J909" i="2" a="1"/>
  <c r="J909" i="2" s="1"/>
  <c r="K909" i="2" a="1"/>
  <c r="K909" i="2" s="1"/>
  <c r="A909" i="5" s="1"/>
  <c r="L909" i="2" a="1"/>
  <c r="L909" i="2" s="1"/>
  <c r="N909" i="2" s="1" a="1"/>
  <c r="N909" i="2" s="1"/>
  <c r="E909" i="5" s="1"/>
  <c r="O909" i="2" a="1"/>
  <c r="O909" i="2" s="1"/>
  <c r="P909" i="2" s="1"/>
  <c r="C909" i="5" s="1"/>
  <c r="A910" i="2"/>
  <c r="B910" i="2"/>
  <c r="C910" i="2"/>
  <c r="D910" i="2"/>
  <c r="E910" i="2" s="1"/>
  <c r="G910" i="2" a="1"/>
  <c r="G910" i="2" s="1"/>
  <c r="H910" i="2" a="1"/>
  <c r="H910" i="2" s="1"/>
  <c r="I910" i="2" a="1"/>
  <c r="I910" i="2" s="1"/>
  <c r="J910" i="2" a="1"/>
  <c r="J910" i="2" s="1"/>
  <c r="K910" i="2" a="1"/>
  <c r="K910" i="2" s="1"/>
  <c r="A910" i="5" s="1"/>
  <c r="L910" i="2" a="1"/>
  <c r="L910" i="2" s="1"/>
  <c r="M910" i="2" s="1" a="1"/>
  <c r="M910" i="2" s="1"/>
  <c r="F910" i="5" s="1"/>
  <c r="O910" i="2" a="1"/>
  <c r="O910" i="2" s="1"/>
  <c r="A911" i="2"/>
  <c r="B911" i="2"/>
  <c r="C911" i="2"/>
  <c r="D911" i="2"/>
  <c r="F911" i="2" s="1"/>
  <c r="G911" i="2" a="1"/>
  <c r="G911" i="2" s="1"/>
  <c r="H911" i="2" a="1"/>
  <c r="H911" i="2" s="1"/>
  <c r="I911" i="2" a="1"/>
  <c r="I911" i="2" s="1"/>
  <c r="J911" i="2" a="1"/>
  <c r="J911" i="2" s="1"/>
  <c r="K911" i="2" a="1"/>
  <c r="K911" i="2" s="1"/>
  <c r="A911" i="5" s="1"/>
  <c r="L911" i="2" a="1"/>
  <c r="L911" i="2" s="1"/>
  <c r="M911" i="2" s="1" a="1"/>
  <c r="M911" i="2" s="1"/>
  <c r="F911" i="5" s="1"/>
  <c r="O911" i="2" a="1"/>
  <c r="O911" i="2" s="1"/>
  <c r="A912" i="2"/>
  <c r="B912" i="2"/>
  <c r="C912" i="2"/>
  <c r="D912" i="2"/>
  <c r="E912" i="2" s="1"/>
  <c r="G912" i="2" a="1"/>
  <c r="G912" i="2" s="1"/>
  <c r="H912" i="2" a="1"/>
  <c r="H912" i="2" s="1"/>
  <c r="I912" i="2" a="1"/>
  <c r="I912" i="2" s="1"/>
  <c r="J912" i="2" a="1"/>
  <c r="J912" i="2" s="1"/>
  <c r="K912" i="2" a="1"/>
  <c r="K912" i="2" s="1"/>
  <c r="A912" i="5" s="1"/>
  <c r="L912" i="2" a="1"/>
  <c r="L912" i="2" s="1"/>
  <c r="O912" i="2" a="1"/>
  <c r="O912" i="2" s="1"/>
  <c r="Q912" i="2" s="1"/>
  <c r="D912" i="5" s="1"/>
  <c r="A913" i="2"/>
  <c r="B913" i="2"/>
  <c r="C913" i="2"/>
  <c r="D913" i="2"/>
  <c r="F913" i="2" s="1"/>
  <c r="G913" i="2" a="1"/>
  <c r="G913" i="2" s="1"/>
  <c r="H913" i="2" a="1"/>
  <c r="H913" i="2" s="1"/>
  <c r="I913" i="2" a="1"/>
  <c r="I913" i="2" s="1"/>
  <c r="J913" i="2" a="1"/>
  <c r="J913" i="2" s="1"/>
  <c r="K913" i="2" a="1"/>
  <c r="K913" i="2" s="1"/>
  <c r="A913" i="5" s="1"/>
  <c r="L913" i="2" a="1"/>
  <c r="L913" i="2" s="1"/>
  <c r="O913" i="2" a="1"/>
  <c r="O913" i="2" s="1"/>
  <c r="P913" i="2" s="1"/>
  <c r="C913" i="5" s="1"/>
  <c r="A914" i="2"/>
  <c r="B914" i="2"/>
  <c r="C914" i="2"/>
  <c r="D914" i="2"/>
  <c r="E914" i="2" s="1"/>
  <c r="G914" i="2" a="1"/>
  <c r="G914" i="2" s="1"/>
  <c r="H914" i="2" a="1"/>
  <c r="H914" i="2" s="1"/>
  <c r="I914" i="2" a="1"/>
  <c r="I914" i="2" s="1"/>
  <c r="J914" i="2" a="1"/>
  <c r="J914" i="2" s="1"/>
  <c r="K914" i="2" a="1"/>
  <c r="K914" i="2" s="1"/>
  <c r="A914" i="5" s="1"/>
  <c r="L914" i="2" a="1"/>
  <c r="L914" i="2" s="1"/>
  <c r="O914" i="2" a="1"/>
  <c r="O914" i="2" s="1"/>
  <c r="A915" i="2"/>
  <c r="B915" i="2"/>
  <c r="C915" i="2"/>
  <c r="D915" i="2"/>
  <c r="F915" i="2" s="1"/>
  <c r="G915" i="2" a="1"/>
  <c r="G915" i="2" s="1"/>
  <c r="H915" i="2" a="1"/>
  <c r="H915" i="2" s="1"/>
  <c r="I915" i="2" a="1"/>
  <c r="I915" i="2" s="1"/>
  <c r="J915" i="2" a="1"/>
  <c r="J915" i="2" s="1"/>
  <c r="K915" i="2" a="1"/>
  <c r="K915" i="2" s="1"/>
  <c r="A915" i="5" s="1"/>
  <c r="L915" i="2" a="1"/>
  <c r="L915" i="2" s="1"/>
  <c r="M915" i="2" s="1" a="1"/>
  <c r="M915" i="2" s="1"/>
  <c r="F915" i="5" s="1"/>
  <c r="O915" i="2" a="1"/>
  <c r="O915" i="2" s="1"/>
  <c r="A916" i="2"/>
  <c r="B916" i="2"/>
  <c r="C916" i="2"/>
  <c r="D916" i="2"/>
  <c r="E916" i="2" s="1"/>
  <c r="G916" i="2" a="1"/>
  <c r="G916" i="2" s="1"/>
  <c r="H916" i="2" a="1"/>
  <c r="H916" i="2" s="1"/>
  <c r="I916" i="2" a="1"/>
  <c r="I916" i="2" s="1"/>
  <c r="J916" i="2" a="1"/>
  <c r="J916" i="2" s="1"/>
  <c r="K916" i="2" a="1"/>
  <c r="K916" i="2" s="1"/>
  <c r="A916" i="5" s="1"/>
  <c r="L916" i="2" a="1"/>
  <c r="L916" i="2" s="1"/>
  <c r="O916" i="2" a="1"/>
  <c r="O916" i="2" s="1"/>
  <c r="Q916" i="2" s="1"/>
  <c r="D916" i="5" s="1"/>
  <c r="A917" i="2"/>
  <c r="B917" i="2"/>
  <c r="C917" i="2"/>
  <c r="D917" i="2"/>
  <c r="F917" i="2" s="1"/>
  <c r="G917" i="2" a="1"/>
  <c r="G917" i="2" s="1"/>
  <c r="H917" i="2" a="1"/>
  <c r="H917" i="2" s="1"/>
  <c r="I917" i="2" a="1"/>
  <c r="I917" i="2" s="1"/>
  <c r="J917" i="2" a="1"/>
  <c r="J917" i="2" s="1"/>
  <c r="K917" i="2" a="1"/>
  <c r="K917" i="2" s="1"/>
  <c r="A917" i="5" s="1"/>
  <c r="L917" i="2" a="1"/>
  <c r="L917" i="2" s="1"/>
  <c r="O917" i="2" a="1"/>
  <c r="O917" i="2" s="1"/>
  <c r="A918" i="2"/>
  <c r="B918" i="2"/>
  <c r="C918" i="2"/>
  <c r="D918" i="2"/>
  <c r="F918" i="2" s="1"/>
  <c r="G918" i="2" a="1"/>
  <c r="G918" i="2" s="1"/>
  <c r="H918" i="2" a="1"/>
  <c r="H918" i="2" s="1"/>
  <c r="I918" i="2" a="1"/>
  <c r="I918" i="2" s="1"/>
  <c r="J918" i="2" a="1"/>
  <c r="J918" i="2" s="1"/>
  <c r="K918" i="2" a="1"/>
  <c r="K918" i="2" s="1"/>
  <c r="A918" i="5" s="1"/>
  <c r="L918" i="2" a="1"/>
  <c r="L918" i="2" s="1"/>
  <c r="O918" i="2" a="1"/>
  <c r="O918" i="2" s="1"/>
  <c r="P918" i="2" s="1"/>
  <c r="C918" i="5" s="1"/>
  <c r="A919" i="2"/>
  <c r="B919" i="2"/>
  <c r="C919" i="2"/>
  <c r="D919" i="2"/>
  <c r="F919" i="2" s="1"/>
  <c r="G919" i="2" a="1"/>
  <c r="G919" i="2" s="1"/>
  <c r="H919" i="2" a="1"/>
  <c r="H919" i="2" s="1"/>
  <c r="I919" i="2" a="1"/>
  <c r="I919" i="2" s="1"/>
  <c r="J919" i="2" a="1"/>
  <c r="J919" i="2" s="1"/>
  <c r="K919" i="2" a="1"/>
  <c r="K919" i="2" s="1"/>
  <c r="A919" i="5" s="1"/>
  <c r="L919" i="2" a="1"/>
  <c r="L919" i="2" s="1"/>
  <c r="O919" i="2" a="1"/>
  <c r="O919" i="2" s="1"/>
  <c r="A920" i="2"/>
  <c r="B920" i="2"/>
  <c r="C920" i="2"/>
  <c r="D920" i="2"/>
  <c r="E920" i="2" s="1"/>
  <c r="G920" i="2" a="1"/>
  <c r="G920" i="2" s="1"/>
  <c r="H920" i="2" a="1"/>
  <c r="H920" i="2" s="1"/>
  <c r="I920" i="2" a="1"/>
  <c r="I920" i="2" s="1"/>
  <c r="J920" i="2" a="1"/>
  <c r="J920" i="2" s="1"/>
  <c r="K920" i="2" a="1"/>
  <c r="K920" i="2" s="1"/>
  <c r="A920" i="5" s="1"/>
  <c r="L920" i="2" a="1"/>
  <c r="L920" i="2" s="1"/>
  <c r="O920" i="2" a="1"/>
  <c r="O920" i="2" s="1"/>
  <c r="P920" i="2" s="1"/>
  <c r="C920" i="5" s="1"/>
  <c r="A921" i="2"/>
  <c r="B921" i="2"/>
  <c r="C921" i="2"/>
  <c r="D921" i="2"/>
  <c r="F921" i="2" s="1"/>
  <c r="G921" i="2" a="1"/>
  <c r="G921" i="2" s="1"/>
  <c r="H921" i="2" a="1"/>
  <c r="H921" i="2" s="1"/>
  <c r="I921" i="2" a="1"/>
  <c r="I921" i="2" s="1"/>
  <c r="J921" i="2" a="1"/>
  <c r="J921" i="2" s="1"/>
  <c r="K921" i="2" a="1"/>
  <c r="K921" i="2" s="1"/>
  <c r="A921" i="5" s="1"/>
  <c r="L921" i="2" a="1"/>
  <c r="L921" i="2" s="1"/>
  <c r="O921" i="2" a="1"/>
  <c r="O921" i="2" s="1"/>
  <c r="P921" i="2" s="1"/>
  <c r="C921" i="5" s="1"/>
  <c r="A922" i="2"/>
  <c r="B922" i="2"/>
  <c r="C922" i="2"/>
  <c r="D922" i="2"/>
  <c r="E922" i="2" s="1"/>
  <c r="G922" i="2" a="1"/>
  <c r="G922" i="2" s="1"/>
  <c r="H922" i="2" a="1"/>
  <c r="H922" i="2" s="1"/>
  <c r="I922" i="2" a="1"/>
  <c r="I922" i="2" s="1"/>
  <c r="J922" i="2" a="1"/>
  <c r="J922" i="2" s="1"/>
  <c r="K922" i="2" a="1"/>
  <c r="K922" i="2" s="1"/>
  <c r="A922" i="5" s="1"/>
  <c r="L922" i="2" a="1"/>
  <c r="L922" i="2" s="1"/>
  <c r="M922" i="2" s="1" a="1"/>
  <c r="M922" i="2" s="1"/>
  <c r="F922" i="5" s="1"/>
  <c r="O922" i="2" a="1"/>
  <c r="O922" i="2" s="1"/>
  <c r="P922" i="2" s="1"/>
  <c r="C922" i="5" s="1"/>
  <c r="A923" i="2"/>
  <c r="B923" i="2"/>
  <c r="C923" i="2"/>
  <c r="D923" i="2"/>
  <c r="E923" i="2" s="1"/>
  <c r="G923" i="2" a="1"/>
  <c r="G923" i="2" s="1"/>
  <c r="H923" i="2" a="1"/>
  <c r="H923" i="2" s="1"/>
  <c r="I923" i="2" a="1"/>
  <c r="I923" i="2" s="1"/>
  <c r="J923" i="2" a="1"/>
  <c r="J923" i="2" s="1"/>
  <c r="K923" i="2" a="1"/>
  <c r="K923" i="2" s="1"/>
  <c r="A923" i="5" s="1"/>
  <c r="L923" i="2" a="1"/>
  <c r="L923" i="2" s="1"/>
  <c r="M923" i="2" s="1" a="1"/>
  <c r="M923" i="2" s="1"/>
  <c r="F923" i="5" s="1"/>
  <c r="O923" i="2" a="1"/>
  <c r="O923" i="2" s="1"/>
  <c r="Q923" i="2" s="1"/>
  <c r="D923" i="5" s="1"/>
  <c r="A924" i="2"/>
  <c r="B924" i="2"/>
  <c r="C924" i="2"/>
  <c r="D924" i="2"/>
  <c r="F924" i="2" s="1"/>
  <c r="G924" i="2" a="1"/>
  <c r="G924" i="2" s="1"/>
  <c r="H924" i="2" a="1"/>
  <c r="H924" i="2" s="1"/>
  <c r="I924" i="2" a="1"/>
  <c r="I924" i="2" s="1"/>
  <c r="J924" i="2" a="1"/>
  <c r="J924" i="2" s="1"/>
  <c r="K924" i="2" a="1"/>
  <c r="K924" i="2" s="1"/>
  <c r="A924" i="5" s="1"/>
  <c r="L924" i="2" a="1"/>
  <c r="L924" i="2" s="1"/>
  <c r="O924" i="2" a="1"/>
  <c r="O924" i="2" s="1"/>
  <c r="P924" i="2" s="1"/>
  <c r="C924" i="5" s="1"/>
  <c r="A925" i="2"/>
  <c r="B925" i="2"/>
  <c r="C925" i="2"/>
  <c r="D925" i="2"/>
  <c r="F925" i="2" s="1"/>
  <c r="G925" i="2" a="1"/>
  <c r="G925" i="2" s="1"/>
  <c r="H925" i="2" a="1"/>
  <c r="H925" i="2" s="1"/>
  <c r="I925" i="2" a="1"/>
  <c r="I925" i="2" s="1"/>
  <c r="J925" i="2" a="1"/>
  <c r="J925" i="2" s="1"/>
  <c r="K925" i="2" a="1"/>
  <c r="K925" i="2" s="1"/>
  <c r="A925" i="5" s="1"/>
  <c r="L925" i="2" a="1"/>
  <c r="L925" i="2" s="1"/>
  <c r="O925" i="2" a="1"/>
  <c r="O925" i="2" s="1"/>
  <c r="Q925" i="2" s="1"/>
  <c r="D925" i="5" s="1"/>
  <c r="A926" i="2"/>
  <c r="B926" i="2"/>
  <c r="C926" i="2"/>
  <c r="D926" i="2"/>
  <c r="F926" i="2" s="1"/>
  <c r="G926" i="2" a="1"/>
  <c r="G926" i="2" s="1"/>
  <c r="H926" i="2" a="1"/>
  <c r="H926" i="2" s="1"/>
  <c r="I926" i="2" a="1"/>
  <c r="I926" i="2" s="1"/>
  <c r="J926" i="2" a="1"/>
  <c r="J926" i="2" s="1"/>
  <c r="K926" i="2" a="1"/>
  <c r="K926" i="2" s="1"/>
  <c r="A926" i="5" s="1"/>
  <c r="L926" i="2" a="1"/>
  <c r="L926" i="2" s="1"/>
  <c r="M926" i="2" s="1" a="1"/>
  <c r="M926" i="2" s="1"/>
  <c r="F926" i="5" s="1"/>
  <c r="O926" i="2" a="1"/>
  <c r="O926" i="2" s="1"/>
  <c r="A927" i="2"/>
  <c r="B927" i="2"/>
  <c r="C927" i="2"/>
  <c r="D927" i="2"/>
  <c r="E927" i="2" s="1"/>
  <c r="G927" i="2" a="1"/>
  <c r="G927" i="2" s="1"/>
  <c r="H927" i="2" a="1"/>
  <c r="H927" i="2" s="1"/>
  <c r="I927" i="2" a="1"/>
  <c r="I927" i="2" s="1"/>
  <c r="J927" i="2" a="1"/>
  <c r="J927" i="2" s="1"/>
  <c r="K927" i="2" a="1"/>
  <c r="K927" i="2" s="1"/>
  <c r="A927" i="5" s="1"/>
  <c r="L927" i="2" a="1"/>
  <c r="L927" i="2" s="1"/>
  <c r="N927" i="2" s="1" a="1"/>
  <c r="N927" i="2" s="1"/>
  <c r="E927" i="5" s="1"/>
  <c r="O927" i="2" a="1"/>
  <c r="O927" i="2" s="1"/>
  <c r="A928" i="2"/>
  <c r="B928" i="2"/>
  <c r="C928" i="2"/>
  <c r="D928" i="2"/>
  <c r="G928" i="2" a="1"/>
  <c r="G928" i="2" s="1"/>
  <c r="H928" i="2" a="1"/>
  <c r="H928" i="2" s="1"/>
  <c r="I928" i="2" a="1"/>
  <c r="I928" i="2" s="1"/>
  <c r="J928" i="2" a="1"/>
  <c r="J928" i="2" s="1"/>
  <c r="K928" i="2" a="1"/>
  <c r="K928" i="2" s="1"/>
  <c r="A928" i="5" s="1"/>
  <c r="L928" i="2" a="1"/>
  <c r="L928" i="2" s="1"/>
  <c r="O928" i="2" a="1"/>
  <c r="O928" i="2" s="1"/>
  <c r="P928" i="2" s="1"/>
  <c r="C928" i="5" s="1"/>
  <c r="A929" i="2"/>
  <c r="B929" i="2"/>
  <c r="C929" i="2"/>
  <c r="D929" i="2"/>
  <c r="F929" i="2" s="1"/>
  <c r="G929" i="2" a="1"/>
  <c r="G929" i="2" s="1"/>
  <c r="H929" i="2" a="1"/>
  <c r="H929" i="2" s="1"/>
  <c r="I929" i="2" a="1"/>
  <c r="I929" i="2" s="1"/>
  <c r="J929" i="2" a="1"/>
  <c r="J929" i="2" s="1"/>
  <c r="K929" i="2" a="1"/>
  <c r="K929" i="2" s="1"/>
  <c r="A929" i="5" s="1"/>
  <c r="L929" i="2" a="1"/>
  <c r="L929" i="2" s="1"/>
  <c r="O929" i="2" a="1"/>
  <c r="O929" i="2" s="1"/>
  <c r="A930" i="2"/>
  <c r="B930" i="2"/>
  <c r="C930" i="2"/>
  <c r="D930" i="2"/>
  <c r="G930" i="2" a="1"/>
  <c r="G930" i="2" s="1"/>
  <c r="H930" i="2" a="1"/>
  <c r="H930" i="2" s="1"/>
  <c r="I930" i="2" a="1"/>
  <c r="I930" i="2" s="1"/>
  <c r="J930" i="2" a="1"/>
  <c r="J930" i="2" s="1"/>
  <c r="K930" i="2" a="1"/>
  <c r="K930" i="2" s="1"/>
  <c r="A930" i="5" s="1"/>
  <c r="L930" i="2" a="1"/>
  <c r="L930" i="2" s="1"/>
  <c r="O930" i="2" a="1"/>
  <c r="O930" i="2" s="1"/>
  <c r="A931" i="2"/>
  <c r="B931" i="2"/>
  <c r="C931" i="2"/>
  <c r="D931" i="2"/>
  <c r="E931" i="2" s="1"/>
  <c r="G931" i="2" a="1"/>
  <c r="G931" i="2" s="1"/>
  <c r="H931" i="2" a="1"/>
  <c r="H931" i="2" s="1"/>
  <c r="I931" i="2" a="1"/>
  <c r="I931" i="2" s="1"/>
  <c r="J931" i="2" a="1"/>
  <c r="J931" i="2" s="1"/>
  <c r="K931" i="2" a="1"/>
  <c r="K931" i="2" s="1"/>
  <c r="A931" i="5" s="1"/>
  <c r="L931" i="2" a="1"/>
  <c r="L931" i="2" s="1"/>
  <c r="O931" i="2" a="1"/>
  <c r="O931" i="2" s="1"/>
  <c r="A932" i="2"/>
  <c r="B932" i="2"/>
  <c r="C932" i="2"/>
  <c r="D932" i="2"/>
  <c r="F932" i="2" s="1"/>
  <c r="G932" i="2" a="1"/>
  <c r="G932" i="2" s="1"/>
  <c r="H932" i="2" a="1"/>
  <c r="H932" i="2" s="1"/>
  <c r="I932" i="2" a="1"/>
  <c r="I932" i="2" s="1"/>
  <c r="J932" i="2" a="1"/>
  <c r="J932" i="2" s="1"/>
  <c r="K932" i="2" a="1"/>
  <c r="K932" i="2" s="1"/>
  <c r="A932" i="5" s="1"/>
  <c r="L932" i="2" a="1"/>
  <c r="L932" i="2" s="1"/>
  <c r="M932" i="2" s="1" a="1"/>
  <c r="M932" i="2" s="1"/>
  <c r="F932" i="5" s="1"/>
  <c r="O932" i="2" a="1"/>
  <c r="O932" i="2" s="1"/>
  <c r="A933" i="2"/>
  <c r="B933" i="2"/>
  <c r="C933" i="2"/>
  <c r="D933" i="2"/>
  <c r="F933" i="2" s="1"/>
  <c r="G933" i="2" a="1"/>
  <c r="G933" i="2" s="1"/>
  <c r="H933" i="2" a="1"/>
  <c r="H933" i="2" s="1"/>
  <c r="I933" i="2" a="1"/>
  <c r="I933" i="2" s="1"/>
  <c r="J933" i="2" a="1"/>
  <c r="J933" i="2" s="1"/>
  <c r="K933" i="2" a="1"/>
  <c r="K933" i="2" s="1"/>
  <c r="A933" i="5" s="1"/>
  <c r="L933" i="2" a="1"/>
  <c r="L933" i="2" s="1"/>
  <c r="O933" i="2" a="1"/>
  <c r="O933" i="2" s="1"/>
  <c r="P933" i="2" s="1"/>
  <c r="C933" i="5" s="1"/>
  <c r="A934" i="2"/>
  <c r="B934" i="2"/>
  <c r="C934" i="2"/>
  <c r="D934" i="2"/>
  <c r="F934" i="2" s="1"/>
  <c r="G934" i="2" a="1"/>
  <c r="G934" i="2" s="1"/>
  <c r="H934" i="2" a="1"/>
  <c r="H934" i="2" s="1"/>
  <c r="I934" i="2" a="1"/>
  <c r="I934" i="2" s="1"/>
  <c r="J934" i="2" a="1"/>
  <c r="J934" i="2" s="1"/>
  <c r="K934" i="2" a="1"/>
  <c r="K934" i="2" s="1"/>
  <c r="A934" i="5" s="1"/>
  <c r="L934" i="2" a="1"/>
  <c r="L934" i="2" s="1"/>
  <c r="N934" i="2" s="1" a="1"/>
  <c r="N934" i="2" s="1"/>
  <c r="E934" i="5" s="1"/>
  <c r="O934" i="2" a="1"/>
  <c r="O934" i="2" s="1"/>
  <c r="A935" i="2"/>
  <c r="B935" i="2"/>
  <c r="C935" i="2"/>
  <c r="D935" i="2"/>
  <c r="E935" i="2" s="1"/>
  <c r="G935" i="2" a="1"/>
  <c r="G935" i="2" s="1"/>
  <c r="H935" i="2" a="1"/>
  <c r="H935" i="2" s="1"/>
  <c r="I935" i="2" a="1"/>
  <c r="I935" i="2" s="1"/>
  <c r="J935" i="2" a="1"/>
  <c r="J935" i="2" s="1"/>
  <c r="K935" i="2" a="1"/>
  <c r="K935" i="2" s="1"/>
  <c r="A935" i="5" s="1"/>
  <c r="L935" i="2" a="1"/>
  <c r="L935" i="2" s="1"/>
  <c r="M935" i="2" s="1" a="1"/>
  <c r="M935" i="2" s="1"/>
  <c r="F935" i="5" s="1"/>
  <c r="O935" i="2" a="1"/>
  <c r="O935" i="2" s="1"/>
  <c r="A936" i="2"/>
  <c r="B936" i="2"/>
  <c r="C936" i="2"/>
  <c r="D936" i="2"/>
  <c r="F936" i="2" s="1"/>
  <c r="G936" i="2" a="1"/>
  <c r="G936" i="2" s="1"/>
  <c r="H936" i="2" a="1"/>
  <c r="H936" i="2" s="1"/>
  <c r="I936" i="2" a="1"/>
  <c r="I936" i="2" s="1"/>
  <c r="J936" i="2" a="1"/>
  <c r="J936" i="2" s="1"/>
  <c r="K936" i="2" a="1"/>
  <c r="K936" i="2" s="1"/>
  <c r="A936" i="5" s="1"/>
  <c r="L936" i="2" a="1"/>
  <c r="L936" i="2" s="1"/>
  <c r="M936" i="2" s="1" a="1"/>
  <c r="M936" i="2" s="1"/>
  <c r="F936" i="5" s="1"/>
  <c r="O936" i="2" a="1"/>
  <c r="O936" i="2" s="1"/>
  <c r="A937" i="2"/>
  <c r="B937" i="2"/>
  <c r="C937" i="2"/>
  <c r="D937" i="2"/>
  <c r="E937" i="2" s="1"/>
  <c r="G937" i="2" a="1"/>
  <c r="G937" i="2" s="1"/>
  <c r="H937" i="2" a="1"/>
  <c r="H937" i="2" s="1"/>
  <c r="I937" i="2" a="1"/>
  <c r="I937" i="2" s="1"/>
  <c r="J937" i="2" a="1"/>
  <c r="J937" i="2" s="1"/>
  <c r="K937" i="2" a="1"/>
  <c r="K937" i="2" s="1"/>
  <c r="A937" i="5" s="1"/>
  <c r="L937" i="2" a="1"/>
  <c r="L937" i="2" s="1"/>
  <c r="M937" i="2" s="1" a="1"/>
  <c r="M937" i="2" s="1"/>
  <c r="F937" i="5" s="1"/>
  <c r="O937" i="2" a="1"/>
  <c r="O937" i="2" s="1"/>
  <c r="Q937" i="2" s="1"/>
  <c r="D937" i="5" s="1"/>
  <c r="A938" i="2"/>
  <c r="B938" i="2"/>
  <c r="C938" i="2"/>
  <c r="D938" i="2"/>
  <c r="F938" i="2" s="1"/>
  <c r="G938" i="2" a="1"/>
  <c r="G938" i="2" s="1"/>
  <c r="H938" i="2" a="1"/>
  <c r="H938" i="2" s="1"/>
  <c r="I938" i="2" a="1"/>
  <c r="I938" i="2" s="1"/>
  <c r="J938" i="2" a="1"/>
  <c r="J938" i="2" s="1"/>
  <c r="K938" i="2" a="1"/>
  <c r="K938" i="2" s="1"/>
  <c r="A938" i="5" s="1"/>
  <c r="L938" i="2" a="1"/>
  <c r="L938" i="2" s="1"/>
  <c r="O938" i="2" a="1"/>
  <c r="O938" i="2" s="1"/>
  <c r="A939" i="2"/>
  <c r="B939" i="2"/>
  <c r="C939" i="2"/>
  <c r="D939" i="2"/>
  <c r="E939" i="2" s="1"/>
  <c r="G939" i="2" a="1"/>
  <c r="G939" i="2" s="1"/>
  <c r="H939" i="2" a="1"/>
  <c r="H939" i="2" s="1"/>
  <c r="I939" i="2" a="1"/>
  <c r="I939" i="2" s="1"/>
  <c r="J939" i="2" a="1"/>
  <c r="J939" i="2" s="1"/>
  <c r="K939" i="2" a="1"/>
  <c r="K939" i="2" s="1"/>
  <c r="A939" i="5" s="1"/>
  <c r="L939" i="2" a="1"/>
  <c r="L939" i="2" s="1"/>
  <c r="O939" i="2" a="1"/>
  <c r="O939" i="2" s="1"/>
  <c r="A940" i="2"/>
  <c r="B940" i="2"/>
  <c r="C940" i="2"/>
  <c r="D940" i="2"/>
  <c r="F940" i="2" s="1"/>
  <c r="G940" i="2" a="1"/>
  <c r="G940" i="2" s="1"/>
  <c r="H940" i="2" a="1"/>
  <c r="H940" i="2" s="1"/>
  <c r="I940" i="2" a="1"/>
  <c r="I940" i="2" s="1"/>
  <c r="J940" i="2" a="1"/>
  <c r="J940" i="2" s="1"/>
  <c r="K940" i="2" a="1"/>
  <c r="K940" i="2" s="1"/>
  <c r="A940" i="5" s="1"/>
  <c r="L940" i="2" a="1"/>
  <c r="L940" i="2" s="1"/>
  <c r="M940" i="2" s="1" a="1"/>
  <c r="M940" i="2" s="1"/>
  <c r="F940" i="5" s="1"/>
  <c r="O940" i="2" a="1"/>
  <c r="O940" i="2" s="1"/>
  <c r="A941" i="2"/>
  <c r="B941" i="2"/>
  <c r="C941" i="2"/>
  <c r="D941" i="2"/>
  <c r="E941" i="2" s="1"/>
  <c r="G941" i="2" a="1"/>
  <c r="G941" i="2" s="1"/>
  <c r="H941" i="2" a="1"/>
  <c r="H941" i="2" s="1"/>
  <c r="I941" i="2" a="1"/>
  <c r="I941" i="2" s="1"/>
  <c r="J941" i="2" a="1"/>
  <c r="J941" i="2" s="1"/>
  <c r="K941" i="2" a="1"/>
  <c r="K941" i="2" s="1"/>
  <c r="A941" i="5" s="1"/>
  <c r="L941" i="2" a="1"/>
  <c r="L941" i="2" s="1"/>
  <c r="O941" i="2" a="1"/>
  <c r="O941" i="2" s="1"/>
  <c r="P941" i="2" s="1"/>
  <c r="C941" i="5" s="1"/>
  <c r="A942" i="2"/>
  <c r="B942" i="2"/>
  <c r="C942" i="2"/>
  <c r="D942" i="2"/>
  <c r="F942" i="2" s="1"/>
  <c r="G942" i="2" a="1"/>
  <c r="G942" i="2" s="1"/>
  <c r="H942" i="2" a="1"/>
  <c r="H942" i="2" s="1"/>
  <c r="I942" i="2" a="1"/>
  <c r="I942" i="2" s="1"/>
  <c r="J942" i="2" a="1"/>
  <c r="J942" i="2" s="1"/>
  <c r="K942" i="2" a="1"/>
  <c r="K942" i="2" s="1"/>
  <c r="A942" i="5" s="1"/>
  <c r="L942" i="2" a="1"/>
  <c r="L942" i="2" s="1"/>
  <c r="O942" i="2" a="1"/>
  <c r="O942" i="2" s="1"/>
  <c r="A943" i="2"/>
  <c r="B943" i="2"/>
  <c r="C943" i="2"/>
  <c r="D943" i="2"/>
  <c r="E943" i="2" s="1"/>
  <c r="G943" i="2" a="1"/>
  <c r="G943" i="2" s="1"/>
  <c r="H943" i="2" a="1"/>
  <c r="H943" i="2" s="1"/>
  <c r="I943" i="2" a="1"/>
  <c r="I943" i="2" s="1"/>
  <c r="J943" i="2" a="1"/>
  <c r="J943" i="2" s="1"/>
  <c r="K943" i="2" a="1"/>
  <c r="K943" i="2" s="1"/>
  <c r="A943" i="5" s="1"/>
  <c r="L943" i="2" a="1"/>
  <c r="L943" i="2" s="1"/>
  <c r="O943" i="2" a="1"/>
  <c r="O943" i="2" s="1"/>
  <c r="A944" i="2"/>
  <c r="B944" i="2"/>
  <c r="C944" i="2"/>
  <c r="D944" i="2"/>
  <c r="E944" i="2" s="1"/>
  <c r="G944" i="2" a="1"/>
  <c r="G944" i="2" s="1"/>
  <c r="H944" i="2" a="1"/>
  <c r="H944" i="2" s="1"/>
  <c r="I944" i="2" a="1"/>
  <c r="I944" i="2" s="1"/>
  <c r="J944" i="2" a="1"/>
  <c r="J944" i="2" s="1"/>
  <c r="K944" i="2" a="1"/>
  <c r="K944" i="2" s="1"/>
  <c r="A944" i="5" s="1"/>
  <c r="L944" i="2" a="1"/>
  <c r="L944" i="2" s="1"/>
  <c r="M944" i="2" s="1" a="1"/>
  <c r="M944" i="2" s="1"/>
  <c r="F944" i="5" s="1"/>
  <c r="O944" i="2" a="1"/>
  <c r="O944" i="2" s="1"/>
  <c r="A945" i="2"/>
  <c r="B945" i="2"/>
  <c r="C945" i="2"/>
  <c r="D945" i="2"/>
  <c r="E945" i="2" s="1"/>
  <c r="G945" i="2" a="1"/>
  <c r="G945" i="2" s="1"/>
  <c r="H945" i="2" a="1"/>
  <c r="H945" i="2" s="1"/>
  <c r="I945" i="2" a="1"/>
  <c r="I945" i="2" s="1"/>
  <c r="J945" i="2" a="1"/>
  <c r="J945" i="2" s="1"/>
  <c r="K945" i="2" a="1"/>
  <c r="K945" i="2" s="1"/>
  <c r="A945" i="5" s="1"/>
  <c r="L945" i="2" a="1"/>
  <c r="L945" i="2" s="1"/>
  <c r="N945" i="2" s="1" a="1"/>
  <c r="N945" i="2" s="1"/>
  <c r="E945" i="5" s="1"/>
  <c r="O945" i="2" a="1"/>
  <c r="O945" i="2" s="1"/>
  <c r="Q945" i="2" s="1"/>
  <c r="D945" i="5" s="1"/>
  <c r="A946" i="2"/>
  <c r="B946" i="2"/>
  <c r="C946" i="2"/>
  <c r="D946" i="2"/>
  <c r="F946" i="2" s="1"/>
  <c r="G946" i="2" a="1"/>
  <c r="G946" i="2" s="1"/>
  <c r="H946" i="2" a="1"/>
  <c r="H946" i="2" s="1"/>
  <c r="I946" i="2" a="1"/>
  <c r="I946" i="2" s="1"/>
  <c r="J946" i="2" a="1"/>
  <c r="J946" i="2" s="1"/>
  <c r="K946" i="2" a="1"/>
  <c r="K946" i="2" s="1"/>
  <c r="A946" i="5" s="1"/>
  <c r="L946" i="2" a="1"/>
  <c r="L946" i="2" s="1"/>
  <c r="O946" i="2" a="1"/>
  <c r="O946" i="2" s="1"/>
  <c r="A947" i="2"/>
  <c r="B947" i="2"/>
  <c r="C947" i="2"/>
  <c r="D947" i="2"/>
  <c r="F947" i="2" s="1"/>
  <c r="G947" i="2" a="1"/>
  <c r="G947" i="2" s="1"/>
  <c r="H947" i="2" a="1"/>
  <c r="H947" i="2" s="1"/>
  <c r="I947" i="2" a="1"/>
  <c r="I947" i="2" s="1"/>
  <c r="J947" i="2" a="1"/>
  <c r="J947" i="2" s="1"/>
  <c r="K947" i="2" a="1"/>
  <c r="K947" i="2" s="1"/>
  <c r="A947" i="5" s="1"/>
  <c r="L947" i="2" a="1"/>
  <c r="L947" i="2" s="1"/>
  <c r="O947" i="2" a="1"/>
  <c r="O947" i="2" s="1"/>
  <c r="A948" i="2"/>
  <c r="B948" i="2"/>
  <c r="C948" i="2"/>
  <c r="D948" i="2"/>
  <c r="E948" i="2" s="1"/>
  <c r="G948" i="2" a="1"/>
  <c r="G948" i="2" s="1"/>
  <c r="H948" i="2" a="1"/>
  <c r="H948" i="2" s="1"/>
  <c r="I948" i="2" a="1"/>
  <c r="I948" i="2" s="1"/>
  <c r="J948" i="2" a="1"/>
  <c r="J948" i="2" s="1"/>
  <c r="K948" i="2" a="1"/>
  <c r="K948" i="2" s="1"/>
  <c r="A948" i="5" s="1"/>
  <c r="L948" i="2" a="1"/>
  <c r="L948" i="2" s="1"/>
  <c r="M948" i="2" s="1" a="1"/>
  <c r="M948" i="2" s="1"/>
  <c r="F948" i="5" s="1"/>
  <c r="O948" i="2" a="1"/>
  <c r="O948" i="2" s="1"/>
  <c r="A949" i="2"/>
  <c r="B949" i="2"/>
  <c r="C949" i="2"/>
  <c r="D949" i="2"/>
  <c r="E949" i="2" s="1"/>
  <c r="G949" i="2" a="1"/>
  <c r="G949" i="2" s="1"/>
  <c r="H949" i="2" a="1"/>
  <c r="H949" i="2" s="1"/>
  <c r="I949" i="2" a="1"/>
  <c r="I949" i="2" s="1"/>
  <c r="J949" i="2" a="1"/>
  <c r="J949" i="2" s="1"/>
  <c r="K949" i="2" a="1"/>
  <c r="K949" i="2" s="1"/>
  <c r="A949" i="5" s="1"/>
  <c r="L949" i="2" a="1"/>
  <c r="L949" i="2" s="1"/>
  <c r="O949" i="2" a="1"/>
  <c r="O949" i="2" s="1"/>
  <c r="P949" i="2" s="1"/>
  <c r="C949" i="5" s="1"/>
  <c r="A950" i="2"/>
  <c r="B950" i="2"/>
  <c r="C950" i="2"/>
  <c r="D950" i="2"/>
  <c r="F950" i="2" s="1"/>
  <c r="G950" i="2" a="1"/>
  <c r="G950" i="2" s="1"/>
  <c r="H950" i="2" a="1"/>
  <c r="H950" i="2" s="1"/>
  <c r="I950" i="2" a="1"/>
  <c r="I950" i="2" s="1"/>
  <c r="J950" i="2" a="1"/>
  <c r="J950" i="2" s="1"/>
  <c r="K950" i="2" a="1"/>
  <c r="K950" i="2" s="1"/>
  <c r="A950" i="5" s="1"/>
  <c r="L950" i="2" a="1"/>
  <c r="L950" i="2" s="1"/>
  <c r="M950" i="2" s="1" a="1"/>
  <c r="M950" i="2" s="1"/>
  <c r="F950" i="5" s="1"/>
  <c r="O950" i="2" a="1"/>
  <c r="O950" i="2" s="1"/>
  <c r="P950" i="2" s="1"/>
  <c r="C950" i="5" s="1"/>
  <c r="A951" i="2"/>
  <c r="B951" i="2"/>
  <c r="C951" i="2"/>
  <c r="D951" i="2"/>
  <c r="E951" i="2" s="1"/>
  <c r="G951" i="2" a="1"/>
  <c r="G951" i="2" s="1"/>
  <c r="H951" i="2" a="1"/>
  <c r="H951" i="2" s="1"/>
  <c r="I951" i="2" a="1"/>
  <c r="I951" i="2" s="1"/>
  <c r="J951" i="2" a="1"/>
  <c r="J951" i="2" s="1"/>
  <c r="K951" i="2" a="1"/>
  <c r="K951" i="2" s="1"/>
  <c r="A951" i="5" s="1"/>
  <c r="L951" i="2" a="1"/>
  <c r="L951" i="2" s="1"/>
  <c r="O951" i="2" a="1"/>
  <c r="O951" i="2" s="1"/>
  <c r="A952" i="2"/>
  <c r="B952" i="2"/>
  <c r="C952" i="2"/>
  <c r="D952" i="2"/>
  <c r="E952" i="2" s="1"/>
  <c r="G952" i="2" a="1"/>
  <c r="G952" i="2" s="1"/>
  <c r="H952" i="2" a="1"/>
  <c r="H952" i="2" s="1"/>
  <c r="I952" i="2" a="1"/>
  <c r="I952" i="2" s="1"/>
  <c r="J952" i="2" a="1"/>
  <c r="J952" i="2" s="1"/>
  <c r="K952" i="2" a="1"/>
  <c r="K952" i="2" s="1"/>
  <c r="A952" i="5" s="1"/>
  <c r="L952" i="2" a="1"/>
  <c r="L952" i="2" s="1"/>
  <c r="M952" i="2" s="1" a="1"/>
  <c r="M952" i="2" s="1"/>
  <c r="F952" i="5" s="1"/>
  <c r="O952" i="2" a="1"/>
  <c r="O952" i="2" s="1"/>
  <c r="A953" i="2"/>
  <c r="B953" i="2"/>
  <c r="C953" i="2"/>
  <c r="D953" i="2"/>
  <c r="E953" i="2" s="1"/>
  <c r="G953" i="2" a="1"/>
  <c r="G953" i="2" s="1"/>
  <c r="H953" i="2" a="1"/>
  <c r="H953" i="2" s="1"/>
  <c r="I953" i="2" a="1"/>
  <c r="I953" i="2" s="1"/>
  <c r="J953" i="2" a="1"/>
  <c r="J953" i="2" s="1"/>
  <c r="K953" i="2" a="1"/>
  <c r="K953" i="2" s="1"/>
  <c r="A953" i="5" s="1"/>
  <c r="L953" i="2" a="1"/>
  <c r="L953" i="2" s="1"/>
  <c r="O953" i="2" a="1"/>
  <c r="O953" i="2" s="1"/>
  <c r="Q953" i="2" s="1"/>
  <c r="D953" i="5" s="1"/>
  <c r="A954" i="2"/>
  <c r="B954" i="2"/>
  <c r="C954" i="2"/>
  <c r="D954" i="2"/>
  <c r="F954" i="2" s="1"/>
  <c r="G954" i="2" a="1"/>
  <c r="G954" i="2" s="1"/>
  <c r="H954" i="2" a="1"/>
  <c r="H954" i="2" s="1"/>
  <c r="I954" i="2" a="1"/>
  <c r="I954" i="2" s="1"/>
  <c r="J954" i="2" a="1"/>
  <c r="J954" i="2" s="1"/>
  <c r="K954" i="2" a="1"/>
  <c r="K954" i="2" s="1"/>
  <c r="A954" i="5" s="1"/>
  <c r="L954" i="2" a="1"/>
  <c r="L954" i="2" s="1"/>
  <c r="O954" i="2" a="1"/>
  <c r="O954" i="2" s="1"/>
  <c r="P954" i="2" s="1"/>
  <c r="C954" i="5" s="1"/>
  <c r="A955" i="2"/>
  <c r="B955" i="2"/>
  <c r="C955" i="2"/>
  <c r="D955" i="2"/>
  <c r="E955" i="2" s="1"/>
  <c r="G955" i="2" a="1"/>
  <c r="G955" i="2" s="1"/>
  <c r="H955" i="2" a="1"/>
  <c r="H955" i="2" s="1"/>
  <c r="I955" i="2" a="1"/>
  <c r="I955" i="2" s="1"/>
  <c r="J955" i="2" a="1"/>
  <c r="J955" i="2" s="1"/>
  <c r="K955" i="2" a="1"/>
  <c r="K955" i="2" s="1"/>
  <c r="A955" i="5" s="1"/>
  <c r="L955" i="2" a="1"/>
  <c r="L955" i="2" s="1"/>
  <c r="O955" i="2" a="1"/>
  <c r="O955" i="2" s="1"/>
  <c r="P955" i="2" s="1"/>
  <c r="C955" i="5" s="1"/>
  <c r="A956" i="2"/>
  <c r="B956" i="2"/>
  <c r="C956" i="2"/>
  <c r="D956" i="2"/>
  <c r="E956" i="2" s="1"/>
  <c r="G956" i="2" a="1"/>
  <c r="G956" i="2" s="1"/>
  <c r="H956" i="2" a="1"/>
  <c r="H956" i="2" s="1"/>
  <c r="I956" i="2" a="1"/>
  <c r="I956" i="2" s="1"/>
  <c r="J956" i="2" a="1"/>
  <c r="J956" i="2" s="1"/>
  <c r="K956" i="2" a="1"/>
  <c r="K956" i="2" s="1"/>
  <c r="A956" i="5" s="1"/>
  <c r="L956" i="2" a="1"/>
  <c r="L956" i="2" s="1"/>
  <c r="N956" i="2" s="1" a="1"/>
  <c r="N956" i="2" s="1"/>
  <c r="E956" i="5" s="1"/>
  <c r="O956" i="2" a="1"/>
  <c r="O956" i="2" s="1"/>
  <c r="Q956" i="2" s="1"/>
  <c r="D956" i="5" s="1"/>
  <c r="A957" i="2"/>
  <c r="B957" i="2"/>
  <c r="C957" i="2"/>
  <c r="D957" i="2"/>
  <c r="F957" i="2" s="1"/>
  <c r="G957" i="2" a="1"/>
  <c r="G957" i="2" s="1"/>
  <c r="H957" i="2" a="1"/>
  <c r="H957" i="2" s="1"/>
  <c r="I957" i="2" a="1"/>
  <c r="I957" i="2" s="1"/>
  <c r="J957" i="2" a="1"/>
  <c r="J957" i="2" s="1"/>
  <c r="K957" i="2" a="1"/>
  <c r="K957" i="2" s="1"/>
  <c r="A957" i="5" s="1"/>
  <c r="L957" i="2" a="1"/>
  <c r="L957" i="2" s="1"/>
  <c r="O957" i="2" a="1"/>
  <c r="O957" i="2" s="1"/>
  <c r="P957" i="2" s="1"/>
  <c r="C957" i="5" s="1"/>
  <c r="A958" i="2"/>
  <c r="B958" i="2"/>
  <c r="C958" i="2"/>
  <c r="D958" i="2"/>
  <c r="F958" i="2" s="1"/>
  <c r="G958" i="2" a="1"/>
  <c r="G958" i="2" s="1"/>
  <c r="H958" i="2" a="1"/>
  <c r="H958" i="2" s="1"/>
  <c r="I958" i="2" a="1"/>
  <c r="I958" i="2" s="1"/>
  <c r="J958" i="2" a="1"/>
  <c r="J958" i="2" s="1"/>
  <c r="K958" i="2" a="1"/>
  <c r="K958" i="2" s="1"/>
  <c r="A958" i="5" s="1"/>
  <c r="L958" i="2" a="1"/>
  <c r="L958" i="2" s="1"/>
  <c r="M958" i="2" s="1" a="1"/>
  <c r="M958" i="2" s="1"/>
  <c r="F958" i="5" s="1"/>
  <c r="O958" i="2" a="1"/>
  <c r="O958" i="2" s="1"/>
  <c r="Q958" i="2" s="1"/>
  <c r="D958" i="5" s="1"/>
  <c r="A959" i="2"/>
  <c r="B959" i="2"/>
  <c r="C959" i="2"/>
  <c r="D959" i="2"/>
  <c r="E959" i="2" s="1"/>
  <c r="G959" i="2" a="1"/>
  <c r="G959" i="2" s="1"/>
  <c r="H959" i="2" a="1"/>
  <c r="H959" i="2" s="1"/>
  <c r="I959" i="2" a="1"/>
  <c r="I959" i="2" s="1"/>
  <c r="J959" i="2" a="1"/>
  <c r="J959" i="2" s="1"/>
  <c r="K959" i="2" a="1"/>
  <c r="K959" i="2" s="1"/>
  <c r="A959" i="5" s="1"/>
  <c r="L959" i="2" a="1"/>
  <c r="L959" i="2" s="1"/>
  <c r="M959" i="2" s="1" a="1"/>
  <c r="M959" i="2" s="1"/>
  <c r="F959" i="5" s="1"/>
  <c r="O959" i="2" a="1"/>
  <c r="O959" i="2" s="1"/>
  <c r="A960" i="2"/>
  <c r="B960" i="2"/>
  <c r="C960" i="2"/>
  <c r="D960" i="2"/>
  <c r="F960" i="2" s="1"/>
  <c r="G960" i="2" a="1"/>
  <c r="G960" i="2" s="1"/>
  <c r="H960" i="2" a="1"/>
  <c r="H960" i="2" s="1"/>
  <c r="I960" i="2" a="1"/>
  <c r="I960" i="2" s="1"/>
  <c r="J960" i="2" a="1"/>
  <c r="J960" i="2" s="1"/>
  <c r="K960" i="2" a="1"/>
  <c r="K960" i="2" s="1"/>
  <c r="A960" i="5" s="1"/>
  <c r="L960" i="2" a="1"/>
  <c r="L960" i="2" s="1"/>
  <c r="N960" i="2" s="1" a="1"/>
  <c r="N960" i="2" s="1"/>
  <c r="E960" i="5" s="1"/>
  <c r="O960" i="2" a="1"/>
  <c r="O960" i="2" s="1"/>
  <c r="A961" i="2"/>
  <c r="B961" i="2"/>
  <c r="C961" i="2"/>
  <c r="D961" i="2"/>
  <c r="E961" i="2" s="1"/>
  <c r="G961" i="2" a="1"/>
  <c r="G961" i="2" s="1"/>
  <c r="H961" i="2" a="1"/>
  <c r="H961" i="2" s="1"/>
  <c r="I961" i="2" a="1"/>
  <c r="I961" i="2" s="1"/>
  <c r="J961" i="2" a="1"/>
  <c r="J961" i="2" s="1"/>
  <c r="K961" i="2" a="1"/>
  <c r="K961" i="2" s="1"/>
  <c r="A961" i="5" s="1"/>
  <c r="L961" i="2" a="1"/>
  <c r="L961" i="2" s="1"/>
  <c r="M961" i="2" s="1" a="1"/>
  <c r="M961" i="2" s="1"/>
  <c r="F961" i="5" s="1"/>
  <c r="O961" i="2" a="1"/>
  <c r="O961" i="2" s="1"/>
  <c r="P961" i="2" s="1"/>
  <c r="C961" i="5" s="1"/>
  <c r="A962" i="2"/>
  <c r="B962" i="2"/>
  <c r="C962" i="2"/>
  <c r="D962" i="2"/>
  <c r="F962" i="2" s="1"/>
  <c r="G962" i="2" a="1"/>
  <c r="G962" i="2" s="1"/>
  <c r="H962" i="2" a="1"/>
  <c r="H962" i="2" s="1"/>
  <c r="I962" i="2" a="1"/>
  <c r="I962" i="2" s="1"/>
  <c r="J962" i="2" a="1"/>
  <c r="J962" i="2" s="1"/>
  <c r="K962" i="2" a="1"/>
  <c r="K962" i="2" s="1"/>
  <c r="A962" i="5" s="1"/>
  <c r="L962" i="2" a="1"/>
  <c r="L962" i="2" s="1"/>
  <c r="M962" i="2" s="1" a="1"/>
  <c r="M962" i="2" s="1"/>
  <c r="F962" i="5" s="1"/>
  <c r="O962" i="2" a="1"/>
  <c r="O962" i="2" s="1"/>
  <c r="A963" i="2"/>
  <c r="B963" i="2"/>
  <c r="C963" i="2"/>
  <c r="D963" i="2"/>
  <c r="E963" i="2" s="1"/>
  <c r="G963" i="2" a="1"/>
  <c r="G963" i="2" s="1"/>
  <c r="H963" i="2" a="1"/>
  <c r="H963" i="2" s="1"/>
  <c r="I963" i="2" a="1"/>
  <c r="I963" i="2" s="1"/>
  <c r="J963" i="2" a="1"/>
  <c r="J963" i="2" s="1"/>
  <c r="K963" i="2" a="1"/>
  <c r="K963" i="2" s="1"/>
  <c r="A963" i="5" s="1"/>
  <c r="L963" i="2" a="1"/>
  <c r="L963" i="2" s="1"/>
  <c r="O963" i="2" a="1"/>
  <c r="O963" i="2" s="1"/>
  <c r="P963" i="2" s="1"/>
  <c r="C963" i="5" s="1"/>
  <c r="A964" i="2"/>
  <c r="B964" i="2"/>
  <c r="C964" i="2"/>
  <c r="D964" i="2"/>
  <c r="E964" i="2" s="1"/>
  <c r="G964" i="2" a="1"/>
  <c r="G964" i="2" s="1"/>
  <c r="H964" i="2" a="1"/>
  <c r="H964" i="2" s="1"/>
  <c r="I964" i="2" a="1"/>
  <c r="I964" i="2" s="1"/>
  <c r="J964" i="2" a="1"/>
  <c r="J964" i="2" s="1"/>
  <c r="K964" i="2" a="1"/>
  <c r="K964" i="2" s="1"/>
  <c r="A964" i="5" s="1"/>
  <c r="L964" i="2" a="1"/>
  <c r="L964" i="2" s="1"/>
  <c r="M964" i="2" s="1" a="1"/>
  <c r="M964" i="2" s="1"/>
  <c r="F964" i="5" s="1"/>
  <c r="O964" i="2" a="1"/>
  <c r="O964" i="2" s="1"/>
  <c r="Q964" i="2" s="1"/>
  <c r="D964" i="5" s="1"/>
  <c r="A965" i="2"/>
  <c r="B965" i="2"/>
  <c r="C965" i="2"/>
  <c r="D965" i="2"/>
  <c r="F965" i="2" s="1"/>
  <c r="G965" i="2" a="1"/>
  <c r="G965" i="2" s="1"/>
  <c r="H965" i="2" a="1"/>
  <c r="H965" i="2" s="1"/>
  <c r="I965" i="2" a="1"/>
  <c r="I965" i="2" s="1"/>
  <c r="J965" i="2" a="1"/>
  <c r="J965" i="2" s="1"/>
  <c r="K965" i="2" a="1"/>
  <c r="K965" i="2" s="1"/>
  <c r="A965" i="5" s="1"/>
  <c r="L965" i="2" a="1"/>
  <c r="L965" i="2" s="1"/>
  <c r="O965" i="2" a="1"/>
  <c r="O965" i="2" s="1"/>
  <c r="P965" i="2" s="1"/>
  <c r="C965" i="5" s="1"/>
  <c r="A966" i="2"/>
  <c r="B966" i="2"/>
  <c r="C966" i="2"/>
  <c r="D966" i="2"/>
  <c r="F966" i="2" s="1"/>
  <c r="G966" i="2" a="1"/>
  <c r="G966" i="2" s="1"/>
  <c r="H966" i="2" a="1"/>
  <c r="H966" i="2" s="1"/>
  <c r="I966" i="2" a="1"/>
  <c r="I966" i="2" s="1"/>
  <c r="J966" i="2" a="1"/>
  <c r="J966" i="2" s="1"/>
  <c r="K966" i="2" a="1"/>
  <c r="K966" i="2" s="1"/>
  <c r="A966" i="5" s="1"/>
  <c r="L966" i="2" a="1"/>
  <c r="L966" i="2" s="1"/>
  <c r="N966" i="2" s="1" a="1"/>
  <c r="N966" i="2" s="1"/>
  <c r="E966" i="5" s="1"/>
  <c r="O966" i="2" a="1"/>
  <c r="O966" i="2" s="1"/>
  <c r="A967" i="2"/>
  <c r="B967" i="2"/>
  <c r="C967" i="2"/>
  <c r="D967" i="2"/>
  <c r="E967" i="2" s="1"/>
  <c r="G967" i="2" a="1"/>
  <c r="G967" i="2" s="1"/>
  <c r="H967" i="2" a="1"/>
  <c r="H967" i="2" s="1"/>
  <c r="I967" i="2" a="1"/>
  <c r="I967" i="2" s="1"/>
  <c r="J967" i="2" a="1"/>
  <c r="J967" i="2" s="1"/>
  <c r="K967" i="2" a="1"/>
  <c r="K967" i="2" s="1"/>
  <c r="A967" i="5" s="1"/>
  <c r="L967" i="2" a="1"/>
  <c r="L967" i="2" s="1"/>
  <c r="M967" i="2" s="1" a="1"/>
  <c r="M967" i="2" s="1"/>
  <c r="F967" i="5" s="1"/>
  <c r="O967" i="2" a="1"/>
  <c r="O967" i="2" s="1"/>
  <c r="A968" i="2"/>
  <c r="B968" i="2"/>
  <c r="C968" i="2"/>
  <c r="D968" i="2"/>
  <c r="F968" i="2" s="1"/>
  <c r="G968" i="2" a="1"/>
  <c r="G968" i="2" s="1"/>
  <c r="H968" i="2" a="1"/>
  <c r="H968" i="2" s="1"/>
  <c r="I968" i="2" a="1"/>
  <c r="I968" i="2" s="1"/>
  <c r="J968" i="2" a="1"/>
  <c r="J968" i="2" s="1"/>
  <c r="K968" i="2" a="1"/>
  <c r="K968" i="2" s="1"/>
  <c r="A968" i="5" s="1"/>
  <c r="L968" i="2" a="1"/>
  <c r="L968" i="2" s="1"/>
  <c r="M968" i="2" s="1" a="1"/>
  <c r="M968" i="2" s="1"/>
  <c r="F968" i="5" s="1"/>
  <c r="O968" i="2" a="1"/>
  <c r="O968" i="2" s="1"/>
  <c r="A969" i="2"/>
  <c r="B969" i="2"/>
  <c r="C969" i="2"/>
  <c r="D969" i="2"/>
  <c r="F969" i="2" s="1"/>
  <c r="G969" i="2" a="1"/>
  <c r="G969" i="2" s="1"/>
  <c r="H969" i="2" a="1"/>
  <c r="H969" i="2" s="1"/>
  <c r="I969" i="2" a="1"/>
  <c r="I969" i="2" s="1"/>
  <c r="J969" i="2" a="1"/>
  <c r="J969" i="2" s="1"/>
  <c r="K969" i="2" a="1"/>
  <c r="K969" i="2" s="1"/>
  <c r="A969" i="5" s="1"/>
  <c r="L969" i="2" a="1"/>
  <c r="L969" i="2" s="1"/>
  <c r="M969" i="2" s="1" a="1"/>
  <c r="M969" i="2" s="1"/>
  <c r="F969" i="5" s="1"/>
  <c r="O969" i="2" a="1"/>
  <c r="O969" i="2" s="1"/>
  <c r="Q969" i="2" s="1"/>
  <c r="D969" i="5" s="1"/>
  <c r="A970" i="2"/>
  <c r="B970" i="2"/>
  <c r="C970" i="2"/>
  <c r="D970" i="2"/>
  <c r="F970" i="2" s="1"/>
  <c r="G970" i="2" a="1"/>
  <c r="G970" i="2" s="1"/>
  <c r="H970" i="2" a="1"/>
  <c r="H970" i="2" s="1"/>
  <c r="I970" i="2" a="1"/>
  <c r="I970" i="2" s="1"/>
  <c r="J970" i="2" a="1"/>
  <c r="J970" i="2" s="1"/>
  <c r="K970" i="2" a="1"/>
  <c r="K970" i="2" s="1"/>
  <c r="A970" i="5" s="1"/>
  <c r="L970" i="2" a="1"/>
  <c r="L970" i="2" s="1"/>
  <c r="O970" i="2" a="1"/>
  <c r="O970" i="2" s="1"/>
  <c r="Q970" i="2" s="1"/>
  <c r="D970" i="5" s="1"/>
  <c r="A971" i="2"/>
  <c r="B971" i="2"/>
  <c r="C971" i="2"/>
  <c r="D971" i="2"/>
  <c r="E971" i="2" s="1"/>
  <c r="G971" i="2" a="1"/>
  <c r="G971" i="2" s="1"/>
  <c r="H971" i="2" a="1"/>
  <c r="H971" i="2" s="1"/>
  <c r="I971" i="2" a="1"/>
  <c r="I971" i="2" s="1"/>
  <c r="J971" i="2" a="1"/>
  <c r="J971" i="2" s="1"/>
  <c r="K971" i="2" a="1"/>
  <c r="K971" i="2" s="1"/>
  <c r="A971" i="5" s="1"/>
  <c r="L971" i="2" a="1"/>
  <c r="L971" i="2" s="1"/>
  <c r="O971" i="2" a="1"/>
  <c r="O971" i="2" s="1"/>
  <c r="A972" i="2"/>
  <c r="B972" i="2"/>
  <c r="C972" i="2"/>
  <c r="D972" i="2"/>
  <c r="E972" i="2" s="1"/>
  <c r="G972" i="2" a="1"/>
  <c r="G972" i="2" s="1"/>
  <c r="H972" i="2" a="1"/>
  <c r="H972" i="2" s="1"/>
  <c r="I972" i="2" a="1"/>
  <c r="I972" i="2" s="1"/>
  <c r="J972" i="2" a="1"/>
  <c r="J972" i="2" s="1"/>
  <c r="K972" i="2" a="1"/>
  <c r="K972" i="2" s="1"/>
  <c r="A972" i="5" s="1"/>
  <c r="L972" i="2" a="1"/>
  <c r="L972" i="2" s="1"/>
  <c r="M972" i="2" s="1" a="1"/>
  <c r="M972" i="2" s="1"/>
  <c r="F972" i="5" s="1"/>
  <c r="O972" i="2" a="1"/>
  <c r="O972" i="2" s="1"/>
  <c r="A973" i="2"/>
  <c r="B973" i="2"/>
  <c r="C973" i="2"/>
  <c r="D973" i="2"/>
  <c r="F973" i="2" s="1"/>
  <c r="G973" i="2" a="1"/>
  <c r="G973" i="2" s="1"/>
  <c r="H973" i="2" a="1"/>
  <c r="H973" i="2" s="1"/>
  <c r="I973" i="2" a="1"/>
  <c r="I973" i="2" s="1"/>
  <c r="J973" i="2" a="1"/>
  <c r="J973" i="2" s="1"/>
  <c r="K973" i="2" a="1"/>
  <c r="K973" i="2" s="1"/>
  <c r="A973" i="5" s="1"/>
  <c r="L973" i="2" a="1"/>
  <c r="L973" i="2" s="1"/>
  <c r="M973" i="2" s="1" a="1"/>
  <c r="M973" i="2" s="1"/>
  <c r="F973" i="5" s="1"/>
  <c r="O973" i="2" a="1"/>
  <c r="O973" i="2" s="1"/>
  <c r="Q973" i="2" s="1"/>
  <c r="D973" i="5" s="1"/>
  <c r="A974" i="2"/>
  <c r="B974" i="2"/>
  <c r="C974" i="2"/>
  <c r="D974" i="2"/>
  <c r="F974" i="2" s="1"/>
  <c r="G974" i="2" a="1"/>
  <c r="G974" i="2" s="1"/>
  <c r="H974" i="2" a="1"/>
  <c r="H974" i="2" s="1"/>
  <c r="I974" i="2" a="1"/>
  <c r="I974" i="2" s="1"/>
  <c r="J974" i="2" a="1"/>
  <c r="J974" i="2" s="1"/>
  <c r="K974" i="2" a="1"/>
  <c r="K974" i="2" s="1"/>
  <c r="A974" i="5" s="1"/>
  <c r="L974" i="2" a="1"/>
  <c r="L974" i="2" s="1"/>
  <c r="O974" i="2" a="1"/>
  <c r="O974" i="2" s="1"/>
  <c r="A975" i="2"/>
  <c r="B975" i="2"/>
  <c r="C975" i="2"/>
  <c r="D975" i="2"/>
  <c r="E975" i="2" s="1"/>
  <c r="G975" i="2" a="1"/>
  <c r="G975" i="2" s="1"/>
  <c r="H975" i="2" a="1"/>
  <c r="H975" i="2" s="1"/>
  <c r="I975" i="2" a="1"/>
  <c r="I975" i="2" s="1"/>
  <c r="J975" i="2" a="1"/>
  <c r="J975" i="2" s="1"/>
  <c r="K975" i="2" a="1"/>
  <c r="K975" i="2" s="1"/>
  <c r="A975" i="5" s="1"/>
  <c r="L975" i="2" a="1"/>
  <c r="L975" i="2" s="1"/>
  <c r="O975" i="2" a="1"/>
  <c r="O975" i="2" s="1"/>
  <c r="A976" i="2"/>
  <c r="B976" i="2"/>
  <c r="C976" i="2"/>
  <c r="D976" i="2"/>
  <c r="F976" i="2" s="1"/>
  <c r="G976" i="2" a="1"/>
  <c r="G976" i="2" s="1"/>
  <c r="H976" i="2" a="1"/>
  <c r="H976" i="2" s="1"/>
  <c r="I976" i="2" a="1"/>
  <c r="I976" i="2" s="1"/>
  <c r="J976" i="2" a="1"/>
  <c r="J976" i="2" s="1"/>
  <c r="K976" i="2" a="1"/>
  <c r="K976" i="2" s="1"/>
  <c r="A976" i="5" s="1"/>
  <c r="L976" i="2" a="1"/>
  <c r="L976" i="2" s="1"/>
  <c r="M976" i="2" s="1" a="1"/>
  <c r="M976" i="2" s="1"/>
  <c r="F976" i="5" s="1"/>
  <c r="O976" i="2" a="1"/>
  <c r="O976" i="2" s="1"/>
  <c r="A977" i="2"/>
  <c r="B977" i="2"/>
  <c r="C977" i="2"/>
  <c r="D977" i="2"/>
  <c r="E977" i="2" s="1"/>
  <c r="G977" i="2" a="1"/>
  <c r="G977" i="2" s="1"/>
  <c r="H977" i="2" a="1"/>
  <c r="H977" i="2" s="1"/>
  <c r="I977" i="2" a="1"/>
  <c r="I977" i="2" s="1"/>
  <c r="J977" i="2" a="1"/>
  <c r="J977" i="2" s="1"/>
  <c r="K977" i="2" a="1"/>
  <c r="K977" i="2" s="1"/>
  <c r="A977" i="5" s="1"/>
  <c r="L977" i="2" a="1"/>
  <c r="L977" i="2" s="1"/>
  <c r="O977" i="2" a="1"/>
  <c r="O977" i="2" s="1"/>
  <c r="Q977" i="2" s="1"/>
  <c r="D977" i="5" s="1"/>
  <c r="A978" i="2"/>
  <c r="B978" i="2"/>
  <c r="C978" i="2"/>
  <c r="D978" i="2"/>
  <c r="F978" i="2" s="1"/>
  <c r="G978" i="2" a="1"/>
  <c r="G978" i="2" s="1"/>
  <c r="H978" i="2" a="1"/>
  <c r="H978" i="2" s="1"/>
  <c r="I978" i="2" a="1"/>
  <c r="I978" i="2" s="1"/>
  <c r="J978" i="2" a="1"/>
  <c r="J978" i="2" s="1"/>
  <c r="K978" i="2" a="1"/>
  <c r="K978" i="2" s="1"/>
  <c r="A978" i="5" s="1"/>
  <c r="L978" i="2" a="1"/>
  <c r="L978" i="2" s="1"/>
  <c r="O978" i="2" a="1"/>
  <c r="O978" i="2" s="1"/>
  <c r="P978" i="2" s="1"/>
  <c r="C978" i="5" s="1"/>
  <c r="A979" i="2"/>
  <c r="B979" i="2"/>
  <c r="C979" i="2"/>
  <c r="D979" i="2"/>
  <c r="E979" i="2" s="1"/>
  <c r="G979" i="2" a="1"/>
  <c r="G979" i="2" s="1"/>
  <c r="H979" i="2" a="1"/>
  <c r="H979" i="2" s="1"/>
  <c r="I979" i="2" a="1"/>
  <c r="I979" i="2" s="1"/>
  <c r="J979" i="2" a="1"/>
  <c r="J979" i="2" s="1"/>
  <c r="K979" i="2" a="1"/>
  <c r="K979" i="2" s="1"/>
  <c r="A979" i="5" s="1"/>
  <c r="L979" i="2" a="1"/>
  <c r="L979" i="2" s="1"/>
  <c r="M979" i="2" s="1" a="1"/>
  <c r="M979" i="2" s="1"/>
  <c r="F979" i="5" s="1"/>
  <c r="O979" i="2" a="1"/>
  <c r="O979" i="2" s="1"/>
  <c r="P979" i="2" s="1"/>
  <c r="C979" i="5" s="1"/>
  <c r="A980" i="2"/>
  <c r="B980" i="2"/>
  <c r="C980" i="2"/>
  <c r="D980" i="2"/>
  <c r="E980" i="2" s="1"/>
  <c r="G980" i="2" a="1"/>
  <c r="G980" i="2" s="1"/>
  <c r="H980" i="2" a="1"/>
  <c r="H980" i="2" s="1"/>
  <c r="I980" i="2" a="1"/>
  <c r="I980" i="2" s="1"/>
  <c r="J980" i="2" a="1"/>
  <c r="J980" i="2" s="1"/>
  <c r="K980" i="2" a="1"/>
  <c r="K980" i="2" s="1"/>
  <c r="A980" i="5" s="1"/>
  <c r="L980" i="2" a="1"/>
  <c r="L980" i="2" s="1"/>
  <c r="M980" i="2" s="1" a="1"/>
  <c r="M980" i="2" s="1"/>
  <c r="F980" i="5" s="1"/>
  <c r="O980" i="2" a="1"/>
  <c r="O980" i="2" s="1"/>
  <c r="A981" i="2"/>
  <c r="B981" i="2"/>
  <c r="C981" i="2"/>
  <c r="D981" i="2"/>
  <c r="E981" i="2" s="1"/>
  <c r="G981" i="2" a="1"/>
  <c r="G981" i="2" s="1"/>
  <c r="H981" i="2" a="1"/>
  <c r="H981" i="2"/>
  <c r="I981" i="2" a="1"/>
  <c r="I981" i="2" s="1"/>
  <c r="J981" i="2" a="1"/>
  <c r="J981" i="2" s="1"/>
  <c r="K981" i="2" a="1"/>
  <c r="K981" i="2" s="1"/>
  <c r="A981" i="5" s="1"/>
  <c r="L981" i="2" a="1"/>
  <c r="L981" i="2" s="1"/>
  <c r="N981" i="2" s="1" a="1"/>
  <c r="N981" i="2" s="1"/>
  <c r="E981" i="5" s="1"/>
  <c r="O981" i="2" a="1"/>
  <c r="O981" i="2" s="1"/>
  <c r="P981" i="2" s="1"/>
  <c r="C981" i="5" s="1"/>
  <c r="A982" i="2"/>
  <c r="B982" i="2"/>
  <c r="C982" i="2"/>
  <c r="D982" i="2"/>
  <c r="F982" i="2" s="1"/>
  <c r="G982" i="2" a="1"/>
  <c r="G982" i="2" s="1"/>
  <c r="H982" i="2" a="1"/>
  <c r="H982" i="2" s="1"/>
  <c r="I982" i="2" a="1"/>
  <c r="I982" i="2" s="1"/>
  <c r="J982" i="2" a="1"/>
  <c r="J982" i="2" s="1"/>
  <c r="K982" i="2" a="1"/>
  <c r="K982" i="2" s="1"/>
  <c r="A982" i="5" s="1"/>
  <c r="L982" i="2" a="1"/>
  <c r="L982" i="2" s="1"/>
  <c r="O982" i="2" a="1"/>
  <c r="O982" i="2" s="1"/>
  <c r="A983" i="2"/>
  <c r="B983" i="2"/>
  <c r="C983" i="2"/>
  <c r="D983" i="2"/>
  <c r="E983" i="2" s="1"/>
  <c r="G983" i="2" a="1"/>
  <c r="G983" i="2" s="1"/>
  <c r="H983" i="2" a="1"/>
  <c r="H983" i="2" s="1"/>
  <c r="I983" i="2" a="1"/>
  <c r="I983" i="2" s="1"/>
  <c r="J983" i="2" a="1"/>
  <c r="J983" i="2" s="1"/>
  <c r="K983" i="2" a="1"/>
  <c r="K983" i="2" s="1"/>
  <c r="A983" i="5" s="1"/>
  <c r="L983" i="2" a="1"/>
  <c r="L983" i="2" s="1"/>
  <c r="O983" i="2" a="1"/>
  <c r="O983" i="2" s="1"/>
  <c r="A984" i="2"/>
  <c r="B984" i="2"/>
  <c r="C984" i="2"/>
  <c r="D984" i="2"/>
  <c r="F984" i="2" s="1"/>
  <c r="G984" i="2" a="1"/>
  <c r="G984" i="2" s="1"/>
  <c r="H984" i="2" a="1"/>
  <c r="H984" i="2" s="1"/>
  <c r="I984" i="2" a="1"/>
  <c r="I984" i="2" s="1"/>
  <c r="J984" i="2" a="1"/>
  <c r="J984" i="2" s="1"/>
  <c r="K984" i="2" a="1"/>
  <c r="K984" i="2" s="1"/>
  <c r="A984" i="5" s="1"/>
  <c r="L984" i="2" a="1"/>
  <c r="L984" i="2" s="1"/>
  <c r="M984" i="2" s="1" a="1"/>
  <c r="M984" i="2" s="1"/>
  <c r="F984" i="5" s="1"/>
  <c r="O984" i="2" a="1"/>
  <c r="O984" i="2" s="1"/>
  <c r="A985" i="2"/>
  <c r="B985" i="2"/>
  <c r="C985" i="2"/>
  <c r="D985" i="2"/>
  <c r="E985" i="2" s="1"/>
  <c r="G985" i="2" a="1"/>
  <c r="G985" i="2" s="1"/>
  <c r="H985" i="2" a="1"/>
  <c r="H985" i="2" s="1"/>
  <c r="I985" i="2" a="1"/>
  <c r="I985" i="2" s="1"/>
  <c r="J985" i="2" a="1"/>
  <c r="J985" i="2" s="1"/>
  <c r="K985" i="2" a="1"/>
  <c r="K985" i="2" s="1"/>
  <c r="A985" i="5" s="1"/>
  <c r="L985" i="2" a="1"/>
  <c r="L985" i="2" s="1"/>
  <c r="M985" i="2" s="1" a="1"/>
  <c r="M985" i="2" s="1"/>
  <c r="F985" i="5" s="1"/>
  <c r="O985" i="2" a="1"/>
  <c r="O985" i="2" s="1"/>
  <c r="A986" i="2"/>
  <c r="B986" i="2"/>
  <c r="C986" i="2"/>
  <c r="D986" i="2"/>
  <c r="F986" i="2" s="1"/>
  <c r="G986" i="2" a="1"/>
  <c r="G986" i="2" s="1"/>
  <c r="H986" i="2" a="1"/>
  <c r="H986" i="2" s="1"/>
  <c r="I986" i="2" a="1"/>
  <c r="I986" i="2" s="1"/>
  <c r="J986" i="2" a="1"/>
  <c r="J986" i="2" s="1"/>
  <c r="K986" i="2" a="1"/>
  <c r="K986" i="2" s="1"/>
  <c r="A986" i="5" s="1"/>
  <c r="L986" i="2" a="1"/>
  <c r="L986" i="2" s="1"/>
  <c r="M986" i="2" s="1" a="1"/>
  <c r="M986" i="2" s="1"/>
  <c r="F986" i="5" s="1"/>
  <c r="O986" i="2" a="1"/>
  <c r="O986" i="2" s="1"/>
  <c r="A987" i="2"/>
  <c r="B987" i="2"/>
  <c r="C987" i="2"/>
  <c r="D987" i="2"/>
  <c r="E987" i="2" s="1"/>
  <c r="G987" i="2" a="1"/>
  <c r="G987" i="2" s="1"/>
  <c r="H987" i="2" a="1"/>
  <c r="H987" i="2" s="1"/>
  <c r="I987" i="2" a="1"/>
  <c r="I987" i="2" s="1"/>
  <c r="J987" i="2" a="1"/>
  <c r="J987" i="2" s="1"/>
  <c r="K987" i="2" a="1"/>
  <c r="K987" i="2" s="1"/>
  <c r="A987" i="5" s="1"/>
  <c r="L987" i="2" a="1"/>
  <c r="L987" i="2" s="1"/>
  <c r="O987" i="2" a="1"/>
  <c r="O987" i="2" s="1"/>
  <c r="P987" i="2" s="1"/>
  <c r="C987" i="5" s="1"/>
  <c r="A988" i="2"/>
  <c r="B988" i="2"/>
  <c r="C988" i="2"/>
  <c r="D988" i="2"/>
  <c r="F988" i="2" s="1"/>
  <c r="G988" i="2" a="1"/>
  <c r="G988" i="2" s="1"/>
  <c r="H988" i="2" a="1"/>
  <c r="H988" i="2" s="1"/>
  <c r="I988" i="2" a="1"/>
  <c r="I988" i="2" s="1"/>
  <c r="J988" i="2" a="1"/>
  <c r="J988" i="2" s="1"/>
  <c r="K988" i="2" a="1"/>
  <c r="K988" i="2" s="1"/>
  <c r="A988" i="5" s="1"/>
  <c r="L988" i="2" a="1"/>
  <c r="L988" i="2" s="1"/>
  <c r="O988" i="2" a="1"/>
  <c r="O988" i="2" s="1"/>
  <c r="A989" i="2"/>
  <c r="B989" i="2"/>
  <c r="C989" i="2"/>
  <c r="D989" i="2"/>
  <c r="F989" i="2" s="1"/>
  <c r="G989" i="2" a="1"/>
  <c r="G989" i="2" s="1"/>
  <c r="H989" i="2" a="1"/>
  <c r="H989" i="2" s="1"/>
  <c r="I989" i="2" a="1"/>
  <c r="I989" i="2" s="1"/>
  <c r="J989" i="2" a="1"/>
  <c r="J989" i="2" s="1"/>
  <c r="K989" i="2" a="1"/>
  <c r="K989" i="2" s="1"/>
  <c r="A989" i="5" s="1"/>
  <c r="L989" i="2" a="1"/>
  <c r="L989" i="2" s="1"/>
  <c r="O989" i="2" a="1"/>
  <c r="O989" i="2" s="1"/>
  <c r="A990" i="2"/>
  <c r="B990" i="2"/>
  <c r="C990" i="2"/>
  <c r="D990" i="2"/>
  <c r="F990" i="2" s="1"/>
  <c r="G990" i="2" a="1"/>
  <c r="G990" i="2" s="1"/>
  <c r="H990" i="2" a="1"/>
  <c r="H990" i="2" s="1"/>
  <c r="I990" i="2" a="1"/>
  <c r="I990" i="2" s="1"/>
  <c r="J990" i="2" a="1"/>
  <c r="J990" i="2" s="1"/>
  <c r="K990" i="2" a="1"/>
  <c r="K990" i="2" s="1"/>
  <c r="A990" i="5" s="1"/>
  <c r="L990" i="2" a="1"/>
  <c r="L990" i="2" s="1"/>
  <c r="M990" i="2" s="1" a="1"/>
  <c r="M990" i="2" s="1"/>
  <c r="F990" i="5" s="1"/>
  <c r="O990" i="2" a="1"/>
  <c r="O990" i="2" s="1"/>
  <c r="A991" i="2"/>
  <c r="B991" i="2"/>
  <c r="C991" i="2"/>
  <c r="D991" i="2"/>
  <c r="F991" i="2" s="1"/>
  <c r="G991" i="2" a="1"/>
  <c r="G991" i="2" s="1"/>
  <c r="H991" i="2" a="1"/>
  <c r="H991" i="2" s="1"/>
  <c r="I991" i="2" a="1"/>
  <c r="I991" i="2" s="1"/>
  <c r="J991" i="2" a="1"/>
  <c r="J991" i="2" s="1"/>
  <c r="K991" i="2" a="1"/>
  <c r="K991" i="2" s="1"/>
  <c r="A991" i="5" s="1"/>
  <c r="L991" i="2" a="1"/>
  <c r="L991" i="2" s="1"/>
  <c r="O991" i="2" a="1"/>
  <c r="O991" i="2" s="1"/>
  <c r="Q991" i="2" s="1"/>
  <c r="D991" i="5" s="1"/>
  <c r="A992" i="2"/>
  <c r="B992" i="2"/>
  <c r="C992" i="2"/>
  <c r="D992" i="2"/>
  <c r="F992" i="2" s="1"/>
  <c r="G992" i="2" a="1"/>
  <c r="G992" i="2" s="1"/>
  <c r="H992" i="2" a="1"/>
  <c r="H992" i="2" s="1"/>
  <c r="I992" i="2" a="1"/>
  <c r="I992" i="2" s="1"/>
  <c r="J992" i="2" a="1"/>
  <c r="J992" i="2" s="1"/>
  <c r="K992" i="2" a="1"/>
  <c r="K992" i="2" s="1"/>
  <c r="A992" i="5" s="1"/>
  <c r="L992" i="2" a="1"/>
  <c r="L992" i="2" s="1"/>
  <c r="O992" i="2" a="1"/>
  <c r="O992" i="2" s="1"/>
  <c r="A993" i="2"/>
  <c r="B993" i="2"/>
  <c r="C993" i="2"/>
  <c r="D993" i="2"/>
  <c r="G993" i="2" a="1"/>
  <c r="G993" i="2" s="1"/>
  <c r="H993" i="2" a="1"/>
  <c r="H993" i="2" s="1"/>
  <c r="I993" i="2" a="1"/>
  <c r="I993" i="2" s="1"/>
  <c r="J993" i="2" a="1"/>
  <c r="J993" i="2" s="1"/>
  <c r="K993" i="2" a="1"/>
  <c r="K993" i="2" s="1"/>
  <c r="A993" i="5" s="1"/>
  <c r="L993" i="2" a="1"/>
  <c r="L993" i="2" s="1"/>
  <c r="O993" i="2" a="1"/>
  <c r="O993" i="2" s="1"/>
  <c r="A994" i="2"/>
  <c r="B994" i="2"/>
  <c r="C994" i="2"/>
  <c r="D994" i="2"/>
  <c r="F994" i="2" s="1"/>
  <c r="G994" i="2" a="1"/>
  <c r="G994" i="2" s="1"/>
  <c r="H994" i="2" a="1"/>
  <c r="H994" i="2" s="1"/>
  <c r="I994" i="2" a="1"/>
  <c r="I994" i="2" s="1"/>
  <c r="J994" i="2" a="1"/>
  <c r="J994" i="2" s="1"/>
  <c r="K994" i="2" a="1"/>
  <c r="K994" i="2" s="1"/>
  <c r="A994" i="5" s="1"/>
  <c r="L994" i="2" a="1"/>
  <c r="L994" i="2" s="1"/>
  <c r="M994" i="2" s="1" a="1"/>
  <c r="M994" i="2" s="1"/>
  <c r="F994" i="5" s="1"/>
  <c r="O994" i="2" a="1"/>
  <c r="O994" i="2" s="1"/>
  <c r="A995" i="2"/>
  <c r="B995" i="2"/>
  <c r="C995" i="2"/>
  <c r="D995" i="2"/>
  <c r="E995" i="2" s="1"/>
  <c r="G995" i="2" a="1"/>
  <c r="G995" i="2" s="1"/>
  <c r="H995" i="2" a="1"/>
  <c r="H995" i="2" s="1"/>
  <c r="I995" i="2" a="1"/>
  <c r="I995" i="2" s="1"/>
  <c r="J995" i="2" a="1"/>
  <c r="J995" i="2" s="1"/>
  <c r="K995" i="2" a="1"/>
  <c r="K995" i="2" s="1"/>
  <c r="A995" i="5" s="1"/>
  <c r="L995" i="2" a="1"/>
  <c r="L995" i="2" s="1"/>
  <c r="O995" i="2" a="1"/>
  <c r="O995" i="2" s="1"/>
  <c r="P995" i="2" s="1"/>
  <c r="C995" i="5" s="1"/>
  <c r="A996" i="2"/>
  <c r="B996" i="2"/>
  <c r="C996" i="2"/>
  <c r="D996" i="2"/>
  <c r="F996" i="2" s="1"/>
  <c r="G996" i="2" a="1"/>
  <c r="G996" i="2" s="1"/>
  <c r="H996" i="2" a="1"/>
  <c r="H996" i="2" s="1"/>
  <c r="I996" i="2" a="1"/>
  <c r="I996" i="2" s="1"/>
  <c r="J996" i="2" a="1"/>
  <c r="J996" i="2" s="1"/>
  <c r="K996" i="2" a="1"/>
  <c r="K996" i="2" s="1"/>
  <c r="A996" i="5" s="1"/>
  <c r="L996" i="2" a="1"/>
  <c r="L996" i="2" s="1"/>
  <c r="O996" i="2" a="1"/>
  <c r="O996" i="2" s="1"/>
  <c r="P996" i="2" s="1"/>
  <c r="C996" i="5" s="1"/>
  <c r="A997" i="2"/>
  <c r="B997" i="2"/>
  <c r="C997" i="2"/>
  <c r="D997" i="2"/>
  <c r="F997" i="2" s="1"/>
  <c r="G997" i="2" a="1"/>
  <c r="G997" i="2" s="1"/>
  <c r="H997" i="2" a="1"/>
  <c r="H997" i="2" s="1"/>
  <c r="I997" i="2" a="1"/>
  <c r="I997" i="2" s="1"/>
  <c r="J997" i="2" a="1"/>
  <c r="J997" i="2" s="1"/>
  <c r="K997" i="2" a="1"/>
  <c r="K997" i="2" s="1"/>
  <c r="A997" i="5" s="1"/>
  <c r="L997" i="2" a="1"/>
  <c r="L997" i="2" s="1"/>
  <c r="O997" i="2" a="1"/>
  <c r="O997" i="2" s="1"/>
  <c r="A998" i="2"/>
  <c r="B998" i="2"/>
  <c r="C998" i="2"/>
  <c r="D998" i="2"/>
  <c r="E998" i="2" s="1"/>
  <c r="G998" i="2" a="1"/>
  <c r="G998" i="2" s="1"/>
  <c r="H998" i="2" a="1"/>
  <c r="H998" i="2" s="1"/>
  <c r="I998" i="2" a="1"/>
  <c r="I998" i="2" s="1"/>
  <c r="J998" i="2" a="1"/>
  <c r="J998" i="2" s="1"/>
  <c r="K998" i="2" a="1"/>
  <c r="K998" i="2" s="1"/>
  <c r="A998" i="5" s="1"/>
  <c r="L998" i="2" a="1"/>
  <c r="L998" i="2" s="1"/>
  <c r="M998" i="2" s="1" a="1"/>
  <c r="M998" i="2" s="1"/>
  <c r="F998" i="5" s="1"/>
  <c r="O998" i="2" a="1"/>
  <c r="O998" i="2" s="1"/>
  <c r="A999" i="2"/>
  <c r="B999" i="2"/>
  <c r="C999" i="2"/>
  <c r="D999" i="2"/>
  <c r="E999" i="2" s="1"/>
  <c r="G999" i="2" a="1"/>
  <c r="G999" i="2" s="1"/>
  <c r="H999" i="2" a="1"/>
  <c r="H999" i="2" s="1"/>
  <c r="I999" i="2" a="1"/>
  <c r="I999" i="2" s="1"/>
  <c r="J999" i="2" a="1"/>
  <c r="J999" i="2" s="1"/>
  <c r="K999" i="2" a="1"/>
  <c r="K999" i="2" s="1"/>
  <c r="A999" i="5" s="1"/>
  <c r="L999" i="2" a="1"/>
  <c r="L999" i="2" s="1"/>
  <c r="O999" i="2" a="1"/>
  <c r="O999" i="2" s="1"/>
  <c r="P999" i="2" s="1"/>
  <c r="C999" i="5" s="1"/>
  <c r="A1000" i="2"/>
  <c r="B1000" i="2"/>
  <c r="C1000" i="2"/>
  <c r="D1000" i="2"/>
  <c r="F1000" i="2" s="1"/>
  <c r="G1000" i="2" a="1"/>
  <c r="G1000" i="2" s="1"/>
  <c r="H1000" i="2" a="1"/>
  <c r="H1000" i="2" s="1"/>
  <c r="I1000" i="2" a="1"/>
  <c r="I1000" i="2" s="1"/>
  <c r="J1000" i="2" a="1"/>
  <c r="J1000" i="2" s="1"/>
  <c r="K1000" i="2" a="1"/>
  <c r="K1000" i="2" s="1"/>
  <c r="A1000" i="5" s="1"/>
  <c r="L1000" i="2" a="1"/>
  <c r="L1000" i="2" s="1"/>
  <c r="M1000" i="2" s="1" a="1"/>
  <c r="M1000" i="2" s="1"/>
  <c r="F1000" i="5" s="1"/>
  <c r="O1000" i="2" a="1"/>
  <c r="O1000" i="2" s="1"/>
  <c r="P1000" i="2" s="1"/>
  <c r="C1000" i="5" s="1"/>
  <c r="A1001" i="2"/>
  <c r="B1001" i="2"/>
  <c r="C1001" i="2"/>
  <c r="D1001" i="2"/>
  <c r="F1001" i="2" s="1"/>
  <c r="G1001" i="2" a="1"/>
  <c r="G1001" i="2" s="1"/>
  <c r="H1001" i="2" a="1"/>
  <c r="H1001" i="2" s="1"/>
  <c r="I1001" i="2" a="1"/>
  <c r="I1001" i="2" s="1"/>
  <c r="J1001" i="2" a="1"/>
  <c r="J1001" i="2" s="1"/>
  <c r="K1001" i="2" a="1"/>
  <c r="K1001" i="2" s="1"/>
  <c r="A1001" i="5" s="1"/>
  <c r="L1001" i="2" a="1"/>
  <c r="L1001" i="2" s="1"/>
  <c r="O1001" i="2" a="1"/>
  <c r="O1001" i="2" s="1"/>
  <c r="A1002" i="2"/>
  <c r="B1002" i="2"/>
  <c r="C1002" i="2"/>
  <c r="D1002" i="2"/>
  <c r="E1002" i="2" s="1"/>
  <c r="G1002" i="2" a="1"/>
  <c r="G1002" i="2" s="1"/>
  <c r="H1002" i="2" a="1"/>
  <c r="H1002" i="2" s="1"/>
  <c r="I1002" i="2" a="1"/>
  <c r="I1002" i="2" s="1"/>
  <c r="J1002" i="2" a="1"/>
  <c r="J1002" i="2" s="1"/>
  <c r="K1002" i="2" a="1"/>
  <c r="K1002" i="2" s="1"/>
  <c r="A1002" i="5" s="1"/>
  <c r="L1002" i="2" a="1"/>
  <c r="L1002" i="2" s="1"/>
  <c r="M1002" i="2" s="1" a="1"/>
  <c r="M1002" i="2" s="1"/>
  <c r="F1002" i="5" s="1"/>
  <c r="O1002" i="2" a="1"/>
  <c r="O1002" i="2" s="1"/>
  <c r="Q1002" i="2" s="1"/>
  <c r="D1002" i="5" s="1"/>
  <c r="A1003" i="2"/>
  <c r="B1003" i="2"/>
  <c r="C1003" i="2"/>
  <c r="D1003" i="2"/>
  <c r="E1003" i="2" s="1"/>
  <c r="G1003" i="2" a="1"/>
  <c r="G1003" i="2" s="1"/>
  <c r="H1003" i="2" a="1"/>
  <c r="H1003" i="2" s="1"/>
  <c r="I1003" i="2" a="1"/>
  <c r="I1003" i="2" s="1"/>
  <c r="J1003" i="2" a="1"/>
  <c r="J1003" i="2" s="1"/>
  <c r="K1003" i="2" a="1"/>
  <c r="K1003" i="2" s="1"/>
  <c r="A1003" i="5" s="1"/>
  <c r="L1003" i="2" a="1"/>
  <c r="L1003" i="2" s="1"/>
  <c r="O1003" i="2" a="1"/>
  <c r="O1003" i="2" s="1"/>
  <c r="Q1003" i="2" s="1"/>
  <c r="D1003" i="5" s="1"/>
  <c r="P1003" i="2"/>
  <c r="C1003" i="5" s="1"/>
  <c r="A1004" i="2"/>
  <c r="B1004" i="2"/>
  <c r="C1004" i="2"/>
  <c r="D1004" i="2"/>
  <c r="F1004" i="2" s="1"/>
  <c r="G1004" i="2" a="1"/>
  <c r="G1004" i="2" s="1"/>
  <c r="H1004" i="2" a="1"/>
  <c r="H1004" i="2" s="1"/>
  <c r="I1004" i="2" a="1"/>
  <c r="I1004" i="2" s="1"/>
  <c r="J1004" i="2" a="1"/>
  <c r="J1004" i="2" s="1"/>
  <c r="K1004" i="2" a="1"/>
  <c r="K1004" i="2" s="1"/>
  <c r="A1004" i="5" s="1"/>
  <c r="L1004" i="2" a="1"/>
  <c r="L1004" i="2" s="1"/>
  <c r="M1004" i="2" s="1" a="1"/>
  <c r="M1004" i="2" s="1"/>
  <c r="F1004" i="5" s="1"/>
  <c r="O1004" i="2" a="1"/>
  <c r="O1004" i="2" s="1"/>
  <c r="P1004" i="2" s="1"/>
  <c r="C1004" i="5" s="1"/>
  <c r="A1005" i="2"/>
  <c r="B1005" i="2"/>
  <c r="C1005" i="2"/>
  <c r="D1005" i="2"/>
  <c r="E1005" i="2" s="1"/>
  <c r="F1005" i="2"/>
  <c r="G1005" i="2" a="1"/>
  <c r="G1005" i="2" s="1"/>
  <c r="H1005" i="2" a="1"/>
  <c r="H1005" i="2" s="1"/>
  <c r="I1005" i="2" a="1"/>
  <c r="I1005" i="2" s="1"/>
  <c r="J1005" i="2" a="1"/>
  <c r="J1005" i="2" s="1"/>
  <c r="K1005" i="2" a="1"/>
  <c r="K1005" i="2" s="1"/>
  <c r="A1005" i="5" s="1"/>
  <c r="L1005" i="2" a="1"/>
  <c r="L1005" i="2" s="1"/>
  <c r="M1005" i="2" s="1" a="1"/>
  <c r="M1005" i="2" s="1"/>
  <c r="F1005" i="5" s="1"/>
  <c r="O1005" i="2" a="1"/>
  <c r="O1005" i="2" s="1"/>
  <c r="A1006" i="2"/>
  <c r="B1006" i="2"/>
  <c r="C1006" i="2"/>
  <c r="D1006" i="2"/>
  <c r="E1006" i="2" s="1"/>
  <c r="G1006" i="2" a="1"/>
  <c r="G1006" i="2" s="1"/>
  <c r="H1006" i="2" a="1"/>
  <c r="H1006" i="2" s="1"/>
  <c r="I1006" i="2" a="1"/>
  <c r="I1006" i="2" s="1"/>
  <c r="J1006" i="2" a="1"/>
  <c r="J1006" i="2" s="1"/>
  <c r="K1006" i="2" a="1"/>
  <c r="K1006" i="2" s="1"/>
  <c r="A1006" i="5" s="1"/>
  <c r="L1006" i="2" a="1"/>
  <c r="L1006" i="2" s="1"/>
  <c r="O1006" i="2" a="1"/>
  <c r="O1006" i="2" s="1"/>
  <c r="A1007" i="2"/>
  <c r="B1007" i="2"/>
  <c r="C1007" i="2"/>
  <c r="D1007" i="2"/>
  <c r="E1007" i="2" s="1"/>
  <c r="G1007" i="2" a="1"/>
  <c r="G1007" i="2" s="1"/>
  <c r="H1007" i="2" a="1"/>
  <c r="H1007" i="2" s="1"/>
  <c r="I1007" i="2" a="1"/>
  <c r="I1007" i="2" s="1"/>
  <c r="J1007" i="2" a="1"/>
  <c r="J1007" i="2" s="1"/>
  <c r="K1007" i="2" a="1"/>
  <c r="K1007" i="2" s="1"/>
  <c r="A1007" i="5" s="1"/>
  <c r="L1007" i="2" a="1"/>
  <c r="L1007" i="2" s="1"/>
  <c r="O1007" i="2" a="1"/>
  <c r="O1007" i="2" s="1"/>
  <c r="A1008" i="2"/>
  <c r="B1008" i="2"/>
  <c r="C1008" i="2"/>
  <c r="D1008" i="2"/>
  <c r="F1008" i="2" s="1"/>
  <c r="G1008" i="2" a="1"/>
  <c r="G1008" i="2" s="1"/>
  <c r="H1008" i="2" a="1"/>
  <c r="H1008" i="2" s="1"/>
  <c r="I1008" i="2" a="1"/>
  <c r="I1008" i="2" s="1"/>
  <c r="J1008" i="2" a="1"/>
  <c r="J1008" i="2" s="1"/>
  <c r="K1008" i="2" a="1"/>
  <c r="K1008" i="2" s="1"/>
  <c r="A1008" i="5" s="1"/>
  <c r="L1008" i="2" a="1"/>
  <c r="L1008" i="2" s="1"/>
  <c r="M1008" i="2" s="1" a="1"/>
  <c r="M1008" i="2" s="1"/>
  <c r="F1008" i="5" s="1"/>
  <c r="O1008" i="2" a="1"/>
  <c r="O1008" i="2" s="1"/>
  <c r="A1009" i="2"/>
  <c r="B1009" i="2"/>
  <c r="C1009" i="2"/>
  <c r="D1009" i="2"/>
  <c r="E1009" i="2" s="1"/>
  <c r="G1009" i="2" a="1"/>
  <c r="G1009" i="2" s="1"/>
  <c r="H1009" i="2" a="1"/>
  <c r="H1009" i="2" s="1"/>
  <c r="I1009" i="2" a="1"/>
  <c r="I1009" i="2" s="1"/>
  <c r="J1009" i="2" a="1"/>
  <c r="J1009" i="2" s="1"/>
  <c r="K1009" i="2" a="1"/>
  <c r="K1009" i="2" s="1"/>
  <c r="A1009" i="5" s="1"/>
  <c r="L1009" i="2" a="1"/>
  <c r="L1009" i="2" s="1"/>
  <c r="O1009" i="2" a="1"/>
  <c r="O1009" i="2" s="1"/>
  <c r="A1010" i="2"/>
  <c r="B1010" i="2"/>
  <c r="C1010" i="2"/>
  <c r="D1010" i="2"/>
  <c r="G1010" i="2" a="1"/>
  <c r="G1010" i="2" s="1"/>
  <c r="H1010" i="2" a="1"/>
  <c r="H1010" i="2" s="1"/>
  <c r="I1010" i="2" a="1"/>
  <c r="I1010" i="2" s="1"/>
  <c r="J1010" i="2" a="1"/>
  <c r="J1010" i="2" s="1"/>
  <c r="K1010" i="2" a="1"/>
  <c r="K1010" i="2" s="1"/>
  <c r="A1010" i="5" s="1"/>
  <c r="L1010" i="2" a="1"/>
  <c r="L1010" i="2" s="1"/>
  <c r="N1010" i="2" s="1" a="1"/>
  <c r="N1010" i="2" s="1"/>
  <c r="E1010" i="5" s="1"/>
  <c r="O1010" i="2" a="1"/>
  <c r="O1010" i="2" s="1"/>
  <c r="Q1010" i="2" s="1"/>
  <c r="D1010" i="5" s="1"/>
  <c r="A1011" i="2"/>
  <c r="B1011" i="2"/>
  <c r="C1011" i="2"/>
  <c r="D1011" i="2"/>
  <c r="F1011" i="2" s="1"/>
  <c r="G1011" i="2" a="1"/>
  <c r="G1011" i="2" s="1"/>
  <c r="H1011" i="2" a="1"/>
  <c r="H1011" i="2" s="1"/>
  <c r="I1011" i="2" a="1"/>
  <c r="I1011" i="2" s="1"/>
  <c r="J1011" i="2" a="1"/>
  <c r="J1011" i="2" s="1"/>
  <c r="K1011" i="2" a="1"/>
  <c r="K1011" i="2" s="1"/>
  <c r="A1011" i="5" s="1"/>
  <c r="L1011" i="2" a="1"/>
  <c r="L1011" i="2" s="1"/>
  <c r="O1011" i="2" a="1"/>
  <c r="O1011" i="2" s="1"/>
  <c r="Q1011" i="2" s="1"/>
  <c r="D1011" i="5" s="1"/>
  <c r="A1012" i="2"/>
  <c r="B1012" i="2"/>
  <c r="C1012" i="2"/>
  <c r="D1012" i="2"/>
  <c r="F1012" i="2" s="1"/>
  <c r="G1012" i="2" a="1"/>
  <c r="G1012" i="2" s="1"/>
  <c r="H1012" i="2" a="1"/>
  <c r="H1012" i="2" s="1"/>
  <c r="I1012" i="2" a="1"/>
  <c r="I1012" i="2" s="1"/>
  <c r="J1012" i="2" a="1"/>
  <c r="J1012" i="2" s="1"/>
  <c r="K1012" i="2" a="1"/>
  <c r="K1012" i="2" s="1"/>
  <c r="A1012" i="5" s="1"/>
  <c r="L1012" i="2" a="1"/>
  <c r="L1012" i="2" s="1"/>
  <c r="O1012" i="2" a="1"/>
  <c r="O1012" i="2" s="1"/>
  <c r="A1013" i="2"/>
  <c r="B1013" i="2"/>
  <c r="C1013" i="2"/>
  <c r="D1013" i="2"/>
  <c r="E1013" i="2" s="1"/>
  <c r="G1013" i="2" a="1"/>
  <c r="G1013" i="2" s="1"/>
  <c r="H1013" i="2" a="1"/>
  <c r="H1013" i="2" s="1"/>
  <c r="I1013" i="2" a="1"/>
  <c r="I1013" i="2" s="1"/>
  <c r="J1013" i="2" a="1"/>
  <c r="J1013" i="2" s="1"/>
  <c r="K1013" i="2" a="1"/>
  <c r="K1013" i="2" s="1"/>
  <c r="A1013" i="5" s="1"/>
  <c r="L1013" i="2" a="1"/>
  <c r="L1013" i="2" s="1"/>
  <c r="O1013" i="2" a="1"/>
  <c r="O1013" i="2"/>
  <c r="P1013" i="2" s="1"/>
  <c r="C1013" i="5" s="1"/>
  <c r="A1014" i="2"/>
  <c r="B1014" i="2"/>
  <c r="C1014" i="2"/>
  <c r="D1014" i="2"/>
  <c r="G1014" i="2" a="1"/>
  <c r="G1014" i="2" s="1"/>
  <c r="H1014" i="2" a="1"/>
  <c r="H1014" i="2" s="1"/>
  <c r="I1014" i="2" a="1"/>
  <c r="I1014" i="2" s="1"/>
  <c r="J1014" i="2" a="1"/>
  <c r="J1014" i="2" s="1"/>
  <c r="K1014" i="2" a="1"/>
  <c r="K1014" i="2" s="1"/>
  <c r="A1014" i="5" s="1"/>
  <c r="L1014" i="2" a="1"/>
  <c r="L1014" i="2" s="1"/>
  <c r="O1014" i="2" a="1"/>
  <c r="O1014" i="2" s="1"/>
  <c r="A1015" i="2"/>
  <c r="B1015" i="2"/>
  <c r="C1015" i="2"/>
  <c r="D1015" i="2"/>
  <c r="G1015" i="2" a="1"/>
  <c r="G1015" i="2" s="1"/>
  <c r="H1015" i="2" a="1"/>
  <c r="H1015" i="2" s="1"/>
  <c r="I1015" i="2" a="1"/>
  <c r="I1015" i="2" s="1"/>
  <c r="J1015" i="2" a="1"/>
  <c r="J1015" i="2" s="1"/>
  <c r="K1015" i="2" a="1"/>
  <c r="K1015" i="2" s="1"/>
  <c r="A1015" i="5" s="1"/>
  <c r="L1015" i="2" a="1"/>
  <c r="L1015" i="2" s="1"/>
  <c r="O1015" i="2" a="1"/>
  <c r="O1015" i="2" s="1"/>
  <c r="A1016" i="2"/>
  <c r="B1016" i="2"/>
  <c r="C1016" i="2"/>
  <c r="D1016" i="2"/>
  <c r="F1016" i="2" s="1"/>
  <c r="G1016" i="2" a="1"/>
  <c r="G1016" i="2" s="1"/>
  <c r="H1016" i="2" a="1"/>
  <c r="H1016" i="2" s="1"/>
  <c r="I1016" i="2" a="1"/>
  <c r="I1016" i="2" s="1"/>
  <c r="J1016" i="2" a="1"/>
  <c r="J1016" i="2" s="1"/>
  <c r="K1016" i="2" a="1"/>
  <c r="K1016" i="2" s="1"/>
  <c r="A1016" i="5" s="1"/>
  <c r="L1016" i="2" a="1"/>
  <c r="L1016" i="2" s="1"/>
  <c r="M1016" i="2" s="1" a="1"/>
  <c r="M1016" i="2" s="1"/>
  <c r="F1016" i="5" s="1"/>
  <c r="O1016" i="2" a="1"/>
  <c r="O1016" i="2" s="1"/>
  <c r="A1017" i="2"/>
  <c r="B1017" i="2"/>
  <c r="C1017" i="2"/>
  <c r="D1017" i="2"/>
  <c r="G1017" i="2" a="1"/>
  <c r="G1017" i="2" s="1"/>
  <c r="H1017" i="2" a="1"/>
  <c r="H1017" i="2" s="1"/>
  <c r="I1017" i="2" a="1"/>
  <c r="I1017" i="2" s="1"/>
  <c r="J1017" i="2" a="1"/>
  <c r="J1017" i="2" s="1"/>
  <c r="K1017" i="2" a="1"/>
  <c r="K1017" i="2" s="1"/>
  <c r="A1017" i="5" s="1"/>
  <c r="L1017" i="2" a="1"/>
  <c r="L1017" i="2" s="1"/>
  <c r="O1017" i="2" a="1"/>
  <c r="O1017" i="2" s="1"/>
  <c r="Q1017" i="2" s="1"/>
  <c r="D1017" i="5" s="1"/>
  <c r="A1018" i="2"/>
  <c r="B1018" i="2"/>
  <c r="C1018" i="2"/>
  <c r="D1018" i="2"/>
  <c r="F1018" i="2" s="1"/>
  <c r="G1018" i="2" a="1"/>
  <c r="G1018" i="2" s="1"/>
  <c r="H1018" i="2" a="1"/>
  <c r="H1018" i="2" s="1"/>
  <c r="I1018" i="2" a="1"/>
  <c r="I1018" i="2" s="1"/>
  <c r="J1018" i="2" a="1"/>
  <c r="J1018" i="2" s="1"/>
  <c r="K1018" i="2" a="1"/>
  <c r="K1018" i="2" s="1"/>
  <c r="A1018" i="5" s="1"/>
  <c r="L1018" i="2" a="1"/>
  <c r="L1018" i="2" s="1"/>
  <c r="O1018" i="2" a="1"/>
  <c r="O1018" i="2" s="1"/>
  <c r="A1019" i="2"/>
  <c r="B1019" i="2"/>
  <c r="C1019" i="2"/>
  <c r="D1019" i="2"/>
  <c r="G1019" i="2" a="1"/>
  <c r="G1019" i="2" s="1"/>
  <c r="H1019" i="2" a="1"/>
  <c r="H1019" i="2" s="1"/>
  <c r="I1019" i="2" a="1"/>
  <c r="I1019" i="2" s="1"/>
  <c r="J1019" i="2" a="1"/>
  <c r="J1019" i="2" s="1"/>
  <c r="K1019" i="2" a="1"/>
  <c r="K1019" i="2" s="1"/>
  <c r="A1019" i="5" s="1"/>
  <c r="L1019" i="2" a="1"/>
  <c r="L1019" i="2" s="1"/>
  <c r="O1019" i="2" a="1"/>
  <c r="O1019" i="2" s="1"/>
  <c r="A1020" i="2"/>
  <c r="B1020" i="2"/>
  <c r="C1020" i="2"/>
  <c r="D1020" i="2"/>
  <c r="F1020" i="2" s="1"/>
  <c r="G1020" i="2" a="1"/>
  <c r="G1020" i="2" s="1"/>
  <c r="H1020" i="2" a="1"/>
  <c r="H1020" i="2" s="1"/>
  <c r="I1020" i="2" a="1"/>
  <c r="I1020" i="2" s="1"/>
  <c r="J1020" i="2" a="1"/>
  <c r="J1020" i="2" s="1"/>
  <c r="K1020" i="2" a="1"/>
  <c r="K1020" i="2" s="1"/>
  <c r="A1020" i="5" s="1"/>
  <c r="L1020" i="2" a="1"/>
  <c r="L1020" i="2" s="1"/>
  <c r="M1020" i="2" s="1" a="1"/>
  <c r="M1020" i="2" s="1"/>
  <c r="F1020" i="5" s="1"/>
  <c r="O1020" i="2" a="1"/>
  <c r="O1020" i="2" s="1"/>
  <c r="A1021" i="2"/>
  <c r="B1021" i="2"/>
  <c r="C1021" i="2"/>
  <c r="D1021" i="2"/>
  <c r="E1021" i="2" s="1"/>
  <c r="G1021" i="2" a="1"/>
  <c r="G1021" i="2" s="1"/>
  <c r="H1021" i="2" a="1"/>
  <c r="H1021" i="2" s="1"/>
  <c r="I1021" i="2" a="1"/>
  <c r="I1021" i="2" s="1"/>
  <c r="J1021" i="2" a="1"/>
  <c r="J1021" i="2" s="1"/>
  <c r="K1021" i="2" a="1"/>
  <c r="K1021" i="2" s="1"/>
  <c r="A1021" i="5" s="1"/>
  <c r="L1021" i="2" a="1"/>
  <c r="L1021" i="2" s="1"/>
  <c r="O1021" i="2" a="1"/>
  <c r="O1021" i="2" s="1"/>
  <c r="P1021" i="2" s="1"/>
  <c r="C1021" i="5" s="1"/>
  <c r="A1022" i="2"/>
  <c r="B1022" i="2"/>
  <c r="C1022" i="2"/>
  <c r="D1022" i="2"/>
  <c r="F1022" i="2" s="1"/>
  <c r="G1022" i="2" a="1"/>
  <c r="G1022" i="2" s="1"/>
  <c r="H1022" i="2" a="1"/>
  <c r="H1022" i="2" s="1"/>
  <c r="I1022" i="2" a="1"/>
  <c r="I1022" i="2" s="1"/>
  <c r="J1022" i="2" a="1"/>
  <c r="J1022" i="2" s="1"/>
  <c r="K1022" i="2" a="1"/>
  <c r="K1022" i="2" s="1"/>
  <c r="A1022" i="5" s="1"/>
  <c r="L1022" i="2" a="1"/>
  <c r="L1022" i="2" s="1"/>
  <c r="O1022" i="2" a="1"/>
  <c r="O1022" i="2" s="1"/>
  <c r="A1023" i="2"/>
  <c r="B1023" i="2"/>
  <c r="C1023" i="2"/>
  <c r="D1023" i="2"/>
  <c r="G1023" i="2" a="1"/>
  <c r="G1023" i="2" s="1"/>
  <c r="H1023" i="2" a="1"/>
  <c r="H1023" i="2" s="1"/>
  <c r="I1023" i="2" a="1"/>
  <c r="I1023" i="2" s="1"/>
  <c r="J1023" i="2" a="1"/>
  <c r="J1023" i="2" s="1"/>
  <c r="K1023" i="2" a="1"/>
  <c r="K1023" i="2" s="1"/>
  <c r="A1023" i="5" s="1"/>
  <c r="L1023" i="2" a="1"/>
  <c r="L1023" i="2" s="1"/>
  <c r="O1023" i="2" a="1"/>
  <c r="O1023" i="2" s="1"/>
  <c r="P1023" i="2" s="1"/>
  <c r="C1023" i="5" s="1"/>
  <c r="A1024" i="2"/>
  <c r="B1024" i="2"/>
  <c r="C1024" i="2"/>
  <c r="D1024" i="2"/>
  <c r="E1024" i="2" s="1"/>
  <c r="G1024" i="2" a="1"/>
  <c r="G1024" i="2" s="1"/>
  <c r="H1024" i="2" a="1"/>
  <c r="H1024" i="2" s="1"/>
  <c r="I1024" i="2" a="1"/>
  <c r="I1024" i="2" s="1"/>
  <c r="J1024" i="2" a="1"/>
  <c r="J1024" i="2" s="1"/>
  <c r="K1024" i="2" a="1"/>
  <c r="K1024" i="2" s="1"/>
  <c r="A1024" i="5" s="1"/>
  <c r="L1024" i="2" a="1"/>
  <c r="L1024" i="2" s="1"/>
  <c r="M1024" i="2" s="1" a="1"/>
  <c r="M1024" i="2" s="1"/>
  <c r="F1024" i="5" s="1"/>
  <c r="O1024" i="2" a="1"/>
  <c r="O1024" i="2" s="1"/>
  <c r="Q1024" i="2" s="1"/>
  <c r="D1024" i="5" s="1"/>
  <c r="A1025" i="2"/>
  <c r="B1025" i="2"/>
  <c r="C1025" i="2"/>
  <c r="D1025" i="2"/>
  <c r="E1025" i="2" s="1"/>
  <c r="G1025" i="2" a="1"/>
  <c r="G1025" i="2" s="1"/>
  <c r="H1025" i="2" a="1"/>
  <c r="H1025" i="2" s="1"/>
  <c r="I1025" i="2" a="1"/>
  <c r="I1025" i="2" s="1"/>
  <c r="J1025" i="2" a="1"/>
  <c r="J1025" i="2" s="1"/>
  <c r="K1025" i="2" a="1"/>
  <c r="K1025" i="2" s="1"/>
  <c r="A1025" i="5" s="1"/>
  <c r="L1025" i="2" a="1"/>
  <c r="L1025" i="2" s="1"/>
  <c r="O1025" i="2" a="1"/>
  <c r="O1025" i="2" s="1"/>
  <c r="Q1025" i="2" s="1"/>
  <c r="D1025" i="5" s="1"/>
  <c r="A1026" i="2"/>
  <c r="B1026" i="2"/>
  <c r="C1026" i="2"/>
  <c r="D1026" i="2"/>
  <c r="G1026" i="2" a="1"/>
  <c r="G1026" i="2" s="1"/>
  <c r="H1026" i="2" a="1"/>
  <c r="H1026" i="2" s="1"/>
  <c r="I1026" i="2" a="1"/>
  <c r="I1026" i="2" s="1"/>
  <c r="J1026" i="2" a="1"/>
  <c r="J1026" i="2" s="1"/>
  <c r="K1026" i="2" a="1"/>
  <c r="K1026" i="2" s="1"/>
  <c r="A1026" i="5" s="1"/>
  <c r="L1026" i="2" a="1"/>
  <c r="L1026" i="2" s="1"/>
  <c r="M1026" i="2" s="1" a="1"/>
  <c r="M1026" i="2" s="1"/>
  <c r="F1026" i="5" s="1"/>
  <c r="O1026" i="2" a="1"/>
  <c r="O1026" i="2" s="1"/>
  <c r="P1026" i="2" s="1"/>
  <c r="C1026" i="5" s="1"/>
  <c r="A1027" i="2"/>
  <c r="B1027" i="2"/>
  <c r="C1027" i="2"/>
  <c r="D1027" i="2"/>
  <c r="F1027" i="2" s="1"/>
  <c r="G1027" i="2" a="1"/>
  <c r="G1027" i="2" s="1"/>
  <c r="H1027" i="2" a="1"/>
  <c r="H1027" i="2" s="1"/>
  <c r="I1027" i="2" a="1"/>
  <c r="I1027" i="2" s="1"/>
  <c r="J1027" i="2" a="1"/>
  <c r="J1027" i="2" s="1"/>
  <c r="K1027" i="2" a="1"/>
  <c r="K1027" i="2" s="1"/>
  <c r="A1027" i="5" s="1"/>
  <c r="L1027" i="2" a="1"/>
  <c r="L1027" i="2" s="1"/>
  <c r="O1027" i="2" a="1"/>
  <c r="O1027" i="2" s="1"/>
  <c r="P1027" i="2" s="1"/>
  <c r="C1027" i="5" s="1"/>
  <c r="A1028" i="2"/>
  <c r="B1028" i="2"/>
  <c r="C1028" i="2"/>
  <c r="D1028" i="2"/>
  <c r="F1028" i="2" s="1"/>
  <c r="G1028" i="2" a="1"/>
  <c r="G1028" i="2" s="1"/>
  <c r="H1028" i="2" a="1"/>
  <c r="H1028" i="2" s="1"/>
  <c r="I1028" i="2" a="1"/>
  <c r="I1028" i="2" s="1"/>
  <c r="J1028" i="2" a="1"/>
  <c r="J1028" i="2" s="1"/>
  <c r="K1028" i="2" a="1"/>
  <c r="K1028" i="2" s="1"/>
  <c r="A1028" i="5" s="1"/>
  <c r="L1028" i="2" a="1"/>
  <c r="L1028" i="2" s="1"/>
  <c r="M1028" i="2" s="1" a="1"/>
  <c r="M1028" i="2" s="1"/>
  <c r="F1028" i="5" s="1"/>
  <c r="O1028" i="2" a="1"/>
  <c r="O1028" i="2" s="1"/>
  <c r="Q1028" i="2" s="1"/>
  <c r="D1028" i="5" s="1"/>
  <c r="A1029" i="2"/>
  <c r="B1029" i="2"/>
  <c r="C1029" i="2"/>
  <c r="D1029" i="2"/>
  <c r="E1029" i="2" s="1"/>
  <c r="G1029" i="2" a="1"/>
  <c r="G1029" i="2" s="1"/>
  <c r="H1029" i="2" a="1"/>
  <c r="H1029" i="2" s="1"/>
  <c r="I1029" i="2" a="1"/>
  <c r="I1029" i="2" s="1"/>
  <c r="J1029" i="2" a="1"/>
  <c r="J1029" i="2" s="1"/>
  <c r="K1029" i="2" a="1"/>
  <c r="K1029" i="2" s="1"/>
  <c r="A1029" i="5" s="1"/>
  <c r="L1029" i="2" a="1"/>
  <c r="L1029" i="2" s="1"/>
  <c r="O1029" i="2" a="1"/>
  <c r="O1029" i="2" s="1"/>
  <c r="A1030" i="2"/>
  <c r="B1030" i="2"/>
  <c r="C1030" i="2"/>
  <c r="D1030" i="2"/>
  <c r="F1030" i="2" s="1"/>
  <c r="G1030" i="2" a="1"/>
  <c r="G1030" i="2" s="1"/>
  <c r="H1030" i="2" a="1"/>
  <c r="H1030" i="2" s="1"/>
  <c r="I1030" i="2" a="1"/>
  <c r="I1030" i="2" s="1"/>
  <c r="J1030" i="2" a="1"/>
  <c r="J1030" i="2" s="1"/>
  <c r="K1030" i="2" a="1"/>
  <c r="K1030" i="2" s="1"/>
  <c r="A1030" i="5" s="1"/>
  <c r="L1030" i="2" a="1"/>
  <c r="L1030" i="2" s="1"/>
  <c r="M1030" i="2" s="1" a="1"/>
  <c r="M1030" i="2" s="1"/>
  <c r="F1030" i="5" s="1"/>
  <c r="O1030" i="2" a="1"/>
  <c r="O1030" i="2" s="1"/>
  <c r="P1030" i="2" s="1"/>
  <c r="C1030" i="5" s="1"/>
  <c r="A1031" i="2"/>
  <c r="B1031" i="2"/>
  <c r="C1031" i="2"/>
  <c r="D1031" i="2"/>
  <c r="F1031" i="2" s="1"/>
  <c r="G1031" i="2" a="1"/>
  <c r="G1031" i="2" s="1"/>
  <c r="H1031" i="2" a="1"/>
  <c r="H1031" i="2" s="1"/>
  <c r="I1031" i="2" a="1"/>
  <c r="I1031" i="2" s="1"/>
  <c r="J1031" i="2" a="1"/>
  <c r="J1031" i="2" s="1"/>
  <c r="K1031" i="2" a="1"/>
  <c r="K1031" i="2" s="1"/>
  <c r="A1031" i="5" s="1"/>
  <c r="L1031" i="2" a="1"/>
  <c r="L1031" i="2" s="1"/>
  <c r="M1031" i="2" s="1" a="1"/>
  <c r="M1031" i="2" s="1"/>
  <c r="F1031" i="5" s="1"/>
  <c r="O1031" i="2" a="1"/>
  <c r="O1031" i="2" s="1"/>
  <c r="A1032" i="2"/>
  <c r="B1032" i="2"/>
  <c r="C1032" i="2"/>
  <c r="D1032" i="2"/>
  <c r="G1032" i="2" a="1"/>
  <c r="G1032" i="2" s="1"/>
  <c r="H1032" i="2" a="1"/>
  <c r="H1032" i="2" s="1"/>
  <c r="I1032" i="2" a="1"/>
  <c r="I1032" i="2" s="1"/>
  <c r="J1032" i="2" a="1"/>
  <c r="J1032" i="2" s="1"/>
  <c r="K1032" i="2" a="1"/>
  <c r="K1032" i="2" s="1"/>
  <c r="A1032" i="5" s="1"/>
  <c r="L1032" i="2" a="1"/>
  <c r="L1032" i="2" s="1"/>
  <c r="N1032" i="2" s="1" a="1"/>
  <c r="N1032" i="2" s="1"/>
  <c r="E1032" i="5" s="1"/>
  <c r="O1032" i="2" a="1"/>
  <c r="O1032" i="2" s="1"/>
  <c r="Q1032" i="2" s="1"/>
  <c r="D1032" i="5" s="1"/>
  <c r="A1033" i="2"/>
  <c r="B1033" i="2"/>
  <c r="C1033" i="2"/>
  <c r="D1033" i="2"/>
  <c r="G1033" i="2" a="1"/>
  <c r="G1033" i="2" s="1"/>
  <c r="H1033" i="2" a="1"/>
  <c r="H1033" i="2" s="1"/>
  <c r="I1033" i="2" a="1"/>
  <c r="I1033" i="2" s="1"/>
  <c r="J1033" i="2" a="1"/>
  <c r="J1033" i="2" s="1"/>
  <c r="K1033" i="2" a="1"/>
  <c r="K1033" i="2" s="1"/>
  <c r="A1033" i="5" s="1"/>
  <c r="L1033" i="2" a="1"/>
  <c r="L1033" i="2" s="1"/>
  <c r="O1033" i="2" a="1"/>
  <c r="O1033" i="2" s="1"/>
  <c r="P1033" i="2" s="1"/>
  <c r="C1033" i="5" s="1"/>
  <c r="A1034" i="2"/>
  <c r="B1034" i="2"/>
  <c r="C1034" i="2"/>
  <c r="D1034" i="2"/>
  <c r="G1034" i="2" a="1"/>
  <c r="G1034" i="2" s="1"/>
  <c r="H1034" i="2" a="1"/>
  <c r="H1034" i="2" s="1"/>
  <c r="I1034" i="2" a="1"/>
  <c r="I1034" i="2" s="1"/>
  <c r="J1034" i="2" a="1"/>
  <c r="J1034" i="2" s="1"/>
  <c r="K1034" i="2" a="1"/>
  <c r="K1034" i="2" s="1"/>
  <c r="A1034" i="5" s="1"/>
  <c r="L1034" i="2" a="1"/>
  <c r="L1034" i="2" s="1"/>
  <c r="M1034" i="2" s="1" a="1"/>
  <c r="M1034" i="2" s="1"/>
  <c r="F1034" i="5" s="1"/>
  <c r="O1034" i="2" a="1"/>
  <c r="O1034" i="2" s="1"/>
  <c r="A1035" i="2"/>
  <c r="B1035" i="2"/>
  <c r="C1035" i="2"/>
  <c r="D1035" i="2"/>
  <c r="F1035" i="2" s="1"/>
  <c r="G1035" i="2" a="1"/>
  <c r="G1035" i="2" s="1"/>
  <c r="H1035" i="2" a="1"/>
  <c r="H1035" i="2" s="1"/>
  <c r="I1035" i="2" a="1"/>
  <c r="I1035" i="2" s="1"/>
  <c r="J1035" i="2" a="1"/>
  <c r="J1035" i="2" s="1"/>
  <c r="K1035" i="2" a="1"/>
  <c r="K1035" i="2" s="1"/>
  <c r="A1035" i="5" s="1"/>
  <c r="L1035" i="2" a="1"/>
  <c r="L1035" i="2" s="1"/>
  <c r="M1035" i="2" s="1" a="1"/>
  <c r="M1035" i="2" s="1"/>
  <c r="F1035" i="5" s="1"/>
  <c r="O1035" i="2" a="1"/>
  <c r="O1035" i="2" s="1"/>
  <c r="P1035" i="2" s="1"/>
  <c r="C1035" i="5" s="1"/>
  <c r="A1036" i="2"/>
  <c r="B1036" i="2"/>
  <c r="C1036" i="2"/>
  <c r="D1036" i="2"/>
  <c r="E1036" i="2" s="1"/>
  <c r="G1036" i="2" a="1"/>
  <c r="G1036" i="2" s="1"/>
  <c r="H1036" i="2" a="1"/>
  <c r="H1036" i="2" s="1"/>
  <c r="I1036" i="2" a="1"/>
  <c r="I1036" i="2" s="1"/>
  <c r="J1036" i="2" a="1"/>
  <c r="J1036" i="2" s="1"/>
  <c r="K1036" i="2" a="1"/>
  <c r="K1036" i="2" s="1"/>
  <c r="A1036" i="5" s="1"/>
  <c r="L1036" i="2" a="1"/>
  <c r="L1036" i="2" s="1"/>
  <c r="M1036" i="2" s="1" a="1"/>
  <c r="M1036" i="2" s="1"/>
  <c r="F1036" i="5" s="1"/>
  <c r="O1036" i="2" a="1"/>
  <c r="O1036" i="2" s="1"/>
  <c r="A1037" i="2"/>
  <c r="B1037" i="2"/>
  <c r="C1037" i="2"/>
  <c r="D1037" i="2"/>
  <c r="F1037" i="2" s="1"/>
  <c r="G1037" i="2" a="1"/>
  <c r="G1037" i="2" s="1"/>
  <c r="H1037" i="2" a="1"/>
  <c r="H1037" i="2" s="1"/>
  <c r="I1037" i="2" a="1"/>
  <c r="I1037" i="2" s="1"/>
  <c r="J1037" i="2" a="1"/>
  <c r="J1037" i="2" s="1"/>
  <c r="K1037" i="2" a="1"/>
  <c r="K1037" i="2" s="1"/>
  <c r="A1037" i="5" s="1"/>
  <c r="L1037" i="2" a="1"/>
  <c r="L1037" i="2" s="1"/>
  <c r="M1037" i="2" s="1" a="1"/>
  <c r="M1037" i="2" s="1"/>
  <c r="F1037" i="5" s="1"/>
  <c r="O1037" i="2" a="1"/>
  <c r="O1037" i="2" s="1"/>
  <c r="P1037" i="2" s="1"/>
  <c r="C1037" i="5" s="1"/>
  <c r="A1038" i="2"/>
  <c r="B1038" i="2"/>
  <c r="C1038" i="2"/>
  <c r="D1038" i="2"/>
  <c r="F1038" i="2" s="1"/>
  <c r="G1038" i="2" a="1"/>
  <c r="G1038" i="2" s="1"/>
  <c r="H1038" i="2" a="1"/>
  <c r="H1038" i="2" s="1"/>
  <c r="I1038" i="2" a="1"/>
  <c r="I1038" i="2" s="1"/>
  <c r="J1038" i="2" a="1"/>
  <c r="J1038" i="2" s="1"/>
  <c r="K1038" i="2" a="1"/>
  <c r="K1038" i="2" s="1"/>
  <c r="A1038" i="5" s="1"/>
  <c r="L1038" i="2" a="1"/>
  <c r="L1038" i="2" s="1"/>
  <c r="N1038" i="2" s="1" a="1"/>
  <c r="N1038" i="2" s="1"/>
  <c r="E1038" i="5" s="1"/>
  <c r="O1038" i="2" a="1"/>
  <c r="O1038" i="2" s="1"/>
  <c r="A1039" i="2"/>
  <c r="B1039" i="2"/>
  <c r="C1039" i="2"/>
  <c r="D1039" i="2"/>
  <c r="F1039" i="2" s="1"/>
  <c r="G1039" i="2" a="1"/>
  <c r="G1039" i="2" s="1"/>
  <c r="H1039" i="2" a="1"/>
  <c r="H1039" i="2" s="1"/>
  <c r="I1039" i="2" a="1"/>
  <c r="I1039" i="2" s="1"/>
  <c r="J1039" i="2" a="1"/>
  <c r="J1039" i="2" s="1"/>
  <c r="K1039" i="2" a="1"/>
  <c r="K1039" i="2" s="1"/>
  <c r="A1039" i="5" s="1"/>
  <c r="L1039" i="2" a="1"/>
  <c r="L1039" i="2" s="1"/>
  <c r="O1039" i="2" a="1"/>
  <c r="O1039" i="2" s="1"/>
  <c r="A1040" i="2"/>
  <c r="B1040" i="2"/>
  <c r="C1040" i="2"/>
  <c r="D1040" i="2"/>
  <c r="E1040" i="2" s="1"/>
  <c r="G1040" i="2" a="1"/>
  <c r="G1040" i="2" s="1"/>
  <c r="H1040" i="2" a="1"/>
  <c r="H1040" i="2" s="1"/>
  <c r="I1040" i="2" a="1"/>
  <c r="I1040" i="2" s="1"/>
  <c r="J1040" i="2" a="1"/>
  <c r="J1040" i="2" s="1"/>
  <c r="K1040" i="2" a="1"/>
  <c r="K1040" i="2" s="1"/>
  <c r="A1040" i="5" s="1"/>
  <c r="L1040" i="2" a="1"/>
  <c r="L1040" i="2" s="1"/>
  <c r="N1040" i="2" s="1" a="1"/>
  <c r="N1040" i="2" s="1"/>
  <c r="E1040" i="5" s="1"/>
  <c r="O1040" i="2" a="1"/>
  <c r="O1040" i="2" s="1"/>
  <c r="A1041" i="2"/>
  <c r="B1041" i="2"/>
  <c r="C1041" i="2"/>
  <c r="D1041" i="2"/>
  <c r="F1041" i="2" s="1"/>
  <c r="G1041" i="2" a="1"/>
  <c r="G1041" i="2" s="1"/>
  <c r="H1041" i="2" a="1"/>
  <c r="H1041" i="2" s="1"/>
  <c r="I1041" i="2" a="1"/>
  <c r="I1041" i="2" s="1"/>
  <c r="J1041" i="2" a="1"/>
  <c r="J1041" i="2" s="1"/>
  <c r="K1041" i="2" a="1"/>
  <c r="K1041" i="2" s="1"/>
  <c r="A1041" i="5" s="1"/>
  <c r="L1041" i="2" a="1"/>
  <c r="L1041" i="2" s="1"/>
  <c r="M1041" i="2" s="1" a="1"/>
  <c r="M1041" i="2" s="1"/>
  <c r="F1041" i="5" s="1"/>
  <c r="O1041" i="2" a="1"/>
  <c r="O1041" i="2" s="1"/>
  <c r="P1041" i="2" s="1"/>
  <c r="C1041" i="5" s="1"/>
  <c r="A1042" i="2"/>
  <c r="B1042" i="2"/>
  <c r="C1042" i="2"/>
  <c r="D1042" i="2"/>
  <c r="G1042" i="2" a="1"/>
  <c r="G1042" i="2" s="1"/>
  <c r="H1042" i="2" a="1"/>
  <c r="H1042" i="2" s="1"/>
  <c r="I1042" i="2" a="1"/>
  <c r="I1042" i="2" s="1"/>
  <c r="J1042" i="2" a="1"/>
  <c r="J1042" i="2" s="1"/>
  <c r="K1042" i="2" a="1"/>
  <c r="K1042" i="2" s="1"/>
  <c r="A1042" i="5" s="1"/>
  <c r="L1042" i="2" a="1"/>
  <c r="L1042" i="2" s="1"/>
  <c r="O1042" i="2" a="1"/>
  <c r="O1042" i="2" s="1"/>
  <c r="A1043" i="2"/>
  <c r="B1043" i="2"/>
  <c r="C1043" i="2"/>
  <c r="D1043" i="2"/>
  <c r="E1043" i="2" s="1"/>
  <c r="G1043" i="2" a="1"/>
  <c r="G1043" i="2" s="1"/>
  <c r="H1043" i="2" a="1"/>
  <c r="H1043" i="2" s="1"/>
  <c r="I1043" i="2" a="1"/>
  <c r="I1043" i="2" s="1"/>
  <c r="J1043" i="2" a="1"/>
  <c r="J1043" i="2" s="1"/>
  <c r="K1043" i="2" a="1"/>
  <c r="K1043" i="2" s="1"/>
  <c r="A1043" i="5" s="1"/>
  <c r="L1043" i="2" a="1"/>
  <c r="L1043" i="2" s="1"/>
  <c r="O1043" i="2" a="1"/>
  <c r="O1043" i="2" s="1"/>
  <c r="A1044" i="2"/>
  <c r="B1044" i="2"/>
  <c r="C1044" i="2"/>
  <c r="D1044" i="2"/>
  <c r="F1044" i="2" s="1"/>
  <c r="G1044" i="2" a="1"/>
  <c r="G1044" i="2" s="1"/>
  <c r="H1044" i="2" a="1"/>
  <c r="H1044" i="2" s="1"/>
  <c r="I1044" i="2" a="1"/>
  <c r="I1044" i="2" s="1"/>
  <c r="J1044" i="2" a="1"/>
  <c r="J1044" i="2" s="1"/>
  <c r="K1044" i="2" a="1"/>
  <c r="K1044" i="2" s="1"/>
  <c r="A1044" i="5" s="1"/>
  <c r="L1044" i="2" a="1"/>
  <c r="L1044" i="2" s="1"/>
  <c r="M1044" i="2" s="1" a="1"/>
  <c r="M1044" i="2" s="1"/>
  <c r="F1044" i="5" s="1"/>
  <c r="O1044" i="2" a="1"/>
  <c r="O1044" i="2" s="1"/>
  <c r="A1045" i="2"/>
  <c r="B1045" i="2"/>
  <c r="C1045" i="2"/>
  <c r="D1045" i="2"/>
  <c r="F1045" i="2" s="1"/>
  <c r="G1045" i="2" a="1"/>
  <c r="G1045" i="2" s="1"/>
  <c r="H1045" i="2" a="1"/>
  <c r="H1045" i="2" s="1"/>
  <c r="I1045" i="2" a="1"/>
  <c r="I1045" i="2" s="1"/>
  <c r="J1045" i="2" a="1"/>
  <c r="J1045" i="2" s="1"/>
  <c r="K1045" i="2" a="1"/>
  <c r="K1045" i="2" s="1"/>
  <c r="A1045" i="5" s="1"/>
  <c r="L1045" i="2" a="1"/>
  <c r="L1045" i="2" s="1"/>
  <c r="M1045" i="2" s="1" a="1"/>
  <c r="M1045" i="2" s="1"/>
  <c r="F1045" i="5" s="1"/>
  <c r="O1045" i="2" a="1"/>
  <c r="O1045" i="2" s="1"/>
  <c r="A1046" i="2"/>
  <c r="B1046" i="2"/>
  <c r="C1046" i="2"/>
  <c r="D1046" i="2"/>
  <c r="F1046" i="2" s="1"/>
  <c r="G1046" i="2" a="1"/>
  <c r="G1046" i="2" s="1"/>
  <c r="H1046" i="2" a="1"/>
  <c r="H1046" i="2" s="1"/>
  <c r="I1046" i="2" a="1"/>
  <c r="I1046" i="2" s="1"/>
  <c r="J1046" i="2" a="1"/>
  <c r="J1046" i="2" s="1"/>
  <c r="K1046" i="2" a="1"/>
  <c r="K1046" i="2" s="1"/>
  <c r="A1046" i="5" s="1"/>
  <c r="L1046" i="2" a="1"/>
  <c r="L1046" i="2" s="1"/>
  <c r="O1046" i="2" a="1"/>
  <c r="O1046" i="2" s="1"/>
  <c r="A1047" i="2"/>
  <c r="B1047" i="2"/>
  <c r="C1047" i="2"/>
  <c r="D1047" i="2"/>
  <c r="E1047" i="2" s="1"/>
  <c r="G1047" i="2" a="1"/>
  <c r="G1047" i="2" s="1"/>
  <c r="H1047" i="2" a="1"/>
  <c r="H1047" i="2" s="1"/>
  <c r="I1047" i="2" a="1"/>
  <c r="I1047" i="2" s="1"/>
  <c r="J1047" i="2" a="1"/>
  <c r="J1047" i="2" s="1"/>
  <c r="K1047" i="2" a="1"/>
  <c r="K1047" i="2" s="1"/>
  <c r="A1047" i="5" s="1"/>
  <c r="L1047" i="2" a="1"/>
  <c r="L1047" i="2" s="1"/>
  <c r="O1047" i="2" a="1"/>
  <c r="O1047" i="2" s="1"/>
  <c r="A1048" i="2"/>
  <c r="B1048" i="2"/>
  <c r="C1048" i="2"/>
  <c r="D1048" i="2"/>
  <c r="F1048" i="2" s="1"/>
  <c r="G1048" i="2" a="1"/>
  <c r="G1048" i="2" s="1"/>
  <c r="H1048" i="2" a="1"/>
  <c r="H1048" i="2" s="1"/>
  <c r="I1048" i="2" a="1"/>
  <c r="I1048" i="2" s="1"/>
  <c r="J1048" i="2" a="1"/>
  <c r="J1048" i="2" s="1"/>
  <c r="K1048" i="2" a="1"/>
  <c r="K1048" i="2" s="1"/>
  <c r="A1048" i="5" s="1"/>
  <c r="L1048" i="2" a="1"/>
  <c r="L1048" i="2" s="1"/>
  <c r="M1048" i="2" s="1" a="1"/>
  <c r="M1048" i="2" s="1"/>
  <c r="F1048" i="5" s="1"/>
  <c r="O1048" i="2" a="1"/>
  <c r="O1048" i="2" s="1"/>
  <c r="A1049" i="2"/>
  <c r="B1049" i="2"/>
  <c r="C1049" i="2"/>
  <c r="D1049" i="2"/>
  <c r="F1049" i="2" s="1"/>
  <c r="G1049" i="2" a="1"/>
  <c r="G1049" i="2" s="1"/>
  <c r="H1049" i="2" a="1"/>
  <c r="H1049" i="2" s="1"/>
  <c r="I1049" i="2" a="1"/>
  <c r="I1049" i="2" s="1"/>
  <c r="J1049" i="2" a="1"/>
  <c r="J1049" i="2" s="1"/>
  <c r="K1049" i="2" a="1"/>
  <c r="K1049" i="2" s="1"/>
  <c r="A1049" i="5" s="1"/>
  <c r="L1049" i="2" a="1"/>
  <c r="L1049" i="2" s="1"/>
  <c r="O1049" i="2" a="1"/>
  <c r="O1049" i="2" s="1"/>
  <c r="A1050" i="2"/>
  <c r="B1050" i="2"/>
  <c r="C1050" i="2"/>
  <c r="D1050" i="2"/>
  <c r="F1050" i="2" s="1"/>
  <c r="G1050" i="2" a="1"/>
  <c r="G1050" i="2" s="1"/>
  <c r="H1050" i="2" a="1"/>
  <c r="H1050" i="2" s="1"/>
  <c r="I1050" i="2" a="1"/>
  <c r="I1050" i="2" s="1"/>
  <c r="J1050" i="2" a="1"/>
  <c r="J1050" i="2" s="1"/>
  <c r="K1050" i="2" a="1"/>
  <c r="K1050" i="2" s="1"/>
  <c r="A1050" i="5" s="1"/>
  <c r="L1050" i="2" a="1"/>
  <c r="L1050" i="2" s="1"/>
  <c r="O1050" i="2" a="1"/>
  <c r="O1050" i="2" s="1"/>
  <c r="A1051" i="2"/>
  <c r="B1051" i="2"/>
  <c r="C1051" i="2"/>
  <c r="D1051" i="2"/>
  <c r="E1051" i="2" s="1"/>
  <c r="G1051" i="2" a="1"/>
  <c r="G1051" i="2" s="1"/>
  <c r="H1051" i="2" a="1"/>
  <c r="H1051" i="2" s="1"/>
  <c r="I1051" i="2" a="1"/>
  <c r="I1051" i="2" s="1"/>
  <c r="J1051" i="2" a="1"/>
  <c r="J1051" i="2" s="1"/>
  <c r="K1051" i="2" a="1"/>
  <c r="K1051" i="2" s="1"/>
  <c r="A1051" i="5" s="1"/>
  <c r="L1051" i="2" a="1"/>
  <c r="L1051" i="2" s="1"/>
  <c r="O1051" i="2" a="1"/>
  <c r="O1051" i="2" s="1"/>
  <c r="P1051" i="2" s="1"/>
  <c r="C1051" i="5" s="1"/>
  <c r="A1052" i="2"/>
  <c r="B1052" i="2"/>
  <c r="C1052" i="2"/>
  <c r="D1052" i="2"/>
  <c r="E1052" i="2" s="1"/>
  <c r="G1052" i="2" a="1"/>
  <c r="G1052" i="2" s="1"/>
  <c r="H1052" i="2" a="1"/>
  <c r="H1052" i="2" s="1"/>
  <c r="I1052" i="2" a="1"/>
  <c r="I1052" i="2" s="1"/>
  <c r="J1052" i="2" a="1"/>
  <c r="J1052" i="2" s="1"/>
  <c r="K1052" i="2" a="1"/>
  <c r="K1052" i="2" s="1"/>
  <c r="A1052" i="5" s="1"/>
  <c r="L1052" i="2" a="1"/>
  <c r="L1052" i="2" s="1"/>
  <c r="O1052" i="2" a="1"/>
  <c r="O1052" i="2" s="1"/>
  <c r="A1053" i="2"/>
  <c r="B1053" i="2"/>
  <c r="C1053" i="2"/>
  <c r="D1053" i="2"/>
  <c r="E1053" i="2" s="1"/>
  <c r="G1053" i="2" a="1"/>
  <c r="G1053" i="2" s="1"/>
  <c r="H1053" i="2" a="1"/>
  <c r="H1053" i="2" s="1"/>
  <c r="I1053" i="2" a="1"/>
  <c r="I1053" i="2" s="1"/>
  <c r="J1053" i="2" a="1"/>
  <c r="J1053" i="2" s="1"/>
  <c r="K1053" i="2" a="1"/>
  <c r="K1053" i="2" s="1"/>
  <c r="A1053" i="5" s="1"/>
  <c r="L1053" i="2" a="1"/>
  <c r="L1053" i="2" s="1"/>
  <c r="N1053" i="2" s="1" a="1"/>
  <c r="N1053" i="2" s="1"/>
  <c r="E1053" i="5" s="1"/>
  <c r="O1053" i="2" a="1"/>
  <c r="O1053" i="2" s="1"/>
  <c r="P1053" i="2" s="1"/>
  <c r="C1053" i="5" s="1"/>
  <c r="A1054" i="2"/>
  <c r="B1054" i="2"/>
  <c r="C1054" i="2"/>
  <c r="D1054" i="2"/>
  <c r="G1054" i="2" a="1"/>
  <c r="G1054" i="2" s="1"/>
  <c r="H1054" i="2" a="1"/>
  <c r="H1054" i="2" s="1"/>
  <c r="I1054" i="2" a="1"/>
  <c r="I1054" i="2" s="1"/>
  <c r="J1054" i="2" a="1"/>
  <c r="J1054" i="2" s="1"/>
  <c r="K1054" i="2" a="1"/>
  <c r="K1054" i="2" s="1"/>
  <c r="A1054" i="5" s="1"/>
  <c r="L1054" i="2" a="1"/>
  <c r="L1054" i="2" s="1"/>
  <c r="O1054" i="2" a="1"/>
  <c r="O1054" i="2" s="1"/>
  <c r="P1054" i="2" s="1"/>
  <c r="C1054" i="5" s="1"/>
  <c r="A1055" i="2"/>
  <c r="B1055" i="2"/>
  <c r="C1055" i="2"/>
  <c r="D1055" i="2"/>
  <c r="F1055" i="2" s="1"/>
  <c r="G1055" i="2" a="1"/>
  <c r="G1055" i="2" s="1"/>
  <c r="H1055" i="2" a="1"/>
  <c r="H1055" i="2" s="1"/>
  <c r="I1055" i="2" a="1"/>
  <c r="I1055" i="2" s="1"/>
  <c r="J1055" i="2" a="1"/>
  <c r="J1055" i="2" s="1"/>
  <c r="K1055" i="2" a="1"/>
  <c r="K1055" i="2" s="1"/>
  <c r="A1055" i="5" s="1"/>
  <c r="L1055" i="2" a="1"/>
  <c r="L1055" i="2" s="1"/>
  <c r="O1055" i="2" a="1"/>
  <c r="O1055" i="2" s="1"/>
  <c r="P1055" i="2" s="1"/>
  <c r="C1055" i="5" s="1"/>
  <c r="A1056" i="2"/>
  <c r="B1056" i="2"/>
  <c r="C1056" i="2"/>
  <c r="D1056" i="2"/>
  <c r="F1056" i="2" s="1"/>
  <c r="G1056" i="2" a="1"/>
  <c r="G1056" i="2" s="1"/>
  <c r="H1056" i="2" a="1"/>
  <c r="H1056" i="2" s="1"/>
  <c r="I1056" i="2" a="1"/>
  <c r="I1056" i="2" s="1"/>
  <c r="J1056" i="2" a="1"/>
  <c r="J1056" i="2" s="1"/>
  <c r="K1056" i="2" a="1"/>
  <c r="K1056" i="2" s="1"/>
  <c r="A1056" i="5" s="1"/>
  <c r="L1056" i="2" a="1"/>
  <c r="L1056" i="2" s="1"/>
  <c r="N1056" i="2" s="1" a="1"/>
  <c r="N1056" i="2" s="1"/>
  <c r="E1056" i="5" s="1"/>
  <c r="O1056" i="2" a="1"/>
  <c r="O1056" i="2" s="1"/>
  <c r="A1057" i="2"/>
  <c r="B1057" i="2"/>
  <c r="C1057" i="2"/>
  <c r="D1057" i="2"/>
  <c r="G1057" i="2" a="1"/>
  <c r="G1057" i="2" s="1"/>
  <c r="H1057" i="2" a="1"/>
  <c r="H1057" i="2" s="1"/>
  <c r="I1057" i="2" a="1"/>
  <c r="I1057" i="2" s="1"/>
  <c r="J1057" i="2" a="1"/>
  <c r="J1057" i="2" s="1"/>
  <c r="K1057" i="2" a="1"/>
  <c r="K1057" i="2" s="1"/>
  <c r="A1057" i="5" s="1"/>
  <c r="L1057" i="2" a="1"/>
  <c r="L1057" i="2" s="1"/>
  <c r="O1057" i="2" a="1"/>
  <c r="O1057" i="2" s="1"/>
  <c r="A1058" i="2"/>
  <c r="B1058" i="2"/>
  <c r="C1058" i="2"/>
  <c r="D1058" i="2"/>
  <c r="G1058" i="2" a="1"/>
  <c r="G1058" i="2" s="1"/>
  <c r="H1058" i="2" a="1"/>
  <c r="H1058" i="2" s="1"/>
  <c r="I1058" i="2" a="1"/>
  <c r="I1058" i="2" s="1"/>
  <c r="J1058" i="2" a="1"/>
  <c r="J1058" i="2" s="1"/>
  <c r="K1058" i="2" a="1"/>
  <c r="K1058" i="2" s="1"/>
  <c r="A1058" i="5" s="1"/>
  <c r="L1058" i="2" a="1"/>
  <c r="L1058" i="2" s="1"/>
  <c r="O1058" i="2" a="1"/>
  <c r="O1058" i="2" s="1"/>
  <c r="A1059" i="2"/>
  <c r="B1059" i="2"/>
  <c r="C1059" i="2"/>
  <c r="D1059" i="2"/>
  <c r="F1059" i="2" s="1"/>
  <c r="G1059" i="2" a="1"/>
  <c r="G1059" i="2" s="1"/>
  <c r="H1059" i="2" a="1"/>
  <c r="H1059" i="2" s="1"/>
  <c r="I1059" i="2" a="1"/>
  <c r="I1059" i="2" s="1"/>
  <c r="J1059" i="2" a="1"/>
  <c r="J1059" i="2" s="1"/>
  <c r="K1059" i="2" a="1"/>
  <c r="K1059" i="2" s="1"/>
  <c r="A1059" i="5" s="1"/>
  <c r="L1059" i="2" a="1"/>
  <c r="L1059" i="2" s="1"/>
  <c r="M1059" i="2" s="1" a="1"/>
  <c r="M1059" i="2" s="1"/>
  <c r="F1059" i="5" s="1"/>
  <c r="O1059" i="2" a="1"/>
  <c r="O1059" i="2" s="1"/>
  <c r="A1060" i="2"/>
  <c r="B1060" i="2"/>
  <c r="C1060" i="2"/>
  <c r="D1060" i="2"/>
  <c r="F1060" i="2" s="1"/>
  <c r="G1060" i="2" a="1"/>
  <c r="G1060" i="2" s="1"/>
  <c r="H1060" i="2" a="1"/>
  <c r="H1060" i="2" s="1"/>
  <c r="I1060" i="2" a="1"/>
  <c r="I1060" i="2" s="1"/>
  <c r="J1060" i="2" a="1"/>
  <c r="J1060" i="2" s="1"/>
  <c r="K1060" i="2" a="1"/>
  <c r="K1060" i="2" s="1"/>
  <c r="A1060" i="5" s="1"/>
  <c r="L1060" i="2" a="1"/>
  <c r="L1060" i="2" s="1"/>
  <c r="M1060" i="2" s="1" a="1"/>
  <c r="M1060" i="2" s="1"/>
  <c r="F1060" i="5" s="1"/>
  <c r="O1060" i="2" a="1"/>
  <c r="O1060" i="2" s="1"/>
  <c r="Q1060" i="2" s="1"/>
  <c r="D1060" i="5" s="1"/>
  <c r="A1061" i="2"/>
  <c r="B1061" i="2"/>
  <c r="C1061" i="2"/>
  <c r="D1061" i="2"/>
  <c r="E1061" i="2" s="1"/>
  <c r="G1061" i="2" a="1"/>
  <c r="G1061" i="2" s="1"/>
  <c r="H1061" i="2" a="1"/>
  <c r="H1061" i="2" s="1"/>
  <c r="I1061" i="2" a="1"/>
  <c r="I1061" i="2" s="1"/>
  <c r="J1061" i="2" a="1"/>
  <c r="J1061" i="2" s="1"/>
  <c r="K1061" i="2" a="1"/>
  <c r="K1061" i="2" s="1"/>
  <c r="A1061" i="5" s="1"/>
  <c r="L1061" i="2" a="1"/>
  <c r="L1061" i="2" s="1"/>
  <c r="O1061" i="2" a="1"/>
  <c r="O1061" i="2" s="1"/>
  <c r="P1061" i="2" s="1"/>
  <c r="C1061" i="5" s="1"/>
  <c r="A1062" i="2"/>
  <c r="B1062" i="2"/>
  <c r="C1062" i="2"/>
  <c r="D1062" i="2"/>
  <c r="F1062" i="2" s="1"/>
  <c r="G1062" i="2" a="1"/>
  <c r="G1062" i="2" s="1"/>
  <c r="H1062" i="2" a="1"/>
  <c r="H1062" i="2" s="1"/>
  <c r="I1062" i="2" a="1"/>
  <c r="I1062" i="2" s="1"/>
  <c r="J1062" i="2" a="1"/>
  <c r="J1062" i="2" s="1"/>
  <c r="K1062" i="2" a="1"/>
  <c r="K1062" i="2" s="1"/>
  <c r="A1062" i="5" s="1"/>
  <c r="L1062" i="2" a="1"/>
  <c r="L1062" i="2" s="1"/>
  <c r="O1062" i="2" a="1"/>
  <c r="O1062" i="2" s="1"/>
  <c r="P1062" i="2" s="1"/>
  <c r="C1062" i="5" s="1"/>
  <c r="A1063" i="2"/>
  <c r="B1063" i="2"/>
  <c r="C1063" i="2"/>
  <c r="D1063" i="2"/>
  <c r="E1063" i="2" s="1"/>
  <c r="G1063" i="2" a="1"/>
  <c r="G1063" i="2" s="1"/>
  <c r="H1063" i="2" a="1"/>
  <c r="H1063" i="2" s="1"/>
  <c r="I1063" i="2" a="1"/>
  <c r="I1063" i="2" s="1"/>
  <c r="J1063" i="2" a="1"/>
  <c r="J1063" i="2" s="1"/>
  <c r="K1063" i="2" a="1"/>
  <c r="K1063" i="2" s="1"/>
  <c r="A1063" i="5" s="1"/>
  <c r="L1063" i="2" a="1"/>
  <c r="L1063" i="2" s="1"/>
  <c r="O1063" i="2" a="1"/>
  <c r="O1063" i="2" s="1"/>
  <c r="A1064" i="2"/>
  <c r="B1064" i="2"/>
  <c r="C1064" i="2"/>
  <c r="D1064" i="2"/>
  <c r="G1064" i="2" a="1"/>
  <c r="G1064" i="2" s="1"/>
  <c r="H1064" i="2" a="1"/>
  <c r="H1064" i="2" s="1"/>
  <c r="I1064" i="2" a="1"/>
  <c r="I1064" i="2" s="1"/>
  <c r="J1064" i="2" a="1"/>
  <c r="J1064" i="2" s="1"/>
  <c r="K1064" i="2" a="1"/>
  <c r="K1064" i="2" s="1"/>
  <c r="A1064" i="5" s="1"/>
  <c r="L1064" i="2" a="1"/>
  <c r="L1064" i="2" s="1"/>
  <c r="O1064" i="2" a="1"/>
  <c r="O1064" i="2" s="1"/>
  <c r="P1064" i="2" s="1"/>
  <c r="C1064" i="5" s="1"/>
  <c r="A1065" i="2"/>
  <c r="B1065" i="2"/>
  <c r="C1065" i="2"/>
  <c r="D1065" i="2"/>
  <c r="F1065" i="2" s="1"/>
  <c r="G1065" i="2" a="1"/>
  <c r="G1065" i="2" s="1"/>
  <c r="H1065" i="2" a="1"/>
  <c r="H1065" i="2" s="1"/>
  <c r="I1065" i="2" a="1"/>
  <c r="I1065" i="2" s="1"/>
  <c r="J1065" i="2" a="1"/>
  <c r="J1065" i="2" s="1"/>
  <c r="K1065" i="2" a="1"/>
  <c r="K1065" i="2" s="1"/>
  <c r="A1065" i="5" s="1"/>
  <c r="L1065" i="2" a="1"/>
  <c r="L1065" i="2" s="1"/>
  <c r="O1065" i="2" a="1"/>
  <c r="O1065" i="2" s="1"/>
  <c r="P1065" i="2" s="1"/>
  <c r="C1065" i="5" s="1"/>
  <c r="A1066" i="2"/>
  <c r="B1066" i="2"/>
  <c r="C1066" i="2"/>
  <c r="D1066" i="2"/>
  <c r="E1066" i="2" s="1"/>
  <c r="G1066" i="2" a="1"/>
  <c r="G1066" i="2" s="1"/>
  <c r="H1066" i="2" a="1"/>
  <c r="H1066" i="2" s="1"/>
  <c r="I1066" i="2" a="1"/>
  <c r="I1066" i="2" s="1"/>
  <c r="J1066" i="2" a="1"/>
  <c r="J1066" i="2" s="1"/>
  <c r="K1066" i="2" a="1"/>
  <c r="K1066" i="2" s="1"/>
  <c r="A1066" i="5" s="1"/>
  <c r="L1066" i="2" a="1"/>
  <c r="L1066" i="2" s="1"/>
  <c r="O1066" i="2" a="1"/>
  <c r="O1066" i="2" s="1"/>
  <c r="A1067" i="2"/>
  <c r="B1067" i="2"/>
  <c r="C1067" i="2"/>
  <c r="D1067" i="2"/>
  <c r="F1067" i="2" s="1"/>
  <c r="G1067" i="2" a="1"/>
  <c r="G1067" i="2" s="1"/>
  <c r="H1067" i="2" a="1"/>
  <c r="H1067" i="2" s="1"/>
  <c r="I1067" i="2" a="1"/>
  <c r="I1067" i="2" s="1"/>
  <c r="J1067" i="2" a="1"/>
  <c r="J1067" i="2" s="1"/>
  <c r="K1067" i="2" a="1"/>
  <c r="K1067" i="2" s="1"/>
  <c r="A1067" i="5" s="1"/>
  <c r="L1067" i="2" a="1"/>
  <c r="L1067" i="2" s="1"/>
  <c r="O1067" i="2" a="1"/>
  <c r="O1067" i="2" s="1"/>
  <c r="A1068" i="2"/>
  <c r="B1068" i="2"/>
  <c r="C1068" i="2"/>
  <c r="D1068" i="2"/>
  <c r="F1068" i="2" s="1"/>
  <c r="G1068" i="2" a="1"/>
  <c r="G1068" i="2" s="1"/>
  <c r="H1068" i="2" a="1"/>
  <c r="H1068" i="2" s="1"/>
  <c r="I1068" i="2" a="1"/>
  <c r="I1068" i="2" s="1"/>
  <c r="J1068" i="2" a="1"/>
  <c r="J1068" i="2" s="1"/>
  <c r="K1068" i="2" a="1"/>
  <c r="K1068" i="2" s="1"/>
  <c r="A1068" i="5" s="1"/>
  <c r="L1068" i="2" a="1"/>
  <c r="L1068" i="2" s="1"/>
  <c r="M1068" i="2" s="1" a="1"/>
  <c r="M1068" i="2" s="1"/>
  <c r="F1068" i="5" s="1"/>
  <c r="O1068" i="2" a="1"/>
  <c r="O1068" i="2" s="1"/>
  <c r="Q1068" i="2" s="1"/>
  <c r="D1068" i="5" s="1"/>
  <c r="A1069" i="2"/>
  <c r="B1069" i="2"/>
  <c r="C1069" i="2"/>
  <c r="D1069" i="2"/>
  <c r="F1069" i="2" s="1"/>
  <c r="E1069" i="2"/>
  <c r="G1069" i="2" a="1"/>
  <c r="G1069" i="2" s="1"/>
  <c r="H1069" i="2" a="1"/>
  <c r="H1069" i="2" s="1"/>
  <c r="I1069" i="2" a="1"/>
  <c r="I1069" i="2" s="1"/>
  <c r="J1069" i="2" a="1"/>
  <c r="J1069" i="2" s="1"/>
  <c r="K1069" i="2" a="1"/>
  <c r="K1069" i="2" s="1"/>
  <c r="A1069" i="5" s="1"/>
  <c r="L1069" i="2" a="1"/>
  <c r="L1069" i="2" s="1"/>
  <c r="O1069" i="2" a="1"/>
  <c r="O1069" i="2" s="1"/>
  <c r="A1070" i="2"/>
  <c r="B1070" i="2"/>
  <c r="C1070" i="2"/>
  <c r="D1070" i="2"/>
  <c r="F1070" i="2" s="1"/>
  <c r="G1070" i="2" a="1"/>
  <c r="G1070" i="2" s="1"/>
  <c r="H1070" i="2" a="1"/>
  <c r="H1070" i="2" s="1"/>
  <c r="I1070" i="2" a="1"/>
  <c r="I1070" i="2" s="1"/>
  <c r="J1070" i="2" a="1"/>
  <c r="J1070" i="2" s="1"/>
  <c r="K1070" i="2" a="1"/>
  <c r="K1070" i="2" s="1"/>
  <c r="A1070" i="5" s="1"/>
  <c r="L1070" i="2" a="1"/>
  <c r="L1070" i="2" s="1"/>
  <c r="O1070" i="2" a="1"/>
  <c r="O1070" i="2" s="1"/>
  <c r="A1071" i="2"/>
  <c r="B1071" i="2"/>
  <c r="C1071" i="2"/>
  <c r="D1071" i="2"/>
  <c r="G1071" i="2" a="1"/>
  <c r="G1071" i="2" s="1"/>
  <c r="H1071" i="2" a="1"/>
  <c r="H1071" i="2" s="1"/>
  <c r="I1071" i="2" a="1"/>
  <c r="I1071" i="2" s="1"/>
  <c r="J1071" i="2" a="1"/>
  <c r="J1071" i="2" s="1"/>
  <c r="K1071" i="2" a="1"/>
  <c r="K1071" i="2" s="1"/>
  <c r="A1071" i="5" s="1"/>
  <c r="L1071" i="2" a="1"/>
  <c r="L1071" i="2" s="1"/>
  <c r="M1071" i="2" s="1" a="1"/>
  <c r="M1071" i="2" s="1"/>
  <c r="F1071" i="5" s="1"/>
  <c r="O1071" i="2" a="1"/>
  <c r="O1071" i="2" s="1"/>
  <c r="A1072" i="2"/>
  <c r="B1072" i="2"/>
  <c r="C1072" i="2"/>
  <c r="D1072" i="2"/>
  <c r="F1072" i="2" s="1"/>
  <c r="G1072" i="2" a="1"/>
  <c r="G1072" i="2" s="1"/>
  <c r="H1072" i="2" a="1"/>
  <c r="H1072" i="2" s="1"/>
  <c r="I1072" i="2" a="1"/>
  <c r="I1072" i="2" s="1"/>
  <c r="J1072" i="2" a="1"/>
  <c r="J1072" i="2" s="1"/>
  <c r="K1072" i="2" a="1"/>
  <c r="K1072" i="2" s="1"/>
  <c r="A1072" i="5" s="1"/>
  <c r="L1072" i="2" a="1"/>
  <c r="L1072" i="2" s="1"/>
  <c r="O1072" i="2" a="1"/>
  <c r="O1072" i="2" s="1"/>
  <c r="Q1072" i="2" s="1"/>
  <c r="D1072" i="5" s="1"/>
  <c r="A1073" i="2"/>
  <c r="B1073" i="2"/>
  <c r="C1073" i="2"/>
  <c r="D1073" i="2"/>
  <c r="F1073" i="2" s="1"/>
  <c r="G1073" i="2" a="1"/>
  <c r="G1073" i="2" s="1"/>
  <c r="H1073" i="2" a="1"/>
  <c r="H1073" i="2" s="1"/>
  <c r="I1073" i="2" a="1"/>
  <c r="I1073" i="2" s="1"/>
  <c r="J1073" i="2" a="1"/>
  <c r="J1073" i="2" s="1"/>
  <c r="K1073" i="2" a="1"/>
  <c r="K1073" i="2" s="1"/>
  <c r="A1073" i="5" s="1"/>
  <c r="L1073" i="2" a="1"/>
  <c r="L1073" i="2" s="1"/>
  <c r="O1073" i="2" a="1"/>
  <c r="O1073" i="2" s="1"/>
  <c r="A1074" i="2"/>
  <c r="B1074" i="2"/>
  <c r="C1074" i="2"/>
  <c r="D1074" i="2"/>
  <c r="E1074" i="2" s="1"/>
  <c r="G1074" i="2" a="1"/>
  <c r="G1074" i="2" s="1"/>
  <c r="H1074" i="2" a="1"/>
  <c r="H1074" i="2" s="1"/>
  <c r="I1074" i="2" a="1"/>
  <c r="I1074" i="2" s="1"/>
  <c r="J1074" i="2" a="1"/>
  <c r="J1074" i="2" s="1"/>
  <c r="K1074" i="2" a="1"/>
  <c r="K1074" i="2" s="1"/>
  <c r="A1074" i="5" s="1"/>
  <c r="L1074" i="2" a="1"/>
  <c r="L1074" i="2" s="1"/>
  <c r="O1074" i="2" a="1"/>
  <c r="O1074" i="2" s="1"/>
  <c r="A1075" i="2"/>
  <c r="B1075" i="2"/>
  <c r="C1075" i="2"/>
  <c r="D1075" i="2"/>
  <c r="F1075" i="2" s="1"/>
  <c r="G1075" i="2" a="1"/>
  <c r="G1075" i="2" s="1"/>
  <c r="H1075" i="2" a="1"/>
  <c r="H1075" i="2" s="1"/>
  <c r="I1075" i="2" a="1"/>
  <c r="I1075" i="2" s="1"/>
  <c r="J1075" i="2" a="1"/>
  <c r="J1075" i="2" s="1"/>
  <c r="K1075" i="2" a="1"/>
  <c r="K1075" i="2" s="1"/>
  <c r="A1075" i="5" s="1"/>
  <c r="L1075" i="2" a="1"/>
  <c r="L1075" i="2" s="1"/>
  <c r="M1075" i="2" s="1" a="1"/>
  <c r="M1075" i="2" s="1"/>
  <c r="F1075" i="5" s="1"/>
  <c r="O1075" i="2" a="1"/>
  <c r="O1075" i="2" s="1"/>
  <c r="A1076" i="2"/>
  <c r="B1076" i="2"/>
  <c r="C1076" i="2"/>
  <c r="D1076" i="2"/>
  <c r="E1076" i="2" s="1"/>
  <c r="G1076" i="2" a="1"/>
  <c r="G1076" i="2" s="1"/>
  <c r="H1076" i="2" a="1"/>
  <c r="H1076" i="2" s="1"/>
  <c r="I1076" i="2" a="1"/>
  <c r="I1076" i="2" s="1"/>
  <c r="J1076" i="2" a="1"/>
  <c r="J1076" i="2" s="1"/>
  <c r="K1076" i="2" a="1"/>
  <c r="K1076" i="2" s="1"/>
  <c r="A1076" i="5" s="1"/>
  <c r="L1076" i="2" a="1"/>
  <c r="L1076" i="2" s="1"/>
  <c r="M1076" i="2" s="1" a="1"/>
  <c r="M1076" i="2" s="1"/>
  <c r="F1076" i="5" s="1"/>
  <c r="O1076" i="2" a="1"/>
  <c r="O1076" i="2" s="1"/>
  <c r="Q1076" i="2" s="1"/>
  <c r="D1076" i="5" s="1"/>
  <c r="A1077" i="2"/>
  <c r="B1077" i="2"/>
  <c r="C1077" i="2"/>
  <c r="D1077" i="2"/>
  <c r="F1077" i="2" s="1"/>
  <c r="G1077" i="2" a="1"/>
  <c r="G1077" i="2" s="1"/>
  <c r="H1077" i="2" a="1"/>
  <c r="H1077" i="2" s="1"/>
  <c r="I1077" i="2" a="1"/>
  <c r="I1077" i="2" s="1"/>
  <c r="J1077" i="2" a="1"/>
  <c r="J1077" i="2" s="1"/>
  <c r="K1077" i="2" a="1"/>
  <c r="K1077" i="2" s="1"/>
  <c r="A1077" i="5" s="1"/>
  <c r="L1077" i="2" a="1"/>
  <c r="L1077" i="2" s="1"/>
  <c r="O1077" i="2" a="1"/>
  <c r="O1077" i="2" s="1"/>
  <c r="A1078" i="2"/>
  <c r="B1078" i="2"/>
  <c r="C1078" i="2"/>
  <c r="D1078" i="2"/>
  <c r="E1078" i="2" s="1"/>
  <c r="G1078" i="2" a="1"/>
  <c r="G1078" i="2" s="1"/>
  <c r="H1078" i="2" a="1"/>
  <c r="H1078" i="2" s="1"/>
  <c r="I1078" i="2" a="1"/>
  <c r="I1078" i="2" s="1"/>
  <c r="J1078" i="2" a="1"/>
  <c r="J1078" i="2" s="1"/>
  <c r="K1078" i="2" a="1"/>
  <c r="K1078" i="2" s="1"/>
  <c r="A1078" i="5" s="1"/>
  <c r="L1078" i="2" a="1"/>
  <c r="L1078" i="2" s="1"/>
  <c r="O1078" i="2" a="1"/>
  <c r="O1078" i="2" s="1"/>
  <c r="A1079" i="2"/>
  <c r="B1079" i="2"/>
  <c r="C1079" i="2"/>
  <c r="D1079" i="2"/>
  <c r="E1079" i="2" s="1"/>
  <c r="G1079" i="2" a="1"/>
  <c r="G1079" i="2"/>
  <c r="H1079" i="2" a="1"/>
  <c r="H1079" i="2" s="1"/>
  <c r="I1079" i="2" a="1"/>
  <c r="I1079" i="2" s="1"/>
  <c r="J1079" i="2" a="1"/>
  <c r="J1079" i="2" s="1"/>
  <c r="K1079" i="2" a="1"/>
  <c r="K1079" i="2" s="1"/>
  <c r="A1079" i="5" s="1"/>
  <c r="L1079" i="2" a="1"/>
  <c r="L1079" i="2" s="1"/>
  <c r="M1079" i="2" s="1" a="1"/>
  <c r="M1079" i="2" s="1"/>
  <c r="F1079" i="5" s="1"/>
  <c r="O1079" i="2" a="1"/>
  <c r="O1079" i="2" s="1"/>
  <c r="A1080" i="2"/>
  <c r="B1080" i="2"/>
  <c r="C1080" i="2"/>
  <c r="D1080" i="2"/>
  <c r="E1080" i="2" s="1"/>
  <c r="G1080" i="2" a="1"/>
  <c r="G1080" i="2" s="1"/>
  <c r="H1080" i="2" a="1"/>
  <c r="H1080" i="2" s="1"/>
  <c r="I1080" i="2" a="1"/>
  <c r="I1080" i="2" s="1"/>
  <c r="J1080" i="2" a="1"/>
  <c r="J1080" i="2" s="1"/>
  <c r="K1080" i="2" a="1"/>
  <c r="K1080" i="2" s="1"/>
  <c r="A1080" i="5" s="1"/>
  <c r="L1080" i="2" a="1"/>
  <c r="L1080" i="2" s="1"/>
  <c r="O1080" i="2" a="1"/>
  <c r="O1080" i="2" s="1"/>
  <c r="P1080" i="2" s="1"/>
  <c r="C1080" i="5" s="1"/>
  <c r="A1081" i="2"/>
  <c r="B1081" i="2"/>
  <c r="C1081" i="2"/>
  <c r="D1081" i="2"/>
  <c r="F1081" i="2" s="1"/>
  <c r="G1081" i="2" a="1"/>
  <c r="G1081" i="2" s="1"/>
  <c r="H1081" i="2" a="1"/>
  <c r="H1081" i="2" s="1"/>
  <c r="I1081" i="2" a="1"/>
  <c r="I1081" i="2" s="1"/>
  <c r="J1081" i="2" a="1"/>
  <c r="J1081" i="2" s="1"/>
  <c r="K1081" i="2" a="1"/>
  <c r="K1081" i="2" s="1"/>
  <c r="A1081" i="5" s="1"/>
  <c r="L1081" i="2" a="1"/>
  <c r="L1081" i="2" s="1"/>
  <c r="O1081" i="2" a="1"/>
  <c r="O1081" i="2" s="1"/>
  <c r="A1082" i="2"/>
  <c r="B1082" i="2"/>
  <c r="C1082" i="2"/>
  <c r="D1082" i="2"/>
  <c r="G1082" i="2" a="1"/>
  <c r="G1082" i="2" s="1"/>
  <c r="H1082" i="2" a="1"/>
  <c r="H1082" i="2" s="1"/>
  <c r="I1082" i="2" a="1"/>
  <c r="I1082" i="2" s="1"/>
  <c r="J1082" i="2" a="1"/>
  <c r="J1082" i="2" s="1"/>
  <c r="K1082" i="2" a="1"/>
  <c r="K1082" i="2" s="1"/>
  <c r="A1082" i="5" s="1"/>
  <c r="L1082" i="2" a="1"/>
  <c r="L1082" i="2" s="1"/>
  <c r="O1082" i="2" a="1"/>
  <c r="O1082" i="2" s="1"/>
  <c r="A1083" i="2"/>
  <c r="B1083" i="2"/>
  <c r="C1083" i="2"/>
  <c r="D1083" i="2"/>
  <c r="F1083" i="2" s="1"/>
  <c r="G1083" i="2" a="1"/>
  <c r="G1083" i="2" s="1"/>
  <c r="H1083" i="2" a="1"/>
  <c r="H1083" i="2" s="1"/>
  <c r="I1083" i="2" a="1"/>
  <c r="I1083" i="2" s="1"/>
  <c r="J1083" i="2" a="1"/>
  <c r="J1083" i="2" s="1"/>
  <c r="K1083" i="2" a="1"/>
  <c r="K1083" i="2" s="1"/>
  <c r="A1083" i="5" s="1"/>
  <c r="L1083" i="2" a="1"/>
  <c r="L1083" i="2" s="1"/>
  <c r="N1083" i="2" s="1" a="1"/>
  <c r="N1083" i="2" s="1"/>
  <c r="E1083" i="5" s="1"/>
  <c r="O1083" i="2" a="1"/>
  <c r="O1083" i="2" s="1"/>
  <c r="Q1083" i="2" s="1"/>
  <c r="D1083" i="5" s="1"/>
  <c r="A1084" i="2"/>
  <c r="B1084" i="2"/>
  <c r="C1084" i="2"/>
  <c r="D1084" i="2"/>
  <c r="E1084" i="2" s="1"/>
  <c r="G1084" i="2" a="1"/>
  <c r="G1084" i="2" s="1"/>
  <c r="H1084" i="2" a="1"/>
  <c r="H1084" i="2" s="1"/>
  <c r="I1084" i="2" a="1"/>
  <c r="I1084" i="2" s="1"/>
  <c r="J1084" i="2" a="1"/>
  <c r="J1084" i="2" s="1"/>
  <c r="K1084" i="2" a="1"/>
  <c r="K1084" i="2" s="1"/>
  <c r="A1084" i="5" s="1"/>
  <c r="L1084" i="2" a="1"/>
  <c r="L1084" i="2" s="1"/>
  <c r="O1084" i="2" a="1"/>
  <c r="O1084" i="2" s="1"/>
  <c r="P1084" i="2" s="1"/>
  <c r="C1084" i="5" s="1"/>
  <c r="A1085" i="2"/>
  <c r="B1085" i="2"/>
  <c r="C1085" i="2"/>
  <c r="D1085" i="2"/>
  <c r="F1085" i="2" s="1"/>
  <c r="G1085" i="2" a="1"/>
  <c r="G1085" i="2" s="1"/>
  <c r="H1085" i="2" a="1"/>
  <c r="H1085" i="2" s="1"/>
  <c r="I1085" i="2" a="1"/>
  <c r="I1085" i="2" s="1"/>
  <c r="J1085" i="2" a="1"/>
  <c r="J1085" i="2" s="1"/>
  <c r="K1085" i="2" a="1"/>
  <c r="K1085" i="2" s="1"/>
  <c r="A1085" i="5" s="1"/>
  <c r="L1085" i="2" a="1"/>
  <c r="L1085" i="2" s="1"/>
  <c r="M1085" i="2" s="1" a="1"/>
  <c r="M1085" i="2" s="1"/>
  <c r="F1085" i="5" s="1"/>
  <c r="O1085" i="2" a="1"/>
  <c r="O1085" i="2" s="1"/>
  <c r="P1085" i="2" s="1"/>
  <c r="C1085" i="5" s="1"/>
  <c r="A1086" i="2"/>
  <c r="B1086" i="2"/>
  <c r="C1086" i="2"/>
  <c r="D1086" i="2"/>
  <c r="F1086" i="2" s="1"/>
  <c r="G1086" i="2" a="1"/>
  <c r="G1086" i="2" s="1"/>
  <c r="H1086" i="2" a="1"/>
  <c r="H1086" i="2" s="1"/>
  <c r="I1086" i="2" a="1"/>
  <c r="I1086" i="2" s="1"/>
  <c r="J1086" i="2" a="1"/>
  <c r="J1086" i="2" s="1"/>
  <c r="K1086" i="2" a="1"/>
  <c r="K1086" i="2" s="1"/>
  <c r="A1086" i="5" s="1"/>
  <c r="L1086" i="2" a="1"/>
  <c r="L1086" i="2" s="1"/>
  <c r="M1086" i="2" s="1" a="1"/>
  <c r="M1086" i="2" s="1"/>
  <c r="F1086" i="5" s="1"/>
  <c r="O1086" i="2" a="1"/>
  <c r="O1086" i="2" s="1"/>
  <c r="P1086" i="2" s="1"/>
  <c r="C1086" i="5" s="1"/>
  <c r="A1087" i="2"/>
  <c r="B1087" i="2"/>
  <c r="C1087" i="2"/>
  <c r="D1087" i="2"/>
  <c r="E1087" i="2" s="1"/>
  <c r="G1087" i="2" a="1"/>
  <c r="G1087" i="2" s="1"/>
  <c r="H1087" i="2" a="1"/>
  <c r="H1087" i="2" s="1"/>
  <c r="I1087" i="2" a="1"/>
  <c r="I1087" i="2" s="1"/>
  <c r="J1087" i="2" a="1"/>
  <c r="J1087" i="2" s="1"/>
  <c r="K1087" i="2" a="1"/>
  <c r="K1087" i="2" s="1"/>
  <c r="A1087" i="5" s="1"/>
  <c r="L1087" i="2" a="1"/>
  <c r="L1087" i="2" s="1"/>
  <c r="M1087" i="2" s="1" a="1"/>
  <c r="M1087" i="2" s="1"/>
  <c r="F1087" i="5" s="1"/>
  <c r="O1087" i="2" a="1"/>
  <c r="O1087" i="2" s="1"/>
  <c r="Q1087" i="2" s="1"/>
  <c r="D1087" i="5" s="1"/>
  <c r="A1088" i="2"/>
  <c r="B1088" i="2"/>
  <c r="C1088" i="2"/>
  <c r="D1088" i="2"/>
  <c r="F1088" i="2" s="1"/>
  <c r="G1088" i="2" a="1"/>
  <c r="G1088" i="2" s="1"/>
  <c r="H1088" i="2" a="1"/>
  <c r="H1088" i="2" s="1"/>
  <c r="I1088" i="2" a="1"/>
  <c r="I1088" i="2" s="1"/>
  <c r="J1088" i="2" a="1"/>
  <c r="J1088" i="2" s="1"/>
  <c r="K1088" i="2" a="1"/>
  <c r="K1088" i="2" s="1"/>
  <c r="A1088" i="5" s="1"/>
  <c r="L1088" i="2" a="1"/>
  <c r="L1088" i="2" s="1"/>
  <c r="O1088" i="2" a="1"/>
  <c r="O1088" i="2" s="1"/>
  <c r="P1088" i="2" s="1"/>
  <c r="C1088" i="5" s="1"/>
  <c r="A1089" i="2"/>
  <c r="B1089" i="2"/>
  <c r="C1089" i="2"/>
  <c r="D1089" i="2"/>
  <c r="F1089" i="2" s="1"/>
  <c r="G1089" i="2" a="1"/>
  <c r="G1089" i="2" s="1"/>
  <c r="H1089" i="2" a="1"/>
  <c r="H1089" i="2" s="1"/>
  <c r="I1089" i="2" a="1"/>
  <c r="I1089" i="2" s="1"/>
  <c r="J1089" i="2" a="1"/>
  <c r="J1089" i="2" s="1"/>
  <c r="K1089" i="2" a="1"/>
  <c r="K1089" i="2" s="1"/>
  <c r="A1089" i="5" s="1"/>
  <c r="L1089" i="2" a="1"/>
  <c r="L1089" i="2" s="1"/>
  <c r="M1089" i="2" s="1" a="1"/>
  <c r="M1089" i="2" s="1"/>
  <c r="F1089" i="5" s="1"/>
  <c r="O1089" i="2" a="1"/>
  <c r="O1089" i="2" s="1"/>
  <c r="Q1089" i="2" s="1"/>
  <c r="D1089" i="5" s="1"/>
  <c r="A1090" i="2"/>
  <c r="B1090" i="2"/>
  <c r="C1090" i="2"/>
  <c r="D1090" i="2"/>
  <c r="E1090" i="2" s="1"/>
  <c r="G1090" i="2" a="1"/>
  <c r="G1090" i="2" s="1"/>
  <c r="H1090" i="2" a="1"/>
  <c r="H1090" i="2" s="1"/>
  <c r="I1090" i="2" a="1"/>
  <c r="I1090" i="2" s="1"/>
  <c r="J1090" i="2" a="1"/>
  <c r="J1090" i="2" s="1"/>
  <c r="K1090" i="2" a="1"/>
  <c r="K1090" i="2" s="1"/>
  <c r="A1090" i="5" s="1"/>
  <c r="L1090" i="2" a="1"/>
  <c r="L1090" i="2" s="1"/>
  <c r="O1090" i="2" a="1"/>
  <c r="O1090" i="2" s="1"/>
  <c r="Q1090" i="2" s="1"/>
  <c r="D1090" i="5" s="1"/>
  <c r="A1091" i="2"/>
  <c r="B1091" i="2"/>
  <c r="C1091" i="2"/>
  <c r="D1091" i="2"/>
  <c r="G1091" i="2" a="1"/>
  <c r="G1091" i="2" s="1"/>
  <c r="H1091" i="2" a="1"/>
  <c r="H1091" i="2" s="1"/>
  <c r="I1091" i="2" a="1"/>
  <c r="I1091" i="2" s="1"/>
  <c r="J1091" i="2" a="1"/>
  <c r="J1091" i="2" s="1"/>
  <c r="K1091" i="2" a="1"/>
  <c r="K1091" i="2" s="1"/>
  <c r="A1091" i="5" s="1"/>
  <c r="L1091" i="2" a="1"/>
  <c r="L1091" i="2" s="1"/>
  <c r="M1091" i="2" s="1" a="1"/>
  <c r="M1091" i="2" s="1"/>
  <c r="F1091" i="5" s="1"/>
  <c r="O1091" i="2" a="1"/>
  <c r="O1091" i="2" s="1"/>
  <c r="A1092" i="2"/>
  <c r="B1092" i="2"/>
  <c r="C1092" i="2"/>
  <c r="D1092" i="2"/>
  <c r="E1092" i="2" s="1"/>
  <c r="G1092" i="2" a="1"/>
  <c r="G1092" i="2" s="1"/>
  <c r="H1092" i="2" a="1"/>
  <c r="H1092" i="2" s="1"/>
  <c r="I1092" i="2" a="1"/>
  <c r="I1092" i="2" s="1"/>
  <c r="J1092" i="2" a="1"/>
  <c r="J1092" i="2" s="1"/>
  <c r="K1092" i="2" a="1"/>
  <c r="K1092" i="2" s="1"/>
  <c r="A1092" i="5" s="1"/>
  <c r="L1092" i="2" a="1"/>
  <c r="L1092" i="2" s="1"/>
  <c r="O1092" i="2" a="1"/>
  <c r="O1092" i="2" s="1"/>
  <c r="P1092" i="2" s="1"/>
  <c r="C1092" i="5" s="1"/>
  <c r="A1093" i="2"/>
  <c r="B1093" i="2"/>
  <c r="C1093" i="2"/>
  <c r="D1093" i="2"/>
  <c r="G1093" i="2" a="1"/>
  <c r="G1093" i="2" s="1"/>
  <c r="H1093" i="2" a="1"/>
  <c r="H1093" i="2" s="1"/>
  <c r="I1093" i="2" a="1"/>
  <c r="I1093" i="2" s="1"/>
  <c r="J1093" i="2" a="1"/>
  <c r="J1093" i="2" s="1"/>
  <c r="K1093" i="2" a="1"/>
  <c r="K1093" i="2" s="1"/>
  <c r="A1093" i="5" s="1"/>
  <c r="L1093" i="2" a="1"/>
  <c r="L1093" i="2" s="1"/>
  <c r="O1093" i="2" a="1"/>
  <c r="O1093" i="2" s="1"/>
  <c r="P1093" i="2" s="1"/>
  <c r="C1093" i="5" s="1"/>
  <c r="A1094" i="2"/>
  <c r="B1094" i="2"/>
  <c r="C1094" i="2"/>
  <c r="D1094" i="2"/>
  <c r="E1094" i="2" s="1"/>
  <c r="G1094" i="2" a="1"/>
  <c r="G1094" i="2" s="1"/>
  <c r="H1094" i="2" a="1"/>
  <c r="H1094" i="2" s="1"/>
  <c r="I1094" i="2" a="1"/>
  <c r="I1094" i="2" s="1"/>
  <c r="J1094" i="2" a="1"/>
  <c r="J1094" i="2" s="1"/>
  <c r="K1094" i="2" a="1"/>
  <c r="K1094" i="2" s="1"/>
  <c r="A1094" i="5" s="1"/>
  <c r="L1094" i="2" a="1"/>
  <c r="L1094" i="2" s="1"/>
  <c r="O1094" i="2" a="1"/>
  <c r="O1094" i="2" s="1"/>
  <c r="A1095" i="2"/>
  <c r="B1095" i="2"/>
  <c r="C1095" i="2"/>
  <c r="D1095" i="2"/>
  <c r="E1095" i="2" s="1"/>
  <c r="G1095" i="2" a="1"/>
  <c r="G1095" i="2" s="1"/>
  <c r="H1095" i="2" a="1"/>
  <c r="H1095" i="2" s="1"/>
  <c r="I1095" i="2" a="1"/>
  <c r="I1095" i="2" s="1"/>
  <c r="J1095" i="2" a="1"/>
  <c r="J1095" i="2" s="1"/>
  <c r="K1095" i="2" a="1"/>
  <c r="K1095" i="2" s="1"/>
  <c r="A1095" i="5" s="1"/>
  <c r="L1095" i="2" a="1"/>
  <c r="L1095" i="2" s="1"/>
  <c r="N1095" i="2" s="1" a="1"/>
  <c r="N1095" i="2" s="1"/>
  <c r="E1095" i="5" s="1"/>
  <c r="O1095" i="2" a="1"/>
  <c r="O1095" i="2" s="1"/>
  <c r="A1096" i="2"/>
  <c r="B1096" i="2"/>
  <c r="C1096" i="2"/>
  <c r="D1096" i="2"/>
  <c r="F1096" i="2" s="1"/>
  <c r="G1096" i="2" a="1"/>
  <c r="G1096" i="2" s="1"/>
  <c r="H1096" i="2" a="1"/>
  <c r="H1096" i="2" s="1"/>
  <c r="I1096" i="2" a="1"/>
  <c r="I1096" i="2" s="1"/>
  <c r="J1096" i="2" a="1"/>
  <c r="J1096" i="2" s="1"/>
  <c r="K1096" i="2" a="1"/>
  <c r="K1096" i="2" s="1"/>
  <c r="A1096" i="5" s="1"/>
  <c r="L1096" i="2" a="1"/>
  <c r="L1096" i="2" s="1"/>
  <c r="O1096" i="2" a="1"/>
  <c r="O1096" i="2" s="1"/>
  <c r="P1096" i="2" s="1"/>
  <c r="C1096" i="5" s="1"/>
  <c r="A1097" i="2"/>
  <c r="B1097" i="2"/>
  <c r="C1097" i="2"/>
  <c r="D1097" i="2"/>
  <c r="F1097" i="2" s="1"/>
  <c r="G1097" i="2" a="1"/>
  <c r="G1097" i="2" s="1"/>
  <c r="H1097" i="2" a="1"/>
  <c r="H1097" i="2" s="1"/>
  <c r="I1097" i="2" a="1"/>
  <c r="I1097" i="2" s="1"/>
  <c r="J1097" i="2" a="1"/>
  <c r="J1097" i="2" s="1"/>
  <c r="K1097" i="2" a="1"/>
  <c r="K1097" i="2" s="1"/>
  <c r="A1097" i="5" s="1"/>
  <c r="L1097" i="2" a="1"/>
  <c r="L1097" i="2" s="1"/>
  <c r="O1097" i="2" a="1"/>
  <c r="O1097" i="2" s="1"/>
  <c r="A1098" i="2"/>
  <c r="B1098" i="2"/>
  <c r="C1098" i="2"/>
  <c r="D1098" i="2"/>
  <c r="F1098" i="2" s="1"/>
  <c r="G1098" i="2" a="1"/>
  <c r="G1098" i="2" s="1"/>
  <c r="H1098" i="2" a="1"/>
  <c r="H1098" i="2" s="1"/>
  <c r="I1098" i="2" a="1"/>
  <c r="I1098" i="2" s="1"/>
  <c r="J1098" i="2" a="1"/>
  <c r="J1098" i="2" s="1"/>
  <c r="K1098" i="2" a="1"/>
  <c r="K1098" i="2" s="1"/>
  <c r="A1098" i="5" s="1"/>
  <c r="L1098" i="2" a="1"/>
  <c r="L1098" i="2" s="1"/>
  <c r="O1098" i="2" a="1"/>
  <c r="O1098" i="2" s="1"/>
  <c r="A1099" i="2"/>
  <c r="B1099" i="2"/>
  <c r="C1099" i="2"/>
  <c r="D1099" i="2"/>
  <c r="F1099" i="2" s="1"/>
  <c r="G1099" i="2" a="1"/>
  <c r="G1099" i="2" s="1"/>
  <c r="H1099" i="2" a="1"/>
  <c r="H1099" i="2" s="1"/>
  <c r="I1099" i="2" a="1"/>
  <c r="I1099" i="2" s="1"/>
  <c r="J1099" i="2" a="1"/>
  <c r="J1099" i="2" s="1"/>
  <c r="K1099" i="2" a="1"/>
  <c r="K1099" i="2" s="1"/>
  <c r="A1099" i="5" s="1"/>
  <c r="L1099" i="2" a="1"/>
  <c r="L1099" i="2" s="1"/>
  <c r="M1099" i="2" s="1" a="1"/>
  <c r="M1099" i="2" s="1"/>
  <c r="F1099" i="5" s="1"/>
  <c r="O1099" i="2" a="1"/>
  <c r="O1099" i="2" s="1"/>
  <c r="A1100" i="2"/>
  <c r="B1100" i="2"/>
  <c r="C1100" i="2"/>
  <c r="D1100" i="2"/>
  <c r="E1100" i="2" s="1"/>
  <c r="G1100" i="2" a="1"/>
  <c r="G1100" i="2" s="1"/>
  <c r="H1100" i="2" a="1"/>
  <c r="H1100" i="2" s="1"/>
  <c r="I1100" i="2" a="1"/>
  <c r="I1100" i="2" s="1"/>
  <c r="J1100" i="2" a="1"/>
  <c r="J1100" i="2" s="1"/>
  <c r="K1100" i="2" a="1"/>
  <c r="K1100" i="2" s="1"/>
  <c r="A1100" i="5" s="1"/>
  <c r="L1100" i="2" a="1"/>
  <c r="L1100" i="2" s="1"/>
  <c r="M1100" i="2" s="1" a="1"/>
  <c r="M1100" i="2" s="1"/>
  <c r="F1100" i="5" s="1"/>
  <c r="O1100" i="2" a="1"/>
  <c r="O1100" i="2" s="1"/>
  <c r="Q1100" i="2" s="1"/>
  <c r="D1100" i="5" s="1"/>
  <c r="A1101" i="2"/>
  <c r="B1101" i="2"/>
  <c r="C1101" i="2"/>
  <c r="D1101" i="2"/>
  <c r="F1101" i="2" s="1"/>
  <c r="G1101" i="2" a="1"/>
  <c r="G1101" i="2" s="1"/>
  <c r="H1101" i="2" a="1"/>
  <c r="H1101" i="2" s="1"/>
  <c r="I1101" i="2" a="1"/>
  <c r="I1101" i="2" s="1"/>
  <c r="J1101" i="2" a="1"/>
  <c r="J1101" i="2" s="1"/>
  <c r="K1101" i="2" a="1"/>
  <c r="K1101" i="2" s="1"/>
  <c r="A1101" i="5" s="1"/>
  <c r="L1101" i="2" a="1"/>
  <c r="L1101" i="2" s="1"/>
  <c r="O1101" i="2" a="1"/>
  <c r="O1101" i="2" s="1"/>
  <c r="A1102" i="2"/>
  <c r="B1102" i="2"/>
  <c r="C1102" i="2"/>
  <c r="D1102" i="2"/>
  <c r="F1102" i="2" s="1"/>
  <c r="G1102" i="2" a="1"/>
  <c r="G1102" i="2" s="1"/>
  <c r="H1102" i="2" a="1"/>
  <c r="H1102" i="2" s="1"/>
  <c r="I1102" i="2" a="1"/>
  <c r="I1102" i="2" s="1"/>
  <c r="J1102" i="2" a="1"/>
  <c r="J1102" i="2" s="1"/>
  <c r="K1102" i="2" a="1"/>
  <c r="K1102" i="2" s="1"/>
  <c r="A1102" i="5" s="1"/>
  <c r="L1102" i="2" a="1"/>
  <c r="L1102" i="2" s="1"/>
  <c r="O1102" i="2" a="1"/>
  <c r="O1102" i="2" s="1"/>
  <c r="A1103" i="2"/>
  <c r="B1103" i="2"/>
  <c r="C1103" i="2"/>
  <c r="D1103" i="2"/>
  <c r="E1103" i="2" s="1"/>
  <c r="G1103" i="2" a="1"/>
  <c r="G1103" i="2" s="1"/>
  <c r="H1103" i="2" a="1"/>
  <c r="H1103" i="2" s="1"/>
  <c r="I1103" i="2" a="1"/>
  <c r="I1103" i="2" s="1"/>
  <c r="J1103" i="2" a="1"/>
  <c r="J1103" i="2" s="1"/>
  <c r="K1103" i="2" a="1"/>
  <c r="K1103" i="2" s="1"/>
  <c r="A1103" i="5" s="1"/>
  <c r="L1103" i="2" a="1"/>
  <c r="L1103" i="2" s="1"/>
  <c r="M1103" i="2" s="1" a="1"/>
  <c r="M1103" i="2" s="1"/>
  <c r="F1103" i="5" s="1"/>
  <c r="O1103" i="2" a="1"/>
  <c r="O1103" i="2" s="1"/>
  <c r="A1104" i="2"/>
  <c r="B1104" i="2"/>
  <c r="C1104" i="2"/>
  <c r="D1104" i="2"/>
  <c r="F1104" i="2" s="1"/>
  <c r="G1104" i="2" a="1"/>
  <c r="G1104" i="2" s="1"/>
  <c r="H1104" i="2" a="1"/>
  <c r="H1104" i="2" s="1"/>
  <c r="I1104" i="2" a="1"/>
  <c r="I1104" i="2" s="1"/>
  <c r="J1104" i="2" a="1"/>
  <c r="J1104" i="2" s="1"/>
  <c r="K1104" i="2" a="1"/>
  <c r="K1104" i="2" s="1"/>
  <c r="A1104" i="5" s="1"/>
  <c r="L1104" i="2" a="1"/>
  <c r="L1104" i="2" s="1"/>
  <c r="O1104" i="2" a="1"/>
  <c r="O1104" i="2" s="1"/>
  <c r="Q1104" i="2" s="1"/>
  <c r="D1104" i="5" s="1"/>
  <c r="A1105" i="2"/>
  <c r="B1105" i="2"/>
  <c r="C1105" i="2"/>
  <c r="D1105" i="2"/>
  <c r="F1105" i="2" s="1"/>
  <c r="G1105" i="2" a="1"/>
  <c r="G1105" i="2" s="1"/>
  <c r="H1105" i="2" a="1"/>
  <c r="H1105" i="2" s="1"/>
  <c r="I1105" i="2" a="1"/>
  <c r="I1105" i="2" s="1"/>
  <c r="J1105" i="2" a="1"/>
  <c r="J1105" i="2" s="1"/>
  <c r="K1105" i="2" a="1"/>
  <c r="K1105" i="2" s="1"/>
  <c r="A1105" i="5" s="1"/>
  <c r="L1105" i="2" a="1"/>
  <c r="L1105" i="2" s="1"/>
  <c r="O1105" i="2" a="1"/>
  <c r="O1105" i="2" s="1"/>
  <c r="A1106" i="2"/>
  <c r="B1106" i="2"/>
  <c r="C1106" i="2"/>
  <c r="D1106" i="2"/>
  <c r="E1106" i="2" s="1"/>
  <c r="G1106" i="2" a="1"/>
  <c r="G1106" i="2" s="1"/>
  <c r="H1106" i="2" a="1"/>
  <c r="H1106" i="2" s="1"/>
  <c r="I1106" i="2" a="1"/>
  <c r="I1106" i="2" s="1"/>
  <c r="J1106" i="2" a="1"/>
  <c r="J1106" i="2" s="1"/>
  <c r="K1106" i="2" a="1"/>
  <c r="K1106" i="2" s="1"/>
  <c r="A1106" i="5" s="1"/>
  <c r="L1106" i="2" a="1"/>
  <c r="L1106" i="2" s="1"/>
  <c r="O1106" i="2" a="1"/>
  <c r="O1106" i="2" s="1"/>
  <c r="A1107" i="2"/>
  <c r="B1107" i="2"/>
  <c r="C1107" i="2"/>
  <c r="D1107" i="2"/>
  <c r="F1107" i="2" s="1"/>
  <c r="G1107" i="2" a="1"/>
  <c r="G1107" i="2" s="1"/>
  <c r="H1107" i="2" a="1"/>
  <c r="H1107" i="2" s="1"/>
  <c r="I1107" i="2" a="1"/>
  <c r="I1107" i="2" s="1"/>
  <c r="J1107" i="2" a="1"/>
  <c r="J1107" i="2" s="1"/>
  <c r="K1107" i="2" a="1"/>
  <c r="K1107" i="2" s="1"/>
  <c r="A1107" i="5" s="1"/>
  <c r="L1107" i="2" a="1"/>
  <c r="L1107" i="2" s="1"/>
  <c r="M1107" i="2" s="1" a="1"/>
  <c r="M1107" i="2" s="1"/>
  <c r="F1107" i="5" s="1"/>
  <c r="O1107" i="2" a="1"/>
  <c r="O1107" i="2" s="1"/>
  <c r="A1108" i="2"/>
  <c r="B1108" i="2"/>
  <c r="C1108" i="2"/>
  <c r="D1108" i="2"/>
  <c r="E1108" i="2" s="1"/>
  <c r="G1108" i="2" a="1"/>
  <c r="G1108" i="2" s="1"/>
  <c r="H1108" i="2" a="1"/>
  <c r="H1108" i="2" s="1"/>
  <c r="I1108" i="2" a="1"/>
  <c r="I1108" i="2" s="1"/>
  <c r="J1108" i="2" a="1"/>
  <c r="J1108" i="2" s="1"/>
  <c r="K1108" i="2" a="1"/>
  <c r="K1108" i="2" s="1"/>
  <c r="A1108" i="5" s="1"/>
  <c r="L1108" i="2" a="1"/>
  <c r="L1108" i="2" s="1"/>
  <c r="O1108" i="2" a="1"/>
  <c r="O1108" i="2" s="1"/>
  <c r="Q1108" i="2" s="1"/>
  <c r="D1108" i="5" s="1"/>
  <c r="A1109" i="2"/>
  <c r="B1109" i="2"/>
  <c r="C1109" i="2"/>
  <c r="D1109" i="2"/>
  <c r="F1109" i="2" s="1"/>
  <c r="G1109" i="2" a="1"/>
  <c r="G1109" i="2" s="1"/>
  <c r="H1109" i="2" a="1"/>
  <c r="H1109" i="2" s="1"/>
  <c r="I1109" i="2" a="1"/>
  <c r="I1109" i="2" s="1"/>
  <c r="J1109" i="2" a="1"/>
  <c r="J1109" i="2" s="1"/>
  <c r="K1109" i="2" a="1"/>
  <c r="K1109" i="2" s="1"/>
  <c r="A1109" i="5" s="1"/>
  <c r="L1109" i="2" a="1"/>
  <c r="L1109" i="2" s="1"/>
  <c r="O1109" i="2" a="1"/>
  <c r="O1109" i="2" s="1"/>
  <c r="P1109" i="2" s="1"/>
  <c r="C1109" i="5" s="1"/>
  <c r="A1110" i="2"/>
  <c r="B1110" i="2"/>
  <c r="C1110" i="2"/>
  <c r="D1110" i="2"/>
  <c r="E1110" i="2" s="1"/>
  <c r="G1110" i="2" a="1"/>
  <c r="G1110" i="2" s="1"/>
  <c r="H1110" i="2" a="1"/>
  <c r="H1110" i="2" s="1"/>
  <c r="I1110" i="2" a="1"/>
  <c r="I1110" i="2" s="1"/>
  <c r="J1110" i="2" a="1"/>
  <c r="J1110" i="2" s="1"/>
  <c r="K1110" i="2" a="1"/>
  <c r="K1110" i="2" s="1"/>
  <c r="A1110" i="5" s="1"/>
  <c r="L1110" i="2" a="1"/>
  <c r="L1110" i="2" s="1"/>
  <c r="O1110" i="2" a="1"/>
  <c r="O1110" i="2" s="1"/>
  <c r="A1111" i="2"/>
  <c r="B1111" i="2"/>
  <c r="C1111" i="2"/>
  <c r="D1111" i="2"/>
  <c r="F1111" i="2" s="1"/>
  <c r="G1111" i="2" a="1"/>
  <c r="G1111" i="2" s="1"/>
  <c r="H1111" i="2" a="1"/>
  <c r="H1111" i="2" s="1"/>
  <c r="I1111" i="2" a="1"/>
  <c r="I1111" i="2" s="1"/>
  <c r="J1111" i="2" a="1"/>
  <c r="J1111" i="2" s="1"/>
  <c r="K1111" i="2" a="1"/>
  <c r="K1111" i="2" s="1"/>
  <c r="A1111" i="5" s="1"/>
  <c r="L1111" i="2" a="1"/>
  <c r="L1111" i="2" s="1"/>
  <c r="M1111" i="2" s="1" a="1"/>
  <c r="M1111" i="2" s="1"/>
  <c r="F1111" i="5" s="1"/>
  <c r="O1111" i="2" a="1"/>
  <c r="O1111" i="2" s="1"/>
  <c r="A1112" i="2"/>
  <c r="B1112" i="2"/>
  <c r="C1112" i="2"/>
  <c r="D1112" i="2"/>
  <c r="E1112" i="2" s="1"/>
  <c r="G1112" i="2" a="1"/>
  <c r="G1112" i="2" s="1"/>
  <c r="H1112" i="2" a="1"/>
  <c r="H1112" i="2" s="1"/>
  <c r="I1112" i="2" a="1"/>
  <c r="I1112" i="2" s="1"/>
  <c r="J1112" i="2" a="1"/>
  <c r="J1112" i="2" s="1"/>
  <c r="K1112" i="2" a="1"/>
  <c r="K1112" i="2" s="1"/>
  <c r="A1112" i="5" s="1"/>
  <c r="L1112" i="2" a="1"/>
  <c r="L1112" i="2" s="1"/>
  <c r="O1112" i="2" a="1"/>
  <c r="O1112" i="2" s="1"/>
  <c r="Q1112" i="2" s="1"/>
  <c r="D1112" i="5" s="1"/>
  <c r="A1113" i="2"/>
  <c r="B1113" i="2"/>
  <c r="C1113" i="2"/>
  <c r="D1113" i="2"/>
  <c r="F1113" i="2" s="1"/>
  <c r="G1113" i="2" a="1"/>
  <c r="G1113" i="2" s="1"/>
  <c r="H1113" i="2" a="1"/>
  <c r="H1113" i="2" s="1"/>
  <c r="I1113" i="2" a="1"/>
  <c r="I1113" i="2" s="1"/>
  <c r="J1113" i="2" a="1"/>
  <c r="J1113" i="2" s="1"/>
  <c r="K1113" i="2" a="1"/>
  <c r="K1113" i="2" s="1"/>
  <c r="A1113" i="5" s="1"/>
  <c r="L1113" i="2" a="1"/>
  <c r="L1113" i="2" s="1"/>
  <c r="O1113" i="2" a="1"/>
  <c r="O1113" i="2" s="1"/>
  <c r="A1114" i="2"/>
  <c r="B1114" i="2"/>
  <c r="C1114" i="2"/>
  <c r="D1114" i="2"/>
  <c r="F1114" i="2" s="1"/>
  <c r="G1114" i="2" a="1"/>
  <c r="G1114" i="2" s="1"/>
  <c r="H1114" i="2" a="1"/>
  <c r="H1114" i="2" s="1"/>
  <c r="I1114" i="2" a="1"/>
  <c r="I1114" i="2" s="1"/>
  <c r="J1114" i="2" a="1"/>
  <c r="J1114" i="2" s="1"/>
  <c r="K1114" i="2" a="1"/>
  <c r="K1114" i="2" s="1"/>
  <c r="A1114" i="5" s="1"/>
  <c r="L1114" i="2" a="1"/>
  <c r="L1114" i="2" s="1"/>
  <c r="O1114" i="2" a="1"/>
  <c r="O1114" i="2" s="1"/>
  <c r="A1115" i="2"/>
  <c r="B1115" i="2"/>
  <c r="C1115" i="2"/>
  <c r="D1115" i="2"/>
  <c r="E1115" i="2" s="1"/>
  <c r="G1115" i="2" a="1"/>
  <c r="G1115" i="2" s="1"/>
  <c r="H1115" i="2" a="1"/>
  <c r="H1115" i="2" s="1"/>
  <c r="I1115" i="2" a="1"/>
  <c r="I1115" i="2" s="1"/>
  <c r="J1115" i="2" a="1"/>
  <c r="J1115" i="2" s="1"/>
  <c r="K1115" i="2" a="1"/>
  <c r="K1115" i="2" s="1"/>
  <c r="A1115" i="5" s="1"/>
  <c r="L1115" i="2" a="1"/>
  <c r="L1115" i="2" s="1"/>
  <c r="O1115" i="2" a="1"/>
  <c r="O1115" i="2" s="1"/>
  <c r="A1116" i="2"/>
  <c r="B1116" i="2"/>
  <c r="C1116" i="2"/>
  <c r="D1116" i="2"/>
  <c r="E1116" i="2" s="1"/>
  <c r="G1116" i="2" a="1"/>
  <c r="G1116" i="2" s="1"/>
  <c r="H1116" i="2" a="1"/>
  <c r="H1116" i="2" s="1"/>
  <c r="I1116" i="2" a="1"/>
  <c r="I1116" i="2" s="1"/>
  <c r="J1116" i="2" a="1"/>
  <c r="J1116" i="2" s="1"/>
  <c r="K1116" i="2" a="1"/>
  <c r="K1116" i="2" s="1"/>
  <c r="A1116" i="5" s="1"/>
  <c r="L1116" i="2" a="1"/>
  <c r="L1116" i="2" s="1"/>
  <c r="N1116" i="2" s="1" a="1"/>
  <c r="N1116" i="2" s="1"/>
  <c r="E1116" i="5" s="1"/>
  <c r="O1116" i="2" a="1"/>
  <c r="O1116" i="2" s="1"/>
  <c r="P1116" i="2" s="1"/>
  <c r="C1116" i="5" s="1"/>
  <c r="A1117" i="2"/>
  <c r="B1117" i="2"/>
  <c r="C1117" i="2"/>
  <c r="D1117" i="2"/>
  <c r="F1117" i="2" s="1"/>
  <c r="G1117" i="2" a="1"/>
  <c r="G1117" i="2" s="1"/>
  <c r="H1117" i="2" a="1"/>
  <c r="H1117" i="2" s="1"/>
  <c r="I1117" i="2" a="1"/>
  <c r="I1117" i="2" s="1"/>
  <c r="J1117" i="2" a="1"/>
  <c r="J1117" i="2" s="1"/>
  <c r="K1117" i="2" a="1"/>
  <c r="K1117" i="2" s="1"/>
  <c r="A1117" i="5" s="1"/>
  <c r="L1117" i="2" a="1"/>
  <c r="L1117" i="2" s="1"/>
  <c r="O1117" i="2" a="1"/>
  <c r="O1117" i="2" s="1"/>
  <c r="A1118" i="2"/>
  <c r="B1118" i="2"/>
  <c r="C1118" i="2"/>
  <c r="D1118" i="2"/>
  <c r="F1118" i="2" s="1"/>
  <c r="G1118" i="2" a="1"/>
  <c r="G1118" i="2" s="1"/>
  <c r="H1118" i="2" a="1"/>
  <c r="H1118" i="2" s="1"/>
  <c r="I1118" i="2" a="1"/>
  <c r="I1118" i="2" s="1"/>
  <c r="J1118" i="2" a="1"/>
  <c r="J1118" i="2" s="1"/>
  <c r="K1118" i="2" a="1"/>
  <c r="K1118" i="2" s="1"/>
  <c r="A1118" i="5" s="1"/>
  <c r="L1118" i="2" a="1"/>
  <c r="L1118" i="2" s="1"/>
  <c r="M1118" i="2" s="1" a="1"/>
  <c r="M1118" i="2" s="1"/>
  <c r="F1118" i="5" s="1"/>
  <c r="O1118" i="2" a="1"/>
  <c r="O1118" i="2" s="1"/>
  <c r="A1119" i="2"/>
  <c r="B1119" i="2"/>
  <c r="C1119" i="2"/>
  <c r="D1119" i="2"/>
  <c r="G1119" i="2" a="1"/>
  <c r="G1119" i="2" s="1"/>
  <c r="H1119" i="2" a="1"/>
  <c r="H1119" i="2" s="1"/>
  <c r="I1119" i="2" a="1"/>
  <c r="I1119" i="2" s="1"/>
  <c r="J1119" i="2" a="1"/>
  <c r="J1119" i="2" s="1"/>
  <c r="K1119" i="2" a="1"/>
  <c r="K1119" i="2" s="1"/>
  <c r="A1119" i="5" s="1"/>
  <c r="L1119" i="2" a="1"/>
  <c r="L1119" i="2" s="1"/>
  <c r="M1119" i="2" s="1" a="1"/>
  <c r="M1119" i="2" s="1"/>
  <c r="F1119" i="5" s="1"/>
  <c r="O1119" i="2" a="1"/>
  <c r="O1119" i="2" s="1"/>
  <c r="A1120" i="2"/>
  <c r="B1120" i="2"/>
  <c r="C1120" i="2"/>
  <c r="D1120" i="2"/>
  <c r="F1120" i="2" s="1"/>
  <c r="G1120" i="2" a="1"/>
  <c r="G1120" i="2" s="1"/>
  <c r="H1120" i="2" a="1"/>
  <c r="H1120" i="2" s="1"/>
  <c r="I1120" i="2" a="1"/>
  <c r="I1120" i="2" s="1"/>
  <c r="J1120" i="2" a="1"/>
  <c r="J1120" i="2" s="1"/>
  <c r="K1120" i="2" a="1"/>
  <c r="K1120" i="2" s="1"/>
  <c r="A1120" i="5" s="1"/>
  <c r="L1120" i="2" a="1"/>
  <c r="L1120" i="2" s="1"/>
  <c r="M1120" i="2" s="1" a="1"/>
  <c r="M1120" i="2" s="1"/>
  <c r="F1120" i="5" s="1"/>
  <c r="O1120" i="2" a="1"/>
  <c r="O1120" i="2" s="1"/>
  <c r="P1120" i="2" s="1"/>
  <c r="C1120" i="5" s="1"/>
  <c r="A1121" i="2"/>
  <c r="B1121" i="2"/>
  <c r="C1121" i="2"/>
  <c r="D1121" i="2"/>
  <c r="F1121" i="2" s="1"/>
  <c r="G1121" i="2" a="1"/>
  <c r="G1121" i="2" s="1"/>
  <c r="H1121" i="2" a="1"/>
  <c r="H1121" i="2" s="1"/>
  <c r="I1121" i="2" a="1"/>
  <c r="I1121" i="2" s="1"/>
  <c r="J1121" i="2" a="1"/>
  <c r="J1121" i="2" s="1"/>
  <c r="K1121" i="2" a="1"/>
  <c r="K1121" i="2" s="1"/>
  <c r="A1121" i="5" s="1"/>
  <c r="L1121" i="2" a="1"/>
  <c r="L1121" i="2" s="1"/>
  <c r="M1121" i="2" s="1" a="1"/>
  <c r="M1121" i="2" s="1"/>
  <c r="F1121" i="5" s="1"/>
  <c r="O1121" i="2" a="1"/>
  <c r="O1121" i="2" s="1"/>
  <c r="A1122" i="2"/>
  <c r="B1122" i="2"/>
  <c r="C1122" i="2"/>
  <c r="D1122" i="2"/>
  <c r="E1122" i="2" s="1"/>
  <c r="G1122" i="2" a="1"/>
  <c r="G1122" i="2" s="1"/>
  <c r="H1122" i="2" a="1"/>
  <c r="H1122" i="2" s="1"/>
  <c r="I1122" i="2" a="1"/>
  <c r="I1122" i="2" s="1"/>
  <c r="J1122" i="2" a="1"/>
  <c r="J1122" i="2" s="1"/>
  <c r="K1122" i="2" a="1"/>
  <c r="K1122" i="2" s="1"/>
  <c r="A1122" i="5" s="1"/>
  <c r="L1122" i="2" a="1"/>
  <c r="L1122" i="2" s="1"/>
  <c r="O1122" i="2" a="1"/>
  <c r="O1122" i="2" s="1"/>
  <c r="A1123" i="2"/>
  <c r="B1123" i="2"/>
  <c r="C1123" i="2"/>
  <c r="D1123" i="2"/>
  <c r="F1123" i="2" s="1"/>
  <c r="G1123" i="2" a="1"/>
  <c r="G1123" i="2" s="1"/>
  <c r="H1123" i="2" a="1"/>
  <c r="H1123" i="2" s="1"/>
  <c r="I1123" i="2" a="1"/>
  <c r="I1123" i="2" s="1"/>
  <c r="J1123" i="2" a="1"/>
  <c r="J1123" i="2" s="1"/>
  <c r="K1123" i="2" a="1"/>
  <c r="K1123" i="2" s="1"/>
  <c r="A1123" i="5" s="1"/>
  <c r="L1123" i="2" a="1"/>
  <c r="L1123" i="2" s="1"/>
  <c r="N1123" i="2" s="1" a="1"/>
  <c r="N1123" i="2" s="1"/>
  <c r="E1123" i="5" s="1"/>
  <c r="O1123" i="2" a="1"/>
  <c r="O1123" i="2" s="1"/>
  <c r="A1124" i="2"/>
  <c r="B1124" i="2"/>
  <c r="C1124" i="2"/>
  <c r="D1124" i="2"/>
  <c r="F1124" i="2" s="1"/>
  <c r="G1124" i="2" a="1"/>
  <c r="G1124" i="2" s="1"/>
  <c r="H1124" i="2" a="1"/>
  <c r="H1124" i="2" s="1"/>
  <c r="I1124" i="2" a="1"/>
  <c r="I1124" i="2" s="1"/>
  <c r="J1124" i="2" a="1"/>
  <c r="J1124" i="2" s="1"/>
  <c r="K1124" i="2" a="1"/>
  <c r="K1124" i="2" s="1"/>
  <c r="A1124" i="5" s="1"/>
  <c r="L1124" i="2" a="1"/>
  <c r="L1124" i="2" s="1"/>
  <c r="O1124" i="2" a="1"/>
  <c r="O1124" i="2" s="1"/>
  <c r="A1125" i="2"/>
  <c r="B1125" i="2"/>
  <c r="C1125" i="2"/>
  <c r="D1125" i="2"/>
  <c r="F1125" i="2" s="1"/>
  <c r="G1125" i="2" a="1"/>
  <c r="G1125" i="2" s="1"/>
  <c r="H1125" i="2" a="1"/>
  <c r="H1125" i="2" s="1"/>
  <c r="I1125" i="2" a="1"/>
  <c r="I1125" i="2" s="1"/>
  <c r="J1125" i="2" a="1"/>
  <c r="J1125" i="2" s="1"/>
  <c r="K1125" i="2" a="1"/>
  <c r="K1125" i="2" s="1"/>
  <c r="A1125" i="5" s="1"/>
  <c r="L1125" i="2" a="1"/>
  <c r="L1125" i="2" s="1"/>
  <c r="O1125" i="2" a="1"/>
  <c r="O1125" i="2" s="1"/>
  <c r="A1126" i="2"/>
  <c r="B1126" i="2"/>
  <c r="C1126" i="2"/>
  <c r="D1126" i="2"/>
  <c r="E1126" i="2" s="1"/>
  <c r="G1126" i="2" a="1"/>
  <c r="G1126" i="2" s="1"/>
  <c r="H1126" i="2" a="1"/>
  <c r="H1126" i="2" s="1"/>
  <c r="I1126" i="2" a="1"/>
  <c r="I1126" i="2" s="1"/>
  <c r="J1126" i="2" a="1"/>
  <c r="J1126" i="2" s="1"/>
  <c r="K1126" i="2" a="1"/>
  <c r="K1126" i="2" s="1"/>
  <c r="A1126" i="5" s="1"/>
  <c r="L1126" i="2" a="1"/>
  <c r="L1126" i="2" s="1"/>
  <c r="O1126" i="2" a="1"/>
  <c r="O1126" i="2" s="1"/>
  <c r="A1127" i="2"/>
  <c r="B1127" i="2"/>
  <c r="C1127" i="2"/>
  <c r="D1127" i="2"/>
  <c r="F1127" i="2" s="1"/>
  <c r="G1127" i="2" a="1"/>
  <c r="G1127" i="2" s="1"/>
  <c r="H1127" i="2" a="1"/>
  <c r="H1127" i="2" s="1"/>
  <c r="I1127" i="2" a="1"/>
  <c r="I1127" i="2" s="1"/>
  <c r="J1127" i="2" a="1"/>
  <c r="J1127" i="2" s="1"/>
  <c r="K1127" i="2" a="1"/>
  <c r="K1127" i="2" s="1"/>
  <c r="A1127" i="5" s="1"/>
  <c r="L1127" i="2" a="1"/>
  <c r="L1127" i="2" s="1"/>
  <c r="N1127" i="2" s="1" a="1"/>
  <c r="N1127" i="2" s="1"/>
  <c r="E1127" i="5" s="1"/>
  <c r="O1127" i="2" a="1"/>
  <c r="O1127" i="2" s="1"/>
  <c r="Q1127" i="2" s="1"/>
  <c r="D1127" i="5" s="1"/>
  <c r="A1128" i="2"/>
  <c r="B1128" i="2"/>
  <c r="C1128" i="2"/>
  <c r="D1128" i="2"/>
  <c r="F1128" i="2" s="1"/>
  <c r="G1128" i="2" a="1"/>
  <c r="G1128" i="2" s="1"/>
  <c r="H1128" i="2" a="1"/>
  <c r="H1128" i="2" s="1"/>
  <c r="I1128" i="2" a="1"/>
  <c r="I1128" i="2" s="1"/>
  <c r="J1128" i="2" a="1"/>
  <c r="J1128" i="2" s="1"/>
  <c r="K1128" i="2" a="1"/>
  <c r="K1128" i="2" s="1"/>
  <c r="A1128" i="5" s="1"/>
  <c r="L1128" i="2" a="1"/>
  <c r="L1128" i="2" s="1"/>
  <c r="O1128" i="2" a="1"/>
  <c r="O1128" i="2" s="1"/>
  <c r="Q1128" i="2" s="1"/>
  <c r="D1128" i="5" s="1"/>
  <c r="A1129" i="2"/>
  <c r="B1129" i="2"/>
  <c r="C1129" i="2"/>
  <c r="D1129" i="2"/>
  <c r="F1129" i="2" s="1"/>
  <c r="G1129" i="2" a="1"/>
  <c r="G1129" i="2" s="1"/>
  <c r="H1129" i="2" a="1"/>
  <c r="H1129" i="2" s="1"/>
  <c r="I1129" i="2" a="1"/>
  <c r="I1129" i="2" s="1"/>
  <c r="J1129" i="2" a="1"/>
  <c r="J1129" i="2" s="1"/>
  <c r="K1129" i="2" a="1"/>
  <c r="K1129" i="2" s="1"/>
  <c r="A1129" i="5" s="1"/>
  <c r="L1129" i="2" a="1"/>
  <c r="L1129" i="2" s="1"/>
  <c r="N1129" i="2" s="1" a="1"/>
  <c r="N1129" i="2" s="1"/>
  <c r="E1129" i="5" s="1"/>
  <c r="O1129" i="2" a="1"/>
  <c r="O1129" i="2" s="1"/>
  <c r="Q1129" i="2" s="1"/>
  <c r="D1129" i="5" s="1"/>
  <c r="A1130" i="2"/>
  <c r="B1130" i="2"/>
  <c r="C1130" i="2"/>
  <c r="D1130" i="2"/>
  <c r="F1130" i="2" s="1"/>
  <c r="G1130" i="2" a="1"/>
  <c r="G1130" i="2" s="1"/>
  <c r="H1130" i="2" a="1"/>
  <c r="H1130" i="2" s="1"/>
  <c r="I1130" i="2" a="1"/>
  <c r="I1130" i="2" s="1"/>
  <c r="J1130" i="2" a="1"/>
  <c r="J1130" i="2" s="1"/>
  <c r="K1130" i="2" a="1"/>
  <c r="K1130" i="2" s="1"/>
  <c r="A1130" i="5" s="1"/>
  <c r="L1130" i="2" a="1"/>
  <c r="L1130" i="2" s="1"/>
  <c r="N1130" i="2" s="1" a="1"/>
  <c r="N1130" i="2" s="1"/>
  <c r="E1130" i="5" s="1"/>
  <c r="O1130" i="2" a="1"/>
  <c r="O1130" i="2" s="1"/>
  <c r="Q1130" i="2" s="1"/>
  <c r="D1130" i="5" s="1"/>
  <c r="A1131" i="2"/>
  <c r="B1131" i="2"/>
  <c r="C1131" i="2"/>
  <c r="D1131" i="2"/>
  <c r="F1131" i="2" s="1"/>
  <c r="G1131" i="2" a="1"/>
  <c r="G1131" i="2" s="1"/>
  <c r="H1131" i="2" a="1"/>
  <c r="H1131" i="2" s="1"/>
  <c r="I1131" i="2" a="1"/>
  <c r="I1131" i="2" s="1"/>
  <c r="J1131" i="2" a="1"/>
  <c r="J1131" i="2" s="1"/>
  <c r="K1131" i="2" a="1"/>
  <c r="K1131" i="2" s="1"/>
  <c r="A1131" i="5" s="1"/>
  <c r="L1131" i="2" a="1"/>
  <c r="L1131" i="2" s="1"/>
  <c r="N1131" i="2" s="1" a="1"/>
  <c r="N1131" i="2" s="1"/>
  <c r="E1131" i="5" s="1"/>
  <c r="O1131" i="2" a="1"/>
  <c r="O1131" i="2" s="1"/>
  <c r="Q1131" i="2" s="1"/>
  <c r="D1131" i="5" s="1"/>
  <c r="A1132" i="2"/>
  <c r="B1132" i="2"/>
  <c r="C1132" i="2"/>
  <c r="D1132" i="2"/>
  <c r="F1132" i="2" s="1"/>
  <c r="G1132" i="2" a="1"/>
  <c r="G1132" i="2" s="1"/>
  <c r="H1132" i="2" a="1"/>
  <c r="H1132" i="2" s="1"/>
  <c r="I1132" i="2" a="1"/>
  <c r="I1132" i="2" s="1"/>
  <c r="J1132" i="2" a="1"/>
  <c r="J1132" i="2" s="1"/>
  <c r="K1132" i="2" a="1"/>
  <c r="K1132" i="2" s="1"/>
  <c r="A1132" i="5" s="1"/>
  <c r="L1132" i="2" a="1"/>
  <c r="L1132" i="2" s="1"/>
  <c r="M1132" i="2" s="1" a="1"/>
  <c r="M1132" i="2" s="1"/>
  <c r="F1132" i="5" s="1"/>
  <c r="O1132" i="2" a="1"/>
  <c r="O1132" i="2" s="1"/>
  <c r="P1132" i="2" s="1"/>
  <c r="C1132" i="5" s="1"/>
  <c r="A1133" i="2"/>
  <c r="B1133" i="2"/>
  <c r="C1133" i="2"/>
  <c r="D1133" i="2"/>
  <c r="F1133" i="2" s="1"/>
  <c r="G1133" i="2" a="1"/>
  <c r="G1133" i="2" s="1"/>
  <c r="H1133" i="2" a="1"/>
  <c r="H1133" i="2" s="1"/>
  <c r="I1133" i="2" a="1"/>
  <c r="I1133" i="2" s="1"/>
  <c r="J1133" i="2" a="1"/>
  <c r="J1133" i="2" s="1"/>
  <c r="K1133" i="2" a="1"/>
  <c r="K1133" i="2" s="1"/>
  <c r="A1133" i="5" s="1"/>
  <c r="L1133" i="2" a="1"/>
  <c r="L1133" i="2" s="1"/>
  <c r="M1133" i="2" s="1" a="1"/>
  <c r="M1133" i="2" s="1"/>
  <c r="F1133" i="5" s="1"/>
  <c r="O1133" i="2" a="1"/>
  <c r="O1133" i="2" s="1"/>
  <c r="Q1133" i="2" s="1"/>
  <c r="D1133" i="5" s="1"/>
  <c r="A1134" i="2"/>
  <c r="B1134" i="2"/>
  <c r="C1134" i="2"/>
  <c r="D1134" i="2"/>
  <c r="F1134" i="2" s="1"/>
  <c r="G1134" i="2" a="1"/>
  <c r="G1134" i="2" s="1"/>
  <c r="H1134" i="2" a="1"/>
  <c r="H1134" i="2" s="1"/>
  <c r="I1134" i="2" a="1"/>
  <c r="I1134" i="2" s="1"/>
  <c r="J1134" i="2" a="1"/>
  <c r="J1134" i="2" s="1"/>
  <c r="K1134" i="2" a="1"/>
  <c r="K1134" i="2" s="1"/>
  <c r="A1134" i="5" s="1"/>
  <c r="L1134" i="2" a="1"/>
  <c r="L1134" i="2" s="1"/>
  <c r="M1134" i="2" s="1" a="1"/>
  <c r="M1134" i="2" s="1"/>
  <c r="F1134" i="5" s="1"/>
  <c r="O1134" i="2" a="1"/>
  <c r="O1134" i="2" s="1"/>
  <c r="Q1134" i="2" s="1"/>
  <c r="D1134" i="5" s="1"/>
  <c r="A1135" i="2"/>
  <c r="B1135" i="2"/>
  <c r="C1135" i="2"/>
  <c r="D1135" i="2"/>
  <c r="F1135" i="2" s="1"/>
  <c r="G1135" i="2" a="1"/>
  <c r="G1135" i="2" s="1"/>
  <c r="H1135" i="2" a="1"/>
  <c r="H1135" i="2" s="1"/>
  <c r="I1135" i="2" a="1"/>
  <c r="I1135" i="2" s="1"/>
  <c r="J1135" i="2" a="1"/>
  <c r="J1135" i="2" s="1"/>
  <c r="K1135" i="2" a="1"/>
  <c r="K1135" i="2" s="1"/>
  <c r="A1135" i="5" s="1"/>
  <c r="L1135" i="2" a="1"/>
  <c r="L1135" i="2" s="1"/>
  <c r="O1135" i="2" a="1"/>
  <c r="O1135" i="2" s="1"/>
  <c r="P1135" i="2" s="1"/>
  <c r="C1135" i="5" s="1"/>
  <c r="A1136" i="2"/>
  <c r="B1136" i="2"/>
  <c r="C1136" i="2"/>
  <c r="D1136" i="2"/>
  <c r="F1136" i="2" s="1"/>
  <c r="G1136" i="2" a="1"/>
  <c r="G1136" i="2" s="1"/>
  <c r="H1136" i="2" a="1"/>
  <c r="H1136" i="2" s="1"/>
  <c r="I1136" i="2" a="1"/>
  <c r="I1136" i="2" s="1"/>
  <c r="J1136" i="2" a="1"/>
  <c r="J1136" i="2" s="1"/>
  <c r="K1136" i="2" a="1"/>
  <c r="K1136" i="2" s="1"/>
  <c r="A1136" i="5" s="1"/>
  <c r="L1136" i="2" a="1"/>
  <c r="L1136" i="2" s="1"/>
  <c r="N1136" i="2" s="1" a="1"/>
  <c r="N1136" i="2" s="1"/>
  <c r="E1136" i="5" s="1"/>
  <c r="O1136" i="2" a="1"/>
  <c r="O1136" i="2" s="1"/>
  <c r="A1137" i="2"/>
  <c r="B1137" i="2"/>
  <c r="C1137" i="2"/>
  <c r="D1137" i="2"/>
  <c r="F1137" i="2" s="1"/>
  <c r="G1137" i="2" a="1"/>
  <c r="G1137" i="2" s="1"/>
  <c r="H1137" i="2" a="1"/>
  <c r="H1137" i="2" s="1"/>
  <c r="I1137" i="2" a="1"/>
  <c r="I1137" i="2" s="1"/>
  <c r="J1137" i="2" a="1"/>
  <c r="J1137" i="2" s="1"/>
  <c r="K1137" i="2" a="1"/>
  <c r="K1137" i="2" s="1"/>
  <c r="A1137" i="5" s="1"/>
  <c r="L1137" i="2" a="1"/>
  <c r="L1137" i="2" s="1"/>
  <c r="O1137" i="2" a="1"/>
  <c r="O1137" i="2" s="1"/>
  <c r="A1138" i="2"/>
  <c r="B1138" i="2"/>
  <c r="C1138" i="2"/>
  <c r="D1138" i="2"/>
  <c r="F1138" i="2" s="1"/>
  <c r="G1138" i="2" a="1"/>
  <c r="G1138" i="2" s="1"/>
  <c r="H1138" i="2" a="1"/>
  <c r="H1138" i="2" s="1"/>
  <c r="I1138" i="2" a="1"/>
  <c r="I1138" i="2" s="1"/>
  <c r="J1138" i="2" a="1"/>
  <c r="J1138" i="2" s="1"/>
  <c r="K1138" i="2" a="1"/>
  <c r="K1138" i="2" s="1"/>
  <c r="A1138" i="5" s="1"/>
  <c r="L1138" i="2" a="1"/>
  <c r="L1138" i="2" s="1"/>
  <c r="N1138" i="2" s="1" a="1"/>
  <c r="N1138" i="2" s="1"/>
  <c r="E1138" i="5" s="1"/>
  <c r="O1138" i="2" a="1"/>
  <c r="O1138" i="2" s="1"/>
  <c r="A1139" i="2"/>
  <c r="B1139" i="2"/>
  <c r="C1139" i="2"/>
  <c r="D1139" i="2"/>
  <c r="E1139" i="2" s="1"/>
  <c r="G1139" i="2" a="1"/>
  <c r="G1139" i="2" s="1"/>
  <c r="H1139" i="2" a="1"/>
  <c r="H1139" i="2" s="1"/>
  <c r="I1139" i="2" a="1"/>
  <c r="I1139" i="2" s="1"/>
  <c r="J1139" i="2" a="1"/>
  <c r="J1139" i="2" s="1"/>
  <c r="K1139" i="2" a="1"/>
  <c r="K1139" i="2" s="1"/>
  <c r="A1139" i="5" s="1"/>
  <c r="L1139" i="2" a="1"/>
  <c r="L1139" i="2" s="1"/>
  <c r="M1139" i="2" s="1" a="1"/>
  <c r="M1139" i="2" s="1"/>
  <c r="F1139" i="5" s="1"/>
  <c r="O1139" i="2" a="1"/>
  <c r="O1139" i="2" s="1"/>
  <c r="Q1139" i="2" s="1"/>
  <c r="D1139" i="5" s="1"/>
  <c r="A1140" i="2"/>
  <c r="B1140" i="2"/>
  <c r="C1140" i="2"/>
  <c r="D1140" i="2"/>
  <c r="F1140" i="2" s="1"/>
  <c r="G1140" i="2" a="1"/>
  <c r="G1140" i="2" s="1"/>
  <c r="H1140" i="2" a="1"/>
  <c r="H1140" i="2" s="1"/>
  <c r="I1140" i="2" a="1"/>
  <c r="I1140" i="2" s="1"/>
  <c r="J1140" i="2" a="1"/>
  <c r="J1140" i="2" s="1"/>
  <c r="K1140" i="2" a="1"/>
  <c r="K1140" i="2" s="1"/>
  <c r="A1140" i="5" s="1"/>
  <c r="L1140" i="2" a="1"/>
  <c r="L1140" i="2" s="1"/>
  <c r="O1140" i="2" a="1"/>
  <c r="O1140" i="2" s="1"/>
  <c r="A1141" i="2"/>
  <c r="B1141" i="2"/>
  <c r="C1141" i="2"/>
  <c r="D1141" i="2"/>
  <c r="F1141" i="2" s="1"/>
  <c r="G1141" i="2" a="1"/>
  <c r="G1141" i="2" s="1"/>
  <c r="H1141" i="2" a="1"/>
  <c r="H1141" i="2" s="1"/>
  <c r="I1141" i="2" a="1"/>
  <c r="I1141" i="2" s="1"/>
  <c r="J1141" i="2" a="1"/>
  <c r="J1141" i="2" s="1"/>
  <c r="K1141" i="2" a="1"/>
  <c r="K1141" i="2" s="1"/>
  <c r="A1141" i="5" s="1"/>
  <c r="L1141" i="2" a="1"/>
  <c r="L1141" i="2" s="1"/>
  <c r="O1141" i="2" a="1"/>
  <c r="O1141" i="2" s="1"/>
  <c r="A1142" i="2"/>
  <c r="B1142" i="2"/>
  <c r="C1142" i="2"/>
  <c r="D1142" i="2"/>
  <c r="F1142" i="2" s="1"/>
  <c r="G1142" i="2" a="1"/>
  <c r="G1142" i="2" s="1"/>
  <c r="H1142" i="2" a="1"/>
  <c r="H1142" i="2" s="1"/>
  <c r="I1142" i="2" a="1"/>
  <c r="I1142" i="2" s="1"/>
  <c r="J1142" i="2" a="1"/>
  <c r="J1142" i="2" s="1"/>
  <c r="K1142" i="2" a="1"/>
  <c r="K1142" i="2" s="1"/>
  <c r="A1142" i="5" s="1"/>
  <c r="L1142" i="2" a="1"/>
  <c r="L1142" i="2" s="1"/>
  <c r="M1142" i="2" s="1" a="1"/>
  <c r="M1142" i="2" s="1"/>
  <c r="F1142" i="5" s="1"/>
  <c r="O1142" i="2" a="1"/>
  <c r="O1142" i="2" s="1"/>
  <c r="A1143" i="2"/>
  <c r="B1143" i="2"/>
  <c r="C1143" i="2"/>
  <c r="D1143" i="2"/>
  <c r="E1143" i="2" s="1"/>
  <c r="G1143" i="2" a="1"/>
  <c r="G1143" i="2" s="1"/>
  <c r="H1143" i="2" a="1"/>
  <c r="H1143" i="2" s="1"/>
  <c r="I1143" i="2" a="1"/>
  <c r="I1143" i="2" s="1"/>
  <c r="J1143" i="2" a="1"/>
  <c r="J1143" i="2" s="1"/>
  <c r="K1143" i="2" a="1"/>
  <c r="K1143" i="2" s="1"/>
  <c r="A1143" i="5" s="1"/>
  <c r="L1143" i="2" a="1"/>
  <c r="L1143" i="2" s="1"/>
  <c r="N1143" i="2" s="1" a="1"/>
  <c r="N1143" i="2" s="1"/>
  <c r="E1143" i="5" s="1"/>
  <c r="O1143" i="2" a="1"/>
  <c r="O1143" i="2" s="1"/>
  <c r="Q1143" i="2" s="1"/>
  <c r="D1143" i="5" s="1"/>
  <c r="A1144" i="2"/>
  <c r="B1144" i="2"/>
  <c r="C1144" i="2"/>
  <c r="D1144" i="2"/>
  <c r="F1144" i="2" s="1"/>
  <c r="G1144" i="2" a="1"/>
  <c r="G1144" i="2" s="1"/>
  <c r="H1144" i="2" a="1"/>
  <c r="H1144" i="2" s="1"/>
  <c r="I1144" i="2" a="1"/>
  <c r="I1144" i="2" s="1"/>
  <c r="J1144" i="2" a="1"/>
  <c r="J1144" i="2" s="1"/>
  <c r="K1144" i="2" a="1"/>
  <c r="K1144" i="2" s="1"/>
  <c r="A1144" i="5" s="1"/>
  <c r="L1144" i="2" a="1"/>
  <c r="L1144" i="2" s="1"/>
  <c r="O1144" i="2" a="1"/>
  <c r="O1144" i="2" s="1"/>
  <c r="A1145" i="2"/>
  <c r="B1145" i="2"/>
  <c r="C1145" i="2"/>
  <c r="D1145" i="2"/>
  <c r="F1145" i="2" s="1"/>
  <c r="G1145" i="2" a="1"/>
  <c r="G1145" i="2" s="1"/>
  <c r="H1145" i="2" a="1"/>
  <c r="H1145" i="2" s="1"/>
  <c r="I1145" i="2" a="1"/>
  <c r="I1145" i="2" s="1"/>
  <c r="J1145" i="2" a="1"/>
  <c r="J1145" i="2" s="1"/>
  <c r="K1145" i="2" a="1"/>
  <c r="K1145" i="2" s="1"/>
  <c r="A1145" i="5" s="1"/>
  <c r="L1145" i="2" a="1"/>
  <c r="L1145" i="2" s="1"/>
  <c r="O1145" i="2" a="1"/>
  <c r="O1145" i="2" s="1"/>
  <c r="A1146" i="2"/>
  <c r="B1146" i="2"/>
  <c r="C1146" i="2"/>
  <c r="D1146" i="2"/>
  <c r="F1146" i="2" s="1"/>
  <c r="G1146" i="2" a="1"/>
  <c r="G1146" i="2" s="1"/>
  <c r="H1146" i="2" a="1"/>
  <c r="H1146" i="2" s="1"/>
  <c r="I1146" i="2" a="1"/>
  <c r="I1146" i="2" s="1"/>
  <c r="J1146" i="2" a="1"/>
  <c r="J1146" i="2" s="1"/>
  <c r="K1146" i="2" a="1"/>
  <c r="K1146" i="2" s="1"/>
  <c r="A1146" i="5" s="1"/>
  <c r="L1146" i="2" a="1"/>
  <c r="L1146" i="2" s="1"/>
  <c r="M1146" i="2" s="1" a="1"/>
  <c r="M1146" i="2" s="1"/>
  <c r="F1146" i="5" s="1"/>
  <c r="O1146" i="2" a="1"/>
  <c r="O1146" i="2" s="1"/>
  <c r="A1147" i="2"/>
  <c r="B1147" i="2"/>
  <c r="C1147" i="2"/>
  <c r="D1147" i="2"/>
  <c r="E1147" i="2" s="1"/>
  <c r="G1147" i="2" a="1"/>
  <c r="G1147" i="2" s="1"/>
  <c r="H1147" i="2" a="1"/>
  <c r="H1147" i="2" s="1"/>
  <c r="I1147" i="2" a="1"/>
  <c r="I1147" i="2" s="1"/>
  <c r="J1147" i="2" a="1"/>
  <c r="J1147" i="2" s="1"/>
  <c r="K1147" i="2" a="1"/>
  <c r="K1147" i="2" s="1"/>
  <c r="A1147" i="5" s="1"/>
  <c r="L1147" i="2" a="1"/>
  <c r="L1147" i="2" s="1"/>
  <c r="O1147" i="2" a="1"/>
  <c r="O1147" i="2" s="1"/>
  <c r="Q1147" i="2" s="1"/>
  <c r="D1147" i="5" s="1"/>
  <c r="A1148" i="2"/>
  <c r="B1148" i="2"/>
  <c r="C1148" i="2"/>
  <c r="D1148" i="2"/>
  <c r="F1148" i="2" s="1"/>
  <c r="G1148" i="2" a="1"/>
  <c r="G1148" i="2" s="1"/>
  <c r="H1148" i="2" a="1"/>
  <c r="H1148" i="2" s="1"/>
  <c r="I1148" i="2" a="1"/>
  <c r="I1148" i="2" s="1"/>
  <c r="J1148" i="2" a="1"/>
  <c r="J1148" i="2" s="1"/>
  <c r="K1148" i="2" a="1"/>
  <c r="K1148" i="2" s="1"/>
  <c r="A1148" i="5" s="1"/>
  <c r="L1148" i="2" a="1"/>
  <c r="L1148" i="2" s="1"/>
  <c r="O1148" i="2" a="1"/>
  <c r="O1148" i="2" s="1"/>
  <c r="P1148" i="2" s="1"/>
  <c r="C1148" i="5" s="1"/>
  <c r="A1149" i="2"/>
  <c r="B1149" i="2"/>
  <c r="C1149" i="2"/>
  <c r="D1149" i="2"/>
  <c r="E1149" i="2" s="1"/>
  <c r="G1149" i="2" a="1"/>
  <c r="G1149" i="2" s="1"/>
  <c r="H1149" i="2" a="1"/>
  <c r="H1149" i="2" s="1"/>
  <c r="I1149" i="2" a="1"/>
  <c r="I1149" i="2" s="1"/>
  <c r="J1149" i="2" a="1"/>
  <c r="J1149" i="2" s="1"/>
  <c r="K1149" i="2" a="1"/>
  <c r="K1149" i="2" s="1"/>
  <c r="A1149" i="5" s="1"/>
  <c r="L1149" i="2" a="1"/>
  <c r="L1149" i="2" s="1"/>
  <c r="O1149" i="2" a="1"/>
  <c r="O1149" i="2" s="1"/>
  <c r="P1149" i="2" s="1"/>
  <c r="C1149" i="5" s="1"/>
  <c r="A1150" i="2"/>
  <c r="B1150" i="2"/>
  <c r="C1150" i="2"/>
  <c r="D1150" i="2"/>
  <c r="E1150" i="2" s="1"/>
  <c r="G1150" i="2" a="1"/>
  <c r="G1150" i="2" s="1"/>
  <c r="H1150" i="2" a="1"/>
  <c r="H1150" i="2" s="1"/>
  <c r="I1150" i="2" a="1"/>
  <c r="I1150" i="2" s="1"/>
  <c r="J1150" i="2" a="1"/>
  <c r="J1150" i="2" s="1"/>
  <c r="K1150" i="2" a="1"/>
  <c r="K1150" i="2" s="1"/>
  <c r="A1150" i="5" s="1"/>
  <c r="L1150" i="2" a="1"/>
  <c r="L1150" i="2" s="1"/>
  <c r="M1150" i="2" s="1" a="1"/>
  <c r="M1150" i="2" s="1"/>
  <c r="F1150" i="5" s="1"/>
  <c r="O1150" i="2" a="1"/>
  <c r="O1150" i="2" s="1"/>
  <c r="Q1150" i="2" s="1"/>
  <c r="D1150" i="5" s="1"/>
  <c r="A1151" i="2"/>
  <c r="B1151" i="2"/>
  <c r="C1151" i="2"/>
  <c r="D1151" i="2"/>
  <c r="E1151" i="2" s="1"/>
  <c r="G1151" i="2" a="1"/>
  <c r="G1151" i="2" s="1"/>
  <c r="H1151" i="2" a="1"/>
  <c r="H1151" i="2" s="1"/>
  <c r="I1151" i="2" a="1"/>
  <c r="I1151" i="2" s="1"/>
  <c r="J1151" i="2" a="1"/>
  <c r="J1151" i="2" s="1"/>
  <c r="K1151" i="2" a="1"/>
  <c r="K1151" i="2" s="1"/>
  <c r="A1151" i="5" s="1"/>
  <c r="L1151" i="2" a="1"/>
  <c r="L1151" i="2" s="1"/>
  <c r="O1151" i="2" a="1"/>
  <c r="O1151" i="2" s="1"/>
  <c r="P1151" i="2" s="1"/>
  <c r="C1151" i="5" s="1"/>
  <c r="A1152" i="2"/>
  <c r="B1152" i="2"/>
  <c r="C1152" i="2"/>
  <c r="D1152" i="2"/>
  <c r="F1152" i="2" s="1"/>
  <c r="G1152" i="2" a="1"/>
  <c r="G1152" i="2" s="1"/>
  <c r="H1152" i="2" a="1"/>
  <c r="H1152" i="2" s="1"/>
  <c r="I1152" i="2" a="1"/>
  <c r="I1152" i="2" s="1"/>
  <c r="J1152" i="2" a="1"/>
  <c r="J1152" i="2" s="1"/>
  <c r="K1152" i="2" a="1"/>
  <c r="K1152" i="2" s="1"/>
  <c r="A1152" i="5" s="1"/>
  <c r="L1152" i="2" a="1"/>
  <c r="L1152" i="2" s="1"/>
  <c r="M1152" i="2" s="1" a="1"/>
  <c r="M1152" i="2" s="1"/>
  <c r="F1152" i="5" s="1"/>
  <c r="O1152" i="2" a="1"/>
  <c r="O1152" i="2" s="1"/>
  <c r="P1152" i="2" s="1"/>
  <c r="C1152" i="5" s="1"/>
  <c r="A1153" i="2"/>
  <c r="B1153" i="2"/>
  <c r="C1153" i="2"/>
  <c r="D1153" i="2"/>
  <c r="F1153" i="2" s="1"/>
  <c r="G1153" i="2" a="1"/>
  <c r="G1153" i="2" s="1"/>
  <c r="H1153" i="2" a="1"/>
  <c r="H1153" i="2" s="1"/>
  <c r="I1153" i="2" a="1"/>
  <c r="I1153" i="2" s="1"/>
  <c r="J1153" i="2" a="1"/>
  <c r="J1153" i="2" s="1"/>
  <c r="K1153" i="2" a="1"/>
  <c r="K1153" i="2" s="1"/>
  <c r="A1153" i="5" s="1"/>
  <c r="L1153" i="2" a="1"/>
  <c r="L1153" i="2" s="1"/>
  <c r="M1153" i="2" s="1" a="1"/>
  <c r="M1153" i="2" s="1"/>
  <c r="F1153" i="5" s="1"/>
  <c r="O1153" i="2" a="1"/>
  <c r="O1153" i="2" s="1"/>
  <c r="A1154" i="2"/>
  <c r="B1154" i="2"/>
  <c r="C1154" i="2"/>
  <c r="D1154" i="2"/>
  <c r="E1154" i="2" s="1"/>
  <c r="G1154" i="2" a="1"/>
  <c r="G1154" i="2" s="1"/>
  <c r="H1154" i="2" a="1"/>
  <c r="H1154" i="2" s="1"/>
  <c r="I1154" i="2" a="1"/>
  <c r="I1154" i="2" s="1"/>
  <c r="J1154" i="2" a="1"/>
  <c r="J1154" i="2" s="1"/>
  <c r="K1154" i="2" a="1"/>
  <c r="K1154" i="2" s="1"/>
  <c r="A1154" i="5" s="1"/>
  <c r="L1154" i="2" a="1"/>
  <c r="L1154" i="2" s="1"/>
  <c r="M1154" i="2" s="1" a="1"/>
  <c r="M1154" i="2" s="1"/>
  <c r="F1154" i="5" s="1"/>
  <c r="O1154" i="2" a="1"/>
  <c r="O1154" i="2" s="1"/>
  <c r="Q1154" i="2" s="1"/>
  <c r="D1154" i="5" s="1"/>
  <c r="A1155" i="2"/>
  <c r="B1155" i="2"/>
  <c r="C1155" i="2"/>
  <c r="D1155" i="2"/>
  <c r="E1155" i="2" s="1"/>
  <c r="G1155" i="2" a="1"/>
  <c r="G1155" i="2" s="1"/>
  <c r="H1155" i="2" a="1"/>
  <c r="H1155" i="2" s="1"/>
  <c r="I1155" i="2" a="1"/>
  <c r="I1155" i="2" s="1"/>
  <c r="J1155" i="2" a="1"/>
  <c r="J1155" i="2" s="1"/>
  <c r="K1155" i="2" a="1"/>
  <c r="K1155" i="2" s="1"/>
  <c r="A1155" i="5" s="1"/>
  <c r="L1155" i="2" a="1"/>
  <c r="L1155" i="2" s="1"/>
  <c r="O1155" i="2" a="1"/>
  <c r="O1155" i="2" s="1"/>
  <c r="Q1155" i="2" s="1"/>
  <c r="D1155" i="5" s="1"/>
  <c r="A1156" i="2"/>
  <c r="B1156" i="2"/>
  <c r="C1156" i="2"/>
  <c r="D1156" i="2"/>
  <c r="F1156" i="2" s="1"/>
  <c r="G1156" i="2" a="1"/>
  <c r="G1156" i="2" s="1"/>
  <c r="H1156" i="2" a="1"/>
  <c r="H1156" i="2" s="1"/>
  <c r="I1156" i="2" a="1"/>
  <c r="I1156" i="2" s="1"/>
  <c r="J1156" i="2" a="1"/>
  <c r="J1156" i="2" s="1"/>
  <c r="K1156" i="2" a="1"/>
  <c r="K1156" i="2" s="1"/>
  <c r="A1156" i="5" s="1"/>
  <c r="L1156" i="2" a="1"/>
  <c r="L1156" i="2" s="1"/>
  <c r="M1156" i="2" s="1" a="1"/>
  <c r="M1156" i="2" s="1"/>
  <c r="F1156" i="5" s="1"/>
  <c r="O1156" i="2" a="1"/>
  <c r="O1156" i="2" s="1"/>
  <c r="P1156" i="2" s="1"/>
  <c r="C1156" i="5" s="1"/>
  <c r="A1157" i="2"/>
  <c r="B1157" i="2"/>
  <c r="C1157" i="2"/>
  <c r="D1157" i="2"/>
  <c r="E1157" i="2" s="1"/>
  <c r="G1157" i="2" a="1"/>
  <c r="G1157" i="2" s="1"/>
  <c r="H1157" i="2" a="1"/>
  <c r="H1157" i="2" s="1"/>
  <c r="I1157" i="2" a="1"/>
  <c r="I1157" i="2" s="1"/>
  <c r="J1157" i="2" a="1"/>
  <c r="J1157" i="2" s="1"/>
  <c r="K1157" i="2" a="1"/>
  <c r="K1157" i="2" s="1"/>
  <c r="A1157" i="5" s="1"/>
  <c r="L1157" i="2" a="1"/>
  <c r="L1157" i="2" s="1"/>
  <c r="M1157" i="2" s="1" a="1"/>
  <c r="M1157" i="2" s="1"/>
  <c r="F1157" i="5" s="1"/>
  <c r="O1157" i="2" a="1"/>
  <c r="O1157" i="2" s="1"/>
  <c r="P1157" i="2" s="1"/>
  <c r="C1157" i="5" s="1"/>
  <c r="A1158" i="2"/>
  <c r="B1158" i="2"/>
  <c r="C1158" i="2"/>
  <c r="D1158" i="2"/>
  <c r="E1158" i="2" s="1"/>
  <c r="G1158" i="2" a="1"/>
  <c r="G1158" i="2" s="1"/>
  <c r="H1158" i="2" a="1"/>
  <c r="H1158" i="2" s="1"/>
  <c r="I1158" i="2" a="1"/>
  <c r="I1158" i="2" s="1"/>
  <c r="J1158" i="2" a="1"/>
  <c r="J1158" i="2" s="1"/>
  <c r="K1158" i="2" a="1"/>
  <c r="K1158" i="2" s="1"/>
  <c r="A1158" i="5" s="1"/>
  <c r="L1158" i="2" a="1"/>
  <c r="L1158" i="2" s="1"/>
  <c r="M1158" i="2" s="1" a="1"/>
  <c r="M1158" i="2" s="1"/>
  <c r="F1158" i="5" s="1"/>
  <c r="O1158" i="2" a="1"/>
  <c r="O1158" i="2" s="1"/>
  <c r="A1159" i="2"/>
  <c r="B1159" i="2"/>
  <c r="C1159" i="2"/>
  <c r="D1159" i="2"/>
  <c r="F1159" i="2" s="1"/>
  <c r="G1159" i="2" a="1"/>
  <c r="G1159" i="2" s="1"/>
  <c r="H1159" i="2" a="1"/>
  <c r="H1159" i="2" s="1"/>
  <c r="I1159" i="2" a="1"/>
  <c r="I1159" i="2" s="1"/>
  <c r="J1159" i="2" a="1"/>
  <c r="J1159" i="2" s="1"/>
  <c r="K1159" i="2" a="1"/>
  <c r="K1159" i="2" s="1"/>
  <c r="A1159" i="5" s="1"/>
  <c r="L1159" i="2" a="1"/>
  <c r="L1159" i="2" s="1"/>
  <c r="O1159" i="2" a="1"/>
  <c r="O1159" i="2" s="1"/>
  <c r="P1159" i="2" s="1"/>
  <c r="C1159" i="5" s="1"/>
  <c r="A1160" i="2"/>
  <c r="B1160" i="2"/>
  <c r="C1160" i="2"/>
  <c r="D1160" i="2"/>
  <c r="F1160" i="2" s="1"/>
  <c r="G1160" i="2" a="1"/>
  <c r="G1160" i="2" s="1"/>
  <c r="H1160" i="2" a="1"/>
  <c r="H1160" i="2" s="1"/>
  <c r="I1160" i="2" a="1"/>
  <c r="I1160" i="2" s="1"/>
  <c r="J1160" i="2" a="1"/>
  <c r="J1160" i="2" s="1"/>
  <c r="K1160" i="2" a="1"/>
  <c r="K1160" i="2" s="1"/>
  <c r="A1160" i="5" s="1"/>
  <c r="L1160" i="2" a="1"/>
  <c r="L1160" i="2" s="1"/>
  <c r="O1160" i="2" a="1"/>
  <c r="O1160" i="2" s="1"/>
  <c r="P1160" i="2" s="1"/>
  <c r="C1160" i="5" s="1"/>
  <c r="A1161" i="2"/>
  <c r="B1161" i="2"/>
  <c r="C1161" i="2"/>
  <c r="D1161" i="2"/>
  <c r="E1161" i="2" s="1"/>
  <c r="G1161" i="2" a="1"/>
  <c r="G1161" i="2" s="1"/>
  <c r="H1161" i="2" a="1"/>
  <c r="H1161" i="2" s="1"/>
  <c r="I1161" i="2" a="1"/>
  <c r="I1161" i="2" s="1"/>
  <c r="J1161" i="2" a="1"/>
  <c r="J1161" i="2" s="1"/>
  <c r="K1161" i="2" a="1"/>
  <c r="K1161" i="2" s="1"/>
  <c r="A1161" i="5" s="1"/>
  <c r="L1161" i="2" a="1"/>
  <c r="L1161" i="2" s="1"/>
  <c r="O1161" i="2" a="1"/>
  <c r="O1161" i="2" s="1"/>
  <c r="P1161" i="2" s="1"/>
  <c r="C1161" i="5" s="1"/>
  <c r="A1162" i="2"/>
  <c r="B1162" i="2"/>
  <c r="C1162" i="2"/>
  <c r="D1162" i="2"/>
  <c r="E1162" i="2" s="1"/>
  <c r="G1162" i="2" a="1"/>
  <c r="G1162" i="2" s="1"/>
  <c r="H1162" i="2" a="1"/>
  <c r="H1162" i="2" s="1"/>
  <c r="I1162" i="2" a="1"/>
  <c r="I1162" i="2" s="1"/>
  <c r="J1162" i="2" a="1"/>
  <c r="J1162" i="2" s="1"/>
  <c r="K1162" i="2" a="1"/>
  <c r="K1162" i="2" s="1"/>
  <c r="A1162" i="5" s="1"/>
  <c r="L1162" i="2" a="1"/>
  <c r="L1162" i="2" s="1"/>
  <c r="M1162" i="2" s="1" a="1"/>
  <c r="M1162" i="2" s="1"/>
  <c r="F1162" i="5" s="1"/>
  <c r="O1162" i="2" a="1"/>
  <c r="O1162" i="2" s="1"/>
  <c r="A1163" i="2"/>
  <c r="B1163" i="2"/>
  <c r="C1163" i="2"/>
  <c r="D1163" i="2"/>
  <c r="F1163" i="2" s="1"/>
  <c r="G1163" i="2" a="1"/>
  <c r="G1163" i="2" s="1"/>
  <c r="H1163" i="2" a="1"/>
  <c r="H1163" i="2" s="1"/>
  <c r="I1163" i="2" a="1"/>
  <c r="I1163" i="2" s="1"/>
  <c r="J1163" i="2" a="1"/>
  <c r="J1163" i="2" s="1"/>
  <c r="K1163" i="2" a="1"/>
  <c r="K1163" i="2" s="1"/>
  <c r="A1163" i="5" s="1"/>
  <c r="L1163" i="2" a="1"/>
  <c r="L1163" i="2" s="1"/>
  <c r="M1163" i="2" s="1" a="1"/>
  <c r="M1163" i="2" s="1"/>
  <c r="F1163" i="5" s="1"/>
  <c r="O1163" i="2" a="1"/>
  <c r="O1163" i="2" s="1"/>
  <c r="P1163" i="2" s="1"/>
  <c r="C1163" i="5" s="1"/>
  <c r="A1164" i="2"/>
  <c r="B1164" i="2"/>
  <c r="C1164" i="2"/>
  <c r="D1164" i="2"/>
  <c r="F1164" i="2" s="1"/>
  <c r="G1164" i="2" a="1"/>
  <c r="G1164" i="2" s="1"/>
  <c r="H1164" i="2" a="1"/>
  <c r="H1164" i="2" s="1"/>
  <c r="I1164" i="2" a="1"/>
  <c r="I1164" i="2" s="1"/>
  <c r="J1164" i="2" a="1"/>
  <c r="J1164" i="2" s="1"/>
  <c r="K1164" i="2" a="1"/>
  <c r="K1164" i="2" s="1"/>
  <c r="A1164" i="5" s="1"/>
  <c r="L1164" i="2" a="1"/>
  <c r="L1164" i="2" s="1"/>
  <c r="N1164" i="2" s="1" a="1"/>
  <c r="N1164" i="2" s="1"/>
  <c r="E1164" i="5" s="1"/>
  <c r="O1164" i="2" a="1"/>
  <c r="O1164" i="2" s="1"/>
  <c r="A1165" i="2"/>
  <c r="B1165" i="2"/>
  <c r="C1165" i="2"/>
  <c r="D1165" i="2"/>
  <c r="E1165" i="2" s="1"/>
  <c r="G1165" i="2" a="1"/>
  <c r="G1165" i="2" s="1"/>
  <c r="H1165" i="2" a="1"/>
  <c r="H1165" i="2" s="1"/>
  <c r="I1165" i="2" a="1"/>
  <c r="I1165" i="2" s="1"/>
  <c r="J1165" i="2" a="1"/>
  <c r="J1165" i="2" s="1"/>
  <c r="K1165" i="2" a="1"/>
  <c r="K1165" i="2" s="1"/>
  <c r="A1165" i="5" s="1"/>
  <c r="L1165" i="2" a="1"/>
  <c r="L1165" i="2" s="1"/>
  <c r="O1165" i="2" a="1"/>
  <c r="O1165" i="2" s="1"/>
  <c r="A1166" i="2"/>
  <c r="B1166" i="2"/>
  <c r="C1166" i="2"/>
  <c r="D1166" i="2"/>
  <c r="E1166" i="2" s="1"/>
  <c r="G1166" i="2" a="1"/>
  <c r="G1166" i="2" s="1"/>
  <c r="H1166" i="2" a="1"/>
  <c r="H1166" i="2" s="1"/>
  <c r="I1166" i="2" a="1"/>
  <c r="I1166" i="2" s="1"/>
  <c r="J1166" i="2" a="1"/>
  <c r="J1166" i="2" s="1"/>
  <c r="K1166" i="2" a="1"/>
  <c r="K1166" i="2" s="1"/>
  <c r="A1166" i="5" s="1"/>
  <c r="L1166" i="2" a="1"/>
  <c r="L1166" i="2" s="1"/>
  <c r="M1166" i="2" s="1" a="1"/>
  <c r="M1166" i="2" s="1"/>
  <c r="F1166" i="5" s="1"/>
  <c r="O1166" i="2" a="1"/>
  <c r="O1166" i="2" s="1"/>
  <c r="A1167" i="2"/>
  <c r="B1167" i="2"/>
  <c r="C1167" i="2"/>
  <c r="D1167" i="2"/>
  <c r="E1167" i="2" s="1"/>
  <c r="G1167" i="2" a="1"/>
  <c r="G1167" i="2" s="1"/>
  <c r="H1167" i="2" a="1"/>
  <c r="H1167" i="2" s="1"/>
  <c r="I1167" i="2" a="1"/>
  <c r="I1167" i="2" s="1"/>
  <c r="J1167" i="2" a="1"/>
  <c r="J1167" i="2" s="1"/>
  <c r="K1167" i="2" a="1"/>
  <c r="K1167" i="2" s="1"/>
  <c r="A1167" i="5" s="1"/>
  <c r="L1167" i="2" a="1"/>
  <c r="L1167" i="2" s="1"/>
  <c r="M1167" i="2" s="1" a="1"/>
  <c r="M1167" i="2" s="1"/>
  <c r="F1167" i="5" s="1"/>
  <c r="O1167" i="2" a="1"/>
  <c r="O1167" i="2" s="1"/>
  <c r="P1167" i="2" s="1"/>
  <c r="C1167" i="5" s="1"/>
  <c r="A1168" i="2"/>
  <c r="B1168" i="2"/>
  <c r="C1168" i="2"/>
  <c r="D1168" i="2"/>
  <c r="F1168" i="2" s="1"/>
  <c r="G1168" i="2" a="1"/>
  <c r="G1168" i="2" s="1"/>
  <c r="H1168" i="2" a="1"/>
  <c r="H1168" i="2" s="1"/>
  <c r="I1168" i="2" a="1"/>
  <c r="I1168" i="2" s="1"/>
  <c r="J1168" i="2" a="1"/>
  <c r="J1168" i="2" s="1"/>
  <c r="K1168" i="2" a="1"/>
  <c r="K1168" i="2" s="1"/>
  <c r="A1168" i="5" s="1"/>
  <c r="L1168" i="2" a="1"/>
  <c r="L1168" i="2" s="1"/>
  <c r="O1168" i="2" a="1"/>
  <c r="O1168" i="2" s="1"/>
  <c r="A1169" i="2"/>
  <c r="B1169" i="2"/>
  <c r="C1169" i="2"/>
  <c r="D1169" i="2"/>
  <c r="G1169" i="2" a="1"/>
  <c r="G1169" i="2" s="1"/>
  <c r="H1169" i="2" a="1"/>
  <c r="H1169" i="2" s="1"/>
  <c r="I1169" i="2" a="1"/>
  <c r="I1169" i="2" s="1"/>
  <c r="J1169" i="2" a="1"/>
  <c r="J1169" i="2" s="1"/>
  <c r="K1169" i="2" a="1"/>
  <c r="K1169" i="2" s="1"/>
  <c r="A1169" i="5" s="1"/>
  <c r="L1169" i="2" a="1"/>
  <c r="L1169" i="2" s="1"/>
  <c r="O1169" i="2" a="1"/>
  <c r="O1169" i="2" s="1"/>
  <c r="A1170" i="2"/>
  <c r="B1170" i="2"/>
  <c r="C1170" i="2"/>
  <c r="D1170" i="2"/>
  <c r="G1170" i="2" a="1"/>
  <c r="G1170" i="2" s="1"/>
  <c r="H1170" i="2" a="1"/>
  <c r="H1170" i="2" s="1"/>
  <c r="I1170" i="2" a="1"/>
  <c r="I1170" i="2" s="1"/>
  <c r="J1170" i="2" a="1"/>
  <c r="J1170" i="2" s="1"/>
  <c r="K1170" i="2" a="1"/>
  <c r="K1170" i="2" s="1"/>
  <c r="A1170" i="5" s="1"/>
  <c r="L1170" i="2" a="1"/>
  <c r="L1170" i="2" s="1"/>
  <c r="N1170" i="2" s="1" a="1"/>
  <c r="N1170" i="2" s="1"/>
  <c r="E1170" i="5" s="1"/>
  <c r="O1170" i="2" a="1"/>
  <c r="O1170" i="2" s="1"/>
  <c r="A1171" i="2"/>
  <c r="B1171" i="2"/>
  <c r="C1171" i="2"/>
  <c r="D1171" i="2"/>
  <c r="E1171" i="2" s="1"/>
  <c r="G1171" i="2" a="1"/>
  <c r="G1171" i="2" s="1"/>
  <c r="H1171" i="2" a="1"/>
  <c r="H1171" i="2" s="1"/>
  <c r="I1171" i="2" a="1"/>
  <c r="I1171" i="2" s="1"/>
  <c r="J1171" i="2" a="1"/>
  <c r="J1171" i="2" s="1"/>
  <c r="K1171" i="2" a="1"/>
  <c r="K1171" i="2" s="1"/>
  <c r="A1171" i="5" s="1"/>
  <c r="L1171" i="2" a="1"/>
  <c r="L1171" i="2" s="1"/>
  <c r="O1171" i="2" a="1"/>
  <c r="O1171" i="2" s="1"/>
  <c r="Q1171" i="2" s="1"/>
  <c r="D1171" i="5" s="1"/>
  <c r="A1172" i="2"/>
  <c r="B1172" i="2"/>
  <c r="C1172" i="2"/>
  <c r="D1172" i="2"/>
  <c r="F1172" i="2" s="1"/>
  <c r="G1172" i="2" a="1"/>
  <c r="G1172" i="2" s="1"/>
  <c r="H1172" i="2" a="1"/>
  <c r="H1172" i="2" s="1"/>
  <c r="I1172" i="2" a="1"/>
  <c r="I1172" i="2" s="1"/>
  <c r="J1172" i="2" a="1"/>
  <c r="J1172" i="2" s="1"/>
  <c r="K1172" i="2" a="1"/>
  <c r="K1172" i="2" s="1"/>
  <c r="A1172" i="5" s="1"/>
  <c r="L1172" i="2" a="1"/>
  <c r="L1172" i="2" s="1"/>
  <c r="O1172" i="2" a="1"/>
  <c r="O1172" i="2" s="1"/>
  <c r="A1173" i="2"/>
  <c r="B1173" i="2"/>
  <c r="C1173" i="2"/>
  <c r="D1173" i="2"/>
  <c r="E1173" i="2" s="1"/>
  <c r="G1173" i="2" a="1"/>
  <c r="G1173" i="2" s="1"/>
  <c r="H1173" i="2" a="1"/>
  <c r="H1173" i="2" s="1"/>
  <c r="I1173" i="2" a="1"/>
  <c r="I1173" i="2" s="1"/>
  <c r="J1173" i="2" a="1"/>
  <c r="J1173" i="2" s="1"/>
  <c r="K1173" i="2" a="1"/>
  <c r="K1173" i="2" s="1"/>
  <c r="A1173" i="5" s="1"/>
  <c r="L1173" i="2" a="1"/>
  <c r="L1173" i="2" s="1"/>
  <c r="O1173" i="2" a="1"/>
  <c r="O1173" i="2" s="1"/>
  <c r="A1174" i="2"/>
  <c r="B1174" i="2"/>
  <c r="C1174" i="2"/>
  <c r="D1174" i="2"/>
  <c r="F1174" i="2" s="1"/>
  <c r="G1174" i="2" a="1"/>
  <c r="G1174" i="2" s="1"/>
  <c r="H1174" i="2" a="1"/>
  <c r="H1174" i="2" s="1"/>
  <c r="I1174" i="2" a="1"/>
  <c r="I1174" i="2" s="1"/>
  <c r="J1174" i="2" a="1"/>
  <c r="J1174" i="2" s="1"/>
  <c r="K1174" i="2" a="1"/>
  <c r="K1174" i="2" s="1"/>
  <c r="A1174" i="5" s="1"/>
  <c r="L1174" i="2" a="1"/>
  <c r="L1174" i="2" s="1"/>
  <c r="M1174" i="2" s="1" a="1"/>
  <c r="M1174" i="2" s="1"/>
  <c r="F1174" i="5" s="1"/>
  <c r="O1174" i="2" a="1"/>
  <c r="O1174" i="2" s="1"/>
  <c r="A1175" i="2"/>
  <c r="B1175" i="2"/>
  <c r="C1175" i="2"/>
  <c r="D1175" i="2"/>
  <c r="E1175" i="2" s="1"/>
  <c r="G1175" i="2" a="1"/>
  <c r="G1175" i="2" s="1"/>
  <c r="H1175" i="2" a="1"/>
  <c r="H1175" i="2" s="1"/>
  <c r="I1175" i="2" a="1"/>
  <c r="I1175" i="2" s="1"/>
  <c r="J1175" i="2" a="1"/>
  <c r="J1175" i="2" s="1"/>
  <c r="K1175" i="2" a="1"/>
  <c r="K1175" i="2" s="1"/>
  <c r="A1175" i="5" s="1"/>
  <c r="L1175" i="2" a="1"/>
  <c r="L1175" i="2" s="1"/>
  <c r="N1175" i="2" s="1" a="1"/>
  <c r="N1175" i="2" s="1"/>
  <c r="E1175" i="5" s="1"/>
  <c r="O1175" i="2" a="1"/>
  <c r="O1175" i="2" s="1"/>
  <c r="Q1175" i="2" s="1"/>
  <c r="D1175" i="5" s="1"/>
  <c r="A1176" i="2"/>
  <c r="B1176" i="2"/>
  <c r="C1176" i="2"/>
  <c r="D1176" i="2"/>
  <c r="F1176" i="2" s="1"/>
  <c r="G1176" i="2" a="1"/>
  <c r="G1176" i="2" s="1"/>
  <c r="H1176" i="2" a="1"/>
  <c r="H1176" i="2" s="1"/>
  <c r="I1176" i="2" a="1"/>
  <c r="I1176" i="2" s="1"/>
  <c r="J1176" i="2" a="1"/>
  <c r="J1176" i="2" s="1"/>
  <c r="K1176" i="2" a="1"/>
  <c r="K1176" i="2" s="1"/>
  <c r="A1176" i="5" s="1"/>
  <c r="L1176" i="2" a="1"/>
  <c r="L1176" i="2" s="1"/>
  <c r="O1176" i="2" a="1"/>
  <c r="O1176" i="2" s="1"/>
  <c r="A1177" i="2"/>
  <c r="B1177" i="2"/>
  <c r="C1177" i="2"/>
  <c r="D1177" i="2"/>
  <c r="E1177" i="2" s="1"/>
  <c r="G1177" i="2" a="1"/>
  <c r="G1177" i="2" s="1"/>
  <c r="H1177" i="2" a="1"/>
  <c r="H1177" i="2" s="1"/>
  <c r="I1177" i="2" a="1"/>
  <c r="I1177" i="2" s="1"/>
  <c r="J1177" i="2" a="1"/>
  <c r="J1177" i="2" s="1"/>
  <c r="K1177" i="2" a="1"/>
  <c r="K1177" i="2" s="1"/>
  <c r="A1177" i="5" s="1"/>
  <c r="L1177" i="2" a="1"/>
  <c r="L1177" i="2" s="1"/>
  <c r="O1177" i="2" a="1"/>
  <c r="O1177" i="2" s="1"/>
  <c r="A1178" i="2"/>
  <c r="B1178" i="2"/>
  <c r="C1178" i="2"/>
  <c r="D1178" i="2"/>
  <c r="F1178" i="2" s="1"/>
  <c r="G1178" i="2" a="1"/>
  <c r="G1178" i="2" s="1"/>
  <c r="H1178" i="2" a="1"/>
  <c r="H1178" i="2" s="1"/>
  <c r="I1178" i="2" a="1"/>
  <c r="I1178" i="2" s="1"/>
  <c r="J1178" i="2" a="1"/>
  <c r="J1178" i="2" s="1"/>
  <c r="K1178" i="2" a="1"/>
  <c r="K1178" i="2" s="1"/>
  <c r="A1178" i="5" s="1"/>
  <c r="L1178" i="2" a="1"/>
  <c r="L1178" i="2" s="1"/>
  <c r="O1178" i="2" a="1"/>
  <c r="O1178" i="2" s="1"/>
  <c r="A1179" i="2"/>
  <c r="B1179" i="2"/>
  <c r="C1179" i="2"/>
  <c r="D1179" i="2"/>
  <c r="E1179" i="2" s="1"/>
  <c r="G1179" i="2" a="1"/>
  <c r="G1179" i="2" s="1"/>
  <c r="H1179" i="2" a="1"/>
  <c r="H1179" i="2" s="1"/>
  <c r="I1179" i="2" a="1"/>
  <c r="I1179" i="2" s="1"/>
  <c r="J1179" i="2" a="1"/>
  <c r="J1179" i="2" s="1"/>
  <c r="K1179" i="2" a="1"/>
  <c r="K1179" i="2" s="1"/>
  <c r="A1179" i="5" s="1"/>
  <c r="L1179" i="2" a="1"/>
  <c r="L1179" i="2" s="1"/>
  <c r="N1179" i="2" s="1" a="1"/>
  <c r="N1179" i="2" s="1"/>
  <c r="E1179" i="5" s="1"/>
  <c r="O1179" i="2" a="1"/>
  <c r="O1179" i="2" s="1"/>
  <c r="P1179" i="2" s="1"/>
  <c r="C1179" i="5" s="1"/>
  <c r="A1180" i="2"/>
  <c r="B1180" i="2"/>
  <c r="C1180" i="2"/>
  <c r="D1180" i="2"/>
  <c r="F1180" i="2" s="1"/>
  <c r="G1180" i="2" a="1"/>
  <c r="G1180" i="2" s="1"/>
  <c r="H1180" i="2" a="1"/>
  <c r="H1180" i="2" s="1"/>
  <c r="I1180" i="2" a="1"/>
  <c r="I1180" i="2" s="1"/>
  <c r="J1180" i="2" a="1"/>
  <c r="J1180" i="2" s="1"/>
  <c r="K1180" i="2" a="1"/>
  <c r="K1180" i="2" s="1"/>
  <c r="A1180" i="5" s="1"/>
  <c r="L1180" i="2" a="1"/>
  <c r="L1180" i="2" s="1"/>
  <c r="O1180" i="2" a="1"/>
  <c r="O1180" i="2" s="1"/>
  <c r="P1180" i="2" s="1"/>
  <c r="C1180" i="5" s="1"/>
  <c r="A1181" i="2"/>
  <c r="B1181" i="2"/>
  <c r="C1181" i="2"/>
  <c r="D1181" i="2"/>
  <c r="F1181" i="2" s="1"/>
  <c r="G1181" i="2" a="1"/>
  <c r="G1181" i="2" s="1"/>
  <c r="H1181" i="2" a="1"/>
  <c r="H1181" i="2" s="1"/>
  <c r="I1181" i="2" a="1"/>
  <c r="I1181" i="2" s="1"/>
  <c r="J1181" i="2" a="1"/>
  <c r="J1181" i="2" s="1"/>
  <c r="K1181" i="2" a="1"/>
  <c r="K1181" i="2" s="1"/>
  <c r="A1181" i="5" s="1"/>
  <c r="L1181" i="2" a="1"/>
  <c r="L1181" i="2" s="1"/>
  <c r="M1181" i="2" s="1" a="1"/>
  <c r="M1181" i="2" s="1"/>
  <c r="F1181" i="5" s="1"/>
  <c r="O1181" i="2" a="1"/>
  <c r="O1181" i="2" s="1"/>
  <c r="P1181" i="2" s="1"/>
  <c r="C1181" i="5" s="1"/>
  <c r="A1182" i="2"/>
  <c r="B1182" i="2"/>
  <c r="C1182" i="2"/>
  <c r="D1182" i="2"/>
  <c r="F1182" i="2" s="1"/>
  <c r="G1182" i="2" a="1"/>
  <c r="G1182" i="2" s="1"/>
  <c r="H1182" i="2" a="1"/>
  <c r="H1182" i="2" s="1"/>
  <c r="I1182" i="2" a="1"/>
  <c r="I1182" i="2" s="1"/>
  <c r="J1182" i="2" a="1"/>
  <c r="J1182" i="2" s="1"/>
  <c r="K1182" i="2" a="1"/>
  <c r="K1182" i="2" s="1"/>
  <c r="A1182" i="5" s="1"/>
  <c r="L1182" i="2" a="1"/>
  <c r="L1182" i="2" s="1"/>
  <c r="M1182" i="2" s="1" a="1"/>
  <c r="M1182" i="2" s="1"/>
  <c r="F1182" i="5" s="1"/>
  <c r="O1182" i="2" a="1"/>
  <c r="O1182" i="2" s="1"/>
  <c r="Q1182" i="2" s="1"/>
  <c r="D1182" i="5" s="1"/>
  <c r="A1183" i="2"/>
  <c r="B1183" i="2"/>
  <c r="C1183" i="2"/>
  <c r="D1183" i="2"/>
  <c r="G1183" i="2" a="1"/>
  <c r="G1183" i="2" s="1"/>
  <c r="H1183" i="2" a="1"/>
  <c r="H1183" i="2" s="1"/>
  <c r="I1183" i="2" a="1"/>
  <c r="I1183" i="2" s="1"/>
  <c r="J1183" i="2" a="1"/>
  <c r="J1183" i="2" s="1"/>
  <c r="K1183" i="2" a="1"/>
  <c r="K1183" i="2" s="1"/>
  <c r="A1183" i="5" s="1"/>
  <c r="L1183" i="2" a="1"/>
  <c r="L1183" i="2" s="1"/>
  <c r="O1183" i="2" a="1"/>
  <c r="O1183" i="2" s="1"/>
  <c r="P1183" i="2" s="1"/>
  <c r="C1183" i="5" s="1"/>
  <c r="A1184" i="2"/>
  <c r="B1184" i="2"/>
  <c r="C1184" i="2"/>
  <c r="D1184" i="2"/>
  <c r="F1184" i="2" s="1"/>
  <c r="G1184" i="2" a="1"/>
  <c r="G1184" i="2" s="1"/>
  <c r="H1184" i="2" a="1"/>
  <c r="H1184" i="2" s="1"/>
  <c r="I1184" i="2" a="1"/>
  <c r="I1184" i="2" s="1"/>
  <c r="J1184" i="2" a="1"/>
  <c r="J1184" i="2" s="1"/>
  <c r="K1184" i="2" a="1"/>
  <c r="K1184" i="2" s="1"/>
  <c r="A1184" i="5" s="1"/>
  <c r="L1184" i="2" a="1"/>
  <c r="L1184" i="2" s="1"/>
  <c r="O1184" i="2" a="1"/>
  <c r="O1184" i="2" s="1"/>
  <c r="P1184" i="2" s="1"/>
  <c r="C1184" i="5" s="1"/>
  <c r="A1185" i="2"/>
  <c r="B1185" i="2"/>
  <c r="C1185" i="2"/>
  <c r="D1185" i="2"/>
  <c r="F1185" i="2" s="1"/>
  <c r="G1185" i="2" a="1"/>
  <c r="G1185" i="2" s="1"/>
  <c r="H1185" i="2" a="1"/>
  <c r="H1185" i="2" s="1"/>
  <c r="I1185" i="2" a="1"/>
  <c r="I1185" i="2" s="1"/>
  <c r="J1185" i="2" a="1"/>
  <c r="J1185" i="2" s="1"/>
  <c r="K1185" i="2" a="1"/>
  <c r="K1185" i="2" s="1"/>
  <c r="A1185" i="5" s="1"/>
  <c r="L1185" i="2" a="1"/>
  <c r="L1185" i="2" s="1"/>
  <c r="O1185" i="2" a="1"/>
  <c r="O1185" i="2" s="1"/>
  <c r="P1185" i="2" s="1"/>
  <c r="C1185" i="5" s="1"/>
  <c r="A1186" i="2"/>
  <c r="B1186" i="2"/>
  <c r="C1186" i="2"/>
  <c r="D1186" i="2"/>
  <c r="F1186" i="2" s="1"/>
  <c r="G1186" i="2" a="1"/>
  <c r="G1186" i="2" s="1"/>
  <c r="H1186" i="2" a="1"/>
  <c r="H1186" i="2" s="1"/>
  <c r="I1186" i="2" a="1"/>
  <c r="I1186" i="2" s="1"/>
  <c r="J1186" i="2" a="1"/>
  <c r="J1186" i="2" s="1"/>
  <c r="K1186" i="2" a="1"/>
  <c r="K1186" i="2" s="1"/>
  <c r="A1186" i="5" s="1"/>
  <c r="L1186" i="2" a="1"/>
  <c r="L1186" i="2" s="1"/>
  <c r="N1186" i="2" s="1" a="1"/>
  <c r="N1186" i="2" s="1"/>
  <c r="E1186" i="5" s="1"/>
  <c r="O1186" i="2" a="1"/>
  <c r="O1186" i="2" s="1"/>
  <c r="A1187" i="2"/>
  <c r="B1187" i="2"/>
  <c r="C1187" i="2"/>
  <c r="D1187" i="2"/>
  <c r="E1187" i="2" s="1"/>
  <c r="G1187" i="2" a="1"/>
  <c r="G1187" i="2" s="1"/>
  <c r="H1187" i="2" a="1"/>
  <c r="H1187" i="2" s="1"/>
  <c r="I1187" i="2" a="1"/>
  <c r="I1187" i="2" s="1"/>
  <c r="J1187" i="2" a="1"/>
  <c r="J1187" i="2" s="1"/>
  <c r="K1187" i="2" a="1"/>
  <c r="K1187" i="2" s="1"/>
  <c r="A1187" i="5" s="1"/>
  <c r="L1187" i="2" a="1"/>
  <c r="L1187" i="2" s="1"/>
  <c r="N1187" i="2" s="1" a="1"/>
  <c r="N1187" i="2" s="1"/>
  <c r="E1187" i="5" s="1"/>
  <c r="O1187" i="2" a="1"/>
  <c r="O1187" i="2" s="1"/>
  <c r="Q1187" i="2" s="1"/>
  <c r="D1187" i="5" s="1"/>
  <c r="A1188" i="2"/>
  <c r="B1188" i="2"/>
  <c r="C1188" i="2"/>
  <c r="D1188" i="2"/>
  <c r="G1188" i="2" a="1"/>
  <c r="G1188" i="2" s="1"/>
  <c r="H1188" i="2" a="1"/>
  <c r="H1188" i="2" s="1"/>
  <c r="I1188" i="2" a="1"/>
  <c r="I1188" i="2" s="1"/>
  <c r="J1188" i="2" a="1"/>
  <c r="J1188" i="2" s="1"/>
  <c r="K1188" i="2" a="1"/>
  <c r="K1188" i="2" s="1"/>
  <c r="A1188" i="5" s="1"/>
  <c r="L1188" i="2" a="1"/>
  <c r="L1188" i="2" s="1"/>
  <c r="M1188" i="2" s="1" a="1"/>
  <c r="M1188" i="2" s="1"/>
  <c r="F1188" i="5" s="1"/>
  <c r="O1188" i="2" a="1"/>
  <c r="O1188" i="2" s="1"/>
  <c r="A1189" i="2"/>
  <c r="B1189" i="2"/>
  <c r="C1189" i="2"/>
  <c r="D1189" i="2"/>
  <c r="G1189" i="2" a="1"/>
  <c r="G1189" i="2" s="1"/>
  <c r="H1189" i="2" a="1"/>
  <c r="H1189" i="2" s="1"/>
  <c r="I1189" i="2" a="1"/>
  <c r="I1189" i="2" s="1"/>
  <c r="J1189" i="2" a="1"/>
  <c r="J1189" i="2" s="1"/>
  <c r="K1189" i="2" a="1"/>
  <c r="K1189" i="2" s="1"/>
  <c r="A1189" i="5" s="1"/>
  <c r="L1189" i="2" a="1"/>
  <c r="L1189" i="2" s="1"/>
  <c r="O1189" i="2" a="1"/>
  <c r="O1189" i="2" s="1"/>
  <c r="A1190" i="2"/>
  <c r="B1190" i="2"/>
  <c r="C1190" i="2"/>
  <c r="D1190" i="2"/>
  <c r="E1190" i="2" s="1"/>
  <c r="G1190" i="2" a="1"/>
  <c r="G1190" i="2" s="1"/>
  <c r="H1190" i="2" a="1"/>
  <c r="H1190" i="2" s="1"/>
  <c r="I1190" i="2" a="1"/>
  <c r="I1190" i="2" s="1"/>
  <c r="J1190" i="2" a="1"/>
  <c r="J1190" i="2" s="1"/>
  <c r="K1190" i="2" a="1"/>
  <c r="K1190" i="2" s="1"/>
  <c r="A1190" i="5" s="1"/>
  <c r="L1190" i="2" a="1"/>
  <c r="L1190" i="2" s="1"/>
  <c r="N1190" i="2" s="1" a="1"/>
  <c r="N1190" i="2" s="1"/>
  <c r="E1190" i="5" s="1"/>
  <c r="O1190" i="2" a="1"/>
  <c r="O1190" i="2" s="1"/>
  <c r="A1191" i="2"/>
  <c r="B1191" i="2"/>
  <c r="C1191" i="2"/>
  <c r="D1191" i="2"/>
  <c r="F1191" i="2" s="1"/>
  <c r="G1191" i="2" a="1"/>
  <c r="G1191" i="2" s="1"/>
  <c r="H1191" i="2" a="1"/>
  <c r="H1191" i="2" s="1"/>
  <c r="I1191" i="2" a="1"/>
  <c r="I1191" i="2" s="1"/>
  <c r="J1191" i="2" a="1"/>
  <c r="J1191" i="2" s="1"/>
  <c r="K1191" i="2" a="1"/>
  <c r="K1191" i="2" s="1"/>
  <c r="A1191" i="5" s="1"/>
  <c r="L1191" i="2" a="1"/>
  <c r="L1191" i="2" s="1"/>
  <c r="O1191" i="2" a="1"/>
  <c r="O1191" i="2" s="1"/>
  <c r="Q1191" i="2" s="1"/>
  <c r="D1191" i="5" s="1"/>
  <c r="A1192" i="2"/>
  <c r="B1192" i="2"/>
  <c r="C1192" i="2"/>
  <c r="D1192" i="2"/>
  <c r="G1192" i="2" a="1"/>
  <c r="G1192" i="2" s="1"/>
  <c r="H1192" i="2" a="1"/>
  <c r="H1192" i="2" s="1"/>
  <c r="I1192" i="2" a="1"/>
  <c r="I1192" i="2" s="1"/>
  <c r="J1192" i="2" a="1"/>
  <c r="J1192" i="2" s="1"/>
  <c r="K1192" i="2" a="1"/>
  <c r="K1192" i="2" s="1"/>
  <c r="A1192" i="5" s="1"/>
  <c r="L1192" i="2" a="1"/>
  <c r="L1192" i="2" s="1"/>
  <c r="O1192" i="2" a="1"/>
  <c r="O1192" i="2" s="1"/>
  <c r="A1193" i="2"/>
  <c r="B1193" i="2"/>
  <c r="C1193" i="2"/>
  <c r="D1193" i="2"/>
  <c r="G1193" i="2" a="1"/>
  <c r="G1193" i="2" s="1"/>
  <c r="H1193" i="2" a="1"/>
  <c r="H1193" i="2" s="1"/>
  <c r="I1193" i="2" a="1"/>
  <c r="I1193" i="2" s="1"/>
  <c r="J1193" i="2" a="1"/>
  <c r="J1193" i="2" s="1"/>
  <c r="K1193" i="2" a="1"/>
  <c r="K1193" i="2" s="1"/>
  <c r="A1193" i="5" s="1"/>
  <c r="L1193" i="2" a="1"/>
  <c r="L1193" i="2" s="1"/>
  <c r="O1193" i="2" a="1"/>
  <c r="O1193" i="2" s="1"/>
  <c r="P1193" i="2" s="1"/>
  <c r="C1193" i="5" s="1"/>
  <c r="A1194" i="2"/>
  <c r="B1194" i="2"/>
  <c r="C1194" i="2"/>
  <c r="D1194" i="2"/>
  <c r="E1194" i="2" s="1"/>
  <c r="G1194" i="2" a="1"/>
  <c r="G1194" i="2" s="1"/>
  <c r="H1194" i="2" a="1"/>
  <c r="H1194" i="2" s="1"/>
  <c r="I1194" i="2" a="1"/>
  <c r="I1194" i="2" s="1"/>
  <c r="J1194" i="2" a="1"/>
  <c r="J1194" i="2" s="1"/>
  <c r="K1194" i="2" a="1"/>
  <c r="K1194" i="2" s="1"/>
  <c r="A1194" i="5" s="1"/>
  <c r="L1194" i="2" a="1"/>
  <c r="L1194" i="2" s="1"/>
  <c r="N1194" i="2" s="1" a="1"/>
  <c r="N1194" i="2" s="1"/>
  <c r="E1194" i="5" s="1"/>
  <c r="O1194" i="2" a="1"/>
  <c r="O1194" i="2" s="1"/>
  <c r="Q1194" i="2" s="1"/>
  <c r="D1194" i="5" s="1"/>
  <c r="A1195" i="2"/>
  <c r="B1195" i="2"/>
  <c r="C1195" i="2"/>
  <c r="D1195" i="2"/>
  <c r="G1195" i="2" a="1"/>
  <c r="G1195" i="2" s="1"/>
  <c r="H1195" i="2" a="1"/>
  <c r="H1195" i="2" s="1"/>
  <c r="I1195" i="2" a="1"/>
  <c r="I1195" i="2" s="1"/>
  <c r="J1195" i="2" a="1"/>
  <c r="J1195" i="2" s="1"/>
  <c r="K1195" i="2" a="1"/>
  <c r="K1195" i="2" s="1"/>
  <c r="A1195" i="5" s="1"/>
  <c r="L1195" i="2" a="1"/>
  <c r="L1195" i="2" s="1"/>
  <c r="O1195" i="2" a="1"/>
  <c r="O1195" i="2" s="1"/>
  <c r="P1195" i="2" s="1"/>
  <c r="C1195" i="5" s="1"/>
  <c r="A1196" i="2"/>
  <c r="B1196" i="2"/>
  <c r="C1196" i="2"/>
  <c r="D1196" i="2"/>
  <c r="F1196" i="2" s="1"/>
  <c r="G1196" i="2" a="1"/>
  <c r="G1196" i="2" s="1"/>
  <c r="H1196" i="2" a="1"/>
  <c r="H1196" i="2" s="1"/>
  <c r="I1196" i="2" a="1"/>
  <c r="I1196" i="2" s="1"/>
  <c r="J1196" i="2" a="1"/>
  <c r="J1196" i="2" s="1"/>
  <c r="K1196" i="2" a="1"/>
  <c r="K1196" i="2" s="1"/>
  <c r="A1196" i="5" s="1"/>
  <c r="L1196" i="2" a="1"/>
  <c r="L1196" i="2" s="1"/>
  <c r="M1196" i="2" s="1" a="1"/>
  <c r="M1196" i="2" s="1"/>
  <c r="F1196" i="5" s="1"/>
  <c r="O1196" i="2" a="1"/>
  <c r="O1196" i="2" s="1"/>
  <c r="A1197" i="2"/>
  <c r="B1197" i="2"/>
  <c r="C1197" i="2"/>
  <c r="D1197" i="2"/>
  <c r="E1197" i="2" s="1"/>
  <c r="G1197" i="2" a="1"/>
  <c r="G1197" i="2" s="1"/>
  <c r="H1197" i="2" a="1"/>
  <c r="H1197" i="2" s="1"/>
  <c r="I1197" i="2" a="1"/>
  <c r="I1197" i="2" s="1"/>
  <c r="J1197" i="2" a="1"/>
  <c r="J1197" i="2" s="1"/>
  <c r="K1197" i="2" a="1"/>
  <c r="K1197" i="2" s="1"/>
  <c r="A1197" i="5" s="1"/>
  <c r="L1197" i="2" a="1"/>
  <c r="L1197" i="2" s="1"/>
  <c r="O1197" i="2" a="1"/>
  <c r="O1197" i="2" s="1"/>
  <c r="A1198" i="2"/>
  <c r="B1198" i="2"/>
  <c r="C1198" i="2"/>
  <c r="D1198" i="2"/>
  <c r="E1198" i="2" s="1"/>
  <c r="G1198" i="2" a="1"/>
  <c r="G1198" i="2" s="1"/>
  <c r="H1198" i="2" a="1"/>
  <c r="H1198" i="2" s="1"/>
  <c r="I1198" i="2" a="1"/>
  <c r="I1198" i="2" s="1"/>
  <c r="J1198" i="2" a="1"/>
  <c r="J1198" i="2" s="1"/>
  <c r="K1198" i="2" a="1"/>
  <c r="K1198" i="2" s="1"/>
  <c r="A1198" i="5" s="1"/>
  <c r="L1198" i="2" a="1"/>
  <c r="L1198" i="2" s="1"/>
  <c r="N1198" i="2" s="1" a="1"/>
  <c r="N1198" i="2" s="1"/>
  <c r="E1198" i="5" s="1"/>
  <c r="O1198" i="2" a="1"/>
  <c r="O1198" i="2" s="1"/>
  <c r="A1199" i="2"/>
  <c r="B1199" i="2"/>
  <c r="C1199" i="2"/>
  <c r="D1199" i="2"/>
  <c r="F1199" i="2" s="1"/>
  <c r="G1199" i="2" a="1"/>
  <c r="G1199" i="2" s="1"/>
  <c r="H1199" i="2" a="1"/>
  <c r="H1199" i="2" s="1"/>
  <c r="I1199" i="2" a="1"/>
  <c r="I1199" i="2" s="1"/>
  <c r="J1199" i="2" a="1"/>
  <c r="J1199" i="2" s="1"/>
  <c r="K1199" i="2" a="1"/>
  <c r="K1199" i="2" s="1"/>
  <c r="A1199" i="5" s="1"/>
  <c r="L1199" i="2" a="1"/>
  <c r="L1199" i="2" s="1"/>
  <c r="M1199" i="2" s="1" a="1"/>
  <c r="M1199" i="2" s="1"/>
  <c r="F1199" i="5" s="1"/>
  <c r="O1199" i="2" a="1"/>
  <c r="O1199" i="2" s="1"/>
  <c r="P1199" i="2" s="1"/>
  <c r="C1199" i="5" s="1"/>
  <c r="A1200" i="2"/>
  <c r="B1200" i="2"/>
  <c r="C1200" i="2"/>
  <c r="D1200" i="2"/>
  <c r="F1200" i="2" s="1"/>
  <c r="G1200" i="2" a="1"/>
  <c r="G1200" i="2" s="1"/>
  <c r="H1200" i="2" a="1"/>
  <c r="H1200" i="2" s="1"/>
  <c r="I1200" i="2" a="1"/>
  <c r="I1200" i="2" s="1"/>
  <c r="J1200" i="2" a="1"/>
  <c r="J1200" i="2" s="1"/>
  <c r="K1200" i="2" a="1"/>
  <c r="K1200" i="2" s="1"/>
  <c r="A1200" i="5" s="1"/>
  <c r="L1200" i="2" a="1"/>
  <c r="L1200" i="2" s="1"/>
  <c r="O1200" i="2" a="1"/>
  <c r="O1200" i="2" s="1"/>
  <c r="Q1200" i="2" s="1"/>
  <c r="D1200" i="5" s="1"/>
  <c r="A1201" i="2"/>
  <c r="B1201" i="2"/>
  <c r="C1201" i="2"/>
  <c r="D1201" i="2"/>
  <c r="E1201" i="2" s="1"/>
  <c r="G1201" i="2" a="1"/>
  <c r="G1201" i="2" s="1"/>
  <c r="H1201" i="2" a="1"/>
  <c r="H1201" i="2" s="1"/>
  <c r="I1201" i="2" a="1"/>
  <c r="I1201" i="2" s="1"/>
  <c r="J1201" i="2" a="1"/>
  <c r="J1201" i="2" s="1"/>
  <c r="K1201" i="2" a="1"/>
  <c r="K1201" i="2" s="1"/>
  <c r="A1201" i="5" s="1"/>
  <c r="L1201" i="2" a="1"/>
  <c r="L1201" i="2" s="1"/>
  <c r="O1201" i="2" a="1"/>
  <c r="O1201" i="2" s="1"/>
  <c r="Q1201" i="2" s="1"/>
  <c r="D1201" i="5" s="1"/>
  <c r="A1202" i="2"/>
  <c r="B1202" i="2"/>
  <c r="C1202" i="2"/>
  <c r="D1202" i="2"/>
  <c r="E1202" i="2" s="1"/>
  <c r="G1202" i="2" a="1"/>
  <c r="G1202" i="2" s="1"/>
  <c r="H1202" i="2" a="1"/>
  <c r="H1202" i="2" s="1"/>
  <c r="I1202" i="2" a="1"/>
  <c r="I1202" i="2" s="1"/>
  <c r="J1202" i="2" a="1"/>
  <c r="J1202" i="2" s="1"/>
  <c r="K1202" i="2" a="1"/>
  <c r="K1202" i="2" s="1"/>
  <c r="A1202" i="5" s="1"/>
  <c r="L1202" i="2" a="1"/>
  <c r="L1202" i="2" s="1"/>
  <c r="M1202" i="2" s="1" a="1"/>
  <c r="M1202" i="2" s="1"/>
  <c r="F1202" i="5" s="1"/>
  <c r="O1202" i="2" a="1"/>
  <c r="O1202" i="2" s="1"/>
  <c r="Q1202" i="2" s="1"/>
  <c r="D1202" i="5" s="1"/>
  <c r="A1203" i="2"/>
  <c r="B1203" i="2"/>
  <c r="C1203" i="2"/>
  <c r="D1203" i="2"/>
  <c r="F1203" i="2" s="1"/>
  <c r="G1203" i="2" a="1"/>
  <c r="G1203" i="2" s="1"/>
  <c r="H1203" i="2" a="1"/>
  <c r="H1203" i="2" s="1"/>
  <c r="I1203" i="2" a="1"/>
  <c r="I1203" i="2" s="1"/>
  <c r="J1203" i="2" a="1"/>
  <c r="J1203" i="2" s="1"/>
  <c r="K1203" i="2" a="1"/>
  <c r="K1203" i="2" s="1"/>
  <c r="A1203" i="5" s="1"/>
  <c r="L1203" i="2" a="1"/>
  <c r="L1203" i="2" s="1"/>
  <c r="O1203" i="2" a="1"/>
  <c r="O1203" i="2" s="1"/>
  <c r="A1204" i="2"/>
  <c r="B1204" i="2"/>
  <c r="C1204" i="2"/>
  <c r="D1204" i="2"/>
  <c r="F1204" i="2" s="1"/>
  <c r="G1204" i="2" a="1"/>
  <c r="G1204" i="2" s="1"/>
  <c r="H1204" i="2" a="1"/>
  <c r="H1204" i="2" s="1"/>
  <c r="I1204" i="2" a="1"/>
  <c r="I1204" i="2" s="1"/>
  <c r="J1204" i="2" a="1"/>
  <c r="J1204" i="2" s="1"/>
  <c r="K1204" i="2" a="1"/>
  <c r="K1204" i="2" s="1"/>
  <c r="A1204" i="5" s="1"/>
  <c r="L1204" i="2" a="1"/>
  <c r="L1204" i="2" s="1"/>
  <c r="N1204" i="2" s="1" a="1"/>
  <c r="N1204" i="2" s="1"/>
  <c r="E1204" i="5" s="1"/>
  <c r="O1204" i="2" a="1"/>
  <c r="O1204" i="2" s="1"/>
  <c r="A1205" i="2"/>
  <c r="B1205" i="2"/>
  <c r="C1205" i="2"/>
  <c r="D1205" i="2"/>
  <c r="E1205" i="2" s="1"/>
  <c r="G1205" i="2" a="1"/>
  <c r="G1205" i="2" s="1"/>
  <c r="H1205" i="2" a="1"/>
  <c r="H1205" i="2" s="1"/>
  <c r="I1205" i="2" a="1"/>
  <c r="I1205" i="2" s="1"/>
  <c r="J1205" i="2" a="1"/>
  <c r="J1205" i="2" s="1"/>
  <c r="K1205" i="2" a="1"/>
  <c r="K1205" i="2" s="1"/>
  <c r="A1205" i="5" s="1"/>
  <c r="L1205" i="2" a="1"/>
  <c r="L1205" i="2" s="1"/>
  <c r="N1205" i="2" s="1" a="1"/>
  <c r="N1205" i="2" s="1"/>
  <c r="E1205" i="5" s="1"/>
  <c r="O1205" i="2" a="1"/>
  <c r="O1205" i="2" s="1"/>
  <c r="A1206" i="2"/>
  <c r="B1206" i="2"/>
  <c r="C1206" i="2"/>
  <c r="D1206" i="2"/>
  <c r="F1206" i="2" s="1"/>
  <c r="G1206" i="2" a="1"/>
  <c r="G1206" i="2" s="1"/>
  <c r="H1206" i="2" a="1"/>
  <c r="H1206" i="2" s="1"/>
  <c r="I1206" i="2" a="1"/>
  <c r="I1206" i="2" s="1"/>
  <c r="J1206" i="2" a="1"/>
  <c r="J1206" i="2" s="1"/>
  <c r="K1206" i="2" a="1"/>
  <c r="K1206" i="2" s="1"/>
  <c r="A1206" i="5" s="1"/>
  <c r="L1206" i="2" a="1"/>
  <c r="L1206" i="2" s="1"/>
  <c r="N1206" i="2" s="1" a="1"/>
  <c r="N1206" i="2" s="1"/>
  <c r="E1206" i="5" s="1"/>
  <c r="O1206" i="2" a="1"/>
  <c r="O1206" i="2" s="1"/>
  <c r="A1207" i="2"/>
  <c r="B1207" i="2"/>
  <c r="C1207" i="2"/>
  <c r="D1207" i="2"/>
  <c r="E1207" i="2" s="1"/>
  <c r="G1207" i="2" a="1"/>
  <c r="G1207" i="2" s="1"/>
  <c r="H1207" i="2" a="1"/>
  <c r="H1207" i="2" s="1"/>
  <c r="I1207" i="2" a="1"/>
  <c r="I1207" i="2" s="1"/>
  <c r="J1207" i="2" a="1"/>
  <c r="J1207" i="2" s="1"/>
  <c r="K1207" i="2" a="1"/>
  <c r="K1207" i="2" s="1"/>
  <c r="A1207" i="5" s="1"/>
  <c r="L1207" i="2" a="1"/>
  <c r="L1207" i="2" s="1"/>
  <c r="O1207" i="2" a="1"/>
  <c r="O1207" i="2" s="1"/>
  <c r="Q1207" i="2" s="1"/>
  <c r="D1207" i="5" s="1"/>
  <c r="A1208" i="2"/>
  <c r="B1208" i="2"/>
  <c r="C1208" i="2"/>
  <c r="D1208" i="2"/>
  <c r="F1208" i="2" s="1"/>
  <c r="G1208" i="2" a="1"/>
  <c r="G1208" i="2" s="1"/>
  <c r="H1208" i="2" a="1"/>
  <c r="H1208" i="2" s="1"/>
  <c r="I1208" i="2" a="1"/>
  <c r="I1208" i="2" s="1"/>
  <c r="J1208" i="2" a="1"/>
  <c r="J1208" i="2" s="1"/>
  <c r="K1208" i="2" a="1"/>
  <c r="K1208" i="2" s="1"/>
  <c r="A1208" i="5" s="1"/>
  <c r="L1208" i="2" a="1"/>
  <c r="L1208" i="2" s="1"/>
  <c r="O1208" i="2" a="1"/>
  <c r="O1208" i="2" s="1"/>
  <c r="A1209" i="2"/>
  <c r="B1209" i="2"/>
  <c r="C1209" i="2"/>
  <c r="D1209" i="2"/>
  <c r="E1209" i="2" s="1"/>
  <c r="G1209" i="2" a="1"/>
  <c r="G1209" i="2" s="1"/>
  <c r="H1209" i="2" a="1"/>
  <c r="H1209" i="2" s="1"/>
  <c r="I1209" i="2" a="1"/>
  <c r="I1209" i="2" s="1"/>
  <c r="J1209" i="2" a="1"/>
  <c r="J1209" i="2" s="1"/>
  <c r="K1209" i="2" a="1"/>
  <c r="K1209" i="2" s="1"/>
  <c r="A1209" i="5" s="1"/>
  <c r="L1209" i="2" a="1"/>
  <c r="L1209" i="2" s="1"/>
  <c r="O1209" i="2" a="1"/>
  <c r="O1209" i="2" s="1"/>
  <c r="P1209" i="2" s="1"/>
  <c r="C1209" i="5" s="1"/>
  <c r="A1210" i="2"/>
  <c r="B1210" i="2"/>
  <c r="C1210" i="2"/>
  <c r="D1210" i="2"/>
  <c r="F1210" i="2" s="1"/>
  <c r="G1210" i="2" a="1"/>
  <c r="G1210" i="2" s="1"/>
  <c r="H1210" i="2" a="1"/>
  <c r="H1210" i="2" s="1"/>
  <c r="I1210" i="2" a="1"/>
  <c r="I1210" i="2" s="1"/>
  <c r="J1210" i="2" a="1"/>
  <c r="J1210" i="2" s="1"/>
  <c r="K1210" i="2" a="1"/>
  <c r="K1210" i="2" s="1"/>
  <c r="A1210" i="5" s="1"/>
  <c r="L1210" i="2" a="1"/>
  <c r="L1210" i="2" s="1"/>
  <c r="M1210" i="2" s="1" a="1"/>
  <c r="M1210" i="2" s="1"/>
  <c r="F1210" i="5" s="1"/>
  <c r="O1210" i="2" a="1"/>
  <c r="O1210" i="2" s="1"/>
  <c r="A1211" i="2"/>
  <c r="B1211" i="2"/>
  <c r="C1211" i="2"/>
  <c r="D1211" i="2"/>
  <c r="F1211" i="2" s="1"/>
  <c r="G1211" i="2" a="1"/>
  <c r="G1211" i="2" s="1"/>
  <c r="H1211" i="2" a="1"/>
  <c r="H1211" i="2" s="1"/>
  <c r="I1211" i="2" a="1"/>
  <c r="I1211" i="2" s="1"/>
  <c r="J1211" i="2" a="1"/>
  <c r="J1211" i="2" s="1"/>
  <c r="K1211" i="2" a="1"/>
  <c r="K1211" i="2" s="1"/>
  <c r="A1211" i="5" s="1"/>
  <c r="L1211" i="2" a="1"/>
  <c r="L1211" i="2" s="1"/>
  <c r="O1211" i="2" a="1"/>
  <c r="O1211" i="2" s="1"/>
  <c r="Q1211" i="2" s="1"/>
  <c r="D1211" i="5" s="1"/>
  <c r="A1212" i="2"/>
  <c r="B1212" i="2"/>
  <c r="C1212" i="2"/>
  <c r="D1212" i="2"/>
  <c r="G1212" i="2" a="1"/>
  <c r="G1212" i="2" s="1"/>
  <c r="H1212" i="2" a="1"/>
  <c r="H1212" i="2" s="1"/>
  <c r="I1212" i="2" a="1"/>
  <c r="I1212" i="2" s="1"/>
  <c r="J1212" i="2" a="1"/>
  <c r="J1212" i="2" s="1"/>
  <c r="K1212" i="2" a="1"/>
  <c r="K1212" i="2" s="1"/>
  <c r="A1212" i="5" s="1"/>
  <c r="L1212" i="2" a="1"/>
  <c r="L1212" i="2" s="1"/>
  <c r="M1212" i="2" s="1" a="1"/>
  <c r="M1212" i="2" s="1"/>
  <c r="F1212" i="5" s="1"/>
  <c r="O1212" i="2" a="1"/>
  <c r="O1212" i="2" s="1"/>
  <c r="A1213" i="2"/>
  <c r="B1213" i="2"/>
  <c r="C1213" i="2"/>
  <c r="D1213" i="2"/>
  <c r="E1213" i="2" s="1"/>
  <c r="G1213" i="2" a="1"/>
  <c r="G1213" i="2" s="1"/>
  <c r="H1213" i="2" a="1"/>
  <c r="H1213" i="2" s="1"/>
  <c r="I1213" i="2" a="1"/>
  <c r="I1213" i="2" s="1"/>
  <c r="J1213" i="2" a="1"/>
  <c r="J1213" i="2" s="1"/>
  <c r="K1213" i="2" a="1"/>
  <c r="K1213" i="2" s="1"/>
  <c r="A1213" i="5" s="1"/>
  <c r="L1213" i="2" a="1"/>
  <c r="L1213" i="2" s="1"/>
  <c r="O1213" i="2" a="1"/>
  <c r="O1213" i="2" s="1"/>
  <c r="A1214" i="2"/>
  <c r="B1214" i="2"/>
  <c r="C1214" i="2"/>
  <c r="D1214" i="2"/>
  <c r="F1214" i="2" s="1"/>
  <c r="G1214" i="2" a="1"/>
  <c r="G1214" i="2" s="1"/>
  <c r="H1214" i="2" a="1"/>
  <c r="H1214" i="2" s="1"/>
  <c r="I1214" i="2" a="1"/>
  <c r="I1214" i="2" s="1"/>
  <c r="J1214" i="2" a="1"/>
  <c r="J1214" i="2" s="1"/>
  <c r="K1214" i="2" a="1"/>
  <c r="K1214" i="2" s="1"/>
  <c r="A1214" i="5" s="1"/>
  <c r="L1214" i="2" a="1"/>
  <c r="L1214" i="2" s="1"/>
  <c r="O1214" i="2" a="1"/>
  <c r="O1214" i="2" s="1"/>
  <c r="A1215" i="2"/>
  <c r="B1215" i="2"/>
  <c r="C1215" i="2"/>
  <c r="D1215" i="2"/>
  <c r="G1215" i="2" a="1"/>
  <c r="G1215" i="2" s="1"/>
  <c r="H1215" i="2" a="1"/>
  <c r="H1215" i="2" s="1"/>
  <c r="I1215" i="2" a="1"/>
  <c r="I1215" i="2" s="1"/>
  <c r="J1215" i="2" a="1"/>
  <c r="J1215" i="2" s="1"/>
  <c r="K1215" i="2" a="1"/>
  <c r="K1215" i="2" s="1"/>
  <c r="A1215" i="5" s="1"/>
  <c r="L1215" i="2" a="1"/>
  <c r="L1215" i="2" s="1"/>
  <c r="N1215" i="2" s="1" a="1"/>
  <c r="N1215" i="2" s="1"/>
  <c r="E1215" i="5" s="1"/>
  <c r="O1215" i="2" a="1"/>
  <c r="O1215" i="2" s="1"/>
  <c r="Q1215" i="2" s="1"/>
  <c r="D1215" i="5" s="1"/>
  <c r="A1216" i="2"/>
  <c r="B1216" i="2"/>
  <c r="C1216" i="2"/>
  <c r="D1216" i="2"/>
  <c r="F1216" i="2" s="1"/>
  <c r="G1216" i="2" a="1"/>
  <c r="G1216" i="2" s="1"/>
  <c r="H1216" i="2" a="1"/>
  <c r="H1216" i="2" s="1"/>
  <c r="I1216" i="2" a="1"/>
  <c r="I1216" i="2" s="1"/>
  <c r="J1216" i="2" a="1"/>
  <c r="J1216" i="2" s="1"/>
  <c r="K1216" i="2" a="1"/>
  <c r="K1216" i="2" s="1"/>
  <c r="A1216" i="5" s="1"/>
  <c r="L1216" i="2" a="1"/>
  <c r="L1216" i="2" s="1"/>
  <c r="O1216" i="2" a="1"/>
  <c r="O1216" i="2" s="1"/>
  <c r="P1216" i="2" s="1"/>
  <c r="C1216" i="5" s="1"/>
  <c r="A1217" i="2"/>
  <c r="B1217" i="2"/>
  <c r="C1217" i="2"/>
  <c r="D1217" i="2"/>
  <c r="E1217" i="2" s="1"/>
  <c r="G1217" i="2" a="1"/>
  <c r="G1217" i="2" s="1"/>
  <c r="H1217" i="2" a="1"/>
  <c r="H1217" i="2" s="1"/>
  <c r="I1217" i="2" a="1"/>
  <c r="I1217" i="2" s="1"/>
  <c r="J1217" i="2" a="1"/>
  <c r="J1217" i="2" s="1"/>
  <c r="K1217" i="2" a="1"/>
  <c r="K1217" i="2" s="1"/>
  <c r="A1217" i="5" s="1"/>
  <c r="L1217" i="2" a="1"/>
  <c r="L1217" i="2" s="1"/>
  <c r="O1217" i="2" a="1"/>
  <c r="O1217" i="2" s="1"/>
  <c r="A1218" i="2"/>
  <c r="B1218" i="2"/>
  <c r="C1218" i="2"/>
  <c r="D1218" i="2"/>
  <c r="E1218" i="2" s="1"/>
  <c r="G1218" i="2" a="1"/>
  <c r="G1218" i="2" s="1"/>
  <c r="H1218" i="2" a="1"/>
  <c r="H1218" i="2" s="1"/>
  <c r="I1218" i="2" a="1"/>
  <c r="I1218" i="2" s="1"/>
  <c r="J1218" i="2" a="1"/>
  <c r="J1218" i="2" s="1"/>
  <c r="K1218" i="2" a="1"/>
  <c r="K1218" i="2" s="1"/>
  <c r="A1218" i="5" s="1"/>
  <c r="L1218" i="2" a="1"/>
  <c r="L1218" i="2" s="1"/>
  <c r="M1218" i="2" s="1" a="1"/>
  <c r="M1218" i="2" s="1"/>
  <c r="F1218" i="5" s="1"/>
  <c r="O1218" i="2" a="1"/>
  <c r="O1218" i="2" s="1"/>
  <c r="A1219" i="2"/>
  <c r="B1219" i="2"/>
  <c r="C1219" i="2"/>
  <c r="D1219" i="2"/>
  <c r="F1219" i="2" s="1"/>
  <c r="G1219" i="2" a="1"/>
  <c r="G1219" i="2" s="1"/>
  <c r="H1219" i="2" a="1"/>
  <c r="H1219" i="2" s="1"/>
  <c r="I1219" i="2" a="1"/>
  <c r="I1219" i="2" s="1"/>
  <c r="J1219" i="2" a="1"/>
  <c r="J1219" i="2" s="1"/>
  <c r="K1219" i="2" a="1"/>
  <c r="K1219" i="2" s="1"/>
  <c r="A1219" i="5" s="1"/>
  <c r="L1219" i="2" a="1"/>
  <c r="L1219" i="2" s="1"/>
  <c r="O1219" i="2" a="1"/>
  <c r="O1219" i="2" s="1"/>
  <c r="A1220" i="2"/>
  <c r="B1220" i="2"/>
  <c r="C1220" i="2"/>
  <c r="D1220" i="2"/>
  <c r="F1220" i="2" s="1"/>
  <c r="G1220" i="2" a="1"/>
  <c r="G1220" i="2" s="1"/>
  <c r="H1220" i="2" a="1"/>
  <c r="H1220" i="2" s="1"/>
  <c r="I1220" i="2" a="1"/>
  <c r="I1220" i="2" s="1"/>
  <c r="J1220" i="2" a="1"/>
  <c r="J1220" i="2" s="1"/>
  <c r="K1220" i="2" a="1"/>
  <c r="K1220" i="2" s="1"/>
  <c r="A1220" i="5" s="1"/>
  <c r="L1220" i="2" a="1"/>
  <c r="L1220" i="2" s="1"/>
  <c r="M1220" i="2" s="1" a="1"/>
  <c r="M1220" i="2" s="1"/>
  <c r="F1220" i="5" s="1"/>
  <c r="O1220" i="2" a="1"/>
  <c r="O1220" i="2" s="1"/>
  <c r="A1221" i="2"/>
  <c r="B1221" i="2"/>
  <c r="C1221" i="2"/>
  <c r="D1221" i="2"/>
  <c r="E1221" i="2" s="1"/>
  <c r="G1221" i="2" a="1"/>
  <c r="G1221" i="2" s="1"/>
  <c r="H1221" i="2" a="1"/>
  <c r="H1221" i="2" s="1"/>
  <c r="I1221" i="2" a="1"/>
  <c r="I1221" i="2" s="1"/>
  <c r="J1221" i="2" a="1"/>
  <c r="J1221" i="2" s="1"/>
  <c r="K1221" i="2" a="1"/>
  <c r="K1221" i="2" s="1"/>
  <c r="A1221" i="5" s="1"/>
  <c r="L1221" i="2" a="1"/>
  <c r="L1221" i="2" s="1"/>
  <c r="O1221" i="2" a="1"/>
  <c r="O1221" i="2" s="1"/>
  <c r="A1222" i="2"/>
  <c r="B1222" i="2"/>
  <c r="C1222" i="2"/>
  <c r="D1222" i="2"/>
  <c r="F1222" i="2" s="1"/>
  <c r="G1222" i="2" a="1"/>
  <c r="G1222" i="2" s="1"/>
  <c r="H1222" i="2" a="1"/>
  <c r="H1222" i="2" s="1"/>
  <c r="I1222" i="2" a="1"/>
  <c r="I1222" i="2" s="1"/>
  <c r="J1222" i="2" a="1"/>
  <c r="J1222" i="2" s="1"/>
  <c r="K1222" i="2" a="1"/>
  <c r="K1222" i="2" s="1"/>
  <c r="A1222" i="5" s="1"/>
  <c r="L1222" i="2" a="1"/>
  <c r="L1222" i="2" s="1"/>
  <c r="M1222" i="2" s="1" a="1"/>
  <c r="M1222" i="2" s="1"/>
  <c r="F1222" i="5" s="1"/>
  <c r="O1222" i="2" a="1"/>
  <c r="O1222" i="2" s="1"/>
  <c r="A1223" i="2"/>
  <c r="B1223" i="2"/>
  <c r="C1223" i="2"/>
  <c r="D1223" i="2"/>
  <c r="E1223" i="2" s="1"/>
  <c r="G1223" i="2" a="1"/>
  <c r="G1223" i="2" s="1"/>
  <c r="H1223" i="2" a="1"/>
  <c r="H1223" i="2" s="1"/>
  <c r="I1223" i="2" a="1"/>
  <c r="I1223" i="2" s="1"/>
  <c r="J1223" i="2" a="1"/>
  <c r="J1223" i="2" s="1"/>
  <c r="K1223" i="2" a="1"/>
  <c r="K1223" i="2" s="1"/>
  <c r="A1223" i="5" s="1"/>
  <c r="L1223" i="2" a="1"/>
  <c r="L1223" i="2" s="1"/>
  <c r="O1223" i="2" a="1"/>
  <c r="O1223" i="2" s="1"/>
  <c r="Q1223" i="2" s="1"/>
  <c r="D1223" i="5" s="1"/>
  <c r="A1224" i="2"/>
  <c r="B1224" i="2"/>
  <c r="C1224" i="2"/>
  <c r="D1224" i="2"/>
  <c r="F1224" i="2" s="1"/>
  <c r="G1224" i="2" a="1"/>
  <c r="G1224" i="2" s="1"/>
  <c r="H1224" i="2" a="1"/>
  <c r="H1224" i="2" s="1"/>
  <c r="I1224" i="2" a="1"/>
  <c r="I1224" i="2" s="1"/>
  <c r="J1224" i="2" a="1"/>
  <c r="J1224" i="2" s="1"/>
  <c r="K1224" i="2" a="1"/>
  <c r="K1224" i="2" s="1"/>
  <c r="A1224" i="5" s="1"/>
  <c r="L1224" i="2" a="1"/>
  <c r="L1224" i="2" s="1"/>
  <c r="O1224" i="2" a="1"/>
  <c r="O1224" i="2" s="1"/>
  <c r="A1225" i="2"/>
  <c r="B1225" i="2"/>
  <c r="C1225" i="2"/>
  <c r="D1225" i="2"/>
  <c r="F1225" i="2" s="1"/>
  <c r="G1225" i="2" a="1"/>
  <c r="G1225" i="2" s="1"/>
  <c r="H1225" i="2" a="1"/>
  <c r="H1225" i="2" s="1"/>
  <c r="I1225" i="2" a="1"/>
  <c r="I1225" i="2" s="1"/>
  <c r="J1225" i="2" a="1"/>
  <c r="J1225" i="2" s="1"/>
  <c r="K1225" i="2" a="1"/>
  <c r="K1225" i="2" s="1"/>
  <c r="A1225" i="5" s="1"/>
  <c r="L1225" i="2" a="1"/>
  <c r="L1225" i="2" s="1"/>
  <c r="O1225" i="2" a="1"/>
  <c r="O1225" i="2" s="1"/>
  <c r="A1226" i="2"/>
  <c r="B1226" i="2"/>
  <c r="C1226" i="2"/>
  <c r="D1226" i="2"/>
  <c r="E1226" i="2" s="1"/>
  <c r="G1226" i="2" a="1"/>
  <c r="G1226" i="2" s="1"/>
  <c r="H1226" i="2" a="1"/>
  <c r="H1226" i="2" s="1"/>
  <c r="I1226" i="2" a="1"/>
  <c r="I1226" i="2" s="1"/>
  <c r="J1226" i="2" a="1"/>
  <c r="J1226" i="2" s="1"/>
  <c r="K1226" i="2" a="1"/>
  <c r="K1226" i="2" s="1"/>
  <c r="A1226" i="5" s="1"/>
  <c r="L1226" i="2" a="1"/>
  <c r="L1226" i="2" s="1"/>
  <c r="N1226" i="2" s="1" a="1"/>
  <c r="N1226" i="2" s="1"/>
  <c r="E1226" i="5" s="1"/>
  <c r="O1226" i="2" a="1"/>
  <c r="O1226" i="2" s="1"/>
  <c r="Q1226" i="2" s="1"/>
  <c r="D1226" i="5" s="1"/>
  <c r="A1227" i="2"/>
  <c r="B1227" i="2"/>
  <c r="C1227" i="2"/>
  <c r="D1227" i="2"/>
  <c r="F1227" i="2" s="1"/>
  <c r="G1227" i="2" a="1"/>
  <c r="G1227" i="2" s="1"/>
  <c r="H1227" i="2" a="1"/>
  <c r="H1227" i="2" s="1"/>
  <c r="I1227" i="2" a="1"/>
  <c r="I1227" i="2" s="1"/>
  <c r="J1227" i="2" a="1"/>
  <c r="J1227" i="2" s="1"/>
  <c r="K1227" i="2" a="1"/>
  <c r="K1227" i="2" s="1"/>
  <c r="A1227" i="5" s="1"/>
  <c r="L1227" i="2" a="1"/>
  <c r="L1227" i="2" s="1"/>
  <c r="O1227" i="2" a="1"/>
  <c r="O1227" i="2" s="1"/>
  <c r="P1227" i="2" s="1"/>
  <c r="C1227" i="5" s="1"/>
  <c r="A1228" i="2"/>
  <c r="B1228" i="2"/>
  <c r="C1228" i="2"/>
  <c r="D1228" i="2"/>
  <c r="F1228" i="2" s="1"/>
  <c r="G1228" i="2" a="1"/>
  <c r="G1228" i="2" s="1"/>
  <c r="H1228" i="2" a="1"/>
  <c r="H1228" i="2" s="1"/>
  <c r="I1228" i="2" a="1"/>
  <c r="I1228" i="2" s="1"/>
  <c r="J1228" i="2" a="1"/>
  <c r="J1228" i="2" s="1"/>
  <c r="K1228" i="2" a="1"/>
  <c r="K1228" i="2" s="1"/>
  <c r="A1228" i="5" s="1"/>
  <c r="L1228" i="2" a="1"/>
  <c r="L1228" i="2" s="1"/>
  <c r="M1228" i="2" s="1" a="1"/>
  <c r="M1228" i="2" s="1"/>
  <c r="F1228" i="5" s="1"/>
  <c r="O1228" i="2" a="1"/>
  <c r="O1228" i="2" s="1"/>
  <c r="A1229" i="2"/>
  <c r="B1229" i="2"/>
  <c r="C1229" i="2"/>
  <c r="D1229" i="2"/>
  <c r="F1229" i="2" s="1"/>
  <c r="G1229" i="2" a="1"/>
  <c r="G1229" i="2" s="1"/>
  <c r="H1229" i="2" a="1"/>
  <c r="H1229" i="2" s="1"/>
  <c r="I1229" i="2" a="1"/>
  <c r="I1229" i="2" s="1"/>
  <c r="J1229" i="2" a="1"/>
  <c r="J1229" i="2" s="1"/>
  <c r="K1229" i="2" a="1"/>
  <c r="K1229" i="2" s="1"/>
  <c r="A1229" i="5" s="1"/>
  <c r="L1229" i="2" a="1"/>
  <c r="L1229" i="2" s="1"/>
  <c r="O1229" i="2" a="1"/>
  <c r="O1229" i="2" s="1"/>
  <c r="A1230" i="2"/>
  <c r="B1230" i="2"/>
  <c r="C1230" i="2"/>
  <c r="D1230" i="2"/>
  <c r="E1230" i="2" s="1"/>
  <c r="G1230" i="2" a="1"/>
  <c r="G1230" i="2" s="1"/>
  <c r="H1230" i="2" a="1"/>
  <c r="H1230" i="2" s="1"/>
  <c r="I1230" i="2" a="1"/>
  <c r="I1230" i="2" s="1"/>
  <c r="J1230" i="2" a="1"/>
  <c r="J1230" i="2" s="1"/>
  <c r="K1230" i="2" a="1"/>
  <c r="K1230" i="2" s="1"/>
  <c r="A1230" i="5" s="1"/>
  <c r="L1230" i="2" a="1"/>
  <c r="L1230" i="2" s="1"/>
  <c r="M1230" i="2" s="1" a="1"/>
  <c r="M1230" i="2" s="1"/>
  <c r="F1230" i="5" s="1"/>
  <c r="O1230" i="2" a="1"/>
  <c r="O1230" i="2" s="1"/>
  <c r="A1231" i="2"/>
  <c r="B1231" i="2"/>
  <c r="C1231" i="2"/>
  <c r="D1231" i="2"/>
  <c r="F1231" i="2" s="1"/>
  <c r="G1231" i="2" a="1"/>
  <c r="G1231" i="2" s="1"/>
  <c r="H1231" i="2" a="1"/>
  <c r="H1231" i="2" s="1"/>
  <c r="I1231" i="2" a="1"/>
  <c r="I1231" i="2" s="1"/>
  <c r="J1231" i="2" a="1"/>
  <c r="J1231" i="2" s="1"/>
  <c r="K1231" i="2" a="1"/>
  <c r="K1231" i="2" s="1"/>
  <c r="A1231" i="5" s="1"/>
  <c r="L1231" i="2" a="1"/>
  <c r="L1231" i="2" s="1"/>
  <c r="M1231" i="2" s="1" a="1"/>
  <c r="M1231" i="2" s="1"/>
  <c r="F1231" i="5" s="1"/>
  <c r="O1231" i="2" a="1"/>
  <c r="O1231" i="2" s="1"/>
  <c r="P1231" i="2" s="1"/>
  <c r="C1231" i="5" s="1"/>
  <c r="A1232" i="2"/>
  <c r="B1232" i="2"/>
  <c r="C1232" i="2"/>
  <c r="D1232" i="2"/>
  <c r="F1232" i="2" s="1"/>
  <c r="G1232" i="2" a="1"/>
  <c r="G1232" i="2" s="1"/>
  <c r="H1232" i="2" a="1"/>
  <c r="H1232" i="2" s="1"/>
  <c r="I1232" i="2" a="1"/>
  <c r="I1232" i="2" s="1"/>
  <c r="J1232" i="2" a="1"/>
  <c r="J1232" i="2" s="1"/>
  <c r="K1232" i="2" a="1"/>
  <c r="K1232" i="2" s="1"/>
  <c r="A1232" i="5" s="1"/>
  <c r="L1232" i="2" a="1"/>
  <c r="L1232" i="2" s="1"/>
  <c r="O1232" i="2" a="1"/>
  <c r="O1232" i="2" s="1"/>
  <c r="Q1232" i="2" s="1"/>
  <c r="D1232" i="5" s="1"/>
  <c r="A1233" i="2"/>
  <c r="B1233" i="2"/>
  <c r="C1233" i="2"/>
  <c r="D1233" i="2"/>
  <c r="F1233" i="2" s="1"/>
  <c r="G1233" i="2" a="1"/>
  <c r="G1233" i="2" s="1"/>
  <c r="H1233" i="2" a="1"/>
  <c r="H1233" i="2" s="1"/>
  <c r="I1233" i="2" a="1"/>
  <c r="I1233" i="2" s="1"/>
  <c r="J1233" i="2" a="1"/>
  <c r="J1233" i="2" s="1"/>
  <c r="K1233" i="2" a="1"/>
  <c r="K1233" i="2" s="1"/>
  <c r="A1233" i="5" s="1"/>
  <c r="L1233" i="2" a="1"/>
  <c r="L1233" i="2" s="1"/>
  <c r="O1233" i="2" a="1"/>
  <c r="O1233" i="2" s="1"/>
  <c r="Q1233" i="2" s="1"/>
  <c r="D1233" i="5" s="1"/>
  <c r="A1234" i="2"/>
  <c r="B1234" i="2"/>
  <c r="C1234" i="2"/>
  <c r="D1234" i="2"/>
  <c r="E1234" i="2" s="1"/>
  <c r="G1234" i="2" a="1"/>
  <c r="G1234" i="2" s="1"/>
  <c r="H1234" i="2" a="1"/>
  <c r="H1234" i="2" s="1"/>
  <c r="I1234" i="2" a="1"/>
  <c r="I1234" i="2" s="1"/>
  <c r="J1234" i="2" a="1"/>
  <c r="J1234" i="2" s="1"/>
  <c r="K1234" i="2" a="1"/>
  <c r="K1234" i="2" s="1"/>
  <c r="A1234" i="5" s="1"/>
  <c r="L1234" i="2" a="1"/>
  <c r="L1234" i="2" s="1"/>
  <c r="M1234" i="2" s="1" a="1"/>
  <c r="M1234" i="2" s="1"/>
  <c r="F1234" i="5" s="1"/>
  <c r="O1234" i="2" a="1"/>
  <c r="O1234" i="2" s="1"/>
  <c r="Q1234" i="2" s="1"/>
  <c r="D1234" i="5" s="1"/>
  <c r="A1235" i="2"/>
  <c r="B1235" i="2"/>
  <c r="C1235" i="2"/>
  <c r="D1235" i="2"/>
  <c r="E1235" i="2" s="1"/>
  <c r="G1235" i="2" a="1"/>
  <c r="G1235" i="2" s="1"/>
  <c r="H1235" i="2" a="1"/>
  <c r="H1235" i="2" s="1"/>
  <c r="I1235" i="2" a="1"/>
  <c r="I1235" i="2" s="1"/>
  <c r="J1235" i="2" a="1"/>
  <c r="J1235" i="2" s="1"/>
  <c r="K1235" i="2" a="1"/>
  <c r="K1235" i="2" s="1"/>
  <c r="A1235" i="5" s="1"/>
  <c r="L1235" i="2" a="1"/>
  <c r="L1235" i="2" s="1"/>
  <c r="O1235" i="2" a="1"/>
  <c r="O1235" i="2" s="1"/>
  <c r="P1235" i="2" s="1"/>
  <c r="C1235" i="5" s="1"/>
  <c r="A1236" i="2"/>
  <c r="B1236" i="2"/>
  <c r="C1236" i="2"/>
  <c r="D1236" i="2"/>
  <c r="F1236" i="2" s="1"/>
  <c r="G1236" i="2" a="1"/>
  <c r="G1236" i="2" s="1"/>
  <c r="H1236" i="2" a="1"/>
  <c r="H1236" i="2" s="1"/>
  <c r="I1236" i="2" a="1"/>
  <c r="I1236" i="2" s="1"/>
  <c r="J1236" i="2" a="1"/>
  <c r="J1236" i="2" s="1"/>
  <c r="K1236" i="2" a="1"/>
  <c r="K1236" i="2" s="1"/>
  <c r="A1236" i="5" s="1"/>
  <c r="L1236" i="2" a="1"/>
  <c r="L1236" i="2" s="1"/>
  <c r="O1236" i="2" a="1"/>
  <c r="O1236" i="2" s="1"/>
  <c r="A1237" i="2"/>
  <c r="B1237" i="2"/>
  <c r="C1237" i="2"/>
  <c r="D1237" i="2"/>
  <c r="E1237" i="2" s="1"/>
  <c r="G1237" i="2" a="1"/>
  <c r="G1237" i="2" s="1"/>
  <c r="H1237" i="2" a="1"/>
  <c r="H1237" i="2" s="1"/>
  <c r="I1237" i="2" a="1"/>
  <c r="I1237" i="2" s="1"/>
  <c r="J1237" i="2" a="1"/>
  <c r="J1237" i="2" s="1"/>
  <c r="K1237" i="2" a="1"/>
  <c r="K1237" i="2" s="1"/>
  <c r="A1237" i="5" s="1"/>
  <c r="L1237" i="2" a="1"/>
  <c r="L1237" i="2" s="1"/>
  <c r="O1237" i="2" a="1"/>
  <c r="O1237" i="2" s="1"/>
  <c r="A1238" i="2"/>
  <c r="B1238" i="2"/>
  <c r="C1238" i="2"/>
  <c r="D1238" i="2"/>
  <c r="G1238" i="2" a="1"/>
  <c r="G1238" i="2" s="1"/>
  <c r="H1238" i="2" a="1"/>
  <c r="H1238" i="2" s="1"/>
  <c r="I1238" i="2" a="1"/>
  <c r="I1238" i="2" s="1"/>
  <c r="J1238" i="2" a="1"/>
  <c r="J1238" i="2" s="1"/>
  <c r="K1238" i="2" a="1"/>
  <c r="K1238" i="2" s="1"/>
  <c r="A1238" i="5" s="1"/>
  <c r="L1238" i="2" a="1"/>
  <c r="L1238" i="2" s="1"/>
  <c r="N1238" i="2" s="1" a="1"/>
  <c r="N1238" i="2" s="1"/>
  <c r="E1238" i="5" s="1"/>
  <c r="O1238" i="2" a="1"/>
  <c r="O1238" i="2" s="1"/>
  <c r="A1239" i="2"/>
  <c r="B1239" i="2"/>
  <c r="C1239" i="2"/>
  <c r="D1239" i="2"/>
  <c r="G1239" i="2" a="1"/>
  <c r="G1239" i="2" s="1"/>
  <c r="H1239" i="2" a="1"/>
  <c r="H1239" i="2" s="1"/>
  <c r="I1239" i="2" a="1"/>
  <c r="I1239" i="2" s="1"/>
  <c r="J1239" i="2" a="1"/>
  <c r="J1239" i="2" s="1"/>
  <c r="K1239" i="2" a="1"/>
  <c r="K1239" i="2" s="1"/>
  <c r="A1239" i="5" s="1"/>
  <c r="L1239" i="2" a="1"/>
  <c r="L1239" i="2" s="1"/>
  <c r="N1239" i="2" s="1" a="1"/>
  <c r="N1239" i="2" s="1"/>
  <c r="E1239" i="5" s="1"/>
  <c r="O1239" i="2" a="1"/>
  <c r="O1239" i="2" s="1"/>
  <c r="Q1239" i="2" s="1"/>
  <c r="D1239" i="5" s="1"/>
  <c r="A1240" i="2"/>
  <c r="B1240" i="2"/>
  <c r="C1240" i="2"/>
  <c r="D1240" i="2"/>
  <c r="G1240" i="2" a="1"/>
  <c r="G1240" i="2" s="1"/>
  <c r="H1240" i="2" a="1"/>
  <c r="H1240" i="2" s="1"/>
  <c r="I1240" i="2" a="1"/>
  <c r="I1240" i="2" s="1"/>
  <c r="J1240" i="2" a="1"/>
  <c r="J1240" i="2" s="1"/>
  <c r="K1240" i="2" a="1"/>
  <c r="K1240" i="2" s="1"/>
  <c r="A1240" i="5" s="1"/>
  <c r="L1240" i="2" a="1"/>
  <c r="L1240" i="2" s="1"/>
  <c r="O1240" i="2" a="1"/>
  <c r="O1240" i="2" s="1"/>
  <c r="P1240" i="2" s="1"/>
  <c r="C1240" i="5" s="1"/>
  <c r="A1241" i="2"/>
  <c r="B1241" i="2"/>
  <c r="C1241" i="2"/>
  <c r="D1241" i="2"/>
  <c r="F1241" i="2" s="1"/>
  <c r="G1241" i="2" a="1"/>
  <c r="G1241" i="2" s="1"/>
  <c r="H1241" i="2" a="1"/>
  <c r="H1241" i="2" s="1"/>
  <c r="I1241" i="2" a="1"/>
  <c r="I1241" i="2" s="1"/>
  <c r="J1241" i="2" a="1"/>
  <c r="J1241" i="2" s="1"/>
  <c r="K1241" i="2" a="1"/>
  <c r="K1241" i="2" s="1"/>
  <c r="A1241" i="5" s="1"/>
  <c r="L1241" i="2" a="1"/>
  <c r="L1241" i="2" s="1"/>
  <c r="O1241" i="2" a="1"/>
  <c r="O1241" i="2" s="1"/>
  <c r="A1242" i="2"/>
  <c r="B1242" i="2"/>
  <c r="C1242" i="2"/>
  <c r="D1242" i="2"/>
  <c r="F1242" i="2" s="1"/>
  <c r="G1242" i="2" a="1"/>
  <c r="G1242" i="2" s="1"/>
  <c r="H1242" i="2" a="1"/>
  <c r="H1242" i="2" s="1"/>
  <c r="I1242" i="2" a="1"/>
  <c r="I1242" i="2" s="1"/>
  <c r="J1242" i="2" a="1"/>
  <c r="J1242" i="2" s="1"/>
  <c r="K1242" i="2" a="1"/>
  <c r="K1242" i="2" s="1"/>
  <c r="A1242" i="5" s="1"/>
  <c r="L1242" i="2" a="1"/>
  <c r="L1242" i="2" s="1"/>
  <c r="M1242" i="2" s="1" a="1"/>
  <c r="M1242" i="2" s="1"/>
  <c r="F1242" i="5" s="1"/>
  <c r="O1242" i="2" a="1"/>
  <c r="O1242" i="2" s="1"/>
  <c r="Q1242" i="2" s="1"/>
  <c r="D1242" i="5" s="1"/>
  <c r="A1243" i="2"/>
  <c r="B1243" i="2"/>
  <c r="C1243" i="2"/>
  <c r="D1243" i="2"/>
  <c r="E1243" i="2" s="1"/>
  <c r="G1243" i="2" a="1"/>
  <c r="G1243" i="2" s="1"/>
  <c r="H1243" i="2" a="1"/>
  <c r="H1243" i="2" s="1"/>
  <c r="I1243" i="2" a="1"/>
  <c r="I1243" i="2" s="1"/>
  <c r="J1243" i="2" a="1"/>
  <c r="J1243" i="2" s="1"/>
  <c r="K1243" i="2" a="1"/>
  <c r="K1243" i="2" s="1"/>
  <c r="A1243" i="5" s="1"/>
  <c r="L1243" i="2" a="1"/>
  <c r="L1243" i="2" s="1"/>
  <c r="O1243" i="2" a="1"/>
  <c r="O1243" i="2" s="1"/>
  <c r="Q1243" i="2" s="1"/>
  <c r="D1243" i="5" s="1"/>
  <c r="A1244" i="2"/>
  <c r="B1244" i="2"/>
  <c r="C1244" i="2"/>
  <c r="D1244" i="2"/>
  <c r="F1244" i="2" s="1"/>
  <c r="G1244" i="2" a="1"/>
  <c r="G1244" i="2" s="1"/>
  <c r="H1244" i="2" a="1"/>
  <c r="H1244" i="2" s="1"/>
  <c r="I1244" i="2" a="1"/>
  <c r="I1244" i="2" s="1"/>
  <c r="J1244" i="2" a="1"/>
  <c r="J1244" i="2" s="1"/>
  <c r="K1244" i="2" a="1"/>
  <c r="K1244" i="2" s="1"/>
  <c r="A1244" i="5" s="1"/>
  <c r="L1244" i="2" a="1"/>
  <c r="L1244" i="2" s="1"/>
  <c r="M1244" i="2" s="1" a="1"/>
  <c r="M1244" i="2" s="1"/>
  <c r="F1244" i="5" s="1"/>
  <c r="O1244" i="2" a="1"/>
  <c r="O1244" i="2" s="1"/>
  <c r="P1244" i="2" s="1"/>
  <c r="C1244" i="5" s="1"/>
  <c r="A1245" i="2"/>
  <c r="B1245" i="2"/>
  <c r="C1245" i="2"/>
  <c r="D1245" i="2"/>
  <c r="E1245" i="2" s="1"/>
  <c r="G1245" i="2" a="1"/>
  <c r="G1245" i="2" s="1"/>
  <c r="H1245" i="2" a="1"/>
  <c r="H1245" i="2" s="1"/>
  <c r="I1245" i="2" a="1"/>
  <c r="I1245" i="2" s="1"/>
  <c r="J1245" i="2" a="1"/>
  <c r="J1245" i="2" s="1"/>
  <c r="K1245" i="2" a="1"/>
  <c r="K1245" i="2" s="1"/>
  <c r="A1245" i="5" s="1"/>
  <c r="L1245" i="2" a="1"/>
  <c r="L1245" i="2" s="1"/>
  <c r="M1245" i="2" s="1" a="1"/>
  <c r="M1245" i="2" s="1"/>
  <c r="F1245" i="5" s="1"/>
  <c r="O1245" i="2" a="1"/>
  <c r="O1245" i="2" s="1"/>
  <c r="P1245" i="2" s="1"/>
  <c r="C1245" i="5" s="1"/>
  <c r="A1246" i="2"/>
  <c r="B1246" i="2"/>
  <c r="C1246" i="2"/>
  <c r="D1246" i="2"/>
  <c r="E1246" i="2" s="1"/>
  <c r="G1246" i="2" a="1"/>
  <c r="G1246" i="2" s="1"/>
  <c r="H1246" i="2" a="1"/>
  <c r="H1246" i="2" s="1"/>
  <c r="I1246" i="2" a="1"/>
  <c r="I1246" i="2" s="1"/>
  <c r="J1246" i="2" a="1"/>
  <c r="J1246" i="2" s="1"/>
  <c r="K1246" i="2" a="1"/>
  <c r="K1246" i="2" s="1"/>
  <c r="A1246" i="5" s="1"/>
  <c r="L1246" i="2" a="1"/>
  <c r="L1246" i="2" s="1"/>
  <c r="M1246" i="2" s="1" a="1"/>
  <c r="M1246" i="2" s="1"/>
  <c r="F1246" i="5" s="1"/>
  <c r="O1246" i="2" a="1"/>
  <c r="O1246" i="2" s="1"/>
  <c r="Q1246" i="2" s="1"/>
  <c r="D1246" i="5" s="1"/>
  <c r="A1247" i="2"/>
  <c r="B1247" i="2"/>
  <c r="C1247" i="2"/>
  <c r="D1247" i="2"/>
  <c r="E1247" i="2" s="1"/>
  <c r="G1247" i="2" a="1"/>
  <c r="G1247" i="2" s="1"/>
  <c r="H1247" i="2" a="1"/>
  <c r="H1247" i="2" s="1"/>
  <c r="I1247" i="2" a="1"/>
  <c r="I1247" i="2" s="1"/>
  <c r="J1247" i="2" a="1"/>
  <c r="J1247" i="2" s="1"/>
  <c r="K1247" i="2" a="1"/>
  <c r="K1247" i="2" s="1"/>
  <c r="A1247" i="5" s="1"/>
  <c r="L1247" i="2" a="1"/>
  <c r="L1247" i="2" s="1"/>
  <c r="O1247" i="2" a="1"/>
  <c r="O1247" i="2" s="1"/>
  <c r="Q1247" i="2" s="1"/>
  <c r="D1247" i="5" s="1"/>
  <c r="A1248" i="2"/>
  <c r="B1248" i="2"/>
  <c r="C1248" i="2"/>
  <c r="D1248" i="2"/>
  <c r="F1248" i="2" s="1"/>
  <c r="E1248" i="2"/>
  <c r="G1248" i="2" a="1"/>
  <c r="G1248" i="2" s="1"/>
  <c r="H1248" i="2" a="1"/>
  <c r="H1248" i="2" s="1"/>
  <c r="I1248" i="2" a="1"/>
  <c r="I1248" i="2" s="1"/>
  <c r="J1248" i="2" a="1"/>
  <c r="J1248" i="2" s="1"/>
  <c r="K1248" i="2" a="1"/>
  <c r="K1248" i="2" s="1"/>
  <c r="A1248" i="5" s="1"/>
  <c r="L1248" i="2" a="1"/>
  <c r="L1248" i="2" s="1"/>
  <c r="N1248" i="2" s="1" a="1"/>
  <c r="N1248" i="2" s="1"/>
  <c r="E1248" i="5" s="1"/>
  <c r="O1248" i="2" a="1"/>
  <c r="O1248" i="2" s="1"/>
  <c r="P1248" i="2" s="1"/>
  <c r="C1248" i="5" s="1"/>
  <c r="A1249" i="2"/>
  <c r="B1249" i="2"/>
  <c r="C1249" i="2"/>
  <c r="D1249" i="2"/>
  <c r="E1249" i="2" s="1"/>
  <c r="G1249" i="2" a="1"/>
  <c r="G1249" i="2" s="1"/>
  <c r="H1249" i="2" a="1"/>
  <c r="H1249" i="2" s="1"/>
  <c r="I1249" i="2" a="1"/>
  <c r="I1249" i="2" s="1"/>
  <c r="J1249" i="2" a="1"/>
  <c r="J1249" i="2" s="1"/>
  <c r="K1249" i="2" a="1"/>
  <c r="K1249" i="2" s="1"/>
  <c r="A1249" i="5" s="1"/>
  <c r="L1249" i="2" a="1"/>
  <c r="L1249" i="2" s="1"/>
  <c r="M1249" i="2" s="1" a="1"/>
  <c r="M1249" i="2" s="1"/>
  <c r="F1249" i="5" s="1"/>
  <c r="O1249" i="2" a="1"/>
  <c r="O1249" i="2" s="1"/>
  <c r="P1249" i="2" s="1"/>
  <c r="C1249" i="5" s="1"/>
  <c r="A1250" i="2"/>
  <c r="B1250" i="2"/>
  <c r="C1250" i="2"/>
  <c r="D1250" i="2"/>
  <c r="F1250" i="2" s="1"/>
  <c r="G1250" i="2" a="1"/>
  <c r="G1250" i="2" s="1"/>
  <c r="H1250" i="2" a="1"/>
  <c r="H1250" i="2" s="1"/>
  <c r="I1250" i="2" a="1"/>
  <c r="I1250" i="2" s="1"/>
  <c r="J1250" i="2" a="1"/>
  <c r="J1250" i="2" s="1"/>
  <c r="K1250" i="2" a="1"/>
  <c r="K1250" i="2" s="1"/>
  <c r="A1250" i="5" s="1"/>
  <c r="L1250" i="2" a="1"/>
  <c r="L1250" i="2" s="1"/>
  <c r="N1250" i="2" s="1" a="1"/>
  <c r="N1250" i="2" s="1"/>
  <c r="E1250" i="5" s="1"/>
  <c r="O1250" i="2" a="1"/>
  <c r="O1250" i="2" s="1"/>
  <c r="A1251" i="2"/>
  <c r="B1251" i="2"/>
  <c r="C1251" i="2"/>
  <c r="D1251" i="2"/>
  <c r="E1251" i="2" s="1"/>
  <c r="G1251" i="2" a="1"/>
  <c r="G1251" i="2" s="1"/>
  <c r="H1251" i="2" a="1"/>
  <c r="H1251" i="2" s="1"/>
  <c r="I1251" i="2" a="1"/>
  <c r="I1251" i="2" s="1"/>
  <c r="J1251" i="2" a="1"/>
  <c r="J1251" i="2" s="1"/>
  <c r="K1251" i="2" a="1"/>
  <c r="K1251" i="2" s="1"/>
  <c r="A1251" i="5" s="1"/>
  <c r="L1251" i="2" a="1"/>
  <c r="L1251" i="2" s="1"/>
  <c r="O1251" i="2" a="1"/>
  <c r="O1251" i="2" s="1"/>
  <c r="P1251" i="2" s="1"/>
  <c r="C1251" i="5" s="1"/>
  <c r="A1252" i="2"/>
  <c r="B1252" i="2"/>
  <c r="C1252" i="2"/>
  <c r="D1252" i="2"/>
  <c r="F1252" i="2" s="1"/>
  <c r="G1252" i="2" a="1"/>
  <c r="G1252" i="2" s="1"/>
  <c r="H1252" i="2" a="1"/>
  <c r="H1252" i="2" s="1"/>
  <c r="I1252" i="2" a="1"/>
  <c r="I1252" i="2" s="1"/>
  <c r="J1252" i="2" a="1"/>
  <c r="J1252" i="2" s="1"/>
  <c r="K1252" i="2" a="1"/>
  <c r="K1252" i="2" s="1"/>
  <c r="A1252" i="5" s="1"/>
  <c r="L1252" i="2" a="1"/>
  <c r="L1252" i="2" s="1"/>
  <c r="O1252" i="2" a="1"/>
  <c r="O1252" i="2" s="1"/>
  <c r="A1253" i="2"/>
  <c r="B1253" i="2"/>
  <c r="C1253" i="2"/>
  <c r="D1253" i="2"/>
  <c r="E1253" i="2" s="1"/>
  <c r="G1253" i="2" a="1"/>
  <c r="G1253" i="2" s="1"/>
  <c r="H1253" i="2" a="1"/>
  <c r="H1253" i="2" s="1"/>
  <c r="I1253" i="2" a="1"/>
  <c r="I1253" i="2" s="1"/>
  <c r="J1253" i="2" a="1"/>
  <c r="J1253" i="2" s="1"/>
  <c r="K1253" i="2" a="1"/>
  <c r="K1253" i="2" s="1"/>
  <c r="A1253" i="5" s="1"/>
  <c r="L1253" i="2" a="1"/>
  <c r="L1253" i="2" s="1"/>
  <c r="O1253" i="2" a="1"/>
  <c r="O1253" i="2" s="1"/>
  <c r="A1254" i="2"/>
  <c r="B1254" i="2"/>
  <c r="C1254" i="2"/>
  <c r="D1254" i="2"/>
  <c r="F1254" i="2" s="1"/>
  <c r="G1254" i="2" a="1"/>
  <c r="G1254" i="2" s="1"/>
  <c r="H1254" i="2" a="1"/>
  <c r="H1254" i="2" s="1"/>
  <c r="I1254" i="2" a="1"/>
  <c r="I1254" i="2" s="1"/>
  <c r="J1254" i="2" a="1"/>
  <c r="J1254" i="2" s="1"/>
  <c r="K1254" i="2" a="1"/>
  <c r="K1254" i="2" s="1"/>
  <c r="A1254" i="5" s="1"/>
  <c r="L1254" i="2" a="1"/>
  <c r="L1254" i="2" s="1"/>
  <c r="M1254" i="2" s="1" a="1"/>
  <c r="M1254" i="2" s="1"/>
  <c r="F1254" i="5" s="1"/>
  <c r="O1254" i="2" a="1"/>
  <c r="O1254" i="2" s="1"/>
  <c r="A1255" i="2"/>
  <c r="B1255" i="2"/>
  <c r="C1255" i="2"/>
  <c r="D1255" i="2"/>
  <c r="F1255" i="2" s="1"/>
  <c r="G1255" i="2" a="1"/>
  <c r="G1255" i="2" s="1"/>
  <c r="H1255" i="2" a="1"/>
  <c r="H1255" i="2" s="1"/>
  <c r="I1255" i="2" a="1"/>
  <c r="I1255" i="2" s="1"/>
  <c r="J1255" i="2" a="1"/>
  <c r="J1255" i="2" s="1"/>
  <c r="K1255" i="2" a="1"/>
  <c r="K1255" i="2" s="1"/>
  <c r="A1255" i="5" s="1"/>
  <c r="L1255" i="2" a="1"/>
  <c r="L1255" i="2" s="1"/>
  <c r="O1255" i="2" a="1"/>
  <c r="O1255" i="2" s="1"/>
  <c r="Q1255" i="2" s="1"/>
  <c r="D1255" i="5" s="1"/>
  <c r="A1256" i="2"/>
  <c r="B1256" i="2"/>
  <c r="C1256" i="2"/>
  <c r="D1256" i="2"/>
  <c r="F1256" i="2" s="1"/>
  <c r="G1256" i="2" a="1"/>
  <c r="G1256" i="2" s="1"/>
  <c r="H1256" i="2" a="1"/>
  <c r="H1256" i="2" s="1"/>
  <c r="I1256" i="2" a="1"/>
  <c r="I1256" i="2" s="1"/>
  <c r="J1256" i="2" a="1"/>
  <c r="J1256" i="2" s="1"/>
  <c r="K1256" i="2" a="1"/>
  <c r="K1256" i="2" s="1"/>
  <c r="A1256" i="5" s="1"/>
  <c r="L1256" i="2" a="1"/>
  <c r="L1256" i="2" s="1"/>
  <c r="O1256" i="2" a="1"/>
  <c r="O1256" i="2" s="1"/>
  <c r="P1256" i="2" s="1"/>
  <c r="C1256" i="5" s="1"/>
  <c r="A1257" i="2"/>
  <c r="B1257" i="2"/>
  <c r="C1257" i="2"/>
  <c r="D1257" i="2"/>
  <c r="E1257" i="2" s="1"/>
  <c r="G1257" i="2" a="1"/>
  <c r="G1257" i="2" s="1"/>
  <c r="H1257" i="2" a="1"/>
  <c r="H1257" i="2" s="1"/>
  <c r="I1257" i="2" a="1"/>
  <c r="I1257" i="2" s="1"/>
  <c r="J1257" i="2" a="1"/>
  <c r="J1257" i="2" s="1"/>
  <c r="K1257" i="2" a="1"/>
  <c r="K1257" i="2" s="1"/>
  <c r="A1257" i="5" s="1"/>
  <c r="L1257" i="2" a="1"/>
  <c r="L1257" i="2" s="1"/>
  <c r="O1257" i="2" a="1"/>
  <c r="O1257" i="2" s="1"/>
  <c r="A1258" i="2"/>
  <c r="B1258" i="2"/>
  <c r="C1258" i="2"/>
  <c r="D1258" i="2"/>
  <c r="E1258" i="2" s="1"/>
  <c r="G1258" i="2" a="1"/>
  <c r="G1258" i="2" s="1"/>
  <c r="H1258" i="2" a="1"/>
  <c r="H1258" i="2" s="1"/>
  <c r="I1258" i="2" a="1"/>
  <c r="I1258" i="2" s="1"/>
  <c r="J1258" i="2" a="1"/>
  <c r="J1258" i="2" s="1"/>
  <c r="K1258" i="2" a="1"/>
  <c r="K1258" i="2" s="1"/>
  <c r="A1258" i="5" s="1"/>
  <c r="L1258" i="2" a="1"/>
  <c r="L1258" i="2" s="1"/>
  <c r="O1258" i="2" a="1"/>
  <c r="O1258" i="2" s="1"/>
  <c r="Q1258" i="2" s="1"/>
  <c r="D1258" i="5" s="1"/>
  <c r="A1259" i="2"/>
  <c r="B1259" i="2"/>
  <c r="C1259" i="2"/>
  <c r="D1259" i="2"/>
  <c r="E1259" i="2" s="1"/>
  <c r="G1259" i="2" a="1"/>
  <c r="G1259" i="2" s="1"/>
  <c r="H1259" i="2" a="1"/>
  <c r="H1259" i="2" s="1"/>
  <c r="I1259" i="2" a="1"/>
  <c r="I1259" i="2" s="1"/>
  <c r="J1259" i="2" a="1"/>
  <c r="J1259" i="2" s="1"/>
  <c r="K1259" i="2" a="1"/>
  <c r="K1259" i="2" s="1"/>
  <c r="A1259" i="5" s="1"/>
  <c r="L1259" i="2" a="1"/>
  <c r="L1259" i="2" s="1"/>
  <c r="N1259" i="2" s="1" a="1"/>
  <c r="N1259" i="2" s="1"/>
  <c r="E1259" i="5" s="1"/>
  <c r="O1259" i="2" a="1"/>
  <c r="O1259" i="2" s="1"/>
  <c r="P1259" i="2" s="1"/>
  <c r="C1259" i="5" s="1"/>
  <c r="A1260" i="2"/>
  <c r="B1260" i="2"/>
  <c r="C1260" i="2"/>
  <c r="D1260" i="2"/>
  <c r="F1260" i="2" s="1"/>
  <c r="G1260" i="2" a="1"/>
  <c r="G1260" i="2" s="1"/>
  <c r="H1260" i="2" a="1"/>
  <c r="H1260" i="2" s="1"/>
  <c r="I1260" i="2" a="1"/>
  <c r="I1260" i="2" s="1"/>
  <c r="J1260" i="2" a="1"/>
  <c r="J1260" i="2" s="1"/>
  <c r="K1260" i="2" a="1"/>
  <c r="K1260" i="2" s="1"/>
  <c r="A1260" i="5" s="1"/>
  <c r="L1260" i="2" a="1"/>
  <c r="L1260" i="2" s="1"/>
  <c r="O1260" i="2" a="1"/>
  <c r="O1260" i="2" s="1"/>
  <c r="Q1260" i="2" s="1"/>
  <c r="D1260" i="5" s="1"/>
  <c r="A1261" i="2"/>
  <c r="B1261" i="2"/>
  <c r="C1261" i="2"/>
  <c r="D1261" i="2"/>
  <c r="E1261" i="2" s="1"/>
  <c r="G1261" i="2" a="1"/>
  <c r="G1261" i="2" s="1"/>
  <c r="H1261" i="2" a="1"/>
  <c r="H1261" i="2" s="1"/>
  <c r="I1261" i="2" a="1"/>
  <c r="I1261" i="2" s="1"/>
  <c r="J1261" i="2" a="1"/>
  <c r="J1261" i="2" s="1"/>
  <c r="K1261" i="2" a="1"/>
  <c r="K1261" i="2" s="1"/>
  <c r="A1261" i="5" s="1"/>
  <c r="L1261" i="2" a="1"/>
  <c r="L1261" i="2" s="1"/>
  <c r="O1261" i="2" a="1"/>
  <c r="O1261" i="2" s="1"/>
  <c r="A1262" i="2"/>
  <c r="B1262" i="2"/>
  <c r="C1262" i="2"/>
  <c r="D1262" i="2"/>
  <c r="F1262" i="2" s="1"/>
  <c r="G1262" i="2" a="1"/>
  <c r="G1262" i="2" s="1"/>
  <c r="H1262" i="2" a="1"/>
  <c r="H1262" i="2" s="1"/>
  <c r="I1262" i="2" a="1"/>
  <c r="I1262" i="2" s="1"/>
  <c r="J1262" i="2" a="1"/>
  <c r="J1262" i="2" s="1"/>
  <c r="K1262" i="2" a="1"/>
  <c r="K1262" i="2" s="1"/>
  <c r="A1262" i="5" s="1"/>
  <c r="L1262" i="2" a="1"/>
  <c r="L1262" i="2" s="1"/>
  <c r="M1262" i="2" s="1" a="1"/>
  <c r="M1262" i="2" s="1"/>
  <c r="F1262" i="5" s="1"/>
  <c r="O1262" i="2" a="1"/>
  <c r="O1262" i="2" s="1"/>
  <c r="A1263" i="2"/>
  <c r="B1263" i="2"/>
  <c r="C1263" i="2"/>
  <c r="D1263" i="2"/>
  <c r="G1263" i="2" a="1"/>
  <c r="G1263" i="2" s="1"/>
  <c r="H1263" i="2" a="1"/>
  <c r="H1263" i="2" s="1"/>
  <c r="I1263" i="2" a="1"/>
  <c r="I1263" i="2" s="1"/>
  <c r="J1263" i="2" a="1"/>
  <c r="J1263" i="2" s="1"/>
  <c r="K1263" i="2" a="1"/>
  <c r="K1263" i="2" s="1"/>
  <c r="A1263" i="5" s="1"/>
  <c r="L1263" i="2" a="1"/>
  <c r="L1263" i="2" s="1"/>
  <c r="M1263" i="2" s="1" a="1"/>
  <c r="M1263" i="2" s="1"/>
  <c r="F1263" i="5" s="1"/>
  <c r="O1263" i="2" a="1"/>
  <c r="O1263" i="2" s="1"/>
  <c r="P1263" i="2" s="1"/>
  <c r="C1263" i="5" s="1"/>
  <c r="A1264" i="2"/>
  <c r="B1264" i="2"/>
  <c r="C1264" i="2"/>
  <c r="D1264" i="2"/>
  <c r="F1264" i="2" s="1"/>
  <c r="G1264" i="2" a="1"/>
  <c r="G1264" i="2" s="1"/>
  <c r="H1264" i="2" a="1"/>
  <c r="H1264" i="2" s="1"/>
  <c r="I1264" i="2" a="1"/>
  <c r="I1264" i="2" s="1"/>
  <c r="J1264" i="2" a="1"/>
  <c r="J1264" i="2" s="1"/>
  <c r="K1264" i="2" a="1"/>
  <c r="K1264" i="2" s="1"/>
  <c r="A1264" i="5" s="1"/>
  <c r="L1264" i="2" a="1"/>
  <c r="L1264" i="2" s="1"/>
  <c r="O1264" i="2" a="1"/>
  <c r="O1264" i="2" s="1"/>
  <c r="A1265" i="2"/>
  <c r="B1265" i="2"/>
  <c r="C1265" i="2"/>
  <c r="D1265" i="2"/>
  <c r="E1265" i="2" s="1"/>
  <c r="G1265" i="2" a="1"/>
  <c r="G1265" i="2" s="1"/>
  <c r="H1265" i="2" a="1"/>
  <c r="H1265" i="2" s="1"/>
  <c r="I1265" i="2" a="1"/>
  <c r="I1265" i="2" s="1"/>
  <c r="J1265" i="2" a="1"/>
  <c r="J1265" i="2" s="1"/>
  <c r="K1265" i="2" a="1"/>
  <c r="K1265" i="2" s="1"/>
  <c r="A1265" i="5" s="1"/>
  <c r="L1265" i="2" a="1"/>
  <c r="L1265" i="2" s="1"/>
  <c r="O1265" i="2" a="1"/>
  <c r="O1265" i="2" s="1"/>
  <c r="A1266" i="2"/>
  <c r="B1266" i="2"/>
  <c r="C1266" i="2"/>
  <c r="D1266" i="2"/>
  <c r="F1266" i="2" s="1"/>
  <c r="G1266" i="2" a="1"/>
  <c r="G1266" i="2" s="1"/>
  <c r="H1266" i="2" a="1"/>
  <c r="H1266" i="2" s="1"/>
  <c r="I1266" i="2" a="1"/>
  <c r="I1266" i="2" s="1"/>
  <c r="J1266" i="2" a="1"/>
  <c r="J1266" i="2" s="1"/>
  <c r="K1266" i="2" a="1"/>
  <c r="K1266" i="2" s="1"/>
  <c r="A1266" i="5" s="1"/>
  <c r="L1266" i="2" a="1"/>
  <c r="L1266" i="2" s="1"/>
  <c r="M1266" i="2" s="1" a="1"/>
  <c r="M1266" i="2" s="1"/>
  <c r="F1266" i="5" s="1"/>
  <c r="O1266" i="2" a="1"/>
  <c r="O1266" i="2" s="1"/>
  <c r="A1267" i="2"/>
  <c r="B1267" i="2"/>
  <c r="C1267" i="2"/>
  <c r="D1267" i="2"/>
  <c r="E1267" i="2" s="1"/>
  <c r="G1267" i="2" a="1"/>
  <c r="G1267" i="2" s="1"/>
  <c r="H1267" i="2" a="1"/>
  <c r="H1267" i="2" s="1"/>
  <c r="I1267" i="2" a="1"/>
  <c r="I1267" i="2" s="1"/>
  <c r="J1267" i="2" a="1"/>
  <c r="J1267" i="2" s="1"/>
  <c r="K1267" i="2" a="1"/>
  <c r="K1267" i="2" s="1"/>
  <c r="A1267" i="5" s="1"/>
  <c r="L1267" i="2" a="1"/>
  <c r="L1267" i="2" s="1"/>
  <c r="O1267" i="2" a="1"/>
  <c r="O1267" i="2" s="1"/>
  <c r="P1267" i="2" s="1"/>
  <c r="C1267" i="5" s="1"/>
  <c r="A1268" i="2"/>
  <c r="B1268" i="2"/>
  <c r="C1268" i="2"/>
  <c r="D1268" i="2"/>
  <c r="F1268" i="2" s="1"/>
  <c r="G1268" i="2" a="1"/>
  <c r="G1268" i="2" s="1"/>
  <c r="H1268" i="2" a="1"/>
  <c r="H1268" i="2" s="1"/>
  <c r="I1268" i="2" a="1"/>
  <c r="I1268" i="2" s="1"/>
  <c r="J1268" i="2" a="1"/>
  <c r="J1268" i="2" s="1"/>
  <c r="K1268" i="2" a="1"/>
  <c r="K1268" i="2" s="1"/>
  <c r="A1268" i="5" s="1"/>
  <c r="L1268" i="2" a="1"/>
  <c r="L1268" i="2" s="1"/>
  <c r="O1268" i="2" a="1"/>
  <c r="O1268" i="2" s="1"/>
  <c r="P1268" i="2" s="1"/>
  <c r="C1268" i="5" s="1"/>
  <c r="A1269" i="2"/>
  <c r="B1269" i="2"/>
  <c r="C1269" i="2"/>
  <c r="D1269" i="2"/>
  <c r="E1269" i="2" s="1"/>
  <c r="G1269" i="2" a="1"/>
  <c r="G1269" i="2" s="1"/>
  <c r="H1269" i="2" a="1"/>
  <c r="H1269" i="2" s="1"/>
  <c r="I1269" i="2" a="1"/>
  <c r="I1269" i="2" s="1"/>
  <c r="J1269" i="2" a="1"/>
  <c r="J1269" i="2" s="1"/>
  <c r="K1269" i="2" a="1"/>
  <c r="K1269" i="2" s="1"/>
  <c r="A1269" i="5" s="1"/>
  <c r="L1269" i="2" a="1"/>
  <c r="L1269" i="2" s="1"/>
  <c r="O1269" i="2" a="1"/>
  <c r="O1269" i="2" s="1"/>
  <c r="P1269" i="2" s="1"/>
  <c r="C1269" i="5" s="1"/>
  <c r="A1270" i="2"/>
  <c r="B1270" i="2"/>
  <c r="C1270" i="2"/>
  <c r="D1270" i="2"/>
  <c r="F1270" i="2" s="1"/>
  <c r="G1270" i="2" a="1"/>
  <c r="G1270" i="2" s="1"/>
  <c r="H1270" i="2" a="1"/>
  <c r="H1270" i="2" s="1"/>
  <c r="I1270" i="2" a="1"/>
  <c r="I1270" i="2" s="1"/>
  <c r="J1270" i="2" a="1"/>
  <c r="J1270" i="2" s="1"/>
  <c r="K1270" i="2" a="1"/>
  <c r="K1270" i="2" s="1"/>
  <c r="A1270" i="5" s="1"/>
  <c r="L1270" i="2" a="1"/>
  <c r="L1270" i="2" s="1"/>
  <c r="N1270" i="2" s="1" a="1"/>
  <c r="N1270" i="2" s="1"/>
  <c r="E1270" i="5" s="1"/>
  <c r="O1270" i="2" a="1"/>
  <c r="O1270" i="2" s="1"/>
  <c r="A1271" i="2"/>
  <c r="B1271" i="2"/>
  <c r="C1271" i="2"/>
  <c r="D1271" i="2"/>
  <c r="E1271" i="2" s="1"/>
  <c r="G1271" i="2" a="1"/>
  <c r="G1271" i="2" s="1"/>
  <c r="H1271" i="2" a="1"/>
  <c r="H1271" i="2" s="1"/>
  <c r="I1271" i="2" a="1"/>
  <c r="I1271" i="2" s="1"/>
  <c r="J1271" i="2" a="1"/>
  <c r="J1271" i="2" s="1"/>
  <c r="K1271" i="2" a="1"/>
  <c r="K1271" i="2" s="1"/>
  <c r="A1271" i="5" s="1"/>
  <c r="L1271" i="2" a="1"/>
  <c r="L1271" i="2" s="1"/>
  <c r="O1271" i="2" a="1"/>
  <c r="O1271" i="2" s="1"/>
  <c r="P1271" i="2" s="1"/>
  <c r="C1271" i="5" s="1"/>
  <c r="A1272" i="2"/>
  <c r="B1272" i="2"/>
  <c r="C1272" i="2"/>
  <c r="D1272" i="2"/>
  <c r="F1272" i="2" s="1"/>
  <c r="G1272" i="2" a="1"/>
  <c r="G1272" i="2" s="1"/>
  <c r="H1272" i="2" a="1"/>
  <c r="H1272" i="2" s="1"/>
  <c r="I1272" i="2" a="1"/>
  <c r="I1272" i="2" s="1"/>
  <c r="J1272" i="2" a="1"/>
  <c r="J1272" i="2" s="1"/>
  <c r="K1272" i="2" a="1"/>
  <c r="K1272" i="2" s="1"/>
  <c r="A1272" i="5" s="1"/>
  <c r="L1272" i="2" a="1"/>
  <c r="L1272" i="2" s="1"/>
  <c r="M1272" i="2" s="1" a="1"/>
  <c r="M1272" i="2" s="1"/>
  <c r="F1272" i="5" s="1"/>
  <c r="O1272" i="2" a="1"/>
  <c r="O1272" i="2" s="1"/>
  <c r="Q1272" i="2" s="1"/>
  <c r="D1272" i="5" s="1"/>
  <c r="A1273" i="2"/>
  <c r="B1273" i="2"/>
  <c r="C1273" i="2"/>
  <c r="D1273" i="2"/>
  <c r="E1273" i="2" s="1"/>
  <c r="G1273" i="2" a="1"/>
  <c r="G1273" i="2" s="1"/>
  <c r="H1273" i="2" a="1"/>
  <c r="H1273" i="2" s="1"/>
  <c r="I1273" i="2" a="1"/>
  <c r="I1273" i="2" s="1"/>
  <c r="J1273" i="2" a="1"/>
  <c r="J1273" i="2" s="1"/>
  <c r="K1273" i="2" a="1"/>
  <c r="K1273" i="2" s="1"/>
  <c r="A1273" i="5" s="1"/>
  <c r="L1273" i="2" a="1"/>
  <c r="L1273" i="2" s="1"/>
  <c r="M1273" i="2" s="1" a="1"/>
  <c r="M1273" i="2" s="1"/>
  <c r="F1273" i="5" s="1"/>
  <c r="O1273" i="2" a="1"/>
  <c r="O1273" i="2" s="1"/>
  <c r="A1274" i="2"/>
  <c r="B1274" i="2"/>
  <c r="C1274" i="2"/>
  <c r="D1274" i="2"/>
  <c r="G1274" i="2" a="1"/>
  <c r="G1274" i="2" s="1"/>
  <c r="H1274" i="2" a="1"/>
  <c r="H1274" i="2" s="1"/>
  <c r="I1274" i="2" a="1"/>
  <c r="I1274" i="2" s="1"/>
  <c r="J1274" i="2" a="1"/>
  <c r="J1274" i="2" s="1"/>
  <c r="K1274" i="2" a="1"/>
  <c r="K1274" i="2" s="1"/>
  <c r="A1274" i="5" s="1"/>
  <c r="L1274" i="2" a="1"/>
  <c r="L1274" i="2" s="1"/>
  <c r="M1274" i="2" s="1" a="1"/>
  <c r="M1274" i="2" s="1"/>
  <c r="F1274" i="5" s="1"/>
  <c r="O1274" i="2" a="1"/>
  <c r="O1274" i="2" s="1"/>
  <c r="A1275" i="2"/>
  <c r="B1275" i="2"/>
  <c r="C1275" i="2"/>
  <c r="D1275" i="2"/>
  <c r="F1275" i="2" s="1"/>
  <c r="G1275" i="2" a="1"/>
  <c r="G1275" i="2" s="1"/>
  <c r="H1275" i="2" a="1"/>
  <c r="H1275" i="2" s="1"/>
  <c r="I1275" i="2" a="1"/>
  <c r="I1275" i="2" s="1"/>
  <c r="J1275" i="2" a="1"/>
  <c r="J1275" i="2" s="1"/>
  <c r="K1275" i="2" a="1"/>
  <c r="K1275" i="2" s="1"/>
  <c r="A1275" i="5" s="1"/>
  <c r="L1275" i="2" a="1"/>
  <c r="L1275" i="2" s="1"/>
  <c r="N1275" i="2" s="1" a="1"/>
  <c r="N1275" i="2" s="1"/>
  <c r="E1275" i="5" s="1"/>
  <c r="O1275" i="2" a="1"/>
  <c r="O1275" i="2" s="1"/>
  <c r="P1275" i="2" s="1"/>
  <c r="C1275" i="5" s="1"/>
  <c r="A1276" i="2"/>
  <c r="B1276" i="2"/>
  <c r="C1276" i="2"/>
  <c r="D1276" i="2"/>
  <c r="F1276" i="2" s="1"/>
  <c r="G1276" i="2" a="1"/>
  <c r="G1276" i="2" s="1"/>
  <c r="H1276" i="2" a="1"/>
  <c r="H1276" i="2" s="1"/>
  <c r="I1276" i="2" a="1"/>
  <c r="I1276" i="2" s="1"/>
  <c r="J1276" i="2" a="1"/>
  <c r="J1276" i="2" s="1"/>
  <c r="K1276" i="2" a="1"/>
  <c r="K1276" i="2" s="1"/>
  <c r="A1276" i="5" s="1"/>
  <c r="L1276" i="2" a="1"/>
  <c r="L1276" i="2" s="1"/>
  <c r="O1276" i="2" a="1"/>
  <c r="O1276" i="2" s="1"/>
  <c r="A1277" i="2"/>
  <c r="B1277" i="2"/>
  <c r="C1277" i="2"/>
  <c r="D1277" i="2"/>
  <c r="F1277" i="2" s="1"/>
  <c r="G1277" i="2" a="1"/>
  <c r="G1277" i="2" s="1"/>
  <c r="H1277" i="2" a="1"/>
  <c r="H1277" i="2" s="1"/>
  <c r="I1277" i="2" a="1"/>
  <c r="I1277" i="2" s="1"/>
  <c r="J1277" i="2" a="1"/>
  <c r="J1277" i="2" s="1"/>
  <c r="K1277" i="2" a="1"/>
  <c r="K1277" i="2" s="1"/>
  <c r="A1277" i="5" s="1"/>
  <c r="L1277" i="2" a="1"/>
  <c r="L1277" i="2" s="1"/>
  <c r="O1277" i="2" a="1"/>
  <c r="O1277" i="2" s="1"/>
  <c r="Q1277" i="2" s="1"/>
  <c r="D1277" i="5" s="1"/>
  <c r="A1278" i="2"/>
  <c r="B1278" i="2"/>
  <c r="C1278" i="2"/>
  <c r="D1278" i="2"/>
  <c r="E1278" i="2" s="1"/>
  <c r="G1278" i="2" a="1"/>
  <c r="G1278" i="2" s="1"/>
  <c r="H1278" i="2" a="1"/>
  <c r="H1278" i="2" s="1"/>
  <c r="I1278" i="2" a="1"/>
  <c r="I1278" i="2" s="1"/>
  <c r="J1278" i="2" a="1"/>
  <c r="J1278" i="2" s="1"/>
  <c r="K1278" i="2" a="1"/>
  <c r="K1278" i="2" s="1"/>
  <c r="A1278" i="5" s="1"/>
  <c r="L1278" i="2" a="1"/>
  <c r="L1278" i="2" s="1"/>
  <c r="M1278" i="2" s="1" a="1"/>
  <c r="M1278" i="2" s="1"/>
  <c r="F1278" i="5" s="1"/>
  <c r="O1278" i="2" a="1"/>
  <c r="O1278" i="2" s="1"/>
  <c r="A1279" i="2"/>
  <c r="B1279" i="2"/>
  <c r="C1279" i="2"/>
  <c r="D1279" i="2"/>
  <c r="E1279" i="2" s="1"/>
  <c r="G1279" i="2" a="1"/>
  <c r="G1279" i="2" s="1"/>
  <c r="H1279" i="2" a="1"/>
  <c r="H1279" i="2" s="1"/>
  <c r="I1279" i="2" a="1"/>
  <c r="I1279" i="2" s="1"/>
  <c r="J1279" i="2" a="1"/>
  <c r="J1279" i="2" s="1"/>
  <c r="K1279" i="2" a="1"/>
  <c r="K1279" i="2" s="1"/>
  <c r="A1279" i="5" s="1"/>
  <c r="L1279" i="2" a="1"/>
  <c r="L1279" i="2" s="1"/>
  <c r="O1279" i="2" a="1"/>
  <c r="O1279" i="2" s="1"/>
  <c r="P1279" i="2" s="1"/>
  <c r="C1279" i="5" s="1"/>
  <c r="A1280" i="2"/>
  <c r="B1280" i="2"/>
  <c r="C1280" i="2"/>
  <c r="D1280" i="2"/>
  <c r="F1280" i="2" s="1"/>
  <c r="G1280" i="2" a="1"/>
  <c r="G1280" i="2" s="1"/>
  <c r="H1280" i="2" a="1"/>
  <c r="H1280" i="2" s="1"/>
  <c r="I1280" i="2" a="1"/>
  <c r="I1280" i="2" s="1"/>
  <c r="J1280" i="2" a="1"/>
  <c r="J1280" i="2" s="1"/>
  <c r="K1280" i="2" a="1"/>
  <c r="K1280" i="2" s="1"/>
  <c r="A1280" i="5" s="1"/>
  <c r="L1280" i="2" a="1"/>
  <c r="L1280" i="2" s="1"/>
  <c r="O1280" i="2" a="1"/>
  <c r="O1280" i="2" s="1"/>
  <c r="A1281" i="2"/>
  <c r="B1281" i="2"/>
  <c r="C1281" i="2"/>
  <c r="D1281" i="2"/>
  <c r="E1281" i="2" s="1"/>
  <c r="G1281" i="2" a="1"/>
  <c r="G1281" i="2" s="1"/>
  <c r="H1281" i="2" a="1"/>
  <c r="H1281" i="2" s="1"/>
  <c r="I1281" i="2" a="1"/>
  <c r="I1281" i="2" s="1"/>
  <c r="J1281" i="2" a="1"/>
  <c r="J1281" i="2" s="1"/>
  <c r="K1281" i="2" a="1"/>
  <c r="K1281" i="2" s="1"/>
  <c r="A1281" i="5" s="1"/>
  <c r="L1281" i="2" a="1"/>
  <c r="L1281" i="2" s="1"/>
  <c r="O1281" i="2" a="1"/>
  <c r="O1281" i="2" s="1"/>
  <c r="A1282" i="2"/>
  <c r="B1282" i="2"/>
  <c r="C1282" i="2"/>
  <c r="D1282" i="2"/>
  <c r="F1282" i="2" s="1"/>
  <c r="G1282" i="2" a="1"/>
  <c r="G1282" i="2" s="1"/>
  <c r="H1282" i="2" a="1"/>
  <c r="H1282" i="2" s="1"/>
  <c r="I1282" i="2" a="1"/>
  <c r="I1282" i="2" s="1"/>
  <c r="J1282" i="2" a="1"/>
  <c r="J1282" i="2" s="1"/>
  <c r="K1282" i="2" a="1"/>
  <c r="K1282" i="2" s="1"/>
  <c r="A1282" i="5" s="1"/>
  <c r="L1282" i="2" a="1"/>
  <c r="L1282" i="2" s="1"/>
  <c r="M1282" i="2" s="1" a="1"/>
  <c r="M1282" i="2" s="1"/>
  <c r="F1282" i="5" s="1"/>
  <c r="O1282" i="2" a="1"/>
  <c r="O1282" i="2" s="1"/>
  <c r="A1283" i="2"/>
  <c r="B1283" i="2"/>
  <c r="C1283" i="2"/>
  <c r="D1283" i="2"/>
  <c r="E1283" i="2" s="1"/>
  <c r="G1283" i="2" a="1"/>
  <c r="G1283" i="2" s="1"/>
  <c r="H1283" i="2" a="1"/>
  <c r="H1283" i="2" s="1"/>
  <c r="I1283" i="2" a="1"/>
  <c r="I1283" i="2" s="1"/>
  <c r="J1283" i="2" a="1"/>
  <c r="J1283" i="2" s="1"/>
  <c r="K1283" i="2" a="1"/>
  <c r="K1283" i="2" s="1"/>
  <c r="A1283" i="5" s="1"/>
  <c r="L1283" i="2" a="1"/>
  <c r="L1283" i="2" s="1"/>
  <c r="N1283" i="2" s="1" a="1"/>
  <c r="N1283" i="2" s="1"/>
  <c r="E1283" i="5" s="1"/>
  <c r="O1283" i="2" a="1"/>
  <c r="O1283" i="2" s="1"/>
  <c r="Q1283" i="2" s="1"/>
  <c r="D1283" i="5" s="1"/>
  <c r="A1284" i="2"/>
  <c r="B1284" i="2"/>
  <c r="C1284" i="2"/>
  <c r="D1284" i="2"/>
  <c r="F1284" i="2" s="1"/>
  <c r="G1284" i="2" a="1"/>
  <c r="G1284" i="2" s="1"/>
  <c r="H1284" i="2" a="1"/>
  <c r="H1284" i="2" s="1"/>
  <c r="I1284" i="2" a="1"/>
  <c r="I1284" i="2" s="1"/>
  <c r="J1284" i="2" a="1"/>
  <c r="J1284" i="2" s="1"/>
  <c r="K1284" i="2" a="1"/>
  <c r="K1284" i="2" s="1"/>
  <c r="A1284" i="5" s="1"/>
  <c r="L1284" i="2" a="1"/>
  <c r="L1284" i="2" s="1"/>
  <c r="O1284" i="2" a="1"/>
  <c r="O1284" i="2" s="1"/>
  <c r="A1285" i="2"/>
  <c r="B1285" i="2"/>
  <c r="C1285" i="2"/>
  <c r="D1285" i="2"/>
  <c r="F1285" i="2" s="1"/>
  <c r="E1285" i="2"/>
  <c r="G1285" i="2" a="1"/>
  <c r="G1285" i="2" s="1"/>
  <c r="H1285" i="2" a="1"/>
  <c r="H1285" i="2" s="1"/>
  <c r="I1285" i="2" a="1"/>
  <c r="I1285" i="2" s="1"/>
  <c r="J1285" i="2" a="1"/>
  <c r="J1285" i="2" s="1"/>
  <c r="K1285" i="2" a="1"/>
  <c r="K1285" i="2" s="1"/>
  <c r="A1285" i="5" s="1"/>
  <c r="L1285" i="2" a="1"/>
  <c r="L1285" i="2" s="1"/>
  <c r="M1285" i="2" s="1" a="1"/>
  <c r="M1285" i="2" s="1"/>
  <c r="F1285" i="5" s="1"/>
  <c r="O1285" i="2" a="1"/>
  <c r="O1285" i="2" s="1"/>
  <c r="A1286" i="2"/>
  <c r="B1286" i="2"/>
  <c r="C1286" i="2"/>
  <c r="D1286" i="2"/>
  <c r="E1286" i="2" s="1"/>
  <c r="G1286" i="2" a="1"/>
  <c r="G1286" i="2" s="1"/>
  <c r="H1286" i="2" a="1"/>
  <c r="H1286" i="2" s="1"/>
  <c r="I1286" i="2" a="1"/>
  <c r="I1286" i="2" s="1"/>
  <c r="J1286" i="2" a="1"/>
  <c r="J1286" i="2" s="1"/>
  <c r="K1286" i="2" a="1"/>
  <c r="K1286" i="2" s="1"/>
  <c r="A1286" i="5" s="1"/>
  <c r="L1286" i="2" a="1"/>
  <c r="L1286" i="2" s="1"/>
  <c r="M1286" i="2" s="1" a="1"/>
  <c r="M1286" i="2" s="1"/>
  <c r="F1286" i="5" s="1"/>
  <c r="O1286" i="2" a="1"/>
  <c r="O1286" i="2" s="1"/>
  <c r="Q1286" i="2" s="1"/>
  <c r="D1286" i="5" s="1"/>
  <c r="A1287" i="2"/>
  <c r="B1287" i="2"/>
  <c r="C1287" i="2"/>
  <c r="D1287" i="2"/>
  <c r="G1287" i="2" a="1"/>
  <c r="G1287" i="2" s="1"/>
  <c r="H1287" i="2" a="1"/>
  <c r="H1287" i="2" s="1"/>
  <c r="I1287" i="2" a="1"/>
  <c r="I1287" i="2" s="1"/>
  <c r="J1287" i="2" a="1"/>
  <c r="J1287" i="2" s="1"/>
  <c r="K1287" i="2" a="1"/>
  <c r="K1287" i="2" s="1"/>
  <c r="A1287" i="5" s="1"/>
  <c r="L1287" i="2" a="1"/>
  <c r="L1287" i="2" s="1"/>
  <c r="M1287" i="2" s="1" a="1"/>
  <c r="M1287" i="2" s="1"/>
  <c r="F1287" i="5" s="1"/>
  <c r="O1287" i="2" a="1"/>
  <c r="O1287" i="2" s="1"/>
  <c r="P1287" i="2" s="1"/>
  <c r="C1287" i="5" s="1"/>
  <c r="A1288" i="2"/>
  <c r="B1288" i="2"/>
  <c r="C1288" i="2"/>
  <c r="D1288" i="2"/>
  <c r="E1288" i="2" s="1"/>
  <c r="G1288" i="2" a="1"/>
  <c r="G1288" i="2" s="1"/>
  <c r="H1288" i="2" a="1"/>
  <c r="H1288" i="2" s="1"/>
  <c r="I1288" i="2" a="1"/>
  <c r="I1288" i="2" s="1"/>
  <c r="J1288" i="2" a="1"/>
  <c r="J1288" i="2" s="1"/>
  <c r="K1288" i="2" a="1"/>
  <c r="K1288" i="2" s="1"/>
  <c r="A1288" i="5" s="1"/>
  <c r="L1288" i="2" a="1"/>
  <c r="L1288" i="2" s="1"/>
  <c r="O1288" i="2" a="1"/>
  <c r="O1288" i="2" s="1"/>
  <c r="Q1288" i="2" s="1"/>
  <c r="D1288" i="5" s="1"/>
  <c r="A1289" i="2"/>
  <c r="B1289" i="2"/>
  <c r="C1289" i="2"/>
  <c r="D1289" i="2"/>
  <c r="F1289" i="2" s="1"/>
  <c r="G1289" i="2" a="1"/>
  <c r="G1289" i="2" s="1"/>
  <c r="H1289" i="2" a="1"/>
  <c r="H1289" i="2" s="1"/>
  <c r="I1289" i="2" a="1"/>
  <c r="I1289" i="2" s="1"/>
  <c r="J1289" i="2" a="1"/>
  <c r="J1289" i="2" s="1"/>
  <c r="K1289" i="2" a="1"/>
  <c r="K1289" i="2" s="1"/>
  <c r="A1289" i="5" s="1"/>
  <c r="L1289" i="2" a="1"/>
  <c r="L1289" i="2" s="1"/>
  <c r="O1289" i="2" a="1"/>
  <c r="O1289" i="2" s="1"/>
  <c r="Q1289" i="2" s="1"/>
  <c r="D1289" i="5" s="1"/>
  <c r="A1290" i="2"/>
  <c r="B1290" i="2"/>
  <c r="C1290" i="2"/>
  <c r="D1290" i="2"/>
  <c r="E1290" i="2" s="1"/>
  <c r="G1290" i="2" a="1"/>
  <c r="G1290" i="2" s="1"/>
  <c r="H1290" i="2" a="1"/>
  <c r="H1290" i="2" s="1"/>
  <c r="I1290" i="2" a="1"/>
  <c r="I1290" i="2" s="1"/>
  <c r="J1290" i="2" a="1"/>
  <c r="J1290" i="2" s="1"/>
  <c r="K1290" i="2" a="1"/>
  <c r="K1290" i="2" s="1"/>
  <c r="A1290" i="5" s="1"/>
  <c r="L1290" i="2" a="1"/>
  <c r="L1290" i="2" s="1"/>
  <c r="N1290" i="2" s="1" a="1"/>
  <c r="N1290" i="2" s="1"/>
  <c r="E1290" i="5" s="1"/>
  <c r="O1290" i="2" a="1"/>
  <c r="O1290" i="2" s="1"/>
  <c r="P1290" i="2" s="1"/>
  <c r="C1290" i="5" s="1"/>
  <c r="A1291" i="2"/>
  <c r="B1291" i="2"/>
  <c r="C1291" i="2"/>
  <c r="D1291" i="2"/>
  <c r="F1291" i="2" s="1"/>
  <c r="G1291" i="2" a="1"/>
  <c r="G1291" i="2" s="1"/>
  <c r="H1291" i="2" a="1"/>
  <c r="H1291" i="2" s="1"/>
  <c r="I1291" i="2" a="1"/>
  <c r="I1291" i="2" s="1"/>
  <c r="J1291" i="2" a="1"/>
  <c r="J1291" i="2" s="1"/>
  <c r="K1291" i="2" a="1"/>
  <c r="K1291" i="2" s="1"/>
  <c r="A1291" i="5" s="1"/>
  <c r="L1291" i="2" a="1"/>
  <c r="L1291" i="2" s="1"/>
  <c r="O1291" i="2" a="1"/>
  <c r="O1291" i="2" s="1"/>
  <c r="A1292" i="2"/>
  <c r="B1292" i="2"/>
  <c r="C1292" i="2"/>
  <c r="D1292" i="2"/>
  <c r="F1292" i="2" s="1"/>
  <c r="G1292" i="2" a="1"/>
  <c r="G1292" i="2" s="1"/>
  <c r="H1292" i="2" a="1"/>
  <c r="H1292" i="2" s="1"/>
  <c r="I1292" i="2" a="1"/>
  <c r="I1292" i="2" s="1"/>
  <c r="J1292" i="2" a="1"/>
  <c r="J1292" i="2" s="1"/>
  <c r="K1292" i="2" a="1"/>
  <c r="K1292" i="2" s="1"/>
  <c r="A1292" i="5" s="1"/>
  <c r="L1292" i="2" a="1"/>
  <c r="L1292" i="2" s="1"/>
  <c r="O1292" i="2" a="1"/>
  <c r="O1292" i="2" s="1"/>
  <c r="P1292" i="2" s="1"/>
  <c r="C1292" i="5" s="1"/>
  <c r="A1293" i="2"/>
  <c r="B1293" i="2"/>
  <c r="C1293" i="2"/>
  <c r="D1293" i="2"/>
  <c r="E1293" i="2" s="1"/>
  <c r="G1293" i="2" a="1"/>
  <c r="G1293" i="2" s="1"/>
  <c r="H1293" i="2" a="1"/>
  <c r="H1293" i="2" s="1"/>
  <c r="I1293" i="2" a="1"/>
  <c r="I1293" i="2" s="1"/>
  <c r="J1293" i="2" a="1"/>
  <c r="J1293" i="2" s="1"/>
  <c r="K1293" i="2" a="1"/>
  <c r="K1293" i="2" s="1"/>
  <c r="A1293" i="5" s="1"/>
  <c r="L1293" i="2" a="1"/>
  <c r="L1293" i="2" s="1"/>
  <c r="M1293" i="2" s="1" a="1"/>
  <c r="M1293" i="2" s="1"/>
  <c r="F1293" i="5" s="1"/>
  <c r="O1293" i="2" a="1"/>
  <c r="O1293" i="2" s="1"/>
  <c r="Q1293" i="2" s="1"/>
  <c r="D1293" i="5" s="1"/>
  <c r="A1294" i="2"/>
  <c r="B1294" i="2"/>
  <c r="C1294" i="2"/>
  <c r="D1294" i="2"/>
  <c r="F1294" i="2" s="1"/>
  <c r="G1294" i="2" a="1"/>
  <c r="G1294" i="2" s="1"/>
  <c r="H1294" i="2" a="1"/>
  <c r="H1294" i="2" s="1"/>
  <c r="I1294" i="2" a="1"/>
  <c r="I1294" i="2" s="1"/>
  <c r="J1294" i="2" a="1"/>
  <c r="J1294" i="2" s="1"/>
  <c r="K1294" i="2" a="1"/>
  <c r="K1294" i="2" s="1"/>
  <c r="A1294" i="5" s="1"/>
  <c r="L1294" i="2" a="1"/>
  <c r="L1294" i="2" s="1"/>
  <c r="O1294" i="2" a="1"/>
  <c r="O1294" i="2" s="1"/>
  <c r="A1295" i="2"/>
  <c r="B1295" i="2"/>
  <c r="C1295" i="2"/>
  <c r="D1295" i="2"/>
  <c r="E1295" i="2" s="1"/>
  <c r="G1295" i="2" a="1"/>
  <c r="G1295" i="2" s="1"/>
  <c r="H1295" i="2" a="1"/>
  <c r="H1295" i="2" s="1"/>
  <c r="I1295" i="2" a="1"/>
  <c r="I1295" i="2" s="1"/>
  <c r="J1295" i="2" a="1"/>
  <c r="J1295" i="2" s="1"/>
  <c r="K1295" i="2" a="1"/>
  <c r="K1295" i="2" s="1"/>
  <c r="A1295" i="5" s="1"/>
  <c r="L1295" i="2" a="1"/>
  <c r="L1295" i="2" s="1"/>
  <c r="M1295" i="2" s="1" a="1"/>
  <c r="M1295" i="2" s="1"/>
  <c r="F1295" i="5" s="1"/>
  <c r="O1295" i="2" a="1"/>
  <c r="O1295" i="2" s="1"/>
  <c r="Q1295" i="2" s="1"/>
  <c r="D1295" i="5" s="1"/>
  <c r="A1296" i="2"/>
  <c r="B1296" i="2"/>
  <c r="C1296" i="2"/>
  <c r="D1296" i="2"/>
  <c r="E1296" i="2" s="1"/>
  <c r="G1296" i="2" a="1"/>
  <c r="G1296" i="2" s="1"/>
  <c r="H1296" i="2" a="1"/>
  <c r="H1296" i="2" s="1"/>
  <c r="I1296" i="2" a="1"/>
  <c r="I1296" i="2" s="1"/>
  <c r="J1296" i="2" a="1"/>
  <c r="J1296" i="2" s="1"/>
  <c r="K1296" i="2" a="1"/>
  <c r="K1296" i="2" s="1"/>
  <c r="A1296" i="5" s="1"/>
  <c r="L1296" i="2" a="1"/>
  <c r="L1296" i="2" s="1"/>
  <c r="N1296" i="2" s="1" a="1"/>
  <c r="N1296" i="2" s="1"/>
  <c r="E1296" i="5" s="1"/>
  <c r="O1296" i="2" a="1"/>
  <c r="O1296" i="2" s="1"/>
  <c r="Q1296" i="2" s="1"/>
  <c r="D1296" i="5" s="1"/>
  <c r="A1297" i="2"/>
  <c r="B1297" i="2"/>
  <c r="C1297" i="2"/>
  <c r="D1297" i="2"/>
  <c r="E1297" i="2" s="1"/>
  <c r="G1297" i="2" a="1"/>
  <c r="G1297" i="2" s="1"/>
  <c r="H1297" i="2" a="1"/>
  <c r="H1297" i="2" s="1"/>
  <c r="I1297" i="2" a="1"/>
  <c r="I1297" i="2" s="1"/>
  <c r="J1297" i="2" a="1"/>
  <c r="J1297" i="2" s="1"/>
  <c r="K1297" i="2" a="1"/>
  <c r="K1297" i="2" s="1"/>
  <c r="A1297" i="5" s="1"/>
  <c r="L1297" i="2" a="1"/>
  <c r="L1297" i="2" s="1"/>
  <c r="O1297" i="2" a="1"/>
  <c r="O1297" i="2" s="1"/>
  <c r="P1297" i="2" s="1"/>
  <c r="C1297" i="5" s="1"/>
  <c r="A1298" i="2"/>
  <c r="B1298" i="2"/>
  <c r="C1298" i="2"/>
  <c r="D1298" i="2"/>
  <c r="F1298" i="2" s="1"/>
  <c r="G1298" i="2" a="1"/>
  <c r="G1298" i="2" s="1"/>
  <c r="H1298" i="2" a="1"/>
  <c r="H1298" i="2" s="1"/>
  <c r="I1298" i="2" a="1"/>
  <c r="I1298" i="2" s="1"/>
  <c r="J1298" i="2" a="1"/>
  <c r="J1298" i="2" s="1"/>
  <c r="K1298" i="2" a="1"/>
  <c r="K1298" i="2" s="1"/>
  <c r="A1298" i="5" s="1"/>
  <c r="L1298" i="2" a="1"/>
  <c r="L1298" i="2" s="1"/>
  <c r="O1298" i="2" a="1"/>
  <c r="O1298" i="2" s="1"/>
  <c r="P1298" i="2" s="1"/>
  <c r="C1298" i="5" s="1"/>
  <c r="A1299" i="2"/>
  <c r="B1299" i="2"/>
  <c r="C1299" i="2"/>
  <c r="D1299" i="2"/>
  <c r="E1299" i="2" s="1"/>
  <c r="G1299" i="2" a="1"/>
  <c r="G1299" i="2" s="1"/>
  <c r="H1299" i="2" a="1"/>
  <c r="H1299" i="2" s="1"/>
  <c r="I1299" i="2" a="1"/>
  <c r="I1299" i="2" s="1"/>
  <c r="J1299" i="2" a="1"/>
  <c r="J1299" i="2" s="1"/>
  <c r="K1299" i="2" a="1"/>
  <c r="K1299" i="2" s="1"/>
  <c r="A1299" i="5" s="1"/>
  <c r="L1299" i="2" a="1"/>
  <c r="L1299" i="2" s="1"/>
  <c r="N1299" i="2" s="1" a="1"/>
  <c r="N1299" i="2" s="1"/>
  <c r="E1299" i="5" s="1"/>
  <c r="O1299" i="2" a="1"/>
  <c r="O1299" i="2" s="1"/>
  <c r="P1299" i="2" s="1"/>
  <c r="C1299" i="5" s="1"/>
  <c r="A1300" i="2"/>
  <c r="B1300" i="2"/>
  <c r="C1300" i="2"/>
  <c r="D1300" i="2"/>
  <c r="E1300" i="2" s="1"/>
  <c r="G1300" i="2" a="1"/>
  <c r="G1300" i="2" s="1"/>
  <c r="H1300" i="2" a="1"/>
  <c r="H1300" i="2" s="1"/>
  <c r="I1300" i="2" a="1"/>
  <c r="I1300" i="2" s="1"/>
  <c r="J1300" i="2" a="1"/>
  <c r="J1300" i="2" s="1"/>
  <c r="K1300" i="2" a="1"/>
  <c r="K1300" i="2" s="1"/>
  <c r="A1300" i="5" s="1"/>
  <c r="L1300" i="2" a="1"/>
  <c r="L1300" i="2" s="1"/>
  <c r="N1300" i="2" s="1" a="1"/>
  <c r="N1300" i="2" s="1"/>
  <c r="E1300" i="5" s="1"/>
  <c r="O1300" i="2" a="1"/>
  <c r="O1300" i="2" s="1"/>
  <c r="Q1300" i="2" s="1"/>
  <c r="D1300" i="5" s="1"/>
  <c r="A1301" i="2"/>
  <c r="B1301" i="2"/>
  <c r="C1301" i="2"/>
  <c r="D1301" i="2"/>
  <c r="E1301" i="2" s="1"/>
  <c r="G1301" i="2" a="1"/>
  <c r="G1301" i="2" s="1"/>
  <c r="H1301" i="2" a="1"/>
  <c r="H1301" i="2" s="1"/>
  <c r="I1301" i="2" a="1"/>
  <c r="I1301" i="2" s="1"/>
  <c r="J1301" i="2" a="1"/>
  <c r="J1301" i="2" s="1"/>
  <c r="K1301" i="2" a="1"/>
  <c r="K1301" i="2" s="1"/>
  <c r="A1301" i="5" s="1"/>
  <c r="L1301" i="2" a="1"/>
  <c r="L1301" i="2" s="1"/>
  <c r="O1301" i="2" a="1"/>
  <c r="O1301" i="2" s="1"/>
  <c r="P1301" i="2" s="1"/>
  <c r="C1301" i="5" s="1"/>
  <c r="A1302" i="2"/>
  <c r="B1302" i="2"/>
  <c r="C1302" i="2"/>
  <c r="D1302" i="2"/>
  <c r="F1302" i="2" s="1"/>
  <c r="G1302" i="2" a="1"/>
  <c r="G1302" i="2" s="1"/>
  <c r="H1302" i="2" a="1"/>
  <c r="H1302" i="2" s="1"/>
  <c r="I1302" i="2" a="1"/>
  <c r="I1302" i="2" s="1"/>
  <c r="J1302" i="2" a="1"/>
  <c r="J1302" i="2" s="1"/>
  <c r="K1302" i="2" a="1"/>
  <c r="K1302" i="2" s="1"/>
  <c r="A1302" i="5" s="1"/>
  <c r="L1302" i="2" a="1"/>
  <c r="L1302" i="2" s="1"/>
  <c r="M1302" i="2" s="1" a="1"/>
  <c r="M1302" i="2" s="1"/>
  <c r="F1302" i="5" s="1"/>
  <c r="O1302" i="2" a="1"/>
  <c r="O1302" i="2" s="1"/>
  <c r="A1303" i="2"/>
  <c r="B1303" i="2"/>
  <c r="C1303" i="2"/>
  <c r="D1303" i="2"/>
  <c r="E1303" i="2" s="1"/>
  <c r="G1303" i="2" a="1"/>
  <c r="G1303" i="2" s="1"/>
  <c r="H1303" i="2" a="1"/>
  <c r="H1303" i="2" s="1"/>
  <c r="I1303" i="2" a="1"/>
  <c r="I1303" i="2" s="1"/>
  <c r="J1303" i="2" a="1"/>
  <c r="J1303" i="2" s="1"/>
  <c r="K1303" i="2" a="1"/>
  <c r="K1303" i="2" s="1"/>
  <c r="A1303" i="5" s="1"/>
  <c r="L1303" i="2" a="1"/>
  <c r="L1303" i="2" s="1"/>
  <c r="M1303" i="2" s="1" a="1"/>
  <c r="M1303" i="2" s="1"/>
  <c r="F1303" i="5" s="1"/>
  <c r="O1303" i="2" a="1"/>
  <c r="O1303" i="2" s="1"/>
  <c r="A1304" i="2"/>
  <c r="B1304" i="2"/>
  <c r="C1304" i="2"/>
  <c r="D1304" i="2"/>
  <c r="F1304" i="2" s="1"/>
  <c r="G1304" i="2" a="1"/>
  <c r="G1304" i="2" s="1"/>
  <c r="H1304" i="2" a="1"/>
  <c r="H1304" i="2" s="1"/>
  <c r="I1304" i="2" a="1"/>
  <c r="I1304" i="2" s="1"/>
  <c r="J1304" i="2" a="1"/>
  <c r="J1304" i="2" s="1"/>
  <c r="K1304" i="2" a="1"/>
  <c r="K1304" i="2" s="1"/>
  <c r="A1304" i="5" s="1"/>
  <c r="L1304" i="2" a="1"/>
  <c r="L1304" i="2" s="1"/>
  <c r="N1304" i="2" s="1" a="1"/>
  <c r="N1304" i="2" s="1"/>
  <c r="E1304" i="5" s="1"/>
  <c r="O1304" i="2" a="1"/>
  <c r="O1304" i="2" s="1"/>
  <c r="A1305" i="2"/>
  <c r="B1305" i="2"/>
  <c r="C1305" i="2"/>
  <c r="D1305" i="2"/>
  <c r="E1305" i="2" s="1"/>
  <c r="G1305" i="2" a="1"/>
  <c r="G1305" i="2" s="1"/>
  <c r="H1305" i="2" a="1"/>
  <c r="H1305" i="2" s="1"/>
  <c r="I1305" i="2" a="1"/>
  <c r="I1305" i="2" s="1"/>
  <c r="J1305" i="2" a="1"/>
  <c r="J1305" i="2" s="1"/>
  <c r="K1305" i="2" a="1"/>
  <c r="K1305" i="2" s="1"/>
  <c r="A1305" i="5" s="1"/>
  <c r="L1305" i="2" a="1"/>
  <c r="L1305" i="2" s="1"/>
  <c r="O1305" i="2" a="1"/>
  <c r="O1305" i="2" s="1"/>
  <c r="Q1305" i="2" s="1"/>
  <c r="D1305" i="5" s="1"/>
  <c r="A1306" i="2"/>
  <c r="B1306" i="2"/>
  <c r="C1306" i="2"/>
  <c r="D1306" i="2"/>
  <c r="F1306" i="2" s="1"/>
  <c r="G1306" i="2" a="1"/>
  <c r="G1306" i="2" s="1"/>
  <c r="H1306" i="2" a="1"/>
  <c r="H1306" i="2" s="1"/>
  <c r="I1306" i="2" a="1"/>
  <c r="I1306" i="2" s="1"/>
  <c r="J1306" i="2" a="1"/>
  <c r="J1306" i="2" s="1"/>
  <c r="K1306" i="2" a="1"/>
  <c r="K1306" i="2" s="1"/>
  <c r="A1306" i="5" s="1"/>
  <c r="L1306" i="2" a="1"/>
  <c r="L1306" i="2" s="1"/>
  <c r="N1306" i="2" s="1" a="1"/>
  <c r="N1306" i="2" s="1"/>
  <c r="E1306" i="5" s="1"/>
  <c r="O1306" i="2" a="1"/>
  <c r="O1306" i="2" s="1"/>
  <c r="A1307" i="2"/>
  <c r="B1307" i="2"/>
  <c r="C1307" i="2"/>
  <c r="D1307" i="2"/>
  <c r="E1307" i="2" s="1"/>
  <c r="G1307" i="2" a="1"/>
  <c r="G1307" i="2" s="1"/>
  <c r="H1307" i="2" a="1"/>
  <c r="H1307" i="2" s="1"/>
  <c r="I1307" i="2" a="1"/>
  <c r="I1307" i="2" s="1"/>
  <c r="J1307" i="2" a="1"/>
  <c r="J1307" i="2" s="1"/>
  <c r="K1307" i="2" a="1"/>
  <c r="K1307" i="2" s="1"/>
  <c r="A1307" i="5" s="1"/>
  <c r="L1307" i="2" a="1"/>
  <c r="L1307" i="2" s="1"/>
  <c r="N1307" i="2" s="1" a="1"/>
  <c r="N1307" i="2" s="1"/>
  <c r="E1307" i="5" s="1"/>
  <c r="O1307" i="2" a="1"/>
  <c r="O1307" i="2" s="1"/>
  <c r="A1308" i="2"/>
  <c r="B1308" i="2"/>
  <c r="C1308" i="2"/>
  <c r="D1308" i="2"/>
  <c r="E1308" i="2" s="1"/>
  <c r="G1308" i="2" a="1"/>
  <c r="G1308" i="2" s="1"/>
  <c r="H1308" i="2" a="1"/>
  <c r="H1308" i="2" s="1"/>
  <c r="I1308" i="2" a="1"/>
  <c r="I1308" i="2" s="1"/>
  <c r="J1308" i="2" a="1"/>
  <c r="J1308" i="2" s="1"/>
  <c r="K1308" i="2" a="1"/>
  <c r="K1308" i="2" s="1"/>
  <c r="A1308" i="5" s="1"/>
  <c r="L1308" i="2" a="1"/>
  <c r="L1308" i="2" s="1"/>
  <c r="M1308" i="2" s="1" a="1"/>
  <c r="M1308" i="2" s="1"/>
  <c r="F1308" i="5" s="1"/>
  <c r="O1308" i="2" a="1"/>
  <c r="O1308" i="2" s="1"/>
  <c r="A1309" i="2"/>
  <c r="B1309" i="2"/>
  <c r="C1309" i="2"/>
  <c r="D1309" i="2"/>
  <c r="E1309" i="2" s="1"/>
  <c r="G1309" i="2" a="1"/>
  <c r="G1309" i="2" s="1"/>
  <c r="H1309" i="2" a="1"/>
  <c r="H1309" i="2" s="1"/>
  <c r="I1309" i="2" a="1"/>
  <c r="I1309" i="2" s="1"/>
  <c r="J1309" i="2" a="1"/>
  <c r="J1309" i="2" s="1"/>
  <c r="K1309" i="2" a="1"/>
  <c r="K1309" i="2" s="1"/>
  <c r="A1309" i="5" s="1"/>
  <c r="L1309" i="2" a="1"/>
  <c r="L1309" i="2" s="1"/>
  <c r="M1309" i="2" s="1" a="1"/>
  <c r="M1309" i="2" s="1"/>
  <c r="F1309" i="5" s="1"/>
  <c r="O1309" i="2" a="1"/>
  <c r="O1309" i="2" s="1"/>
  <c r="A1310" i="2"/>
  <c r="B1310" i="2"/>
  <c r="C1310" i="2"/>
  <c r="D1310" i="2"/>
  <c r="G1310" i="2" a="1"/>
  <c r="G1310" i="2" s="1"/>
  <c r="H1310" i="2" a="1"/>
  <c r="H1310" i="2" s="1"/>
  <c r="I1310" i="2" a="1"/>
  <c r="I1310" i="2" s="1"/>
  <c r="J1310" i="2" a="1"/>
  <c r="J1310" i="2" s="1"/>
  <c r="K1310" i="2" a="1"/>
  <c r="K1310" i="2" s="1"/>
  <c r="A1310" i="5" s="1"/>
  <c r="L1310" i="2" a="1"/>
  <c r="L1310" i="2" s="1"/>
  <c r="N1310" i="2" s="1" a="1"/>
  <c r="N1310" i="2" s="1"/>
  <c r="E1310" i="5" s="1"/>
  <c r="O1310" i="2" a="1"/>
  <c r="O1310" i="2" s="1"/>
  <c r="P1310" i="2" s="1"/>
  <c r="C1310" i="5" s="1"/>
  <c r="A1311" i="2"/>
  <c r="B1311" i="2"/>
  <c r="C1311" i="2"/>
  <c r="D1311" i="2"/>
  <c r="E1311" i="2" s="1"/>
  <c r="G1311" i="2" a="1"/>
  <c r="G1311" i="2" s="1"/>
  <c r="H1311" i="2" a="1"/>
  <c r="H1311" i="2" s="1"/>
  <c r="I1311" i="2" a="1"/>
  <c r="I1311" i="2" s="1"/>
  <c r="J1311" i="2" a="1"/>
  <c r="J1311" i="2" s="1"/>
  <c r="K1311" i="2" a="1"/>
  <c r="K1311" i="2" s="1"/>
  <c r="A1311" i="5" s="1"/>
  <c r="L1311" i="2" a="1"/>
  <c r="L1311" i="2" s="1"/>
  <c r="N1311" i="2" s="1" a="1"/>
  <c r="N1311" i="2" s="1"/>
  <c r="E1311" i="5" s="1"/>
  <c r="O1311" i="2" a="1"/>
  <c r="O1311" i="2" s="1"/>
  <c r="P1311" i="2" s="1"/>
  <c r="C1311" i="5" s="1"/>
  <c r="A1312" i="2"/>
  <c r="B1312" i="2"/>
  <c r="C1312" i="2"/>
  <c r="D1312" i="2"/>
  <c r="E1312" i="2" s="1"/>
  <c r="G1312" i="2" a="1"/>
  <c r="G1312" i="2" s="1"/>
  <c r="H1312" i="2" a="1"/>
  <c r="H1312" i="2" s="1"/>
  <c r="I1312" i="2" a="1"/>
  <c r="I1312" i="2" s="1"/>
  <c r="J1312" i="2" a="1"/>
  <c r="J1312" i="2" s="1"/>
  <c r="K1312" i="2" a="1"/>
  <c r="K1312" i="2" s="1"/>
  <c r="A1312" i="5" s="1"/>
  <c r="L1312" i="2" a="1"/>
  <c r="L1312" i="2" s="1"/>
  <c r="O1312" i="2" a="1"/>
  <c r="O1312" i="2" s="1"/>
  <c r="Q1312" i="2" s="1"/>
  <c r="D1312" i="5" s="1"/>
  <c r="A1313" i="2"/>
  <c r="B1313" i="2"/>
  <c r="C1313" i="2"/>
  <c r="D1313" i="2"/>
  <c r="E1313" i="2" s="1"/>
  <c r="G1313" i="2" a="1"/>
  <c r="G1313" i="2" s="1"/>
  <c r="H1313" i="2" a="1"/>
  <c r="H1313" i="2" s="1"/>
  <c r="I1313" i="2" a="1"/>
  <c r="I1313" i="2" s="1"/>
  <c r="J1313" i="2" a="1"/>
  <c r="J1313" i="2" s="1"/>
  <c r="K1313" i="2" a="1"/>
  <c r="K1313" i="2" s="1"/>
  <c r="A1313" i="5" s="1"/>
  <c r="L1313" i="2" a="1"/>
  <c r="L1313" i="2" s="1"/>
  <c r="O1313" i="2" a="1"/>
  <c r="O1313" i="2" s="1"/>
  <c r="P1313" i="2" s="1"/>
  <c r="C1313" i="5" s="1"/>
  <c r="A1314" i="2"/>
  <c r="B1314" i="2"/>
  <c r="C1314" i="2"/>
  <c r="D1314" i="2"/>
  <c r="G1314" i="2" a="1"/>
  <c r="G1314" i="2" s="1"/>
  <c r="H1314" i="2" a="1"/>
  <c r="H1314" i="2" s="1"/>
  <c r="I1314" i="2" a="1"/>
  <c r="I1314" i="2" s="1"/>
  <c r="J1314" i="2" a="1"/>
  <c r="J1314" i="2" s="1"/>
  <c r="K1314" i="2" a="1"/>
  <c r="K1314" i="2" s="1"/>
  <c r="A1314" i="5" s="1"/>
  <c r="L1314" i="2" a="1"/>
  <c r="L1314" i="2" s="1"/>
  <c r="N1314" i="2" s="1" a="1"/>
  <c r="N1314" i="2" s="1"/>
  <c r="E1314" i="5" s="1"/>
  <c r="O1314" i="2" a="1"/>
  <c r="O1314" i="2" s="1"/>
  <c r="P1314" i="2" s="1"/>
  <c r="C1314" i="5" s="1"/>
  <c r="A1315" i="2"/>
  <c r="B1315" i="2"/>
  <c r="C1315" i="2"/>
  <c r="D1315" i="2"/>
  <c r="F1315" i="2" s="1"/>
  <c r="G1315" i="2" a="1"/>
  <c r="G1315" i="2" s="1"/>
  <c r="H1315" i="2" a="1"/>
  <c r="H1315" i="2" s="1"/>
  <c r="I1315" i="2" a="1"/>
  <c r="I1315" i="2" s="1"/>
  <c r="J1315" i="2" a="1"/>
  <c r="J1315" i="2" s="1"/>
  <c r="K1315" i="2" a="1"/>
  <c r="K1315" i="2" s="1"/>
  <c r="A1315" i="5" s="1"/>
  <c r="L1315" i="2" a="1"/>
  <c r="L1315" i="2" s="1"/>
  <c r="O1315" i="2" a="1"/>
  <c r="O1315" i="2" s="1"/>
  <c r="P1315" i="2" s="1"/>
  <c r="C1315" i="5" s="1"/>
  <c r="A1316" i="2"/>
  <c r="B1316" i="2"/>
  <c r="C1316" i="2"/>
  <c r="D1316" i="2"/>
  <c r="E1316" i="2" s="1"/>
  <c r="G1316" i="2" a="1"/>
  <c r="G1316" i="2" s="1"/>
  <c r="H1316" i="2" a="1"/>
  <c r="H1316" i="2" s="1"/>
  <c r="I1316" i="2" a="1"/>
  <c r="I1316" i="2" s="1"/>
  <c r="J1316" i="2" a="1"/>
  <c r="J1316" i="2" s="1"/>
  <c r="K1316" i="2" a="1"/>
  <c r="K1316" i="2" s="1"/>
  <c r="A1316" i="5" s="1"/>
  <c r="L1316" i="2" a="1"/>
  <c r="L1316" i="2" s="1"/>
  <c r="O1316" i="2" a="1"/>
  <c r="O1316" i="2" s="1"/>
  <c r="P1316" i="2" s="1"/>
  <c r="C1316" i="5" s="1"/>
  <c r="A1317" i="2"/>
  <c r="B1317" i="2"/>
  <c r="C1317" i="2"/>
  <c r="D1317" i="2"/>
  <c r="F1317" i="2" s="1"/>
  <c r="G1317" i="2" a="1"/>
  <c r="G1317" i="2" s="1"/>
  <c r="H1317" i="2" a="1"/>
  <c r="H1317" i="2" s="1"/>
  <c r="I1317" i="2" a="1"/>
  <c r="I1317" i="2" s="1"/>
  <c r="J1317" i="2" a="1"/>
  <c r="J1317" i="2" s="1"/>
  <c r="K1317" i="2" a="1"/>
  <c r="K1317" i="2" s="1"/>
  <c r="A1317" i="5" s="1"/>
  <c r="L1317" i="2" a="1"/>
  <c r="L1317" i="2" s="1"/>
  <c r="M1317" i="2" s="1" a="1"/>
  <c r="M1317" i="2" s="1"/>
  <c r="F1317" i="5" s="1"/>
  <c r="O1317" i="2" a="1"/>
  <c r="O1317" i="2" s="1"/>
  <c r="A1318" i="2"/>
  <c r="B1318" i="2"/>
  <c r="C1318" i="2"/>
  <c r="D1318" i="2"/>
  <c r="E1318" i="2" s="1"/>
  <c r="G1318" i="2" a="1"/>
  <c r="G1318" i="2" s="1"/>
  <c r="H1318" i="2" a="1"/>
  <c r="H1318" i="2" s="1"/>
  <c r="I1318" i="2" a="1"/>
  <c r="I1318" i="2" s="1"/>
  <c r="J1318" i="2" a="1"/>
  <c r="J1318" i="2" s="1"/>
  <c r="K1318" i="2" a="1"/>
  <c r="K1318" i="2" s="1"/>
  <c r="A1318" i="5" s="1"/>
  <c r="L1318" i="2" a="1"/>
  <c r="L1318" i="2" s="1"/>
  <c r="M1318" i="2" s="1" a="1"/>
  <c r="M1318" i="2" s="1"/>
  <c r="F1318" i="5" s="1"/>
  <c r="O1318" i="2" a="1"/>
  <c r="O1318" i="2" s="1"/>
  <c r="A1319" i="2"/>
  <c r="B1319" i="2"/>
  <c r="C1319" i="2"/>
  <c r="D1319" i="2"/>
  <c r="E1319" i="2" s="1"/>
  <c r="G1319" i="2" a="1"/>
  <c r="G1319" i="2" s="1"/>
  <c r="H1319" i="2" a="1"/>
  <c r="H1319" i="2" s="1"/>
  <c r="I1319" i="2" a="1"/>
  <c r="I1319" i="2" s="1"/>
  <c r="J1319" i="2" a="1"/>
  <c r="J1319" i="2" s="1"/>
  <c r="K1319" i="2" a="1"/>
  <c r="K1319" i="2" s="1"/>
  <c r="A1319" i="5" s="1"/>
  <c r="L1319" i="2" a="1"/>
  <c r="L1319" i="2" s="1"/>
  <c r="N1319" i="2" s="1" a="1"/>
  <c r="N1319" i="2" s="1"/>
  <c r="E1319" i="5" s="1"/>
  <c r="O1319" i="2" a="1"/>
  <c r="O1319" i="2" s="1"/>
  <c r="A1320" i="2"/>
  <c r="B1320" i="2"/>
  <c r="C1320" i="2"/>
  <c r="D1320" i="2"/>
  <c r="E1320" i="2" s="1"/>
  <c r="G1320" i="2" a="1"/>
  <c r="G1320" i="2" s="1"/>
  <c r="H1320" i="2" a="1"/>
  <c r="H1320" i="2" s="1"/>
  <c r="I1320" i="2" a="1"/>
  <c r="I1320" i="2" s="1"/>
  <c r="J1320" i="2" a="1"/>
  <c r="J1320" i="2" s="1"/>
  <c r="K1320" i="2" a="1"/>
  <c r="K1320" i="2" s="1"/>
  <c r="A1320" i="5" s="1"/>
  <c r="L1320" i="2" a="1"/>
  <c r="L1320" i="2" s="1"/>
  <c r="N1320" i="2" s="1" a="1"/>
  <c r="N1320" i="2" s="1"/>
  <c r="E1320" i="5" s="1"/>
  <c r="O1320" i="2" a="1"/>
  <c r="O1320" i="2" s="1"/>
  <c r="P1320" i="2" s="1"/>
  <c r="C1320" i="5" s="1"/>
  <c r="A1321" i="2"/>
  <c r="B1321" i="2"/>
  <c r="C1321" i="2"/>
  <c r="D1321" i="2"/>
  <c r="F1321" i="2" s="1"/>
  <c r="G1321" i="2" a="1"/>
  <c r="G1321" i="2" s="1"/>
  <c r="H1321" i="2" a="1"/>
  <c r="H1321" i="2" s="1"/>
  <c r="I1321" i="2" a="1"/>
  <c r="I1321" i="2" s="1"/>
  <c r="J1321" i="2" a="1"/>
  <c r="J1321" i="2" s="1"/>
  <c r="K1321" i="2" a="1"/>
  <c r="K1321" i="2" s="1"/>
  <c r="A1321" i="5" s="1"/>
  <c r="L1321" i="2" a="1"/>
  <c r="L1321" i="2" s="1"/>
  <c r="O1321" i="2" a="1"/>
  <c r="O1321" i="2" s="1"/>
  <c r="A1322" i="2"/>
  <c r="B1322" i="2"/>
  <c r="C1322" i="2"/>
  <c r="D1322" i="2"/>
  <c r="E1322" i="2" s="1"/>
  <c r="G1322" i="2" a="1"/>
  <c r="G1322" i="2" s="1"/>
  <c r="H1322" i="2" a="1"/>
  <c r="H1322" i="2" s="1"/>
  <c r="I1322" i="2" a="1"/>
  <c r="I1322" i="2" s="1"/>
  <c r="J1322" i="2" a="1"/>
  <c r="J1322" i="2" s="1"/>
  <c r="K1322" i="2" a="1"/>
  <c r="K1322" i="2" s="1"/>
  <c r="A1322" i="5" s="1"/>
  <c r="L1322" i="2" a="1"/>
  <c r="L1322" i="2" s="1"/>
  <c r="O1322" i="2" a="1"/>
  <c r="O1322" i="2" s="1"/>
  <c r="A1323" i="2"/>
  <c r="B1323" i="2"/>
  <c r="C1323" i="2"/>
  <c r="D1323" i="2"/>
  <c r="E1323" i="2" s="1"/>
  <c r="G1323" i="2" a="1"/>
  <c r="G1323" i="2" s="1"/>
  <c r="H1323" i="2" a="1"/>
  <c r="H1323" i="2" s="1"/>
  <c r="I1323" i="2" a="1"/>
  <c r="I1323" i="2" s="1"/>
  <c r="J1323" i="2" a="1"/>
  <c r="J1323" i="2" s="1"/>
  <c r="K1323" i="2" a="1"/>
  <c r="K1323" i="2" s="1"/>
  <c r="A1323" i="5" s="1"/>
  <c r="L1323" i="2" a="1"/>
  <c r="L1323" i="2" s="1"/>
  <c r="M1323" i="2" s="1" a="1"/>
  <c r="M1323" i="2" s="1"/>
  <c r="F1323" i="5" s="1"/>
  <c r="O1323" i="2" a="1"/>
  <c r="O1323" i="2" s="1"/>
  <c r="A1324" i="2"/>
  <c r="B1324" i="2"/>
  <c r="C1324" i="2"/>
  <c r="D1324" i="2"/>
  <c r="E1324" i="2" s="1"/>
  <c r="G1324" i="2" a="1"/>
  <c r="G1324" i="2" s="1"/>
  <c r="H1324" i="2" a="1"/>
  <c r="H1324" i="2" s="1"/>
  <c r="I1324" i="2" a="1"/>
  <c r="I1324" i="2" s="1"/>
  <c r="J1324" i="2" a="1"/>
  <c r="J1324" i="2" s="1"/>
  <c r="K1324" i="2" a="1"/>
  <c r="K1324" i="2" s="1"/>
  <c r="A1324" i="5" s="1"/>
  <c r="L1324" i="2" a="1"/>
  <c r="L1324" i="2" s="1"/>
  <c r="M1324" i="2" s="1" a="1"/>
  <c r="M1324" i="2" s="1"/>
  <c r="F1324" i="5" s="1"/>
  <c r="O1324" i="2" a="1"/>
  <c r="O1324" i="2" s="1"/>
  <c r="P1324" i="2" s="1"/>
  <c r="C1324" i="5" s="1"/>
  <c r="A1325" i="2"/>
  <c r="B1325" i="2"/>
  <c r="C1325" i="2"/>
  <c r="D1325" i="2"/>
  <c r="F1325" i="2" s="1"/>
  <c r="G1325" i="2" a="1"/>
  <c r="G1325" i="2" s="1"/>
  <c r="H1325" i="2" a="1"/>
  <c r="H1325" i="2" s="1"/>
  <c r="I1325" i="2" a="1"/>
  <c r="I1325" i="2" s="1"/>
  <c r="J1325" i="2" a="1"/>
  <c r="J1325" i="2" s="1"/>
  <c r="K1325" i="2" a="1"/>
  <c r="K1325" i="2" s="1"/>
  <c r="A1325" i="5" s="1"/>
  <c r="L1325" i="2" a="1"/>
  <c r="L1325" i="2" s="1"/>
  <c r="O1325" i="2" a="1"/>
  <c r="O1325" i="2" s="1"/>
  <c r="A1326" i="2"/>
  <c r="B1326" i="2"/>
  <c r="C1326" i="2"/>
  <c r="D1326" i="2"/>
  <c r="E1326" i="2" s="1"/>
  <c r="G1326" i="2" a="1"/>
  <c r="G1326" i="2" s="1"/>
  <c r="H1326" i="2" a="1"/>
  <c r="H1326" i="2" s="1"/>
  <c r="I1326" i="2" a="1"/>
  <c r="I1326" i="2" s="1"/>
  <c r="J1326" i="2" a="1"/>
  <c r="J1326" i="2" s="1"/>
  <c r="K1326" i="2" a="1"/>
  <c r="K1326" i="2" s="1"/>
  <c r="A1326" i="5" s="1"/>
  <c r="L1326" i="2" a="1"/>
  <c r="L1326" i="2" s="1"/>
  <c r="O1326" i="2" a="1"/>
  <c r="O1326" i="2" s="1"/>
  <c r="A1327" i="2"/>
  <c r="B1327" i="2"/>
  <c r="C1327" i="2"/>
  <c r="D1327" i="2"/>
  <c r="E1327" i="2" s="1"/>
  <c r="G1327" i="2" a="1"/>
  <c r="G1327" i="2" s="1"/>
  <c r="H1327" i="2" a="1"/>
  <c r="H1327" i="2" s="1"/>
  <c r="I1327" i="2" a="1"/>
  <c r="I1327" i="2" s="1"/>
  <c r="J1327" i="2" a="1"/>
  <c r="J1327" i="2" s="1"/>
  <c r="K1327" i="2" a="1"/>
  <c r="K1327" i="2" s="1"/>
  <c r="A1327" i="5" s="1"/>
  <c r="L1327" i="2" a="1"/>
  <c r="L1327" i="2" s="1"/>
  <c r="M1327" i="2" s="1" a="1"/>
  <c r="M1327" i="2" s="1"/>
  <c r="F1327" i="5" s="1"/>
  <c r="O1327" i="2" a="1"/>
  <c r="O1327" i="2" s="1"/>
  <c r="A1328" i="2"/>
  <c r="B1328" i="2"/>
  <c r="C1328" i="2"/>
  <c r="D1328" i="2"/>
  <c r="E1328" i="2" s="1"/>
  <c r="G1328" i="2" a="1"/>
  <c r="G1328" i="2" s="1"/>
  <c r="H1328" i="2" a="1"/>
  <c r="H1328" i="2" s="1"/>
  <c r="I1328" i="2" a="1"/>
  <c r="I1328" i="2" s="1"/>
  <c r="J1328" i="2" a="1"/>
  <c r="J1328" i="2" s="1"/>
  <c r="K1328" i="2" a="1"/>
  <c r="K1328" i="2" s="1"/>
  <c r="A1328" i="5" s="1"/>
  <c r="L1328" i="2" a="1"/>
  <c r="L1328" i="2" s="1"/>
  <c r="M1328" i="2" s="1" a="1"/>
  <c r="M1328" i="2" s="1"/>
  <c r="F1328" i="5" s="1"/>
  <c r="O1328" i="2" a="1"/>
  <c r="O1328" i="2" s="1"/>
  <c r="P1328" i="2" s="1"/>
  <c r="C1328" i="5" s="1"/>
  <c r="A1329" i="2"/>
  <c r="B1329" i="2"/>
  <c r="C1329" i="2"/>
  <c r="D1329" i="2"/>
  <c r="F1329" i="2" s="1"/>
  <c r="G1329" i="2" a="1"/>
  <c r="G1329" i="2" s="1"/>
  <c r="H1329" i="2" a="1"/>
  <c r="H1329" i="2" s="1"/>
  <c r="I1329" i="2" a="1"/>
  <c r="I1329" i="2" s="1"/>
  <c r="J1329" i="2" a="1"/>
  <c r="J1329" i="2" s="1"/>
  <c r="K1329" i="2" a="1"/>
  <c r="K1329" i="2" s="1"/>
  <c r="A1329" i="5" s="1"/>
  <c r="L1329" i="2" a="1"/>
  <c r="L1329" i="2" s="1"/>
  <c r="O1329" i="2" a="1"/>
  <c r="O1329" i="2" s="1"/>
  <c r="A1330" i="2"/>
  <c r="B1330" i="2"/>
  <c r="C1330" i="2"/>
  <c r="D1330" i="2"/>
  <c r="E1330" i="2" s="1"/>
  <c r="G1330" i="2" a="1"/>
  <c r="G1330" i="2" s="1"/>
  <c r="H1330" i="2" a="1"/>
  <c r="H1330" i="2" s="1"/>
  <c r="I1330" i="2" a="1"/>
  <c r="I1330" i="2" s="1"/>
  <c r="J1330" i="2" a="1"/>
  <c r="J1330" i="2" s="1"/>
  <c r="K1330" i="2" a="1"/>
  <c r="K1330" i="2" s="1"/>
  <c r="A1330" i="5" s="1"/>
  <c r="L1330" i="2" a="1"/>
  <c r="L1330" i="2" s="1"/>
  <c r="O1330" i="2" a="1"/>
  <c r="O1330" i="2" s="1"/>
  <c r="A1331" i="2"/>
  <c r="B1331" i="2"/>
  <c r="C1331" i="2"/>
  <c r="D1331" i="2"/>
  <c r="E1331" i="2" s="1"/>
  <c r="G1331" i="2" a="1"/>
  <c r="G1331" i="2" s="1"/>
  <c r="H1331" i="2" a="1"/>
  <c r="H1331" i="2" s="1"/>
  <c r="I1331" i="2" a="1"/>
  <c r="I1331" i="2" s="1"/>
  <c r="J1331" i="2" a="1"/>
  <c r="J1331" i="2" s="1"/>
  <c r="K1331" i="2" a="1"/>
  <c r="K1331" i="2" s="1"/>
  <c r="A1331" i="5" s="1"/>
  <c r="L1331" i="2" a="1"/>
  <c r="L1331" i="2" s="1"/>
  <c r="N1331" i="2" s="1" a="1"/>
  <c r="N1331" i="2" s="1"/>
  <c r="E1331" i="5" s="1"/>
  <c r="O1331" i="2" a="1"/>
  <c r="O1331" i="2" s="1"/>
  <c r="A1332" i="2"/>
  <c r="B1332" i="2"/>
  <c r="C1332" i="2"/>
  <c r="D1332" i="2"/>
  <c r="E1332" i="2" s="1"/>
  <c r="G1332" i="2" a="1"/>
  <c r="G1332" i="2" s="1"/>
  <c r="H1332" i="2" a="1"/>
  <c r="H1332" i="2" s="1"/>
  <c r="I1332" i="2" a="1"/>
  <c r="I1332" i="2" s="1"/>
  <c r="J1332" i="2" a="1"/>
  <c r="J1332" i="2" s="1"/>
  <c r="K1332" i="2" a="1"/>
  <c r="K1332" i="2" s="1"/>
  <c r="A1332" i="5" s="1"/>
  <c r="L1332" i="2" a="1"/>
  <c r="L1332" i="2" s="1"/>
  <c r="O1332" i="2" a="1"/>
  <c r="O1332" i="2" s="1"/>
  <c r="P1332" i="2" s="1"/>
  <c r="C1332" i="5" s="1"/>
  <c r="A1333" i="2"/>
  <c r="B1333" i="2"/>
  <c r="C1333" i="2"/>
  <c r="D1333" i="2"/>
  <c r="F1333" i="2" s="1"/>
  <c r="G1333" i="2" a="1"/>
  <c r="G1333" i="2" s="1"/>
  <c r="H1333" i="2" a="1"/>
  <c r="H1333" i="2" s="1"/>
  <c r="I1333" i="2" a="1"/>
  <c r="I1333" i="2" s="1"/>
  <c r="J1333" i="2" a="1"/>
  <c r="J1333" i="2" s="1"/>
  <c r="K1333" i="2" a="1"/>
  <c r="K1333" i="2" s="1"/>
  <c r="A1333" i="5" s="1"/>
  <c r="L1333" i="2" a="1"/>
  <c r="L1333" i="2" s="1"/>
  <c r="O1333" i="2" a="1"/>
  <c r="O1333" i="2" s="1"/>
  <c r="A1334" i="2"/>
  <c r="B1334" i="2"/>
  <c r="C1334" i="2"/>
  <c r="D1334" i="2"/>
  <c r="E1334" i="2" s="1"/>
  <c r="G1334" i="2" a="1"/>
  <c r="G1334" i="2" s="1"/>
  <c r="H1334" i="2" a="1"/>
  <c r="H1334" i="2" s="1"/>
  <c r="I1334" i="2" a="1"/>
  <c r="I1334" i="2" s="1"/>
  <c r="J1334" i="2" a="1"/>
  <c r="J1334" i="2" s="1"/>
  <c r="K1334" i="2" a="1"/>
  <c r="K1334" i="2" s="1"/>
  <c r="A1334" i="5" s="1"/>
  <c r="L1334" i="2" a="1"/>
  <c r="L1334" i="2" s="1"/>
  <c r="O1334" i="2" a="1"/>
  <c r="O1334" i="2" s="1"/>
  <c r="A1335" i="2"/>
  <c r="B1335" i="2"/>
  <c r="C1335" i="2"/>
  <c r="D1335" i="2"/>
  <c r="F1335" i="2" s="1"/>
  <c r="G1335" i="2" a="1"/>
  <c r="G1335" i="2" s="1"/>
  <c r="H1335" i="2" a="1"/>
  <c r="H1335" i="2" s="1"/>
  <c r="I1335" i="2" a="1"/>
  <c r="I1335" i="2" s="1"/>
  <c r="J1335" i="2" a="1"/>
  <c r="J1335" i="2" s="1"/>
  <c r="K1335" i="2" a="1"/>
  <c r="K1335" i="2" s="1"/>
  <c r="A1335" i="5" s="1"/>
  <c r="L1335" i="2" a="1"/>
  <c r="L1335" i="2" s="1"/>
  <c r="M1335" i="2" s="1" a="1"/>
  <c r="M1335" i="2" s="1"/>
  <c r="F1335" i="5" s="1"/>
  <c r="O1335" i="2" a="1"/>
  <c r="O1335" i="2" s="1"/>
  <c r="A1336" i="2"/>
  <c r="B1336" i="2"/>
  <c r="C1336" i="2"/>
  <c r="D1336" i="2"/>
  <c r="E1336" i="2" s="1"/>
  <c r="G1336" i="2" a="1"/>
  <c r="G1336" i="2" s="1"/>
  <c r="H1336" i="2" a="1"/>
  <c r="H1336" i="2" s="1"/>
  <c r="I1336" i="2" a="1"/>
  <c r="I1336" i="2" s="1"/>
  <c r="J1336" i="2" a="1"/>
  <c r="J1336" i="2" s="1"/>
  <c r="K1336" i="2" a="1"/>
  <c r="K1336" i="2" s="1"/>
  <c r="A1336" i="5" s="1"/>
  <c r="L1336" i="2" a="1"/>
  <c r="L1336" i="2" s="1"/>
  <c r="O1336" i="2" a="1"/>
  <c r="O1336" i="2" s="1"/>
  <c r="P1336" i="2" s="1"/>
  <c r="C1336" i="5" s="1"/>
  <c r="A1337" i="2"/>
  <c r="B1337" i="2"/>
  <c r="C1337" i="2"/>
  <c r="D1337" i="2"/>
  <c r="G1337" i="2" a="1"/>
  <c r="G1337" i="2" s="1"/>
  <c r="H1337" i="2" a="1"/>
  <c r="H1337" i="2" s="1"/>
  <c r="I1337" i="2" a="1"/>
  <c r="I1337" i="2" s="1"/>
  <c r="J1337" i="2" a="1"/>
  <c r="J1337" i="2" s="1"/>
  <c r="K1337" i="2" a="1"/>
  <c r="K1337" i="2" s="1"/>
  <c r="A1337" i="5" s="1"/>
  <c r="L1337" i="2" a="1"/>
  <c r="L1337" i="2" s="1"/>
  <c r="O1337" i="2" a="1"/>
  <c r="O1337" i="2" s="1"/>
  <c r="P1337" i="2" s="1"/>
  <c r="C1337" i="5" s="1"/>
  <c r="A1338" i="2"/>
  <c r="B1338" i="2"/>
  <c r="C1338" i="2"/>
  <c r="D1338" i="2"/>
  <c r="E1338" i="2" s="1"/>
  <c r="G1338" i="2" a="1"/>
  <c r="G1338" i="2" s="1"/>
  <c r="H1338" i="2" a="1"/>
  <c r="H1338" i="2" s="1"/>
  <c r="I1338" i="2" a="1"/>
  <c r="I1338" i="2" s="1"/>
  <c r="J1338" i="2" a="1"/>
  <c r="J1338" i="2" s="1"/>
  <c r="K1338" i="2" a="1"/>
  <c r="K1338" i="2" s="1"/>
  <c r="A1338" i="5" s="1"/>
  <c r="L1338" i="2" a="1"/>
  <c r="L1338" i="2" s="1"/>
  <c r="O1338" i="2" a="1"/>
  <c r="O1338" i="2" s="1"/>
  <c r="P1338" i="2" s="1"/>
  <c r="C1338" i="5" s="1"/>
  <c r="A1339" i="2"/>
  <c r="B1339" i="2"/>
  <c r="C1339" i="2"/>
  <c r="D1339" i="2"/>
  <c r="E1339" i="2" s="1"/>
  <c r="G1339" i="2" a="1"/>
  <c r="G1339" i="2" s="1"/>
  <c r="H1339" i="2" a="1"/>
  <c r="H1339" i="2" s="1"/>
  <c r="I1339" i="2" a="1"/>
  <c r="I1339" i="2" s="1"/>
  <c r="J1339" i="2" a="1"/>
  <c r="J1339" i="2" s="1"/>
  <c r="K1339" i="2" a="1"/>
  <c r="K1339" i="2" s="1"/>
  <c r="A1339" i="5" s="1"/>
  <c r="L1339" i="2" a="1"/>
  <c r="L1339" i="2" s="1"/>
  <c r="M1339" i="2" s="1" a="1"/>
  <c r="M1339" i="2" s="1"/>
  <c r="F1339" i="5" s="1"/>
  <c r="O1339" i="2" a="1"/>
  <c r="O1339" i="2" s="1"/>
  <c r="Q1339" i="2" s="1"/>
  <c r="D1339" i="5" s="1"/>
  <c r="A1340" i="2"/>
  <c r="B1340" i="2"/>
  <c r="C1340" i="2"/>
  <c r="D1340" i="2"/>
  <c r="E1340" i="2" s="1"/>
  <c r="G1340" i="2" a="1"/>
  <c r="G1340" i="2" s="1"/>
  <c r="H1340" i="2" a="1"/>
  <c r="H1340" i="2" s="1"/>
  <c r="I1340" i="2" a="1"/>
  <c r="I1340" i="2" s="1"/>
  <c r="J1340" i="2" a="1"/>
  <c r="J1340" i="2" s="1"/>
  <c r="K1340" i="2" a="1"/>
  <c r="K1340" i="2" s="1"/>
  <c r="A1340" i="5" s="1"/>
  <c r="L1340" i="2" a="1"/>
  <c r="L1340" i="2" s="1"/>
  <c r="O1340" i="2" a="1"/>
  <c r="O1340" i="2" s="1"/>
  <c r="P1340" i="2" s="1"/>
  <c r="C1340" i="5" s="1"/>
  <c r="A1341" i="2"/>
  <c r="B1341" i="2"/>
  <c r="C1341" i="2"/>
  <c r="D1341" i="2"/>
  <c r="F1341" i="2" s="1"/>
  <c r="G1341" i="2" a="1"/>
  <c r="G1341" i="2" s="1"/>
  <c r="H1341" i="2" a="1"/>
  <c r="H1341" i="2" s="1"/>
  <c r="I1341" i="2" a="1"/>
  <c r="I1341" i="2" s="1"/>
  <c r="J1341" i="2" a="1"/>
  <c r="J1341" i="2" s="1"/>
  <c r="K1341" i="2" a="1"/>
  <c r="K1341" i="2" s="1"/>
  <c r="A1341" i="5" s="1"/>
  <c r="L1341" i="2" a="1"/>
  <c r="L1341" i="2" s="1"/>
  <c r="O1341" i="2" a="1"/>
  <c r="O1341" i="2" s="1"/>
  <c r="P1341" i="2" s="1"/>
  <c r="C1341" i="5" s="1"/>
  <c r="A1342" i="2"/>
  <c r="B1342" i="2"/>
  <c r="C1342" i="2"/>
  <c r="D1342" i="2"/>
  <c r="E1342" i="2" s="1"/>
  <c r="G1342" i="2" a="1"/>
  <c r="G1342" i="2" s="1"/>
  <c r="H1342" i="2" a="1"/>
  <c r="H1342" i="2" s="1"/>
  <c r="I1342" i="2" a="1"/>
  <c r="I1342" i="2" s="1"/>
  <c r="J1342" i="2" a="1"/>
  <c r="J1342" i="2" s="1"/>
  <c r="K1342" i="2" a="1"/>
  <c r="K1342" i="2" s="1"/>
  <c r="A1342" i="5" s="1"/>
  <c r="L1342" i="2" a="1"/>
  <c r="L1342" i="2" s="1"/>
  <c r="O1342" i="2" a="1"/>
  <c r="O1342" i="2" s="1"/>
  <c r="P1342" i="2" s="1"/>
  <c r="C1342" i="5" s="1"/>
  <c r="A1343" i="2"/>
  <c r="B1343" i="2"/>
  <c r="C1343" i="2"/>
  <c r="D1343" i="2"/>
  <c r="E1343" i="2" s="1"/>
  <c r="G1343" i="2" a="1"/>
  <c r="G1343" i="2" s="1"/>
  <c r="H1343" i="2" a="1"/>
  <c r="H1343" i="2" s="1"/>
  <c r="I1343" i="2" a="1"/>
  <c r="I1343" i="2" s="1"/>
  <c r="J1343" i="2" a="1"/>
  <c r="J1343" i="2" s="1"/>
  <c r="K1343" i="2" a="1"/>
  <c r="K1343" i="2" s="1"/>
  <c r="A1343" i="5" s="1"/>
  <c r="L1343" i="2" a="1"/>
  <c r="L1343" i="2" s="1"/>
  <c r="M1343" i="2" s="1" a="1"/>
  <c r="M1343" i="2" s="1"/>
  <c r="F1343" i="5" s="1"/>
  <c r="O1343" i="2" a="1"/>
  <c r="O1343" i="2" s="1"/>
  <c r="Q1343" i="2" s="1"/>
  <c r="D1343" i="5" s="1"/>
  <c r="A1344" i="2"/>
  <c r="B1344" i="2"/>
  <c r="C1344" i="2"/>
  <c r="D1344" i="2"/>
  <c r="E1344" i="2" s="1"/>
  <c r="G1344" i="2" a="1"/>
  <c r="G1344" i="2" s="1"/>
  <c r="H1344" i="2" a="1"/>
  <c r="H1344" i="2" s="1"/>
  <c r="I1344" i="2" a="1"/>
  <c r="I1344" i="2" s="1"/>
  <c r="J1344" i="2" a="1"/>
  <c r="J1344" i="2" s="1"/>
  <c r="K1344" i="2" a="1"/>
  <c r="K1344" i="2" s="1"/>
  <c r="A1344" i="5" s="1"/>
  <c r="L1344" i="2" a="1"/>
  <c r="L1344" i="2" s="1"/>
  <c r="O1344" i="2" a="1"/>
  <c r="O1344" i="2" s="1"/>
  <c r="P1344" i="2" s="1"/>
  <c r="C1344" i="5" s="1"/>
  <c r="A1345" i="2"/>
  <c r="B1345" i="2"/>
  <c r="C1345" i="2"/>
  <c r="D1345" i="2"/>
  <c r="F1345" i="2" s="1"/>
  <c r="G1345" i="2" a="1"/>
  <c r="G1345" i="2" s="1"/>
  <c r="H1345" i="2" a="1"/>
  <c r="H1345" i="2" s="1"/>
  <c r="I1345" i="2" a="1"/>
  <c r="I1345" i="2" s="1"/>
  <c r="J1345" i="2" a="1"/>
  <c r="J1345" i="2" s="1"/>
  <c r="K1345" i="2" a="1"/>
  <c r="K1345" i="2" s="1"/>
  <c r="A1345" i="5" s="1"/>
  <c r="L1345" i="2" a="1"/>
  <c r="L1345" i="2" s="1"/>
  <c r="M1345" i="2" s="1" a="1"/>
  <c r="M1345" i="2" s="1"/>
  <c r="F1345" i="5" s="1"/>
  <c r="O1345" i="2" a="1"/>
  <c r="O1345" i="2" s="1"/>
  <c r="P1345" i="2" s="1"/>
  <c r="C1345" i="5" s="1"/>
  <c r="A1346" i="2"/>
  <c r="B1346" i="2"/>
  <c r="C1346" i="2"/>
  <c r="D1346" i="2"/>
  <c r="E1346" i="2" s="1"/>
  <c r="G1346" i="2" a="1"/>
  <c r="G1346" i="2" s="1"/>
  <c r="H1346" i="2" a="1"/>
  <c r="H1346" i="2" s="1"/>
  <c r="I1346" i="2" a="1"/>
  <c r="I1346" i="2" s="1"/>
  <c r="J1346" i="2" a="1"/>
  <c r="J1346" i="2" s="1"/>
  <c r="K1346" i="2" a="1"/>
  <c r="K1346" i="2" s="1"/>
  <c r="A1346" i="5" s="1"/>
  <c r="L1346" i="2" a="1"/>
  <c r="L1346" i="2" s="1"/>
  <c r="M1346" i="2" s="1" a="1"/>
  <c r="M1346" i="2" s="1"/>
  <c r="F1346" i="5" s="1"/>
  <c r="O1346" i="2" a="1"/>
  <c r="O1346" i="2" s="1"/>
  <c r="P1346" i="2" s="1"/>
  <c r="C1346" i="5" s="1"/>
  <c r="A1347" i="2"/>
  <c r="B1347" i="2"/>
  <c r="C1347" i="2"/>
  <c r="D1347" i="2"/>
  <c r="E1347" i="2" s="1"/>
  <c r="G1347" i="2" a="1"/>
  <c r="G1347" i="2" s="1"/>
  <c r="H1347" i="2" a="1"/>
  <c r="H1347" i="2" s="1"/>
  <c r="I1347" i="2" a="1"/>
  <c r="I1347" i="2" s="1"/>
  <c r="J1347" i="2" a="1"/>
  <c r="J1347" i="2" s="1"/>
  <c r="K1347" i="2" a="1"/>
  <c r="K1347" i="2" s="1"/>
  <c r="A1347" i="5" s="1"/>
  <c r="L1347" i="2" a="1"/>
  <c r="L1347" i="2" s="1"/>
  <c r="M1347" i="2" s="1" a="1"/>
  <c r="M1347" i="2" s="1"/>
  <c r="F1347" i="5" s="1"/>
  <c r="O1347" i="2" a="1"/>
  <c r="O1347" i="2" s="1"/>
  <c r="Q1347" i="2" s="1"/>
  <c r="D1347" i="5" s="1"/>
  <c r="A1348" i="2"/>
  <c r="B1348" i="2"/>
  <c r="C1348" i="2"/>
  <c r="D1348" i="2"/>
  <c r="F1348" i="2" s="1"/>
  <c r="G1348" i="2" a="1"/>
  <c r="G1348" i="2" s="1"/>
  <c r="H1348" i="2" a="1"/>
  <c r="H1348" i="2" s="1"/>
  <c r="I1348" i="2" a="1"/>
  <c r="I1348" i="2" s="1"/>
  <c r="J1348" i="2" a="1"/>
  <c r="J1348" i="2" s="1"/>
  <c r="K1348" i="2" a="1"/>
  <c r="K1348" i="2" s="1"/>
  <c r="A1348" i="5" s="1"/>
  <c r="L1348" i="2" a="1"/>
  <c r="L1348" i="2" s="1"/>
  <c r="O1348" i="2" a="1"/>
  <c r="O1348" i="2" s="1"/>
  <c r="P1348" i="2" s="1"/>
  <c r="C1348" i="5" s="1"/>
  <c r="A1349" i="2"/>
  <c r="B1349" i="2"/>
  <c r="C1349" i="2"/>
  <c r="D1349" i="2"/>
  <c r="F1349" i="2" s="1"/>
  <c r="G1349" i="2" a="1"/>
  <c r="G1349" i="2" s="1"/>
  <c r="H1349" i="2" a="1"/>
  <c r="H1349" i="2" s="1"/>
  <c r="I1349" i="2" a="1"/>
  <c r="I1349" i="2" s="1"/>
  <c r="J1349" i="2" a="1"/>
  <c r="J1349" i="2" s="1"/>
  <c r="K1349" i="2" a="1"/>
  <c r="K1349" i="2" s="1"/>
  <c r="A1349" i="5" s="1"/>
  <c r="L1349" i="2" a="1"/>
  <c r="L1349" i="2" s="1"/>
  <c r="M1349" i="2" s="1" a="1"/>
  <c r="M1349" i="2" s="1"/>
  <c r="F1349" i="5" s="1"/>
  <c r="O1349" i="2" a="1"/>
  <c r="O1349" i="2" s="1"/>
  <c r="A1350" i="2"/>
  <c r="B1350" i="2"/>
  <c r="C1350" i="2"/>
  <c r="D1350" i="2"/>
  <c r="G1350" i="2" a="1"/>
  <c r="G1350" i="2" s="1"/>
  <c r="H1350" i="2" a="1"/>
  <c r="H1350" i="2" s="1"/>
  <c r="I1350" i="2" a="1"/>
  <c r="I1350" i="2" s="1"/>
  <c r="J1350" i="2" a="1"/>
  <c r="J1350" i="2" s="1"/>
  <c r="K1350" i="2" a="1"/>
  <c r="K1350" i="2" s="1"/>
  <c r="A1350" i="5" s="1"/>
  <c r="L1350" i="2" a="1"/>
  <c r="L1350" i="2" s="1"/>
  <c r="M1350" i="2" s="1" a="1"/>
  <c r="M1350" i="2" s="1"/>
  <c r="F1350" i="5" s="1"/>
  <c r="O1350" i="2" a="1"/>
  <c r="O1350" i="2" s="1"/>
  <c r="A1351" i="2"/>
  <c r="B1351" i="2"/>
  <c r="C1351" i="2"/>
  <c r="D1351" i="2"/>
  <c r="E1351" i="2" s="1"/>
  <c r="G1351" i="2" a="1"/>
  <c r="G1351" i="2" s="1"/>
  <c r="H1351" i="2" a="1"/>
  <c r="H1351" i="2" s="1"/>
  <c r="I1351" i="2" a="1"/>
  <c r="I1351" i="2" s="1"/>
  <c r="J1351" i="2" a="1"/>
  <c r="J1351" i="2" s="1"/>
  <c r="K1351" i="2" a="1"/>
  <c r="K1351" i="2" s="1"/>
  <c r="A1351" i="5" s="1"/>
  <c r="L1351" i="2" a="1"/>
  <c r="L1351" i="2" s="1"/>
  <c r="N1351" i="2" s="1" a="1"/>
  <c r="N1351" i="2" s="1"/>
  <c r="E1351" i="5" s="1"/>
  <c r="O1351" i="2" a="1"/>
  <c r="O1351" i="2" s="1"/>
  <c r="A1352" i="2"/>
  <c r="B1352" i="2"/>
  <c r="C1352" i="2"/>
  <c r="D1352" i="2"/>
  <c r="E1352" i="2" s="1"/>
  <c r="G1352" i="2" a="1"/>
  <c r="G1352" i="2" s="1"/>
  <c r="H1352" i="2" a="1"/>
  <c r="H1352" i="2" s="1"/>
  <c r="I1352" i="2" a="1"/>
  <c r="I1352" i="2" s="1"/>
  <c r="J1352" i="2" a="1"/>
  <c r="J1352" i="2" s="1"/>
  <c r="K1352" i="2" a="1"/>
  <c r="K1352" i="2" s="1"/>
  <c r="A1352" i="5" s="1"/>
  <c r="L1352" i="2" a="1"/>
  <c r="L1352" i="2" s="1"/>
  <c r="N1352" i="2" s="1" a="1"/>
  <c r="N1352" i="2" s="1"/>
  <c r="E1352" i="5" s="1"/>
  <c r="O1352" i="2" a="1"/>
  <c r="O1352" i="2" s="1"/>
  <c r="P1352" i="2" s="1"/>
  <c r="C1352" i="5" s="1"/>
  <c r="A1353" i="2"/>
  <c r="B1353" i="2"/>
  <c r="C1353" i="2"/>
  <c r="D1353" i="2"/>
  <c r="F1353" i="2" s="1"/>
  <c r="G1353" i="2" a="1"/>
  <c r="G1353" i="2" s="1"/>
  <c r="H1353" i="2" a="1"/>
  <c r="H1353" i="2" s="1"/>
  <c r="I1353" i="2" a="1"/>
  <c r="I1353" i="2" s="1"/>
  <c r="J1353" i="2" a="1"/>
  <c r="J1353" i="2" s="1"/>
  <c r="K1353" i="2" a="1"/>
  <c r="K1353" i="2" s="1"/>
  <c r="A1353" i="5" s="1"/>
  <c r="L1353" i="2" a="1"/>
  <c r="L1353" i="2" s="1"/>
  <c r="O1353" i="2" a="1"/>
  <c r="O1353" i="2" s="1"/>
  <c r="A1354" i="2"/>
  <c r="B1354" i="2"/>
  <c r="C1354" i="2"/>
  <c r="D1354" i="2"/>
  <c r="E1354" i="2" s="1"/>
  <c r="G1354" i="2" a="1"/>
  <c r="G1354" i="2" s="1"/>
  <c r="H1354" i="2" a="1"/>
  <c r="H1354" i="2" s="1"/>
  <c r="I1354" i="2" a="1"/>
  <c r="I1354" i="2" s="1"/>
  <c r="J1354" i="2" a="1"/>
  <c r="J1354" i="2" s="1"/>
  <c r="K1354" i="2" a="1"/>
  <c r="K1354" i="2" s="1"/>
  <c r="A1354" i="5" s="1"/>
  <c r="L1354" i="2" a="1"/>
  <c r="L1354" i="2" s="1"/>
  <c r="O1354" i="2" a="1"/>
  <c r="O1354" i="2" s="1"/>
  <c r="A1355" i="2"/>
  <c r="B1355" i="2"/>
  <c r="C1355" i="2"/>
  <c r="D1355" i="2"/>
  <c r="E1355" i="2" s="1"/>
  <c r="G1355" i="2" a="1"/>
  <c r="G1355" i="2" s="1"/>
  <c r="H1355" i="2" a="1"/>
  <c r="H1355" i="2" s="1"/>
  <c r="I1355" i="2" a="1"/>
  <c r="I1355" i="2" s="1"/>
  <c r="J1355" i="2" a="1"/>
  <c r="J1355" i="2" s="1"/>
  <c r="K1355" i="2" a="1"/>
  <c r="K1355" i="2" s="1"/>
  <c r="A1355" i="5" s="1"/>
  <c r="L1355" i="2" a="1"/>
  <c r="L1355" i="2" s="1"/>
  <c r="M1355" i="2" s="1" a="1"/>
  <c r="M1355" i="2" s="1"/>
  <c r="F1355" i="5" s="1"/>
  <c r="O1355" i="2" a="1"/>
  <c r="O1355" i="2" s="1"/>
  <c r="A1356" i="2"/>
  <c r="B1356" i="2"/>
  <c r="C1356" i="2"/>
  <c r="D1356" i="2"/>
  <c r="E1356" i="2" s="1"/>
  <c r="G1356" i="2" a="1"/>
  <c r="G1356" i="2" s="1"/>
  <c r="H1356" i="2" a="1"/>
  <c r="H1356" i="2" s="1"/>
  <c r="I1356" i="2" a="1"/>
  <c r="I1356" i="2" s="1"/>
  <c r="J1356" i="2" a="1"/>
  <c r="J1356" i="2" s="1"/>
  <c r="K1356" i="2" a="1"/>
  <c r="K1356" i="2" s="1"/>
  <c r="A1356" i="5" s="1"/>
  <c r="L1356" i="2" a="1"/>
  <c r="L1356" i="2" s="1"/>
  <c r="O1356" i="2" a="1"/>
  <c r="O1356" i="2" s="1"/>
  <c r="P1356" i="2" s="1"/>
  <c r="C1356" i="5" s="1"/>
  <c r="A1357" i="2"/>
  <c r="B1357" i="2"/>
  <c r="C1357" i="2"/>
  <c r="D1357" i="2"/>
  <c r="F1357" i="2" s="1"/>
  <c r="G1357" i="2" a="1"/>
  <c r="G1357" i="2" s="1"/>
  <c r="H1357" i="2" a="1"/>
  <c r="H1357" i="2" s="1"/>
  <c r="I1357" i="2" a="1"/>
  <c r="I1357" i="2" s="1"/>
  <c r="J1357" i="2" a="1"/>
  <c r="J1357" i="2" s="1"/>
  <c r="K1357" i="2" a="1"/>
  <c r="K1357" i="2" s="1"/>
  <c r="A1357" i="5" s="1"/>
  <c r="L1357" i="2" a="1"/>
  <c r="L1357" i="2" s="1"/>
  <c r="O1357" i="2" a="1"/>
  <c r="O1357" i="2" s="1"/>
  <c r="A1358" i="2"/>
  <c r="B1358" i="2"/>
  <c r="C1358" i="2"/>
  <c r="D1358" i="2"/>
  <c r="E1358" i="2" s="1"/>
  <c r="G1358" i="2" a="1"/>
  <c r="G1358" i="2" s="1"/>
  <c r="H1358" i="2" a="1"/>
  <c r="H1358" i="2" s="1"/>
  <c r="I1358" i="2" a="1"/>
  <c r="I1358" i="2" s="1"/>
  <c r="J1358" i="2" a="1"/>
  <c r="J1358" i="2" s="1"/>
  <c r="K1358" i="2" a="1"/>
  <c r="K1358" i="2" s="1"/>
  <c r="A1358" i="5" s="1"/>
  <c r="L1358" i="2" a="1"/>
  <c r="L1358" i="2" s="1"/>
  <c r="O1358" i="2" a="1"/>
  <c r="O1358" i="2" s="1"/>
  <c r="A1359" i="2"/>
  <c r="B1359" i="2"/>
  <c r="C1359" i="2"/>
  <c r="D1359" i="2"/>
  <c r="F1359" i="2" s="1"/>
  <c r="G1359" i="2" a="1"/>
  <c r="G1359" i="2" s="1"/>
  <c r="H1359" i="2" a="1"/>
  <c r="H1359" i="2" s="1"/>
  <c r="I1359" i="2" a="1"/>
  <c r="I1359" i="2" s="1"/>
  <c r="J1359" i="2" a="1"/>
  <c r="J1359" i="2" s="1"/>
  <c r="K1359" i="2" a="1"/>
  <c r="K1359" i="2" s="1"/>
  <c r="A1359" i="5" s="1"/>
  <c r="L1359" i="2" a="1"/>
  <c r="L1359" i="2" s="1"/>
  <c r="M1359" i="2" s="1" a="1"/>
  <c r="M1359" i="2" s="1"/>
  <c r="F1359" i="5" s="1"/>
  <c r="O1359" i="2" a="1"/>
  <c r="O1359" i="2" s="1"/>
  <c r="A1360" i="2"/>
  <c r="B1360" i="2"/>
  <c r="C1360" i="2"/>
  <c r="D1360" i="2"/>
  <c r="E1360" i="2" s="1"/>
  <c r="G1360" i="2" a="1"/>
  <c r="G1360" i="2" s="1"/>
  <c r="H1360" i="2" a="1"/>
  <c r="H1360" i="2" s="1"/>
  <c r="I1360" i="2" a="1"/>
  <c r="I1360" i="2" s="1"/>
  <c r="J1360" i="2" a="1"/>
  <c r="J1360" i="2" s="1"/>
  <c r="K1360" i="2" a="1"/>
  <c r="K1360" i="2" s="1"/>
  <c r="A1360" i="5" s="1"/>
  <c r="L1360" i="2" a="1"/>
  <c r="L1360" i="2" s="1"/>
  <c r="M1360" i="2" s="1" a="1"/>
  <c r="M1360" i="2" s="1"/>
  <c r="F1360" i="5" s="1"/>
  <c r="O1360" i="2" a="1"/>
  <c r="O1360" i="2" s="1"/>
  <c r="Q1360" i="2" s="1"/>
  <c r="D1360" i="5" s="1"/>
  <c r="A1361" i="2"/>
  <c r="B1361" i="2"/>
  <c r="C1361" i="2"/>
  <c r="D1361" i="2"/>
  <c r="F1361" i="2" s="1"/>
  <c r="G1361" i="2" a="1"/>
  <c r="G1361" i="2" s="1"/>
  <c r="H1361" i="2" a="1"/>
  <c r="H1361" i="2" s="1"/>
  <c r="I1361" i="2" a="1"/>
  <c r="I1361" i="2" s="1"/>
  <c r="J1361" i="2" a="1"/>
  <c r="J1361" i="2" s="1"/>
  <c r="K1361" i="2" a="1"/>
  <c r="K1361" i="2" s="1"/>
  <c r="A1361" i="5" s="1"/>
  <c r="L1361" i="2" a="1"/>
  <c r="L1361" i="2" s="1"/>
  <c r="O1361" i="2" a="1"/>
  <c r="O1361" i="2" s="1"/>
  <c r="A1362" i="2"/>
  <c r="B1362" i="2"/>
  <c r="C1362" i="2"/>
  <c r="D1362" i="2"/>
  <c r="F1362" i="2" s="1"/>
  <c r="G1362" i="2" a="1"/>
  <c r="G1362" i="2" s="1"/>
  <c r="H1362" i="2" a="1"/>
  <c r="H1362" i="2" s="1"/>
  <c r="I1362" i="2" a="1"/>
  <c r="I1362" i="2" s="1"/>
  <c r="J1362" i="2" a="1"/>
  <c r="J1362" i="2" s="1"/>
  <c r="K1362" i="2" a="1"/>
  <c r="K1362" i="2" s="1"/>
  <c r="A1362" i="5" s="1"/>
  <c r="L1362" i="2" a="1"/>
  <c r="L1362" i="2" s="1"/>
  <c r="O1362" i="2" a="1"/>
  <c r="O1362" i="2" s="1"/>
  <c r="A1363" i="2"/>
  <c r="B1363" i="2"/>
  <c r="C1363" i="2"/>
  <c r="D1363" i="2"/>
  <c r="E1363" i="2" s="1"/>
  <c r="G1363" i="2" a="1"/>
  <c r="G1363" i="2" s="1"/>
  <c r="H1363" i="2" a="1"/>
  <c r="H1363" i="2" s="1"/>
  <c r="I1363" i="2" a="1"/>
  <c r="I1363" i="2" s="1"/>
  <c r="J1363" i="2" a="1"/>
  <c r="J1363" i="2" s="1"/>
  <c r="K1363" i="2" a="1"/>
  <c r="K1363" i="2" s="1"/>
  <c r="A1363" i="5" s="1"/>
  <c r="L1363" i="2" a="1"/>
  <c r="L1363" i="2" s="1"/>
  <c r="N1363" i="2" s="1" a="1"/>
  <c r="N1363" i="2" s="1"/>
  <c r="E1363" i="5" s="1"/>
  <c r="O1363" i="2" a="1"/>
  <c r="O1363" i="2" s="1"/>
  <c r="A1364" i="2"/>
  <c r="B1364" i="2"/>
  <c r="C1364" i="2"/>
  <c r="D1364" i="2"/>
  <c r="E1364" i="2" s="1"/>
  <c r="G1364" i="2" a="1"/>
  <c r="G1364" i="2" s="1"/>
  <c r="H1364" i="2" a="1"/>
  <c r="H1364" i="2" s="1"/>
  <c r="I1364" i="2" a="1"/>
  <c r="I1364" i="2" s="1"/>
  <c r="J1364" i="2" a="1"/>
  <c r="J1364" i="2" s="1"/>
  <c r="K1364" i="2" a="1"/>
  <c r="K1364" i="2" s="1"/>
  <c r="A1364" i="5" s="1"/>
  <c r="L1364" i="2" a="1"/>
  <c r="L1364" i="2" s="1"/>
  <c r="O1364" i="2" a="1"/>
  <c r="O1364" i="2" s="1"/>
  <c r="A1365" i="2"/>
  <c r="B1365" i="2"/>
  <c r="C1365" i="2"/>
  <c r="D1365" i="2"/>
  <c r="F1365" i="2" s="1"/>
  <c r="G1365" i="2" a="1"/>
  <c r="G1365" i="2" s="1"/>
  <c r="H1365" i="2" a="1"/>
  <c r="H1365" i="2" s="1"/>
  <c r="I1365" i="2" a="1"/>
  <c r="I1365" i="2" s="1"/>
  <c r="J1365" i="2" a="1"/>
  <c r="J1365" i="2" s="1"/>
  <c r="K1365" i="2" a="1"/>
  <c r="K1365" i="2" s="1"/>
  <c r="A1365" i="5" s="1"/>
  <c r="L1365" i="2" a="1"/>
  <c r="L1365" i="2" s="1"/>
  <c r="O1365" i="2" a="1"/>
  <c r="O1365" i="2" s="1"/>
  <c r="A1366" i="2"/>
  <c r="B1366" i="2"/>
  <c r="C1366" i="2"/>
  <c r="D1366" i="2"/>
  <c r="E1366" i="2" s="1"/>
  <c r="G1366" i="2" a="1"/>
  <c r="G1366" i="2" s="1"/>
  <c r="H1366" i="2" a="1"/>
  <c r="H1366" i="2" s="1"/>
  <c r="I1366" i="2" a="1"/>
  <c r="I1366" i="2" s="1"/>
  <c r="J1366" i="2" a="1"/>
  <c r="J1366" i="2" s="1"/>
  <c r="K1366" i="2" a="1"/>
  <c r="K1366" i="2" s="1"/>
  <c r="A1366" i="5" s="1"/>
  <c r="L1366" i="2" a="1"/>
  <c r="L1366" i="2" s="1"/>
  <c r="O1366" i="2" a="1"/>
  <c r="O1366" i="2" s="1"/>
  <c r="A1367" i="2"/>
  <c r="B1367" i="2"/>
  <c r="C1367" i="2"/>
  <c r="D1367" i="2"/>
  <c r="E1367" i="2" s="1"/>
  <c r="G1367" i="2" a="1"/>
  <c r="G1367" i="2" s="1"/>
  <c r="H1367" i="2" a="1"/>
  <c r="H1367" i="2" s="1"/>
  <c r="I1367" i="2" a="1"/>
  <c r="I1367" i="2" s="1"/>
  <c r="J1367" i="2" a="1"/>
  <c r="J1367" i="2" s="1"/>
  <c r="K1367" i="2" a="1"/>
  <c r="K1367" i="2" s="1"/>
  <c r="A1367" i="5" s="1"/>
  <c r="L1367" i="2" a="1"/>
  <c r="L1367" i="2" s="1"/>
  <c r="M1367" i="2" s="1" a="1"/>
  <c r="M1367" i="2" s="1"/>
  <c r="F1367" i="5" s="1"/>
  <c r="O1367" i="2" a="1"/>
  <c r="O1367" i="2" s="1"/>
  <c r="A1368" i="2"/>
  <c r="B1368" i="2"/>
  <c r="C1368" i="2"/>
  <c r="D1368" i="2"/>
  <c r="E1368" i="2" s="1"/>
  <c r="G1368" i="2" a="1"/>
  <c r="G1368" i="2" s="1"/>
  <c r="H1368" i="2" a="1"/>
  <c r="H1368" i="2" s="1"/>
  <c r="I1368" i="2" a="1"/>
  <c r="I1368" i="2" s="1"/>
  <c r="J1368" i="2" a="1"/>
  <c r="J1368" i="2" s="1"/>
  <c r="K1368" i="2" a="1"/>
  <c r="K1368" i="2" s="1"/>
  <c r="A1368" i="5" s="1"/>
  <c r="L1368" i="2" a="1"/>
  <c r="L1368" i="2" s="1"/>
  <c r="O1368" i="2" a="1"/>
  <c r="O1368" i="2" s="1"/>
  <c r="P1368" i="2" s="1"/>
  <c r="C1368" i="5" s="1"/>
  <c r="A1369" i="2"/>
  <c r="B1369" i="2"/>
  <c r="C1369" i="2"/>
  <c r="D1369" i="2"/>
  <c r="G1369" i="2" a="1"/>
  <c r="G1369" i="2" s="1"/>
  <c r="H1369" i="2" a="1"/>
  <c r="H1369" i="2" s="1"/>
  <c r="I1369" i="2" a="1"/>
  <c r="I1369" i="2" s="1"/>
  <c r="J1369" i="2" a="1"/>
  <c r="J1369" i="2" s="1"/>
  <c r="K1369" i="2" a="1"/>
  <c r="K1369" i="2" s="1"/>
  <c r="A1369" i="5" s="1"/>
  <c r="L1369" i="2" a="1"/>
  <c r="L1369" i="2" s="1"/>
  <c r="O1369" i="2" a="1"/>
  <c r="O1369" i="2" s="1"/>
  <c r="A1370" i="2"/>
  <c r="B1370" i="2"/>
  <c r="C1370" i="2"/>
  <c r="D1370" i="2"/>
  <c r="E1370" i="2" s="1"/>
  <c r="G1370" i="2" a="1"/>
  <c r="G1370" i="2" s="1"/>
  <c r="H1370" i="2" a="1"/>
  <c r="H1370" i="2" s="1"/>
  <c r="I1370" i="2" a="1"/>
  <c r="I1370" i="2" s="1"/>
  <c r="J1370" i="2" a="1"/>
  <c r="J1370" i="2" s="1"/>
  <c r="K1370" i="2" a="1"/>
  <c r="K1370" i="2" s="1"/>
  <c r="A1370" i="5" s="1"/>
  <c r="L1370" i="2" a="1"/>
  <c r="L1370" i="2" s="1"/>
  <c r="O1370" i="2" a="1"/>
  <c r="O1370" i="2" s="1"/>
  <c r="A1371" i="2"/>
  <c r="B1371" i="2"/>
  <c r="C1371" i="2"/>
  <c r="D1371" i="2"/>
  <c r="E1371" i="2" s="1"/>
  <c r="G1371" i="2" a="1"/>
  <c r="G1371" i="2" s="1"/>
  <c r="H1371" i="2" a="1"/>
  <c r="H1371" i="2" s="1"/>
  <c r="I1371" i="2" a="1"/>
  <c r="I1371" i="2" s="1"/>
  <c r="J1371" i="2" a="1"/>
  <c r="J1371" i="2" s="1"/>
  <c r="K1371" i="2" a="1"/>
  <c r="K1371" i="2" s="1"/>
  <c r="A1371" i="5" s="1"/>
  <c r="L1371" i="2" a="1"/>
  <c r="L1371" i="2" s="1"/>
  <c r="M1371" i="2" s="1" a="1"/>
  <c r="M1371" i="2" s="1"/>
  <c r="F1371" i="5" s="1"/>
  <c r="O1371" i="2" a="1"/>
  <c r="O1371" i="2" s="1"/>
  <c r="Q1371" i="2" s="1"/>
  <c r="D1371" i="5" s="1"/>
  <c r="A1372" i="2"/>
  <c r="B1372" i="2"/>
  <c r="C1372" i="2"/>
  <c r="D1372" i="2"/>
  <c r="E1372" i="2" s="1"/>
  <c r="G1372" i="2" a="1"/>
  <c r="G1372" i="2" s="1"/>
  <c r="H1372" i="2" a="1"/>
  <c r="H1372" i="2" s="1"/>
  <c r="I1372" i="2" a="1"/>
  <c r="I1372" i="2" s="1"/>
  <c r="J1372" i="2" a="1"/>
  <c r="J1372" i="2" s="1"/>
  <c r="K1372" i="2" a="1"/>
  <c r="K1372" i="2" s="1"/>
  <c r="A1372" i="5" s="1"/>
  <c r="L1372" i="2" a="1"/>
  <c r="L1372" i="2" s="1"/>
  <c r="O1372" i="2" a="1"/>
  <c r="O1372" i="2" s="1"/>
  <c r="P1372" i="2" s="1"/>
  <c r="C1372" i="5" s="1"/>
  <c r="A1373" i="2"/>
  <c r="B1373" i="2"/>
  <c r="C1373" i="2"/>
  <c r="D1373" i="2"/>
  <c r="F1373" i="2" s="1"/>
  <c r="G1373" i="2" a="1"/>
  <c r="G1373" i="2" s="1"/>
  <c r="H1373" i="2" a="1"/>
  <c r="H1373" i="2" s="1"/>
  <c r="I1373" i="2" a="1"/>
  <c r="I1373" i="2" s="1"/>
  <c r="J1373" i="2" a="1"/>
  <c r="J1373" i="2" s="1"/>
  <c r="K1373" i="2" a="1"/>
  <c r="K1373" i="2" s="1"/>
  <c r="A1373" i="5" s="1"/>
  <c r="L1373" i="2" a="1"/>
  <c r="L1373" i="2" s="1"/>
  <c r="M1373" i="2" s="1" a="1"/>
  <c r="M1373" i="2" s="1"/>
  <c r="F1373" i="5" s="1"/>
  <c r="O1373" i="2" a="1"/>
  <c r="O1373" i="2" s="1"/>
  <c r="P1373" i="2" s="1"/>
  <c r="C1373" i="5" s="1"/>
  <c r="A1374" i="2"/>
  <c r="B1374" i="2"/>
  <c r="C1374" i="2"/>
  <c r="D1374" i="2"/>
  <c r="E1374" i="2" s="1"/>
  <c r="G1374" i="2" a="1"/>
  <c r="G1374" i="2" s="1"/>
  <c r="H1374" i="2" a="1"/>
  <c r="H1374" i="2" s="1"/>
  <c r="I1374" i="2" a="1"/>
  <c r="I1374" i="2" s="1"/>
  <c r="J1374" i="2" a="1"/>
  <c r="J1374" i="2" s="1"/>
  <c r="K1374" i="2" a="1"/>
  <c r="K1374" i="2" s="1"/>
  <c r="A1374" i="5" s="1"/>
  <c r="L1374" i="2" a="1"/>
  <c r="L1374" i="2" s="1"/>
  <c r="M1374" i="2" s="1" a="1"/>
  <c r="M1374" i="2" s="1"/>
  <c r="F1374" i="5" s="1"/>
  <c r="O1374" i="2" a="1"/>
  <c r="O1374" i="2" s="1"/>
  <c r="P1374" i="2" s="1"/>
  <c r="C1374" i="5" s="1"/>
  <c r="A1375" i="2"/>
  <c r="B1375" i="2"/>
  <c r="C1375" i="2"/>
  <c r="D1375" i="2"/>
  <c r="E1375" i="2" s="1"/>
  <c r="G1375" i="2" a="1"/>
  <c r="G1375" i="2" s="1"/>
  <c r="H1375" i="2" a="1"/>
  <c r="H1375" i="2" s="1"/>
  <c r="I1375" i="2" a="1"/>
  <c r="I1375" i="2" s="1"/>
  <c r="J1375" i="2" a="1"/>
  <c r="J1375" i="2" s="1"/>
  <c r="K1375" i="2" a="1"/>
  <c r="K1375" i="2" s="1"/>
  <c r="A1375" i="5" s="1"/>
  <c r="L1375" i="2" a="1"/>
  <c r="L1375" i="2" s="1"/>
  <c r="N1375" i="2" s="1" a="1"/>
  <c r="N1375" i="2" s="1"/>
  <c r="E1375" i="5" s="1"/>
  <c r="O1375" i="2" a="1"/>
  <c r="O1375" i="2" s="1"/>
  <c r="Q1375" i="2" s="1"/>
  <c r="D1375" i="5" s="1"/>
  <c r="A1376" i="2"/>
  <c r="B1376" i="2"/>
  <c r="C1376" i="2"/>
  <c r="D1376" i="2"/>
  <c r="E1376" i="2" s="1"/>
  <c r="G1376" i="2" a="1"/>
  <c r="G1376" i="2" s="1"/>
  <c r="H1376" i="2" a="1"/>
  <c r="H1376" i="2" s="1"/>
  <c r="I1376" i="2" a="1"/>
  <c r="I1376" i="2" s="1"/>
  <c r="J1376" i="2" a="1"/>
  <c r="J1376" i="2" s="1"/>
  <c r="K1376" i="2" a="1"/>
  <c r="K1376" i="2" s="1"/>
  <c r="A1376" i="5" s="1"/>
  <c r="L1376" i="2" a="1"/>
  <c r="L1376" i="2" s="1"/>
  <c r="O1376" i="2" a="1"/>
  <c r="O1376" i="2" s="1"/>
  <c r="P1376" i="2" s="1"/>
  <c r="C1376" i="5" s="1"/>
  <c r="A1377" i="2"/>
  <c r="B1377" i="2"/>
  <c r="C1377" i="2"/>
  <c r="D1377" i="2"/>
  <c r="F1377" i="2" s="1"/>
  <c r="G1377" i="2" a="1"/>
  <c r="G1377" i="2" s="1"/>
  <c r="H1377" i="2" a="1"/>
  <c r="H1377" i="2" s="1"/>
  <c r="I1377" i="2" a="1"/>
  <c r="I1377" i="2" s="1"/>
  <c r="J1377" i="2" a="1"/>
  <c r="J1377" i="2" s="1"/>
  <c r="K1377" i="2" a="1"/>
  <c r="K1377" i="2" s="1"/>
  <c r="A1377" i="5" s="1"/>
  <c r="L1377" i="2" a="1"/>
  <c r="L1377" i="2" s="1"/>
  <c r="M1377" i="2" s="1" a="1"/>
  <c r="M1377" i="2" s="1"/>
  <c r="F1377" i="5" s="1"/>
  <c r="O1377" i="2" a="1"/>
  <c r="O1377" i="2" s="1"/>
  <c r="P1377" i="2" s="1"/>
  <c r="C1377" i="5" s="1"/>
  <c r="A1378" i="2"/>
  <c r="B1378" i="2"/>
  <c r="C1378" i="2"/>
  <c r="D1378" i="2"/>
  <c r="F1378" i="2" s="1"/>
  <c r="G1378" i="2" a="1"/>
  <c r="G1378" i="2" s="1"/>
  <c r="H1378" i="2" a="1"/>
  <c r="H1378" i="2" s="1"/>
  <c r="I1378" i="2" a="1"/>
  <c r="I1378" i="2" s="1"/>
  <c r="J1378" i="2" a="1"/>
  <c r="J1378" i="2" s="1"/>
  <c r="K1378" i="2" a="1"/>
  <c r="K1378" i="2" s="1"/>
  <c r="A1378" i="5" s="1"/>
  <c r="L1378" i="2" a="1"/>
  <c r="L1378" i="2" s="1"/>
  <c r="M1378" i="2" s="1" a="1"/>
  <c r="M1378" i="2" s="1"/>
  <c r="F1378" i="5" s="1"/>
  <c r="O1378" i="2" a="1"/>
  <c r="O1378" i="2" s="1"/>
  <c r="P1378" i="2" s="1"/>
  <c r="C1378" i="5" s="1"/>
  <c r="A1379" i="2"/>
  <c r="B1379" i="2"/>
  <c r="C1379" i="2"/>
  <c r="D1379" i="2"/>
  <c r="E1379" i="2" s="1"/>
  <c r="G1379" i="2" a="1"/>
  <c r="G1379" i="2" s="1"/>
  <c r="H1379" i="2" a="1"/>
  <c r="H1379" i="2" s="1"/>
  <c r="I1379" i="2" a="1"/>
  <c r="I1379" i="2" s="1"/>
  <c r="J1379" i="2" a="1"/>
  <c r="J1379" i="2" s="1"/>
  <c r="K1379" i="2" a="1"/>
  <c r="K1379" i="2" s="1"/>
  <c r="A1379" i="5" s="1"/>
  <c r="L1379" i="2" a="1"/>
  <c r="L1379" i="2" s="1"/>
  <c r="N1379" i="2" s="1" a="1"/>
  <c r="N1379" i="2" s="1"/>
  <c r="E1379" i="5" s="1"/>
  <c r="O1379" i="2" a="1"/>
  <c r="O1379" i="2" s="1"/>
  <c r="Q1379" i="2" s="1"/>
  <c r="D1379" i="5" s="1"/>
  <c r="A1380" i="2"/>
  <c r="B1380" i="2"/>
  <c r="C1380" i="2"/>
  <c r="D1380" i="2"/>
  <c r="F1380" i="2" s="1"/>
  <c r="G1380" i="2" a="1"/>
  <c r="G1380" i="2" s="1"/>
  <c r="H1380" i="2" a="1"/>
  <c r="H1380" i="2" s="1"/>
  <c r="I1380" i="2" a="1"/>
  <c r="I1380" i="2" s="1"/>
  <c r="J1380" i="2" a="1"/>
  <c r="J1380" i="2" s="1"/>
  <c r="K1380" i="2" a="1"/>
  <c r="K1380" i="2" s="1"/>
  <c r="A1380" i="5" s="1"/>
  <c r="L1380" i="2" a="1"/>
  <c r="L1380" i="2" s="1"/>
  <c r="O1380" i="2" a="1"/>
  <c r="O1380" i="2" s="1"/>
  <c r="P1380" i="2" s="1"/>
  <c r="C1380" i="5" s="1"/>
  <c r="A1381" i="2"/>
  <c r="B1381" i="2"/>
  <c r="C1381" i="2"/>
  <c r="D1381" i="2"/>
  <c r="F1381" i="2" s="1"/>
  <c r="G1381" i="2" a="1"/>
  <c r="G1381" i="2" s="1"/>
  <c r="H1381" i="2" a="1"/>
  <c r="H1381" i="2" s="1"/>
  <c r="I1381" i="2" a="1"/>
  <c r="I1381" i="2" s="1"/>
  <c r="J1381" i="2" a="1"/>
  <c r="J1381" i="2" s="1"/>
  <c r="K1381" i="2" a="1"/>
  <c r="K1381" i="2" s="1"/>
  <c r="A1381" i="5" s="1"/>
  <c r="L1381" i="2" a="1"/>
  <c r="L1381" i="2" s="1"/>
  <c r="M1381" i="2" s="1" a="1"/>
  <c r="M1381" i="2" s="1"/>
  <c r="F1381" i="5" s="1"/>
  <c r="O1381" i="2" a="1"/>
  <c r="O1381" i="2" s="1"/>
  <c r="A1382" i="2"/>
  <c r="B1382" i="2"/>
  <c r="C1382" i="2"/>
  <c r="D1382" i="2"/>
  <c r="E1382" i="2" s="1"/>
  <c r="G1382" i="2" a="1"/>
  <c r="G1382" i="2" s="1"/>
  <c r="H1382" i="2" a="1"/>
  <c r="H1382" i="2" s="1"/>
  <c r="I1382" i="2" a="1"/>
  <c r="I1382" i="2" s="1"/>
  <c r="J1382" i="2" a="1"/>
  <c r="J1382" i="2" s="1"/>
  <c r="K1382" i="2" a="1"/>
  <c r="K1382" i="2" s="1"/>
  <c r="A1382" i="5" s="1"/>
  <c r="L1382" i="2" a="1"/>
  <c r="L1382" i="2" s="1"/>
  <c r="M1382" i="2" s="1" a="1"/>
  <c r="M1382" i="2" s="1"/>
  <c r="F1382" i="5" s="1"/>
  <c r="O1382" i="2" a="1"/>
  <c r="O1382" i="2" s="1"/>
  <c r="A1383" i="2"/>
  <c r="B1383" i="2"/>
  <c r="C1383" i="2"/>
  <c r="D1383" i="2"/>
  <c r="E1383" i="2" s="1"/>
  <c r="G1383" i="2" a="1"/>
  <c r="G1383" i="2" s="1"/>
  <c r="H1383" i="2" a="1"/>
  <c r="H1383" i="2" s="1"/>
  <c r="I1383" i="2" a="1"/>
  <c r="I1383" i="2" s="1"/>
  <c r="J1383" i="2" a="1"/>
  <c r="J1383" i="2" s="1"/>
  <c r="K1383" i="2" a="1"/>
  <c r="K1383" i="2" s="1"/>
  <c r="A1383" i="5" s="1"/>
  <c r="L1383" i="2" a="1"/>
  <c r="L1383" i="2" s="1"/>
  <c r="N1383" i="2" s="1" a="1"/>
  <c r="N1383" i="2" s="1"/>
  <c r="E1383" i="5" s="1"/>
  <c r="O1383" i="2" a="1"/>
  <c r="O1383" i="2" s="1"/>
  <c r="A1384" i="2"/>
  <c r="B1384" i="2"/>
  <c r="C1384" i="2"/>
  <c r="D1384" i="2"/>
  <c r="E1384" i="2" s="1"/>
  <c r="G1384" i="2" a="1"/>
  <c r="G1384" i="2" s="1"/>
  <c r="H1384" i="2" a="1"/>
  <c r="H1384" i="2" s="1"/>
  <c r="I1384" i="2" a="1"/>
  <c r="I1384" i="2" s="1"/>
  <c r="J1384" i="2" a="1"/>
  <c r="J1384" i="2" s="1"/>
  <c r="K1384" i="2" a="1"/>
  <c r="K1384" i="2" s="1"/>
  <c r="A1384" i="5" s="1"/>
  <c r="L1384" i="2" a="1"/>
  <c r="L1384" i="2" s="1"/>
  <c r="N1384" i="2" s="1" a="1"/>
  <c r="N1384" i="2" s="1"/>
  <c r="E1384" i="5" s="1"/>
  <c r="O1384" i="2" a="1"/>
  <c r="O1384" i="2" s="1"/>
  <c r="P1384" i="2" s="1"/>
  <c r="C1384" i="5" s="1"/>
  <c r="A1385" i="2"/>
  <c r="B1385" i="2"/>
  <c r="C1385" i="2"/>
  <c r="D1385" i="2"/>
  <c r="F1385" i="2" s="1"/>
  <c r="G1385" i="2" a="1"/>
  <c r="G1385" i="2" s="1"/>
  <c r="H1385" i="2" a="1"/>
  <c r="H1385" i="2" s="1"/>
  <c r="I1385" i="2" a="1"/>
  <c r="I1385" i="2" s="1"/>
  <c r="J1385" i="2" a="1"/>
  <c r="J1385" i="2" s="1"/>
  <c r="K1385" i="2" a="1"/>
  <c r="K1385" i="2" s="1"/>
  <c r="A1385" i="5" s="1"/>
  <c r="L1385" i="2" a="1"/>
  <c r="L1385" i="2" s="1"/>
  <c r="O1385" i="2" a="1"/>
  <c r="O1385" i="2" s="1"/>
  <c r="A1386" i="2"/>
  <c r="B1386" i="2"/>
  <c r="C1386" i="2"/>
  <c r="D1386" i="2"/>
  <c r="E1386" i="2" s="1"/>
  <c r="G1386" i="2" a="1"/>
  <c r="G1386" i="2" s="1"/>
  <c r="H1386" i="2" a="1"/>
  <c r="H1386" i="2" s="1"/>
  <c r="I1386" i="2" a="1"/>
  <c r="I1386" i="2" s="1"/>
  <c r="J1386" i="2" a="1"/>
  <c r="J1386" i="2" s="1"/>
  <c r="K1386" i="2" a="1"/>
  <c r="K1386" i="2" s="1"/>
  <c r="A1386" i="5" s="1"/>
  <c r="L1386" i="2" a="1"/>
  <c r="L1386" i="2" s="1"/>
  <c r="O1386" i="2" a="1"/>
  <c r="O1386" i="2" s="1"/>
  <c r="A1387" i="2"/>
  <c r="B1387" i="2"/>
  <c r="C1387" i="2"/>
  <c r="D1387" i="2"/>
  <c r="E1387" i="2" s="1"/>
  <c r="G1387" i="2" a="1"/>
  <c r="G1387" i="2" s="1"/>
  <c r="H1387" i="2" a="1"/>
  <c r="H1387" i="2" s="1"/>
  <c r="I1387" i="2" a="1"/>
  <c r="I1387" i="2" s="1"/>
  <c r="J1387" i="2" a="1"/>
  <c r="J1387" i="2" s="1"/>
  <c r="K1387" i="2" a="1"/>
  <c r="K1387" i="2" s="1"/>
  <c r="A1387" i="5" s="1"/>
  <c r="L1387" i="2" a="1"/>
  <c r="L1387" i="2" s="1"/>
  <c r="M1387" i="2" s="1" a="1"/>
  <c r="M1387" i="2" s="1"/>
  <c r="F1387" i="5" s="1"/>
  <c r="O1387" i="2" a="1"/>
  <c r="O1387" i="2" s="1"/>
  <c r="A1388" i="2"/>
  <c r="B1388" i="2"/>
  <c r="C1388" i="2"/>
  <c r="D1388" i="2"/>
  <c r="E1388" i="2" s="1"/>
  <c r="G1388" i="2" a="1"/>
  <c r="G1388" i="2" s="1"/>
  <c r="H1388" i="2" a="1"/>
  <c r="H1388" i="2" s="1"/>
  <c r="I1388" i="2" a="1"/>
  <c r="I1388" i="2" s="1"/>
  <c r="J1388" i="2" a="1"/>
  <c r="J1388" i="2" s="1"/>
  <c r="K1388" i="2" a="1"/>
  <c r="K1388" i="2" s="1"/>
  <c r="A1388" i="5" s="1"/>
  <c r="L1388" i="2" a="1"/>
  <c r="L1388" i="2" s="1"/>
  <c r="O1388" i="2" a="1"/>
  <c r="O1388" i="2" s="1"/>
  <c r="A1389" i="2"/>
  <c r="B1389" i="2"/>
  <c r="C1389" i="2"/>
  <c r="D1389" i="2"/>
  <c r="F1389" i="2" s="1"/>
  <c r="G1389" i="2" a="1"/>
  <c r="G1389" i="2" s="1"/>
  <c r="H1389" i="2" a="1"/>
  <c r="H1389" i="2" s="1"/>
  <c r="I1389" i="2" a="1"/>
  <c r="I1389" i="2" s="1"/>
  <c r="J1389" i="2" a="1"/>
  <c r="J1389" i="2" s="1"/>
  <c r="K1389" i="2" a="1"/>
  <c r="K1389" i="2" s="1"/>
  <c r="A1389" i="5" s="1"/>
  <c r="L1389" i="2" a="1"/>
  <c r="L1389" i="2" s="1"/>
  <c r="O1389" i="2" a="1"/>
  <c r="O1389" i="2" s="1"/>
  <c r="Q1389" i="2" s="1"/>
  <c r="D1389" i="5" s="1"/>
  <c r="A1390" i="2"/>
  <c r="B1390" i="2"/>
  <c r="C1390" i="2"/>
  <c r="D1390" i="2"/>
  <c r="E1390" i="2" s="1"/>
  <c r="G1390" i="2" a="1"/>
  <c r="G1390" i="2" s="1"/>
  <c r="H1390" i="2" a="1"/>
  <c r="H1390" i="2" s="1"/>
  <c r="I1390" i="2" a="1"/>
  <c r="I1390" i="2" s="1"/>
  <c r="J1390" i="2" a="1"/>
  <c r="J1390" i="2" s="1"/>
  <c r="K1390" i="2" a="1"/>
  <c r="K1390" i="2" s="1"/>
  <c r="A1390" i="5" s="1"/>
  <c r="L1390" i="2" a="1"/>
  <c r="L1390" i="2" s="1"/>
  <c r="O1390" i="2" a="1"/>
  <c r="O1390" i="2" s="1"/>
  <c r="Q1390" i="2" s="1"/>
  <c r="D1390" i="5" s="1"/>
  <c r="A1391" i="2"/>
  <c r="B1391" i="2"/>
  <c r="C1391" i="2"/>
  <c r="D1391" i="2"/>
  <c r="E1391" i="2" s="1"/>
  <c r="G1391" i="2" a="1"/>
  <c r="G1391" i="2" s="1"/>
  <c r="H1391" i="2" a="1"/>
  <c r="H1391" i="2" s="1"/>
  <c r="I1391" i="2" a="1"/>
  <c r="I1391" i="2" s="1"/>
  <c r="J1391" i="2" a="1"/>
  <c r="J1391" i="2" s="1"/>
  <c r="K1391" i="2" a="1"/>
  <c r="K1391" i="2" s="1"/>
  <c r="A1391" i="5" s="1"/>
  <c r="L1391" i="2" a="1"/>
  <c r="L1391" i="2" s="1"/>
  <c r="M1391" i="2" s="1" a="1"/>
  <c r="M1391" i="2" s="1"/>
  <c r="F1391" i="5" s="1"/>
  <c r="O1391" i="2" a="1"/>
  <c r="O1391" i="2" s="1"/>
  <c r="Q1391" i="2" s="1"/>
  <c r="D1391" i="5" s="1"/>
  <c r="A1392" i="2"/>
  <c r="B1392" i="2"/>
  <c r="C1392" i="2"/>
  <c r="D1392" i="2"/>
  <c r="E1392" i="2" s="1"/>
  <c r="G1392" i="2" a="1"/>
  <c r="G1392" i="2" s="1"/>
  <c r="H1392" i="2" a="1"/>
  <c r="H1392" i="2" s="1"/>
  <c r="I1392" i="2" a="1"/>
  <c r="I1392" i="2" s="1"/>
  <c r="J1392" i="2" a="1"/>
  <c r="J1392" i="2" s="1"/>
  <c r="K1392" i="2" a="1"/>
  <c r="K1392" i="2" s="1"/>
  <c r="A1392" i="5" s="1"/>
  <c r="L1392" i="2" a="1"/>
  <c r="L1392" i="2" s="1"/>
  <c r="O1392" i="2" a="1"/>
  <c r="O1392" i="2" s="1"/>
  <c r="Q1392" i="2" s="1"/>
  <c r="D1392" i="5" s="1"/>
  <c r="A1393" i="2"/>
  <c r="B1393" i="2"/>
  <c r="C1393" i="2"/>
  <c r="D1393" i="2"/>
  <c r="F1393" i="2" s="1"/>
  <c r="G1393" i="2" a="1"/>
  <c r="G1393" i="2" s="1"/>
  <c r="H1393" i="2" a="1"/>
  <c r="H1393" i="2" s="1"/>
  <c r="I1393" i="2" a="1"/>
  <c r="I1393" i="2" s="1"/>
  <c r="J1393" i="2" a="1"/>
  <c r="J1393" i="2" s="1"/>
  <c r="K1393" i="2" a="1"/>
  <c r="K1393" i="2" s="1"/>
  <c r="A1393" i="5" s="1"/>
  <c r="L1393" i="2" a="1"/>
  <c r="L1393" i="2" s="1"/>
  <c r="N1393" i="2" s="1" a="1"/>
  <c r="N1393" i="2" s="1"/>
  <c r="E1393" i="5" s="1"/>
  <c r="O1393" i="2" a="1"/>
  <c r="O1393" i="2" s="1"/>
  <c r="A1394" i="2"/>
  <c r="B1394" i="2"/>
  <c r="C1394" i="2"/>
  <c r="D1394" i="2"/>
  <c r="F1394" i="2" s="1"/>
  <c r="G1394" i="2" a="1"/>
  <c r="G1394" i="2" s="1"/>
  <c r="H1394" i="2" a="1"/>
  <c r="H1394" i="2" s="1"/>
  <c r="I1394" i="2" a="1"/>
  <c r="I1394" i="2" s="1"/>
  <c r="J1394" i="2" a="1"/>
  <c r="J1394" i="2" s="1"/>
  <c r="K1394" i="2" a="1"/>
  <c r="K1394" i="2" s="1"/>
  <c r="A1394" i="5" s="1"/>
  <c r="L1394" i="2" a="1"/>
  <c r="L1394" i="2" s="1"/>
  <c r="N1394" i="2" s="1" a="1"/>
  <c r="N1394" i="2" s="1"/>
  <c r="E1394" i="5" s="1"/>
  <c r="O1394" i="2" a="1"/>
  <c r="O1394" i="2" s="1"/>
  <c r="A1395" i="2"/>
  <c r="B1395" i="2"/>
  <c r="C1395" i="2"/>
  <c r="D1395" i="2"/>
  <c r="E1395" i="2" s="1"/>
  <c r="G1395" i="2" a="1"/>
  <c r="G1395" i="2" s="1"/>
  <c r="H1395" i="2" a="1"/>
  <c r="H1395" i="2" s="1"/>
  <c r="I1395" i="2" a="1"/>
  <c r="I1395" i="2" s="1"/>
  <c r="J1395" i="2" a="1"/>
  <c r="J1395" i="2" s="1"/>
  <c r="K1395" i="2" a="1"/>
  <c r="K1395" i="2" s="1"/>
  <c r="A1395" i="5" s="1"/>
  <c r="L1395" i="2" a="1"/>
  <c r="L1395" i="2" s="1"/>
  <c r="M1395" i="2" s="1" a="1"/>
  <c r="M1395" i="2" s="1"/>
  <c r="F1395" i="5" s="1"/>
  <c r="O1395" i="2" a="1"/>
  <c r="O1395" i="2" s="1"/>
  <c r="A1396" i="2"/>
  <c r="B1396" i="2"/>
  <c r="C1396" i="2"/>
  <c r="D1396" i="2"/>
  <c r="E1396" i="2" s="1"/>
  <c r="G1396" i="2" a="1"/>
  <c r="G1396" i="2" s="1"/>
  <c r="H1396" i="2" a="1"/>
  <c r="H1396" i="2" s="1"/>
  <c r="I1396" i="2" a="1"/>
  <c r="I1396" i="2" s="1"/>
  <c r="J1396" i="2" a="1"/>
  <c r="J1396" i="2" s="1"/>
  <c r="K1396" i="2" a="1"/>
  <c r="K1396" i="2" s="1"/>
  <c r="A1396" i="5" s="1"/>
  <c r="L1396" i="2" a="1"/>
  <c r="L1396" i="2" s="1"/>
  <c r="O1396" i="2" a="1"/>
  <c r="O1396" i="2" s="1"/>
  <c r="P1396" i="2" s="1"/>
  <c r="C1396" i="5" s="1"/>
  <c r="A1397" i="2"/>
  <c r="B1397" i="2"/>
  <c r="C1397" i="2"/>
  <c r="D1397" i="2"/>
  <c r="G1397" i="2" a="1"/>
  <c r="G1397" i="2" s="1"/>
  <c r="H1397" i="2" a="1"/>
  <c r="H1397" i="2" s="1"/>
  <c r="I1397" i="2" a="1"/>
  <c r="I1397" i="2" s="1"/>
  <c r="J1397" i="2" a="1"/>
  <c r="J1397" i="2" s="1"/>
  <c r="K1397" i="2" a="1"/>
  <c r="K1397" i="2" s="1"/>
  <c r="A1397" i="5" s="1"/>
  <c r="L1397" i="2" a="1"/>
  <c r="L1397" i="2" s="1"/>
  <c r="O1397" i="2" a="1"/>
  <c r="O1397" i="2" s="1"/>
  <c r="A1398" i="2"/>
  <c r="B1398" i="2"/>
  <c r="C1398" i="2"/>
  <c r="D1398" i="2"/>
  <c r="F1398" i="2" s="1"/>
  <c r="G1398" i="2" a="1"/>
  <c r="G1398" i="2" s="1"/>
  <c r="H1398" i="2" a="1"/>
  <c r="H1398" i="2" s="1"/>
  <c r="I1398" i="2" a="1"/>
  <c r="I1398" i="2" s="1"/>
  <c r="J1398" i="2" a="1"/>
  <c r="J1398" i="2" s="1"/>
  <c r="K1398" i="2" a="1"/>
  <c r="K1398" i="2" s="1"/>
  <c r="A1398" i="5" s="1"/>
  <c r="L1398" i="2" a="1"/>
  <c r="L1398" i="2" s="1"/>
  <c r="O1398" i="2" a="1"/>
  <c r="O1398" i="2" s="1"/>
  <c r="A1399" i="2"/>
  <c r="B1399" i="2"/>
  <c r="C1399" i="2"/>
  <c r="D1399" i="2"/>
  <c r="E1399" i="2" s="1"/>
  <c r="G1399" i="2" a="1"/>
  <c r="G1399" i="2" s="1"/>
  <c r="H1399" i="2" a="1"/>
  <c r="H1399" i="2" s="1"/>
  <c r="I1399" i="2" a="1"/>
  <c r="I1399" i="2" s="1"/>
  <c r="J1399" i="2" a="1"/>
  <c r="J1399" i="2" s="1"/>
  <c r="K1399" i="2" a="1"/>
  <c r="K1399" i="2" s="1"/>
  <c r="A1399" i="5" s="1"/>
  <c r="L1399" i="2" a="1"/>
  <c r="L1399" i="2" s="1"/>
  <c r="M1399" i="2" s="1" a="1"/>
  <c r="M1399" i="2" s="1"/>
  <c r="F1399" i="5" s="1"/>
  <c r="O1399" i="2" a="1"/>
  <c r="O1399" i="2" s="1"/>
  <c r="A1400" i="2"/>
  <c r="B1400" i="2"/>
  <c r="C1400" i="2"/>
  <c r="D1400" i="2"/>
  <c r="E1400" i="2" s="1"/>
  <c r="G1400" i="2" a="1"/>
  <c r="G1400" i="2" s="1"/>
  <c r="H1400" i="2" a="1"/>
  <c r="H1400" i="2" s="1"/>
  <c r="I1400" i="2" a="1"/>
  <c r="I1400" i="2" s="1"/>
  <c r="J1400" i="2" a="1"/>
  <c r="J1400" i="2" s="1"/>
  <c r="K1400" i="2" a="1"/>
  <c r="K1400" i="2" s="1"/>
  <c r="A1400" i="5" s="1"/>
  <c r="L1400" i="2" a="1"/>
  <c r="L1400" i="2" s="1"/>
  <c r="O1400" i="2" a="1"/>
  <c r="O1400" i="2" s="1"/>
  <c r="P1400" i="2" s="1"/>
  <c r="C1400" i="5" s="1"/>
  <c r="A1401" i="2"/>
  <c r="B1401" i="2"/>
  <c r="C1401" i="2"/>
  <c r="D1401" i="2"/>
  <c r="F1401" i="2" s="1"/>
  <c r="G1401" i="2" a="1"/>
  <c r="G1401" i="2" s="1"/>
  <c r="H1401" i="2" a="1"/>
  <c r="H1401" i="2" s="1"/>
  <c r="I1401" i="2" a="1"/>
  <c r="I1401" i="2" s="1"/>
  <c r="J1401" i="2" a="1"/>
  <c r="J1401" i="2" s="1"/>
  <c r="K1401" i="2" a="1"/>
  <c r="K1401" i="2" s="1"/>
  <c r="A1401" i="5" s="1"/>
  <c r="L1401" i="2" a="1"/>
  <c r="L1401" i="2" s="1"/>
  <c r="O1401" i="2" a="1"/>
  <c r="O1401" i="2" s="1"/>
  <c r="A1402" i="2"/>
  <c r="B1402" i="2"/>
  <c r="C1402" i="2"/>
  <c r="D1402" i="2"/>
  <c r="E1402" i="2" s="1"/>
  <c r="G1402" i="2" a="1"/>
  <c r="G1402" i="2" s="1"/>
  <c r="H1402" i="2" a="1"/>
  <c r="H1402" i="2" s="1"/>
  <c r="I1402" i="2" a="1"/>
  <c r="I1402" i="2" s="1"/>
  <c r="J1402" i="2" a="1"/>
  <c r="J1402" i="2" s="1"/>
  <c r="K1402" i="2" a="1"/>
  <c r="K1402" i="2" s="1"/>
  <c r="A1402" i="5" s="1"/>
  <c r="L1402" i="2" a="1"/>
  <c r="L1402" i="2" s="1"/>
  <c r="O1402" i="2" a="1"/>
  <c r="O1402" i="2" s="1"/>
  <c r="A1403" i="2"/>
  <c r="B1403" i="2"/>
  <c r="C1403" i="2"/>
  <c r="D1403" i="2"/>
  <c r="E1403" i="2" s="1"/>
  <c r="G1403" i="2" a="1"/>
  <c r="G1403" i="2" s="1"/>
  <c r="H1403" i="2" a="1"/>
  <c r="H1403" i="2" s="1"/>
  <c r="I1403" i="2" a="1"/>
  <c r="I1403" i="2" s="1"/>
  <c r="J1403" i="2" a="1"/>
  <c r="J1403" i="2" s="1"/>
  <c r="K1403" i="2" a="1"/>
  <c r="K1403" i="2" s="1"/>
  <c r="A1403" i="5" s="1"/>
  <c r="L1403" i="2" a="1"/>
  <c r="L1403" i="2" s="1"/>
  <c r="O1403" i="2" a="1"/>
  <c r="O1403" i="2" s="1"/>
  <c r="A1404" i="2"/>
  <c r="B1404" i="2"/>
  <c r="C1404" i="2"/>
  <c r="D1404" i="2"/>
  <c r="E1404" i="2" s="1"/>
  <c r="G1404" i="2" a="1"/>
  <c r="G1404" i="2" s="1"/>
  <c r="H1404" i="2" a="1"/>
  <c r="H1404" i="2" s="1"/>
  <c r="I1404" i="2" a="1"/>
  <c r="I1404" i="2" s="1"/>
  <c r="J1404" i="2" a="1"/>
  <c r="J1404" i="2" s="1"/>
  <c r="K1404" i="2" a="1"/>
  <c r="K1404" i="2" s="1"/>
  <c r="A1404" i="5" s="1"/>
  <c r="L1404" i="2" a="1"/>
  <c r="L1404" i="2" s="1"/>
  <c r="N1404" i="2" s="1" a="1"/>
  <c r="N1404" i="2" s="1"/>
  <c r="E1404" i="5" s="1"/>
  <c r="O1404" i="2" a="1"/>
  <c r="O1404" i="2" s="1"/>
  <c r="P1404" i="2" s="1"/>
  <c r="C1404" i="5" s="1"/>
  <c r="A1405" i="2"/>
  <c r="B1405" i="2"/>
  <c r="C1405" i="2"/>
  <c r="D1405" i="2"/>
  <c r="F1405" i="2" s="1"/>
  <c r="G1405" i="2" a="1"/>
  <c r="G1405" i="2" s="1"/>
  <c r="H1405" i="2" a="1"/>
  <c r="H1405" i="2" s="1"/>
  <c r="I1405" i="2" a="1"/>
  <c r="I1405" i="2" s="1"/>
  <c r="J1405" i="2" a="1"/>
  <c r="J1405" i="2" s="1"/>
  <c r="K1405" i="2" a="1"/>
  <c r="K1405" i="2" s="1"/>
  <c r="A1405" i="5" s="1"/>
  <c r="L1405" i="2" a="1"/>
  <c r="L1405" i="2" s="1"/>
  <c r="O1405" i="2" a="1"/>
  <c r="O1405" i="2" s="1"/>
  <c r="P1405" i="2" s="1"/>
  <c r="C1405" i="5" s="1"/>
  <c r="A1406" i="2"/>
  <c r="B1406" i="2"/>
  <c r="C1406" i="2"/>
  <c r="D1406" i="2"/>
  <c r="E1406" i="2" s="1"/>
  <c r="G1406" i="2" a="1"/>
  <c r="G1406" i="2" s="1"/>
  <c r="H1406" i="2" a="1"/>
  <c r="H1406" i="2" s="1"/>
  <c r="I1406" i="2" a="1"/>
  <c r="I1406" i="2" s="1"/>
  <c r="J1406" i="2" a="1"/>
  <c r="J1406" i="2" s="1"/>
  <c r="K1406" i="2" a="1"/>
  <c r="K1406" i="2" s="1"/>
  <c r="A1406" i="5" s="1"/>
  <c r="L1406" i="2" a="1"/>
  <c r="L1406" i="2" s="1"/>
  <c r="M1406" i="2" s="1" a="1"/>
  <c r="M1406" i="2" s="1"/>
  <c r="F1406" i="5" s="1"/>
  <c r="O1406" i="2" a="1"/>
  <c r="O1406" i="2" s="1"/>
  <c r="P1406" i="2" s="1"/>
  <c r="C1406" i="5" s="1"/>
  <c r="A1407" i="2"/>
  <c r="B1407" i="2"/>
  <c r="C1407" i="2"/>
  <c r="D1407" i="2"/>
  <c r="E1407" i="2" s="1"/>
  <c r="G1407" i="2" a="1"/>
  <c r="G1407" i="2" s="1"/>
  <c r="H1407" i="2" a="1"/>
  <c r="H1407" i="2" s="1"/>
  <c r="I1407" i="2" a="1"/>
  <c r="I1407" i="2" s="1"/>
  <c r="J1407" i="2" a="1"/>
  <c r="J1407" i="2" s="1"/>
  <c r="K1407" i="2" a="1"/>
  <c r="K1407" i="2" s="1"/>
  <c r="A1407" i="5" s="1"/>
  <c r="L1407" i="2" a="1"/>
  <c r="L1407" i="2" s="1"/>
  <c r="M1407" i="2" s="1" a="1"/>
  <c r="M1407" i="2" s="1"/>
  <c r="F1407" i="5" s="1"/>
  <c r="O1407" i="2" a="1"/>
  <c r="O1407" i="2" s="1"/>
  <c r="Q1407" i="2" s="1"/>
  <c r="D1407" i="5" s="1"/>
  <c r="A1408" i="2"/>
  <c r="B1408" i="2"/>
  <c r="C1408" i="2"/>
  <c r="D1408" i="2"/>
  <c r="G1408" i="2" a="1"/>
  <c r="G1408" i="2" s="1"/>
  <c r="H1408" i="2" a="1"/>
  <c r="H1408" i="2" s="1"/>
  <c r="I1408" i="2" a="1"/>
  <c r="I1408" i="2" s="1"/>
  <c r="J1408" i="2" a="1"/>
  <c r="J1408" i="2" s="1"/>
  <c r="K1408" i="2" a="1"/>
  <c r="K1408" i="2" s="1"/>
  <c r="A1408" i="5" s="1"/>
  <c r="L1408" i="2" a="1"/>
  <c r="L1408" i="2" s="1"/>
  <c r="O1408" i="2" a="1"/>
  <c r="O1408" i="2" s="1"/>
  <c r="P1408" i="2" s="1"/>
  <c r="C1408" i="5" s="1"/>
  <c r="A1409" i="2"/>
  <c r="B1409" i="2"/>
  <c r="C1409" i="2"/>
  <c r="D1409" i="2"/>
  <c r="F1409" i="2" s="1"/>
  <c r="G1409" i="2" a="1"/>
  <c r="G1409" i="2" s="1"/>
  <c r="H1409" i="2" a="1"/>
  <c r="H1409" i="2" s="1"/>
  <c r="I1409" i="2" a="1"/>
  <c r="I1409" i="2" s="1"/>
  <c r="J1409" i="2" a="1"/>
  <c r="J1409" i="2" s="1"/>
  <c r="K1409" i="2" a="1"/>
  <c r="K1409" i="2" s="1"/>
  <c r="A1409" i="5" s="1"/>
  <c r="L1409" i="2" a="1"/>
  <c r="L1409" i="2" s="1"/>
  <c r="M1409" i="2" s="1" a="1"/>
  <c r="M1409" i="2" s="1"/>
  <c r="F1409" i="5" s="1"/>
  <c r="O1409" i="2" a="1"/>
  <c r="O1409" i="2" s="1"/>
  <c r="A1410" i="2"/>
  <c r="B1410" i="2"/>
  <c r="C1410" i="2"/>
  <c r="D1410" i="2"/>
  <c r="F1410" i="2" s="1"/>
  <c r="G1410" i="2" a="1"/>
  <c r="G1410" i="2" s="1"/>
  <c r="H1410" i="2" a="1"/>
  <c r="H1410" i="2" s="1"/>
  <c r="I1410" i="2" a="1"/>
  <c r="I1410" i="2" s="1"/>
  <c r="J1410" i="2" a="1"/>
  <c r="J1410" i="2" s="1"/>
  <c r="K1410" i="2" a="1"/>
  <c r="K1410" i="2" s="1"/>
  <c r="A1410" i="5" s="1"/>
  <c r="L1410" i="2" a="1"/>
  <c r="L1410" i="2" s="1"/>
  <c r="M1410" i="2" s="1" a="1"/>
  <c r="M1410" i="2" s="1"/>
  <c r="F1410" i="5" s="1"/>
  <c r="O1410" i="2" a="1"/>
  <c r="O1410" i="2" s="1"/>
  <c r="A1411" i="2"/>
  <c r="B1411" i="2"/>
  <c r="C1411" i="2"/>
  <c r="D1411" i="2"/>
  <c r="G1411" i="2" a="1"/>
  <c r="G1411" i="2" s="1"/>
  <c r="H1411" i="2" a="1"/>
  <c r="H1411" i="2" s="1"/>
  <c r="I1411" i="2" a="1"/>
  <c r="I1411" i="2" s="1"/>
  <c r="J1411" i="2" a="1"/>
  <c r="J1411" i="2" s="1"/>
  <c r="K1411" i="2" a="1"/>
  <c r="K1411" i="2" s="1"/>
  <c r="A1411" i="5" s="1"/>
  <c r="L1411" i="2" a="1"/>
  <c r="L1411" i="2" s="1"/>
  <c r="N1411" i="2" s="1" a="1"/>
  <c r="N1411" i="2" s="1"/>
  <c r="E1411" i="5" s="1"/>
  <c r="O1411" i="2" a="1"/>
  <c r="O1411" i="2" s="1"/>
  <c r="A1412" i="2"/>
  <c r="B1412" i="2"/>
  <c r="C1412" i="2"/>
  <c r="D1412" i="2"/>
  <c r="E1412" i="2" s="1"/>
  <c r="G1412" i="2" a="1"/>
  <c r="G1412" i="2" s="1"/>
  <c r="H1412" i="2" a="1"/>
  <c r="H1412" i="2" s="1"/>
  <c r="I1412" i="2" a="1"/>
  <c r="I1412" i="2" s="1"/>
  <c r="J1412" i="2" a="1"/>
  <c r="J1412" i="2" s="1"/>
  <c r="K1412" i="2" a="1"/>
  <c r="K1412" i="2" s="1"/>
  <c r="A1412" i="5" s="1"/>
  <c r="L1412" i="2" a="1"/>
  <c r="L1412" i="2" s="1"/>
  <c r="O1412" i="2" a="1"/>
  <c r="O1412" i="2" s="1"/>
  <c r="P1412" i="2" s="1"/>
  <c r="C1412" i="5" s="1"/>
  <c r="A1413" i="2"/>
  <c r="B1413" i="2"/>
  <c r="C1413" i="2"/>
  <c r="D1413" i="2"/>
  <c r="F1413" i="2" s="1"/>
  <c r="G1413" i="2" a="1"/>
  <c r="G1413" i="2" s="1"/>
  <c r="H1413" i="2" a="1"/>
  <c r="H1413" i="2" s="1"/>
  <c r="I1413" i="2" a="1"/>
  <c r="I1413" i="2" s="1"/>
  <c r="J1413" i="2" a="1"/>
  <c r="J1413" i="2" s="1"/>
  <c r="K1413" i="2" a="1"/>
  <c r="K1413" i="2" s="1"/>
  <c r="A1413" i="5" s="1"/>
  <c r="L1413" i="2" a="1"/>
  <c r="L1413" i="2" s="1"/>
  <c r="O1413" i="2" a="1"/>
  <c r="O1413" i="2" s="1"/>
  <c r="A1414" i="2"/>
  <c r="B1414" i="2"/>
  <c r="C1414" i="2"/>
  <c r="D1414" i="2"/>
  <c r="E1414" i="2" s="1"/>
  <c r="G1414" i="2" a="1"/>
  <c r="G1414" i="2" s="1"/>
  <c r="H1414" i="2" a="1"/>
  <c r="H1414" i="2" s="1"/>
  <c r="I1414" i="2" a="1"/>
  <c r="I1414" i="2" s="1"/>
  <c r="J1414" i="2" a="1"/>
  <c r="J1414" i="2" s="1"/>
  <c r="K1414" i="2" a="1"/>
  <c r="K1414" i="2" s="1"/>
  <c r="A1414" i="5" s="1"/>
  <c r="L1414" i="2" a="1"/>
  <c r="L1414" i="2" s="1"/>
  <c r="O1414" i="2" a="1"/>
  <c r="O1414" i="2" s="1"/>
  <c r="A1415" i="2"/>
  <c r="B1415" i="2"/>
  <c r="C1415" i="2"/>
  <c r="D1415" i="2"/>
  <c r="E1415" i="2" s="1"/>
  <c r="G1415" i="2" a="1"/>
  <c r="G1415" i="2" s="1"/>
  <c r="H1415" i="2" a="1"/>
  <c r="H1415" i="2" s="1"/>
  <c r="I1415" i="2" a="1"/>
  <c r="I1415" i="2" s="1"/>
  <c r="J1415" i="2" a="1"/>
  <c r="J1415" i="2" s="1"/>
  <c r="K1415" i="2" a="1"/>
  <c r="K1415" i="2" s="1"/>
  <c r="A1415" i="5" s="1"/>
  <c r="L1415" i="2" a="1"/>
  <c r="L1415" i="2" s="1"/>
  <c r="N1415" i="2" s="1" a="1"/>
  <c r="N1415" i="2" s="1"/>
  <c r="E1415" i="5" s="1"/>
  <c r="O1415" i="2" a="1"/>
  <c r="O1415" i="2" s="1"/>
  <c r="A1416" i="2"/>
  <c r="B1416" i="2"/>
  <c r="C1416" i="2"/>
  <c r="D1416" i="2"/>
  <c r="E1416" i="2" s="1"/>
  <c r="G1416" i="2" a="1"/>
  <c r="G1416" i="2" s="1"/>
  <c r="H1416" i="2" a="1"/>
  <c r="H1416" i="2" s="1"/>
  <c r="I1416" i="2" a="1"/>
  <c r="I1416" i="2" s="1"/>
  <c r="J1416" i="2" a="1"/>
  <c r="J1416" i="2" s="1"/>
  <c r="K1416" i="2" a="1"/>
  <c r="K1416" i="2" s="1"/>
  <c r="A1416" i="5" s="1"/>
  <c r="L1416" i="2" a="1"/>
  <c r="L1416" i="2" s="1"/>
  <c r="O1416" i="2" a="1"/>
  <c r="O1416" i="2" s="1"/>
  <c r="Q1416" i="2" s="1"/>
  <c r="D1416" i="5" s="1"/>
  <c r="A1417" i="2"/>
  <c r="B1417" i="2"/>
  <c r="C1417" i="2"/>
  <c r="D1417" i="2"/>
  <c r="F1417" i="2" s="1"/>
  <c r="G1417" i="2" a="1"/>
  <c r="G1417" i="2" s="1"/>
  <c r="H1417" i="2" a="1"/>
  <c r="H1417" i="2" s="1"/>
  <c r="I1417" i="2" a="1"/>
  <c r="I1417" i="2" s="1"/>
  <c r="J1417" i="2" a="1"/>
  <c r="J1417" i="2" s="1"/>
  <c r="K1417" i="2" a="1"/>
  <c r="K1417" i="2" s="1"/>
  <c r="A1417" i="5" s="1"/>
  <c r="L1417" i="2" a="1"/>
  <c r="L1417" i="2" s="1"/>
  <c r="O1417" i="2" a="1"/>
  <c r="O1417" i="2" s="1"/>
  <c r="P1417" i="2" s="1"/>
  <c r="C1417" i="5" s="1"/>
  <c r="A1418" i="2"/>
  <c r="B1418" i="2"/>
  <c r="C1418" i="2"/>
  <c r="D1418" i="2"/>
  <c r="F1418" i="2" s="1"/>
  <c r="G1418" i="2" a="1"/>
  <c r="G1418" i="2" s="1"/>
  <c r="H1418" i="2" a="1"/>
  <c r="H1418" i="2" s="1"/>
  <c r="I1418" i="2" a="1"/>
  <c r="I1418" i="2" s="1"/>
  <c r="J1418" i="2" a="1"/>
  <c r="J1418" i="2" s="1"/>
  <c r="K1418" i="2" a="1"/>
  <c r="K1418" i="2" s="1"/>
  <c r="A1418" i="5" s="1"/>
  <c r="L1418" i="2" a="1"/>
  <c r="L1418" i="2" s="1"/>
  <c r="O1418" i="2" a="1"/>
  <c r="O1418" i="2" s="1"/>
  <c r="P1418" i="2" s="1"/>
  <c r="C1418" i="5" s="1"/>
  <c r="A1419" i="2"/>
  <c r="B1419" i="2"/>
  <c r="C1419" i="2"/>
  <c r="D1419" i="2"/>
  <c r="F1419" i="2" s="1"/>
  <c r="G1419" i="2" a="1"/>
  <c r="G1419" i="2" s="1"/>
  <c r="H1419" i="2" a="1"/>
  <c r="H1419" i="2" s="1"/>
  <c r="I1419" i="2" a="1"/>
  <c r="I1419" i="2" s="1"/>
  <c r="J1419" i="2" a="1"/>
  <c r="J1419" i="2" s="1"/>
  <c r="K1419" i="2" a="1"/>
  <c r="K1419" i="2" s="1"/>
  <c r="A1419" i="5" s="1"/>
  <c r="L1419" i="2" a="1"/>
  <c r="L1419" i="2" s="1"/>
  <c r="O1419" i="2" a="1"/>
  <c r="O1419" i="2" s="1"/>
  <c r="Q1419" i="2" s="1"/>
  <c r="D1419" i="5" s="1"/>
  <c r="A1420" i="2"/>
  <c r="B1420" i="2"/>
  <c r="C1420" i="2"/>
  <c r="D1420" i="2"/>
  <c r="E1420" i="2" s="1"/>
  <c r="G1420" i="2" a="1"/>
  <c r="G1420" i="2" s="1"/>
  <c r="H1420" i="2" a="1"/>
  <c r="H1420" i="2" s="1"/>
  <c r="I1420" i="2" a="1"/>
  <c r="I1420" i="2" s="1"/>
  <c r="J1420" i="2" a="1"/>
  <c r="J1420" i="2" s="1"/>
  <c r="K1420" i="2" a="1"/>
  <c r="K1420" i="2" s="1"/>
  <c r="A1420" i="5" s="1"/>
  <c r="L1420" i="2" a="1"/>
  <c r="L1420" i="2" s="1"/>
  <c r="N1420" i="2" s="1" a="1"/>
  <c r="N1420" i="2" s="1"/>
  <c r="E1420" i="5" s="1"/>
  <c r="O1420" i="2" a="1"/>
  <c r="O1420" i="2" s="1"/>
  <c r="A1421" i="2"/>
  <c r="B1421" i="2"/>
  <c r="C1421" i="2"/>
  <c r="D1421" i="2"/>
  <c r="F1421" i="2" s="1"/>
  <c r="G1421" i="2" a="1"/>
  <c r="G1421" i="2" s="1"/>
  <c r="H1421" i="2" a="1"/>
  <c r="H1421" i="2" s="1"/>
  <c r="I1421" i="2" a="1"/>
  <c r="I1421" i="2" s="1"/>
  <c r="J1421" i="2" a="1"/>
  <c r="J1421" i="2" s="1"/>
  <c r="K1421" i="2" a="1"/>
  <c r="K1421" i="2" s="1"/>
  <c r="A1421" i="5" s="1"/>
  <c r="L1421" i="2" a="1"/>
  <c r="L1421" i="2" s="1"/>
  <c r="N1421" i="2" s="1" a="1"/>
  <c r="N1421" i="2" s="1"/>
  <c r="E1421" i="5" s="1"/>
  <c r="O1421" i="2" a="1"/>
  <c r="O1421" i="2" s="1"/>
  <c r="P1421" i="2" s="1"/>
  <c r="C1421" i="5" s="1"/>
  <c r="A1422" i="2"/>
  <c r="B1422" i="2"/>
  <c r="C1422" i="2"/>
  <c r="D1422" i="2"/>
  <c r="F1422" i="2" s="1"/>
  <c r="G1422" i="2" a="1"/>
  <c r="G1422" i="2" s="1"/>
  <c r="H1422" i="2" a="1"/>
  <c r="H1422" i="2" s="1"/>
  <c r="I1422" i="2" a="1"/>
  <c r="I1422" i="2" s="1"/>
  <c r="J1422" i="2" a="1"/>
  <c r="J1422" i="2" s="1"/>
  <c r="K1422" i="2" a="1"/>
  <c r="K1422" i="2" s="1"/>
  <c r="A1422" i="5" s="1"/>
  <c r="L1422" i="2" a="1"/>
  <c r="L1422" i="2" s="1"/>
  <c r="M1422" i="2" s="1" a="1"/>
  <c r="M1422" i="2" s="1"/>
  <c r="F1422" i="5" s="1"/>
  <c r="O1422" i="2" a="1"/>
  <c r="O1422" i="2" s="1"/>
  <c r="Q1422" i="2" s="1"/>
  <c r="D1422" i="5" s="1"/>
  <c r="A1423" i="2"/>
  <c r="B1423" i="2"/>
  <c r="C1423" i="2"/>
  <c r="D1423" i="2"/>
  <c r="F1423" i="2" s="1"/>
  <c r="G1423" i="2" a="1"/>
  <c r="G1423" i="2" s="1"/>
  <c r="H1423" i="2" a="1"/>
  <c r="H1423" i="2" s="1"/>
  <c r="I1423" i="2" a="1"/>
  <c r="I1423" i="2" s="1"/>
  <c r="J1423" i="2" a="1"/>
  <c r="J1423" i="2" s="1"/>
  <c r="K1423" i="2" a="1"/>
  <c r="K1423" i="2" s="1"/>
  <c r="A1423" i="5" s="1"/>
  <c r="L1423" i="2" a="1"/>
  <c r="L1423" i="2" s="1"/>
  <c r="M1423" i="2" s="1" a="1"/>
  <c r="M1423" i="2" s="1"/>
  <c r="F1423" i="5" s="1"/>
  <c r="O1423" i="2" a="1"/>
  <c r="O1423" i="2" s="1"/>
  <c r="Q1423" i="2" s="1"/>
  <c r="D1423" i="5" s="1"/>
  <c r="A1424" i="2"/>
  <c r="B1424" i="2"/>
  <c r="C1424" i="2"/>
  <c r="D1424" i="2"/>
  <c r="G1424" i="2" a="1"/>
  <c r="G1424" i="2" s="1"/>
  <c r="H1424" i="2" a="1"/>
  <c r="H1424" i="2" s="1"/>
  <c r="I1424" i="2" a="1"/>
  <c r="I1424" i="2" s="1"/>
  <c r="J1424" i="2" a="1"/>
  <c r="J1424" i="2" s="1"/>
  <c r="K1424" i="2" a="1"/>
  <c r="K1424" i="2" s="1"/>
  <c r="A1424" i="5" s="1"/>
  <c r="L1424" i="2" a="1"/>
  <c r="L1424" i="2" s="1"/>
  <c r="O1424" i="2" a="1"/>
  <c r="O1424" i="2" s="1"/>
  <c r="Q1424" i="2" s="1"/>
  <c r="D1424" i="5" s="1"/>
  <c r="A1425" i="2"/>
  <c r="B1425" i="2"/>
  <c r="C1425" i="2"/>
  <c r="D1425" i="2"/>
  <c r="F1425" i="2" s="1"/>
  <c r="G1425" i="2" a="1"/>
  <c r="G1425" i="2" s="1"/>
  <c r="H1425" i="2" a="1"/>
  <c r="H1425" i="2" s="1"/>
  <c r="I1425" i="2" a="1"/>
  <c r="I1425" i="2" s="1"/>
  <c r="J1425" i="2" a="1"/>
  <c r="J1425" i="2" s="1"/>
  <c r="K1425" i="2" a="1"/>
  <c r="K1425" i="2" s="1"/>
  <c r="A1425" i="5" s="1"/>
  <c r="L1425" i="2" a="1"/>
  <c r="L1425" i="2" s="1"/>
  <c r="N1425" i="2" s="1" a="1"/>
  <c r="N1425" i="2" s="1"/>
  <c r="E1425" i="5" s="1"/>
  <c r="O1425" i="2" a="1"/>
  <c r="O1425" i="2" s="1"/>
  <c r="P1425" i="2" s="1"/>
  <c r="C1425" i="5" s="1"/>
  <c r="A1426" i="2"/>
  <c r="B1426" i="2"/>
  <c r="C1426" i="2"/>
  <c r="D1426" i="2"/>
  <c r="E1426" i="2" s="1"/>
  <c r="G1426" i="2" a="1"/>
  <c r="G1426" i="2" s="1"/>
  <c r="H1426" i="2" a="1"/>
  <c r="H1426" i="2" s="1"/>
  <c r="I1426" i="2" a="1"/>
  <c r="I1426" i="2" s="1"/>
  <c r="J1426" i="2" a="1"/>
  <c r="J1426" i="2" s="1"/>
  <c r="K1426" i="2" a="1"/>
  <c r="K1426" i="2" s="1"/>
  <c r="A1426" i="5" s="1"/>
  <c r="L1426" i="2" a="1"/>
  <c r="L1426" i="2" s="1"/>
  <c r="N1426" i="2" s="1" a="1"/>
  <c r="N1426" i="2" s="1"/>
  <c r="E1426" i="5" s="1"/>
  <c r="O1426" i="2" a="1"/>
  <c r="O1426" i="2" s="1"/>
  <c r="A1427" i="2"/>
  <c r="B1427" i="2"/>
  <c r="C1427" i="2"/>
  <c r="D1427" i="2"/>
  <c r="E1427" i="2" s="1"/>
  <c r="G1427" i="2" a="1"/>
  <c r="G1427" i="2" s="1"/>
  <c r="H1427" i="2" a="1"/>
  <c r="H1427" i="2" s="1"/>
  <c r="I1427" i="2" a="1"/>
  <c r="I1427" i="2" s="1"/>
  <c r="J1427" i="2" a="1"/>
  <c r="J1427" i="2" s="1"/>
  <c r="K1427" i="2" a="1"/>
  <c r="K1427" i="2" s="1"/>
  <c r="A1427" i="5" s="1"/>
  <c r="L1427" i="2" a="1"/>
  <c r="L1427" i="2" s="1"/>
  <c r="M1427" i="2" s="1" a="1"/>
  <c r="M1427" i="2" s="1"/>
  <c r="F1427" i="5" s="1"/>
  <c r="O1427" i="2" a="1"/>
  <c r="O1427" i="2" s="1"/>
  <c r="A1428" i="2"/>
  <c r="B1428" i="2"/>
  <c r="C1428" i="2"/>
  <c r="D1428" i="2"/>
  <c r="E1428" i="2" s="1"/>
  <c r="G1428" i="2" a="1"/>
  <c r="G1428" i="2" s="1"/>
  <c r="H1428" i="2" a="1"/>
  <c r="H1428" i="2" s="1"/>
  <c r="I1428" i="2" a="1"/>
  <c r="I1428" i="2" s="1"/>
  <c r="J1428" i="2" a="1"/>
  <c r="J1428" i="2" s="1"/>
  <c r="K1428" i="2" a="1"/>
  <c r="K1428" i="2" s="1"/>
  <c r="A1428" i="5" s="1"/>
  <c r="L1428" i="2" a="1"/>
  <c r="L1428" i="2" s="1"/>
  <c r="O1428" i="2" a="1"/>
  <c r="O1428" i="2" s="1"/>
  <c r="P1428" i="2" s="1"/>
  <c r="C1428" i="5" s="1"/>
  <c r="A1429" i="2"/>
  <c r="B1429" i="2"/>
  <c r="C1429" i="2"/>
  <c r="D1429" i="2"/>
  <c r="F1429" i="2" s="1"/>
  <c r="G1429" i="2" a="1"/>
  <c r="G1429" i="2" s="1"/>
  <c r="H1429" i="2" a="1"/>
  <c r="H1429" i="2" s="1"/>
  <c r="I1429" i="2" a="1"/>
  <c r="I1429" i="2" s="1"/>
  <c r="J1429" i="2" a="1"/>
  <c r="J1429" i="2" s="1"/>
  <c r="K1429" i="2" a="1"/>
  <c r="K1429" i="2" s="1"/>
  <c r="A1429" i="5" s="1"/>
  <c r="L1429" i="2" a="1"/>
  <c r="L1429" i="2" s="1"/>
  <c r="M1429" i="2" s="1" a="1"/>
  <c r="M1429" i="2" s="1"/>
  <c r="F1429" i="5" s="1"/>
  <c r="O1429" i="2" a="1"/>
  <c r="O1429" i="2" s="1"/>
  <c r="A1430" i="2"/>
  <c r="B1430" i="2"/>
  <c r="C1430" i="2"/>
  <c r="D1430" i="2"/>
  <c r="E1430" i="2" s="1"/>
  <c r="G1430" i="2" a="1"/>
  <c r="G1430" i="2" s="1"/>
  <c r="H1430" i="2" a="1"/>
  <c r="H1430" i="2" s="1"/>
  <c r="I1430" i="2" a="1"/>
  <c r="I1430" i="2" s="1"/>
  <c r="J1430" i="2" a="1"/>
  <c r="J1430" i="2" s="1"/>
  <c r="K1430" i="2" a="1"/>
  <c r="K1430" i="2" s="1"/>
  <c r="A1430" i="5" s="1"/>
  <c r="L1430" i="2" a="1"/>
  <c r="L1430" i="2" s="1"/>
  <c r="M1430" i="2" s="1" a="1"/>
  <c r="M1430" i="2" s="1"/>
  <c r="F1430" i="5" s="1"/>
  <c r="O1430" i="2" a="1"/>
  <c r="O1430" i="2" s="1"/>
  <c r="A1431" i="2"/>
  <c r="B1431" i="2"/>
  <c r="C1431" i="2"/>
  <c r="D1431" i="2"/>
  <c r="E1431" i="2" s="1"/>
  <c r="G1431" i="2" a="1"/>
  <c r="G1431" i="2" s="1"/>
  <c r="H1431" i="2" a="1"/>
  <c r="H1431" i="2" s="1"/>
  <c r="I1431" i="2" a="1"/>
  <c r="I1431" i="2" s="1"/>
  <c r="J1431" i="2" a="1"/>
  <c r="J1431" i="2" s="1"/>
  <c r="K1431" i="2" a="1"/>
  <c r="K1431" i="2" s="1"/>
  <c r="A1431" i="5" s="1"/>
  <c r="L1431" i="2" a="1"/>
  <c r="L1431" i="2" s="1"/>
  <c r="O1431" i="2" a="1"/>
  <c r="O1431" i="2" s="1"/>
  <c r="P1431" i="2" s="1"/>
  <c r="C1431" i="5" s="1"/>
  <c r="A1432" i="2"/>
  <c r="B1432" i="2"/>
  <c r="C1432" i="2"/>
  <c r="D1432" i="2"/>
  <c r="F1432" i="2" s="1"/>
  <c r="G1432" i="2" a="1"/>
  <c r="G1432" i="2" s="1"/>
  <c r="H1432" i="2" a="1"/>
  <c r="H1432" i="2" s="1"/>
  <c r="I1432" i="2" a="1"/>
  <c r="I1432" i="2" s="1"/>
  <c r="J1432" i="2" a="1"/>
  <c r="J1432" i="2" s="1"/>
  <c r="K1432" i="2" a="1"/>
  <c r="K1432" i="2" s="1"/>
  <c r="A1432" i="5" s="1"/>
  <c r="L1432" i="2" a="1"/>
  <c r="L1432" i="2" s="1"/>
  <c r="O1432" i="2" a="1"/>
  <c r="O1432" i="2" s="1"/>
  <c r="A1433" i="2"/>
  <c r="B1433" i="2"/>
  <c r="C1433" i="2"/>
  <c r="D1433" i="2"/>
  <c r="F1433" i="2" s="1"/>
  <c r="G1433" i="2" a="1"/>
  <c r="G1433" i="2" s="1"/>
  <c r="H1433" i="2" a="1"/>
  <c r="H1433" i="2" s="1"/>
  <c r="I1433" i="2" a="1"/>
  <c r="I1433" i="2" s="1"/>
  <c r="J1433" i="2" a="1"/>
  <c r="J1433" i="2" s="1"/>
  <c r="K1433" i="2" a="1"/>
  <c r="K1433" i="2" s="1"/>
  <c r="A1433" i="5" s="1"/>
  <c r="L1433" i="2" a="1"/>
  <c r="L1433" i="2" s="1"/>
  <c r="O1433" i="2" a="1"/>
  <c r="O1433" i="2" s="1"/>
  <c r="A1434" i="2"/>
  <c r="B1434" i="2"/>
  <c r="C1434" i="2"/>
  <c r="D1434" i="2"/>
  <c r="E1434" i="2" s="1"/>
  <c r="G1434" i="2" a="1"/>
  <c r="G1434" i="2" s="1"/>
  <c r="H1434" i="2" a="1"/>
  <c r="H1434" i="2" s="1"/>
  <c r="I1434" i="2" a="1"/>
  <c r="I1434" i="2" s="1"/>
  <c r="J1434" i="2" a="1"/>
  <c r="J1434" i="2" s="1"/>
  <c r="K1434" i="2" a="1"/>
  <c r="K1434" i="2" s="1"/>
  <c r="A1434" i="5" s="1"/>
  <c r="L1434" i="2" a="1"/>
  <c r="L1434" i="2" s="1"/>
  <c r="N1434" i="2" s="1" a="1"/>
  <c r="N1434" i="2" s="1"/>
  <c r="E1434" i="5" s="1"/>
  <c r="O1434" i="2" a="1"/>
  <c r="O1434" i="2" s="1"/>
  <c r="A1435" i="2"/>
  <c r="B1435" i="2"/>
  <c r="C1435" i="2"/>
  <c r="D1435" i="2"/>
  <c r="F1435" i="2" s="1"/>
  <c r="G1435" i="2" a="1"/>
  <c r="G1435" i="2" s="1"/>
  <c r="H1435" i="2" a="1"/>
  <c r="H1435" i="2" s="1"/>
  <c r="I1435" i="2" a="1"/>
  <c r="I1435" i="2" s="1"/>
  <c r="J1435" i="2" a="1"/>
  <c r="J1435" i="2" s="1"/>
  <c r="K1435" i="2" a="1"/>
  <c r="K1435" i="2" s="1"/>
  <c r="A1435" i="5" s="1"/>
  <c r="L1435" i="2" a="1"/>
  <c r="L1435" i="2" s="1"/>
  <c r="O1435" i="2" a="1"/>
  <c r="O1435" i="2" s="1"/>
  <c r="A1436" i="2"/>
  <c r="B1436" i="2"/>
  <c r="C1436" i="2"/>
  <c r="D1436" i="2"/>
  <c r="E1436" i="2" s="1"/>
  <c r="G1436" i="2" a="1"/>
  <c r="G1436" i="2" s="1"/>
  <c r="H1436" i="2" a="1"/>
  <c r="H1436" i="2" s="1"/>
  <c r="I1436" i="2" a="1"/>
  <c r="I1436" i="2" s="1"/>
  <c r="J1436" i="2" a="1"/>
  <c r="J1436" i="2" s="1"/>
  <c r="K1436" i="2" a="1"/>
  <c r="K1436" i="2" s="1"/>
  <c r="A1436" i="5" s="1"/>
  <c r="L1436" i="2" a="1"/>
  <c r="L1436" i="2" s="1"/>
  <c r="M1436" i="2" s="1" a="1"/>
  <c r="M1436" i="2" s="1"/>
  <c r="F1436" i="5" s="1"/>
  <c r="O1436" i="2" a="1"/>
  <c r="O1436" i="2" s="1"/>
  <c r="A1437" i="2"/>
  <c r="B1437" i="2"/>
  <c r="C1437" i="2"/>
  <c r="D1437" i="2"/>
  <c r="E1437" i="2" s="1"/>
  <c r="G1437" i="2" a="1"/>
  <c r="G1437" i="2" s="1"/>
  <c r="H1437" i="2" a="1"/>
  <c r="H1437" i="2" s="1"/>
  <c r="I1437" i="2" a="1"/>
  <c r="I1437" i="2" s="1"/>
  <c r="J1437" i="2" a="1"/>
  <c r="J1437" i="2" s="1"/>
  <c r="K1437" i="2" a="1"/>
  <c r="K1437" i="2" s="1"/>
  <c r="A1437" i="5" s="1"/>
  <c r="L1437" i="2" a="1"/>
  <c r="L1437" i="2" s="1"/>
  <c r="O1437" i="2" a="1"/>
  <c r="O1437" i="2" s="1"/>
  <c r="P1437" i="2" s="1"/>
  <c r="C1437" i="5" s="1"/>
  <c r="A1438" i="2"/>
  <c r="B1438" i="2"/>
  <c r="C1438" i="2"/>
  <c r="D1438" i="2"/>
  <c r="F1438" i="2" s="1"/>
  <c r="G1438" i="2" a="1"/>
  <c r="G1438" i="2" s="1"/>
  <c r="H1438" i="2" a="1"/>
  <c r="H1438" i="2" s="1"/>
  <c r="I1438" i="2" a="1"/>
  <c r="I1438" i="2" s="1"/>
  <c r="J1438" i="2" a="1"/>
  <c r="J1438" i="2" s="1"/>
  <c r="K1438" i="2" a="1"/>
  <c r="K1438" i="2" s="1"/>
  <c r="A1438" i="5" s="1"/>
  <c r="L1438" i="2" a="1"/>
  <c r="L1438" i="2" s="1"/>
  <c r="O1438" i="2" a="1"/>
  <c r="O1438" i="2" s="1"/>
  <c r="A1439" i="2"/>
  <c r="B1439" i="2"/>
  <c r="C1439" i="2"/>
  <c r="D1439" i="2"/>
  <c r="E1439" i="2" s="1"/>
  <c r="G1439" i="2" a="1"/>
  <c r="G1439" i="2" s="1"/>
  <c r="H1439" i="2" a="1"/>
  <c r="H1439" i="2" s="1"/>
  <c r="I1439" i="2" a="1"/>
  <c r="I1439" i="2" s="1"/>
  <c r="J1439" i="2" a="1"/>
  <c r="J1439" i="2" s="1"/>
  <c r="K1439" i="2" a="1"/>
  <c r="K1439" i="2" s="1"/>
  <c r="A1439" i="5" s="1"/>
  <c r="L1439" i="2" a="1"/>
  <c r="L1439" i="2" s="1"/>
  <c r="O1439" i="2" a="1"/>
  <c r="O1439" i="2" s="1"/>
  <c r="A1440" i="2"/>
  <c r="B1440" i="2"/>
  <c r="C1440" i="2"/>
  <c r="D1440" i="2"/>
  <c r="F1440" i="2" s="1"/>
  <c r="G1440" i="2" a="1"/>
  <c r="G1440" i="2" s="1"/>
  <c r="H1440" i="2" a="1"/>
  <c r="H1440" i="2" s="1"/>
  <c r="I1440" i="2" a="1"/>
  <c r="I1440" i="2" s="1"/>
  <c r="J1440" i="2" a="1"/>
  <c r="J1440" i="2" s="1"/>
  <c r="K1440" i="2" a="1"/>
  <c r="K1440" i="2" s="1"/>
  <c r="A1440" i="5" s="1"/>
  <c r="L1440" i="2" a="1"/>
  <c r="L1440" i="2" s="1"/>
  <c r="N1440" i="2" s="1" a="1"/>
  <c r="N1440" i="2" s="1"/>
  <c r="E1440" i="5" s="1"/>
  <c r="O1440" i="2" a="1"/>
  <c r="O1440" i="2" s="1"/>
  <c r="A1441" i="2"/>
  <c r="B1441" i="2"/>
  <c r="C1441" i="2"/>
  <c r="D1441" i="2"/>
  <c r="E1441" i="2" s="1"/>
  <c r="G1441" i="2" a="1"/>
  <c r="G1441" i="2" s="1"/>
  <c r="H1441" i="2" a="1"/>
  <c r="H1441" i="2" s="1"/>
  <c r="I1441" i="2" a="1"/>
  <c r="I1441" i="2" s="1"/>
  <c r="J1441" i="2" a="1"/>
  <c r="J1441" i="2" s="1"/>
  <c r="K1441" i="2" a="1"/>
  <c r="K1441" i="2" s="1"/>
  <c r="A1441" i="5" s="1"/>
  <c r="L1441" i="2" a="1"/>
  <c r="L1441" i="2" s="1"/>
  <c r="N1441" i="2" s="1" a="1"/>
  <c r="N1441" i="2" s="1"/>
  <c r="E1441" i="5" s="1"/>
  <c r="O1441" i="2" a="1"/>
  <c r="O1441" i="2" s="1"/>
  <c r="P1441" i="2" s="1"/>
  <c r="C1441" i="5" s="1"/>
  <c r="A1442" i="2"/>
  <c r="B1442" i="2"/>
  <c r="C1442" i="2"/>
  <c r="D1442" i="2"/>
  <c r="F1442" i="2" s="1"/>
  <c r="G1442" i="2" a="1"/>
  <c r="G1442" i="2" s="1"/>
  <c r="H1442" i="2" a="1"/>
  <c r="H1442" i="2" s="1"/>
  <c r="I1442" i="2" a="1"/>
  <c r="I1442" i="2" s="1"/>
  <c r="J1442" i="2" a="1"/>
  <c r="J1442" i="2" s="1"/>
  <c r="K1442" i="2" a="1"/>
  <c r="K1442" i="2" s="1"/>
  <c r="A1442" i="5" s="1"/>
  <c r="L1442" i="2" a="1"/>
  <c r="L1442" i="2" s="1"/>
  <c r="O1442" i="2" a="1"/>
  <c r="O1442" i="2" s="1"/>
  <c r="A1443" i="2"/>
  <c r="B1443" i="2"/>
  <c r="C1443" i="2"/>
  <c r="D1443" i="2"/>
  <c r="F1443" i="2" s="1"/>
  <c r="G1443" i="2" a="1"/>
  <c r="G1443" i="2" s="1"/>
  <c r="H1443" i="2" a="1"/>
  <c r="H1443" i="2" s="1"/>
  <c r="I1443" i="2" a="1"/>
  <c r="I1443" i="2" s="1"/>
  <c r="J1443" i="2" a="1"/>
  <c r="J1443" i="2" s="1"/>
  <c r="K1443" i="2" a="1"/>
  <c r="K1443" i="2" s="1"/>
  <c r="A1443" i="5" s="1"/>
  <c r="L1443" i="2" a="1"/>
  <c r="L1443" i="2" s="1"/>
  <c r="O1443" i="2" a="1"/>
  <c r="O1443" i="2" s="1"/>
  <c r="A1444" i="2"/>
  <c r="B1444" i="2"/>
  <c r="C1444" i="2"/>
  <c r="D1444" i="2"/>
  <c r="F1444" i="2" s="1"/>
  <c r="E1444" i="2"/>
  <c r="G1444" i="2" a="1"/>
  <c r="G1444" i="2" s="1"/>
  <c r="H1444" i="2" a="1"/>
  <c r="H1444" i="2" s="1"/>
  <c r="I1444" i="2" a="1"/>
  <c r="I1444" i="2" s="1"/>
  <c r="J1444" i="2" a="1"/>
  <c r="J1444" i="2" s="1"/>
  <c r="K1444" i="2" a="1"/>
  <c r="K1444" i="2" s="1"/>
  <c r="A1444" i="5" s="1"/>
  <c r="L1444" i="2" a="1"/>
  <c r="L1444" i="2" s="1"/>
  <c r="M1444" i="2" s="1" a="1"/>
  <c r="M1444" i="2" s="1"/>
  <c r="F1444" i="5" s="1"/>
  <c r="O1444" i="2" a="1"/>
  <c r="O1444" i="2" s="1"/>
  <c r="A1445" i="2"/>
  <c r="B1445" i="2"/>
  <c r="C1445" i="2"/>
  <c r="D1445" i="2"/>
  <c r="E1445" i="2" s="1"/>
  <c r="G1445" i="2" a="1"/>
  <c r="G1445" i="2" s="1"/>
  <c r="H1445" i="2" a="1"/>
  <c r="H1445" i="2" s="1"/>
  <c r="I1445" i="2" a="1"/>
  <c r="I1445" i="2" s="1"/>
  <c r="J1445" i="2" a="1"/>
  <c r="J1445" i="2" s="1"/>
  <c r="K1445" i="2" a="1"/>
  <c r="K1445" i="2" s="1"/>
  <c r="A1445" i="5" s="1"/>
  <c r="L1445" i="2" a="1"/>
  <c r="L1445" i="2" s="1"/>
  <c r="O1445" i="2" a="1"/>
  <c r="O1445" i="2" s="1"/>
  <c r="Q1445" i="2" s="1"/>
  <c r="D1445" i="5" s="1"/>
  <c r="A1446" i="2"/>
  <c r="B1446" i="2"/>
  <c r="C1446" i="2"/>
  <c r="D1446" i="2"/>
  <c r="F1446" i="2" s="1"/>
  <c r="G1446" i="2" a="1"/>
  <c r="G1446" i="2" s="1"/>
  <c r="H1446" i="2" a="1"/>
  <c r="H1446" i="2" s="1"/>
  <c r="I1446" i="2" a="1"/>
  <c r="I1446" i="2" s="1"/>
  <c r="J1446" i="2" a="1"/>
  <c r="J1446" i="2" s="1"/>
  <c r="K1446" i="2" a="1"/>
  <c r="K1446" i="2" s="1"/>
  <c r="A1446" i="5" s="1"/>
  <c r="L1446" i="2" a="1"/>
  <c r="L1446" i="2" s="1"/>
  <c r="O1446" i="2" a="1"/>
  <c r="O1446" i="2" s="1"/>
  <c r="A1447" i="2"/>
  <c r="B1447" i="2"/>
  <c r="C1447" i="2"/>
  <c r="D1447" i="2"/>
  <c r="E1447" i="2" s="1"/>
  <c r="G1447" i="2" a="1"/>
  <c r="G1447" i="2" s="1"/>
  <c r="H1447" i="2" a="1"/>
  <c r="H1447" i="2" s="1"/>
  <c r="I1447" i="2" a="1"/>
  <c r="I1447" i="2" s="1"/>
  <c r="J1447" i="2" a="1"/>
  <c r="J1447" i="2" s="1"/>
  <c r="K1447" i="2" a="1"/>
  <c r="K1447" i="2" s="1"/>
  <c r="A1447" i="5" s="1"/>
  <c r="L1447" i="2" a="1"/>
  <c r="L1447" i="2" s="1"/>
  <c r="O1447" i="2" a="1"/>
  <c r="O1447" i="2" s="1"/>
  <c r="A1448" i="2"/>
  <c r="B1448" i="2"/>
  <c r="C1448" i="2"/>
  <c r="D1448" i="2"/>
  <c r="E1448" i="2" s="1"/>
  <c r="G1448" i="2" a="1"/>
  <c r="G1448" i="2" s="1"/>
  <c r="H1448" i="2" a="1"/>
  <c r="H1448" i="2" s="1"/>
  <c r="I1448" i="2" a="1"/>
  <c r="I1448" i="2" s="1"/>
  <c r="J1448" i="2" a="1"/>
  <c r="J1448" i="2" s="1"/>
  <c r="K1448" i="2" a="1"/>
  <c r="K1448" i="2" s="1"/>
  <c r="A1448" i="5" s="1"/>
  <c r="L1448" i="2" a="1"/>
  <c r="L1448" i="2" s="1"/>
  <c r="M1448" i="2" s="1" a="1"/>
  <c r="M1448" i="2" s="1"/>
  <c r="F1448" i="5" s="1"/>
  <c r="O1448" i="2" a="1"/>
  <c r="O1448" i="2" s="1"/>
  <c r="A1449" i="2"/>
  <c r="B1449" i="2"/>
  <c r="C1449" i="2"/>
  <c r="D1449" i="2"/>
  <c r="E1449" i="2" s="1"/>
  <c r="G1449" i="2" a="1"/>
  <c r="G1449" i="2" s="1"/>
  <c r="H1449" i="2" a="1"/>
  <c r="H1449" i="2" s="1"/>
  <c r="I1449" i="2" a="1"/>
  <c r="I1449" i="2" s="1"/>
  <c r="J1449" i="2" a="1"/>
  <c r="J1449" i="2" s="1"/>
  <c r="K1449" i="2" a="1"/>
  <c r="K1449" i="2" s="1"/>
  <c r="A1449" i="5" s="1"/>
  <c r="L1449" i="2" a="1"/>
  <c r="L1449" i="2" s="1"/>
  <c r="O1449" i="2" a="1"/>
  <c r="O1449" i="2" s="1"/>
  <c r="P1449" i="2" s="1"/>
  <c r="C1449" i="5" s="1"/>
  <c r="A1450" i="2"/>
  <c r="B1450" i="2"/>
  <c r="C1450" i="2"/>
  <c r="D1450" i="2"/>
  <c r="F1450" i="2" s="1"/>
  <c r="E1450" i="2"/>
  <c r="G1450" i="2" a="1"/>
  <c r="G1450" i="2" s="1"/>
  <c r="H1450" i="2" a="1"/>
  <c r="H1450" i="2" s="1"/>
  <c r="I1450" i="2" a="1"/>
  <c r="I1450" i="2" s="1"/>
  <c r="J1450" i="2" a="1"/>
  <c r="J1450" i="2" s="1"/>
  <c r="K1450" i="2" a="1"/>
  <c r="K1450" i="2" s="1"/>
  <c r="A1450" i="5" s="1"/>
  <c r="L1450" i="2" a="1"/>
  <c r="L1450" i="2" s="1"/>
  <c r="O1450" i="2" a="1"/>
  <c r="O1450" i="2" s="1"/>
  <c r="P1450" i="2" s="1"/>
  <c r="C1450" i="5" s="1"/>
  <c r="A1451" i="2"/>
  <c r="B1451" i="2"/>
  <c r="C1451" i="2"/>
  <c r="D1451" i="2"/>
  <c r="E1451" i="2" s="1"/>
  <c r="G1451" i="2" a="1"/>
  <c r="G1451" i="2" s="1"/>
  <c r="H1451" i="2" a="1"/>
  <c r="H1451" i="2" s="1"/>
  <c r="I1451" i="2" a="1"/>
  <c r="I1451" i="2" s="1"/>
  <c r="J1451" i="2" a="1"/>
  <c r="J1451" i="2" s="1"/>
  <c r="K1451" i="2" a="1"/>
  <c r="K1451" i="2" s="1"/>
  <c r="A1451" i="5" s="1"/>
  <c r="L1451" i="2" a="1"/>
  <c r="L1451" i="2" s="1"/>
  <c r="O1451" i="2" a="1"/>
  <c r="O1451" i="2" s="1"/>
  <c r="A1452" i="2"/>
  <c r="B1452" i="2"/>
  <c r="C1452" i="2"/>
  <c r="D1452" i="2"/>
  <c r="G1452" i="2" a="1"/>
  <c r="G1452" i="2" s="1"/>
  <c r="H1452" i="2" a="1"/>
  <c r="H1452" i="2" s="1"/>
  <c r="I1452" i="2" a="1"/>
  <c r="I1452" i="2" s="1"/>
  <c r="J1452" i="2" a="1"/>
  <c r="J1452" i="2" s="1"/>
  <c r="K1452" i="2" a="1"/>
  <c r="K1452" i="2" s="1"/>
  <c r="A1452" i="5" s="1"/>
  <c r="L1452" i="2" a="1"/>
  <c r="L1452" i="2" s="1"/>
  <c r="M1452" i="2" s="1" a="1"/>
  <c r="M1452" i="2" s="1"/>
  <c r="F1452" i="5" s="1"/>
  <c r="O1452" i="2" a="1"/>
  <c r="O1452" i="2" s="1"/>
  <c r="A1453" i="2"/>
  <c r="B1453" i="2"/>
  <c r="C1453" i="2"/>
  <c r="D1453" i="2"/>
  <c r="G1453" i="2" a="1"/>
  <c r="G1453" i="2" s="1"/>
  <c r="H1453" i="2" a="1"/>
  <c r="H1453" i="2" s="1"/>
  <c r="I1453" i="2" a="1"/>
  <c r="I1453" i="2" s="1"/>
  <c r="J1453" i="2" a="1"/>
  <c r="J1453" i="2" s="1"/>
  <c r="K1453" i="2" a="1"/>
  <c r="K1453" i="2" s="1"/>
  <c r="A1453" i="5" s="1"/>
  <c r="L1453" i="2" a="1"/>
  <c r="L1453" i="2" s="1"/>
  <c r="O1453" i="2" a="1"/>
  <c r="O1453" i="2" s="1"/>
  <c r="P1453" i="2" s="1"/>
  <c r="C1453" i="5" s="1"/>
  <c r="A1454" i="2"/>
  <c r="B1454" i="2"/>
  <c r="C1454" i="2"/>
  <c r="D1454" i="2"/>
  <c r="F1454" i="2" s="1"/>
  <c r="G1454" i="2" a="1"/>
  <c r="G1454" i="2" s="1"/>
  <c r="H1454" i="2" a="1"/>
  <c r="H1454" i="2" s="1"/>
  <c r="I1454" i="2" a="1"/>
  <c r="I1454" i="2" s="1"/>
  <c r="J1454" i="2" a="1"/>
  <c r="J1454" i="2" s="1"/>
  <c r="K1454" i="2" a="1"/>
  <c r="K1454" i="2" s="1"/>
  <c r="A1454" i="5" s="1"/>
  <c r="L1454" i="2" a="1"/>
  <c r="L1454" i="2" s="1"/>
  <c r="O1454" i="2" a="1"/>
  <c r="O1454" i="2" s="1"/>
  <c r="A1455" i="2"/>
  <c r="B1455" i="2"/>
  <c r="C1455" i="2"/>
  <c r="D1455" i="2"/>
  <c r="E1455" i="2" s="1"/>
  <c r="G1455" i="2" a="1"/>
  <c r="G1455" i="2" s="1"/>
  <c r="H1455" i="2" a="1"/>
  <c r="H1455" i="2" s="1"/>
  <c r="I1455" i="2" a="1"/>
  <c r="I1455" i="2" s="1"/>
  <c r="J1455" i="2" a="1"/>
  <c r="J1455" i="2" s="1"/>
  <c r="K1455" i="2" a="1"/>
  <c r="K1455" i="2" s="1"/>
  <c r="A1455" i="5" s="1"/>
  <c r="L1455" i="2" a="1"/>
  <c r="L1455" i="2" s="1"/>
  <c r="O1455" i="2" a="1"/>
  <c r="O1455" i="2" s="1"/>
  <c r="A1456" i="2"/>
  <c r="B1456" i="2"/>
  <c r="C1456" i="2"/>
  <c r="D1456" i="2"/>
  <c r="E1456" i="2" s="1"/>
  <c r="G1456" i="2" a="1"/>
  <c r="G1456" i="2" s="1"/>
  <c r="H1456" i="2" a="1"/>
  <c r="H1456" i="2" s="1"/>
  <c r="I1456" i="2" a="1"/>
  <c r="I1456" i="2" s="1"/>
  <c r="J1456" i="2" a="1"/>
  <c r="J1456" i="2" s="1"/>
  <c r="K1456" i="2" a="1"/>
  <c r="K1456" i="2" s="1"/>
  <c r="A1456" i="5" s="1"/>
  <c r="L1456" i="2" a="1"/>
  <c r="L1456" i="2" s="1"/>
  <c r="M1456" i="2" s="1" a="1"/>
  <c r="M1456" i="2" s="1"/>
  <c r="F1456" i="5" s="1"/>
  <c r="O1456" i="2" a="1"/>
  <c r="O1456" i="2" s="1"/>
  <c r="A1457" i="2"/>
  <c r="B1457" i="2"/>
  <c r="C1457" i="2"/>
  <c r="D1457" i="2"/>
  <c r="E1457" i="2" s="1"/>
  <c r="G1457" i="2" a="1"/>
  <c r="G1457" i="2" s="1"/>
  <c r="H1457" i="2" a="1"/>
  <c r="H1457" i="2" s="1"/>
  <c r="I1457" i="2" a="1"/>
  <c r="I1457" i="2" s="1"/>
  <c r="J1457" i="2" a="1"/>
  <c r="J1457" i="2" s="1"/>
  <c r="K1457" i="2" a="1"/>
  <c r="K1457" i="2" s="1"/>
  <c r="A1457" i="5" s="1"/>
  <c r="L1457" i="2" a="1"/>
  <c r="L1457" i="2" s="1"/>
  <c r="O1457" i="2" a="1"/>
  <c r="O1457" i="2" s="1"/>
  <c r="P1457" i="2" s="1"/>
  <c r="C1457" i="5" s="1"/>
  <c r="A1458" i="2"/>
  <c r="B1458" i="2"/>
  <c r="C1458" i="2"/>
  <c r="D1458" i="2"/>
  <c r="F1458" i="2" s="1"/>
  <c r="G1458" i="2" a="1"/>
  <c r="G1458" i="2" s="1"/>
  <c r="H1458" i="2" a="1"/>
  <c r="H1458" i="2" s="1"/>
  <c r="I1458" i="2" a="1"/>
  <c r="I1458" i="2" s="1"/>
  <c r="J1458" i="2" a="1"/>
  <c r="J1458" i="2" s="1"/>
  <c r="K1458" i="2" a="1"/>
  <c r="K1458" i="2" s="1"/>
  <c r="A1458" i="5" s="1"/>
  <c r="L1458" i="2" a="1"/>
  <c r="L1458" i="2" s="1"/>
  <c r="O1458" i="2" a="1"/>
  <c r="O1458" i="2" s="1"/>
  <c r="P1458" i="2" s="1"/>
  <c r="C1458" i="5" s="1"/>
  <c r="A1459" i="2"/>
  <c r="B1459" i="2"/>
  <c r="C1459" i="2"/>
  <c r="D1459" i="2"/>
  <c r="F1459" i="2" s="1"/>
  <c r="G1459" i="2" a="1"/>
  <c r="G1459" i="2" s="1"/>
  <c r="H1459" i="2" a="1"/>
  <c r="H1459" i="2" s="1"/>
  <c r="I1459" i="2" a="1"/>
  <c r="I1459" i="2" s="1"/>
  <c r="J1459" i="2" a="1"/>
  <c r="J1459" i="2" s="1"/>
  <c r="K1459" i="2" a="1"/>
  <c r="K1459" i="2" s="1"/>
  <c r="A1459" i="5" s="1"/>
  <c r="L1459" i="2" a="1"/>
  <c r="L1459" i="2" s="1"/>
  <c r="O1459" i="2" a="1"/>
  <c r="O1459" i="2" s="1"/>
  <c r="P1459" i="2" s="1"/>
  <c r="C1459" i="5" s="1"/>
  <c r="A1460" i="2"/>
  <c r="B1460" i="2"/>
  <c r="C1460" i="2"/>
  <c r="D1460" i="2"/>
  <c r="E1460" i="2" s="1"/>
  <c r="G1460" i="2" a="1"/>
  <c r="G1460" i="2" s="1"/>
  <c r="H1460" i="2" a="1"/>
  <c r="H1460" i="2" s="1"/>
  <c r="I1460" i="2" a="1"/>
  <c r="I1460" i="2" s="1"/>
  <c r="J1460" i="2" a="1"/>
  <c r="J1460" i="2" s="1"/>
  <c r="K1460" i="2" a="1"/>
  <c r="K1460" i="2" s="1"/>
  <c r="A1460" i="5" s="1"/>
  <c r="L1460" i="2" a="1"/>
  <c r="L1460" i="2" s="1"/>
  <c r="N1460" i="2" s="1" a="1"/>
  <c r="N1460" i="2" s="1"/>
  <c r="E1460" i="5" s="1"/>
  <c r="O1460" i="2" a="1"/>
  <c r="O1460" i="2" s="1"/>
  <c r="Q1460" i="2" s="1"/>
  <c r="D1460" i="5" s="1"/>
  <c r="A1461" i="2"/>
  <c r="B1461" i="2"/>
  <c r="C1461" i="2"/>
  <c r="D1461" i="2"/>
  <c r="E1461" i="2" s="1"/>
  <c r="G1461" i="2" a="1"/>
  <c r="G1461" i="2" s="1"/>
  <c r="H1461" i="2" a="1"/>
  <c r="H1461" i="2" s="1"/>
  <c r="I1461" i="2" a="1"/>
  <c r="I1461" i="2" s="1"/>
  <c r="J1461" i="2" a="1"/>
  <c r="J1461" i="2" s="1"/>
  <c r="K1461" i="2" a="1"/>
  <c r="K1461" i="2" s="1"/>
  <c r="A1461" i="5" s="1"/>
  <c r="L1461" i="2" a="1"/>
  <c r="L1461" i="2" s="1"/>
  <c r="O1461" i="2" a="1"/>
  <c r="O1461" i="2" s="1"/>
  <c r="P1461" i="2" s="1"/>
  <c r="C1461" i="5" s="1"/>
  <c r="A1462" i="2"/>
  <c r="B1462" i="2"/>
  <c r="C1462" i="2"/>
  <c r="D1462" i="2"/>
  <c r="F1462" i="2" s="1"/>
  <c r="G1462" i="2" a="1"/>
  <c r="G1462" i="2" s="1"/>
  <c r="H1462" i="2" a="1"/>
  <c r="H1462" i="2" s="1"/>
  <c r="I1462" i="2" a="1"/>
  <c r="I1462" i="2" s="1"/>
  <c r="J1462" i="2" a="1"/>
  <c r="J1462" i="2" s="1"/>
  <c r="K1462" i="2" a="1"/>
  <c r="K1462" i="2" s="1"/>
  <c r="A1462" i="5" s="1"/>
  <c r="L1462" i="2" a="1"/>
  <c r="L1462" i="2" s="1"/>
  <c r="M1462" i="2" s="1" a="1"/>
  <c r="M1462" i="2" s="1"/>
  <c r="F1462" i="5" s="1"/>
  <c r="O1462" i="2" a="1"/>
  <c r="O1462" i="2" s="1"/>
  <c r="P1462" i="2" s="1"/>
  <c r="C1462" i="5" s="1"/>
  <c r="A1463" i="2"/>
  <c r="B1463" i="2"/>
  <c r="C1463" i="2"/>
  <c r="D1463" i="2"/>
  <c r="E1463" i="2" s="1"/>
  <c r="G1463" i="2" a="1"/>
  <c r="G1463" i="2" s="1"/>
  <c r="H1463" i="2" a="1"/>
  <c r="H1463" i="2" s="1"/>
  <c r="I1463" i="2" a="1"/>
  <c r="I1463" i="2" s="1"/>
  <c r="J1463" i="2" a="1"/>
  <c r="J1463" i="2" s="1"/>
  <c r="K1463" i="2" a="1"/>
  <c r="K1463" i="2" s="1"/>
  <c r="A1463" i="5" s="1"/>
  <c r="L1463" i="2" a="1"/>
  <c r="L1463" i="2" s="1"/>
  <c r="M1463" i="2" s="1" a="1"/>
  <c r="M1463" i="2" s="1"/>
  <c r="F1463" i="5" s="1"/>
  <c r="O1463" i="2" a="1"/>
  <c r="O1463" i="2" s="1"/>
  <c r="A1464" i="2"/>
  <c r="B1464" i="2"/>
  <c r="C1464" i="2"/>
  <c r="D1464" i="2"/>
  <c r="F1464" i="2" s="1"/>
  <c r="G1464" i="2" a="1"/>
  <c r="G1464" i="2" s="1"/>
  <c r="H1464" i="2" a="1"/>
  <c r="H1464" i="2" s="1"/>
  <c r="I1464" i="2" a="1"/>
  <c r="I1464" i="2" s="1"/>
  <c r="J1464" i="2" a="1"/>
  <c r="J1464" i="2" s="1"/>
  <c r="K1464" i="2" a="1"/>
  <c r="K1464" i="2" s="1"/>
  <c r="A1464" i="5" s="1"/>
  <c r="L1464" i="2" a="1"/>
  <c r="L1464" i="2" s="1"/>
  <c r="N1464" i="2" s="1" a="1"/>
  <c r="N1464" i="2" s="1"/>
  <c r="E1464" i="5" s="1"/>
  <c r="O1464" i="2" a="1"/>
  <c r="O1464" i="2" s="1"/>
  <c r="A1465" i="2"/>
  <c r="B1465" i="2"/>
  <c r="C1465" i="2"/>
  <c r="D1465" i="2"/>
  <c r="E1465" i="2" s="1"/>
  <c r="G1465" i="2" a="1"/>
  <c r="G1465" i="2" s="1"/>
  <c r="H1465" i="2" a="1"/>
  <c r="H1465" i="2" s="1"/>
  <c r="I1465" i="2" a="1"/>
  <c r="I1465" i="2" s="1"/>
  <c r="J1465" i="2" a="1"/>
  <c r="J1465" i="2" s="1"/>
  <c r="K1465" i="2" a="1"/>
  <c r="K1465" i="2" s="1"/>
  <c r="A1465" i="5" s="1"/>
  <c r="L1465" i="2" a="1"/>
  <c r="L1465" i="2" s="1"/>
  <c r="O1465" i="2" a="1"/>
  <c r="O1465" i="2" s="1"/>
  <c r="P1465" i="2" s="1"/>
  <c r="C1465" i="5" s="1"/>
  <c r="A1466" i="2"/>
  <c r="B1466" i="2"/>
  <c r="C1466" i="2"/>
  <c r="D1466" i="2"/>
  <c r="F1466" i="2" s="1"/>
  <c r="G1466" i="2" a="1"/>
  <c r="G1466" i="2" s="1"/>
  <c r="H1466" i="2" a="1"/>
  <c r="H1466" i="2" s="1"/>
  <c r="I1466" i="2" a="1"/>
  <c r="I1466" i="2" s="1"/>
  <c r="J1466" i="2" a="1"/>
  <c r="J1466" i="2" s="1"/>
  <c r="K1466" i="2" a="1"/>
  <c r="K1466" i="2" s="1"/>
  <c r="A1466" i="5" s="1"/>
  <c r="L1466" i="2" a="1"/>
  <c r="L1466" i="2" s="1"/>
  <c r="O1466" i="2" a="1"/>
  <c r="O1466" i="2" s="1"/>
  <c r="A1467" i="2"/>
  <c r="B1467" i="2"/>
  <c r="C1467" i="2"/>
  <c r="D1467" i="2"/>
  <c r="F1467" i="2" s="1"/>
  <c r="G1467" i="2" a="1"/>
  <c r="G1467" i="2" s="1"/>
  <c r="H1467" i="2" a="1"/>
  <c r="H1467" i="2" s="1"/>
  <c r="I1467" i="2" a="1"/>
  <c r="I1467" i="2" s="1"/>
  <c r="J1467" i="2" a="1"/>
  <c r="J1467" i="2" s="1"/>
  <c r="K1467" i="2" a="1"/>
  <c r="K1467" i="2" s="1"/>
  <c r="A1467" i="5" s="1"/>
  <c r="L1467" i="2" a="1"/>
  <c r="L1467" i="2" s="1"/>
  <c r="O1467" i="2" a="1"/>
  <c r="O1467" i="2" s="1"/>
  <c r="A1468" i="2"/>
  <c r="B1468" i="2"/>
  <c r="C1468" i="2"/>
  <c r="D1468" i="2"/>
  <c r="E1468" i="2" s="1"/>
  <c r="G1468" i="2" a="1"/>
  <c r="G1468" i="2" s="1"/>
  <c r="H1468" i="2" a="1"/>
  <c r="H1468" i="2" s="1"/>
  <c r="I1468" i="2" a="1"/>
  <c r="I1468" i="2" s="1"/>
  <c r="J1468" i="2" a="1"/>
  <c r="J1468" i="2" s="1"/>
  <c r="K1468" i="2" a="1"/>
  <c r="K1468" i="2" s="1"/>
  <c r="A1468" i="5" s="1"/>
  <c r="L1468" i="2" a="1"/>
  <c r="L1468" i="2" s="1"/>
  <c r="M1468" i="2" s="1" a="1"/>
  <c r="M1468" i="2" s="1"/>
  <c r="F1468" i="5" s="1"/>
  <c r="O1468" i="2" a="1"/>
  <c r="O1468" i="2" s="1"/>
  <c r="A1469" i="2"/>
  <c r="B1469" i="2"/>
  <c r="C1469" i="2"/>
  <c r="D1469" i="2"/>
  <c r="F1469" i="2" s="1"/>
  <c r="G1469" i="2" a="1"/>
  <c r="G1469" i="2" s="1"/>
  <c r="H1469" i="2" a="1"/>
  <c r="H1469" i="2" s="1"/>
  <c r="I1469" i="2" a="1"/>
  <c r="I1469" i="2" s="1"/>
  <c r="J1469" i="2" a="1"/>
  <c r="J1469" i="2" s="1"/>
  <c r="K1469" i="2" a="1"/>
  <c r="K1469" i="2" s="1"/>
  <c r="A1469" i="5" s="1"/>
  <c r="L1469" i="2" a="1"/>
  <c r="L1469" i="2" s="1"/>
  <c r="O1469" i="2" a="1"/>
  <c r="O1469" i="2" s="1"/>
  <c r="P1469" i="2" s="1"/>
  <c r="C1469" i="5" s="1"/>
  <c r="A1470" i="2"/>
  <c r="B1470" i="2"/>
  <c r="C1470" i="2"/>
  <c r="D1470" i="2"/>
  <c r="F1470" i="2" s="1"/>
  <c r="G1470" i="2" a="1"/>
  <c r="G1470" i="2" s="1"/>
  <c r="H1470" i="2" a="1"/>
  <c r="H1470" i="2" s="1"/>
  <c r="I1470" i="2" a="1"/>
  <c r="I1470" i="2" s="1"/>
  <c r="J1470" i="2" a="1"/>
  <c r="J1470" i="2" s="1"/>
  <c r="K1470" i="2" a="1"/>
  <c r="K1470" i="2" s="1"/>
  <c r="A1470" i="5" s="1"/>
  <c r="L1470" i="2" a="1"/>
  <c r="L1470" i="2" s="1"/>
  <c r="O1470" i="2" a="1"/>
  <c r="O1470" i="2" s="1"/>
  <c r="A1471" i="2"/>
  <c r="B1471" i="2"/>
  <c r="C1471" i="2"/>
  <c r="D1471" i="2"/>
  <c r="F1471" i="2" s="1"/>
  <c r="E1471" i="2"/>
  <c r="G1471" i="2" a="1"/>
  <c r="G1471" i="2" s="1"/>
  <c r="H1471" i="2" a="1"/>
  <c r="H1471" i="2" s="1"/>
  <c r="I1471" i="2" a="1"/>
  <c r="I1471" i="2" s="1"/>
  <c r="J1471" i="2" a="1"/>
  <c r="J1471" i="2" s="1"/>
  <c r="K1471" i="2" a="1"/>
  <c r="K1471" i="2" s="1"/>
  <c r="A1471" i="5" s="1"/>
  <c r="L1471" i="2" a="1"/>
  <c r="L1471" i="2" s="1"/>
  <c r="O1471" i="2" a="1"/>
  <c r="O1471" i="2" s="1"/>
  <c r="A1472" i="2"/>
  <c r="B1472" i="2"/>
  <c r="C1472" i="2"/>
  <c r="D1472" i="2"/>
  <c r="F1472" i="2" s="1"/>
  <c r="G1472" i="2" a="1"/>
  <c r="G1472" i="2" s="1"/>
  <c r="H1472" i="2" a="1"/>
  <c r="H1472" i="2" s="1"/>
  <c r="I1472" i="2" a="1"/>
  <c r="I1472" i="2" s="1"/>
  <c r="J1472" i="2" a="1"/>
  <c r="J1472" i="2" s="1"/>
  <c r="K1472" i="2" a="1"/>
  <c r="K1472" i="2" s="1"/>
  <c r="A1472" i="5" s="1"/>
  <c r="L1472" i="2" a="1"/>
  <c r="L1472" i="2" s="1"/>
  <c r="N1472" i="2" s="1" a="1"/>
  <c r="N1472" i="2" s="1"/>
  <c r="E1472" i="5" s="1"/>
  <c r="O1472" i="2" a="1"/>
  <c r="O1472" i="2" s="1"/>
  <c r="A1473" i="2"/>
  <c r="B1473" i="2"/>
  <c r="C1473" i="2"/>
  <c r="D1473" i="2"/>
  <c r="E1473" i="2" s="1"/>
  <c r="G1473" i="2" a="1"/>
  <c r="G1473" i="2" s="1"/>
  <c r="H1473" i="2" a="1"/>
  <c r="H1473" i="2" s="1"/>
  <c r="I1473" i="2" a="1"/>
  <c r="I1473" i="2" s="1"/>
  <c r="J1473" i="2" a="1"/>
  <c r="J1473" i="2" s="1"/>
  <c r="K1473" i="2" a="1"/>
  <c r="K1473" i="2" s="1"/>
  <c r="A1473" i="5" s="1"/>
  <c r="L1473" i="2" a="1"/>
  <c r="L1473" i="2" s="1"/>
  <c r="O1473" i="2" a="1"/>
  <c r="O1473" i="2" s="1"/>
  <c r="P1473" i="2" s="1"/>
  <c r="C1473" i="5" s="1"/>
  <c r="A1474" i="2"/>
  <c r="B1474" i="2"/>
  <c r="C1474" i="2"/>
  <c r="D1474" i="2"/>
  <c r="F1474" i="2" s="1"/>
  <c r="G1474" i="2" a="1"/>
  <c r="G1474" i="2" s="1"/>
  <c r="H1474" i="2" a="1"/>
  <c r="H1474" i="2" s="1"/>
  <c r="I1474" i="2" a="1"/>
  <c r="I1474" i="2" s="1"/>
  <c r="J1474" i="2" a="1"/>
  <c r="J1474" i="2" s="1"/>
  <c r="K1474" i="2" a="1"/>
  <c r="K1474" i="2" s="1"/>
  <c r="A1474" i="5" s="1"/>
  <c r="L1474" i="2" a="1"/>
  <c r="L1474" i="2" s="1"/>
  <c r="O1474" i="2" a="1"/>
  <c r="O1474" i="2" s="1"/>
  <c r="Q1474" i="2" s="1"/>
  <c r="D1474" i="5" s="1"/>
  <c r="A1475" i="2"/>
  <c r="B1475" i="2"/>
  <c r="C1475" i="2"/>
  <c r="D1475" i="2"/>
  <c r="G1475" i="2" a="1"/>
  <c r="G1475" i="2" s="1"/>
  <c r="H1475" i="2" a="1"/>
  <c r="H1475" i="2" s="1"/>
  <c r="I1475" i="2" a="1"/>
  <c r="I1475" i="2" s="1"/>
  <c r="J1475" i="2" a="1"/>
  <c r="J1475" i="2" s="1"/>
  <c r="K1475" i="2" a="1"/>
  <c r="K1475" i="2" s="1"/>
  <c r="A1475" i="5" s="1"/>
  <c r="L1475" i="2" a="1"/>
  <c r="L1475" i="2" s="1"/>
  <c r="O1475" i="2" a="1"/>
  <c r="O1475" i="2" s="1"/>
  <c r="A1476" i="2"/>
  <c r="B1476" i="2"/>
  <c r="C1476" i="2"/>
  <c r="D1476" i="2"/>
  <c r="G1476" i="2" a="1"/>
  <c r="G1476" i="2" s="1"/>
  <c r="H1476" i="2" a="1"/>
  <c r="H1476" i="2" s="1"/>
  <c r="I1476" i="2" a="1"/>
  <c r="I1476" i="2" s="1"/>
  <c r="J1476" i="2" a="1"/>
  <c r="J1476" i="2" s="1"/>
  <c r="K1476" i="2" a="1"/>
  <c r="K1476" i="2" s="1"/>
  <c r="A1476" i="5" s="1"/>
  <c r="L1476" i="2" a="1"/>
  <c r="L1476" i="2" s="1"/>
  <c r="M1476" i="2" s="1" a="1"/>
  <c r="M1476" i="2" s="1"/>
  <c r="F1476" i="5" s="1"/>
  <c r="O1476" i="2" a="1"/>
  <c r="O1476" i="2" s="1"/>
  <c r="A1477" i="2"/>
  <c r="B1477" i="2"/>
  <c r="C1477" i="2"/>
  <c r="D1477" i="2"/>
  <c r="E1477" i="2" s="1"/>
  <c r="G1477" i="2" a="1"/>
  <c r="G1477" i="2" s="1"/>
  <c r="H1477" i="2" a="1"/>
  <c r="H1477" i="2" s="1"/>
  <c r="I1477" i="2" a="1"/>
  <c r="I1477" i="2" s="1"/>
  <c r="J1477" i="2" a="1"/>
  <c r="J1477" i="2" s="1"/>
  <c r="K1477" i="2" a="1"/>
  <c r="K1477" i="2" s="1"/>
  <c r="A1477" i="5" s="1"/>
  <c r="L1477" i="2" a="1"/>
  <c r="L1477" i="2" s="1"/>
  <c r="O1477" i="2" a="1"/>
  <c r="O1477" i="2" s="1"/>
  <c r="Q1477" i="2" s="1"/>
  <c r="D1477" i="5" s="1"/>
  <c r="A1478" i="2"/>
  <c r="B1478" i="2"/>
  <c r="C1478" i="2"/>
  <c r="D1478" i="2"/>
  <c r="F1478" i="2" s="1"/>
  <c r="G1478" i="2" a="1"/>
  <c r="G1478" i="2" s="1"/>
  <c r="H1478" i="2" a="1"/>
  <c r="H1478" i="2" s="1"/>
  <c r="I1478" i="2" a="1"/>
  <c r="I1478" i="2" s="1"/>
  <c r="J1478" i="2" a="1"/>
  <c r="J1478" i="2" s="1"/>
  <c r="K1478" i="2" a="1"/>
  <c r="K1478" i="2" s="1"/>
  <c r="A1478" i="5" s="1"/>
  <c r="L1478" i="2" a="1"/>
  <c r="L1478" i="2" s="1"/>
  <c r="O1478" i="2" a="1"/>
  <c r="O1478" i="2" s="1"/>
  <c r="A1479" i="2"/>
  <c r="B1479" i="2"/>
  <c r="C1479" i="2"/>
  <c r="D1479" i="2"/>
  <c r="G1479" i="2" a="1"/>
  <c r="G1479" i="2" s="1"/>
  <c r="H1479" i="2" a="1"/>
  <c r="H1479" i="2" s="1"/>
  <c r="I1479" i="2" a="1"/>
  <c r="I1479" i="2" s="1"/>
  <c r="J1479" i="2" a="1"/>
  <c r="J1479" i="2" s="1"/>
  <c r="K1479" i="2" a="1"/>
  <c r="K1479" i="2" s="1"/>
  <c r="A1479" i="5" s="1"/>
  <c r="L1479" i="2" a="1"/>
  <c r="L1479" i="2" s="1"/>
  <c r="O1479" i="2" a="1"/>
  <c r="O1479" i="2" s="1"/>
  <c r="A1480" i="2"/>
  <c r="B1480" i="2"/>
  <c r="C1480" i="2"/>
  <c r="D1480" i="2"/>
  <c r="G1480" i="2" a="1"/>
  <c r="G1480" i="2" s="1"/>
  <c r="H1480" i="2" a="1"/>
  <c r="H1480" i="2" s="1"/>
  <c r="I1480" i="2" a="1"/>
  <c r="I1480" i="2" s="1"/>
  <c r="J1480" i="2" a="1"/>
  <c r="J1480" i="2" s="1"/>
  <c r="K1480" i="2" a="1"/>
  <c r="K1480" i="2" s="1"/>
  <c r="A1480" i="5" s="1"/>
  <c r="L1480" i="2" a="1"/>
  <c r="L1480" i="2" s="1"/>
  <c r="M1480" i="2" s="1" a="1"/>
  <c r="M1480" i="2" s="1"/>
  <c r="F1480" i="5" s="1"/>
  <c r="O1480" i="2" a="1"/>
  <c r="O1480" i="2" s="1"/>
  <c r="A1481" i="2"/>
  <c r="B1481" i="2"/>
  <c r="C1481" i="2"/>
  <c r="D1481" i="2"/>
  <c r="G1481" i="2" a="1"/>
  <c r="G1481" i="2" s="1"/>
  <c r="H1481" i="2" a="1"/>
  <c r="H1481" i="2" s="1"/>
  <c r="I1481" i="2" a="1"/>
  <c r="I1481" i="2" s="1"/>
  <c r="J1481" i="2" a="1"/>
  <c r="J1481" i="2" s="1"/>
  <c r="K1481" i="2" a="1"/>
  <c r="K1481" i="2" s="1"/>
  <c r="A1481" i="5" s="1"/>
  <c r="L1481" i="2" a="1"/>
  <c r="L1481" i="2" s="1"/>
  <c r="O1481" i="2" a="1"/>
  <c r="O1481" i="2" s="1"/>
  <c r="P1481" i="2" s="1"/>
  <c r="C1481" i="5" s="1"/>
  <c r="A1482" i="2"/>
  <c r="B1482" i="2"/>
  <c r="C1482" i="2"/>
  <c r="D1482" i="2"/>
  <c r="G1482" i="2" a="1"/>
  <c r="G1482" i="2" s="1"/>
  <c r="H1482" i="2" a="1"/>
  <c r="H1482" i="2" s="1"/>
  <c r="I1482" i="2" a="1"/>
  <c r="I1482" i="2" s="1"/>
  <c r="J1482" i="2" a="1"/>
  <c r="J1482" i="2" s="1"/>
  <c r="K1482" i="2" a="1"/>
  <c r="K1482" i="2" s="1"/>
  <c r="A1482" i="5" s="1"/>
  <c r="L1482" i="2" a="1"/>
  <c r="L1482" i="2" s="1"/>
  <c r="O1482" i="2" a="1"/>
  <c r="O1482" i="2" s="1"/>
  <c r="P1482" i="2" s="1"/>
  <c r="C1482" i="5" s="1"/>
  <c r="A1483" i="2"/>
  <c r="B1483" i="2"/>
  <c r="C1483" i="2"/>
  <c r="D1483" i="2"/>
  <c r="E1483" i="2" s="1"/>
  <c r="G1483" i="2" a="1"/>
  <c r="G1483" i="2" s="1"/>
  <c r="H1483" i="2" a="1"/>
  <c r="H1483" i="2" s="1"/>
  <c r="I1483" i="2" a="1"/>
  <c r="I1483" i="2" s="1"/>
  <c r="J1483" i="2" a="1"/>
  <c r="J1483" i="2" s="1"/>
  <c r="K1483" i="2" a="1"/>
  <c r="K1483" i="2" s="1"/>
  <c r="A1483" i="5" s="1"/>
  <c r="L1483" i="2" a="1"/>
  <c r="L1483" i="2" s="1"/>
  <c r="O1483" i="2" a="1"/>
  <c r="O1483" i="2" s="1"/>
  <c r="A1484" i="2"/>
  <c r="B1484" i="2"/>
  <c r="C1484" i="2"/>
  <c r="D1484" i="2"/>
  <c r="E1484" i="2" s="1"/>
  <c r="F1484" i="2"/>
  <c r="G1484" i="2" a="1"/>
  <c r="G1484" i="2" s="1"/>
  <c r="H1484" i="2" a="1"/>
  <c r="H1484" i="2" s="1"/>
  <c r="I1484" i="2" a="1"/>
  <c r="I1484" i="2" s="1"/>
  <c r="J1484" i="2" a="1"/>
  <c r="J1484" i="2" s="1"/>
  <c r="K1484" i="2" a="1"/>
  <c r="K1484" i="2" s="1"/>
  <c r="A1484" i="5" s="1"/>
  <c r="L1484" i="2" a="1"/>
  <c r="L1484" i="2" s="1"/>
  <c r="M1484" i="2" s="1" a="1"/>
  <c r="M1484" i="2" s="1"/>
  <c r="F1484" i="5" s="1"/>
  <c r="O1484" i="2" a="1"/>
  <c r="O1484" i="2" s="1"/>
  <c r="A1485" i="2"/>
  <c r="B1485" i="2"/>
  <c r="C1485" i="2"/>
  <c r="D1485" i="2"/>
  <c r="E1485" i="2" s="1"/>
  <c r="G1485" i="2" a="1"/>
  <c r="G1485" i="2" s="1"/>
  <c r="H1485" i="2" a="1"/>
  <c r="H1485" i="2" s="1"/>
  <c r="I1485" i="2" a="1"/>
  <c r="I1485" i="2" s="1"/>
  <c r="J1485" i="2" a="1"/>
  <c r="J1485" i="2" s="1"/>
  <c r="K1485" i="2" a="1"/>
  <c r="K1485" i="2" s="1"/>
  <c r="A1485" i="5" s="1"/>
  <c r="L1485" i="2" a="1"/>
  <c r="L1485" i="2" s="1"/>
  <c r="N1485" i="2" s="1" a="1"/>
  <c r="N1485" i="2" s="1"/>
  <c r="E1485" i="5" s="1"/>
  <c r="O1485" i="2" a="1"/>
  <c r="O1485" i="2" s="1"/>
  <c r="P1485" i="2" s="1"/>
  <c r="C1485" i="5" s="1"/>
  <c r="A1486" i="2"/>
  <c r="B1486" i="2"/>
  <c r="C1486" i="2"/>
  <c r="D1486" i="2"/>
  <c r="F1486" i="2" s="1"/>
  <c r="G1486" i="2" a="1"/>
  <c r="G1486" i="2" s="1"/>
  <c r="H1486" i="2" a="1"/>
  <c r="H1486" i="2" s="1"/>
  <c r="I1486" i="2" a="1"/>
  <c r="I1486" i="2" s="1"/>
  <c r="J1486" i="2" a="1"/>
  <c r="J1486" i="2" s="1"/>
  <c r="K1486" i="2" a="1"/>
  <c r="K1486" i="2" s="1"/>
  <c r="A1486" i="5" s="1"/>
  <c r="L1486" i="2" a="1"/>
  <c r="L1486" i="2" s="1"/>
  <c r="O1486" i="2" a="1"/>
  <c r="O1486" i="2" s="1"/>
  <c r="P1486" i="2" s="1"/>
  <c r="C1486" i="5" s="1"/>
  <c r="A1487" i="2"/>
  <c r="B1487" i="2"/>
  <c r="C1487" i="2"/>
  <c r="D1487" i="2"/>
  <c r="F1487" i="2" s="1"/>
  <c r="G1487" i="2" a="1"/>
  <c r="G1487" i="2" s="1"/>
  <c r="H1487" i="2" a="1"/>
  <c r="H1487" i="2" s="1"/>
  <c r="I1487" i="2" a="1"/>
  <c r="I1487" i="2" s="1"/>
  <c r="J1487" i="2" a="1"/>
  <c r="J1487" i="2" s="1"/>
  <c r="K1487" i="2" a="1"/>
  <c r="K1487" i="2" s="1"/>
  <c r="A1487" i="5" s="1"/>
  <c r="L1487" i="2" a="1"/>
  <c r="L1487" i="2" s="1"/>
  <c r="M1487" i="2" s="1" a="1"/>
  <c r="M1487" i="2" s="1"/>
  <c r="F1487" i="5" s="1"/>
  <c r="O1487" i="2" a="1"/>
  <c r="O1487" i="2" s="1"/>
  <c r="P1487" i="2" s="1"/>
  <c r="C1487" i="5" s="1"/>
  <c r="A1488" i="2"/>
  <c r="B1488" i="2"/>
  <c r="C1488" i="2"/>
  <c r="D1488" i="2"/>
  <c r="F1488" i="2" s="1"/>
  <c r="G1488" i="2" a="1"/>
  <c r="G1488" i="2" s="1"/>
  <c r="H1488" i="2" a="1"/>
  <c r="H1488" i="2" s="1"/>
  <c r="I1488" i="2" a="1"/>
  <c r="I1488" i="2" s="1"/>
  <c r="J1488" i="2" a="1"/>
  <c r="J1488" i="2" s="1"/>
  <c r="K1488" i="2" a="1"/>
  <c r="K1488" i="2" s="1"/>
  <c r="A1488" i="5" s="1"/>
  <c r="L1488" i="2" a="1"/>
  <c r="L1488" i="2" s="1"/>
  <c r="M1488" i="2" s="1" a="1"/>
  <c r="M1488" i="2" s="1"/>
  <c r="F1488" i="5" s="1"/>
  <c r="O1488" i="2" a="1"/>
  <c r="O1488" i="2" s="1"/>
  <c r="A1489" i="2"/>
  <c r="B1489" i="2"/>
  <c r="C1489" i="2"/>
  <c r="D1489" i="2"/>
  <c r="E1489" i="2" s="1"/>
  <c r="G1489" i="2" a="1"/>
  <c r="G1489" i="2" s="1"/>
  <c r="H1489" i="2" a="1"/>
  <c r="H1489" i="2" s="1"/>
  <c r="I1489" i="2" a="1"/>
  <c r="I1489" i="2" s="1"/>
  <c r="J1489" i="2" a="1"/>
  <c r="J1489" i="2" s="1"/>
  <c r="K1489" i="2" a="1"/>
  <c r="K1489" i="2" s="1"/>
  <c r="A1489" i="5" s="1"/>
  <c r="L1489" i="2" a="1"/>
  <c r="L1489" i="2" s="1"/>
  <c r="M1489" i="2" s="1" a="1"/>
  <c r="M1489" i="2" s="1"/>
  <c r="F1489" i="5" s="1"/>
  <c r="O1489" i="2" a="1"/>
  <c r="O1489" i="2" s="1"/>
  <c r="Q1489" i="2" s="1"/>
  <c r="D1489" i="5" s="1"/>
  <c r="A1490" i="2"/>
  <c r="B1490" i="2"/>
  <c r="C1490" i="2"/>
  <c r="D1490" i="2"/>
  <c r="G1490" i="2" a="1"/>
  <c r="G1490" i="2" s="1"/>
  <c r="H1490" i="2" a="1"/>
  <c r="H1490" i="2" s="1"/>
  <c r="I1490" i="2" a="1"/>
  <c r="I1490" i="2" s="1"/>
  <c r="J1490" i="2" a="1"/>
  <c r="J1490" i="2" s="1"/>
  <c r="K1490" i="2" a="1"/>
  <c r="K1490" i="2" s="1"/>
  <c r="A1490" i="5" s="1"/>
  <c r="L1490" i="2" a="1"/>
  <c r="L1490" i="2" s="1"/>
  <c r="O1490" i="2" a="1"/>
  <c r="O1490" i="2" s="1"/>
  <c r="P1490" i="2" s="1"/>
  <c r="C1490" i="5" s="1"/>
  <c r="A1491" i="2"/>
  <c r="B1491" i="2"/>
  <c r="C1491" i="2"/>
  <c r="D1491" i="2"/>
  <c r="F1491" i="2" s="1"/>
  <c r="G1491" i="2" a="1"/>
  <c r="G1491" i="2" s="1"/>
  <c r="H1491" i="2" a="1"/>
  <c r="H1491" i="2" s="1"/>
  <c r="I1491" i="2" a="1"/>
  <c r="I1491" i="2" s="1"/>
  <c r="J1491" i="2" a="1"/>
  <c r="J1491" i="2" s="1"/>
  <c r="K1491" i="2" a="1"/>
  <c r="K1491" i="2" s="1"/>
  <c r="A1491" i="5" s="1"/>
  <c r="L1491" i="2" a="1"/>
  <c r="L1491" i="2" s="1"/>
  <c r="O1491" i="2" a="1"/>
  <c r="O1491" i="2" s="1"/>
  <c r="A1492" i="2"/>
  <c r="B1492" i="2"/>
  <c r="C1492" i="2"/>
  <c r="D1492" i="2"/>
  <c r="E1492" i="2" s="1"/>
  <c r="G1492" i="2" a="1"/>
  <c r="G1492" i="2" s="1"/>
  <c r="H1492" i="2" a="1"/>
  <c r="H1492" i="2" s="1"/>
  <c r="I1492" i="2" a="1"/>
  <c r="I1492" i="2" s="1"/>
  <c r="J1492" i="2" a="1"/>
  <c r="J1492" i="2" s="1"/>
  <c r="K1492" i="2" a="1"/>
  <c r="K1492" i="2" s="1"/>
  <c r="A1492" i="5" s="1"/>
  <c r="L1492" i="2" a="1"/>
  <c r="L1492" i="2" s="1"/>
  <c r="O1492" i="2" a="1"/>
  <c r="O1492" i="2" s="1"/>
  <c r="A1493" i="2"/>
  <c r="B1493" i="2"/>
  <c r="C1493" i="2"/>
  <c r="D1493" i="2"/>
  <c r="E1493" i="2" s="1"/>
  <c r="G1493" i="2" a="1"/>
  <c r="G1493" i="2" s="1"/>
  <c r="H1493" i="2" a="1"/>
  <c r="H1493" i="2" s="1"/>
  <c r="I1493" i="2" a="1"/>
  <c r="I1493" i="2" s="1"/>
  <c r="J1493" i="2" a="1"/>
  <c r="J1493" i="2" s="1"/>
  <c r="K1493" i="2" a="1"/>
  <c r="K1493" i="2" s="1"/>
  <c r="A1493" i="5" s="1"/>
  <c r="L1493" i="2" a="1"/>
  <c r="L1493" i="2" s="1"/>
  <c r="M1493" i="2" s="1" a="1"/>
  <c r="M1493" i="2" s="1"/>
  <c r="F1493" i="5" s="1"/>
  <c r="O1493" i="2" a="1"/>
  <c r="O1493" i="2" s="1"/>
  <c r="A1494" i="2"/>
  <c r="B1494" i="2"/>
  <c r="C1494" i="2"/>
  <c r="D1494" i="2"/>
  <c r="E1494" i="2" s="1"/>
  <c r="G1494" i="2" a="1"/>
  <c r="G1494" i="2" s="1"/>
  <c r="H1494" i="2" a="1"/>
  <c r="H1494" i="2" s="1"/>
  <c r="I1494" i="2" a="1"/>
  <c r="I1494" i="2" s="1"/>
  <c r="J1494" i="2" a="1"/>
  <c r="J1494" i="2" s="1"/>
  <c r="K1494" i="2" a="1"/>
  <c r="K1494" i="2" s="1"/>
  <c r="A1494" i="5" s="1"/>
  <c r="L1494" i="2" a="1"/>
  <c r="L1494" i="2" s="1"/>
  <c r="O1494" i="2" a="1"/>
  <c r="O1494" i="2" s="1"/>
  <c r="P1494" i="2" s="1"/>
  <c r="C1494" i="5" s="1"/>
  <c r="A1495" i="2"/>
  <c r="B1495" i="2"/>
  <c r="C1495" i="2"/>
  <c r="D1495" i="2"/>
  <c r="F1495" i="2" s="1"/>
  <c r="G1495" i="2" a="1"/>
  <c r="G1495" i="2" s="1"/>
  <c r="H1495" i="2" a="1"/>
  <c r="H1495" i="2" s="1"/>
  <c r="I1495" i="2" a="1"/>
  <c r="I1495" i="2" s="1"/>
  <c r="J1495" i="2" a="1"/>
  <c r="J1495" i="2" s="1"/>
  <c r="K1495" i="2" a="1"/>
  <c r="K1495" i="2" s="1"/>
  <c r="A1495" i="5" s="1"/>
  <c r="L1495" i="2" a="1"/>
  <c r="L1495" i="2" s="1"/>
  <c r="O1495" i="2" a="1"/>
  <c r="O1495" i="2" s="1"/>
  <c r="A1496" i="2"/>
  <c r="B1496" i="2"/>
  <c r="C1496" i="2"/>
  <c r="D1496" i="2"/>
  <c r="E1496" i="2" s="1"/>
  <c r="G1496" i="2" a="1"/>
  <c r="G1496" i="2" s="1"/>
  <c r="H1496" i="2" a="1"/>
  <c r="H1496" i="2" s="1"/>
  <c r="I1496" i="2" a="1"/>
  <c r="I1496" i="2" s="1"/>
  <c r="J1496" i="2" a="1"/>
  <c r="J1496" i="2" s="1"/>
  <c r="K1496" i="2" a="1"/>
  <c r="K1496" i="2" s="1"/>
  <c r="A1496" i="5" s="1"/>
  <c r="L1496" i="2" a="1"/>
  <c r="L1496" i="2" s="1"/>
  <c r="O1496" i="2" a="1"/>
  <c r="O1496" i="2" s="1"/>
  <c r="A1497" i="2"/>
  <c r="B1497" i="2"/>
  <c r="C1497" i="2"/>
  <c r="D1497" i="2"/>
  <c r="E1497" i="2" s="1"/>
  <c r="G1497" i="2" a="1"/>
  <c r="G1497" i="2" s="1"/>
  <c r="H1497" i="2" a="1"/>
  <c r="H1497" i="2" s="1"/>
  <c r="I1497" i="2" a="1"/>
  <c r="I1497" i="2" s="1"/>
  <c r="J1497" i="2" a="1"/>
  <c r="J1497" i="2" s="1"/>
  <c r="K1497" i="2" a="1"/>
  <c r="K1497" i="2" s="1"/>
  <c r="A1497" i="5" s="1"/>
  <c r="L1497" i="2" a="1"/>
  <c r="L1497" i="2" s="1"/>
  <c r="M1497" i="2" s="1" a="1"/>
  <c r="M1497" i="2" s="1"/>
  <c r="F1497" i="5" s="1"/>
  <c r="O1497" i="2" a="1"/>
  <c r="O1497" i="2" s="1"/>
  <c r="A1498" i="2"/>
  <c r="B1498" i="2"/>
  <c r="C1498" i="2"/>
  <c r="D1498" i="2"/>
  <c r="E1498" i="2" s="1"/>
  <c r="G1498" i="2" a="1"/>
  <c r="G1498" i="2" s="1"/>
  <c r="H1498" i="2" a="1"/>
  <c r="H1498" i="2" s="1"/>
  <c r="I1498" i="2" a="1"/>
  <c r="I1498" i="2" s="1"/>
  <c r="J1498" i="2" a="1"/>
  <c r="J1498" i="2" s="1"/>
  <c r="K1498" i="2" a="1"/>
  <c r="K1498" i="2" s="1"/>
  <c r="A1498" i="5" s="1"/>
  <c r="L1498" i="2" a="1"/>
  <c r="L1498" i="2" s="1"/>
  <c r="M1498" i="2" s="1" a="1"/>
  <c r="M1498" i="2" s="1"/>
  <c r="F1498" i="5" s="1"/>
  <c r="O1498" i="2" a="1"/>
  <c r="O1498" i="2" s="1"/>
  <c r="P1498" i="2" s="1"/>
  <c r="C1498" i="5" s="1"/>
  <c r="A1499" i="2"/>
  <c r="B1499" i="2"/>
  <c r="C1499" i="2"/>
  <c r="D1499" i="2"/>
  <c r="G1499" i="2" a="1"/>
  <c r="G1499" i="2" s="1"/>
  <c r="H1499" i="2" a="1"/>
  <c r="H1499" i="2" s="1"/>
  <c r="I1499" i="2" a="1"/>
  <c r="I1499" i="2" s="1"/>
  <c r="J1499" i="2" a="1"/>
  <c r="J1499" i="2" s="1"/>
  <c r="K1499" i="2" a="1"/>
  <c r="K1499" i="2" s="1"/>
  <c r="A1499" i="5" s="1"/>
  <c r="L1499" i="2" a="1"/>
  <c r="L1499" i="2" s="1"/>
  <c r="O1499" i="2" a="1"/>
  <c r="O1499" i="2" s="1"/>
  <c r="P1499" i="2" s="1"/>
  <c r="C1499" i="5" s="1"/>
  <c r="A1500" i="2"/>
  <c r="B1500" i="2"/>
  <c r="C1500" i="2"/>
  <c r="D1500" i="2"/>
  <c r="E1500" i="2" s="1"/>
  <c r="G1500" i="2" a="1"/>
  <c r="G1500" i="2" s="1"/>
  <c r="H1500" i="2" a="1"/>
  <c r="H1500" i="2" s="1"/>
  <c r="I1500" i="2" a="1"/>
  <c r="I1500" i="2" s="1"/>
  <c r="J1500" i="2" a="1"/>
  <c r="J1500" i="2" s="1"/>
  <c r="K1500" i="2" a="1"/>
  <c r="K1500" i="2" s="1"/>
  <c r="A1500" i="5" s="1"/>
  <c r="L1500" i="2" a="1"/>
  <c r="L1500" i="2" s="1"/>
  <c r="O1500" i="2" a="1"/>
  <c r="O1500" i="2" s="1"/>
  <c r="P1500" i="2" s="1"/>
  <c r="C1500" i="5" s="1"/>
  <c r="A1501" i="2"/>
  <c r="B1501" i="2"/>
  <c r="C1501" i="2"/>
  <c r="D1501" i="2"/>
  <c r="E1501" i="2" s="1"/>
  <c r="G1501" i="2" a="1"/>
  <c r="G1501" i="2" s="1"/>
  <c r="H1501" i="2" a="1"/>
  <c r="H1501" i="2" s="1"/>
  <c r="I1501" i="2" a="1"/>
  <c r="I1501" i="2" s="1"/>
  <c r="J1501" i="2" a="1"/>
  <c r="J1501" i="2" s="1"/>
  <c r="K1501" i="2" a="1"/>
  <c r="K1501" i="2" s="1"/>
  <c r="A1501" i="5" s="1"/>
  <c r="L1501" i="2" a="1"/>
  <c r="L1501" i="2" s="1"/>
  <c r="M1501" i="2" s="1" a="1"/>
  <c r="M1501" i="2" s="1"/>
  <c r="F1501" i="5" s="1"/>
  <c r="O1501" i="2" a="1"/>
  <c r="O1501" i="2" s="1"/>
  <c r="A1502" i="2"/>
  <c r="B1502" i="2"/>
  <c r="C1502" i="2"/>
  <c r="D1502" i="2"/>
  <c r="E1502" i="2" s="1"/>
  <c r="G1502" i="2" a="1"/>
  <c r="G1502" i="2" s="1"/>
  <c r="H1502" i="2" a="1"/>
  <c r="H1502" i="2" s="1"/>
  <c r="I1502" i="2" a="1"/>
  <c r="I1502" i="2" s="1"/>
  <c r="J1502" i="2" a="1"/>
  <c r="J1502" i="2" s="1"/>
  <c r="K1502" i="2" a="1"/>
  <c r="K1502" i="2" s="1"/>
  <c r="A1502" i="5" s="1"/>
  <c r="L1502" i="2" a="1"/>
  <c r="L1502" i="2" s="1"/>
  <c r="O1502" i="2" a="1"/>
  <c r="O1502" i="2" s="1"/>
  <c r="A1503" i="2"/>
  <c r="B1503" i="2"/>
  <c r="C1503" i="2"/>
  <c r="D1503" i="2"/>
  <c r="F1503" i="2" s="1"/>
  <c r="G1503" i="2" a="1"/>
  <c r="G1503" i="2" s="1"/>
  <c r="H1503" i="2" a="1"/>
  <c r="H1503" i="2" s="1"/>
  <c r="I1503" i="2" a="1"/>
  <c r="I1503" i="2" s="1"/>
  <c r="J1503" i="2" a="1"/>
  <c r="J1503" i="2" s="1"/>
  <c r="K1503" i="2" a="1"/>
  <c r="K1503" i="2" s="1"/>
  <c r="A1503" i="5" s="1"/>
  <c r="L1503" i="2" a="1"/>
  <c r="L1503" i="2" s="1"/>
  <c r="M1503" i="2" s="1" a="1"/>
  <c r="M1503" i="2" s="1"/>
  <c r="F1503" i="5" s="1"/>
  <c r="O1503" i="2" a="1"/>
  <c r="O1503" i="2" s="1"/>
  <c r="A1504" i="2"/>
  <c r="B1504" i="2"/>
  <c r="C1504" i="2"/>
  <c r="D1504" i="2"/>
  <c r="E1504" i="2" s="1"/>
  <c r="F1504" i="2"/>
  <c r="G1504" i="2" a="1"/>
  <c r="G1504" i="2" s="1"/>
  <c r="H1504" i="2" a="1"/>
  <c r="H1504" i="2" s="1"/>
  <c r="I1504" i="2" a="1"/>
  <c r="I1504" i="2" s="1"/>
  <c r="J1504" i="2" a="1"/>
  <c r="J1504" i="2" s="1"/>
  <c r="K1504" i="2" a="1"/>
  <c r="K1504" i="2" s="1"/>
  <c r="A1504" i="5" s="1"/>
  <c r="L1504" i="2" a="1"/>
  <c r="L1504" i="2" s="1"/>
  <c r="M1504" i="2" s="1" a="1"/>
  <c r="M1504" i="2" s="1"/>
  <c r="F1504" i="5" s="1"/>
  <c r="O1504" i="2" a="1"/>
  <c r="O1504" i="2" s="1"/>
  <c r="A1505" i="2"/>
  <c r="B1505" i="2"/>
  <c r="C1505" i="2"/>
  <c r="D1505" i="2"/>
  <c r="E1505" i="2" s="1"/>
  <c r="G1505" i="2" a="1"/>
  <c r="G1505" i="2" s="1"/>
  <c r="H1505" i="2" a="1"/>
  <c r="H1505" i="2" s="1"/>
  <c r="I1505" i="2" a="1"/>
  <c r="I1505" i="2" s="1"/>
  <c r="J1505" i="2" a="1"/>
  <c r="J1505" i="2" s="1"/>
  <c r="K1505" i="2" a="1"/>
  <c r="K1505" i="2" s="1"/>
  <c r="A1505" i="5" s="1"/>
  <c r="L1505" i="2" a="1"/>
  <c r="L1505" i="2" s="1"/>
  <c r="N1505" i="2" s="1" a="1"/>
  <c r="N1505" i="2" s="1"/>
  <c r="E1505" i="5" s="1"/>
  <c r="O1505" i="2" a="1"/>
  <c r="O1505" i="2" s="1"/>
  <c r="A1506" i="2"/>
  <c r="B1506" i="2"/>
  <c r="C1506" i="2"/>
  <c r="D1506" i="2"/>
  <c r="E1506" i="2" s="1"/>
  <c r="G1506" i="2" a="1"/>
  <c r="G1506" i="2" s="1"/>
  <c r="H1506" i="2" a="1"/>
  <c r="H1506" i="2" s="1"/>
  <c r="I1506" i="2" a="1"/>
  <c r="I1506" i="2" s="1"/>
  <c r="J1506" i="2" a="1"/>
  <c r="J1506" i="2" s="1"/>
  <c r="K1506" i="2" a="1"/>
  <c r="K1506" i="2" s="1"/>
  <c r="A1506" i="5" s="1"/>
  <c r="L1506" i="2" a="1"/>
  <c r="L1506" i="2" s="1"/>
  <c r="O1506" i="2" a="1"/>
  <c r="O1506" i="2" s="1"/>
  <c r="P1506" i="2" s="1"/>
  <c r="C1506" i="5" s="1"/>
  <c r="A1507" i="2"/>
  <c r="B1507" i="2"/>
  <c r="C1507" i="2"/>
  <c r="D1507" i="2"/>
  <c r="F1507" i="2" s="1"/>
  <c r="G1507" i="2" a="1"/>
  <c r="G1507" i="2" s="1"/>
  <c r="H1507" i="2" a="1"/>
  <c r="H1507" i="2" s="1"/>
  <c r="I1507" i="2" a="1"/>
  <c r="I1507" i="2" s="1"/>
  <c r="J1507" i="2" a="1"/>
  <c r="J1507" i="2" s="1"/>
  <c r="K1507" i="2" a="1"/>
  <c r="K1507" i="2" s="1"/>
  <c r="A1507" i="5" s="1"/>
  <c r="L1507" i="2" a="1"/>
  <c r="L1507" i="2" s="1"/>
  <c r="O1507" i="2" a="1"/>
  <c r="O1507" i="2" s="1"/>
  <c r="A1508" i="2"/>
  <c r="B1508" i="2"/>
  <c r="C1508" i="2"/>
  <c r="D1508" i="2"/>
  <c r="E1508" i="2" s="1"/>
  <c r="G1508" i="2" a="1"/>
  <c r="G1508" i="2" s="1"/>
  <c r="H1508" i="2" a="1"/>
  <c r="H1508" i="2" s="1"/>
  <c r="I1508" i="2" a="1"/>
  <c r="I1508" i="2" s="1"/>
  <c r="J1508" i="2" a="1"/>
  <c r="J1508" i="2" s="1"/>
  <c r="K1508" i="2" a="1"/>
  <c r="K1508" i="2" s="1"/>
  <c r="A1508" i="5" s="1"/>
  <c r="L1508" i="2" a="1"/>
  <c r="L1508" i="2" s="1"/>
  <c r="O1508" i="2" a="1"/>
  <c r="O1508" i="2" s="1"/>
  <c r="A1509" i="2"/>
  <c r="B1509" i="2"/>
  <c r="C1509" i="2"/>
  <c r="D1509" i="2"/>
  <c r="E1509" i="2" s="1"/>
  <c r="G1509" i="2" a="1"/>
  <c r="G1509" i="2" s="1"/>
  <c r="H1509" i="2" a="1"/>
  <c r="H1509" i="2" s="1"/>
  <c r="I1509" i="2" a="1"/>
  <c r="I1509" i="2" s="1"/>
  <c r="J1509" i="2" a="1"/>
  <c r="J1509" i="2" s="1"/>
  <c r="K1509" i="2" a="1"/>
  <c r="K1509" i="2" s="1"/>
  <c r="A1509" i="5" s="1"/>
  <c r="L1509" i="2" a="1"/>
  <c r="L1509" i="2" s="1"/>
  <c r="M1509" i="2" s="1" a="1"/>
  <c r="M1509" i="2" s="1"/>
  <c r="F1509" i="5" s="1"/>
  <c r="O1509" i="2" a="1"/>
  <c r="O1509" i="2" s="1"/>
  <c r="A1510" i="2"/>
  <c r="B1510" i="2"/>
  <c r="C1510" i="2"/>
  <c r="D1510" i="2"/>
  <c r="F1510" i="2" s="1"/>
  <c r="E1510" i="2"/>
  <c r="G1510" i="2" a="1"/>
  <c r="G1510" i="2" s="1"/>
  <c r="H1510" i="2" a="1"/>
  <c r="H1510" i="2" s="1"/>
  <c r="I1510" i="2" a="1"/>
  <c r="I1510" i="2" s="1"/>
  <c r="J1510" i="2" a="1"/>
  <c r="J1510" i="2" s="1"/>
  <c r="K1510" i="2" a="1"/>
  <c r="K1510" i="2" s="1"/>
  <c r="A1510" i="5" s="1"/>
  <c r="L1510" i="2" a="1"/>
  <c r="L1510" i="2" s="1"/>
  <c r="O1510" i="2" a="1"/>
  <c r="O1510" i="2" s="1"/>
  <c r="P1510" i="2" s="1"/>
  <c r="C1510" i="5" s="1"/>
  <c r="A1511" i="2"/>
  <c r="B1511" i="2"/>
  <c r="C1511" i="2"/>
  <c r="D1511" i="2"/>
  <c r="F1511" i="2" s="1"/>
  <c r="G1511" i="2" a="1"/>
  <c r="G1511" i="2" s="1"/>
  <c r="H1511" i="2" a="1"/>
  <c r="H1511" i="2" s="1"/>
  <c r="I1511" i="2" a="1"/>
  <c r="I1511" i="2" s="1"/>
  <c r="J1511" i="2" a="1"/>
  <c r="J1511" i="2" s="1"/>
  <c r="K1511" i="2" a="1"/>
  <c r="K1511" i="2" s="1"/>
  <c r="A1511" i="5" s="1"/>
  <c r="L1511" i="2" a="1"/>
  <c r="L1511" i="2" s="1"/>
  <c r="O1511" i="2" a="1"/>
  <c r="O1511" i="2" s="1"/>
  <c r="A1512" i="2"/>
  <c r="B1512" i="2"/>
  <c r="C1512" i="2"/>
  <c r="D1512" i="2"/>
  <c r="F1512" i="2" s="1"/>
  <c r="G1512" i="2" a="1"/>
  <c r="G1512" i="2" s="1"/>
  <c r="H1512" i="2" a="1"/>
  <c r="H1512" i="2" s="1"/>
  <c r="I1512" i="2" a="1"/>
  <c r="I1512" i="2" s="1"/>
  <c r="J1512" i="2" a="1"/>
  <c r="J1512" i="2" s="1"/>
  <c r="K1512" i="2" a="1"/>
  <c r="K1512" i="2" s="1"/>
  <c r="A1512" i="5" s="1"/>
  <c r="L1512" i="2" a="1"/>
  <c r="L1512" i="2" s="1"/>
  <c r="O1512" i="2" a="1"/>
  <c r="O1512" i="2" s="1"/>
  <c r="A1513" i="2"/>
  <c r="B1513" i="2"/>
  <c r="C1513" i="2"/>
  <c r="D1513" i="2"/>
  <c r="E1513" i="2" s="1"/>
  <c r="G1513" i="2" a="1"/>
  <c r="G1513" i="2" s="1"/>
  <c r="H1513" i="2" a="1"/>
  <c r="H1513" i="2" s="1"/>
  <c r="I1513" i="2" a="1"/>
  <c r="I1513" i="2" s="1"/>
  <c r="J1513" i="2" a="1"/>
  <c r="J1513" i="2" s="1"/>
  <c r="K1513" i="2" a="1"/>
  <c r="K1513" i="2" s="1"/>
  <c r="A1513" i="5" s="1"/>
  <c r="L1513" i="2" a="1"/>
  <c r="L1513" i="2" s="1"/>
  <c r="M1513" i="2" s="1" a="1"/>
  <c r="M1513" i="2" s="1"/>
  <c r="F1513" i="5" s="1"/>
  <c r="O1513" i="2" a="1"/>
  <c r="O1513" i="2" s="1"/>
  <c r="A1514" i="2"/>
  <c r="B1514" i="2"/>
  <c r="C1514" i="2"/>
  <c r="D1514" i="2"/>
  <c r="E1514" i="2" s="1"/>
  <c r="G1514" i="2" a="1"/>
  <c r="G1514" i="2" s="1"/>
  <c r="H1514" i="2" a="1"/>
  <c r="H1514" i="2" s="1"/>
  <c r="I1514" i="2" a="1"/>
  <c r="I1514" i="2" s="1"/>
  <c r="J1514" i="2" a="1"/>
  <c r="J1514" i="2" s="1"/>
  <c r="K1514" i="2" a="1"/>
  <c r="K1514" i="2" s="1"/>
  <c r="A1514" i="5" s="1"/>
  <c r="L1514" i="2" a="1"/>
  <c r="L1514" i="2" s="1"/>
  <c r="O1514" i="2" a="1"/>
  <c r="O1514" i="2" s="1"/>
  <c r="P1514" i="2" s="1"/>
  <c r="C1514" i="5" s="1"/>
  <c r="A1515" i="2"/>
  <c r="B1515" i="2"/>
  <c r="C1515" i="2"/>
  <c r="D1515" i="2"/>
  <c r="F1515" i="2" s="1"/>
  <c r="G1515" i="2" a="1"/>
  <c r="G1515" i="2" s="1"/>
  <c r="H1515" i="2" a="1"/>
  <c r="H1515" i="2" s="1"/>
  <c r="I1515" i="2" a="1"/>
  <c r="I1515" i="2" s="1"/>
  <c r="J1515" i="2" a="1"/>
  <c r="J1515" i="2" s="1"/>
  <c r="K1515" i="2" a="1"/>
  <c r="K1515" i="2" s="1"/>
  <c r="A1515" i="5" s="1"/>
  <c r="L1515" i="2" a="1"/>
  <c r="L1515" i="2" s="1"/>
  <c r="O1515" i="2" a="1"/>
  <c r="O1515" i="2" s="1"/>
  <c r="P1515" i="2" s="1"/>
  <c r="C1515" i="5" s="1"/>
  <c r="A1516" i="2"/>
  <c r="B1516" i="2"/>
  <c r="C1516" i="2"/>
  <c r="D1516" i="2"/>
  <c r="E1516" i="2" s="1"/>
  <c r="G1516" i="2" a="1"/>
  <c r="G1516" i="2" s="1"/>
  <c r="H1516" i="2" a="1"/>
  <c r="H1516" i="2" s="1"/>
  <c r="I1516" i="2" a="1"/>
  <c r="I1516" i="2" s="1"/>
  <c r="J1516" i="2" a="1"/>
  <c r="J1516" i="2" s="1"/>
  <c r="K1516" i="2" a="1"/>
  <c r="K1516" i="2" s="1"/>
  <c r="A1516" i="5" s="1"/>
  <c r="L1516" i="2" a="1"/>
  <c r="L1516" i="2" s="1"/>
  <c r="O1516" i="2" a="1"/>
  <c r="O1516" i="2" s="1"/>
  <c r="A1517" i="2"/>
  <c r="B1517" i="2"/>
  <c r="C1517" i="2"/>
  <c r="D1517" i="2"/>
  <c r="E1517" i="2" s="1"/>
  <c r="G1517" i="2" a="1"/>
  <c r="G1517" i="2" s="1"/>
  <c r="H1517" i="2" a="1"/>
  <c r="H1517" i="2" s="1"/>
  <c r="I1517" i="2" a="1"/>
  <c r="I1517" i="2" s="1"/>
  <c r="J1517" i="2" a="1"/>
  <c r="J1517" i="2" s="1"/>
  <c r="K1517" i="2" a="1"/>
  <c r="K1517" i="2" s="1"/>
  <c r="A1517" i="5" s="1"/>
  <c r="L1517" i="2" a="1"/>
  <c r="L1517" i="2" s="1"/>
  <c r="N1517" i="2" s="1" a="1"/>
  <c r="N1517" i="2" s="1"/>
  <c r="E1517" i="5" s="1"/>
  <c r="O1517" i="2" a="1"/>
  <c r="O1517" i="2" s="1"/>
  <c r="Q1517" i="2" s="1"/>
  <c r="D1517" i="5" s="1"/>
  <c r="A1518" i="2"/>
  <c r="B1518" i="2"/>
  <c r="C1518" i="2"/>
  <c r="D1518" i="2"/>
  <c r="E1518" i="2" s="1"/>
  <c r="G1518" i="2" a="1"/>
  <c r="G1518" i="2" s="1"/>
  <c r="H1518" i="2" a="1"/>
  <c r="H1518" i="2" s="1"/>
  <c r="I1518" i="2" a="1"/>
  <c r="I1518" i="2" s="1"/>
  <c r="J1518" i="2" a="1"/>
  <c r="J1518" i="2" s="1"/>
  <c r="K1518" i="2" a="1"/>
  <c r="K1518" i="2" s="1"/>
  <c r="A1518" i="5" s="1"/>
  <c r="L1518" i="2" a="1"/>
  <c r="L1518" i="2" s="1"/>
  <c r="O1518" i="2" a="1"/>
  <c r="O1518" i="2" s="1"/>
  <c r="P1518" i="2" s="1"/>
  <c r="C1518" i="5" s="1"/>
  <c r="A1519" i="2"/>
  <c r="B1519" i="2"/>
  <c r="C1519" i="2"/>
  <c r="D1519" i="2"/>
  <c r="F1519" i="2" s="1"/>
  <c r="G1519" i="2" a="1"/>
  <c r="G1519" i="2" s="1"/>
  <c r="H1519" i="2" a="1"/>
  <c r="H1519" i="2" s="1"/>
  <c r="I1519" i="2" a="1"/>
  <c r="I1519" i="2" s="1"/>
  <c r="J1519" i="2" a="1"/>
  <c r="J1519" i="2" s="1"/>
  <c r="K1519" i="2" a="1"/>
  <c r="K1519" i="2" s="1"/>
  <c r="A1519" i="5" s="1"/>
  <c r="L1519" i="2" a="1"/>
  <c r="L1519" i="2" s="1"/>
  <c r="M1519" i="2" s="1" a="1"/>
  <c r="M1519" i="2" s="1"/>
  <c r="F1519" i="5" s="1"/>
  <c r="O1519" i="2" a="1"/>
  <c r="O1519" i="2" s="1"/>
  <c r="P1519" i="2" s="1"/>
  <c r="C1519" i="5" s="1"/>
  <c r="A1520" i="2"/>
  <c r="B1520" i="2"/>
  <c r="C1520" i="2"/>
  <c r="D1520" i="2"/>
  <c r="E1520" i="2" s="1"/>
  <c r="G1520" i="2" a="1"/>
  <c r="G1520" i="2" s="1"/>
  <c r="H1520" i="2" a="1"/>
  <c r="H1520" i="2" s="1"/>
  <c r="I1520" i="2" a="1"/>
  <c r="I1520" i="2" s="1"/>
  <c r="J1520" i="2" a="1"/>
  <c r="J1520" i="2" s="1"/>
  <c r="K1520" i="2" a="1"/>
  <c r="K1520" i="2" s="1"/>
  <c r="A1520" i="5" s="1"/>
  <c r="L1520" i="2" a="1"/>
  <c r="L1520" i="2" s="1"/>
  <c r="O1520" i="2" a="1"/>
  <c r="O1520" i="2" s="1"/>
  <c r="A1521" i="2"/>
  <c r="B1521" i="2"/>
  <c r="C1521" i="2"/>
  <c r="D1521" i="2"/>
  <c r="E1521" i="2" s="1"/>
  <c r="G1521" i="2" a="1"/>
  <c r="G1521" i="2" s="1"/>
  <c r="H1521" i="2" a="1"/>
  <c r="H1521" i="2" s="1"/>
  <c r="I1521" i="2" a="1"/>
  <c r="I1521" i="2" s="1"/>
  <c r="J1521" i="2" a="1"/>
  <c r="J1521" i="2" s="1"/>
  <c r="K1521" i="2" a="1"/>
  <c r="K1521" i="2" s="1"/>
  <c r="A1521" i="5" s="1"/>
  <c r="L1521" i="2" a="1"/>
  <c r="L1521" i="2" s="1"/>
  <c r="N1521" i="2" s="1" a="1"/>
  <c r="N1521" i="2" s="1"/>
  <c r="E1521" i="5" s="1"/>
  <c r="O1521" i="2" a="1"/>
  <c r="O1521" i="2" s="1"/>
  <c r="A1522" i="2"/>
  <c r="B1522" i="2"/>
  <c r="C1522" i="2"/>
  <c r="D1522" i="2"/>
  <c r="E1522" i="2" s="1"/>
  <c r="G1522" i="2" a="1"/>
  <c r="G1522" i="2" s="1"/>
  <c r="H1522" i="2" a="1"/>
  <c r="H1522" i="2" s="1"/>
  <c r="I1522" i="2" a="1"/>
  <c r="I1522" i="2" s="1"/>
  <c r="J1522" i="2" a="1"/>
  <c r="J1522" i="2" s="1"/>
  <c r="K1522" i="2" a="1"/>
  <c r="K1522" i="2" s="1"/>
  <c r="A1522" i="5" s="1"/>
  <c r="L1522" i="2" a="1"/>
  <c r="L1522" i="2" s="1"/>
  <c r="O1522" i="2" a="1"/>
  <c r="O1522" i="2" s="1"/>
  <c r="P1522" i="2" s="1"/>
  <c r="C1522" i="5" s="1"/>
  <c r="A1523" i="2"/>
  <c r="B1523" i="2"/>
  <c r="C1523" i="2"/>
  <c r="D1523" i="2"/>
  <c r="G1523" i="2" a="1"/>
  <c r="G1523" i="2" s="1"/>
  <c r="H1523" i="2" a="1"/>
  <c r="H1523" i="2" s="1"/>
  <c r="I1523" i="2" a="1"/>
  <c r="I1523" i="2" s="1"/>
  <c r="J1523" i="2" a="1"/>
  <c r="J1523" i="2" s="1"/>
  <c r="K1523" i="2" a="1"/>
  <c r="K1523" i="2" s="1"/>
  <c r="A1523" i="5" s="1"/>
  <c r="L1523" i="2" a="1"/>
  <c r="L1523" i="2" s="1"/>
  <c r="O1523" i="2" a="1"/>
  <c r="O1523" i="2" s="1"/>
  <c r="P1523" i="2" s="1"/>
  <c r="C1523" i="5" s="1"/>
  <c r="A1524" i="2"/>
  <c r="B1524" i="2"/>
  <c r="C1524" i="2"/>
  <c r="D1524" i="2"/>
  <c r="F1524" i="2" s="1"/>
  <c r="G1524" i="2" a="1"/>
  <c r="G1524" i="2" s="1"/>
  <c r="H1524" i="2" a="1"/>
  <c r="H1524" i="2" s="1"/>
  <c r="I1524" i="2" a="1"/>
  <c r="I1524" i="2" s="1"/>
  <c r="J1524" i="2" a="1"/>
  <c r="J1524" i="2" s="1"/>
  <c r="K1524" i="2" a="1"/>
  <c r="K1524" i="2" s="1"/>
  <c r="A1524" i="5" s="1"/>
  <c r="L1524" i="2" a="1"/>
  <c r="L1524" i="2" s="1"/>
  <c r="O1524" i="2" a="1"/>
  <c r="O1524" i="2" s="1"/>
  <c r="P1524" i="2" s="1"/>
  <c r="C1524" i="5" s="1"/>
  <c r="A1525" i="2"/>
  <c r="B1525" i="2"/>
  <c r="C1525" i="2"/>
  <c r="D1525" i="2"/>
  <c r="E1525" i="2" s="1"/>
  <c r="G1525" i="2" a="1"/>
  <c r="G1525" i="2" s="1"/>
  <c r="H1525" i="2" a="1"/>
  <c r="H1525" i="2" s="1"/>
  <c r="I1525" i="2" a="1"/>
  <c r="I1525" i="2" s="1"/>
  <c r="J1525" i="2" a="1"/>
  <c r="J1525" i="2" s="1"/>
  <c r="K1525" i="2" a="1"/>
  <c r="K1525" i="2" s="1"/>
  <c r="A1525" i="5" s="1"/>
  <c r="L1525" i="2" a="1"/>
  <c r="L1525" i="2" s="1"/>
  <c r="M1525" i="2" s="1" a="1"/>
  <c r="M1525" i="2" s="1"/>
  <c r="F1525" i="5" s="1"/>
  <c r="O1525" i="2" a="1"/>
  <c r="O1525" i="2" s="1"/>
  <c r="Q1525" i="2" s="1"/>
  <c r="D1525" i="5" s="1"/>
  <c r="A1526" i="2"/>
  <c r="B1526" i="2"/>
  <c r="C1526" i="2"/>
  <c r="D1526" i="2"/>
  <c r="F1526" i="2" s="1"/>
  <c r="G1526" i="2" a="1"/>
  <c r="G1526" i="2" s="1"/>
  <c r="H1526" i="2" a="1"/>
  <c r="H1526" i="2" s="1"/>
  <c r="I1526" i="2" a="1"/>
  <c r="I1526" i="2" s="1"/>
  <c r="J1526" i="2" a="1"/>
  <c r="J1526" i="2" s="1"/>
  <c r="K1526" i="2" a="1"/>
  <c r="K1526" i="2" s="1"/>
  <c r="A1526" i="5" s="1"/>
  <c r="L1526" i="2" a="1"/>
  <c r="L1526" i="2" s="1"/>
  <c r="O1526" i="2" a="1"/>
  <c r="O1526" i="2" s="1"/>
  <c r="P1526" i="2" s="1"/>
  <c r="C1526" i="5" s="1"/>
  <c r="A1527" i="2"/>
  <c r="B1527" i="2"/>
  <c r="C1527" i="2"/>
  <c r="D1527" i="2"/>
  <c r="F1527" i="2" s="1"/>
  <c r="G1527" i="2" a="1"/>
  <c r="G1527" i="2" s="1"/>
  <c r="H1527" i="2" a="1"/>
  <c r="H1527" i="2" s="1"/>
  <c r="I1527" i="2" a="1"/>
  <c r="I1527" i="2" s="1"/>
  <c r="J1527" i="2" a="1"/>
  <c r="J1527" i="2" s="1"/>
  <c r="K1527" i="2" a="1"/>
  <c r="K1527" i="2" s="1"/>
  <c r="A1527" i="5" s="1"/>
  <c r="L1527" i="2" a="1"/>
  <c r="L1527" i="2" s="1"/>
  <c r="N1527" i="2" s="1" a="1"/>
  <c r="N1527" i="2" s="1"/>
  <c r="E1527" i="5" s="1"/>
  <c r="O1527" i="2" a="1"/>
  <c r="O1527" i="2" s="1"/>
  <c r="A1528" i="2"/>
  <c r="B1528" i="2"/>
  <c r="C1528" i="2"/>
  <c r="D1528" i="2"/>
  <c r="F1528" i="2" s="1"/>
  <c r="G1528" i="2" a="1"/>
  <c r="G1528" i="2" s="1"/>
  <c r="H1528" i="2" a="1"/>
  <c r="H1528" i="2" s="1"/>
  <c r="I1528" i="2" a="1"/>
  <c r="I1528" i="2" s="1"/>
  <c r="J1528" i="2" a="1"/>
  <c r="J1528" i="2" s="1"/>
  <c r="K1528" i="2" a="1"/>
  <c r="K1528" i="2" s="1"/>
  <c r="A1528" i="5" s="1"/>
  <c r="L1528" i="2" a="1"/>
  <c r="L1528" i="2" s="1"/>
  <c r="M1528" i="2" s="1" a="1"/>
  <c r="M1528" i="2" s="1"/>
  <c r="F1528" i="5" s="1"/>
  <c r="O1528" i="2" a="1"/>
  <c r="O1528" i="2" s="1"/>
  <c r="A1529" i="2"/>
  <c r="B1529" i="2"/>
  <c r="C1529" i="2"/>
  <c r="D1529" i="2"/>
  <c r="E1529" i="2" s="1"/>
  <c r="G1529" i="2" a="1"/>
  <c r="G1529" i="2" s="1"/>
  <c r="H1529" i="2" a="1"/>
  <c r="H1529" i="2" s="1"/>
  <c r="I1529" i="2" a="1"/>
  <c r="I1529" i="2" s="1"/>
  <c r="J1529" i="2" a="1"/>
  <c r="J1529" i="2" s="1"/>
  <c r="K1529" i="2" a="1"/>
  <c r="K1529" i="2" s="1"/>
  <c r="A1529" i="5" s="1"/>
  <c r="L1529" i="2" a="1"/>
  <c r="L1529" i="2" s="1"/>
  <c r="M1529" i="2" s="1" a="1"/>
  <c r="M1529" i="2" s="1"/>
  <c r="F1529" i="5" s="1"/>
  <c r="O1529" i="2" a="1"/>
  <c r="O1529" i="2" s="1"/>
  <c r="A1530" i="2"/>
  <c r="B1530" i="2"/>
  <c r="C1530" i="2"/>
  <c r="D1530" i="2"/>
  <c r="E1530" i="2" s="1"/>
  <c r="G1530" i="2" a="1"/>
  <c r="G1530" i="2" s="1"/>
  <c r="H1530" i="2" a="1"/>
  <c r="H1530" i="2" s="1"/>
  <c r="I1530" i="2" a="1"/>
  <c r="I1530" i="2" s="1"/>
  <c r="J1530" i="2" a="1"/>
  <c r="J1530" i="2" s="1"/>
  <c r="K1530" i="2" a="1"/>
  <c r="K1530" i="2" s="1"/>
  <c r="A1530" i="5" s="1"/>
  <c r="L1530" i="2" a="1"/>
  <c r="L1530" i="2" s="1"/>
  <c r="M1530" i="2" s="1" a="1"/>
  <c r="M1530" i="2" s="1"/>
  <c r="F1530" i="5" s="1"/>
  <c r="O1530" i="2" a="1"/>
  <c r="O1530" i="2" s="1"/>
  <c r="P1530" i="2" s="1"/>
  <c r="C1530" i="5" s="1"/>
  <c r="A1531" i="2"/>
  <c r="B1531" i="2"/>
  <c r="C1531" i="2"/>
  <c r="D1531" i="2"/>
  <c r="F1531" i="2" s="1"/>
  <c r="G1531" i="2" a="1"/>
  <c r="G1531" i="2" s="1"/>
  <c r="H1531" i="2" a="1"/>
  <c r="H1531" i="2" s="1"/>
  <c r="I1531" i="2" a="1"/>
  <c r="I1531" i="2" s="1"/>
  <c r="J1531" i="2" a="1"/>
  <c r="J1531" i="2" s="1"/>
  <c r="K1531" i="2" a="1"/>
  <c r="K1531" i="2" s="1"/>
  <c r="A1531" i="5" s="1"/>
  <c r="L1531" i="2" a="1"/>
  <c r="L1531" i="2" s="1"/>
  <c r="O1531" i="2" a="1"/>
  <c r="O1531" i="2" s="1"/>
  <c r="P1531" i="2" s="1"/>
  <c r="C1531" i="5" s="1"/>
  <c r="A1532" i="2"/>
  <c r="B1532" i="2"/>
  <c r="C1532" i="2"/>
  <c r="D1532" i="2"/>
  <c r="E1532" i="2" s="1"/>
  <c r="G1532" i="2" a="1"/>
  <c r="G1532" i="2" s="1"/>
  <c r="H1532" i="2" a="1"/>
  <c r="H1532" i="2" s="1"/>
  <c r="I1532" i="2" a="1"/>
  <c r="I1532" i="2" s="1"/>
  <c r="J1532" i="2" a="1"/>
  <c r="J1532" i="2" s="1"/>
  <c r="K1532" i="2" a="1"/>
  <c r="K1532" i="2" s="1"/>
  <c r="A1532" i="5" s="1"/>
  <c r="L1532" i="2" a="1"/>
  <c r="L1532" i="2" s="1"/>
  <c r="O1532" i="2" a="1"/>
  <c r="O1532" i="2" s="1"/>
  <c r="P1532" i="2" s="1"/>
  <c r="C1532" i="5" s="1"/>
  <c r="A1533" i="2"/>
  <c r="B1533" i="2"/>
  <c r="C1533" i="2"/>
  <c r="D1533" i="2"/>
  <c r="E1533" i="2" s="1"/>
  <c r="G1533" i="2" a="1"/>
  <c r="G1533" i="2" s="1"/>
  <c r="H1533" i="2" a="1"/>
  <c r="H1533" i="2" s="1"/>
  <c r="I1533" i="2" a="1"/>
  <c r="I1533" i="2" s="1"/>
  <c r="J1533" i="2" a="1"/>
  <c r="J1533" i="2" s="1"/>
  <c r="K1533" i="2" a="1"/>
  <c r="K1533" i="2" s="1"/>
  <c r="A1533" i="5" s="1"/>
  <c r="L1533" i="2" a="1"/>
  <c r="L1533" i="2" s="1"/>
  <c r="M1533" i="2" s="1" a="1"/>
  <c r="M1533" i="2" s="1"/>
  <c r="F1533" i="5" s="1"/>
  <c r="O1533" i="2" a="1"/>
  <c r="O1533" i="2" s="1"/>
  <c r="Q1533" i="2" s="1"/>
  <c r="D1533" i="5" s="1"/>
  <c r="A1534" i="2"/>
  <c r="B1534" i="2"/>
  <c r="C1534" i="2"/>
  <c r="D1534" i="2"/>
  <c r="E1534" i="2" s="1"/>
  <c r="G1534" i="2" a="1"/>
  <c r="G1534" i="2" s="1"/>
  <c r="H1534" i="2" a="1"/>
  <c r="H1534" i="2" s="1"/>
  <c r="I1534" i="2" a="1"/>
  <c r="I1534" i="2" s="1"/>
  <c r="J1534" i="2" a="1"/>
  <c r="J1534" i="2" s="1"/>
  <c r="K1534" i="2" a="1"/>
  <c r="K1534" i="2" s="1"/>
  <c r="A1534" i="5" s="1"/>
  <c r="L1534" i="2" a="1"/>
  <c r="L1534" i="2" s="1"/>
  <c r="M1534" i="2" s="1" a="1"/>
  <c r="M1534" i="2" s="1"/>
  <c r="F1534" i="5" s="1"/>
  <c r="O1534" i="2" a="1"/>
  <c r="O1534" i="2" s="1"/>
  <c r="P1534" i="2" s="1"/>
  <c r="C1534" i="5" s="1"/>
  <c r="A1535" i="2"/>
  <c r="B1535" i="2"/>
  <c r="C1535" i="2"/>
  <c r="D1535" i="2"/>
  <c r="F1535" i="2" s="1"/>
  <c r="G1535" i="2" a="1"/>
  <c r="G1535" i="2" s="1"/>
  <c r="H1535" i="2" a="1"/>
  <c r="H1535" i="2" s="1"/>
  <c r="I1535" i="2" a="1"/>
  <c r="I1535" i="2" s="1"/>
  <c r="J1535" i="2" a="1"/>
  <c r="J1535" i="2" s="1"/>
  <c r="K1535" i="2" a="1"/>
  <c r="K1535" i="2" s="1"/>
  <c r="A1535" i="5" s="1"/>
  <c r="L1535" i="2" a="1"/>
  <c r="L1535" i="2" s="1"/>
  <c r="M1535" i="2" s="1" a="1"/>
  <c r="M1535" i="2" s="1"/>
  <c r="F1535" i="5" s="1"/>
  <c r="O1535" i="2" a="1"/>
  <c r="O1535" i="2" s="1"/>
  <c r="A1536" i="2"/>
  <c r="B1536" i="2"/>
  <c r="C1536" i="2"/>
  <c r="D1536" i="2"/>
  <c r="F1536" i="2" s="1"/>
  <c r="G1536" i="2" a="1"/>
  <c r="G1536" i="2" s="1"/>
  <c r="H1536" i="2" a="1"/>
  <c r="H1536" i="2" s="1"/>
  <c r="I1536" i="2" a="1"/>
  <c r="I1536" i="2" s="1"/>
  <c r="J1536" i="2" a="1"/>
  <c r="J1536" i="2" s="1"/>
  <c r="K1536" i="2" a="1"/>
  <c r="K1536" i="2" s="1"/>
  <c r="A1536" i="5" s="1"/>
  <c r="L1536" i="2" a="1"/>
  <c r="L1536" i="2" s="1"/>
  <c r="M1536" i="2" s="1" a="1"/>
  <c r="M1536" i="2" s="1"/>
  <c r="F1536" i="5" s="1"/>
  <c r="O1536" i="2" a="1"/>
  <c r="O1536" i="2" s="1"/>
  <c r="A1537" i="2"/>
  <c r="B1537" i="2"/>
  <c r="C1537" i="2"/>
  <c r="D1537" i="2"/>
  <c r="F1537" i="2" s="1"/>
  <c r="G1537" i="2" a="1"/>
  <c r="G1537" i="2" s="1"/>
  <c r="H1537" i="2" a="1"/>
  <c r="H1537" i="2" s="1"/>
  <c r="I1537" i="2" a="1"/>
  <c r="I1537" i="2" s="1"/>
  <c r="J1537" i="2" a="1"/>
  <c r="J1537" i="2" s="1"/>
  <c r="K1537" i="2" a="1"/>
  <c r="K1537" i="2" s="1"/>
  <c r="A1537" i="5" s="1"/>
  <c r="L1537" i="2" a="1"/>
  <c r="L1537" i="2" s="1"/>
  <c r="N1537" i="2" s="1" a="1"/>
  <c r="N1537" i="2" s="1"/>
  <c r="E1537" i="5" s="1"/>
  <c r="O1537" i="2" a="1"/>
  <c r="O1537" i="2" s="1"/>
  <c r="A1538" i="2"/>
  <c r="B1538" i="2"/>
  <c r="C1538" i="2"/>
  <c r="D1538" i="2"/>
  <c r="G1538" i="2" a="1"/>
  <c r="G1538" i="2" s="1"/>
  <c r="H1538" i="2" a="1"/>
  <c r="H1538" i="2" s="1"/>
  <c r="I1538" i="2" a="1"/>
  <c r="I1538" i="2" s="1"/>
  <c r="J1538" i="2" a="1"/>
  <c r="J1538" i="2" s="1"/>
  <c r="K1538" i="2" a="1"/>
  <c r="K1538" i="2" s="1"/>
  <c r="A1538" i="5" s="1"/>
  <c r="L1538" i="2" a="1"/>
  <c r="L1538" i="2" s="1"/>
  <c r="N1538" i="2" s="1" a="1"/>
  <c r="N1538" i="2" s="1"/>
  <c r="E1538" i="5" s="1"/>
  <c r="O1538" i="2" a="1"/>
  <c r="O1538" i="2" s="1"/>
  <c r="Q1538" i="2" s="1"/>
  <c r="D1538" i="5" s="1"/>
  <c r="A1539" i="2"/>
  <c r="B1539" i="2"/>
  <c r="C1539" i="2"/>
  <c r="D1539" i="2"/>
  <c r="F1539" i="2" s="1"/>
  <c r="G1539" i="2" a="1"/>
  <c r="G1539" i="2" s="1"/>
  <c r="H1539" i="2" a="1"/>
  <c r="H1539" i="2" s="1"/>
  <c r="I1539" i="2" a="1"/>
  <c r="I1539" i="2" s="1"/>
  <c r="J1539" i="2" a="1"/>
  <c r="J1539" i="2" s="1"/>
  <c r="K1539" i="2" a="1"/>
  <c r="K1539" i="2" s="1"/>
  <c r="A1539" i="5" s="1"/>
  <c r="L1539" i="2" a="1"/>
  <c r="L1539" i="2" s="1"/>
  <c r="O1539" i="2" a="1"/>
  <c r="O1539" i="2" s="1"/>
  <c r="A1540" i="2"/>
  <c r="B1540" i="2"/>
  <c r="C1540" i="2"/>
  <c r="D1540" i="2"/>
  <c r="E1540" i="2" s="1"/>
  <c r="G1540" i="2" a="1"/>
  <c r="G1540" i="2" s="1"/>
  <c r="H1540" i="2" a="1"/>
  <c r="H1540" i="2" s="1"/>
  <c r="I1540" i="2" a="1"/>
  <c r="I1540" i="2" s="1"/>
  <c r="J1540" i="2" a="1"/>
  <c r="J1540" i="2" s="1"/>
  <c r="K1540" i="2" a="1"/>
  <c r="K1540" i="2" s="1"/>
  <c r="A1540" i="5" s="1"/>
  <c r="L1540" i="2" a="1"/>
  <c r="L1540" i="2" s="1"/>
  <c r="O1540" i="2" a="1"/>
  <c r="O1540" i="2" s="1"/>
  <c r="A1541" i="2"/>
  <c r="B1541" i="2"/>
  <c r="C1541" i="2"/>
  <c r="D1541" i="2"/>
  <c r="F1541" i="2" s="1"/>
  <c r="G1541" i="2" a="1"/>
  <c r="G1541" i="2" s="1"/>
  <c r="H1541" i="2" a="1"/>
  <c r="H1541" i="2" s="1"/>
  <c r="I1541" i="2" a="1"/>
  <c r="I1541" i="2" s="1"/>
  <c r="J1541" i="2" a="1"/>
  <c r="J1541" i="2" s="1"/>
  <c r="K1541" i="2" a="1"/>
  <c r="K1541" i="2" s="1"/>
  <c r="A1541" i="5" s="1"/>
  <c r="L1541" i="2" a="1"/>
  <c r="L1541" i="2" s="1"/>
  <c r="M1541" i="2" s="1" a="1"/>
  <c r="M1541" i="2" s="1"/>
  <c r="F1541" i="5" s="1"/>
  <c r="O1541" i="2" a="1"/>
  <c r="O1541" i="2" s="1"/>
  <c r="A1542" i="2"/>
  <c r="B1542" i="2"/>
  <c r="C1542" i="2"/>
  <c r="D1542" i="2"/>
  <c r="F1542" i="2" s="1"/>
  <c r="G1542" i="2" a="1"/>
  <c r="G1542" i="2" s="1"/>
  <c r="H1542" i="2" a="1"/>
  <c r="H1542" i="2" s="1"/>
  <c r="I1542" i="2" a="1"/>
  <c r="I1542" i="2" s="1"/>
  <c r="J1542" i="2" a="1"/>
  <c r="J1542" i="2" s="1"/>
  <c r="K1542" i="2" a="1"/>
  <c r="K1542" i="2" s="1"/>
  <c r="A1542" i="5" s="1"/>
  <c r="L1542" i="2" a="1"/>
  <c r="L1542" i="2" s="1"/>
  <c r="O1542" i="2" a="1"/>
  <c r="O1542" i="2" s="1"/>
  <c r="P1542" i="2" s="1"/>
  <c r="C1542" i="5" s="1"/>
  <c r="A1543" i="2"/>
  <c r="B1543" i="2"/>
  <c r="C1543" i="2"/>
  <c r="D1543" i="2"/>
  <c r="F1543" i="2" s="1"/>
  <c r="G1543" i="2" a="1"/>
  <c r="G1543" i="2" s="1"/>
  <c r="H1543" i="2" a="1"/>
  <c r="H1543" i="2" s="1"/>
  <c r="I1543" i="2" a="1"/>
  <c r="I1543" i="2" s="1"/>
  <c r="J1543" i="2" a="1"/>
  <c r="J1543" i="2" s="1"/>
  <c r="K1543" i="2" a="1"/>
  <c r="K1543" i="2" s="1"/>
  <c r="A1543" i="5" s="1"/>
  <c r="L1543" i="2" a="1"/>
  <c r="L1543" i="2" s="1"/>
  <c r="O1543" i="2" a="1"/>
  <c r="O1543" i="2" s="1"/>
  <c r="A1544" i="2"/>
  <c r="B1544" i="2"/>
  <c r="C1544" i="2"/>
  <c r="D1544" i="2"/>
  <c r="E1544" i="2" s="1"/>
  <c r="G1544" i="2" a="1"/>
  <c r="G1544" i="2" s="1"/>
  <c r="H1544" i="2" a="1"/>
  <c r="H1544" i="2" s="1"/>
  <c r="I1544" i="2" a="1"/>
  <c r="I1544" i="2" s="1"/>
  <c r="J1544" i="2" a="1"/>
  <c r="J1544" i="2" s="1"/>
  <c r="K1544" i="2" a="1"/>
  <c r="K1544" i="2" s="1"/>
  <c r="A1544" i="5" s="1"/>
  <c r="L1544" i="2" a="1"/>
  <c r="L1544" i="2" s="1"/>
  <c r="O1544" i="2" a="1"/>
  <c r="O1544" i="2" s="1"/>
  <c r="A1545" i="2"/>
  <c r="B1545" i="2"/>
  <c r="C1545" i="2"/>
  <c r="D1545" i="2"/>
  <c r="E1545" i="2" s="1"/>
  <c r="G1545" i="2" a="1"/>
  <c r="G1545" i="2" s="1"/>
  <c r="H1545" i="2" a="1"/>
  <c r="H1545" i="2" s="1"/>
  <c r="I1545" i="2" a="1"/>
  <c r="I1545" i="2" s="1"/>
  <c r="J1545" i="2" a="1"/>
  <c r="J1545" i="2" s="1"/>
  <c r="K1545" i="2" a="1"/>
  <c r="K1545" i="2" s="1"/>
  <c r="A1545" i="5" s="1"/>
  <c r="L1545" i="2" a="1"/>
  <c r="L1545" i="2" s="1"/>
  <c r="M1545" i="2" s="1" a="1"/>
  <c r="M1545" i="2" s="1"/>
  <c r="F1545" i="5" s="1"/>
  <c r="O1545" i="2" a="1"/>
  <c r="O1545" i="2" s="1"/>
  <c r="A1546" i="2"/>
  <c r="B1546" i="2"/>
  <c r="C1546" i="2"/>
  <c r="D1546" i="2"/>
  <c r="E1546" i="2" s="1"/>
  <c r="G1546" i="2" a="1"/>
  <c r="G1546" i="2" s="1"/>
  <c r="H1546" i="2" a="1"/>
  <c r="H1546" i="2" s="1"/>
  <c r="I1546" i="2" a="1"/>
  <c r="I1546" i="2" s="1"/>
  <c r="J1546" i="2" a="1"/>
  <c r="J1546" i="2" s="1"/>
  <c r="K1546" i="2" a="1"/>
  <c r="K1546" i="2" s="1"/>
  <c r="A1546" i="5" s="1"/>
  <c r="L1546" i="2" a="1"/>
  <c r="L1546" i="2" s="1"/>
  <c r="O1546" i="2" a="1"/>
  <c r="O1546" i="2" s="1"/>
  <c r="Q1546" i="2" s="1"/>
  <c r="D1546" i="5" s="1"/>
  <c r="A1547" i="2"/>
  <c r="B1547" i="2"/>
  <c r="C1547" i="2"/>
  <c r="D1547" i="2"/>
  <c r="F1547" i="2" s="1"/>
  <c r="G1547" i="2" a="1"/>
  <c r="G1547" i="2" s="1"/>
  <c r="H1547" i="2" a="1"/>
  <c r="H1547" i="2" s="1"/>
  <c r="I1547" i="2" a="1"/>
  <c r="I1547" i="2" s="1"/>
  <c r="J1547" i="2" a="1"/>
  <c r="J1547" i="2" s="1"/>
  <c r="K1547" i="2" a="1"/>
  <c r="K1547" i="2" s="1"/>
  <c r="A1547" i="5" s="1"/>
  <c r="L1547" i="2" a="1"/>
  <c r="L1547" i="2" s="1"/>
  <c r="O1547" i="2" a="1"/>
  <c r="O1547" i="2" s="1"/>
  <c r="P1547" i="2" s="1"/>
  <c r="C1547" i="5" s="1"/>
  <c r="A1548" i="2"/>
  <c r="B1548" i="2"/>
  <c r="C1548" i="2"/>
  <c r="D1548" i="2"/>
  <c r="F1548" i="2" s="1"/>
  <c r="G1548" i="2" a="1"/>
  <c r="G1548" i="2" s="1"/>
  <c r="H1548" i="2" a="1"/>
  <c r="H1548" i="2" s="1"/>
  <c r="I1548" i="2" a="1"/>
  <c r="I1548" i="2" s="1"/>
  <c r="J1548" i="2" a="1"/>
  <c r="J1548" i="2" s="1"/>
  <c r="K1548" i="2" a="1"/>
  <c r="K1548" i="2" s="1"/>
  <c r="A1548" i="5" s="1"/>
  <c r="L1548" i="2" a="1"/>
  <c r="L1548" i="2" s="1"/>
  <c r="O1548" i="2" a="1"/>
  <c r="O1548" i="2" s="1"/>
  <c r="A1549" i="2"/>
  <c r="B1549" i="2"/>
  <c r="C1549" i="2"/>
  <c r="D1549" i="2"/>
  <c r="E1549" i="2" s="1"/>
  <c r="G1549" i="2" a="1"/>
  <c r="G1549" i="2" s="1"/>
  <c r="H1549" i="2" a="1"/>
  <c r="H1549" i="2" s="1"/>
  <c r="I1549" i="2" a="1"/>
  <c r="I1549" i="2" s="1"/>
  <c r="J1549" i="2" a="1"/>
  <c r="J1549" i="2" s="1"/>
  <c r="K1549" i="2" a="1"/>
  <c r="K1549" i="2" s="1"/>
  <c r="A1549" i="5" s="1"/>
  <c r="L1549" i="2" a="1"/>
  <c r="L1549" i="2" s="1"/>
  <c r="N1549" i="2" s="1" a="1"/>
  <c r="N1549" i="2" s="1"/>
  <c r="E1549" i="5" s="1"/>
  <c r="O1549" i="2" a="1"/>
  <c r="O1549" i="2" s="1"/>
  <c r="Q1549" i="2" s="1"/>
  <c r="D1549" i="5" s="1"/>
  <c r="A1550" i="2"/>
  <c r="B1550" i="2"/>
  <c r="C1550" i="2"/>
  <c r="D1550" i="2"/>
  <c r="E1550" i="2" s="1"/>
  <c r="G1550" i="2" a="1"/>
  <c r="G1550" i="2" s="1"/>
  <c r="H1550" i="2" a="1"/>
  <c r="H1550" i="2" s="1"/>
  <c r="I1550" i="2" a="1"/>
  <c r="I1550" i="2" s="1"/>
  <c r="J1550" i="2" a="1"/>
  <c r="J1550" i="2" s="1"/>
  <c r="K1550" i="2" a="1"/>
  <c r="K1550" i="2" s="1"/>
  <c r="A1550" i="5" s="1"/>
  <c r="L1550" i="2" a="1"/>
  <c r="L1550" i="2" s="1"/>
  <c r="O1550" i="2" a="1"/>
  <c r="O1550" i="2" s="1"/>
  <c r="P1550" i="2" s="1"/>
  <c r="C1550" i="5" s="1"/>
  <c r="A1551" i="2"/>
  <c r="B1551" i="2"/>
  <c r="C1551" i="2"/>
  <c r="D1551" i="2"/>
  <c r="F1551" i="2" s="1"/>
  <c r="G1551" i="2" a="1"/>
  <c r="G1551" i="2" s="1"/>
  <c r="H1551" i="2" a="1"/>
  <c r="H1551" i="2" s="1"/>
  <c r="I1551" i="2" a="1"/>
  <c r="I1551" i="2" s="1"/>
  <c r="J1551" i="2" a="1"/>
  <c r="J1551" i="2" s="1"/>
  <c r="K1551" i="2" a="1"/>
  <c r="K1551" i="2" s="1"/>
  <c r="A1551" i="5" s="1"/>
  <c r="L1551" i="2" a="1"/>
  <c r="L1551" i="2" s="1"/>
  <c r="M1551" i="2" s="1" a="1"/>
  <c r="M1551" i="2" s="1"/>
  <c r="F1551" i="5" s="1"/>
  <c r="O1551" i="2" a="1"/>
  <c r="O1551" i="2" s="1"/>
  <c r="P1551" i="2" s="1"/>
  <c r="C1551" i="5" s="1"/>
  <c r="A1552" i="2"/>
  <c r="B1552" i="2"/>
  <c r="C1552" i="2"/>
  <c r="D1552" i="2"/>
  <c r="G1552" i="2" a="1"/>
  <c r="G1552" i="2" s="1"/>
  <c r="H1552" i="2" a="1"/>
  <c r="H1552" i="2" s="1"/>
  <c r="I1552" i="2" a="1"/>
  <c r="I1552" i="2" s="1"/>
  <c r="J1552" i="2" a="1"/>
  <c r="J1552" i="2" s="1"/>
  <c r="K1552" i="2" a="1"/>
  <c r="K1552" i="2" s="1"/>
  <c r="A1552" i="5" s="1"/>
  <c r="L1552" i="2" a="1"/>
  <c r="L1552" i="2" s="1"/>
  <c r="M1552" i="2" s="1" a="1"/>
  <c r="M1552" i="2" s="1"/>
  <c r="F1552" i="5" s="1"/>
  <c r="O1552" i="2" a="1"/>
  <c r="O1552" i="2" s="1"/>
  <c r="A1553" i="2"/>
  <c r="B1553" i="2"/>
  <c r="C1553" i="2"/>
  <c r="D1553" i="2"/>
  <c r="E1553" i="2" s="1"/>
  <c r="G1553" i="2" a="1"/>
  <c r="G1553" i="2" s="1"/>
  <c r="H1553" i="2" a="1"/>
  <c r="H1553" i="2" s="1"/>
  <c r="I1553" i="2" a="1"/>
  <c r="I1553" i="2" s="1"/>
  <c r="J1553" i="2" a="1"/>
  <c r="J1553" i="2" s="1"/>
  <c r="K1553" i="2" a="1"/>
  <c r="K1553" i="2" s="1"/>
  <c r="A1553" i="5" s="1"/>
  <c r="L1553" i="2" a="1"/>
  <c r="L1553" i="2" s="1"/>
  <c r="M1553" i="2" s="1" a="1"/>
  <c r="M1553" i="2" s="1"/>
  <c r="F1553" i="5" s="1"/>
  <c r="O1553" i="2" a="1"/>
  <c r="O1553" i="2" s="1"/>
  <c r="A1554" i="2"/>
  <c r="B1554" i="2"/>
  <c r="C1554" i="2"/>
  <c r="D1554" i="2"/>
  <c r="E1554" i="2" s="1"/>
  <c r="G1554" i="2" a="1"/>
  <c r="G1554" i="2" s="1"/>
  <c r="H1554" i="2" a="1"/>
  <c r="H1554" i="2" s="1"/>
  <c r="I1554" i="2" a="1"/>
  <c r="I1554" i="2" s="1"/>
  <c r="J1554" i="2" a="1"/>
  <c r="J1554" i="2" s="1"/>
  <c r="K1554" i="2" a="1"/>
  <c r="K1554" i="2" s="1"/>
  <c r="A1554" i="5" s="1"/>
  <c r="L1554" i="2" a="1"/>
  <c r="L1554" i="2" s="1"/>
  <c r="O1554" i="2" a="1"/>
  <c r="O1554" i="2" s="1"/>
  <c r="P1554" i="2" s="1"/>
  <c r="C1554" i="5" s="1"/>
  <c r="A1555" i="2"/>
  <c r="B1555" i="2"/>
  <c r="C1555" i="2"/>
  <c r="D1555" i="2"/>
  <c r="F1555" i="2" s="1"/>
  <c r="G1555" i="2" a="1"/>
  <c r="G1555" i="2" s="1"/>
  <c r="H1555" i="2" a="1"/>
  <c r="H1555" i="2" s="1"/>
  <c r="I1555" i="2" a="1"/>
  <c r="I1555" i="2" s="1"/>
  <c r="J1555" i="2" a="1"/>
  <c r="J1555" i="2" s="1"/>
  <c r="K1555" i="2" a="1"/>
  <c r="K1555" i="2" s="1"/>
  <c r="A1555" i="5" s="1"/>
  <c r="L1555" i="2" a="1"/>
  <c r="L1555" i="2" s="1"/>
  <c r="O1555" i="2" a="1"/>
  <c r="O1555" i="2" s="1"/>
  <c r="P1555" i="2" s="1"/>
  <c r="C1555" i="5" s="1"/>
  <c r="A1556" i="2"/>
  <c r="B1556" i="2"/>
  <c r="C1556" i="2"/>
  <c r="D1556" i="2"/>
  <c r="F1556" i="2" s="1"/>
  <c r="G1556" i="2" a="1"/>
  <c r="G1556" i="2" s="1"/>
  <c r="H1556" i="2" a="1"/>
  <c r="H1556" i="2" s="1"/>
  <c r="I1556" i="2" a="1"/>
  <c r="I1556" i="2" s="1"/>
  <c r="J1556" i="2" a="1"/>
  <c r="J1556" i="2" s="1"/>
  <c r="K1556" i="2" a="1"/>
  <c r="K1556" i="2" s="1"/>
  <c r="A1556" i="5" s="1"/>
  <c r="L1556" i="2" a="1"/>
  <c r="L1556" i="2" s="1"/>
  <c r="O1556" i="2" a="1"/>
  <c r="O1556" i="2" s="1"/>
  <c r="P1556" i="2" s="1"/>
  <c r="C1556" i="5" s="1"/>
  <c r="A1557" i="2"/>
  <c r="B1557" i="2"/>
  <c r="C1557" i="2"/>
  <c r="D1557" i="2"/>
  <c r="E1557" i="2" s="1"/>
  <c r="G1557" i="2" a="1"/>
  <c r="G1557" i="2" s="1"/>
  <c r="H1557" i="2" a="1"/>
  <c r="H1557" i="2" s="1"/>
  <c r="I1557" i="2" a="1"/>
  <c r="I1557" i="2" s="1"/>
  <c r="J1557" i="2" a="1"/>
  <c r="J1557" i="2" s="1"/>
  <c r="K1557" i="2" a="1"/>
  <c r="K1557" i="2" s="1"/>
  <c r="A1557" i="5" s="1"/>
  <c r="L1557" i="2" a="1"/>
  <c r="L1557" i="2" s="1"/>
  <c r="M1557" i="2" s="1" a="1"/>
  <c r="M1557" i="2" s="1"/>
  <c r="F1557" i="5" s="1"/>
  <c r="O1557" i="2" a="1"/>
  <c r="O1557" i="2" s="1"/>
  <c r="Q1557" i="2" s="1"/>
  <c r="D1557" i="5" s="1"/>
  <c r="A1558" i="2"/>
  <c r="B1558" i="2"/>
  <c r="C1558" i="2"/>
  <c r="D1558" i="2"/>
  <c r="E1558" i="2" s="1"/>
  <c r="G1558" i="2" a="1"/>
  <c r="G1558" i="2" s="1"/>
  <c r="H1558" i="2" a="1"/>
  <c r="H1558" i="2" s="1"/>
  <c r="I1558" i="2" a="1"/>
  <c r="I1558" i="2" s="1"/>
  <c r="J1558" i="2" a="1"/>
  <c r="J1558" i="2" s="1"/>
  <c r="K1558" i="2" a="1"/>
  <c r="K1558" i="2" s="1"/>
  <c r="A1558" i="5" s="1"/>
  <c r="L1558" i="2" a="1"/>
  <c r="L1558" i="2" s="1"/>
  <c r="O1558" i="2" a="1"/>
  <c r="O1558" i="2" s="1"/>
  <c r="P1558" i="2" s="1"/>
  <c r="C1558" i="5" s="1"/>
  <c r="A1559" i="2"/>
  <c r="B1559" i="2"/>
  <c r="C1559" i="2"/>
  <c r="D1559" i="2"/>
  <c r="F1559" i="2" s="1"/>
  <c r="G1559" i="2" a="1"/>
  <c r="G1559" i="2" s="1"/>
  <c r="H1559" i="2" a="1"/>
  <c r="H1559" i="2" s="1"/>
  <c r="I1559" i="2" a="1"/>
  <c r="I1559" i="2" s="1"/>
  <c r="J1559" i="2" a="1"/>
  <c r="J1559" i="2" s="1"/>
  <c r="K1559" i="2" a="1"/>
  <c r="K1559" i="2" s="1"/>
  <c r="A1559" i="5" s="1"/>
  <c r="L1559" i="2" a="1"/>
  <c r="L1559" i="2" s="1"/>
  <c r="N1559" i="2" s="1" a="1"/>
  <c r="N1559" i="2" s="1"/>
  <c r="E1559" i="5" s="1"/>
  <c r="O1559" i="2" a="1"/>
  <c r="O1559" i="2" s="1"/>
  <c r="A1560" i="2"/>
  <c r="B1560" i="2"/>
  <c r="C1560" i="2"/>
  <c r="D1560" i="2"/>
  <c r="E1560" i="2" s="1"/>
  <c r="G1560" i="2" a="1"/>
  <c r="G1560" i="2" s="1"/>
  <c r="H1560" i="2" a="1"/>
  <c r="H1560" i="2" s="1"/>
  <c r="I1560" i="2" a="1"/>
  <c r="I1560" i="2" s="1"/>
  <c r="J1560" i="2" a="1"/>
  <c r="J1560" i="2" s="1"/>
  <c r="K1560" i="2" a="1"/>
  <c r="K1560" i="2" s="1"/>
  <c r="A1560" i="5" s="1"/>
  <c r="L1560" i="2" a="1"/>
  <c r="L1560" i="2" s="1"/>
  <c r="M1560" i="2" s="1" a="1"/>
  <c r="M1560" i="2" s="1"/>
  <c r="F1560" i="5" s="1"/>
  <c r="O1560" i="2" a="1"/>
  <c r="O1560" i="2" s="1"/>
  <c r="A1561" i="2"/>
  <c r="B1561" i="2"/>
  <c r="C1561" i="2"/>
  <c r="D1561" i="2"/>
  <c r="E1561" i="2" s="1"/>
  <c r="G1561" i="2" a="1"/>
  <c r="G1561" i="2" s="1"/>
  <c r="H1561" i="2" a="1"/>
  <c r="H1561" i="2" s="1"/>
  <c r="I1561" i="2" a="1"/>
  <c r="I1561" i="2" s="1"/>
  <c r="J1561" i="2" a="1"/>
  <c r="J1561" i="2" s="1"/>
  <c r="K1561" i="2" a="1"/>
  <c r="K1561" i="2" s="1"/>
  <c r="A1561" i="5" s="1"/>
  <c r="L1561" i="2" a="1"/>
  <c r="L1561" i="2" s="1"/>
  <c r="M1561" i="2" s="1" a="1"/>
  <c r="M1561" i="2" s="1"/>
  <c r="F1561" i="5" s="1"/>
  <c r="O1561" i="2" a="1"/>
  <c r="O1561" i="2" s="1"/>
  <c r="A1562" i="2"/>
  <c r="B1562" i="2"/>
  <c r="C1562" i="2"/>
  <c r="D1562" i="2"/>
  <c r="E1562" i="2" s="1"/>
  <c r="G1562" i="2" a="1"/>
  <c r="G1562" i="2" s="1"/>
  <c r="H1562" i="2" a="1"/>
  <c r="H1562" i="2" s="1"/>
  <c r="I1562" i="2" a="1"/>
  <c r="I1562" i="2" s="1"/>
  <c r="J1562" i="2" a="1"/>
  <c r="J1562" i="2" s="1"/>
  <c r="K1562" i="2" a="1"/>
  <c r="K1562" i="2" s="1"/>
  <c r="A1562" i="5" s="1"/>
  <c r="L1562" i="2" a="1"/>
  <c r="L1562" i="2" s="1"/>
  <c r="M1562" i="2" s="1" a="1"/>
  <c r="M1562" i="2" s="1"/>
  <c r="F1562" i="5" s="1"/>
  <c r="O1562" i="2" a="1"/>
  <c r="O1562" i="2" s="1"/>
  <c r="P1562" i="2" s="1"/>
  <c r="C1562" i="5" s="1"/>
  <c r="A1563" i="2"/>
  <c r="B1563" i="2"/>
  <c r="C1563" i="2"/>
  <c r="D1563" i="2"/>
  <c r="F1563" i="2" s="1"/>
  <c r="G1563" i="2" a="1"/>
  <c r="G1563" i="2" s="1"/>
  <c r="H1563" i="2" a="1"/>
  <c r="H1563" i="2" s="1"/>
  <c r="I1563" i="2" a="1"/>
  <c r="I1563" i="2" s="1"/>
  <c r="J1563" i="2" a="1"/>
  <c r="J1563" i="2" s="1"/>
  <c r="K1563" i="2" a="1"/>
  <c r="K1563" i="2" s="1"/>
  <c r="A1563" i="5" s="1"/>
  <c r="L1563" i="2" a="1"/>
  <c r="L1563" i="2" s="1"/>
  <c r="O1563" i="2" a="1"/>
  <c r="O1563" i="2" s="1"/>
  <c r="A1564" i="2"/>
  <c r="B1564" i="2"/>
  <c r="C1564" i="2"/>
  <c r="D1564" i="2"/>
  <c r="E1564" i="2" s="1"/>
  <c r="G1564" i="2" a="1"/>
  <c r="G1564" i="2" s="1"/>
  <c r="H1564" i="2" a="1"/>
  <c r="H1564" i="2" s="1"/>
  <c r="I1564" i="2" a="1"/>
  <c r="I1564" i="2" s="1"/>
  <c r="J1564" i="2" a="1"/>
  <c r="J1564" i="2" s="1"/>
  <c r="K1564" i="2" a="1"/>
  <c r="K1564" i="2" s="1"/>
  <c r="A1564" i="5" s="1"/>
  <c r="L1564" i="2" a="1"/>
  <c r="L1564" i="2" s="1"/>
  <c r="O1564" i="2" a="1"/>
  <c r="O1564" i="2" s="1"/>
  <c r="P1564" i="2" s="1"/>
  <c r="C1564" i="5" s="1"/>
  <c r="A1565" i="2"/>
  <c r="B1565" i="2"/>
  <c r="C1565" i="2"/>
  <c r="D1565" i="2"/>
  <c r="E1565" i="2" s="1"/>
  <c r="G1565" i="2" a="1"/>
  <c r="G1565" i="2" s="1"/>
  <c r="H1565" i="2" a="1"/>
  <c r="H1565" i="2" s="1"/>
  <c r="I1565" i="2" a="1"/>
  <c r="I1565" i="2" s="1"/>
  <c r="J1565" i="2" a="1"/>
  <c r="J1565" i="2" s="1"/>
  <c r="K1565" i="2" a="1"/>
  <c r="K1565" i="2" s="1"/>
  <c r="A1565" i="5" s="1"/>
  <c r="L1565" i="2" a="1"/>
  <c r="L1565" i="2" s="1"/>
  <c r="M1565" i="2" s="1" a="1"/>
  <c r="M1565" i="2" s="1"/>
  <c r="F1565" i="5" s="1"/>
  <c r="O1565" i="2" a="1"/>
  <c r="O1565" i="2" s="1"/>
  <c r="Q1565" i="2" s="1"/>
  <c r="D1565" i="5" s="1"/>
  <c r="A1566" i="2"/>
  <c r="B1566" i="2"/>
  <c r="C1566" i="2"/>
  <c r="D1566" i="2"/>
  <c r="E1566" i="2" s="1"/>
  <c r="G1566" i="2" a="1"/>
  <c r="G1566" i="2" s="1"/>
  <c r="H1566" i="2" a="1"/>
  <c r="H1566" i="2" s="1"/>
  <c r="I1566" i="2" a="1"/>
  <c r="I1566" i="2" s="1"/>
  <c r="J1566" i="2" a="1"/>
  <c r="J1566" i="2" s="1"/>
  <c r="K1566" i="2" a="1"/>
  <c r="K1566" i="2" s="1"/>
  <c r="A1566" i="5" s="1"/>
  <c r="L1566" i="2" a="1"/>
  <c r="L1566" i="2" s="1"/>
  <c r="O1566" i="2" a="1"/>
  <c r="O1566" i="2" s="1"/>
  <c r="P1566" i="2" s="1"/>
  <c r="C1566" i="5" s="1"/>
  <c r="A1567" i="2"/>
  <c r="B1567" i="2"/>
  <c r="C1567" i="2"/>
  <c r="D1567" i="2"/>
  <c r="F1567" i="2" s="1"/>
  <c r="G1567" i="2" a="1"/>
  <c r="G1567" i="2" s="1"/>
  <c r="H1567" i="2" a="1"/>
  <c r="H1567" i="2" s="1"/>
  <c r="I1567" i="2" a="1"/>
  <c r="I1567" i="2" s="1"/>
  <c r="J1567" i="2" a="1"/>
  <c r="J1567" i="2" s="1"/>
  <c r="K1567" i="2" a="1"/>
  <c r="K1567" i="2" s="1"/>
  <c r="A1567" i="5" s="1"/>
  <c r="L1567" i="2" a="1"/>
  <c r="L1567" i="2" s="1"/>
  <c r="M1567" i="2" s="1" a="1"/>
  <c r="M1567" i="2" s="1"/>
  <c r="F1567" i="5" s="1"/>
  <c r="O1567" i="2" a="1"/>
  <c r="O1567" i="2" s="1"/>
  <c r="A1568" i="2"/>
  <c r="B1568" i="2"/>
  <c r="C1568" i="2"/>
  <c r="D1568" i="2"/>
  <c r="E1568" i="2" s="1"/>
  <c r="G1568" i="2" a="1"/>
  <c r="G1568" i="2" s="1"/>
  <c r="H1568" i="2" a="1"/>
  <c r="H1568" i="2" s="1"/>
  <c r="I1568" i="2" a="1"/>
  <c r="I1568" i="2" s="1"/>
  <c r="J1568" i="2" a="1"/>
  <c r="J1568" i="2" s="1"/>
  <c r="K1568" i="2" a="1"/>
  <c r="K1568" i="2" s="1"/>
  <c r="A1568" i="5" s="1"/>
  <c r="L1568" i="2" a="1"/>
  <c r="L1568" i="2" s="1"/>
  <c r="M1568" i="2" s="1" a="1"/>
  <c r="M1568" i="2" s="1"/>
  <c r="F1568" i="5" s="1"/>
  <c r="O1568" i="2" a="1"/>
  <c r="O1568" i="2" s="1"/>
  <c r="A1569" i="2"/>
  <c r="B1569" i="2"/>
  <c r="C1569" i="2"/>
  <c r="D1569" i="2"/>
  <c r="E1569" i="2" s="1"/>
  <c r="G1569" i="2" a="1"/>
  <c r="G1569" i="2" s="1"/>
  <c r="H1569" i="2" a="1"/>
  <c r="H1569" i="2" s="1"/>
  <c r="I1569" i="2" a="1"/>
  <c r="I1569" i="2" s="1"/>
  <c r="J1569" i="2" a="1"/>
  <c r="J1569" i="2" s="1"/>
  <c r="K1569" i="2" a="1"/>
  <c r="K1569" i="2" s="1"/>
  <c r="A1569" i="5" s="1"/>
  <c r="L1569" i="2" a="1"/>
  <c r="L1569" i="2" s="1"/>
  <c r="M1569" i="2" s="1" a="1"/>
  <c r="M1569" i="2" s="1"/>
  <c r="F1569" i="5" s="1"/>
  <c r="O1569" i="2" a="1"/>
  <c r="O1569" i="2" s="1"/>
  <c r="A1570" i="2"/>
  <c r="B1570" i="2"/>
  <c r="C1570" i="2"/>
  <c r="D1570" i="2"/>
  <c r="E1570" i="2" s="1"/>
  <c r="G1570" i="2" a="1"/>
  <c r="G1570" i="2" s="1"/>
  <c r="H1570" i="2" a="1"/>
  <c r="H1570" i="2" s="1"/>
  <c r="I1570" i="2" a="1"/>
  <c r="I1570" i="2" s="1"/>
  <c r="J1570" i="2" a="1"/>
  <c r="J1570" i="2" s="1"/>
  <c r="K1570" i="2" a="1"/>
  <c r="K1570" i="2" s="1"/>
  <c r="A1570" i="5" s="1"/>
  <c r="L1570" i="2" a="1"/>
  <c r="L1570" i="2" s="1"/>
  <c r="N1570" i="2" s="1" a="1"/>
  <c r="N1570" i="2" s="1"/>
  <c r="E1570" i="5" s="1"/>
  <c r="O1570" i="2" a="1"/>
  <c r="O1570" i="2" s="1"/>
  <c r="Q1570" i="2" s="1"/>
  <c r="D1570" i="5" s="1"/>
  <c r="A1571" i="2"/>
  <c r="B1571" i="2"/>
  <c r="C1571" i="2"/>
  <c r="D1571" i="2"/>
  <c r="F1571" i="2" s="1"/>
  <c r="G1571" i="2" a="1"/>
  <c r="G1571" i="2" s="1"/>
  <c r="H1571" i="2" a="1"/>
  <c r="H1571" i="2" s="1"/>
  <c r="I1571" i="2" a="1"/>
  <c r="I1571" i="2" s="1"/>
  <c r="J1571" i="2" a="1"/>
  <c r="J1571" i="2" s="1"/>
  <c r="K1571" i="2" a="1"/>
  <c r="K1571" i="2" s="1"/>
  <c r="A1571" i="5" s="1"/>
  <c r="L1571" i="2" a="1"/>
  <c r="L1571" i="2" s="1"/>
  <c r="O1571" i="2" a="1"/>
  <c r="O1571" i="2" s="1"/>
  <c r="A1572" i="2"/>
  <c r="B1572" i="2"/>
  <c r="C1572" i="2"/>
  <c r="D1572" i="2"/>
  <c r="F1572" i="2" s="1"/>
  <c r="G1572" i="2" a="1"/>
  <c r="G1572" i="2" s="1"/>
  <c r="H1572" i="2" a="1"/>
  <c r="H1572" i="2" s="1"/>
  <c r="I1572" i="2" a="1"/>
  <c r="I1572" i="2" s="1"/>
  <c r="J1572" i="2" a="1"/>
  <c r="J1572" i="2" s="1"/>
  <c r="K1572" i="2" a="1"/>
  <c r="K1572" i="2" s="1"/>
  <c r="A1572" i="5" s="1"/>
  <c r="L1572" i="2" a="1"/>
  <c r="L1572" i="2" s="1"/>
  <c r="O1572" i="2" a="1"/>
  <c r="O1572" i="2" s="1"/>
  <c r="A1573" i="2"/>
  <c r="B1573" i="2"/>
  <c r="C1573" i="2"/>
  <c r="D1573" i="2"/>
  <c r="F1573" i="2" s="1"/>
  <c r="G1573" i="2" a="1"/>
  <c r="G1573" i="2" s="1"/>
  <c r="H1573" i="2" a="1"/>
  <c r="H1573" i="2" s="1"/>
  <c r="I1573" i="2" a="1"/>
  <c r="I1573" i="2" s="1"/>
  <c r="J1573" i="2" a="1"/>
  <c r="J1573" i="2" s="1"/>
  <c r="K1573" i="2" a="1"/>
  <c r="K1573" i="2" s="1"/>
  <c r="A1573" i="5" s="1"/>
  <c r="L1573" i="2" a="1"/>
  <c r="L1573" i="2" s="1"/>
  <c r="M1573" i="2" s="1" a="1"/>
  <c r="M1573" i="2" s="1"/>
  <c r="F1573" i="5" s="1"/>
  <c r="O1573" i="2" a="1"/>
  <c r="O1573" i="2" s="1"/>
  <c r="A1574" i="2"/>
  <c r="B1574" i="2"/>
  <c r="C1574" i="2"/>
  <c r="D1574" i="2"/>
  <c r="E1574" i="2" s="1"/>
  <c r="G1574" i="2" a="1"/>
  <c r="G1574" i="2" s="1"/>
  <c r="H1574" i="2" a="1"/>
  <c r="H1574" i="2" s="1"/>
  <c r="I1574" i="2" a="1"/>
  <c r="I1574" i="2" s="1"/>
  <c r="J1574" i="2" a="1"/>
  <c r="J1574" i="2" s="1"/>
  <c r="K1574" i="2" a="1"/>
  <c r="K1574" i="2" s="1"/>
  <c r="A1574" i="5" s="1"/>
  <c r="L1574" i="2" a="1"/>
  <c r="L1574" i="2" s="1"/>
  <c r="O1574" i="2" a="1"/>
  <c r="O1574" i="2" s="1"/>
  <c r="Q1574" i="2" s="1"/>
  <c r="D1574" i="5" s="1"/>
  <c r="A1575" i="2"/>
  <c r="B1575" i="2"/>
  <c r="C1575" i="2"/>
  <c r="D1575" i="2"/>
  <c r="F1575" i="2" s="1"/>
  <c r="G1575" i="2" a="1"/>
  <c r="G1575" i="2" s="1"/>
  <c r="H1575" i="2" a="1"/>
  <c r="H1575" i="2" s="1"/>
  <c r="I1575" i="2" a="1"/>
  <c r="I1575" i="2" s="1"/>
  <c r="J1575" i="2" a="1"/>
  <c r="J1575" i="2" s="1"/>
  <c r="K1575" i="2" a="1"/>
  <c r="K1575" i="2" s="1"/>
  <c r="A1575" i="5" s="1"/>
  <c r="L1575" i="2" a="1"/>
  <c r="L1575" i="2" s="1"/>
  <c r="O1575" i="2" a="1"/>
  <c r="O1575" i="2" s="1"/>
  <c r="P1575" i="2" s="1"/>
  <c r="C1575" i="5" s="1"/>
  <c r="A1576" i="2"/>
  <c r="B1576" i="2"/>
  <c r="C1576" i="2"/>
  <c r="D1576" i="2"/>
  <c r="E1576" i="2" s="1"/>
  <c r="G1576" i="2" a="1"/>
  <c r="G1576" i="2" s="1"/>
  <c r="H1576" i="2" a="1"/>
  <c r="H1576" i="2" s="1"/>
  <c r="I1576" i="2" a="1"/>
  <c r="I1576" i="2" s="1"/>
  <c r="J1576" i="2" a="1"/>
  <c r="J1576" i="2" s="1"/>
  <c r="K1576" i="2" a="1"/>
  <c r="K1576" i="2" s="1"/>
  <c r="A1576" i="5" s="1"/>
  <c r="L1576" i="2" a="1"/>
  <c r="L1576" i="2" s="1"/>
  <c r="O1576" i="2" a="1"/>
  <c r="O1576" i="2" s="1"/>
  <c r="P1576" i="2" s="1"/>
  <c r="C1576" i="5" s="1"/>
  <c r="A1577" i="2"/>
  <c r="B1577" i="2"/>
  <c r="C1577" i="2"/>
  <c r="D1577" i="2"/>
  <c r="E1577" i="2" s="1"/>
  <c r="G1577" i="2" a="1"/>
  <c r="G1577" i="2" s="1"/>
  <c r="H1577" i="2" a="1"/>
  <c r="H1577" i="2" s="1"/>
  <c r="I1577" i="2" a="1"/>
  <c r="I1577" i="2" s="1"/>
  <c r="J1577" i="2" a="1"/>
  <c r="J1577" i="2" s="1"/>
  <c r="K1577" i="2" a="1"/>
  <c r="K1577" i="2" s="1"/>
  <c r="A1577" i="5" s="1"/>
  <c r="L1577" i="2" a="1"/>
  <c r="L1577" i="2" s="1"/>
  <c r="O1577" i="2" a="1"/>
  <c r="O1577" i="2" s="1"/>
  <c r="Q1577" i="2" s="1"/>
  <c r="D1577" i="5" s="1"/>
  <c r="A1578" i="2"/>
  <c r="B1578" i="2"/>
  <c r="C1578" i="2"/>
  <c r="D1578" i="2"/>
  <c r="E1578" i="2" s="1"/>
  <c r="G1578" i="2" a="1"/>
  <c r="G1578" i="2" s="1"/>
  <c r="H1578" i="2" a="1"/>
  <c r="H1578" i="2" s="1"/>
  <c r="I1578" i="2" a="1"/>
  <c r="I1578" i="2" s="1"/>
  <c r="J1578" i="2" a="1"/>
  <c r="J1578" i="2" s="1"/>
  <c r="K1578" i="2" a="1"/>
  <c r="K1578" i="2" s="1"/>
  <c r="A1578" i="5" s="1"/>
  <c r="L1578" i="2" a="1"/>
  <c r="L1578" i="2" s="1"/>
  <c r="N1578" i="2" s="1" a="1"/>
  <c r="N1578" i="2" s="1"/>
  <c r="E1578" i="5" s="1"/>
  <c r="O1578" i="2" a="1"/>
  <c r="O1578" i="2" s="1"/>
  <c r="Q1578" i="2" s="1"/>
  <c r="D1578" i="5" s="1"/>
  <c r="A1579" i="2"/>
  <c r="B1579" i="2"/>
  <c r="C1579" i="2"/>
  <c r="D1579" i="2"/>
  <c r="F1579" i="2" s="1"/>
  <c r="G1579" i="2" a="1"/>
  <c r="G1579" i="2" s="1"/>
  <c r="H1579" i="2" a="1"/>
  <c r="H1579" i="2" s="1"/>
  <c r="I1579" i="2" a="1"/>
  <c r="I1579" i="2" s="1"/>
  <c r="J1579" i="2" a="1"/>
  <c r="J1579" i="2" s="1"/>
  <c r="K1579" i="2" a="1"/>
  <c r="K1579" i="2" s="1"/>
  <c r="A1579" i="5" s="1"/>
  <c r="L1579" i="2" a="1"/>
  <c r="L1579" i="2" s="1"/>
  <c r="N1579" i="2" s="1" a="1"/>
  <c r="N1579" i="2" s="1"/>
  <c r="E1579" i="5" s="1"/>
  <c r="O1579" i="2" a="1"/>
  <c r="O1579" i="2" s="1"/>
  <c r="A1580" i="2"/>
  <c r="B1580" i="2"/>
  <c r="C1580" i="2"/>
  <c r="D1580" i="2"/>
  <c r="E1580" i="2" s="1"/>
  <c r="G1580" i="2" a="1"/>
  <c r="G1580" i="2" s="1"/>
  <c r="H1580" i="2" a="1"/>
  <c r="H1580" i="2" s="1"/>
  <c r="I1580" i="2" a="1"/>
  <c r="I1580" i="2" s="1"/>
  <c r="J1580" i="2" a="1"/>
  <c r="J1580" i="2" s="1"/>
  <c r="K1580" i="2" a="1"/>
  <c r="K1580" i="2" s="1"/>
  <c r="A1580" i="5" s="1"/>
  <c r="L1580" i="2" a="1"/>
  <c r="L1580" i="2" s="1"/>
  <c r="M1580" i="2" s="1" a="1"/>
  <c r="M1580" i="2" s="1"/>
  <c r="F1580" i="5" s="1"/>
  <c r="O1580" i="2" a="1"/>
  <c r="O1580" i="2" s="1"/>
  <c r="Q1580" i="2" s="1"/>
  <c r="D1580" i="5" s="1"/>
  <c r="A1581" i="2"/>
  <c r="B1581" i="2"/>
  <c r="C1581" i="2"/>
  <c r="D1581" i="2"/>
  <c r="E1581" i="2" s="1"/>
  <c r="G1581" i="2" a="1"/>
  <c r="G1581" i="2" s="1"/>
  <c r="H1581" i="2" a="1"/>
  <c r="H1581" i="2" s="1"/>
  <c r="I1581" i="2" a="1"/>
  <c r="I1581" i="2" s="1"/>
  <c r="J1581" i="2" a="1"/>
  <c r="J1581" i="2" s="1"/>
  <c r="K1581" i="2" a="1"/>
  <c r="K1581" i="2" s="1"/>
  <c r="A1581" i="5" s="1"/>
  <c r="L1581" i="2" a="1"/>
  <c r="L1581" i="2" s="1"/>
  <c r="M1581" i="2" s="1" a="1"/>
  <c r="M1581" i="2" s="1"/>
  <c r="F1581" i="5" s="1"/>
  <c r="O1581" i="2" a="1"/>
  <c r="O1581" i="2" s="1"/>
  <c r="P1581" i="2" s="1"/>
  <c r="C1581" i="5" s="1"/>
  <c r="A1582" i="2"/>
  <c r="B1582" i="2"/>
  <c r="C1582" i="2"/>
  <c r="D1582" i="2"/>
  <c r="F1582" i="2" s="1"/>
  <c r="G1582" i="2" a="1"/>
  <c r="G1582" i="2" s="1"/>
  <c r="H1582" i="2" a="1"/>
  <c r="H1582" i="2" s="1"/>
  <c r="I1582" i="2" a="1"/>
  <c r="I1582" i="2" s="1"/>
  <c r="J1582" i="2" a="1"/>
  <c r="J1582" i="2" s="1"/>
  <c r="K1582" i="2" a="1"/>
  <c r="K1582" i="2" s="1"/>
  <c r="A1582" i="5" s="1"/>
  <c r="L1582" i="2" a="1"/>
  <c r="L1582" i="2" s="1"/>
  <c r="O1582" i="2" a="1"/>
  <c r="O1582" i="2" s="1"/>
  <c r="P1582" i="2" s="1"/>
  <c r="C1582" i="5" s="1"/>
  <c r="A1583" i="2"/>
  <c r="B1583" i="2"/>
  <c r="C1583" i="2"/>
  <c r="D1583" i="2"/>
  <c r="E1583" i="2" s="1"/>
  <c r="G1583" i="2" a="1"/>
  <c r="G1583" i="2" s="1"/>
  <c r="H1583" i="2" a="1"/>
  <c r="H1583" i="2" s="1"/>
  <c r="I1583" i="2" a="1"/>
  <c r="I1583" i="2" s="1"/>
  <c r="J1583" i="2" a="1"/>
  <c r="J1583" i="2" s="1"/>
  <c r="K1583" i="2" a="1"/>
  <c r="K1583" i="2" s="1"/>
  <c r="A1583" i="5" s="1"/>
  <c r="L1583" i="2" a="1"/>
  <c r="L1583" i="2" s="1"/>
  <c r="O1583" i="2" a="1"/>
  <c r="O1583" i="2" s="1"/>
  <c r="A1584" i="2"/>
  <c r="B1584" i="2"/>
  <c r="C1584" i="2"/>
  <c r="D1584" i="2"/>
  <c r="E1584" i="2" s="1"/>
  <c r="G1584" i="2" a="1"/>
  <c r="G1584" i="2" s="1"/>
  <c r="H1584" i="2" a="1"/>
  <c r="H1584" i="2" s="1"/>
  <c r="I1584" i="2" a="1"/>
  <c r="I1584" i="2" s="1"/>
  <c r="J1584" i="2" a="1"/>
  <c r="J1584" i="2" s="1"/>
  <c r="K1584" i="2" a="1"/>
  <c r="K1584" i="2" s="1"/>
  <c r="A1584" i="5" s="1"/>
  <c r="L1584" i="2" a="1"/>
  <c r="L1584" i="2" s="1"/>
  <c r="M1584" i="2" s="1" a="1"/>
  <c r="M1584" i="2" s="1"/>
  <c r="F1584" i="5" s="1"/>
  <c r="O1584" i="2" a="1"/>
  <c r="O1584" i="2" s="1"/>
  <c r="A1585" i="2"/>
  <c r="B1585" i="2"/>
  <c r="C1585" i="2"/>
  <c r="D1585" i="2"/>
  <c r="E1585" i="2" s="1"/>
  <c r="G1585" i="2" a="1"/>
  <c r="G1585" i="2" s="1"/>
  <c r="H1585" i="2" a="1"/>
  <c r="H1585" i="2" s="1"/>
  <c r="I1585" i="2" a="1"/>
  <c r="I1585" i="2" s="1"/>
  <c r="J1585" i="2" a="1"/>
  <c r="J1585" i="2" s="1"/>
  <c r="K1585" i="2" a="1"/>
  <c r="K1585" i="2" s="1"/>
  <c r="A1585" i="5" s="1"/>
  <c r="L1585" i="2" a="1"/>
  <c r="L1585" i="2" s="1"/>
  <c r="M1585" i="2" s="1" a="1"/>
  <c r="M1585" i="2" s="1"/>
  <c r="F1585" i="5" s="1"/>
  <c r="O1585" i="2" a="1"/>
  <c r="O1585" i="2" s="1"/>
  <c r="P1585" i="2" s="1"/>
  <c r="C1585" i="5" s="1"/>
  <c r="A1586" i="2"/>
  <c r="B1586" i="2"/>
  <c r="C1586" i="2"/>
  <c r="D1586" i="2"/>
  <c r="F1586" i="2" s="1"/>
  <c r="G1586" i="2" a="1"/>
  <c r="G1586" i="2" s="1"/>
  <c r="H1586" i="2" a="1"/>
  <c r="H1586" i="2" s="1"/>
  <c r="I1586" i="2" a="1"/>
  <c r="I1586" i="2" s="1"/>
  <c r="J1586" i="2" a="1"/>
  <c r="J1586" i="2" s="1"/>
  <c r="K1586" i="2" a="1"/>
  <c r="K1586" i="2" s="1"/>
  <c r="A1586" i="5" s="1"/>
  <c r="L1586" i="2" a="1"/>
  <c r="L1586" i="2" s="1"/>
  <c r="M1586" i="2" s="1" a="1"/>
  <c r="M1586" i="2" s="1"/>
  <c r="F1586" i="5" s="1"/>
  <c r="O1586" i="2" a="1"/>
  <c r="O1586" i="2" s="1"/>
  <c r="P1586" i="2" s="1"/>
  <c r="C1586" i="5" s="1"/>
  <c r="A1587" i="2"/>
  <c r="B1587" i="2"/>
  <c r="C1587" i="2"/>
  <c r="D1587" i="2"/>
  <c r="E1587" i="2" s="1"/>
  <c r="G1587" i="2" a="1"/>
  <c r="G1587" i="2" s="1"/>
  <c r="H1587" i="2" a="1"/>
  <c r="H1587" i="2" s="1"/>
  <c r="I1587" i="2" a="1"/>
  <c r="I1587" i="2" s="1"/>
  <c r="J1587" i="2" a="1"/>
  <c r="J1587" i="2" s="1"/>
  <c r="K1587" i="2" a="1"/>
  <c r="K1587" i="2" s="1"/>
  <c r="A1587" i="5" s="1"/>
  <c r="L1587" i="2" a="1"/>
  <c r="L1587" i="2" s="1"/>
  <c r="M1587" i="2" s="1" a="1"/>
  <c r="M1587" i="2" s="1"/>
  <c r="F1587" i="5" s="1"/>
  <c r="O1587" i="2" a="1"/>
  <c r="O1587" i="2" s="1"/>
  <c r="A1588" i="2"/>
  <c r="B1588" i="2"/>
  <c r="C1588" i="2"/>
  <c r="D1588" i="2"/>
  <c r="E1588" i="2" s="1"/>
  <c r="G1588" i="2" a="1"/>
  <c r="G1588" i="2" s="1"/>
  <c r="H1588" i="2" a="1"/>
  <c r="H1588" i="2" s="1"/>
  <c r="I1588" i="2" a="1"/>
  <c r="I1588" i="2" s="1"/>
  <c r="J1588" i="2" a="1"/>
  <c r="J1588" i="2" s="1"/>
  <c r="K1588" i="2" a="1"/>
  <c r="K1588" i="2" s="1"/>
  <c r="A1588" i="5" s="1"/>
  <c r="L1588" i="2" a="1"/>
  <c r="L1588" i="2" s="1"/>
  <c r="M1588" i="2" s="1" a="1"/>
  <c r="M1588" i="2" s="1"/>
  <c r="F1588" i="5" s="1"/>
  <c r="O1588" i="2" a="1"/>
  <c r="O1588" i="2" s="1"/>
  <c r="A1589" i="2"/>
  <c r="B1589" i="2"/>
  <c r="C1589" i="2"/>
  <c r="D1589" i="2"/>
  <c r="E1589" i="2" s="1"/>
  <c r="G1589" i="2" a="1"/>
  <c r="G1589" i="2" s="1"/>
  <c r="H1589" i="2" a="1"/>
  <c r="H1589" i="2" s="1"/>
  <c r="I1589" i="2" a="1"/>
  <c r="I1589" i="2" s="1"/>
  <c r="J1589" i="2" a="1"/>
  <c r="J1589" i="2" s="1"/>
  <c r="K1589" i="2" a="1"/>
  <c r="K1589" i="2" s="1"/>
  <c r="A1589" i="5" s="1"/>
  <c r="L1589" i="2" a="1"/>
  <c r="L1589" i="2" s="1"/>
  <c r="O1589" i="2" a="1"/>
  <c r="O1589" i="2" s="1"/>
  <c r="P1589" i="2" s="1"/>
  <c r="C1589" i="5" s="1"/>
  <c r="A1590" i="2"/>
  <c r="B1590" i="2"/>
  <c r="C1590" i="2"/>
  <c r="D1590" i="2"/>
  <c r="F1590" i="2" s="1"/>
  <c r="E1590" i="2"/>
  <c r="G1590" i="2" a="1"/>
  <c r="G1590" i="2" s="1"/>
  <c r="H1590" i="2" a="1"/>
  <c r="H1590" i="2" s="1"/>
  <c r="I1590" i="2" a="1"/>
  <c r="I1590" i="2" s="1"/>
  <c r="J1590" i="2" a="1"/>
  <c r="J1590" i="2" s="1"/>
  <c r="K1590" i="2" a="1"/>
  <c r="K1590" i="2" s="1"/>
  <c r="A1590" i="5" s="1"/>
  <c r="L1590" i="2" a="1"/>
  <c r="L1590" i="2" s="1"/>
  <c r="O1590" i="2" a="1"/>
  <c r="O1590" i="2" s="1"/>
  <c r="A1591" i="2"/>
  <c r="B1591" i="2"/>
  <c r="C1591" i="2"/>
  <c r="D1591" i="2"/>
  <c r="F1591" i="2" s="1"/>
  <c r="G1591" i="2" a="1"/>
  <c r="G1591" i="2" s="1"/>
  <c r="H1591" i="2" a="1"/>
  <c r="H1591" i="2" s="1"/>
  <c r="I1591" i="2" a="1"/>
  <c r="I1591" i="2" s="1"/>
  <c r="J1591" i="2" a="1"/>
  <c r="J1591" i="2" s="1"/>
  <c r="K1591" i="2" a="1"/>
  <c r="K1591" i="2" s="1"/>
  <c r="A1591" i="5" s="1"/>
  <c r="L1591" i="2" a="1"/>
  <c r="L1591" i="2" s="1"/>
  <c r="O1591" i="2" a="1"/>
  <c r="O1591" i="2" s="1"/>
  <c r="A1592" i="2"/>
  <c r="B1592" i="2"/>
  <c r="C1592" i="2"/>
  <c r="D1592" i="2"/>
  <c r="E1592" i="2" s="1"/>
  <c r="G1592" i="2" a="1"/>
  <c r="G1592" i="2" s="1"/>
  <c r="H1592" i="2" a="1"/>
  <c r="H1592" i="2" s="1"/>
  <c r="I1592" i="2" a="1"/>
  <c r="I1592" i="2" s="1"/>
  <c r="J1592" i="2" a="1"/>
  <c r="J1592" i="2" s="1"/>
  <c r="K1592" i="2" a="1"/>
  <c r="K1592" i="2" s="1"/>
  <c r="A1592" i="5" s="1"/>
  <c r="L1592" i="2" a="1"/>
  <c r="L1592" i="2" s="1"/>
  <c r="M1592" i="2" s="1" a="1"/>
  <c r="M1592" i="2" s="1"/>
  <c r="F1592" i="5" s="1"/>
  <c r="O1592" i="2" a="1"/>
  <c r="O1592" i="2" s="1"/>
  <c r="A1593" i="2"/>
  <c r="B1593" i="2"/>
  <c r="C1593" i="2"/>
  <c r="D1593" i="2"/>
  <c r="E1593" i="2" s="1"/>
  <c r="G1593" i="2" a="1"/>
  <c r="G1593" i="2" s="1"/>
  <c r="H1593" i="2" a="1"/>
  <c r="H1593" i="2" s="1"/>
  <c r="I1593" i="2" a="1"/>
  <c r="I1593" i="2" s="1"/>
  <c r="J1593" i="2" a="1"/>
  <c r="J1593" i="2" s="1"/>
  <c r="K1593" i="2" a="1"/>
  <c r="K1593" i="2" s="1"/>
  <c r="A1593" i="5" s="1"/>
  <c r="L1593" i="2" a="1"/>
  <c r="L1593" i="2" s="1"/>
  <c r="N1593" i="2" s="1" a="1"/>
  <c r="N1593" i="2" s="1"/>
  <c r="E1593" i="5" s="1"/>
  <c r="O1593" i="2" a="1"/>
  <c r="O1593" i="2" s="1"/>
  <c r="P1593" i="2" s="1"/>
  <c r="C1593" i="5" s="1"/>
  <c r="A1594" i="2"/>
  <c r="B1594" i="2"/>
  <c r="C1594" i="2"/>
  <c r="D1594" i="2"/>
  <c r="F1594" i="2" s="1"/>
  <c r="G1594" i="2" a="1"/>
  <c r="G1594" i="2" s="1"/>
  <c r="H1594" i="2" a="1"/>
  <c r="H1594" i="2" s="1"/>
  <c r="I1594" i="2" a="1"/>
  <c r="I1594" i="2" s="1"/>
  <c r="J1594" i="2" a="1"/>
  <c r="J1594" i="2" s="1"/>
  <c r="K1594" i="2" a="1"/>
  <c r="K1594" i="2" s="1"/>
  <c r="A1594" i="5" s="1"/>
  <c r="L1594" i="2" a="1"/>
  <c r="L1594" i="2" s="1"/>
  <c r="O1594" i="2" a="1"/>
  <c r="O1594" i="2" s="1"/>
  <c r="A1595" i="2"/>
  <c r="B1595" i="2"/>
  <c r="C1595" i="2"/>
  <c r="D1595" i="2"/>
  <c r="E1595" i="2" s="1"/>
  <c r="G1595" i="2" a="1"/>
  <c r="G1595" i="2" s="1"/>
  <c r="H1595" i="2" a="1"/>
  <c r="H1595" i="2" s="1"/>
  <c r="I1595" i="2" a="1"/>
  <c r="I1595" i="2" s="1"/>
  <c r="J1595" i="2" a="1"/>
  <c r="J1595" i="2" s="1"/>
  <c r="K1595" i="2" a="1"/>
  <c r="K1595" i="2" s="1"/>
  <c r="A1595" i="5" s="1"/>
  <c r="L1595" i="2" a="1"/>
  <c r="L1595" i="2" s="1"/>
  <c r="O1595" i="2" a="1"/>
  <c r="O1595" i="2" s="1"/>
  <c r="A1596" i="2"/>
  <c r="B1596" i="2"/>
  <c r="C1596" i="2"/>
  <c r="D1596" i="2"/>
  <c r="E1596" i="2" s="1"/>
  <c r="G1596" i="2" a="1"/>
  <c r="G1596" i="2" s="1"/>
  <c r="H1596" i="2" a="1"/>
  <c r="H1596" i="2" s="1"/>
  <c r="I1596" i="2" a="1"/>
  <c r="I1596" i="2" s="1"/>
  <c r="J1596" i="2" a="1"/>
  <c r="J1596" i="2" s="1"/>
  <c r="K1596" i="2" a="1"/>
  <c r="K1596" i="2" s="1"/>
  <c r="A1596" i="5" s="1"/>
  <c r="L1596" i="2" a="1"/>
  <c r="L1596" i="2" s="1"/>
  <c r="M1596" i="2" s="1" a="1"/>
  <c r="M1596" i="2" s="1"/>
  <c r="F1596" i="5" s="1"/>
  <c r="O1596" i="2" a="1"/>
  <c r="O1596" i="2" s="1"/>
  <c r="A1597" i="2"/>
  <c r="B1597" i="2"/>
  <c r="C1597" i="2"/>
  <c r="D1597" i="2"/>
  <c r="E1597" i="2" s="1"/>
  <c r="G1597" i="2" a="1"/>
  <c r="G1597" i="2" s="1"/>
  <c r="H1597" i="2" a="1"/>
  <c r="H1597" i="2" s="1"/>
  <c r="I1597" i="2" a="1"/>
  <c r="I1597" i="2" s="1"/>
  <c r="J1597" i="2" a="1"/>
  <c r="J1597" i="2" s="1"/>
  <c r="K1597" i="2" a="1"/>
  <c r="K1597" i="2" s="1"/>
  <c r="A1597" i="5" s="1"/>
  <c r="L1597" i="2" a="1"/>
  <c r="L1597" i="2" s="1"/>
  <c r="M1597" i="2" s="1" a="1"/>
  <c r="M1597" i="2" s="1"/>
  <c r="F1597" i="5" s="1"/>
  <c r="O1597" i="2" a="1"/>
  <c r="O1597" i="2" s="1"/>
  <c r="P1597" i="2" s="1"/>
  <c r="C1597" i="5" s="1"/>
  <c r="A1598" i="2"/>
  <c r="B1598" i="2"/>
  <c r="C1598" i="2"/>
  <c r="D1598" i="2"/>
  <c r="F1598" i="2" s="1"/>
  <c r="G1598" i="2" a="1"/>
  <c r="G1598" i="2" s="1"/>
  <c r="H1598" i="2" a="1"/>
  <c r="H1598" i="2" s="1"/>
  <c r="I1598" i="2" a="1"/>
  <c r="I1598" i="2" s="1"/>
  <c r="J1598" i="2" a="1"/>
  <c r="J1598" i="2" s="1"/>
  <c r="K1598" i="2" a="1"/>
  <c r="K1598" i="2" s="1"/>
  <c r="A1598" i="5" s="1"/>
  <c r="L1598" i="2" a="1"/>
  <c r="L1598" i="2" s="1"/>
  <c r="O1598" i="2" a="1"/>
  <c r="O1598" i="2" s="1"/>
  <c r="P1598" i="2" s="1"/>
  <c r="C1598" i="5" s="1"/>
  <c r="A1599" i="2"/>
  <c r="B1599" i="2"/>
  <c r="C1599" i="2"/>
  <c r="D1599" i="2"/>
  <c r="E1599" i="2" s="1"/>
  <c r="G1599" i="2" a="1"/>
  <c r="G1599" i="2" s="1"/>
  <c r="H1599" i="2" a="1"/>
  <c r="H1599" i="2" s="1"/>
  <c r="I1599" i="2" a="1"/>
  <c r="I1599" i="2" s="1"/>
  <c r="J1599" i="2" a="1"/>
  <c r="J1599" i="2" s="1"/>
  <c r="K1599" i="2" a="1"/>
  <c r="K1599" i="2" s="1"/>
  <c r="A1599" i="5" s="1"/>
  <c r="L1599" i="2" a="1"/>
  <c r="L1599" i="2" s="1"/>
  <c r="O1599" i="2" a="1"/>
  <c r="O1599" i="2" s="1"/>
  <c r="P1599" i="2" s="1"/>
  <c r="C1599" i="5" s="1"/>
  <c r="A1600" i="2"/>
  <c r="B1600" i="2"/>
  <c r="C1600" i="2"/>
  <c r="D1600" i="2"/>
  <c r="E1600" i="2" s="1"/>
  <c r="G1600" i="2" a="1"/>
  <c r="G1600" i="2" s="1"/>
  <c r="H1600" i="2" a="1"/>
  <c r="H1600" i="2" s="1"/>
  <c r="I1600" i="2" a="1"/>
  <c r="I1600" i="2" s="1"/>
  <c r="J1600" i="2" a="1"/>
  <c r="J1600" i="2" s="1"/>
  <c r="K1600" i="2" a="1"/>
  <c r="K1600" i="2" s="1"/>
  <c r="A1600" i="5" s="1"/>
  <c r="L1600" i="2" a="1"/>
  <c r="L1600" i="2" s="1"/>
  <c r="M1600" i="2" s="1" a="1"/>
  <c r="M1600" i="2" s="1"/>
  <c r="F1600" i="5" s="1"/>
  <c r="O1600" i="2" a="1"/>
  <c r="O1600" i="2" s="1"/>
  <c r="Q1600" i="2" s="1"/>
  <c r="D1600" i="5" s="1"/>
  <c r="A1601" i="2"/>
  <c r="B1601" i="2"/>
  <c r="C1601" i="2"/>
  <c r="D1601" i="2"/>
  <c r="E1601" i="2" s="1"/>
  <c r="G1601" i="2" a="1"/>
  <c r="G1601" i="2" s="1"/>
  <c r="H1601" i="2" a="1"/>
  <c r="H1601" i="2" s="1"/>
  <c r="I1601" i="2" a="1"/>
  <c r="I1601" i="2" s="1"/>
  <c r="J1601" i="2" a="1"/>
  <c r="J1601" i="2" s="1"/>
  <c r="K1601" i="2" a="1"/>
  <c r="K1601" i="2" s="1"/>
  <c r="A1601" i="5" s="1"/>
  <c r="L1601" i="2" a="1"/>
  <c r="L1601" i="2" s="1"/>
  <c r="O1601" i="2" a="1"/>
  <c r="O1601" i="2" s="1"/>
  <c r="Q1601" i="2" s="1"/>
  <c r="D1601" i="5" s="1"/>
  <c r="A1602" i="2"/>
  <c r="B1602" i="2"/>
  <c r="C1602" i="2"/>
  <c r="D1602" i="2"/>
  <c r="F1602" i="2" s="1"/>
  <c r="G1602" i="2" a="1"/>
  <c r="G1602" i="2" s="1"/>
  <c r="H1602" i="2" a="1"/>
  <c r="H1602" i="2" s="1"/>
  <c r="I1602" i="2" a="1"/>
  <c r="I1602" i="2" s="1"/>
  <c r="J1602" i="2" a="1"/>
  <c r="J1602" i="2" s="1"/>
  <c r="K1602" i="2" a="1"/>
  <c r="K1602" i="2" s="1"/>
  <c r="A1602" i="5" s="1"/>
  <c r="L1602" i="2" a="1"/>
  <c r="L1602" i="2" s="1"/>
  <c r="M1602" i="2" s="1" a="1"/>
  <c r="M1602" i="2" s="1"/>
  <c r="F1602" i="5" s="1"/>
  <c r="O1602" i="2" a="1"/>
  <c r="O1602" i="2" s="1"/>
  <c r="A1603" i="2"/>
  <c r="B1603" i="2"/>
  <c r="C1603" i="2"/>
  <c r="D1603" i="2"/>
  <c r="E1603" i="2" s="1"/>
  <c r="G1603" i="2" a="1"/>
  <c r="G1603" i="2" s="1"/>
  <c r="H1603" i="2" a="1"/>
  <c r="H1603" i="2" s="1"/>
  <c r="I1603" i="2" a="1"/>
  <c r="I1603" i="2" s="1"/>
  <c r="J1603" i="2" a="1"/>
  <c r="J1603" i="2" s="1"/>
  <c r="K1603" i="2" a="1"/>
  <c r="K1603" i="2" s="1"/>
  <c r="A1603" i="5" s="1"/>
  <c r="L1603" i="2" a="1"/>
  <c r="L1603" i="2" s="1"/>
  <c r="M1603" i="2" s="1" a="1"/>
  <c r="M1603" i="2" s="1"/>
  <c r="F1603" i="5" s="1"/>
  <c r="O1603" i="2" a="1"/>
  <c r="O1603" i="2" s="1"/>
  <c r="A1604" i="2"/>
  <c r="B1604" i="2"/>
  <c r="C1604" i="2"/>
  <c r="D1604" i="2"/>
  <c r="F1604" i="2" s="1"/>
  <c r="G1604" i="2" a="1"/>
  <c r="G1604" i="2" s="1"/>
  <c r="H1604" i="2" a="1"/>
  <c r="H1604" i="2" s="1"/>
  <c r="I1604" i="2" a="1"/>
  <c r="I1604" i="2" s="1"/>
  <c r="J1604" i="2" a="1"/>
  <c r="J1604" i="2" s="1"/>
  <c r="K1604" i="2" a="1"/>
  <c r="K1604" i="2" s="1"/>
  <c r="A1604" i="5" s="1"/>
  <c r="L1604" i="2" a="1"/>
  <c r="L1604" i="2" s="1"/>
  <c r="M1604" i="2" s="1" a="1"/>
  <c r="M1604" i="2" s="1"/>
  <c r="F1604" i="5" s="1"/>
  <c r="O1604" i="2" a="1"/>
  <c r="O1604" i="2" s="1"/>
  <c r="A1605" i="2"/>
  <c r="B1605" i="2"/>
  <c r="C1605" i="2"/>
  <c r="D1605" i="2"/>
  <c r="E1605" i="2" s="1"/>
  <c r="G1605" i="2" a="1"/>
  <c r="G1605" i="2" s="1"/>
  <c r="H1605" i="2" a="1"/>
  <c r="H1605" i="2" s="1"/>
  <c r="I1605" i="2" a="1"/>
  <c r="I1605" i="2" s="1"/>
  <c r="J1605" i="2" a="1"/>
  <c r="J1605" i="2" s="1"/>
  <c r="K1605" i="2" a="1"/>
  <c r="K1605" i="2" s="1"/>
  <c r="A1605" i="5" s="1"/>
  <c r="L1605" i="2" a="1"/>
  <c r="L1605" i="2" s="1"/>
  <c r="O1605" i="2" a="1"/>
  <c r="O1605" i="2" s="1"/>
  <c r="Q1605" i="2" s="1"/>
  <c r="D1605" i="5" s="1"/>
  <c r="A1606" i="2"/>
  <c r="B1606" i="2"/>
  <c r="C1606" i="2"/>
  <c r="D1606" i="2"/>
  <c r="F1606" i="2" s="1"/>
  <c r="G1606" i="2" a="1"/>
  <c r="G1606" i="2" s="1"/>
  <c r="H1606" i="2" a="1"/>
  <c r="H1606" i="2" s="1"/>
  <c r="I1606" i="2" a="1"/>
  <c r="I1606" i="2" s="1"/>
  <c r="J1606" i="2" a="1"/>
  <c r="J1606" i="2" s="1"/>
  <c r="K1606" i="2" a="1"/>
  <c r="K1606" i="2" s="1"/>
  <c r="A1606" i="5" s="1"/>
  <c r="L1606" i="2" a="1"/>
  <c r="L1606" i="2" s="1"/>
  <c r="O1606" i="2" a="1"/>
  <c r="O1606" i="2" s="1"/>
  <c r="A1607" i="2"/>
  <c r="B1607" i="2"/>
  <c r="C1607" i="2"/>
  <c r="D1607" i="2"/>
  <c r="E1607" i="2" s="1"/>
  <c r="G1607" i="2" a="1"/>
  <c r="G1607" i="2" s="1"/>
  <c r="H1607" i="2" a="1"/>
  <c r="H1607" i="2" s="1"/>
  <c r="I1607" i="2" a="1"/>
  <c r="I1607" i="2" s="1"/>
  <c r="J1607" i="2" a="1"/>
  <c r="J1607" i="2" s="1"/>
  <c r="K1607" i="2" a="1"/>
  <c r="K1607" i="2" s="1"/>
  <c r="A1607" i="5" s="1"/>
  <c r="L1607" i="2" a="1"/>
  <c r="L1607" i="2" s="1"/>
  <c r="O1607" i="2" a="1"/>
  <c r="O1607" i="2" s="1"/>
  <c r="A1608" i="2"/>
  <c r="B1608" i="2"/>
  <c r="C1608" i="2"/>
  <c r="D1608" i="2"/>
  <c r="E1608" i="2" s="1"/>
  <c r="G1608" i="2" a="1"/>
  <c r="G1608" i="2" s="1"/>
  <c r="H1608" i="2" a="1"/>
  <c r="H1608" i="2" s="1"/>
  <c r="I1608" i="2" a="1"/>
  <c r="I1608" i="2" s="1"/>
  <c r="J1608" i="2" a="1"/>
  <c r="J1608" i="2" s="1"/>
  <c r="K1608" i="2" a="1"/>
  <c r="K1608" i="2" s="1"/>
  <c r="A1608" i="5" s="1"/>
  <c r="L1608" i="2" a="1"/>
  <c r="L1608" i="2" s="1"/>
  <c r="M1608" i="2" s="1" a="1"/>
  <c r="M1608" i="2" s="1"/>
  <c r="F1608" i="5" s="1"/>
  <c r="O1608" i="2" a="1"/>
  <c r="O1608" i="2" s="1"/>
  <c r="A1609" i="2"/>
  <c r="B1609" i="2"/>
  <c r="C1609" i="2"/>
  <c r="D1609" i="2"/>
  <c r="F1609" i="2" s="1"/>
  <c r="G1609" i="2" a="1"/>
  <c r="G1609" i="2" s="1"/>
  <c r="H1609" i="2" a="1"/>
  <c r="H1609" i="2" s="1"/>
  <c r="I1609" i="2" a="1"/>
  <c r="I1609" i="2" s="1"/>
  <c r="J1609" i="2" a="1"/>
  <c r="J1609" i="2" s="1"/>
  <c r="K1609" i="2" a="1"/>
  <c r="K1609" i="2" s="1"/>
  <c r="A1609" i="5" s="1"/>
  <c r="L1609" i="2" a="1"/>
  <c r="L1609" i="2" s="1"/>
  <c r="O1609" i="2" a="1"/>
  <c r="O1609" i="2" s="1"/>
  <c r="P1609" i="2" s="1"/>
  <c r="C1609" i="5" s="1"/>
  <c r="A3" i="2"/>
  <c r="B3" i="2"/>
  <c r="C3" i="2"/>
  <c r="D3" i="2"/>
  <c r="E3" i="2" s="1"/>
  <c r="G3" i="2" a="1"/>
  <c r="G3" i="2" s="1"/>
  <c r="H3" i="2" a="1"/>
  <c r="H3" i="2" s="1"/>
  <c r="I3" i="2" a="1"/>
  <c r="I3" i="2" s="1"/>
  <c r="J3" i="2" a="1"/>
  <c r="J3" i="2" s="1"/>
  <c r="K3" i="2" a="1"/>
  <c r="K3" i="2" s="1"/>
  <c r="L3" i="2" a="1"/>
  <c r="L3" i="2" s="1"/>
  <c r="M3" i="2" s="1" a="1"/>
  <c r="M3" i="2" s="1"/>
  <c r="O3" i="2" a="1"/>
  <c r="O3" i="2" s="1"/>
  <c r="Q3" i="2" s="1"/>
  <c r="A4" i="2"/>
  <c r="B4" i="2"/>
  <c r="C4" i="2"/>
  <c r="D4" i="2"/>
  <c r="F4" i="2" s="1"/>
  <c r="G4" i="2" a="1"/>
  <c r="G4" i="2" s="1"/>
  <c r="H4" i="2" a="1"/>
  <c r="H4" i="2" s="1"/>
  <c r="I4" i="2" a="1"/>
  <c r="I4" i="2" s="1"/>
  <c r="J4" i="2" a="1"/>
  <c r="J4" i="2" s="1"/>
  <c r="K4" i="2" a="1"/>
  <c r="K4" i="2" s="1"/>
  <c r="L4" i="2" a="1"/>
  <c r="L4" i="2" s="1"/>
  <c r="M4" i="2" s="1" a="1"/>
  <c r="M4" i="2" s="1"/>
  <c r="O4" i="2" a="1"/>
  <c r="O4" i="2" s="1"/>
  <c r="Q4" i="2" s="1"/>
  <c r="A5" i="2"/>
  <c r="B5" i="2"/>
  <c r="C5" i="2"/>
  <c r="D5" i="2"/>
  <c r="E5" i="2" s="1"/>
  <c r="G5" i="2" a="1"/>
  <c r="G5" i="2" s="1"/>
  <c r="H5" i="2" a="1"/>
  <c r="H5" i="2" s="1"/>
  <c r="I5" i="2" a="1"/>
  <c r="I5" i="2" s="1"/>
  <c r="J5" i="2" a="1"/>
  <c r="J5" i="2" s="1"/>
  <c r="K5" i="2" a="1"/>
  <c r="K5" i="2" s="1"/>
  <c r="L5" i="2" a="1"/>
  <c r="L5" i="2" s="1"/>
  <c r="M5" i="2" s="1" a="1"/>
  <c r="M5" i="2" s="1"/>
  <c r="O5" i="2" a="1"/>
  <c r="O5" i="2" s="1"/>
  <c r="Q5" i="2" s="1"/>
  <c r="A6" i="2"/>
  <c r="B6" i="2"/>
  <c r="C6" i="2"/>
  <c r="D6" i="2"/>
  <c r="F6" i="2" s="1"/>
  <c r="G6" i="2" a="1"/>
  <c r="G6" i="2" s="1"/>
  <c r="H6" i="2" a="1"/>
  <c r="H6" i="2" s="1"/>
  <c r="I6" i="2" a="1"/>
  <c r="I6" i="2" s="1"/>
  <c r="J6" i="2" a="1"/>
  <c r="J6" i="2" s="1"/>
  <c r="K6" i="2" a="1"/>
  <c r="K6" i="2" s="1"/>
  <c r="L6" i="2" a="1"/>
  <c r="L6" i="2" s="1"/>
  <c r="N6" i="2" s="1" a="1"/>
  <c r="N6" i="2" s="1"/>
  <c r="O6" i="2" a="1"/>
  <c r="O6" i="2" s="1"/>
  <c r="Q6" i="2" s="1"/>
  <c r="A7" i="2"/>
  <c r="B7" i="2"/>
  <c r="C7" i="2"/>
  <c r="D7" i="2"/>
  <c r="E7" i="2" s="1"/>
  <c r="G7" i="2" a="1"/>
  <c r="G7" i="2" s="1"/>
  <c r="H7" i="2" a="1"/>
  <c r="H7" i="2" s="1"/>
  <c r="I7" i="2" a="1"/>
  <c r="I7" i="2" s="1"/>
  <c r="J7" i="2" a="1"/>
  <c r="J7" i="2" s="1"/>
  <c r="K7" i="2" a="1"/>
  <c r="K7" i="2" s="1"/>
  <c r="L7" i="2" a="1"/>
  <c r="L7" i="2" s="1"/>
  <c r="N7" i="2" s="1" a="1"/>
  <c r="N7" i="2" s="1"/>
  <c r="O7" i="2" a="1"/>
  <c r="O7" i="2" s="1"/>
  <c r="Q7" i="2" s="1"/>
  <c r="A8" i="2"/>
  <c r="B8" i="2"/>
  <c r="C8" i="2"/>
  <c r="D8" i="2"/>
  <c r="F8" i="2" s="1"/>
  <c r="G8" i="2" a="1"/>
  <c r="G8" i="2" s="1"/>
  <c r="H8" i="2" a="1"/>
  <c r="H8" i="2" s="1"/>
  <c r="I8" i="2" a="1"/>
  <c r="I8" i="2" s="1"/>
  <c r="J8" i="2" a="1"/>
  <c r="J8" i="2" s="1"/>
  <c r="K8" i="2" a="1"/>
  <c r="K8" i="2" s="1"/>
  <c r="L8" i="2" a="1"/>
  <c r="L8" i="2" s="1"/>
  <c r="M8" i="2" s="1" a="1"/>
  <c r="M8" i="2" s="1"/>
  <c r="O8" i="2" a="1"/>
  <c r="O8" i="2" s="1"/>
  <c r="Q8" i="2" s="1"/>
  <c r="A9" i="2"/>
  <c r="B9" i="2"/>
  <c r="C9" i="2"/>
  <c r="D9" i="2"/>
  <c r="E9" i="2" s="1"/>
  <c r="G9" i="2" a="1"/>
  <c r="G9" i="2" s="1"/>
  <c r="H9" i="2" a="1"/>
  <c r="H9" i="2" s="1"/>
  <c r="I9" i="2" a="1"/>
  <c r="I9" i="2" s="1"/>
  <c r="J9" i="2" a="1"/>
  <c r="J9" i="2" s="1"/>
  <c r="K9" i="2" a="1"/>
  <c r="K9" i="2" s="1"/>
  <c r="L9" i="2" a="1"/>
  <c r="L9" i="2" s="1"/>
  <c r="O9" i="2" a="1"/>
  <c r="O9" i="2" s="1"/>
  <c r="P9" i="2" s="1"/>
  <c r="A10" i="2"/>
  <c r="B10" i="2"/>
  <c r="C10" i="2"/>
  <c r="D10" i="2"/>
  <c r="F10" i="2" s="1"/>
  <c r="G10" i="2" a="1"/>
  <c r="G10" i="2" s="1"/>
  <c r="H10" i="2" a="1"/>
  <c r="H10" i="2" s="1"/>
  <c r="I10" i="2" a="1"/>
  <c r="I10" i="2" s="1"/>
  <c r="J10" i="2" a="1"/>
  <c r="J10" i="2" s="1"/>
  <c r="K10" i="2" a="1"/>
  <c r="K10" i="2" s="1"/>
  <c r="L10" i="2" a="1"/>
  <c r="L10" i="2" s="1"/>
  <c r="N10" i="2" s="1" a="1"/>
  <c r="N10" i="2" s="1"/>
  <c r="O10" i="2" a="1"/>
  <c r="O10" i="2" s="1"/>
  <c r="A11" i="2"/>
  <c r="B11" i="2"/>
  <c r="C11" i="2"/>
  <c r="D11" i="2"/>
  <c r="F11" i="2" s="1"/>
  <c r="G11" i="2" a="1"/>
  <c r="G11" i="2" s="1"/>
  <c r="H11" i="2" a="1"/>
  <c r="H11" i="2" s="1"/>
  <c r="I11" i="2" a="1"/>
  <c r="I11" i="2" s="1"/>
  <c r="J11" i="2" a="1"/>
  <c r="J11" i="2" s="1"/>
  <c r="K11" i="2" a="1"/>
  <c r="K11" i="2" s="1"/>
  <c r="L11" i="2" a="1"/>
  <c r="L11" i="2" s="1"/>
  <c r="N11" i="2" s="1" a="1"/>
  <c r="N11" i="2" s="1"/>
  <c r="O11" i="2" a="1"/>
  <c r="O11" i="2" s="1"/>
  <c r="Q11" i="2" s="1"/>
  <c r="A12" i="2"/>
  <c r="B12" i="2"/>
  <c r="C12" i="2"/>
  <c r="D12" i="2"/>
  <c r="F12" i="2" s="1"/>
  <c r="G12" i="2" a="1"/>
  <c r="G12" i="2" s="1"/>
  <c r="H12" i="2" a="1"/>
  <c r="H12" i="2" s="1"/>
  <c r="I12" i="2" a="1"/>
  <c r="I12" i="2" s="1"/>
  <c r="J12" i="2" a="1"/>
  <c r="J12" i="2" s="1"/>
  <c r="K12" i="2" a="1"/>
  <c r="K12" i="2" s="1"/>
  <c r="L12" i="2" a="1"/>
  <c r="L12" i="2" s="1"/>
  <c r="M12" i="2" s="1" a="1"/>
  <c r="M12" i="2" s="1"/>
  <c r="O12" i="2" a="1"/>
  <c r="O12" i="2" s="1"/>
  <c r="Q12" i="2" s="1"/>
  <c r="A13" i="2"/>
  <c r="B13" i="2"/>
  <c r="C13" i="2"/>
  <c r="D13" i="2"/>
  <c r="E13" i="2" s="1"/>
  <c r="G13" i="2" a="1"/>
  <c r="G13" i="2" s="1"/>
  <c r="H13" i="2" a="1"/>
  <c r="H13" i="2" s="1"/>
  <c r="I13" i="2" a="1"/>
  <c r="I13" i="2" s="1"/>
  <c r="J13" i="2" a="1"/>
  <c r="J13" i="2" s="1"/>
  <c r="K13" i="2" a="1"/>
  <c r="K13" i="2" s="1"/>
  <c r="L13" i="2" a="1"/>
  <c r="L13" i="2" s="1"/>
  <c r="O13" i="2" a="1"/>
  <c r="O13" i="2" s="1"/>
  <c r="P13" i="2" s="1"/>
  <c r="A14" i="2"/>
  <c r="B14" i="2"/>
  <c r="C14" i="2"/>
  <c r="D14" i="2"/>
  <c r="F14" i="2" s="1"/>
  <c r="G14" i="2" a="1"/>
  <c r="G14" i="2" s="1"/>
  <c r="H14" i="2" a="1"/>
  <c r="H14" i="2" s="1"/>
  <c r="I14" i="2" a="1"/>
  <c r="I14" i="2" s="1"/>
  <c r="J14" i="2" a="1"/>
  <c r="J14" i="2" s="1"/>
  <c r="K14" i="2" a="1"/>
  <c r="K14" i="2" s="1"/>
  <c r="L14" i="2" a="1"/>
  <c r="L14" i="2" s="1"/>
  <c r="N14" i="2" s="1" a="1"/>
  <c r="N14" i="2" s="1"/>
  <c r="O14" i="2" a="1"/>
  <c r="O14" i="2" s="1"/>
  <c r="A15" i="2"/>
  <c r="B15" i="2"/>
  <c r="C15" i="2"/>
  <c r="D15" i="2"/>
  <c r="E15" i="2" s="1"/>
  <c r="G15" i="2" a="1"/>
  <c r="G15" i="2" s="1"/>
  <c r="H15" i="2" a="1"/>
  <c r="H15" i="2" s="1"/>
  <c r="I15" i="2" a="1"/>
  <c r="I15" i="2" s="1"/>
  <c r="J15" i="2" a="1"/>
  <c r="J15" i="2" s="1"/>
  <c r="K15" i="2" a="1"/>
  <c r="K15" i="2" s="1"/>
  <c r="L15" i="2" a="1"/>
  <c r="L15" i="2" s="1"/>
  <c r="N15" i="2" s="1" a="1"/>
  <c r="N15" i="2" s="1"/>
  <c r="O15" i="2" a="1"/>
  <c r="O15" i="2" s="1"/>
  <c r="Q15" i="2" s="1"/>
  <c r="A16" i="2"/>
  <c r="B16" i="2"/>
  <c r="C16" i="2"/>
  <c r="D16" i="2"/>
  <c r="F16" i="2" s="1"/>
  <c r="G16" i="2" a="1"/>
  <c r="G16" i="2" s="1"/>
  <c r="H16" i="2" a="1"/>
  <c r="H16" i="2" s="1"/>
  <c r="I16" i="2" a="1"/>
  <c r="I16" i="2" s="1"/>
  <c r="J16" i="2" a="1"/>
  <c r="J16" i="2" s="1"/>
  <c r="K16" i="2" a="1"/>
  <c r="K16" i="2" s="1"/>
  <c r="L16" i="2" a="1"/>
  <c r="L16" i="2" s="1"/>
  <c r="M16" i="2" s="1" a="1"/>
  <c r="M16" i="2" s="1"/>
  <c r="O16" i="2" a="1"/>
  <c r="O16" i="2" s="1"/>
  <c r="Q16" i="2" s="1"/>
  <c r="A17" i="2"/>
  <c r="B17" i="2"/>
  <c r="C17" i="2"/>
  <c r="D17" i="2"/>
  <c r="F17" i="2" s="1"/>
  <c r="G17" i="2" a="1"/>
  <c r="G17" i="2" s="1"/>
  <c r="H17" i="2" a="1"/>
  <c r="H17" i="2" s="1"/>
  <c r="I17" i="2" a="1"/>
  <c r="I17" i="2" s="1"/>
  <c r="J17" i="2" a="1"/>
  <c r="J17" i="2" s="1"/>
  <c r="K17" i="2" a="1"/>
  <c r="K17" i="2" s="1"/>
  <c r="L17" i="2" a="1"/>
  <c r="L17" i="2" s="1"/>
  <c r="O17" i="2" a="1"/>
  <c r="O17" i="2" s="1"/>
  <c r="P17" i="2" s="1"/>
  <c r="A18" i="2"/>
  <c r="B18" i="2"/>
  <c r="C18" i="2"/>
  <c r="D18" i="2"/>
  <c r="F18" i="2" s="1"/>
  <c r="G18" i="2" a="1"/>
  <c r="G18" i="2" s="1"/>
  <c r="H18" i="2" a="1"/>
  <c r="H18" i="2" s="1"/>
  <c r="I18" i="2" a="1"/>
  <c r="I18" i="2" s="1"/>
  <c r="J18" i="2" a="1"/>
  <c r="J18" i="2" s="1"/>
  <c r="K18" i="2" a="1"/>
  <c r="K18" i="2" s="1"/>
  <c r="L18" i="2" a="1"/>
  <c r="L18" i="2" s="1"/>
  <c r="O18" i="2" a="1"/>
  <c r="O18" i="2" s="1"/>
  <c r="A19" i="2"/>
  <c r="B19" i="2"/>
  <c r="C19" i="2"/>
  <c r="D19" i="2"/>
  <c r="E19" i="2" s="1"/>
  <c r="G19" i="2" a="1"/>
  <c r="G19" i="2" s="1"/>
  <c r="H19" i="2" a="1"/>
  <c r="H19" i="2" s="1"/>
  <c r="I19" i="2" a="1"/>
  <c r="I19" i="2" s="1"/>
  <c r="J19" i="2" a="1"/>
  <c r="J19" i="2" s="1"/>
  <c r="K19" i="2" a="1"/>
  <c r="K19" i="2" s="1"/>
  <c r="L19" i="2" a="1"/>
  <c r="L19" i="2" s="1"/>
  <c r="N19" i="2" s="1" a="1"/>
  <c r="N19" i="2" s="1"/>
  <c r="O19" i="2" a="1"/>
  <c r="O19" i="2" s="1"/>
  <c r="Q19" i="2" s="1"/>
  <c r="A20" i="2"/>
  <c r="B20" i="2"/>
  <c r="C20" i="2"/>
  <c r="D20" i="2"/>
  <c r="F20" i="2" s="1"/>
  <c r="G20" i="2" a="1"/>
  <c r="G20" i="2" s="1"/>
  <c r="H20" i="2" a="1"/>
  <c r="H20" i="2" s="1"/>
  <c r="I20" i="2" a="1"/>
  <c r="I20" i="2" s="1"/>
  <c r="J20" i="2" a="1"/>
  <c r="J20" i="2" s="1"/>
  <c r="K20" i="2" a="1"/>
  <c r="K20" i="2" s="1"/>
  <c r="L20" i="2" a="1"/>
  <c r="L20" i="2" s="1"/>
  <c r="M20" i="2" s="1" a="1"/>
  <c r="M20" i="2" s="1"/>
  <c r="O20" i="2" a="1"/>
  <c r="O20" i="2" s="1"/>
  <c r="Q20" i="2" s="1"/>
  <c r="A21" i="2"/>
  <c r="B21" i="2"/>
  <c r="C21" i="2"/>
  <c r="D21" i="2"/>
  <c r="F21" i="2" s="1"/>
  <c r="G21" i="2" a="1"/>
  <c r="G21" i="2" s="1"/>
  <c r="H21" i="2" a="1"/>
  <c r="H21" i="2" s="1"/>
  <c r="I21" i="2" a="1"/>
  <c r="I21" i="2" s="1"/>
  <c r="J21" i="2" a="1"/>
  <c r="J21" i="2" s="1"/>
  <c r="K21" i="2" a="1"/>
  <c r="K21" i="2" s="1"/>
  <c r="L21" i="2" a="1"/>
  <c r="L21" i="2" s="1"/>
  <c r="M21" i="2" s="1" a="1"/>
  <c r="M21" i="2" s="1"/>
  <c r="O21" i="2" a="1"/>
  <c r="O21" i="2" s="1"/>
  <c r="P21" i="2" s="1"/>
  <c r="A22" i="2"/>
  <c r="B22" i="2"/>
  <c r="C22" i="2"/>
  <c r="D22" i="2"/>
  <c r="F22" i="2" s="1"/>
  <c r="G22" i="2" a="1"/>
  <c r="G22" i="2" s="1"/>
  <c r="H22" i="2" a="1"/>
  <c r="H22" i="2" s="1"/>
  <c r="I22" i="2" a="1"/>
  <c r="I22" i="2" s="1"/>
  <c r="J22" i="2" a="1"/>
  <c r="J22" i="2" s="1"/>
  <c r="K22" i="2" a="1"/>
  <c r="K22" i="2" s="1"/>
  <c r="L22" i="2" a="1"/>
  <c r="L22" i="2" s="1"/>
  <c r="O22" i="2" a="1"/>
  <c r="O22" i="2" s="1"/>
  <c r="A23" i="2"/>
  <c r="B23" i="2"/>
  <c r="C23" i="2"/>
  <c r="D23" i="2"/>
  <c r="E23" i="2" s="1"/>
  <c r="G23" i="2" a="1"/>
  <c r="G23" i="2" s="1"/>
  <c r="H23" i="2" a="1"/>
  <c r="H23" i="2" s="1"/>
  <c r="I23" i="2" a="1"/>
  <c r="I23" i="2" s="1"/>
  <c r="J23" i="2" a="1"/>
  <c r="J23" i="2" s="1"/>
  <c r="K23" i="2" a="1"/>
  <c r="K23" i="2" s="1"/>
  <c r="L23" i="2" a="1"/>
  <c r="L23" i="2" s="1"/>
  <c r="N23" i="2" s="1" a="1"/>
  <c r="N23" i="2" s="1"/>
  <c r="O23" i="2" a="1"/>
  <c r="O23" i="2" s="1"/>
  <c r="Q23" i="2" s="1"/>
  <c r="A24" i="2"/>
  <c r="B24" i="2"/>
  <c r="C24" i="2"/>
  <c r="D24" i="2"/>
  <c r="G24" i="2" a="1"/>
  <c r="G24" i="2" s="1"/>
  <c r="H24" i="2" a="1"/>
  <c r="H24" i="2" s="1"/>
  <c r="I24" i="2" a="1"/>
  <c r="I24" i="2" s="1"/>
  <c r="J24" i="2" a="1"/>
  <c r="J24" i="2" s="1"/>
  <c r="K24" i="2" a="1"/>
  <c r="K24" i="2" s="1"/>
  <c r="L24" i="2" a="1"/>
  <c r="L24" i="2" s="1"/>
  <c r="O24" i="2" a="1"/>
  <c r="O24" i="2" s="1"/>
  <c r="Q24" i="2" s="1"/>
  <c r="A25" i="2"/>
  <c r="B25" i="2"/>
  <c r="C25" i="2"/>
  <c r="D25" i="2"/>
  <c r="E25" i="2" s="1"/>
  <c r="G25" i="2" a="1"/>
  <c r="G25" i="2" s="1"/>
  <c r="H25" i="2" a="1"/>
  <c r="H25" i="2" s="1"/>
  <c r="I25" i="2" a="1"/>
  <c r="I25" i="2" s="1"/>
  <c r="J25" i="2" a="1"/>
  <c r="J25" i="2" s="1"/>
  <c r="K25" i="2" a="1"/>
  <c r="K25" i="2" s="1"/>
  <c r="L25" i="2" a="1"/>
  <c r="L25" i="2" s="1"/>
  <c r="M25" i="2" s="1" a="1"/>
  <c r="M25" i="2" s="1"/>
  <c r="O25" i="2" a="1"/>
  <c r="O25" i="2" s="1"/>
  <c r="P25" i="2" s="1"/>
  <c r="A26" i="2"/>
  <c r="B26" i="2"/>
  <c r="C26" i="2"/>
  <c r="D26" i="2"/>
  <c r="F26" i="2" s="1"/>
  <c r="G26" i="2" a="1"/>
  <c r="G26" i="2" s="1"/>
  <c r="H26" i="2" a="1"/>
  <c r="H26" i="2" s="1"/>
  <c r="I26" i="2" a="1"/>
  <c r="I26" i="2" s="1"/>
  <c r="J26" i="2" a="1"/>
  <c r="J26" i="2" s="1"/>
  <c r="K26" i="2" a="1"/>
  <c r="K26" i="2" s="1"/>
  <c r="L26" i="2" a="1"/>
  <c r="L26" i="2" s="1"/>
  <c r="O26" i="2" a="1"/>
  <c r="O26" i="2" s="1"/>
  <c r="A27" i="2"/>
  <c r="B27" i="2"/>
  <c r="C27" i="2"/>
  <c r="D27" i="2"/>
  <c r="F27" i="2" s="1"/>
  <c r="G27" i="2" a="1"/>
  <c r="G27" i="2" s="1"/>
  <c r="H27" i="2" a="1"/>
  <c r="H27" i="2" s="1"/>
  <c r="I27" i="2" a="1"/>
  <c r="I27" i="2" s="1"/>
  <c r="J27" i="2" a="1"/>
  <c r="J27" i="2" s="1"/>
  <c r="K27" i="2" a="1"/>
  <c r="K27" i="2" s="1"/>
  <c r="L27" i="2" a="1"/>
  <c r="L27" i="2" s="1"/>
  <c r="N27" i="2" s="1" a="1"/>
  <c r="N27" i="2" s="1"/>
  <c r="O27" i="2" a="1"/>
  <c r="O27" i="2" s="1"/>
  <c r="Q27" i="2" s="1"/>
  <c r="A28" i="2"/>
  <c r="B28" i="2"/>
  <c r="C28" i="2"/>
  <c r="D28" i="2"/>
  <c r="G28" i="2" a="1"/>
  <c r="G28" i="2" s="1"/>
  <c r="H28" i="2" a="1"/>
  <c r="H28" i="2" s="1"/>
  <c r="I28" i="2" a="1"/>
  <c r="I28" i="2" s="1"/>
  <c r="J28" i="2" a="1"/>
  <c r="J28" i="2" s="1"/>
  <c r="K28" i="2" a="1"/>
  <c r="K28" i="2" s="1"/>
  <c r="L28" i="2" a="1"/>
  <c r="L28" i="2" s="1"/>
  <c r="O28" i="2" a="1"/>
  <c r="O28" i="2" s="1"/>
  <c r="Q28" i="2" s="1"/>
  <c r="A29" i="2"/>
  <c r="B29" i="2"/>
  <c r="C29" i="2"/>
  <c r="D29" i="2"/>
  <c r="E29" i="2" s="1"/>
  <c r="G29" i="2" a="1"/>
  <c r="G29" i="2" s="1"/>
  <c r="H29" i="2" a="1"/>
  <c r="H29" i="2" s="1"/>
  <c r="I29" i="2" a="1"/>
  <c r="I29" i="2" s="1"/>
  <c r="J29" i="2" a="1"/>
  <c r="J29" i="2" s="1"/>
  <c r="K29" i="2" a="1"/>
  <c r="K29" i="2" s="1"/>
  <c r="L29" i="2" a="1"/>
  <c r="L29" i="2" s="1"/>
  <c r="M29" i="2" s="1" a="1"/>
  <c r="M29" i="2" s="1"/>
  <c r="O29" i="2" a="1"/>
  <c r="O29" i="2" s="1"/>
  <c r="P29" i="2" s="1"/>
  <c r="A30" i="2"/>
  <c r="B30" i="2"/>
  <c r="C30" i="2"/>
  <c r="D30" i="2"/>
  <c r="F30" i="2" s="1"/>
  <c r="G30" i="2" a="1"/>
  <c r="G30" i="2" s="1"/>
  <c r="H30" i="2" a="1"/>
  <c r="H30" i="2" s="1"/>
  <c r="I30" i="2" a="1"/>
  <c r="I30" i="2" s="1"/>
  <c r="J30" i="2" a="1"/>
  <c r="J30" i="2" s="1"/>
  <c r="K30" i="2" a="1"/>
  <c r="K30" i="2" s="1"/>
  <c r="L30" i="2" a="1"/>
  <c r="L30" i="2" s="1"/>
  <c r="M30" i="2" s="1" a="1"/>
  <c r="M30" i="2" s="1"/>
  <c r="O30" i="2" a="1"/>
  <c r="O30" i="2" s="1"/>
  <c r="Q30" i="2" s="1"/>
  <c r="A31" i="2"/>
  <c r="B31" i="2"/>
  <c r="C31" i="2"/>
  <c r="D31" i="2"/>
  <c r="F31" i="2" s="1"/>
  <c r="G31" i="2" a="1"/>
  <c r="G31" i="2" s="1"/>
  <c r="H31" i="2" a="1"/>
  <c r="H31" i="2" s="1"/>
  <c r="I31" i="2" a="1"/>
  <c r="I31" i="2" s="1"/>
  <c r="J31" i="2" a="1"/>
  <c r="J31" i="2" s="1"/>
  <c r="K31" i="2" a="1"/>
  <c r="K31" i="2" s="1"/>
  <c r="L31" i="2" a="1"/>
  <c r="L31" i="2" s="1"/>
  <c r="O31" i="2" a="1"/>
  <c r="O31" i="2" s="1"/>
  <c r="Q31" i="2" s="1"/>
  <c r="A32" i="2"/>
  <c r="B32" i="2"/>
  <c r="C32" i="2"/>
  <c r="D32" i="2"/>
  <c r="F32" i="2" s="1"/>
  <c r="G32" i="2" a="1"/>
  <c r="G32" i="2" s="1"/>
  <c r="H32" i="2" a="1"/>
  <c r="H32" i="2" s="1"/>
  <c r="I32" i="2" a="1"/>
  <c r="I32" i="2" s="1"/>
  <c r="J32" i="2" a="1"/>
  <c r="J32" i="2" s="1"/>
  <c r="K32" i="2" a="1"/>
  <c r="K32" i="2" s="1"/>
  <c r="L32" i="2" a="1"/>
  <c r="L32" i="2" s="1"/>
  <c r="O32" i="2" a="1"/>
  <c r="O32" i="2" s="1"/>
  <c r="P32" i="2" s="1"/>
  <c r="A33" i="2"/>
  <c r="B33" i="2"/>
  <c r="C33" i="2"/>
  <c r="D33" i="2"/>
  <c r="E33" i="2" s="1"/>
  <c r="G33" i="2" a="1"/>
  <c r="G33" i="2" s="1"/>
  <c r="H33" i="2" a="1"/>
  <c r="H33" i="2" s="1"/>
  <c r="I33" i="2" a="1"/>
  <c r="I33" i="2" s="1"/>
  <c r="J33" i="2" a="1"/>
  <c r="J33" i="2" s="1"/>
  <c r="K33" i="2" a="1"/>
  <c r="K33" i="2" s="1"/>
  <c r="L33" i="2" a="1"/>
  <c r="L33" i="2" s="1"/>
  <c r="O33" i="2" a="1"/>
  <c r="O33" i="2" s="1"/>
  <c r="P33" i="2" s="1"/>
  <c r="A34" i="2"/>
  <c r="B34" i="2"/>
  <c r="C34" i="2"/>
  <c r="D34" i="2"/>
  <c r="E34" i="2" s="1"/>
  <c r="G34" i="2" a="1"/>
  <c r="G34" i="2" s="1"/>
  <c r="H34" i="2" a="1"/>
  <c r="H34" i="2" s="1"/>
  <c r="I34" i="2" a="1"/>
  <c r="I34" i="2" s="1"/>
  <c r="J34" i="2" a="1"/>
  <c r="J34" i="2" s="1"/>
  <c r="K34" i="2" a="1"/>
  <c r="K34" i="2" s="1"/>
  <c r="L34" i="2" a="1"/>
  <c r="L34" i="2" s="1"/>
  <c r="N34" i="2" s="1" a="1"/>
  <c r="N34" i="2" s="1"/>
  <c r="E34" i="5" s="1"/>
  <c r="O34" i="2" a="1"/>
  <c r="O34" i="2" s="1"/>
  <c r="P34" i="2" s="1"/>
  <c r="A35" i="2"/>
  <c r="B35" i="2"/>
  <c r="C35" i="2"/>
  <c r="D35" i="2"/>
  <c r="E35" i="2" s="1"/>
  <c r="G35" i="2" a="1"/>
  <c r="G35" i="2" s="1"/>
  <c r="H35" i="2" a="1"/>
  <c r="H35" i="2" s="1"/>
  <c r="I35" i="2" a="1"/>
  <c r="I35" i="2" s="1"/>
  <c r="J35" i="2" a="1"/>
  <c r="J35" i="2" s="1"/>
  <c r="K35" i="2" a="1"/>
  <c r="K35" i="2" s="1"/>
  <c r="L35" i="2" a="1"/>
  <c r="L35" i="2" s="1"/>
  <c r="M35" i="2" s="1" a="1"/>
  <c r="M35" i="2" s="1"/>
  <c r="O35" i="2" a="1"/>
  <c r="O35" i="2" s="1"/>
  <c r="Q35" i="2" s="1"/>
  <c r="A36" i="2"/>
  <c r="B36" i="2"/>
  <c r="C36" i="2"/>
  <c r="D36" i="2"/>
  <c r="F36" i="2" s="1"/>
  <c r="G36" i="2" a="1"/>
  <c r="G36" i="2" s="1"/>
  <c r="H36" i="2" a="1"/>
  <c r="H36" i="2" s="1"/>
  <c r="I36" i="2" a="1"/>
  <c r="I36" i="2" s="1"/>
  <c r="J36" i="2" a="1"/>
  <c r="J36" i="2" s="1"/>
  <c r="K36" i="2" a="1"/>
  <c r="K36" i="2" s="1"/>
  <c r="L36" i="2" a="1"/>
  <c r="L36" i="2" s="1"/>
  <c r="O36" i="2" a="1"/>
  <c r="O36" i="2" s="1"/>
  <c r="P36" i="2" s="1"/>
  <c r="A37" i="2"/>
  <c r="B37" i="2"/>
  <c r="C37" i="2"/>
  <c r="D37" i="2"/>
  <c r="F37" i="2" s="1"/>
  <c r="G37" i="2" a="1"/>
  <c r="G37" i="2" s="1"/>
  <c r="H37" i="2" a="1"/>
  <c r="H37" i="2" s="1"/>
  <c r="I37" i="2" a="1"/>
  <c r="I37" i="2" s="1"/>
  <c r="J37" i="2" a="1"/>
  <c r="J37" i="2" s="1"/>
  <c r="K37" i="2" a="1"/>
  <c r="K37" i="2" s="1"/>
  <c r="L37" i="2" a="1"/>
  <c r="L37" i="2" s="1"/>
  <c r="O37" i="2" a="1"/>
  <c r="O37" i="2" s="1"/>
  <c r="A38" i="2"/>
  <c r="B38" i="2"/>
  <c r="C38" i="2"/>
  <c r="D38" i="2"/>
  <c r="F38" i="2" s="1"/>
  <c r="G38" i="2" a="1"/>
  <c r="G38" i="2" s="1"/>
  <c r="H38" i="2" a="1"/>
  <c r="H38" i="2" s="1"/>
  <c r="I38" i="2" a="1"/>
  <c r="I38" i="2" s="1"/>
  <c r="J38" i="2" a="1"/>
  <c r="J38" i="2" s="1"/>
  <c r="K38" i="2" a="1"/>
  <c r="K38" i="2" s="1"/>
  <c r="L38" i="2" a="1"/>
  <c r="L38" i="2" s="1"/>
  <c r="O38" i="2" a="1"/>
  <c r="O38" i="2" s="1"/>
  <c r="A39" i="2"/>
  <c r="B39" i="2"/>
  <c r="C39" i="2"/>
  <c r="D39" i="2"/>
  <c r="F39" i="2" s="1"/>
  <c r="G39" i="2" a="1"/>
  <c r="G39" i="2" s="1"/>
  <c r="H39" i="2" a="1"/>
  <c r="H39" i="2" s="1"/>
  <c r="I39" i="2" a="1"/>
  <c r="I39" i="2" s="1"/>
  <c r="J39" i="2" a="1"/>
  <c r="J39" i="2" s="1"/>
  <c r="K39" i="2" a="1"/>
  <c r="K39" i="2" s="1"/>
  <c r="L39" i="2" a="1"/>
  <c r="L39" i="2" s="1"/>
  <c r="M39" i="2" s="1" a="1"/>
  <c r="M39" i="2" s="1"/>
  <c r="O39" i="2" a="1"/>
  <c r="O39" i="2" s="1"/>
  <c r="A40" i="2"/>
  <c r="B40" i="2"/>
  <c r="C40" i="2"/>
  <c r="D40" i="2"/>
  <c r="E40" i="2" s="1"/>
  <c r="G40" i="2" a="1"/>
  <c r="G40" i="2" s="1"/>
  <c r="H40" i="2" a="1"/>
  <c r="H40" i="2" s="1"/>
  <c r="I40" i="2" a="1"/>
  <c r="I40" i="2" s="1"/>
  <c r="J40" i="2" a="1"/>
  <c r="J40" i="2" s="1"/>
  <c r="K40" i="2" a="1"/>
  <c r="K40" i="2" s="1"/>
  <c r="L40" i="2" a="1"/>
  <c r="L40" i="2" s="1"/>
  <c r="O40" i="2" a="1"/>
  <c r="O40" i="2" s="1"/>
  <c r="Q40" i="2" s="1"/>
  <c r="A41" i="2"/>
  <c r="B41" i="2"/>
  <c r="C41" i="2"/>
  <c r="D41" i="2"/>
  <c r="F41" i="2" s="1"/>
  <c r="G41" i="2" a="1"/>
  <c r="G41" i="2" s="1"/>
  <c r="H41" i="2" a="1"/>
  <c r="H41" i="2" s="1"/>
  <c r="I41" i="2" a="1"/>
  <c r="I41" i="2" s="1"/>
  <c r="J41" i="2" a="1"/>
  <c r="J41" i="2" s="1"/>
  <c r="K41" i="2" a="1"/>
  <c r="K41" i="2" s="1"/>
  <c r="L41" i="2" a="1"/>
  <c r="L41" i="2" s="1"/>
  <c r="O41" i="2" a="1"/>
  <c r="O41" i="2" s="1"/>
  <c r="A42" i="2"/>
  <c r="B42" i="2"/>
  <c r="C42" i="2"/>
  <c r="D42" i="2"/>
  <c r="E42" i="2" s="1"/>
  <c r="G42" i="2" a="1"/>
  <c r="G42" i="2" s="1"/>
  <c r="H42" i="2" a="1"/>
  <c r="H42" i="2" s="1"/>
  <c r="I42" i="2" a="1"/>
  <c r="I42" i="2" s="1"/>
  <c r="J42" i="2" a="1"/>
  <c r="J42" i="2" s="1"/>
  <c r="K42" i="2" a="1"/>
  <c r="K42" i="2" s="1"/>
  <c r="L42" i="2" a="1"/>
  <c r="L42" i="2" s="1"/>
  <c r="O42" i="2" a="1"/>
  <c r="O42" i="2" s="1"/>
  <c r="A43" i="2"/>
  <c r="B43" i="2"/>
  <c r="C43" i="2"/>
  <c r="D43" i="2"/>
  <c r="F43" i="2" s="1"/>
  <c r="G43" i="2" a="1"/>
  <c r="G43" i="2" s="1"/>
  <c r="H43" i="2" a="1"/>
  <c r="H43" i="2" s="1"/>
  <c r="I43" i="2" a="1"/>
  <c r="I43" i="2" s="1"/>
  <c r="J43" i="2" a="1"/>
  <c r="J43" i="2" s="1"/>
  <c r="K43" i="2" a="1"/>
  <c r="K43" i="2" s="1"/>
  <c r="L43" i="2" a="1"/>
  <c r="L43" i="2" s="1"/>
  <c r="M43" i="2" s="1" a="1"/>
  <c r="M43" i="2" s="1"/>
  <c r="O43" i="2" a="1"/>
  <c r="O43" i="2" s="1"/>
  <c r="A44" i="2"/>
  <c r="B44" i="2"/>
  <c r="C44" i="2"/>
  <c r="D44" i="2"/>
  <c r="E44" i="2" s="1"/>
  <c r="G44" i="2" a="1"/>
  <c r="G44" i="2" s="1"/>
  <c r="H44" i="2" a="1"/>
  <c r="H44" i="2" s="1"/>
  <c r="I44" i="2" a="1"/>
  <c r="I44" i="2" s="1"/>
  <c r="J44" i="2" a="1"/>
  <c r="J44" i="2" s="1"/>
  <c r="K44" i="2" a="1"/>
  <c r="K44" i="2" s="1"/>
  <c r="L44" i="2" a="1"/>
  <c r="L44" i="2" s="1"/>
  <c r="O44" i="2" a="1"/>
  <c r="O44" i="2" s="1"/>
  <c r="Q44" i="2" s="1"/>
  <c r="A45" i="2"/>
  <c r="B45" i="2"/>
  <c r="C45" i="2"/>
  <c r="D45" i="2"/>
  <c r="F45" i="2" s="1"/>
  <c r="G45" i="2" a="1"/>
  <c r="G45" i="2" s="1"/>
  <c r="H45" i="2" a="1"/>
  <c r="H45" i="2" s="1"/>
  <c r="I45" i="2" a="1"/>
  <c r="I45" i="2" s="1"/>
  <c r="J45" i="2" a="1"/>
  <c r="J45" i="2" s="1"/>
  <c r="K45" i="2" a="1"/>
  <c r="K45" i="2" s="1"/>
  <c r="L45" i="2" a="1"/>
  <c r="L45" i="2" s="1"/>
  <c r="O45" i="2" a="1"/>
  <c r="O45" i="2" s="1"/>
  <c r="P45" i="2" s="1"/>
  <c r="A46" i="2"/>
  <c r="B46" i="2"/>
  <c r="C46" i="2"/>
  <c r="D46" i="2"/>
  <c r="F46" i="2" s="1"/>
  <c r="G46" i="2" a="1"/>
  <c r="G46" i="2" s="1"/>
  <c r="H46" i="2" a="1"/>
  <c r="H46" i="2" s="1"/>
  <c r="I46" i="2" a="1"/>
  <c r="I46" i="2" s="1"/>
  <c r="J46" i="2" a="1"/>
  <c r="J46" i="2" s="1"/>
  <c r="K46" i="2" a="1"/>
  <c r="K46" i="2" s="1"/>
  <c r="L46" i="2" a="1"/>
  <c r="L46" i="2" s="1"/>
  <c r="O46" i="2" a="1"/>
  <c r="O46" i="2" s="1"/>
  <c r="P46" i="2" s="1"/>
  <c r="A47" i="2"/>
  <c r="B47" i="2"/>
  <c r="C47" i="2"/>
  <c r="D47" i="2"/>
  <c r="F47" i="2" s="1"/>
  <c r="G47" i="2" a="1"/>
  <c r="G47" i="2" s="1"/>
  <c r="H47" i="2" a="1"/>
  <c r="H47" i="2" s="1"/>
  <c r="I47" i="2" a="1"/>
  <c r="I47" i="2" s="1"/>
  <c r="J47" i="2" a="1"/>
  <c r="J47" i="2" s="1"/>
  <c r="K47" i="2" a="1"/>
  <c r="K47" i="2" s="1"/>
  <c r="A47" i="5" s="1"/>
  <c r="L47" i="2" a="1"/>
  <c r="L47" i="2" s="1"/>
  <c r="M47" i="2" s="1" a="1"/>
  <c r="M47" i="2" s="1"/>
  <c r="O47" i="2" a="1"/>
  <c r="O47" i="2" s="1"/>
  <c r="A48" i="2"/>
  <c r="B48" i="2"/>
  <c r="C48" i="2"/>
  <c r="D48" i="2"/>
  <c r="E48" i="2" s="1"/>
  <c r="G48" i="2" a="1"/>
  <c r="G48" i="2" s="1"/>
  <c r="H48" i="2" a="1"/>
  <c r="H48" i="2" s="1"/>
  <c r="I48" i="2" a="1"/>
  <c r="I48" i="2" s="1"/>
  <c r="J48" i="2" a="1"/>
  <c r="J48" i="2" s="1"/>
  <c r="K48" i="2" a="1"/>
  <c r="K48" i="2" s="1"/>
  <c r="L48" i="2" a="1"/>
  <c r="L48" i="2" s="1"/>
  <c r="O48" i="2" a="1"/>
  <c r="O48" i="2" s="1"/>
  <c r="P48" i="2" s="1"/>
  <c r="A49" i="2"/>
  <c r="B49" i="2"/>
  <c r="C49" i="2"/>
  <c r="D49" i="2"/>
  <c r="F49" i="2" s="1"/>
  <c r="G49" i="2" a="1"/>
  <c r="G49" i="2" s="1"/>
  <c r="H49" i="2" a="1"/>
  <c r="H49" i="2" s="1"/>
  <c r="I49" i="2" a="1"/>
  <c r="I49" i="2" s="1"/>
  <c r="J49" i="2" a="1"/>
  <c r="J49" i="2" s="1"/>
  <c r="K49" i="2" a="1"/>
  <c r="K49" i="2" s="1"/>
  <c r="L49" i="2" a="1"/>
  <c r="L49" i="2" s="1"/>
  <c r="O49" i="2" a="1"/>
  <c r="O49" i="2" s="1"/>
  <c r="A50" i="2"/>
  <c r="B50" i="2"/>
  <c r="C50" i="2"/>
  <c r="D50" i="2"/>
  <c r="F50" i="2" s="1"/>
  <c r="G50" i="2" a="1"/>
  <c r="G50" i="2" s="1"/>
  <c r="H50" i="2" a="1"/>
  <c r="H50" i="2" s="1"/>
  <c r="I50" i="2" a="1"/>
  <c r="I50" i="2" s="1"/>
  <c r="J50" i="2" a="1"/>
  <c r="J50" i="2" s="1"/>
  <c r="K50" i="2" a="1"/>
  <c r="K50" i="2" s="1"/>
  <c r="L50" i="2" a="1"/>
  <c r="L50" i="2" s="1"/>
  <c r="O50" i="2" a="1"/>
  <c r="O50" i="2" s="1"/>
  <c r="A51" i="2"/>
  <c r="B51" i="2"/>
  <c r="C51" i="2"/>
  <c r="D51" i="2"/>
  <c r="F51" i="2" s="1"/>
  <c r="G51" i="2" a="1"/>
  <c r="G51" i="2" s="1"/>
  <c r="H51" i="2" a="1"/>
  <c r="H51" i="2" s="1"/>
  <c r="I51" i="2" a="1"/>
  <c r="I51" i="2" s="1"/>
  <c r="J51" i="2" a="1"/>
  <c r="J51" i="2" s="1"/>
  <c r="K51" i="2" a="1"/>
  <c r="K51" i="2" s="1"/>
  <c r="L51" i="2" a="1"/>
  <c r="L51" i="2" s="1"/>
  <c r="M51" i="2" s="1" a="1"/>
  <c r="M51" i="2" s="1"/>
  <c r="O51" i="2" a="1"/>
  <c r="O51" i="2" s="1"/>
  <c r="Q51" i="2" s="1"/>
  <c r="A52" i="2"/>
  <c r="B52" i="2"/>
  <c r="C52" i="2"/>
  <c r="D52" i="2"/>
  <c r="E52" i="2" s="1"/>
  <c r="G52" i="2" a="1"/>
  <c r="G52" i="2" s="1"/>
  <c r="H52" i="2" a="1"/>
  <c r="H52" i="2" s="1"/>
  <c r="I52" i="2" a="1"/>
  <c r="I52" i="2" s="1"/>
  <c r="J52" i="2" a="1"/>
  <c r="J52" i="2" s="1"/>
  <c r="K52" i="2" a="1"/>
  <c r="K52" i="2" s="1"/>
  <c r="L52" i="2" a="1"/>
  <c r="L52" i="2" s="1"/>
  <c r="O52" i="2" a="1"/>
  <c r="O52" i="2" s="1"/>
  <c r="P52" i="2" s="1"/>
  <c r="A53" i="2"/>
  <c r="B53" i="2"/>
  <c r="C53" i="2"/>
  <c r="D53" i="2"/>
  <c r="F53" i="2" s="1"/>
  <c r="G53" i="2" a="1"/>
  <c r="G53" i="2" s="1"/>
  <c r="H53" i="2" a="1"/>
  <c r="H53" i="2" s="1"/>
  <c r="I53" i="2" a="1"/>
  <c r="I53" i="2" s="1"/>
  <c r="J53" i="2" a="1"/>
  <c r="J53" i="2" s="1"/>
  <c r="K53" i="2" a="1"/>
  <c r="K53" i="2" s="1"/>
  <c r="L53" i="2" a="1"/>
  <c r="L53" i="2" s="1"/>
  <c r="M53" i="2" s="1" a="1"/>
  <c r="M53" i="2" s="1"/>
  <c r="O53" i="2" a="1"/>
  <c r="O53" i="2" s="1"/>
  <c r="P53" i="2" s="1"/>
  <c r="A54" i="2"/>
  <c r="B54" i="2"/>
  <c r="C54" i="2"/>
  <c r="D54" i="2"/>
  <c r="E54" i="2" s="1"/>
  <c r="G54" i="2" a="1"/>
  <c r="G54" i="2" s="1"/>
  <c r="H54" i="2" a="1"/>
  <c r="H54" i="2" s="1"/>
  <c r="I54" i="2" a="1"/>
  <c r="I54" i="2" s="1"/>
  <c r="J54" i="2" a="1"/>
  <c r="J54" i="2" s="1"/>
  <c r="K54" i="2" a="1"/>
  <c r="K54" i="2" s="1"/>
  <c r="L54" i="2" a="1"/>
  <c r="L54" i="2" s="1"/>
  <c r="M54" i="2" s="1" a="1"/>
  <c r="M54" i="2" s="1"/>
  <c r="O54" i="2" a="1"/>
  <c r="O54" i="2" s="1"/>
  <c r="P54" i="2" s="1"/>
  <c r="A55" i="2"/>
  <c r="B55" i="2"/>
  <c r="C55" i="2"/>
  <c r="D55" i="2"/>
  <c r="F55" i="2" s="1"/>
  <c r="G55" i="2" a="1"/>
  <c r="G55" i="2" s="1"/>
  <c r="H55" i="2" a="1"/>
  <c r="H55" i="2" s="1"/>
  <c r="I55" i="2" a="1"/>
  <c r="I55" i="2" s="1"/>
  <c r="J55" i="2" a="1"/>
  <c r="J55" i="2" s="1"/>
  <c r="K55" i="2" a="1"/>
  <c r="K55" i="2" s="1"/>
  <c r="L55" i="2" a="1"/>
  <c r="L55" i="2" s="1"/>
  <c r="M55" i="2" s="1" a="1"/>
  <c r="M55" i="2" s="1"/>
  <c r="O55" i="2" a="1"/>
  <c r="O55" i="2" s="1"/>
  <c r="Q55" i="2" s="1"/>
  <c r="A56" i="2"/>
  <c r="B56" i="2"/>
  <c r="C56" i="2"/>
  <c r="D56" i="2"/>
  <c r="F56" i="2" s="1"/>
  <c r="G56" i="2" a="1"/>
  <c r="G56" i="2" s="1"/>
  <c r="H56" i="2" a="1"/>
  <c r="H56" i="2" s="1"/>
  <c r="I56" i="2" a="1"/>
  <c r="I56" i="2" s="1"/>
  <c r="J56" i="2" a="1"/>
  <c r="J56" i="2" s="1"/>
  <c r="K56" i="2" a="1"/>
  <c r="K56" i="2" s="1"/>
  <c r="L56" i="2" a="1"/>
  <c r="L56" i="2" s="1"/>
  <c r="O56" i="2" a="1"/>
  <c r="O56" i="2" s="1"/>
  <c r="P56" i="2" s="1"/>
  <c r="C56" i="5" s="1"/>
  <c r="A57" i="2"/>
  <c r="B57" i="2"/>
  <c r="C57" i="2"/>
  <c r="D57" i="2"/>
  <c r="E57" i="2" s="1"/>
  <c r="G57" i="2" a="1"/>
  <c r="G57" i="2" s="1"/>
  <c r="H57" i="2" a="1"/>
  <c r="H57" i="2" s="1"/>
  <c r="I57" i="2" a="1"/>
  <c r="I57" i="2" s="1"/>
  <c r="J57" i="2" a="1"/>
  <c r="J57" i="2" s="1"/>
  <c r="K57" i="2" a="1"/>
  <c r="K57" i="2" s="1"/>
  <c r="L57" i="2" a="1"/>
  <c r="L57" i="2" s="1"/>
  <c r="O57" i="2" a="1"/>
  <c r="O57" i="2" s="1"/>
  <c r="P57" i="2" s="1"/>
  <c r="A58" i="2"/>
  <c r="B58" i="2"/>
  <c r="C58" i="2"/>
  <c r="D58" i="2"/>
  <c r="E58" i="2" s="1"/>
  <c r="G58" i="2" a="1"/>
  <c r="G58" i="2" s="1"/>
  <c r="H58" i="2" a="1"/>
  <c r="H58" i="2" s="1"/>
  <c r="I58" i="2" a="1"/>
  <c r="I58" i="2" s="1"/>
  <c r="J58" i="2" a="1"/>
  <c r="J58" i="2" s="1"/>
  <c r="K58" i="2" a="1"/>
  <c r="K58" i="2" s="1"/>
  <c r="L58" i="2" a="1"/>
  <c r="L58" i="2" s="1"/>
  <c r="M58" i="2" s="1" a="1"/>
  <c r="M58" i="2" s="1"/>
  <c r="O58" i="2" a="1"/>
  <c r="O58" i="2" s="1"/>
  <c r="A59" i="2"/>
  <c r="B59" i="2"/>
  <c r="C59" i="2"/>
  <c r="D59" i="2"/>
  <c r="E59" i="2" s="1"/>
  <c r="G59" i="2" a="1"/>
  <c r="G59" i="2" s="1"/>
  <c r="H59" i="2" a="1"/>
  <c r="H59" i="2" s="1"/>
  <c r="I59" i="2" a="1"/>
  <c r="I59" i="2" s="1"/>
  <c r="J59" i="2" a="1"/>
  <c r="J59" i="2" s="1"/>
  <c r="K59" i="2" a="1"/>
  <c r="K59" i="2" s="1"/>
  <c r="L59" i="2" a="1"/>
  <c r="L59" i="2" s="1"/>
  <c r="O59" i="2" a="1"/>
  <c r="O59" i="2" s="1"/>
  <c r="P59" i="2" s="1"/>
  <c r="A60" i="2"/>
  <c r="B60" i="2"/>
  <c r="C60" i="2"/>
  <c r="D60" i="2"/>
  <c r="F60" i="2" s="1"/>
  <c r="G60" i="2" a="1"/>
  <c r="G60" i="2" s="1"/>
  <c r="H60" i="2" a="1"/>
  <c r="H60" i="2" s="1"/>
  <c r="I60" i="2" a="1"/>
  <c r="I60" i="2" s="1"/>
  <c r="J60" i="2" a="1"/>
  <c r="J60" i="2" s="1"/>
  <c r="K60" i="2" a="1"/>
  <c r="K60" i="2" s="1"/>
  <c r="A60" i="5" s="1"/>
  <c r="L60" i="2" a="1"/>
  <c r="L60" i="2" s="1"/>
  <c r="O60" i="2" a="1"/>
  <c r="O60" i="2" s="1"/>
  <c r="A61" i="2"/>
  <c r="B61" i="2"/>
  <c r="C61" i="2"/>
  <c r="D61" i="2"/>
  <c r="F61" i="2" s="1"/>
  <c r="G61" i="2" a="1"/>
  <c r="G61" i="2" s="1"/>
  <c r="H61" i="2" a="1"/>
  <c r="H61" i="2" s="1"/>
  <c r="I61" i="2" a="1"/>
  <c r="I61" i="2" s="1"/>
  <c r="J61" i="2" a="1"/>
  <c r="J61" i="2" s="1"/>
  <c r="K61" i="2" a="1"/>
  <c r="K61" i="2" s="1"/>
  <c r="L61" i="2" a="1"/>
  <c r="L61" i="2" s="1"/>
  <c r="O61" i="2" a="1"/>
  <c r="O61" i="2" s="1"/>
  <c r="A62" i="2"/>
  <c r="B62" i="2"/>
  <c r="C62" i="2"/>
  <c r="D62" i="2"/>
  <c r="E62" i="2" s="1"/>
  <c r="G62" i="2" a="1"/>
  <c r="G62" i="2" s="1"/>
  <c r="H62" i="2" a="1"/>
  <c r="H62" i="2" s="1"/>
  <c r="I62" i="2" a="1"/>
  <c r="I62" i="2" s="1"/>
  <c r="J62" i="2" a="1"/>
  <c r="J62" i="2" s="1"/>
  <c r="K62" i="2" a="1"/>
  <c r="K62" i="2" s="1"/>
  <c r="L62" i="2" a="1"/>
  <c r="L62" i="2" s="1"/>
  <c r="M62" i="2" s="1" a="1"/>
  <c r="M62" i="2" s="1"/>
  <c r="O62" i="2" a="1"/>
  <c r="O62" i="2" s="1"/>
  <c r="Q62" i="2" s="1"/>
  <c r="A63" i="2"/>
  <c r="B63" i="2"/>
  <c r="C63" i="2"/>
  <c r="D63" i="2"/>
  <c r="E63" i="2" s="1"/>
  <c r="G63" i="2" a="1"/>
  <c r="G63" i="2" s="1"/>
  <c r="H63" i="2" a="1"/>
  <c r="H63" i="2" s="1"/>
  <c r="I63" i="2" a="1"/>
  <c r="I63" i="2" s="1"/>
  <c r="J63" i="2" a="1"/>
  <c r="J63" i="2" s="1"/>
  <c r="K63" i="2" a="1"/>
  <c r="K63" i="2" s="1"/>
  <c r="L63" i="2" a="1"/>
  <c r="L63" i="2" s="1"/>
  <c r="O63" i="2" a="1"/>
  <c r="O63" i="2" s="1"/>
  <c r="P63" i="2" s="1"/>
  <c r="A64" i="2"/>
  <c r="B64" i="2"/>
  <c r="C64" i="2"/>
  <c r="D64" i="2"/>
  <c r="F64" i="2" s="1"/>
  <c r="G64" i="2" a="1"/>
  <c r="G64" i="2" s="1"/>
  <c r="H64" i="2" a="1"/>
  <c r="H64" i="2" s="1"/>
  <c r="I64" i="2" a="1"/>
  <c r="I64" i="2" s="1"/>
  <c r="J64" i="2" a="1"/>
  <c r="J64" i="2" s="1"/>
  <c r="K64" i="2" a="1"/>
  <c r="K64" i="2" s="1"/>
  <c r="L64" i="2" a="1"/>
  <c r="L64" i="2" s="1"/>
  <c r="N64" i="2" s="1" a="1"/>
  <c r="N64" i="2" s="1"/>
  <c r="O64" i="2" a="1"/>
  <c r="O64" i="2" s="1"/>
  <c r="P64" i="2" s="1"/>
  <c r="A65" i="2"/>
  <c r="B65" i="2"/>
  <c r="C65" i="2"/>
  <c r="D65" i="2"/>
  <c r="F65" i="2" s="1"/>
  <c r="G65" i="2" a="1"/>
  <c r="G65" i="2" s="1"/>
  <c r="H65" i="2" a="1"/>
  <c r="H65" i="2" s="1"/>
  <c r="I65" i="2" a="1"/>
  <c r="I65" i="2" s="1"/>
  <c r="J65" i="2" a="1"/>
  <c r="J65" i="2" s="1"/>
  <c r="K65" i="2" a="1"/>
  <c r="K65" i="2" s="1"/>
  <c r="L65" i="2" a="1"/>
  <c r="L65" i="2" s="1"/>
  <c r="N65" i="2" s="1" a="1"/>
  <c r="N65" i="2" s="1"/>
  <c r="O65" i="2" a="1"/>
  <c r="O65" i="2" s="1"/>
  <c r="P65" i="2" s="1"/>
  <c r="A66" i="2"/>
  <c r="B66" i="2"/>
  <c r="C66" i="2"/>
  <c r="D66" i="2"/>
  <c r="F66" i="2" s="1"/>
  <c r="G66" i="2" a="1"/>
  <c r="G66" i="2" s="1"/>
  <c r="H66" i="2" a="1"/>
  <c r="H66" i="2" s="1"/>
  <c r="I66" i="2" a="1"/>
  <c r="I66" i="2" s="1"/>
  <c r="J66" i="2" a="1"/>
  <c r="J66" i="2" s="1"/>
  <c r="K66" i="2" a="1"/>
  <c r="K66" i="2" s="1"/>
  <c r="L66" i="2" a="1"/>
  <c r="L66" i="2" s="1"/>
  <c r="N66" i="2" s="1" a="1"/>
  <c r="N66" i="2" s="1"/>
  <c r="O66" i="2" a="1"/>
  <c r="O66" i="2" s="1"/>
  <c r="Q66" i="2" s="1"/>
  <c r="A67" i="2"/>
  <c r="B67" i="2"/>
  <c r="C67" i="2"/>
  <c r="D67" i="2"/>
  <c r="E67" i="2" s="1"/>
  <c r="G67" i="2" a="1"/>
  <c r="G67" i="2" s="1"/>
  <c r="H67" i="2" a="1"/>
  <c r="H67" i="2" s="1"/>
  <c r="I67" i="2" a="1"/>
  <c r="I67" i="2" s="1"/>
  <c r="J67" i="2" a="1"/>
  <c r="J67" i="2" s="1"/>
  <c r="K67" i="2" a="1"/>
  <c r="K67" i="2" s="1"/>
  <c r="L67" i="2" a="1"/>
  <c r="L67" i="2" s="1"/>
  <c r="M67" i="2" s="1" a="1"/>
  <c r="M67" i="2" s="1"/>
  <c r="O67" i="2" a="1"/>
  <c r="O67" i="2" s="1"/>
  <c r="Q67" i="2" s="1"/>
  <c r="A68" i="2"/>
  <c r="B68" i="2"/>
  <c r="C68" i="2"/>
  <c r="D68" i="2"/>
  <c r="G68" i="2" a="1"/>
  <c r="G68" i="2" s="1"/>
  <c r="H68" i="2" a="1"/>
  <c r="H68" i="2" s="1"/>
  <c r="I68" i="2" a="1"/>
  <c r="I68" i="2" s="1"/>
  <c r="J68" i="2" a="1"/>
  <c r="J68" i="2" s="1"/>
  <c r="K68" i="2" a="1"/>
  <c r="K68" i="2" s="1"/>
  <c r="L68" i="2" a="1"/>
  <c r="L68" i="2" s="1"/>
  <c r="O68" i="2" a="1"/>
  <c r="O68" i="2" s="1"/>
  <c r="A69" i="2"/>
  <c r="B69" i="2"/>
  <c r="C69" i="2"/>
  <c r="D69" i="2"/>
  <c r="F69" i="2" s="1"/>
  <c r="G69" i="2" a="1"/>
  <c r="G69" i="2" s="1"/>
  <c r="H69" i="2" a="1"/>
  <c r="H69" i="2" s="1"/>
  <c r="I69" i="2" a="1"/>
  <c r="I69" i="2" s="1"/>
  <c r="J69" i="2" a="1"/>
  <c r="J69" i="2" s="1"/>
  <c r="K69" i="2" a="1"/>
  <c r="K69" i="2" s="1"/>
  <c r="L69" i="2" a="1"/>
  <c r="L69" i="2" s="1"/>
  <c r="O69" i="2" a="1"/>
  <c r="O69" i="2" s="1"/>
  <c r="A70" i="2"/>
  <c r="B70" i="2"/>
  <c r="C70" i="2"/>
  <c r="D70" i="2"/>
  <c r="E70" i="2" s="1"/>
  <c r="G70" i="2" a="1"/>
  <c r="G70" i="2" s="1"/>
  <c r="H70" i="2" a="1"/>
  <c r="H70" i="2" s="1"/>
  <c r="I70" i="2" a="1"/>
  <c r="I70" i="2" s="1"/>
  <c r="J70" i="2" a="1"/>
  <c r="J70" i="2" s="1"/>
  <c r="K70" i="2" a="1"/>
  <c r="K70" i="2" s="1"/>
  <c r="L70" i="2" a="1"/>
  <c r="L70" i="2" s="1"/>
  <c r="N70" i="2" s="1" a="1"/>
  <c r="N70" i="2" s="1"/>
  <c r="O70" i="2" a="1"/>
  <c r="O70" i="2" s="1"/>
  <c r="A71" i="2"/>
  <c r="B71" i="2"/>
  <c r="C71" i="2"/>
  <c r="D71" i="2"/>
  <c r="E71" i="2" s="1"/>
  <c r="G71" i="2" a="1"/>
  <c r="G71" i="2" s="1"/>
  <c r="H71" i="2" a="1"/>
  <c r="H71" i="2" s="1"/>
  <c r="I71" i="2" a="1"/>
  <c r="I71" i="2" s="1"/>
  <c r="J71" i="2" a="1"/>
  <c r="J71" i="2" s="1"/>
  <c r="K71" i="2" a="1"/>
  <c r="K71" i="2" s="1"/>
  <c r="L71" i="2" a="1"/>
  <c r="L71" i="2" s="1"/>
  <c r="O71" i="2" a="1"/>
  <c r="O71" i="2" s="1"/>
  <c r="P71" i="2" s="1"/>
  <c r="A72" i="2"/>
  <c r="B72" i="2"/>
  <c r="C72" i="2"/>
  <c r="D72" i="2"/>
  <c r="F72" i="2" s="1"/>
  <c r="G72" i="2" a="1"/>
  <c r="G72" i="2" s="1"/>
  <c r="H72" i="2" a="1"/>
  <c r="H72" i="2" s="1"/>
  <c r="I72" i="2" a="1"/>
  <c r="I72" i="2" s="1"/>
  <c r="J72" i="2" a="1"/>
  <c r="J72" i="2" s="1"/>
  <c r="K72" i="2" a="1"/>
  <c r="K72" i="2" s="1"/>
  <c r="L72" i="2" a="1"/>
  <c r="L72" i="2" s="1"/>
  <c r="O72" i="2" a="1"/>
  <c r="O72" i="2" s="1"/>
  <c r="P72" i="2" s="1"/>
  <c r="A73" i="2"/>
  <c r="B73" i="2"/>
  <c r="C73" i="2"/>
  <c r="D73" i="2"/>
  <c r="E73" i="2" s="1"/>
  <c r="G73" i="2" a="1"/>
  <c r="G73" i="2" s="1"/>
  <c r="H73" i="2" a="1"/>
  <c r="H73" i="2" s="1"/>
  <c r="I73" i="2" a="1"/>
  <c r="I73" i="2" s="1"/>
  <c r="J73" i="2" a="1"/>
  <c r="J73" i="2" s="1"/>
  <c r="K73" i="2" a="1"/>
  <c r="K73" i="2" s="1"/>
  <c r="L73" i="2" a="1"/>
  <c r="L73" i="2" s="1"/>
  <c r="O73" i="2" a="1"/>
  <c r="O73" i="2" s="1"/>
  <c r="P73" i="2" s="1"/>
  <c r="A74" i="2"/>
  <c r="B74" i="2"/>
  <c r="C74" i="2"/>
  <c r="D74" i="2"/>
  <c r="G74" i="2" a="1"/>
  <c r="G74" i="2" s="1"/>
  <c r="H74" i="2" a="1"/>
  <c r="H74" i="2" s="1"/>
  <c r="I74" i="2" a="1"/>
  <c r="I74" i="2" s="1"/>
  <c r="J74" i="2" a="1"/>
  <c r="J74" i="2" s="1"/>
  <c r="K74" i="2" a="1"/>
  <c r="K74" i="2" s="1"/>
  <c r="L74" i="2" a="1"/>
  <c r="L74" i="2" s="1"/>
  <c r="O74" i="2" a="1"/>
  <c r="O74" i="2" s="1"/>
  <c r="A75" i="2"/>
  <c r="B75" i="2"/>
  <c r="C75" i="2"/>
  <c r="D75" i="2"/>
  <c r="E75" i="2" s="1"/>
  <c r="G75" i="2" a="1"/>
  <c r="G75" i="2" s="1"/>
  <c r="H75" i="2" a="1"/>
  <c r="H75" i="2" s="1"/>
  <c r="I75" i="2" a="1"/>
  <c r="I75" i="2" s="1"/>
  <c r="J75" i="2" a="1"/>
  <c r="J75" i="2" s="1"/>
  <c r="K75" i="2" a="1"/>
  <c r="K75" i="2" s="1"/>
  <c r="L75" i="2" a="1"/>
  <c r="L75" i="2" s="1"/>
  <c r="N75" i="2" s="1" a="1"/>
  <c r="N75" i="2" s="1"/>
  <c r="O75" i="2" a="1"/>
  <c r="O75" i="2" s="1"/>
  <c r="Q75" i="2" s="1"/>
  <c r="A76" i="2"/>
  <c r="B76" i="2"/>
  <c r="C76" i="2"/>
  <c r="D76" i="2"/>
  <c r="F76" i="2" s="1"/>
  <c r="G76" i="2" a="1"/>
  <c r="G76" i="2" s="1"/>
  <c r="H76" i="2" a="1"/>
  <c r="H76" i="2" s="1"/>
  <c r="I76" i="2" a="1"/>
  <c r="I76" i="2" s="1"/>
  <c r="J76" i="2" a="1"/>
  <c r="J76" i="2" s="1"/>
  <c r="K76" i="2" a="1"/>
  <c r="K76" i="2" s="1"/>
  <c r="L76" i="2" a="1"/>
  <c r="L76" i="2" s="1"/>
  <c r="O76" i="2" a="1"/>
  <c r="O76" i="2" s="1"/>
  <c r="A77" i="2"/>
  <c r="B77" i="2"/>
  <c r="C77" i="2"/>
  <c r="D77" i="2"/>
  <c r="E77" i="2" s="1"/>
  <c r="G77" i="2" a="1"/>
  <c r="G77" i="2" s="1"/>
  <c r="H77" i="2" a="1"/>
  <c r="H77" i="2" s="1"/>
  <c r="I77" i="2" a="1"/>
  <c r="I77" i="2" s="1"/>
  <c r="J77" i="2" a="1"/>
  <c r="J77" i="2" s="1"/>
  <c r="K77" i="2" a="1"/>
  <c r="K77" i="2" s="1"/>
  <c r="L77" i="2" a="1"/>
  <c r="L77" i="2" s="1"/>
  <c r="O77" i="2" a="1"/>
  <c r="O77" i="2" s="1"/>
  <c r="Q77" i="2" s="1"/>
  <c r="A78" i="2"/>
  <c r="B78" i="2"/>
  <c r="C78" i="2"/>
  <c r="D78" i="2"/>
  <c r="E78" i="2" s="1"/>
  <c r="G78" i="2" a="1"/>
  <c r="G78" i="2" s="1"/>
  <c r="H78" i="2" a="1"/>
  <c r="H78" i="2" s="1"/>
  <c r="I78" i="2" a="1"/>
  <c r="I78" i="2" s="1"/>
  <c r="J78" i="2" a="1"/>
  <c r="J78" i="2" s="1"/>
  <c r="K78" i="2" a="1"/>
  <c r="K78" i="2" s="1"/>
  <c r="L78" i="2" a="1"/>
  <c r="L78" i="2" s="1"/>
  <c r="M78" i="2" s="1" a="1"/>
  <c r="M78" i="2" s="1"/>
  <c r="O78" i="2" a="1"/>
  <c r="O78" i="2" s="1"/>
  <c r="Q78" i="2" s="1"/>
  <c r="A79" i="2"/>
  <c r="B79" i="2"/>
  <c r="C79" i="2"/>
  <c r="D79" i="2"/>
  <c r="G79" i="2" a="1"/>
  <c r="G79" i="2" s="1"/>
  <c r="H79" i="2" a="1"/>
  <c r="H79" i="2" s="1"/>
  <c r="I79" i="2" a="1"/>
  <c r="I79" i="2" s="1"/>
  <c r="J79" i="2" a="1"/>
  <c r="J79" i="2" s="1"/>
  <c r="K79" i="2" a="1"/>
  <c r="K79" i="2" s="1"/>
  <c r="L79" i="2" a="1"/>
  <c r="L79" i="2" s="1"/>
  <c r="N79" i="2" s="1" a="1"/>
  <c r="N79" i="2" s="1"/>
  <c r="O79" i="2" a="1"/>
  <c r="O79" i="2" s="1"/>
  <c r="A80" i="2"/>
  <c r="B80" i="2"/>
  <c r="C80" i="2"/>
  <c r="D80" i="2"/>
  <c r="F80" i="2" s="1"/>
  <c r="G80" i="2" a="1"/>
  <c r="G80" i="2" s="1"/>
  <c r="H80" i="2" a="1"/>
  <c r="H80" i="2" s="1"/>
  <c r="I80" i="2" a="1"/>
  <c r="I80" i="2" s="1"/>
  <c r="J80" i="2" a="1"/>
  <c r="J80" i="2" s="1"/>
  <c r="K80" i="2" a="1"/>
  <c r="K80" i="2" s="1"/>
  <c r="L80" i="2" a="1"/>
  <c r="L80" i="2" s="1"/>
  <c r="O80" i="2" a="1"/>
  <c r="O80" i="2" s="1"/>
  <c r="Q80" i="2" s="1"/>
  <c r="A81" i="2"/>
  <c r="B81" i="2"/>
  <c r="C81" i="2"/>
  <c r="D81" i="2"/>
  <c r="E81" i="2" s="1"/>
  <c r="G81" i="2" a="1"/>
  <c r="G81" i="2" s="1"/>
  <c r="H81" i="2" a="1"/>
  <c r="H81" i="2" s="1"/>
  <c r="I81" i="2" a="1"/>
  <c r="I81" i="2" s="1"/>
  <c r="J81" i="2" a="1"/>
  <c r="J81" i="2" s="1"/>
  <c r="K81" i="2" a="1"/>
  <c r="K81" i="2" s="1"/>
  <c r="L81" i="2" a="1"/>
  <c r="L81" i="2" s="1"/>
  <c r="N81" i="2" s="1" a="1"/>
  <c r="N81" i="2" s="1"/>
  <c r="O81" i="2" a="1"/>
  <c r="O81" i="2" s="1"/>
  <c r="Q81" i="2" s="1"/>
  <c r="A82" i="2"/>
  <c r="B82" i="2"/>
  <c r="C82" i="2"/>
  <c r="D82" i="2"/>
  <c r="E82" i="2" s="1"/>
  <c r="G82" i="2" a="1"/>
  <c r="G82" i="2" s="1"/>
  <c r="H82" i="2" a="1"/>
  <c r="H82" i="2" s="1"/>
  <c r="I82" i="2" a="1"/>
  <c r="I82" i="2" s="1"/>
  <c r="J82" i="2" a="1"/>
  <c r="J82" i="2" s="1"/>
  <c r="K82" i="2" a="1"/>
  <c r="K82" i="2" s="1"/>
  <c r="L82" i="2" a="1"/>
  <c r="L82" i="2" s="1"/>
  <c r="N82" i="2" s="1" a="1"/>
  <c r="N82" i="2" s="1"/>
  <c r="O82" i="2" a="1"/>
  <c r="O82" i="2" s="1"/>
  <c r="A83" i="2"/>
  <c r="B83" i="2"/>
  <c r="C83" i="2"/>
  <c r="D83" i="2"/>
  <c r="G83" i="2" a="1"/>
  <c r="G83" i="2" s="1"/>
  <c r="H83" i="2" a="1"/>
  <c r="H83" i="2" s="1"/>
  <c r="I83" i="2" a="1"/>
  <c r="I83" i="2" s="1"/>
  <c r="J83" i="2" a="1"/>
  <c r="J83" i="2" s="1"/>
  <c r="K83" i="2" a="1"/>
  <c r="K83" i="2" s="1"/>
  <c r="L83" i="2" a="1"/>
  <c r="L83" i="2" s="1"/>
  <c r="N83" i="2" s="1" a="1"/>
  <c r="N83" i="2" s="1"/>
  <c r="O83" i="2" a="1"/>
  <c r="O83" i="2" s="1"/>
  <c r="P83" i="2" s="1"/>
  <c r="A84" i="2"/>
  <c r="B84" i="2"/>
  <c r="C84" i="2"/>
  <c r="D84" i="2"/>
  <c r="G84" i="2" a="1"/>
  <c r="G84" i="2" s="1"/>
  <c r="H84" i="2" a="1"/>
  <c r="H84" i="2" s="1"/>
  <c r="I84" i="2" a="1"/>
  <c r="I84" i="2" s="1"/>
  <c r="J84" i="2" a="1"/>
  <c r="J84" i="2" s="1"/>
  <c r="K84" i="2" a="1"/>
  <c r="K84" i="2" s="1"/>
  <c r="L84" i="2" a="1"/>
  <c r="L84" i="2" s="1"/>
  <c r="O84" i="2" a="1"/>
  <c r="O84" i="2" s="1"/>
  <c r="A85" i="2"/>
  <c r="B85" i="2"/>
  <c r="C85" i="2"/>
  <c r="D85" i="2"/>
  <c r="E85" i="2" s="1"/>
  <c r="G85" i="2" a="1"/>
  <c r="G85" i="2" s="1"/>
  <c r="H85" i="2" a="1"/>
  <c r="H85" i="2" s="1"/>
  <c r="I85" i="2" a="1"/>
  <c r="I85" i="2" s="1"/>
  <c r="J85" i="2" a="1"/>
  <c r="J85" i="2" s="1"/>
  <c r="K85" i="2" a="1"/>
  <c r="K85" i="2" s="1"/>
  <c r="L85" i="2" a="1"/>
  <c r="L85" i="2" s="1"/>
  <c r="M85" i="2" s="1" a="1"/>
  <c r="M85" i="2" s="1"/>
  <c r="O85" i="2" a="1"/>
  <c r="O85" i="2" s="1"/>
  <c r="A86" i="2"/>
  <c r="B86" i="2"/>
  <c r="C86" i="2"/>
  <c r="D86" i="2"/>
  <c r="F86" i="2" s="1"/>
  <c r="G86" i="2" a="1"/>
  <c r="G86" i="2" s="1"/>
  <c r="H86" i="2" a="1"/>
  <c r="H86" i="2" s="1"/>
  <c r="I86" i="2" a="1"/>
  <c r="I86" i="2" s="1"/>
  <c r="J86" i="2" a="1"/>
  <c r="J86" i="2" s="1"/>
  <c r="K86" i="2" a="1"/>
  <c r="K86" i="2" s="1"/>
  <c r="L86" i="2" a="1"/>
  <c r="L86" i="2" s="1"/>
  <c r="N86" i="2" s="1" a="1"/>
  <c r="N86" i="2" s="1"/>
  <c r="O86" i="2" a="1"/>
  <c r="O86" i="2" s="1"/>
  <c r="A87" i="2"/>
  <c r="B87" i="2"/>
  <c r="C87" i="2"/>
  <c r="D87" i="2"/>
  <c r="F87" i="2" s="1"/>
  <c r="G87" i="2" a="1"/>
  <c r="G87" i="2" s="1"/>
  <c r="H87" i="2" a="1"/>
  <c r="H87" i="2" s="1"/>
  <c r="I87" i="2" a="1"/>
  <c r="I87" i="2" s="1"/>
  <c r="J87" i="2" a="1"/>
  <c r="J87" i="2" s="1"/>
  <c r="K87" i="2" a="1"/>
  <c r="K87" i="2" s="1"/>
  <c r="L87" i="2" a="1"/>
  <c r="L87" i="2" s="1"/>
  <c r="M87" i="2" s="1" a="1"/>
  <c r="M87" i="2" s="1"/>
  <c r="O87" i="2" a="1"/>
  <c r="O87" i="2" s="1"/>
  <c r="P87" i="2" s="1"/>
  <c r="A88" i="2"/>
  <c r="B88" i="2"/>
  <c r="C88" i="2"/>
  <c r="D88" i="2"/>
  <c r="G88" i="2" a="1"/>
  <c r="G88" i="2" s="1"/>
  <c r="H88" i="2" a="1"/>
  <c r="H88" i="2" s="1"/>
  <c r="I88" i="2" a="1"/>
  <c r="I88" i="2" s="1"/>
  <c r="J88" i="2" a="1"/>
  <c r="J88" i="2" s="1"/>
  <c r="K88" i="2" a="1"/>
  <c r="K88" i="2" s="1"/>
  <c r="L88" i="2" a="1"/>
  <c r="L88" i="2" s="1"/>
  <c r="O88" i="2" a="1"/>
  <c r="O88" i="2" s="1"/>
  <c r="A89" i="2"/>
  <c r="B89" i="2"/>
  <c r="C89" i="2"/>
  <c r="D89" i="2"/>
  <c r="E89" i="2" s="1"/>
  <c r="G89" i="2" a="1"/>
  <c r="G89" i="2" s="1"/>
  <c r="H89" i="2" a="1"/>
  <c r="H89" i="2" s="1"/>
  <c r="I89" i="2" a="1"/>
  <c r="I89" i="2" s="1"/>
  <c r="J89" i="2" a="1"/>
  <c r="J89" i="2" s="1"/>
  <c r="K89" i="2" a="1"/>
  <c r="K89" i="2" s="1"/>
  <c r="L89" i="2" a="1"/>
  <c r="L89" i="2" s="1"/>
  <c r="O89" i="2" a="1"/>
  <c r="O89" i="2" s="1"/>
  <c r="A90" i="2"/>
  <c r="B90" i="2"/>
  <c r="C90" i="2"/>
  <c r="D90" i="2"/>
  <c r="E90" i="2" s="1"/>
  <c r="G90" i="2" a="1"/>
  <c r="G90" i="2" s="1"/>
  <c r="H90" i="2" a="1"/>
  <c r="H90" i="2" s="1"/>
  <c r="I90" i="2" a="1"/>
  <c r="I90" i="2" s="1"/>
  <c r="J90" i="2" a="1"/>
  <c r="J90" i="2" s="1"/>
  <c r="K90" i="2" a="1"/>
  <c r="K90" i="2" s="1"/>
  <c r="L90" i="2" a="1"/>
  <c r="L90" i="2" s="1"/>
  <c r="N90" i="2" s="1" a="1"/>
  <c r="N90" i="2" s="1"/>
  <c r="O90" i="2" a="1"/>
  <c r="O90" i="2" s="1"/>
  <c r="A91" i="2"/>
  <c r="B91" i="2"/>
  <c r="C91" i="2"/>
  <c r="D91" i="2"/>
  <c r="E91" i="2" s="1"/>
  <c r="G91" i="2" a="1"/>
  <c r="G91" i="2" s="1"/>
  <c r="H91" i="2" a="1"/>
  <c r="H91" i="2" s="1"/>
  <c r="I91" i="2" a="1"/>
  <c r="I91" i="2" s="1"/>
  <c r="J91" i="2" a="1"/>
  <c r="J91" i="2" s="1"/>
  <c r="K91" i="2" a="1"/>
  <c r="K91" i="2" s="1"/>
  <c r="L91" i="2" a="1"/>
  <c r="L91" i="2" s="1"/>
  <c r="O91" i="2" a="1"/>
  <c r="O91" i="2" s="1"/>
  <c r="Q91" i="2" s="1"/>
  <c r="A92" i="2"/>
  <c r="B92" i="2"/>
  <c r="C92" i="2"/>
  <c r="D92" i="2"/>
  <c r="F92" i="2" s="1"/>
  <c r="G92" i="2" a="1"/>
  <c r="G92" i="2" s="1"/>
  <c r="H92" i="2" a="1"/>
  <c r="H92" i="2" s="1"/>
  <c r="I92" i="2" a="1"/>
  <c r="I92" i="2" s="1"/>
  <c r="J92" i="2" a="1"/>
  <c r="J92" i="2" s="1"/>
  <c r="K92" i="2" a="1"/>
  <c r="K92" i="2" s="1"/>
  <c r="L92" i="2" a="1"/>
  <c r="L92" i="2" s="1"/>
  <c r="O92" i="2" a="1"/>
  <c r="O92" i="2" s="1"/>
  <c r="A93" i="2"/>
  <c r="B93" i="2"/>
  <c r="C93" i="2"/>
  <c r="D93" i="2"/>
  <c r="F93" i="2" s="1"/>
  <c r="G93" i="2" a="1"/>
  <c r="G93" i="2" s="1"/>
  <c r="H93" i="2" a="1"/>
  <c r="H93" i="2" s="1"/>
  <c r="I93" i="2" a="1"/>
  <c r="I93" i="2" s="1"/>
  <c r="J93" i="2" a="1"/>
  <c r="J93" i="2" s="1"/>
  <c r="K93" i="2" a="1"/>
  <c r="K93" i="2" s="1"/>
  <c r="L93" i="2" a="1"/>
  <c r="L93" i="2" s="1"/>
  <c r="O93" i="2" a="1"/>
  <c r="O93" i="2" s="1"/>
  <c r="A94" i="2"/>
  <c r="B94" i="2"/>
  <c r="C94" i="2"/>
  <c r="D94" i="2"/>
  <c r="F94" i="2" s="1"/>
  <c r="G94" i="2" a="1"/>
  <c r="G94" i="2" s="1"/>
  <c r="H94" i="2" a="1"/>
  <c r="H94" i="2" s="1"/>
  <c r="I94" i="2" a="1"/>
  <c r="I94" i="2" s="1"/>
  <c r="J94" i="2" a="1"/>
  <c r="J94" i="2" s="1"/>
  <c r="K94" i="2" a="1"/>
  <c r="K94" i="2" s="1"/>
  <c r="L94" i="2" a="1"/>
  <c r="L94" i="2" s="1"/>
  <c r="M94" i="2" s="1" a="1"/>
  <c r="M94" i="2" s="1"/>
  <c r="O94" i="2" a="1"/>
  <c r="O94" i="2" s="1"/>
  <c r="A95" i="2"/>
  <c r="B95" i="2"/>
  <c r="C95" i="2"/>
  <c r="D95" i="2"/>
  <c r="E95" i="2" s="1"/>
  <c r="G95" i="2" a="1"/>
  <c r="G95" i="2" s="1"/>
  <c r="H95" i="2" a="1"/>
  <c r="H95" i="2" s="1"/>
  <c r="I95" i="2" a="1"/>
  <c r="I95" i="2" s="1"/>
  <c r="J95" i="2" a="1"/>
  <c r="J95" i="2" s="1"/>
  <c r="K95" i="2" a="1"/>
  <c r="K95" i="2" s="1"/>
  <c r="L95" i="2" a="1"/>
  <c r="L95" i="2" s="1"/>
  <c r="O95" i="2" a="1"/>
  <c r="O95" i="2" s="1"/>
  <c r="Q95" i="2" s="1"/>
  <c r="A96" i="2"/>
  <c r="B96" i="2"/>
  <c r="C96" i="2"/>
  <c r="D96" i="2"/>
  <c r="F96" i="2" s="1"/>
  <c r="G96" i="2" a="1"/>
  <c r="G96" i="2" s="1"/>
  <c r="H96" i="2" a="1"/>
  <c r="H96" i="2" s="1"/>
  <c r="I96" i="2" a="1"/>
  <c r="I96" i="2" s="1"/>
  <c r="J96" i="2" a="1"/>
  <c r="J96" i="2" s="1"/>
  <c r="K96" i="2" a="1"/>
  <c r="K96" i="2" s="1"/>
  <c r="L96" i="2" a="1"/>
  <c r="L96" i="2" s="1"/>
  <c r="O96" i="2" a="1"/>
  <c r="O96" i="2" s="1"/>
  <c r="A97" i="2"/>
  <c r="B97" i="2"/>
  <c r="C97" i="2"/>
  <c r="D97" i="2"/>
  <c r="E97" i="2" s="1"/>
  <c r="G97" i="2" a="1"/>
  <c r="G97" i="2" s="1"/>
  <c r="H97" i="2" a="1"/>
  <c r="H97" i="2" s="1"/>
  <c r="I97" i="2" a="1"/>
  <c r="I97" i="2" s="1"/>
  <c r="J97" i="2" a="1"/>
  <c r="J97" i="2" s="1"/>
  <c r="K97" i="2" a="1"/>
  <c r="K97" i="2" s="1"/>
  <c r="L97" i="2" a="1"/>
  <c r="L97" i="2" s="1"/>
  <c r="O97" i="2" a="1"/>
  <c r="O97" i="2" s="1"/>
  <c r="A98" i="2"/>
  <c r="B98" i="2"/>
  <c r="C98" i="2"/>
  <c r="D98" i="2"/>
  <c r="F98" i="2" s="1"/>
  <c r="G98" i="2" a="1"/>
  <c r="G98" i="2" s="1"/>
  <c r="H98" i="2" a="1"/>
  <c r="H98" i="2" s="1"/>
  <c r="I98" i="2" a="1"/>
  <c r="I98" i="2" s="1"/>
  <c r="J98" i="2" a="1"/>
  <c r="J98" i="2" s="1"/>
  <c r="K98" i="2" a="1"/>
  <c r="K98" i="2" s="1"/>
  <c r="L98" i="2" a="1"/>
  <c r="L98" i="2" s="1"/>
  <c r="M98" i="2" s="1" a="1"/>
  <c r="M98" i="2" s="1"/>
  <c r="O98" i="2" a="1"/>
  <c r="O98" i="2" s="1"/>
  <c r="A99" i="2"/>
  <c r="B99" i="2"/>
  <c r="C99" i="2"/>
  <c r="D99" i="2"/>
  <c r="E99" i="2" s="1"/>
  <c r="G99" i="2" a="1"/>
  <c r="G99" i="2" s="1"/>
  <c r="H99" i="2" a="1"/>
  <c r="H99" i="2" s="1"/>
  <c r="I99" i="2" a="1"/>
  <c r="I99" i="2" s="1"/>
  <c r="J99" i="2" a="1"/>
  <c r="J99" i="2" s="1"/>
  <c r="K99" i="2" a="1"/>
  <c r="K99" i="2" s="1"/>
  <c r="L99" i="2" a="1"/>
  <c r="L99" i="2" s="1"/>
  <c r="O99" i="2" a="1"/>
  <c r="O99" i="2" s="1"/>
  <c r="P99" i="2" s="1"/>
  <c r="A100" i="2"/>
  <c r="B100" i="2"/>
  <c r="C100" i="2"/>
  <c r="D100" i="2"/>
  <c r="F100" i="2" s="1"/>
  <c r="G100" i="2" a="1"/>
  <c r="G100" i="2" s="1"/>
  <c r="H100" i="2" a="1"/>
  <c r="H100" i="2" s="1"/>
  <c r="I100" i="2" a="1"/>
  <c r="I100" i="2" s="1"/>
  <c r="J100" i="2" a="1"/>
  <c r="J100" i="2" s="1"/>
  <c r="K100" i="2" a="1"/>
  <c r="K100" i="2" s="1"/>
  <c r="L100" i="2" a="1"/>
  <c r="L100" i="2" s="1"/>
  <c r="O100" i="2" a="1"/>
  <c r="O100" i="2" s="1"/>
  <c r="P100" i="2" s="1"/>
  <c r="A101" i="2"/>
  <c r="B101" i="2"/>
  <c r="C101" i="2"/>
  <c r="D101" i="2"/>
  <c r="E101" i="2" s="1"/>
  <c r="G101" i="2" a="1"/>
  <c r="G101" i="2" s="1"/>
  <c r="H101" i="2" a="1"/>
  <c r="H101" i="2" s="1"/>
  <c r="I101" i="2" a="1"/>
  <c r="I101" i="2" s="1"/>
  <c r="J101" i="2" a="1"/>
  <c r="J101" i="2" s="1"/>
  <c r="K101" i="2" a="1"/>
  <c r="K101" i="2" s="1"/>
  <c r="L101" i="2" a="1"/>
  <c r="L101" i="2" s="1"/>
  <c r="O101" i="2" a="1"/>
  <c r="O101" i="2" s="1"/>
  <c r="A102" i="2"/>
  <c r="B102" i="2"/>
  <c r="C102" i="2"/>
  <c r="D102" i="2"/>
  <c r="F102" i="2" s="1"/>
  <c r="G102" i="2" a="1"/>
  <c r="G102" i="2" s="1"/>
  <c r="H102" i="2" a="1"/>
  <c r="H102" i="2" s="1"/>
  <c r="I102" i="2" a="1"/>
  <c r="I102" i="2" s="1"/>
  <c r="J102" i="2" a="1"/>
  <c r="J102" i="2" s="1"/>
  <c r="K102" i="2" a="1"/>
  <c r="K102" i="2" s="1"/>
  <c r="L102" i="2" a="1"/>
  <c r="L102" i="2" s="1"/>
  <c r="M102" i="2" s="1" a="1"/>
  <c r="M102" i="2" s="1"/>
  <c r="O102" i="2" a="1"/>
  <c r="O102" i="2" s="1"/>
  <c r="A103" i="2"/>
  <c r="B103" i="2"/>
  <c r="C103" i="2"/>
  <c r="D103" i="2"/>
  <c r="E103" i="2" s="1"/>
  <c r="G103" i="2" a="1"/>
  <c r="G103" i="2" s="1"/>
  <c r="H103" i="2" a="1"/>
  <c r="H103" i="2" s="1"/>
  <c r="I103" i="2" a="1"/>
  <c r="I103" i="2" s="1"/>
  <c r="J103" i="2" a="1"/>
  <c r="J103" i="2" s="1"/>
  <c r="K103" i="2" a="1"/>
  <c r="K103" i="2" s="1"/>
  <c r="L103" i="2" a="1"/>
  <c r="L103" i="2" s="1"/>
  <c r="O103" i="2" a="1"/>
  <c r="O103" i="2" s="1"/>
  <c r="P103" i="2" s="1"/>
  <c r="A104" i="2"/>
  <c r="B104" i="2"/>
  <c r="C104" i="2"/>
  <c r="D104" i="2"/>
  <c r="F104" i="2" s="1"/>
  <c r="G104" i="2" a="1"/>
  <c r="G104" i="2" s="1"/>
  <c r="H104" i="2" a="1"/>
  <c r="H104" i="2" s="1"/>
  <c r="I104" i="2" a="1"/>
  <c r="I104" i="2" s="1"/>
  <c r="J104" i="2" a="1"/>
  <c r="J104" i="2" s="1"/>
  <c r="K104" i="2" a="1"/>
  <c r="K104" i="2" s="1"/>
  <c r="L104" i="2" a="1"/>
  <c r="L104" i="2" s="1"/>
  <c r="O104" i="2" a="1"/>
  <c r="O104" i="2" s="1"/>
  <c r="P104" i="2" s="1"/>
  <c r="A105" i="2"/>
  <c r="B105" i="2"/>
  <c r="C105" i="2"/>
  <c r="D105" i="2"/>
  <c r="E105" i="2" s="1"/>
  <c r="G105" i="2" a="1"/>
  <c r="G105" i="2" s="1"/>
  <c r="H105" i="2" a="1"/>
  <c r="H105" i="2" s="1"/>
  <c r="I105" i="2" a="1"/>
  <c r="I105" i="2" s="1"/>
  <c r="J105" i="2" a="1"/>
  <c r="J105" i="2" s="1"/>
  <c r="K105" i="2" a="1"/>
  <c r="K105" i="2" s="1"/>
  <c r="L105" i="2" a="1"/>
  <c r="L105" i="2" s="1"/>
  <c r="O105" i="2" a="1"/>
  <c r="O105" i="2" s="1"/>
  <c r="P105" i="2" s="1"/>
  <c r="A106" i="2"/>
  <c r="B106" i="2"/>
  <c r="C106" i="2"/>
  <c r="D106" i="2"/>
  <c r="E106" i="2" s="1"/>
  <c r="G106" i="2" a="1"/>
  <c r="G106" i="2" s="1"/>
  <c r="H106" i="2" a="1"/>
  <c r="H106" i="2" s="1"/>
  <c r="I106" i="2" a="1"/>
  <c r="I106" i="2" s="1"/>
  <c r="J106" i="2" a="1"/>
  <c r="J106" i="2" s="1"/>
  <c r="K106" i="2" a="1"/>
  <c r="K106" i="2" s="1"/>
  <c r="L106" i="2" a="1"/>
  <c r="L106" i="2" s="1"/>
  <c r="M106" i="2" s="1" a="1"/>
  <c r="M106" i="2" s="1"/>
  <c r="O106" i="2" a="1"/>
  <c r="O106" i="2" s="1"/>
  <c r="A107" i="2"/>
  <c r="B107" i="2"/>
  <c r="C107" i="2"/>
  <c r="D107" i="2"/>
  <c r="E107" i="2" s="1"/>
  <c r="G107" i="2" a="1"/>
  <c r="G107" i="2" s="1"/>
  <c r="H107" i="2" a="1"/>
  <c r="H107" i="2" s="1"/>
  <c r="I107" i="2" a="1"/>
  <c r="I107" i="2" s="1"/>
  <c r="J107" i="2" a="1"/>
  <c r="J107" i="2" s="1"/>
  <c r="K107" i="2" a="1"/>
  <c r="K107" i="2" s="1"/>
  <c r="L107" i="2" a="1"/>
  <c r="L107" i="2" s="1"/>
  <c r="O107" i="2" a="1"/>
  <c r="O107" i="2" s="1"/>
  <c r="P107" i="2" s="1"/>
  <c r="A108" i="2"/>
  <c r="B108" i="2"/>
  <c r="C108" i="2"/>
  <c r="D108" i="2"/>
  <c r="F108" i="2" s="1"/>
  <c r="G108" i="2" a="1"/>
  <c r="G108" i="2" s="1"/>
  <c r="H108" i="2" a="1"/>
  <c r="H108" i="2" s="1"/>
  <c r="I108" i="2" a="1"/>
  <c r="I108" i="2" s="1"/>
  <c r="J108" i="2" a="1"/>
  <c r="J108" i="2" s="1"/>
  <c r="K108" i="2" a="1"/>
  <c r="K108" i="2" s="1"/>
  <c r="L108" i="2" a="1"/>
  <c r="L108" i="2" s="1"/>
  <c r="O108" i="2" a="1"/>
  <c r="O108" i="2" s="1"/>
  <c r="A109" i="2"/>
  <c r="B109" i="2"/>
  <c r="C109" i="2"/>
  <c r="D109" i="2"/>
  <c r="E109" i="2" s="1"/>
  <c r="G109" i="2" a="1"/>
  <c r="G109" i="2" s="1"/>
  <c r="H109" i="2" a="1"/>
  <c r="H109" i="2" s="1"/>
  <c r="I109" i="2" a="1"/>
  <c r="I109" i="2" s="1"/>
  <c r="J109" i="2" a="1"/>
  <c r="J109" i="2" s="1"/>
  <c r="K109" i="2" a="1"/>
  <c r="K109" i="2" s="1"/>
  <c r="L109" i="2" a="1"/>
  <c r="L109" i="2" s="1"/>
  <c r="O109" i="2" a="1"/>
  <c r="O109" i="2" s="1"/>
  <c r="A110" i="2"/>
  <c r="B110" i="2"/>
  <c r="C110" i="2"/>
  <c r="D110" i="2"/>
  <c r="E110" i="2" s="1"/>
  <c r="G110" i="2" a="1"/>
  <c r="G110" i="2" s="1"/>
  <c r="H110" i="2" a="1"/>
  <c r="H110" i="2" s="1"/>
  <c r="I110" i="2" a="1"/>
  <c r="I110" i="2" s="1"/>
  <c r="J110" i="2" a="1"/>
  <c r="J110" i="2" s="1"/>
  <c r="K110" i="2" a="1"/>
  <c r="K110" i="2" s="1"/>
  <c r="L110" i="2" a="1"/>
  <c r="L110" i="2" s="1"/>
  <c r="N110" i="2" s="1" a="1"/>
  <c r="N110" i="2" s="1"/>
  <c r="O110" i="2" a="1"/>
  <c r="O110" i="2" s="1"/>
  <c r="A111" i="2"/>
  <c r="B111" i="2"/>
  <c r="C111" i="2"/>
  <c r="D111" i="2"/>
  <c r="E111" i="2" s="1"/>
  <c r="G111" i="2" a="1"/>
  <c r="G111" i="2" s="1"/>
  <c r="H111" i="2" a="1"/>
  <c r="H111" i="2" s="1"/>
  <c r="I111" i="2" a="1"/>
  <c r="I111" i="2" s="1"/>
  <c r="J111" i="2" a="1"/>
  <c r="J111" i="2" s="1"/>
  <c r="K111" i="2" a="1"/>
  <c r="K111" i="2" s="1"/>
  <c r="L111" i="2" a="1"/>
  <c r="L111" i="2" s="1"/>
  <c r="O111" i="2" a="1"/>
  <c r="O111" i="2" s="1"/>
  <c r="P111" i="2" s="1"/>
  <c r="A112" i="2"/>
  <c r="B112" i="2"/>
  <c r="C112" i="2"/>
  <c r="D112" i="2"/>
  <c r="F112" i="2" s="1"/>
  <c r="G112" i="2" a="1"/>
  <c r="G112" i="2" s="1"/>
  <c r="H112" i="2" a="1"/>
  <c r="H112" i="2" s="1"/>
  <c r="I112" i="2" a="1"/>
  <c r="I112" i="2" s="1"/>
  <c r="J112" i="2" a="1"/>
  <c r="J112" i="2" s="1"/>
  <c r="K112" i="2" a="1"/>
  <c r="K112" i="2" s="1"/>
  <c r="L112" i="2" a="1"/>
  <c r="L112" i="2" s="1"/>
  <c r="O112" i="2" a="1"/>
  <c r="O112" i="2" s="1"/>
  <c r="P112" i="2" s="1"/>
  <c r="A113" i="2"/>
  <c r="B113" i="2"/>
  <c r="C113" i="2"/>
  <c r="D113" i="2"/>
  <c r="E113" i="2" s="1"/>
  <c r="G113" i="2" a="1"/>
  <c r="G113" i="2" s="1"/>
  <c r="H113" i="2" a="1"/>
  <c r="H113" i="2" s="1"/>
  <c r="I113" i="2" a="1"/>
  <c r="I113" i="2" s="1"/>
  <c r="J113" i="2" a="1"/>
  <c r="J113" i="2" s="1"/>
  <c r="K113" i="2" a="1"/>
  <c r="K113" i="2" s="1"/>
  <c r="L113" i="2" a="1"/>
  <c r="L113" i="2" s="1"/>
  <c r="O113" i="2" a="1"/>
  <c r="O113" i="2" s="1"/>
  <c r="A114" i="2"/>
  <c r="B114" i="2"/>
  <c r="C114" i="2"/>
  <c r="D114" i="2"/>
  <c r="F114" i="2" s="1"/>
  <c r="G114" i="2" a="1"/>
  <c r="G114" i="2" s="1"/>
  <c r="H114" i="2" a="1"/>
  <c r="H114" i="2" s="1"/>
  <c r="I114" i="2" a="1"/>
  <c r="I114" i="2" s="1"/>
  <c r="J114" i="2" a="1"/>
  <c r="J114" i="2" s="1"/>
  <c r="K114" i="2" a="1"/>
  <c r="K114" i="2" s="1"/>
  <c r="L114" i="2" a="1"/>
  <c r="L114" i="2" s="1"/>
  <c r="M114" i="2" s="1" a="1"/>
  <c r="M114" i="2" s="1"/>
  <c r="O114" i="2" a="1"/>
  <c r="O114" i="2" s="1"/>
  <c r="A115" i="2"/>
  <c r="B115" i="2"/>
  <c r="C115" i="2"/>
  <c r="D115" i="2"/>
  <c r="F115" i="2" s="1"/>
  <c r="G115" i="2" a="1"/>
  <c r="G115" i="2" s="1"/>
  <c r="H115" i="2" a="1"/>
  <c r="H115" i="2" s="1"/>
  <c r="I115" i="2" a="1"/>
  <c r="I115" i="2" s="1"/>
  <c r="J115" i="2" a="1"/>
  <c r="J115" i="2" s="1"/>
  <c r="K115" i="2" a="1"/>
  <c r="K115" i="2" s="1"/>
  <c r="L115" i="2" a="1"/>
  <c r="L115" i="2" s="1"/>
  <c r="O115" i="2" a="1"/>
  <c r="O115" i="2" s="1"/>
  <c r="P115" i="2" s="1"/>
  <c r="A116" i="2"/>
  <c r="B116" i="2"/>
  <c r="C116" i="2"/>
  <c r="D116" i="2"/>
  <c r="G116" i="2" a="1"/>
  <c r="G116" i="2" s="1"/>
  <c r="H116" i="2" a="1"/>
  <c r="H116" i="2" s="1"/>
  <c r="I116" i="2" a="1"/>
  <c r="I116" i="2" s="1"/>
  <c r="J116" i="2" a="1"/>
  <c r="J116" i="2" s="1"/>
  <c r="K116" i="2" a="1"/>
  <c r="K116" i="2" s="1"/>
  <c r="L116" i="2" a="1"/>
  <c r="L116" i="2" s="1"/>
  <c r="O116" i="2" a="1"/>
  <c r="O116" i="2" s="1"/>
  <c r="A117" i="2"/>
  <c r="B117" i="2"/>
  <c r="C117" i="2"/>
  <c r="D117" i="2"/>
  <c r="G117" i="2" a="1"/>
  <c r="G117" i="2" s="1"/>
  <c r="H117" i="2" a="1"/>
  <c r="H117" i="2" s="1"/>
  <c r="I117" i="2" a="1"/>
  <c r="I117" i="2" s="1"/>
  <c r="J117" i="2" a="1"/>
  <c r="J117" i="2" s="1"/>
  <c r="K117" i="2" a="1"/>
  <c r="K117" i="2" s="1"/>
  <c r="L117" i="2" a="1"/>
  <c r="L117" i="2" s="1"/>
  <c r="O117" i="2" a="1"/>
  <c r="O117" i="2" s="1"/>
  <c r="A118" i="2"/>
  <c r="B118" i="2"/>
  <c r="C118" i="2"/>
  <c r="D118" i="2"/>
  <c r="E118" i="2" s="1"/>
  <c r="G118" i="2" a="1"/>
  <c r="G118" i="2" s="1"/>
  <c r="H118" i="2" a="1"/>
  <c r="H118" i="2" s="1"/>
  <c r="I118" i="2" a="1"/>
  <c r="I118" i="2" s="1"/>
  <c r="J118" i="2" a="1"/>
  <c r="J118" i="2" s="1"/>
  <c r="K118" i="2" a="1"/>
  <c r="K118" i="2" s="1"/>
  <c r="L118" i="2" a="1"/>
  <c r="L118" i="2" s="1"/>
  <c r="M118" i="2" s="1" a="1"/>
  <c r="M118" i="2" s="1"/>
  <c r="O118" i="2" a="1"/>
  <c r="O118" i="2" s="1"/>
  <c r="A119" i="2"/>
  <c r="B119" i="2"/>
  <c r="C119" i="2"/>
  <c r="D119" i="2"/>
  <c r="E119" i="2" s="1"/>
  <c r="G119" i="2" a="1"/>
  <c r="G119" i="2" s="1"/>
  <c r="H119" i="2" a="1"/>
  <c r="H119" i="2" s="1"/>
  <c r="I119" i="2" a="1"/>
  <c r="I119" i="2" s="1"/>
  <c r="J119" i="2" a="1"/>
  <c r="J119" i="2" s="1"/>
  <c r="K119" i="2" a="1"/>
  <c r="K119" i="2" s="1"/>
  <c r="L119" i="2" a="1"/>
  <c r="L119" i="2" s="1"/>
  <c r="O119" i="2" a="1"/>
  <c r="O119" i="2" s="1"/>
  <c r="P119" i="2" s="1"/>
  <c r="A120" i="2"/>
  <c r="B120" i="2"/>
  <c r="C120" i="2"/>
  <c r="D120" i="2"/>
  <c r="F120" i="2" s="1"/>
  <c r="G120" i="2" a="1"/>
  <c r="G120" i="2" s="1"/>
  <c r="H120" i="2" a="1"/>
  <c r="H120" i="2" s="1"/>
  <c r="I120" i="2" a="1"/>
  <c r="I120" i="2" s="1"/>
  <c r="J120" i="2" a="1"/>
  <c r="J120" i="2" s="1"/>
  <c r="K120" i="2" a="1"/>
  <c r="K120" i="2" s="1"/>
  <c r="L120" i="2" a="1"/>
  <c r="L120" i="2" s="1"/>
  <c r="O120" i="2" a="1"/>
  <c r="O120" i="2" s="1"/>
  <c r="A121" i="2"/>
  <c r="B121" i="2"/>
  <c r="C121" i="2"/>
  <c r="D121" i="2"/>
  <c r="E121" i="2" s="1"/>
  <c r="G121" i="2" a="1"/>
  <c r="G121" i="2" s="1"/>
  <c r="H121" i="2" a="1"/>
  <c r="H121" i="2" s="1"/>
  <c r="I121" i="2" a="1"/>
  <c r="I121" i="2" s="1"/>
  <c r="J121" i="2" a="1"/>
  <c r="J121" i="2" s="1"/>
  <c r="K121" i="2" a="1"/>
  <c r="K121" i="2" s="1"/>
  <c r="L121" i="2" a="1"/>
  <c r="L121" i="2" s="1"/>
  <c r="M121" i="2" s="1" a="1"/>
  <c r="M121" i="2" s="1"/>
  <c r="O121" i="2" a="1"/>
  <c r="O121" i="2" s="1"/>
  <c r="A122" i="2"/>
  <c r="B122" i="2"/>
  <c r="C122" i="2"/>
  <c r="D122" i="2"/>
  <c r="F122" i="2" s="1"/>
  <c r="G122" i="2" a="1"/>
  <c r="G122" i="2" s="1"/>
  <c r="H122" i="2" a="1"/>
  <c r="H122" i="2" s="1"/>
  <c r="I122" i="2" a="1"/>
  <c r="I122" i="2" s="1"/>
  <c r="J122" i="2" a="1"/>
  <c r="J122" i="2" s="1"/>
  <c r="K122" i="2" a="1"/>
  <c r="K122" i="2" s="1"/>
  <c r="L122" i="2" a="1"/>
  <c r="L122" i="2" s="1"/>
  <c r="M122" i="2" s="1" a="1"/>
  <c r="M122" i="2" s="1"/>
  <c r="O122" i="2" a="1"/>
  <c r="O122" i="2" s="1"/>
  <c r="A123" i="2"/>
  <c r="B123" i="2"/>
  <c r="C123" i="2"/>
  <c r="D123" i="2"/>
  <c r="E123" i="2" s="1"/>
  <c r="G123" i="2" a="1"/>
  <c r="G123" i="2" s="1"/>
  <c r="H123" i="2" a="1"/>
  <c r="H123" i="2" s="1"/>
  <c r="I123" i="2" a="1"/>
  <c r="I123" i="2" s="1"/>
  <c r="J123" i="2" a="1"/>
  <c r="J123" i="2" s="1"/>
  <c r="K123" i="2" a="1"/>
  <c r="K123" i="2" s="1"/>
  <c r="L123" i="2" a="1"/>
  <c r="L123" i="2" s="1"/>
  <c r="O123" i="2" a="1"/>
  <c r="O123" i="2" s="1"/>
  <c r="P123" i="2" s="1"/>
  <c r="A124" i="2"/>
  <c r="B124" i="2"/>
  <c r="C124" i="2"/>
  <c r="D124" i="2"/>
  <c r="F124" i="2" s="1"/>
  <c r="G124" i="2" a="1"/>
  <c r="G124" i="2" s="1"/>
  <c r="H124" i="2" a="1"/>
  <c r="H124" i="2" s="1"/>
  <c r="I124" i="2" a="1"/>
  <c r="I124" i="2" s="1"/>
  <c r="J124" i="2" a="1"/>
  <c r="J124" i="2" s="1"/>
  <c r="K124" i="2" a="1"/>
  <c r="K124" i="2" s="1"/>
  <c r="L124" i="2" a="1"/>
  <c r="L124" i="2" s="1"/>
  <c r="O124" i="2" a="1"/>
  <c r="O124" i="2" s="1"/>
  <c r="A125" i="2"/>
  <c r="B125" i="2"/>
  <c r="C125" i="2"/>
  <c r="D125" i="2"/>
  <c r="F125" i="2" s="1"/>
  <c r="G125" i="2" a="1"/>
  <c r="G125" i="2" s="1"/>
  <c r="H125" i="2" a="1"/>
  <c r="H125" i="2" s="1"/>
  <c r="I125" i="2" a="1"/>
  <c r="I125" i="2" s="1"/>
  <c r="J125" i="2" a="1"/>
  <c r="J125" i="2" s="1"/>
  <c r="K125" i="2" a="1"/>
  <c r="K125" i="2" s="1"/>
  <c r="L125" i="2" a="1"/>
  <c r="L125" i="2" s="1"/>
  <c r="O125" i="2" a="1"/>
  <c r="O125" i="2" s="1"/>
  <c r="A126" i="2"/>
  <c r="B126" i="2"/>
  <c r="C126" i="2"/>
  <c r="D126" i="2"/>
  <c r="G126" i="2" a="1"/>
  <c r="G126" i="2" s="1"/>
  <c r="H126" i="2" a="1"/>
  <c r="H126" i="2" s="1"/>
  <c r="I126" i="2" a="1"/>
  <c r="I126" i="2" s="1"/>
  <c r="J126" i="2" a="1"/>
  <c r="J126" i="2" s="1"/>
  <c r="K126" i="2" a="1"/>
  <c r="K126" i="2" s="1"/>
  <c r="L126" i="2" a="1"/>
  <c r="L126" i="2" s="1"/>
  <c r="M126" i="2" s="1" a="1"/>
  <c r="M126" i="2" s="1"/>
  <c r="O126" i="2" a="1"/>
  <c r="O126" i="2" s="1"/>
  <c r="A127" i="2"/>
  <c r="B127" i="2"/>
  <c r="C127" i="2"/>
  <c r="D127" i="2"/>
  <c r="F127" i="2" s="1"/>
  <c r="G127" i="2" a="1"/>
  <c r="G127" i="2" s="1"/>
  <c r="H127" i="2" a="1"/>
  <c r="H127" i="2" s="1"/>
  <c r="I127" i="2" a="1"/>
  <c r="I127" i="2" s="1"/>
  <c r="J127" i="2" a="1"/>
  <c r="J127" i="2" s="1"/>
  <c r="K127" i="2" a="1"/>
  <c r="K127" i="2" s="1"/>
  <c r="L127" i="2" a="1"/>
  <c r="L127" i="2" s="1"/>
  <c r="O127" i="2" a="1"/>
  <c r="O127" i="2" s="1"/>
  <c r="Q127" i="2" s="1"/>
  <c r="A128" i="2"/>
  <c r="B128" i="2"/>
  <c r="C128" i="2"/>
  <c r="D128" i="2"/>
  <c r="G128" i="2" a="1"/>
  <c r="G128" i="2" s="1"/>
  <c r="H128" i="2" a="1"/>
  <c r="H128" i="2" s="1"/>
  <c r="I128" i="2" a="1"/>
  <c r="I128" i="2" s="1"/>
  <c r="J128" i="2" a="1"/>
  <c r="J128" i="2" s="1"/>
  <c r="K128" i="2" a="1"/>
  <c r="K128" i="2" s="1"/>
  <c r="L128" i="2" a="1"/>
  <c r="L128" i="2" s="1"/>
  <c r="O128" i="2" a="1"/>
  <c r="O128" i="2" s="1"/>
  <c r="A129" i="2"/>
  <c r="B129" i="2"/>
  <c r="C129" i="2"/>
  <c r="D129" i="2"/>
  <c r="F129" i="2" s="1"/>
  <c r="G129" i="2" a="1"/>
  <c r="G129" i="2" s="1"/>
  <c r="H129" i="2" a="1"/>
  <c r="H129" i="2" s="1"/>
  <c r="I129" i="2" a="1"/>
  <c r="I129" i="2" s="1"/>
  <c r="J129" i="2" a="1"/>
  <c r="J129" i="2" s="1"/>
  <c r="K129" i="2" a="1"/>
  <c r="K129" i="2" s="1"/>
  <c r="L129" i="2" a="1"/>
  <c r="L129" i="2" s="1"/>
  <c r="O129" i="2" a="1"/>
  <c r="O129" i="2" s="1"/>
  <c r="A130" i="2"/>
  <c r="B130" i="2"/>
  <c r="C130" i="2"/>
  <c r="D130" i="2"/>
  <c r="E130" i="2" s="1"/>
  <c r="G130" i="2" a="1"/>
  <c r="G130" i="2" s="1"/>
  <c r="H130" i="2" a="1"/>
  <c r="H130" i="2" s="1"/>
  <c r="I130" i="2" a="1"/>
  <c r="I130" i="2" s="1"/>
  <c r="J130" i="2" a="1"/>
  <c r="J130" i="2" s="1"/>
  <c r="K130" i="2" a="1"/>
  <c r="K130" i="2" s="1"/>
  <c r="L130" i="2" a="1"/>
  <c r="L130" i="2" s="1"/>
  <c r="O130" i="2" a="1"/>
  <c r="O130" i="2" s="1"/>
  <c r="A131" i="2"/>
  <c r="B131" i="2"/>
  <c r="C131" i="2"/>
  <c r="D131" i="2"/>
  <c r="E131" i="2" s="1"/>
  <c r="G131" i="2" a="1"/>
  <c r="G131" i="2" s="1"/>
  <c r="H131" i="2" a="1"/>
  <c r="H131" i="2" s="1"/>
  <c r="I131" i="2" a="1"/>
  <c r="I131" i="2" s="1"/>
  <c r="J131" i="2" a="1"/>
  <c r="J131" i="2" s="1"/>
  <c r="K131" i="2" a="1"/>
  <c r="K131" i="2" s="1"/>
  <c r="L131" i="2" a="1"/>
  <c r="L131" i="2" s="1"/>
  <c r="O131" i="2" a="1"/>
  <c r="O131" i="2" s="1"/>
  <c r="P131" i="2" s="1"/>
  <c r="A132" i="2"/>
  <c r="B132" i="2"/>
  <c r="C132" i="2"/>
  <c r="D132" i="2"/>
  <c r="F132" i="2" s="1"/>
  <c r="G132" i="2" a="1"/>
  <c r="G132" i="2" s="1"/>
  <c r="H132" i="2" a="1"/>
  <c r="H132" i="2" s="1"/>
  <c r="I132" i="2" a="1"/>
  <c r="I132" i="2" s="1"/>
  <c r="J132" i="2" a="1"/>
  <c r="J132" i="2" s="1"/>
  <c r="K132" i="2" a="1"/>
  <c r="K132" i="2" s="1"/>
  <c r="L132" i="2" a="1"/>
  <c r="L132" i="2" s="1"/>
  <c r="O132" i="2" a="1"/>
  <c r="O132" i="2" s="1"/>
  <c r="P132" i="2" s="1"/>
  <c r="A133" i="2"/>
  <c r="B133" i="2"/>
  <c r="C133" i="2"/>
  <c r="D133" i="2"/>
  <c r="F133" i="2" s="1"/>
  <c r="G133" i="2" a="1"/>
  <c r="G133" i="2" s="1"/>
  <c r="H133" i="2" a="1"/>
  <c r="H133" i="2" s="1"/>
  <c r="I133" i="2" a="1"/>
  <c r="I133" i="2" s="1"/>
  <c r="J133" i="2" a="1"/>
  <c r="J133" i="2" s="1"/>
  <c r="K133" i="2" a="1"/>
  <c r="K133" i="2" s="1"/>
  <c r="L133" i="2" a="1"/>
  <c r="L133" i="2" s="1"/>
  <c r="O133" i="2" a="1"/>
  <c r="O133" i="2" s="1"/>
  <c r="P133" i="2" s="1"/>
  <c r="A134" i="2"/>
  <c r="B134" i="2"/>
  <c r="C134" i="2"/>
  <c r="D134" i="2"/>
  <c r="E134" i="2" s="1"/>
  <c r="G134" i="2" a="1"/>
  <c r="G134" i="2" s="1"/>
  <c r="H134" i="2" a="1"/>
  <c r="H134" i="2" s="1"/>
  <c r="I134" i="2" a="1"/>
  <c r="I134" i="2" s="1"/>
  <c r="J134" i="2" a="1"/>
  <c r="J134" i="2" s="1"/>
  <c r="K134" i="2" a="1"/>
  <c r="K134" i="2" s="1"/>
  <c r="L134" i="2" a="1"/>
  <c r="L134" i="2" s="1"/>
  <c r="M134" i="2" s="1" a="1"/>
  <c r="M134" i="2" s="1"/>
  <c r="O134" i="2" a="1"/>
  <c r="O134" i="2" s="1"/>
  <c r="A135" i="2"/>
  <c r="B135" i="2"/>
  <c r="C135" i="2"/>
  <c r="D135" i="2"/>
  <c r="G135" i="2" a="1"/>
  <c r="G135" i="2" s="1"/>
  <c r="H135" i="2" a="1"/>
  <c r="H135" i="2" s="1"/>
  <c r="I135" i="2" a="1"/>
  <c r="I135" i="2" s="1"/>
  <c r="J135" i="2" a="1"/>
  <c r="J135" i="2" s="1"/>
  <c r="K135" i="2" a="1"/>
  <c r="K135" i="2" s="1"/>
  <c r="L135" i="2" a="1"/>
  <c r="L135" i="2" s="1"/>
  <c r="O135" i="2" a="1"/>
  <c r="O135" i="2" s="1"/>
  <c r="P135" i="2" s="1"/>
  <c r="A136" i="2"/>
  <c r="B136" i="2"/>
  <c r="C136" i="2"/>
  <c r="D136" i="2"/>
  <c r="F136" i="2" s="1"/>
  <c r="G136" i="2" a="1"/>
  <c r="G136" i="2" s="1"/>
  <c r="H136" i="2" a="1"/>
  <c r="H136" i="2" s="1"/>
  <c r="I136" i="2" a="1"/>
  <c r="I136" i="2" s="1"/>
  <c r="J136" i="2" a="1"/>
  <c r="J136" i="2" s="1"/>
  <c r="K136" i="2" a="1"/>
  <c r="K136" i="2" s="1"/>
  <c r="L136" i="2" a="1"/>
  <c r="L136" i="2" s="1"/>
  <c r="O136" i="2" a="1"/>
  <c r="O136" i="2" s="1"/>
  <c r="Q136" i="2" s="1"/>
  <c r="A137" i="2"/>
  <c r="B137" i="2"/>
  <c r="C137" i="2"/>
  <c r="D137" i="2"/>
  <c r="E137" i="2" s="1"/>
  <c r="G137" i="2" a="1"/>
  <c r="G137" i="2" s="1"/>
  <c r="H137" i="2" a="1"/>
  <c r="H137" i="2" s="1"/>
  <c r="I137" i="2" a="1"/>
  <c r="I137" i="2" s="1"/>
  <c r="J137" i="2" a="1"/>
  <c r="J137" i="2" s="1"/>
  <c r="K137" i="2" a="1"/>
  <c r="K137" i="2" s="1"/>
  <c r="L137" i="2" a="1"/>
  <c r="L137" i="2" s="1"/>
  <c r="O137" i="2" a="1"/>
  <c r="O137" i="2" s="1"/>
  <c r="P137" i="2" s="1"/>
  <c r="A138" i="2"/>
  <c r="B138" i="2"/>
  <c r="C138" i="2"/>
  <c r="D138" i="2"/>
  <c r="E138" i="2" s="1"/>
  <c r="G138" i="2" a="1"/>
  <c r="G138" i="2" s="1"/>
  <c r="H138" i="2" a="1"/>
  <c r="H138" i="2" s="1"/>
  <c r="I138" i="2" a="1"/>
  <c r="I138" i="2" s="1"/>
  <c r="J138" i="2" a="1"/>
  <c r="J138" i="2" s="1"/>
  <c r="K138" i="2" a="1"/>
  <c r="K138" i="2" s="1"/>
  <c r="L138" i="2" a="1"/>
  <c r="L138" i="2" s="1"/>
  <c r="N138" i="2" s="1" a="1"/>
  <c r="N138" i="2" s="1"/>
  <c r="O138" i="2" a="1"/>
  <c r="O138" i="2" s="1"/>
  <c r="A139" i="2"/>
  <c r="B139" i="2"/>
  <c r="C139" i="2"/>
  <c r="D139" i="2"/>
  <c r="E139" i="2" s="1"/>
  <c r="G139" i="2" a="1"/>
  <c r="G139" i="2" s="1"/>
  <c r="H139" i="2" a="1"/>
  <c r="H139" i="2" s="1"/>
  <c r="I139" i="2" a="1"/>
  <c r="I139" i="2" s="1"/>
  <c r="J139" i="2" a="1"/>
  <c r="J139" i="2" s="1"/>
  <c r="K139" i="2" a="1"/>
  <c r="K139" i="2" s="1"/>
  <c r="L139" i="2" a="1"/>
  <c r="L139" i="2" s="1"/>
  <c r="O139" i="2" a="1"/>
  <c r="O139" i="2" s="1"/>
  <c r="P139" i="2" s="1"/>
  <c r="A140" i="2"/>
  <c r="B140" i="2"/>
  <c r="C140" i="2"/>
  <c r="D140" i="2"/>
  <c r="F140" i="2" s="1"/>
  <c r="G140" i="2" a="1"/>
  <c r="G140" i="2" s="1"/>
  <c r="H140" i="2" a="1"/>
  <c r="H140" i="2" s="1"/>
  <c r="I140" i="2" a="1"/>
  <c r="I140" i="2" s="1"/>
  <c r="J140" i="2" a="1"/>
  <c r="J140" i="2" s="1"/>
  <c r="K140" i="2" a="1"/>
  <c r="K140" i="2" s="1"/>
  <c r="L140" i="2" a="1"/>
  <c r="L140" i="2" s="1"/>
  <c r="O140" i="2" a="1"/>
  <c r="O140" i="2" s="1"/>
  <c r="A141" i="2"/>
  <c r="B141" i="2"/>
  <c r="C141" i="2"/>
  <c r="D141" i="2"/>
  <c r="E141" i="2" s="1"/>
  <c r="G141" i="2" a="1"/>
  <c r="G141" i="2" s="1"/>
  <c r="H141" i="2" a="1"/>
  <c r="H141" i="2" s="1"/>
  <c r="I141" i="2" a="1"/>
  <c r="I141" i="2" s="1"/>
  <c r="J141" i="2" a="1"/>
  <c r="J141" i="2" s="1"/>
  <c r="K141" i="2" a="1"/>
  <c r="K141" i="2" s="1"/>
  <c r="L141" i="2" a="1"/>
  <c r="L141" i="2" s="1"/>
  <c r="O141" i="2" a="1"/>
  <c r="O141" i="2" s="1"/>
  <c r="P141" i="2" s="1"/>
  <c r="A142" i="2"/>
  <c r="B142" i="2"/>
  <c r="C142" i="2"/>
  <c r="D142" i="2"/>
  <c r="F142" i="2" s="1"/>
  <c r="G142" i="2" a="1"/>
  <c r="G142" i="2" s="1"/>
  <c r="H142" i="2" a="1"/>
  <c r="H142" i="2" s="1"/>
  <c r="I142" i="2" a="1"/>
  <c r="I142" i="2" s="1"/>
  <c r="J142" i="2" a="1"/>
  <c r="J142" i="2" s="1"/>
  <c r="K142" i="2" a="1"/>
  <c r="K142" i="2" s="1"/>
  <c r="A142" i="5" s="1"/>
  <c r="L142" i="2" a="1"/>
  <c r="L142" i="2" s="1"/>
  <c r="M142" i="2" s="1" a="1"/>
  <c r="M142" i="2" s="1"/>
  <c r="O142" i="2" a="1"/>
  <c r="O142" i="2" s="1"/>
  <c r="A143" i="2"/>
  <c r="B143" i="2"/>
  <c r="C143" i="2"/>
  <c r="D143" i="2"/>
  <c r="F143" i="2" s="1"/>
  <c r="G143" i="2" a="1"/>
  <c r="G143" i="2" s="1"/>
  <c r="H143" i="2" a="1"/>
  <c r="H143" i="2" s="1"/>
  <c r="I143" i="2" a="1"/>
  <c r="I143" i="2" s="1"/>
  <c r="J143" i="2" a="1"/>
  <c r="J143" i="2" s="1"/>
  <c r="K143" i="2" a="1"/>
  <c r="K143" i="2" s="1"/>
  <c r="L143" i="2" a="1"/>
  <c r="L143" i="2" s="1"/>
  <c r="N143" i="2" s="1" a="1"/>
  <c r="N143" i="2" s="1"/>
  <c r="O143" i="2" a="1"/>
  <c r="O143" i="2" s="1"/>
  <c r="P143" i="2" s="1"/>
  <c r="A144" i="2"/>
  <c r="B144" i="2"/>
  <c r="C144" i="2"/>
  <c r="D144" i="2"/>
  <c r="F144" i="2" s="1"/>
  <c r="G144" i="2" a="1"/>
  <c r="G144" i="2" s="1"/>
  <c r="H144" i="2" a="1"/>
  <c r="H144" i="2" s="1"/>
  <c r="I144" i="2" a="1"/>
  <c r="I144" i="2" s="1"/>
  <c r="J144" i="2" a="1"/>
  <c r="J144" i="2" s="1"/>
  <c r="K144" i="2" a="1"/>
  <c r="K144" i="2" s="1"/>
  <c r="L144" i="2" a="1"/>
  <c r="L144" i="2" s="1"/>
  <c r="O144" i="2" a="1"/>
  <c r="O144" i="2" s="1"/>
  <c r="P144" i="2" s="1"/>
  <c r="A145" i="2"/>
  <c r="B145" i="2"/>
  <c r="C145" i="2"/>
  <c r="D145" i="2"/>
  <c r="F145" i="2" s="1"/>
  <c r="G145" i="2" a="1"/>
  <c r="G145" i="2" s="1"/>
  <c r="H145" i="2" a="1"/>
  <c r="H145" i="2" s="1"/>
  <c r="I145" i="2" a="1"/>
  <c r="I145" i="2" s="1"/>
  <c r="J145" i="2" a="1"/>
  <c r="J145" i="2" s="1"/>
  <c r="K145" i="2" a="1"/>
  <c r="K145" i="2" s="1"/>
  <c r="L145" i="2" a="1"/>
  <c r="L145" i="2" s="1"/>
  <c r="O145" i="2" a="1"/>
  <c r="O145" i="2" s="1"/>
  <c r="A146" i="2"/>
  <c r="B146" i="2"/>
  <c r="C146" i="2"/>
  <c r="D146" i="2"/>
  <c r="E146" i="2" s="1"/>
  <c r="G146" i="2" a="1"/>
  <c r="G146" i="2" s="1"/>
  <c r="H146" i="2" a="1"/>
  <c r="H146" i="2" s="1"/>
  <c r="I146" i="2" a="1"/>
  <c r="I146" i="2" s="1"/>
  <c r="J146" i="2" a="1"/>
  <c r="J146" i="2" s="1"/>
  <c r="K146" i="2" a="1"/>
  <c r="K146" i="2" s="1"/>
  <c r="L146" i="2" a="1"/>
  <c r="L146" i="2" s="1"/>
  <c r="N146" i="2" s="1" a="1"/>
  <c r="N146" i="2" s="1"/>
  <c r="O146" i="2" a="1"/>
  <c r="O146" i="2" s="1"/>
  <c r="A147" i="2"/>
  <c r="B147" i="2"/>
  <c r="C147" i="2"/>
  <c r="D147" i="2"/>
  <c r="E147" i="2" s="1"/>
  <c r="G147" i="2" a="1"/>
  <c r="G147" i="2" s="1"/>
  <c r="H147" i="2" a="1"/>
  <c r="H147" i="2" s="1"/>
  <c r="I147" i="2" a="1"/>
  <c r="I147" i="2" s="1"/>
  <c r="J147" i="2" a="1"/>
  <c r="J147" i="2" s="1"/>
  <c r="K147" i="2" a="1"/>
  <c r="K147" i="2" s="1"/>
  <c r="L147" i="2" a="1"/>
  <c r="L147" i="2" s="1"/>
  <c r="O147" i="2" a="1"/>
  <c r="O147" i="2" s="1"/>
  <c r="P147" i="2" s="1"/>
  <c r="A148" i="2"/>
  <c r="B148" i="2"/>
  <c r="C148" i="2"/>
  <c r="D148" i="2"/>
  <c r="F148" i="2" s="1"/>
  <c r="G148" i="2" a="1"/>
  <c r="G148" i="2" s="1"/>
  <c r="H148" i="2" a="1"/>
  <c r="H148" i="2" s="1"/>
  <c r="I148" i="2" a="1"/>
  <c r="I148" i="2" s="1"/>
  <c r="J148" i="2" a="1"/>
  <c r="J148" i="2" s="1"/>
  <c r="K148" i="2" a="1"/>
  <c r="K148" i="2" s="1"/>
  <c r="A148" i="5" s="1"/>
  <c r="L148" i="2" a="1"/>
  <c r="L148" i="2" s="1"/>
  <c r="O148" i="2" a="1"/>
  <c r="O148" i="2" s="1"/>
  <c r="A149" i="2"/>
  <c r="B149" i="2"/>
  <c r="C149" i="2"/>
  <c r="D149" i="2"/>
  <c r="E149" i="2" s="1"/>
  <c r="G149" i="2" a="1"/>
  <c r="G149" i="2" s="1"/>
  <c r="H149" i="2" a="1"/>
  <c r="H149" i="2" s="1"/>
  <c r="I149" i="2" a="1"/>
  <c r="I149" i="2" s="1"/>
  <c r="J149" i="2" a="1"/>
  <c r="J149" i="2" s="1"/>
  <c r="K149" i="2" a="1"/>
  <c r="K149" i="2" s="1"/>
  <c r="A149" i="5" s="1"/>
  <c r="L149" i="2" a="1"/>
  <c r="L149" i="2" s="1"/>
  <c r="O149" i="2" a="1"/>
  <c r="O149" i="2" s="1"/>
  <c r="A150" i="2"/>
  <c r="B150" i="2"/>
  <c r="C150" i="2"/>
  <c r="D150" i="2"/>
  <c r="F150" i="2" s="1"/>
  <c r="G150" i="2" a="1"/>
  <c r="G150" i="2" s="1"/>
  <c r="H150" i="2" a="1"/>
  <c r="H150" i="2" s="1"/>
  <c r="I150" i="2" a="1"/>
  <c r="I150" i="2" s="1"/>
  <c r="J150" i="2" a="1"/>
  <c r="J150" i="2" s="1"/>
  <c r="K150" i="2" a="1"/>
  <c r="K150" i="2" s="1"/>
  <c r="L150" i="2" a="1"/>
  <c r="L150" i="2" s="1"/>
  <c r="N150" i="2" s="1" a="1"/>
  <c r="N150" i="2" s="1"/>
  <c r="O150" i="2" a="1"/>
  <c r="O150" i="2" s="1"/>
  <c r="A151" i="2"/>
  <c r="B151" i="2"/>
  <c r="C151" i="2"/>
  <c r="D151" i="2"/>
  <c r="E151" i="2" s="1"/>
  <c r="G151" i="2" a="1"/>
  <c r="G151" i="2" s="1"/>
  <c r="H151" i="2" a="1"/>
  <c r="H151" i="2" s="1"/>
  <c r="I151" i="2" a="1"/>
  <c r="I151" i="2" s="1"/>
  <c r="J151" i="2" a="1"/>
  <c r="J151" i="2" s="1"/>
  <c r="K151" i="2" a="1"/>
  <c r="K151" i="2" s="1"/>
  <c r="L151" i="2" a="1"/>
  <c r="L151" i="2" s="1"/>
  <c r="O151" i="2" a="1"/>
  <c r="O151" i="2" s="1"/>
  <c r="A152" i="2"/>
  <c r="B152" i="2"/>
  <c r="C152" i="2"/>
  <c r="D152" i="2"/>
  <c r="F152" i="2" s="1"/>
  <c r="G152" i="2" a="1"/>
  <c r="G152" i="2" s="1"/>
  <c r="H152" i="2" a="1"/>
  <c r="H152" i="2" s="1"/>
  <c r="I152" i="2" a="1"/>
  <c r="I152" i="2" s="1"/>
  <c r="J152" i="2" a="1"/>
  <c r="J152" i="2" s="1"/>
  <c r="K152" i="2" a="1"/>
  <c r="K152" i="2" s="1"/>
  <c r="L152" i="2" a="1"/>
  <c r="L152" i="2" s="1"/>
  <c r="O152" i="2" a="1"/>
  <c r="O152" i="2" s="1"/>
  <c r="A153" i="2"/>
  <c r="B153" i="2"/>
  <c r="C153" i="2"/>
  <c r="D153" i="2"/>
  <c r="E153" i="2" s="1"/>
  <c r="G153" i="2" a="1"/>
  <c r="G153" i="2" s="1"/>
  <c r="H153" i="2" a="1"/>
  <c r="H153" i="2" s="1"/>
  <c r="I153" i="2" a="1"/>
  <c r="I153" i="2" s="1"/>
  <c r="J153" i="2" a="1"/>
  <c r="J153" i="2" s="1"/>
  <c r="K153" i="2" a="1"/>
  <c r="K153" i="2" s="1"/>
  <c r="L153" i="2" a="1"/>
  <c r="L153" i="2" s="1"/>
  <c r="O153" i="2" a="1"/>
  <c r="O153" i="2" s="1"/>
  <c r="A154" i="2"/>
  <c r="B154" i="2"/>
  <c r="C154" i="2"/>
  <c r="D154" i="2"/>
  <c r="F154" i="2" s="1"/>
  <c r="G154" i="2" a="1"/>
  <c r="G154" i="2" s="1"/>
  <c r="H154" i="2" a="1"/>
  <c r="H154" i="2" s="1"/>
  <c r="I154" i="2" a="1"/>
  <c r="I154" i="2" s="1"/>
  <c r="J154" i="2" a="1"/>
  <c r="J154" i="2" s="1"/>
  <c r="K154" i="2" a="1"/>
  <c r="K154" i="2" s="1"/>
  <c r="L154" i="2" a="1"/>
  <c r="L154" i="2" s="1"/>
  <c r="M154" i="2" s="1" a="1"/>
  <c r="M154" i="2" s="1"/>
  <c r="O154" i="2" a="1"/>
  <c r="O154" i="2" s="1"/>
  <c r="A155" i="2"/>
  <c r="B155" i="2"/>
  <c r="C155" i="2"/>
  <c r="D155" i="2"/>
  <c r="E155" i="2" s="1"/>
  <c r="G155" i="2" a="1"/>
  <c r="G155" i="2" s="1"/>
  <c r="H155" i="2" a="1"/>
  <c r="H155" i="2" s="1"/>
  <c r="I155" i="2" a="1"/>
  <c r="I155" i="2" s="1"/>
  <c r="J155" i="2" a="1"/>
  <c r="J155" i="2" s="1"/>
  <c r="K155" i="2" a="1"/>
  <c r="K155" i="2" s="1"/>
  <c r="L155" i="2" a="1"/>
  <c r="L155" i="2" s="1"/>
  <c r="O155" i="2" a="1"/>
  <c r="O155" i="2" s="1"/>
  <c r="Q155" i="2" s="1"/>
  <c r="A156" i="2"/>
  <c r="B156" i="2"/>
  <c r="C156" i="2"/>
  <c r="D156" i="2"/>
  <c r="F156" i="2" s="1"/>
  <c r="G156" i="2" a="1"/>
  <c r="G156" i="2" s="1"/>
  <c r="H156" i="2" a="1"/>
  <c r="H156" i="2" s="1"/>
  <c r="I156" i="2" a="1"/>
  <c r="I156" i="2" s="1"/>
  <c r="J156" i="2" a="1"/>
  <c r="J156" i="2" s="1"/>
  <c r="K156" i="2" a="1"/>
  <c r="K156" i="2" s="1"/>
  <c r="L156" i="2" a="1"/>
  <c r="L156" i="2" s="1"/>
  <c r="O156" i="2" a="1"/>
  <c r="O156" i="2" s="1"/>
  <c r="A157" i="2"/>
  <c r="B157" i="2"/>
  <c r="C157" i="2"/>
  <c r="D157" i="2"/>
  <c r="E157" i="2" s="1"/>
  <c r="G157" i="2" a="1"/>
  <c r="G157" i="2" s="1"/>
  <c r="H157" i="2" a="1"/>
  <c r="H157" i="2" s="1"/>
  <c r="I157" i="2" a="1"/>
  <c r="I157" i="2" s="1"/>
  <c r="J157" i="2" a="1"/>
  <c r="J157" i="2" s="1"/>
  <c r="K157" i="2" a="1"/>
  <c r="K157" i="2" s="1"/>
  <c r="L157" i="2" a="1"/>
  <c r="L157" i="2" s="1"/>
  <c r="O157" i="2" a="1"/>
  <c r="O157" i="2" s="1"/>
  <c r="A158" i="2"/>
  <c r="B158" i="2"/>
  <c r="C158" i="2"/>
  <c r="D158" i="2"/>
  <c r="F158" i="2" s="1"/>
  <c r="G158" i="2" a="1"/>
  <c r="G158" i="2" s="1"/>
  <c r="H158" i="2" a="1"/>
  <c r="H158" i="2" s="1"/>
  <c r="I158" i="2" a="1"/>
  <c r="I158" i="2" s="1"/>
  <c r="J158" i="2" a="1"/>
  <c r="J158" i="2" s="1"/>
  <c r="K158" i="2" a="1"/>
  <c r="K158" i="2" s="1"/>
  <c r="L158" i="2" a="1"/>
  <c r="L158" i="2" s="1"/>
  <c r="M158" i="2" s="1" a="1"/>
  <c r="M158" i="2" s="1"/>
  <c r="O158" i="2" a="1"/>
  <c r="O158" i="2" s="1"/>
  <c r="A159" i="2"/>
  <c r="B159" i="2"/>
  <c r="C159" i="2"/>
  <c r="D159" i="2"/>
  <c r="E159" i="2" s="1"/>
  <c r="G159" i="2" a="1"/>
  <c r="G159" i="2" s="1"/>
  <c r="H159" i="2" a="1"/>
  <c r="H159" i="2" s="1"/>
  <c r="I159" i="2" a="1"/>
  <c r="I159" i="2" s="1"/>
  <c r="J159" i="2" a="1"/>
  <c r="J159" i="2" s="1"/>
  <c r="K159" i="2" a="1"/>
  <c r="K159" i="2" s="1"/>
  <c r="L159" i="2" a="1"/>
  <c r="L159" i="2" s="1"/>
  <c r="O159" i="2" a="1"/>
  <c r="O159" i="2" s="1"/>
  <c r="P159" i="2" s="1"/>
  <c r="A160" i="2"/>
  <c r="B160" i="2"/>
  <c r="C160" i="2"/>
  <c r="D160" i="2"/>
  <c r="F160" i="2" s="1"/>
  <c r="G160" i="2" a="1"/>
  <c r="G160" i="2" s="1"/>
  <c r="H160" i="2" a="1"/>
  <c r="H160" i="2" s="1"/>
  <c r="I160" i="2" a="1"/>
  <c r="I160" i="2" s="1"/>
  <c r="J160" i="2" a="1"/>
  <c r="J160" i="2" s="1"/>
  <c r="K160" i="2" a="1"/>
  <c r="K160" i="2" s="1"/>
  <c r="L160" i="2" a="1"/>
  <c r="L160" i="2" s="1"/>
  <c r="N160" i="2" s="1" a="1"/>
  <c r="N160" i="2" s="1"/>
  <c r="O160" i="2" a="1"/>
  <c r="O160" i="2" s="1"/>
  <c r="P160" i="2" s="1"/>
  <c r="A161" i="2"/>
  <c r="B161" i="2"/>
  <c r="C161" i="2"/>
  <c r="D161" i="2"/>
  <c r="F161" i="2" s="1"/>
  <c r="G161" i="2" a="1"/>
  <c r="G161" i="2" s="1"/>
  <c r="H161" i="2" a="1"/>
  <c r="H161" i="2" s="1"/>
  <c r="I161" i="2" a="1"/>
  <c r="I161" i="2" s="1"/>
  <c r="J161" i="2" a="1"/>
  <c r="J161" i="2" s="1"/>
  <c r="K161" i="2" a="1"/>
  <c r="K161" i="2" s="1"/>
  <c r="L161" i="2" a="1"/>
  <c r="L161" i="2" s="1"/>
  <c r="O161" i="2" a="1"/>
  <c r="O161" i="2" s="1"/>
  <c r="P161" i="2" s="1"/>
  <c r="A162" i="2"/>
  <c r="B162" i="2"/>
  <c r="C162" i="2"/>
  <c r="D162" i="2"/>
  <c r="F162" i="2" s="1"/>
  <c r="G162" i="2" a="1"/>
  <c r="G162" i="2" s="1"/>
  <c r="H162" i="2" a="1"/>
  <c r="H162" i="2" s="1"/>
  <c r="I162" i="2" a="1"/>
  <c r="I162" i="2" s="1"/>
  <c r="J162" i="2" a="1"/>
  <c r="J162" i="2" s="1"/>
  <c r="K162" i="2" a="1"/>
  <c r="K162" i="2" s="1"/>
  <c r="L162" i="2" a="1"/>
  <c r="L162" i="2" s="1"/>
  <c r="M162" i="2" s="1" a="1"/>
  <c r="M162" i="2" s="1"/>
  <c r="O162" i="2" a="1"/>
  <c r="O162" i="2" s="1"/>
  <c r="Q162" i="2" s="1"/>
  <c r="A163" i="2"/>
  <c r="B163" i="2"/>
  <c r="C163" i="2"/>
  <c r="D163" i="2"/>
  <c r="E163" i="2" s="1"/>
  <c r="G163" i="2" a="1"/>
  <c r="G163" i="2" s="1"/>
  <c r="H163" i="2" a="1"/>
  <c r="H163" i="2" s="1"/>
  <c r="I163" i="2" a="1"/>
  <c r="I163" i="2" s="1"/>
  <c r="J163" i="2" a="1"/>
  <c r="J163" i="2" s="1"/>
  <c r="K163" i="2" a="1"/>
  <c r="K163" i="2" s="1"/>
  <c r="L163" i="2" a="1"/>
  <c r="L163" i="2" s="1"/>
  <c r="O163" i="2" a="1"/>
  <c r="O163" i="2" s="1"/>
  <c r="P163" i="2" s="1"/>
  <c r="C163" i="5" s="1"/>
  <c r="A164" i="2"/>
  <c r="B164" i="2"/>
  <c r="C164" i="2"/>
  <c r="D164" i="2"/>
  <c r="F164" i="2" s="1"/>
  <c r="G164" i="2" a="1"/>
  <c r="G164" i="2" s="1"/>
  <c r="H164" i="2" a="1"/>
  <c r="H164" i="2" s="1"/>
  <c r="I164" i="2" a="1"/>
  <c r="I164" i="2" s="1"/>
  <c r="J164" i="2" a="1"/>
  <c r="J164" i="2" s="1"/>
  <c r="K164" i="2" a="1"/>
  <c r="K164" i="2" s="1"/>
  <c r="L164" i="2" a="1"/>
  <c r="L164" i="2" s="1"/>
  <c r="M164" i="2" s="1" a="1"/>
  <c r="M164" i="2" s="1"/>
  <c r="O164" i="2" a="1"/>
  <c r="O164" i="2" s="1"/>
  <c r="A165" i="2"/>
  <c r="B165" i="2"/>
  <c r="C165" i="2"/>
  <c r="D165" i="2"/>
  <c r="F165" i="2" s="1"/>
  <c r="E165" i="2"/>
  <c r="G165" i="2" a="1"/>
  <c r="G165" i="2" s="1"/>
  <c r="H165" i="2" a="1"/>
  <c r="H165" i="2" s="1"/>
  <c r="I165" i="2" a="1"/>
  <c r="I165" i="2" s="1"/>
  <c r="J165" i="2" a="1"/>
  <c r="J165" i="2" s="1"/>
  <c r="K165" i="2" a="1"/>
  <c r="K165" i="2" s="1"/>
  <c r="L165" i="2" a="1"/>
  <c r="L165" i="2" s="1"/>
  <c r="O165" i="2" a="1"/>
  <c r="O165" i="2" s="1"/>
  <c r="A166" i="2"/>
  <c r="B166" i="2"/>
  <c r="C166" i="2"/>
  <c r="D166" i="2"/>
  <c r="F166" i="2" s="1"/>
  <c r="G166" i="2" a="1"/>
  <c r="G166" i="2" s="1"/>
  <c r="H166" i="2" a="1"/>
  <c r="H166" i="2" s="1"/>
  <c r="I166" i="2" a="1"/>
  <c r="I166" i="2" s="1"/>
  <c r="J166" i="2" a="1"/>
  <c r="J166" i="2" s="1"/>
  <c r="K166" i="2" a="1"/>
  <c r="K166" i="2" s="1"/>
  <c r="L166" i="2" a="1"/>
  <c r="L166" i="2" s="1"/>
  <c r="M166" i="2" s="1" a="1"/>
  <c r="M166" i="2" s="1"/>
  <c r="O166" i="2" a="1"/>
  <c r="O166" i="2" s="1"/>
  <c r="A167" i="2"/>
  <c r="B167" i="2"/>
  <c r="C167" i="2"/>
  <c r="D167" i="2"/>
  <c r="F167" i="2" s="1"/>
  <c r="G167" i="2" a="1"/>
  <c r="G167" i="2" s="1"/>
  <c r="H167" i="2" a="1"/>
  <c r="H167" i="2" s="1"/>
  <c r="I167" i="2" a="1"/>
  <c r="I167" i="2" s="1"/>
  <c r="J167" i="2" a="1"/>
  <c r="J167" i="2" s="1"/>
  <c r="K167" i="2" a="1"/>
  <c r="K167" i="2" s="1"/>
  <c r="L167" i="2" a="1"/>
  <c r="L167" i="2" s="1"/>
  <c r="O167" i="2" a="1"/>
  <c r="O167" i="2" s="1"/>
  <c r="Q167" i="2" s="1"/>
  <c r="A168" i="2"/>
  <c r="B168" i="2"/>
  <c r="C168" i="2"/>
  <c r="D168" i="2"/>
  <c r="F168" i="2" s="1"/>
  <c r="G168" i="2" a="1"/>
  <c r="G168" i="2" s="1"/>
  <c r="H168" i="2" a="1"/>
  <c r="H168" i="2" s="1"/>
  <c r="I168" i="2" a="1"/>
  <c r="I168" i="2" s="1"/>
  <c r="J168" i="2" a="1"/>
  <c r="J168" i="2" s="1"/>
  <c r="K168" i="2" a="1"/>
  <c r="K168" i="2" s="1"/>
  <c r="L168" i="2" a="1"/>
  <c r="L168" i="2" s="1"/>
  <c r="O168" i="2" a="1"/>
  <c r="O168" i="2" s="1"/>
  <c r="A169" i="2"/>
  <c r="B169" i="2"/>
  <c r="C169" i="2"/>
  <c r="D169" i="2"/>
  <c r="E169" i="2" s="1"/>
  <c r="G169" i="2" a="1"/>
  <c r="G169" i="2" s="1"/>
  <c r="H169" i="2" a="1"/>
  <c r="H169" i="2" s="1"/>
  <c r="I169" i="2" a="1"/>
  <c r="I169" i="2" s="1"/>
  <c r="J169" i="2" a="1"/>
  <c r="J169" i="2" s="1"/>
  <c r="K169" i="2" a="1"/>
  <c r="K169" i="2" s="1"/>
  <c r="L169" i="2" a="1"/>
  <c r="L169" i="2" s="1"/>
  <c r="O169" i="2" a="1"/>
  <c r="O169" i="2" s="1"/>
  <c r="P169" i="2" s="1"/>
  <c r="A170" i="2"/>
  <c r="B170" i="2"/>
  <c r="C170" i="2"/>
  <c r="D170" i="2"/>
  <c r="E170" i="2" s="1"/>
  <c r="G170" i="2" a="1"/>
  <c r="G170" i="2" s="1"/>
  <c r="H170" i="2" a="1"/>
  <c r="H170" i="2" s="1"/>
  <c r="I170" i="2" a="1"/>
  <c r="I170" i="2" s="1"/>
  <c r="J170" i="2" a="1"/>
  <c r="J170" i="2" s="1"/>
  <c r="K170" i="2" a="1"/>
  <c r="K170" i="2" s="1"/>
  <c r="A170" i="5" s="1"/>
  <c r="L170" i="2" a="1"/>
  <c r="L170" i="2" s="1"/>
  <c r="N170" i="2" s="1" a="1"/>
  <c r="N170" i="2" s="1"/>
  <c r="O170" i="2" a="1"/>
  <c r="O170" i="2" s="1"/>
  <c r="A171" i="2"/>
  <c r="B171" i="2"/>
  <c r="C171" i="2"/>
  <c r="D171" i="2"/>
  <c r="F171" i="2" s="1"/>
  <c r="G171" i="2" a="1"/>
  <c r="G171" i="2" s="1"/>
  <c r="H171" i="2" a="1"/>
  <c r="H171" i="2" s="1"/>
  <c r="I171" i="2" a="1"/>
  <c r="I171" i="2" s="1"/>
  <c r="J171" i="2" a="1"/>
  <c r="J171" i="2" s="1"/>
  <c r="K171" i="2" a="1"/>
  <c r="K171" i="2" s="1"/>
  <c r="L171" i="2" a="1"/>
  <c r="L171" i="2" s="1"/>
  <c r="O171" i="2" a="1"/>
  <c r="O171" i="2" s="1"/>
  <c r="P171" i="2" s="1"/>
  <c r="A172" i="2"/>
  <c r="B172" i="2"/>
  <c r="C172" i="2"/>
  <c r="D172" i="2"/>
  <c r="F172" i="2" s="1"/>
  <c r="G172" i="2" a="1"/>
  <c r="G172" i="2" s="1"/>
  <c r="H172" i="2" a="1"/>
  <c r="H172" i="2" s="1"/>
  <c r="I172" i="2" a="1"/>
  <c r="I172" i="2" s="1"/>
  <c r="J172" i="2" a="1"/>
  <c r="J172" i="2" s="1"/>
  <c r="K172" i="2" a="1"/>
  <c r="K172" i="2" s="1"/>
  <c r="L172" i="2" a="1"/>
  <c r="L172" i="2" s="1"/>
  <c r="N172" i="2" s="1" a="1"/>
  <c r="N172" i="2" s="1"/>
  <c r="O172" i="2" a="1"/>
  <c r="O172" i="2" s="1"/>
  <c r="A173" i="2"/>
  <c r="B173" i="2"/>
  <c r="C173" i="2"/>
  <c r="D173" i="2"/>
  <c r="E173" i="2" s="1"/>
  <c r="G173" i="2" a="1"/>
  <c r="G173" i="2" s="1"/>
  <c r="H173" i="2" a="1"/>
  <c r="H173" i="2" s="1"/>
  <c r="I173" i="2" a="1"/>
  <c r="I173" i="2" s="1"/>
  <c r="J173" i="2" a="1"/>
  <c r="J173" i="2" s="1"/>
  <c r="K173" i="2" a="1"/>
  <c r="K173" i="2" s="1"/>
  <c r="L173" i="2" a="1"/>
  <c r="L173" i="2" s="1"/>
  <c r="O173" i="2" a="1"/>
  <c r="O173" i="2" s="1"/>
  <c r="A174" i="2"/>
  <c r="B174" i="2"/>
  <c r="C174" i="2"/>
  <c r="D174" i="2"/>
  <c r="E174" i="2" s="1"/>
  <c r="G174" i="2" a="1"/>
  <c r="G174" i="2" s="1"/>
  <c r="H174" i="2" a="1"/>
  <c r="H174" i="2" s="1"/>
  <c r="I174" i="2" a="1"/>
  <c r="I174" i="2" s="1"/>
  <c r="J174" i="2" a="1"/>
  <c r="J174" i="2" s="1"/>
  <c r="K174" i="2" a="1"/>
  <c r="K174" i="2" s="1"/>
  <c r="L174" i="2" a="1"/>
  <c r="L174" i="2" s="1"/>
  <c r="M174" i="2" s="1" a="1"/>
  <c r="M174" i="2" s="1"/>
  <c r="O174" i="2" a="1"/>
  <c r="O174" i="2" s="1"/>
  <c r="A175" i="2"/>
  <c r="B175" i="2"/>
  <c r="C175" i="2"/>
  <c r="D175" i="2"/>
  <c r="F175" i="2" s="1"/>
  <c r="G175" i="2" a="1"/>
  <c r="G175" i="2" s="1"/>
  <c r="H175" i="2" a="1"/>
  <c r="H175" i="2" s="1"/>
  <c r="I175" i="2" a="1"/>
  <c r="I175" i="2" s="1"/>
  <c r="J175" i="2" a="1"/>
  <c r="J175" i="2" s="1"/>
  <c r="K175" i="2" a="1"/>
  <c r="K175" i="2" s="1"/>
  <c r="L175" i="2" a="1"/>
  <c r="L175" i="2" s="1"/>
  <c r="M175" i="2" s="1" a="1"/>
  <c r="M175" i="2" s="1"/>
  <c r="O175" i="2" a="1"/>
  <c r="O175" i="2" s="1"/>
  <c r="P175" i="2" s="1"/>
  <c r="A176" i="2"/>
  <c r="B176" i="2"/>
  <c r="C176" i="2"/>
  <c r="D176" i="2"/>
  <c r="F176" i="2" s="1"/>
  <c r="G176" i="2" a="1"/>
  <c r="G176" i="2" s="1"/>
  <c r="H176" i="2" a="1"/>
  <c r="H176" i="2" s="1"/>
  <c r="I176" i="2" a="1"/>
  <c r="I176" i="2" s="1"/>
  <c r="J176" i="2" a="1"/>
  <c r="J176" i="2" s="1"/>
  <c r="K176" i="2" a="1"/>
  <c r="K176" i="2" s="1"/>
  <c r="L176" i="2" a="1"/>
  <c r="L176" i="2" s="1"/>
  <c r="O176" i="2" a="1"/>
  <c r="O176" i="2" s="1"/>
  <c r="Q176" i="2" s="1"/>
  <c r="A177" i="2"/>
  <c r="B177" i="2"/>
  <c r="C177" i="2"/>
  <c r="D177" i="2"/>
  <c r="E177" i="2" s="1"/>
  <c r="G177" i="2" a="1"/>
  <c r="G177" i="2" s="1"/>
  <c r="H177" i="2" a="1"/>
  <c r="H177" i="2" s="1"/>
  <c r="I177" i="2" a="1"/>
  <c r="I177" i="2" s="1"/>
  <c r="J177" i="2" a="1"/>
  <c r="J177" i="2" s="1"/>
  <c r="K177" i="2" a="1"/>
  <c r="K177" i="2" s="1"/>
  <c r="L177" i="2" a="1"/>
  <c r="L177" i="2" s="1"/>
  <c r="M177" i="2" s="1" a="1"/>
  <c r="M177" i="2" s="1"/>
  <c r="O177" i="2" a="1"/>
  <c r="O177" i="2" s="1"/>
  <c r="Q177" i="2" s="1"/>
  <c r="A178" i="2"/>
  <c r="B178" i="2"/>
  <c r="C178" i="2"/>
  <c r="D178" i="2"/>
  <c r="E178" i="2" s="1"/>
  <c r="G178" i="2" a="1"/>
  <c r="G178" i="2" s="1"/>
  <c r="H178" i="2" a="1"/>
  <c r="H178" i="2" s="1"/>
  <c r="I178" i="2" a="1"/>
  <c r="I178" i="2" s="1"/>
  <c r="J178" i="2" a="1"/>
  <c r="J178" i="2" s="1"/>
  <c r="K178" i="2" a="1"/>
  <c r="K178" i="2" s="1"/>
  <c r="L178" i="2" a="1"/>
  <c r="L178" i="2" s="1"/>
  <c r="N178" i="2" s="1" a="1"/>
  <c r="N178" i="2" s="1"/>
  <c r="O178" i="2" a="1"/>
  <c r="O178" i="2" s="1"/>
  <c r="A179" i="2"/>
  <c r="B179" i="2"/>
  <c r="C179" i="2"/>
  <c r="D179" i="2"/>
  <c r="E179" i="2" s="1"/>
  <c r="G179" i="2" a="1"/>
  <c r="G179" i="2" s="1"/>
  <c r="H179" i="2" a="1"/>
  <c r="H179" i="2" s="1"/>
  <c r="I179" i="2" a="1"/>
  <c r="I179" i="2" s="1"/>
  <c r="J179" i="2" a="1"/>
  <c r="J179" i="2" s="1"/>
  <c r="K179" i="2" a="1"/>
  <c r="K179" i="2" s="1"/>
  <c r="L179" i="2" a="1"/>
  <c r="L179" i="2" s="1"/>
  <c r="O179" i="2" a="1"/>
  <c r="O179" i="2" s="1"/>
  <c r="Q179" i="2" s="1"/>
  <c r="A180" i="2"/>
  <c r="B180" i="2"/>
  <c r="C180" i="2"/>
  <c r="D180" i="2"/>
  <c r="F180" i="2" s="1"/>
  <c r="G180" i="2" a="1"/>
  <c r="G180" i="2" s="1"/>
  <c r="H180" i="2" a="1"/>
  <c r="H180" i="2" s="1"/>
  <c r="I180" i="2" a="1"/>
  <c r="I180" i="2" s="1"/>
  <c r="J180" i="2" a="1"/>
  <c r="J180" i="2" s="1"/>
  <c r="K180" i="2" a="1"/>
  <c r="K180" i="2" s="1"/>
  <c r="L180" i="2" a="1"/>
  <c r="L180" i="2" s="1"/>
  <c r="O180" i="2" a="1"/>
  <c r="O180" i="2" s="1"/>
  <c r="A181" i="2"/>
  <c r="B181" i="2"/>
  <c r="C181" i="2"/>
  <c r="D181" i="2"/>
  <c r="E181" i="2" s="1"/>
  <c r="G181" i="2" a="1"/>
  <c r="G181" i="2" s="1"/>
  <c r="H181" i="2" a="1"/>
  <c r="H181" i="2" s="1"/>
  <c r="I181" i="2" a="1"/>
  <c r="I181" i="2" s="1"/>
  <c r="J181" i="2" a="1"/>
  <c r="J181" i="2" s="1"/>
  <c r="K181" i="2" a="1"/>
  <c r="K181" i="2" s="1"/>
  <c r="L181" i="2" a="1"/>
  <c r="L181" i="2" s="1"/>
  <c r="O181" i="2" a="1"/>
  <c r="O181" i="2" s="1"/>
  <c r="A182" i="2"/>
  <c r="B182" i="2"/>
  <c r="C182" i="2"/>
  <c r="D182" i="2"/>
  <c r="F182" i="2" s="1"/>
  <c r="G182" i="2" a="1"/>
  <c r="G182" i="2" s="1"/>
  <c r="H182" i="2" a="1"/>
  <c r="H182" i="2" s="1"/>
  <c r="I182" i="2" a="1"/>
  <c r="I182" i="2" s="1"/>
  <c r="J182" i="2" a="1"/>
  <c r="J182" i="2" s="1"/>
  <c r="K182" i="2" a="1"/>
  <c r="K182" i="2" s="1"/>
  <c r="L182" i="2" a="1"/>
  <c r="L182" i="2" s="1"/>
  <c r="N182" i="2" s="1" a="1"/>
  <c r="N182" i="2" s="1"/>
  <c r="O182" i="2" a="1"/>
  <c r="O182" i="2" s="1"/>
  <c r="A183" i="2"/>
  <c r="B183" i="2"/>
  <c r="C183" i="2"/>
  <c r="D183" i="2"/>
  <c r="E183" i="2" s="1"/>
  <c r="G183" i="2" a="1"/>
  <c r="G183" i="2" s="1"/>
  <c r="H183" i="2" a="1"/>
  <c r="H183" i="2" s="1"/>
  <c r="I183" i="2" a="1"/>
  <c r="I183" i="2" s="1"/>
  <c r="J183" i="2" a="1"/>
  <c r="J183" i="2" s="1"/>
  <c r="K183" i="2" a="1"/>
  <c r="K183" i="2" s="1"/>
  <c r="L183" i="2" a="1"/>
  <c r="L183" i="2" s="1"/>
  <c r="O183" i="2" a="1"/>
  <c r="O183" i="2" s="1"/>
  <c r="Q183" i="2" s="1"/>
  <c r="A184" i="2"/>
  <c r="B184" i="2"/>
  <c r="C184" i="2"/>
  <c r="D184" i="2"/>
  <c r="F184" i="2" s="1"/>
  <c r="G184" i="2" a="1"/>
  <c r="G184" i="2" s="1"/>
  <c r="H184" i="2" a="1"/>
  <c r="H184" i="2" s="1"/>
  <c r="I184" i="2" a="1"/>
  <c r="I184" i="2" s="1"/>
  <c r="J184" i="2" a="1"/>
  <c r="J184" i="2" s="1"/>
  <c r="K184" i="2" a="1"/>
  <c r="K184" i="2" s="1"/>
  <c r="L184" i="2" a="1"/>
  <c r="L184" i="2" s="1"/>
  <c r="O184" i="2" a="1"/>
  <c r="O184" i="2" s="1"/>
  <c r="Q184" i="2" s="1"/>
  <c r="A185" i="2"/>
  <c r="B185" i="2"/>
  <c r="C185" i="2"/>
  <c r="D185" i="2"/>
  <c r="E185" i="2" s="1"/>
  <c r="G185" i="2" a="1"/>
  <c r="G185" i="2" s="1"/>
  <c r="H185" i="2" a="1"/>
  <c r="H185" i="2" s="1"/>
  <c r="I185" i="2" a="1"/>
  <c r="I185" i="2" s="1"/>
  <c r="J185" i="2" a="1"/>
  <c r="J185" i="2" s="1"/>
  <c r="K185" i="2" a="1"/>
  <c r="K185" i="2" s="1"/>
  <c r="L185" i="2" a="1"/>
  <c r="L185" i="2" s="1"/>
  <c r="O185" i="2" a="1"/>
  <c r="O185" i="2" s="1"/>
  <c r="Q185" i="2" s="1"/>
  <c r="A186" i="2"/>
  <c r="B186" i="2"/>
  <c r="C186" i="2"/>
  <c r="D186" i="2"/>
  <c r="F186" i="2" s="1"/>
  <c r="G186" i="2" a="1"/>
  <c r="G186" i="2" s="1"/>
  <c r="H186" i="2" a="1"/>
  <c r="H186" i="2" s="1"/>
  <c r="I186" i="2" a="1"/>
  <c r="I186" i="2" s="1"/>
  <c r="J186" i="2" a="1"/>
  <c r="J186" i="2" s="1"/>
  <c r="K186" i="2" a="1"/>
  <c r="K186" i="2" s="1"/>
  <c r="L186" i="2" a="1"/>
  <c r="L186" i="2" s="1"/>
  <c r="O186" i="2" a="1"/>
  <c r="O186" i="2" s="1"/>
  <c r="Q186" i="2" s="1"/>
  <c r="A187" i="2"/>
  <c r="B187" i="2"/>
  <c r="C187" i="2"/>
  <c r="D187" i="2"/>
  <c r="F187" i="2" s="1"/>
  <c r="G187" i="2" a="1"/>
  <c r="G187" i="2" s="1"/>
  <c r="H187" i="2" a="1"/>
  <c r="H187" i="2" s="1"/>
  <c r="I187" i="2" a="1"/>
  <c r="I187" i="2" s="1"/>
  <c r="J187" i="2" a="1"/>
  <c r="J187" i="2" s="1"/>
  <c r="K187" i="2" a="1"/>
  <c r="K187" i="2" s="1"/>
  <c r="L187" i="2" a="1"/>
  <c r="L187" i="2" s="1"/>
  <c r="N187" i="2" s="1" a="1"/>
  <c r="N187" i="2" s="1"/>
  <c r="O187" i="2" a="1"/>
  <c r="O187" i="2" s="1"/>
  <c r="A188" i="2"/>
  <c r="B188" i="2"/>
  <c r="C188" i="2"/>
  <c r="D188" i="2"/>
  <c r="F188" i="2" s="1"/>
  <c r="G188" i="2" a="1"/>
  <c r="G188" i="2" s="1"/>
  <c r="H188" i="2" a="1"/>
  <c r="H188" i="2" s="1"/>
  <c r="I188" i="2" a="1"/>
  <c r="I188" i="2" s="1"/>
  <c r="J188" i="2" a="1"/>
  <c r="J188" i="2" s="1"/>
  <c r="K188" i="2" a="1"/>
  <c r="K188" i="2" s="1"/>
  <c r="L188" i="2" a="1"/>
  <c r="L188" i="2" s="1"/>
  <c r="N188" i="2" s="1" a="1"/>
  <c r="N188" i="2" s="1"/>
  <c r="O188" i="2" a="1"/>
  <c r="O188" i="2" s="1"/>
  <c r="Q188" i="2" s="1"/>
  <c r="A189" i="2"/>
  <c r="B189" i="2"/>
  <c r="C189" i="2"/>
  <c r="D189" i="2"/>
  <c r="E189" i="2" s="1"/>
  <c r="G189" i="2" a="1"/>
  <c r="G189" i="2" s="1"/>
  <c r="H189" i="2" a="1"/>
  <c r="H189" i="2" s="1"/>
  <c r="I189" i="2" a="1"/>
  <c r="I189" i="2" s="1"/>
  <c r="J189" i="2" a="1"/>
  <c r="J189" i="2" s="1"/>
  <c r="K189" i="2" a="1"/>
  <c r="K189" i="2" s="1"/>
  <c r="A189" i="5" s="1"/>
  <c r="L189" i="2" a="1"/>
  <c r="L189" i="2" s="1"/>
  <c r="M189" i="2" s="1" a="1"/>
  <c r="M189" i="2" s="1"/>
  <c r="O189" i="2" a="1"/>
  <c r="O189" i="2" s="1"/>
  <c r="Q189" i="2" s="1"/>
  <c r="A190" i="2"/>
  <c r="B190" i="2"/>
  <c r="C190" i="2"/>
  <c r="D190" i="2"/>
  <c r="E190" i="2" s="1"/>
  <c r="G190" i="2" a="1"/>
  <c r="G190" i="2" s="1"/>
  <c r="H190" i="2" a="1"/>
  <c r="H190" i="2" s="1"/>
  <c r="I190" i="2" a="1"/>
  <c r="I190" i="2" s="1"/>
  <c r="J190" i="2" a="1"/>
  <c r="J190" i="2" s="1"/>
  <c r="K190" i="2" a="1"/>
  <c r="K190" i="2" s="1"/>
  <c r="L190" i="2" a="1"/>
  <c r="L190" i="2" s="1"/>
  <c r="M190" i="2" s="1" a="1"/>
  <c r="M190" i="2" s="1"/>
  <c r="O190" i="2" a="1"/>
  <c r="O190" i="2" s="1"/>
  <c r="A191" i="2"/>
  <c r="B191" i="2"/>
  <c r="C191" i="2"/>
  <c r="D191" i="2"/>
  <c r="E191" i="2" s="1"/>
  <c r="G191" i="2" a="1"/>
  <c r="G191" i="2" s="1"/>
  <c r="H191" i="2" a="1"/>
  <c r="H191" i="2" s="1"/>
  <c r="I191" i="2" a="1"/>
  <c r="I191" i="2" s="1"/>
  <c r="J191" i="2" a="1"/>
  <c r="J191" i="2" s="1"/>
  <c r="K191" i="2" a="1"/>
  <c r="K191" i="2" s="1"/>
  <c r="L191" i="2" a="1"/>
  <c r="L191" i="2" s="1"/>
  <c r="M191" i="2" s="1" a="1"/>
  <c r="M191" i="2" s="1"/>
  <c r="O191" i="2" a="1"/>
  <c r="O191" i="2" s="1"/>
  <c r="P191" i="2" s="1"/>
  <c r="A192" i="2"/>
  <c r="B192" i="2"/>
  <c r="C192" i="2"/>
  <c r="D192" i="2"/>
  <c r="F192" i="2" s="1"/>
  <c r="G192" i="2" a="1"/>
  <c r="G192" i="2" s="1"/>
  <c r="H192" i="2" a="1"/>
  <c r="H192" i="2" s="1"/>
  <c r="I192" i="2" a="1"/>
  <c r="I192" i="2" s="1"/>
  <c r="J192" i="2" a="1"/>
  <c r="J192" i="2" s="1"/>
  <c r="K192" i="2" a="1"/>
  <c r="K192" i="2" s="1"/>
  <c r="L192" i="2" a="1"/>
  <c r="L192" i="2" s="1"/>
  <c r="O192" i="2" a="1"/>
  <c r="O192" i="2" s="1"/>
  <c r="A193" i="2"/>
  <c r="B193" i="2"/>
  <c r="C193" i="2"/>
  <c r="D193" i="2"/>
  <c r="E193" i="2" s="1"/>
  <c r="G193" i="2" a="1"/>
  <c r="G193" i="2" s="1"/>
  <c r="H193" i="2" a="1"/>
  <c r="H193" i="2" s="1"/>
  <c r="I193" i="2" a="1"/>
  <c r="I193" i="2" s="1"/>
  <c r="J193" i="2" a="1"/>
  <c r="J193" i="2" s="1"/>
  <c r="K193" i="2" a="1"/>
  <c r="K193" i="2" s="1"/>
  <c r="L193" i="2" a="1"/>
  <c r="L193" i="2" s="1"/>
  <c r="M193" i="2" s="1" a="1"/>
  <c r="M193" i="2" s="1"/>
  <c r="O193" i="2" a="1"/>
  <c r="O193" i="2" s="1"/>
  <c r="P193" i="2" s="1"/>
  <c r="A194" i="2"/>
  <c r="B194" i="2"/>
  <c r="C194" i="2"/>
  <c r="D194" i="2"/>
  <c r="F194" i="2" s="1"/>
  <c r="G194" i="2" a="1"/>
  <c r="G194" i="2" s="1"/>
  <c r="H194" i="2" a="1"/>
  <c r="H194" i="2" s="1"/>
  <c r="I194" i="2" a="1"/>
  <c r="I194" i="2" s="1"/>
  <c r="J194" i="2" a="1"/>
  <c r="J194" i="2" s="1"/>
  <c r="K194" i="2" a="1"/>
  <c r="K194" i="2" s="1"/>
  <c r="L194" i="2" a="1"/>
  <c r="L194" i="2" s="1"/>
  <c r="M194" i="2" s="1" a="1"/>
  <c r="M194" i="2" s="1"/>
  <c r="O194" i="2" a="1"/>
  <c r="O194" i="2" s="1"/>
  <c r="A195" i="2"/>
  <c r="B195" i="2"/>
  <c r="C195" i="2"/>
  <c r="D195" i="2"/>
  <c r="E195" i="2" s="1"/>
  <c r="G195" i="2" a="1"/>
  <c r="G195" i="2" s="1"/>
  <c r="H195" i="2" a="1"/>
  <c r="H195" i="2" s="1"/>
  <c r="I195" i="2" a="1"/>
  <c r="I195" i="2" s="1"/>
  <c r="J195" i="2" a="1"/>
  <c r="J195" i="2" s="1"/>
  <c r="K195" i="2" a="1"/>
  <c r="K195" i="2" s="1"/>
  <c r="L195" i="2" a="1"/>
  <c r="L195" i="2" s="1"/>
  <c r="N195" i="2" s="1" a="1"/>
  <c r="N195" i="2" s="1"/>
  <c r="O195" i="2" a="1"/>
  <c r="O195" i="2" s="1"/>
  <c r="Q195" i="2" s="1"/>
  <c r="A196" i="2"/>
  <c r="B196" i="2"/>
  <c r="C196" i="2"/>
  <c r="D196" i="2"/>
  <c r="F196" i="2" s="1"/>
  <c r="G196" i="2" a="1"/>
  <c r="G196" i="2" s="1"/>
  <c r="H196" i="2" a="1"/>
  <c r="H196" i="2" s="1"/>
  <c r="I196" i="2" a="1"/>
  <c r="I196" i="2" s="1"/>
  <c r="J196" i="2" a="1"/>
  <c r="J196" i="2" s="1"/>
  <c r="K196" i="2" a="1"/>
  <c r="K196" i="2" s="1"/>
  <c r="A196" i="5" s="1"/>
  <c r="L196" i="2" a="1"/>
  <c r="L196" i="2" s="1"/>
  <c r="O196" i="2" a="1"/>
  <c r="O196" i="2" s="1"/>
  <c r="A197" i="2"/>
  <c r="B197" i="2"/>
  <c r="C197" i="2"/>
  <c r="D197" i="2"/>
  <c r="E197" i="2" s="1"/>
  <c r="G197" i="2" a="1"/>
  <c r="G197" i="2" s="1"/>
  <c r="H197" i="2" a="1"/>
  <c r="H197" i="2" s="1"/>
  <c r="I197" i="2" a="1"/>
  <c r="I197" i="2" s="1"/>
  <c r="J197" i="2" a="1"/>
  <c r="J197" i="2" s="1"/>
  <c r="K197" i="2" a="1"/>
  <c r="K197" i="2" s="1"/>
  <c r="L197" i="2" a="1"/>
  <c r="L197" i="2" s="1"/>
  <c r="O197" i="2" a="1"/>
  <c r="O197" i="2" s="1"/>
  <c r="A198" i="2"/>
  <c r="B198" i="2"/>
  <c r="C198" i="2"/>
  <c r="D198" i="2"/>
  <c r="F198" i="2" s="1"/>
  <c r="G198" i="2" a="1"/>
  <c r="G198" i="2" s="1"/>
  <c r="H198" i="2" a="1"/>
  <c r="H198" i="2" s="1"/>
  <c r="I198" i="2" a="1"/>
  <c r="I198" i="2" s="1"/>
  <c r="J198" i="2" a="1"/>
  <c r="J198" i="2" s="1"/>
  <c r="K198" i="2" a="1"/>
  <c r="K198" i="2" s="1"/>
  <c r="L198" i="2" a="1"/>
  <c r="L198" i="2" s="1"/>
  <c r="O198" i="2" a="1"/>
  <c r="O198" i="2" s="1"/>
  <c r="A199" i="2"/>
  <c r="B199" i="2"/>
  <c r="C199" i="2"/>
  <c r="D199" i="2"/>
  <c r="F199" i="2" s="1"/>
  <c r="G199" i="2" a="1"/>
  <c r="G199" i="2" s="1"/>
  <c r="H199" i="2" a="1"/>
  <c r="H199" i="2" s="1"/>
  <c r="I199" i="2" a="1"/>
  <c r="I199" i="2" s="1"/>
  <c r="J199" i="2" a="1"/>
  <c r="J199" i="2" s="1"/>
  <c r="K199" i="2" a="1"/>
  <c r="K199" i="2" s="1"/>
  <c r="L199" i="2" a="1"/>
  <c r="L199" i="2" s="1"/>
  <c r="N199" i="2" s="1" a="1"/>
  <c r="N199" i="2" s="1"/>
  <c r="O199" i="2" a="1"/>
  <c r="O199" i="2" s="1"/>
  <c r="P199" i="2" s="1"/>
  <c r="A200" i="2"/>
  <c r="B200" i="2"/>
  <c r="C200" i="2"/>
  <c r="D200" i="2"/>
  <c r="F200" i="2" s="1"/>
  <c r="G200" i="2" a="1"/>
  <c r="G200" i="2" s="1"/>
  <c r="H200" i="2" a="1"/>
  <c r="H200" i="2" s="1"/>
  <c r="I200" i="2" a="1"/>
  <c r="I200" i="2" s="1"/>
  <c r="J200" i="2" a="1"/>
  <c r="J200" i="2" s="1"/>
  <c r="K200" i="2" a="1"/>
  <c r="K200" i="2" s="1"/>
  <c r="L200" i="2" a="1"/>
  <c r="L200" i="2" s="1"/>
  <c r="O200" i="2" a="1"/>
  <c r="O200" i="2" s="1"/>
  <c r="Q200" i="2" s="1"/>
  <c r="A201" i="2"/>
  <c r="B201" i="2"/>
  <c r="C201" i="2"/>
  <c r="D201" i="2"/>
  <c r="E201" i="2" s="1"/>
  <c r="G201" i="2" a="1"/>
  <c r="G201" i="2" s="1"/>
  <c r="H201" i="2" a="1"/>
  <c r="H201" i="2" s="1"/>
  <c r="I201" i="2" a="1"/>
  <c r="I201" i="2" s="1"/>
  <c r="J201" i="2" a="1"/>
  <c r="J201" i="2" s="1"/>
  <c r="K201" i="2" a="1"/>
  <c r="K201" i="2" s="1"/>
  <c r="L201" i="2" a="1"/>
  <c r="L201" i="2" s="1"/>
  <c r="O201" i="2" a="1"/>
  <c r="O201" i="2" s="1"/>
  <c r="P201" i="2" s="1"/>
  <c r="A202" i="2"/>
  <c r="B202" i="2"/>
  <c r="C202" i="2"/>
  <c r="D202" i="2"/>
  <c r="F202" i="2" s="1"/>
  <c r="G202" i="2" a="1"/>
  <c r="G202" i="2" s="1"/>
  <c r="H202" i="2" a="1"/>
  <c r="H202" i="2" s="1"/>
  <c r="I202" i="2" a="1"/>
  <c r="I202" i="2" s="1"/>
  <c r="J202" i="2" a="1"/>
  <c r="J202" i="2" s="1"/>
  <c r="K202" i="2" a="1"/>
  <c r="K202" i="2" s="1"/>
  <c r="L202" i="2" a="1"/>
  <c r="L202" i="2" s="1"/>
  <c r="M202" i="2" s="1" a="1"/>
  <c r="M202" i="2" s="1"/>
  <c r="O202" i="2" a="1"/>
  <c r="O202" i="2" s="1"/>
  <c r="Q202" i="2" s="1"/>
  <c r="A203" i="2"/>
  <c r="B203" i="2"/>
  <c r="C203" i="2"/>
  <c r="D203" i="2"/>
  <c r="E203" i="2" s="1"/>
  <c r="G203" i="2" a="1"/>
  <c r="G203" i="2" s="1"/>
  <c r="H203" i="2" a="1"/>
  <c r="H203" i="2" s="1"/>
  <c r="I203" i="2" a="1"/>
  <c r="I203" i="2" s="1"/>
  <c r="J203" i="2" a="1"/>
  <c r="J203" i="2" s="1"/>
  <c r="K203" i="2" a="1"/>
  <c r="K203" i="2" s="1"/>
  <c r="L203" i="2" a="1"/>
  <c r="L203" i="2" s="1"/>
  <c r="N203" i="2" s="1" a="1"/>
  <c r="N203" i="2" s="1"/>
  <c r="O203" i="2" a="1"/>
  <c r="O203" i="2" s="1"/>
  <c r="Q203" i="2" s="1"/>
  <c r="A204" i="2"/>
  <c r="B204" i="2"/>
  <c r="C204" i="2"/>
  <c r="D204" i="2"/>
  <c r="F204" i="2" s="1"/>
  <c r="G204" i="2" a="1"/>
  <c r="G204" i="2" s="1"/>
  <c r="H204" i="2" a="1"/>
  <c r="H204" i="2" s="1"/>
  <c r="I204" i="2" a="1"/>
  <c r="I204" i="2" s="1"/>
  <c r="J204" i="2" a="1"/>
  <c r="J204" i="2" s="1"/>
  <c r="K204" i="2" a="1"/>
  <c r="K204" i="2" s="1"/>
  <c r="L204" i="2" a="1"/>
  <c r="L204" i="2" s="1"/>
  <c r="M204" i="2" s="1" a="1"/>
  <c r="M204" i="2" s="1"/>
  <c r="O204" i="2" a="1"/>
  <c r="O204" i="2" s="1"/>
  <c r="A205" i="2"/>
  <c r="B205" i="2"/>
  <c r="C205" i="2"/>
  <c r="D205" i="2"/>
  <c r="F205" i="2" s="1"/>
  <c r="G205" i="2" a="1"/>
  <c r="G205" i="2" s="1"/>
  <c r="H205" i="2" a="1"/>
  <c r="H205" i="2" s="1"/>
  <c r="I205" i="2" a="1"/>
  <c r="I205" i="2" s="1"/>
  <c r="J205" i="2" a="1"/>
  <c r="J205" i="2" s="1"/>
  <c r="K205" i="2" a="1"/>
  <c r="K205" i="2" s="1"/>
  <c r="L205" i="2" a="1"/>
  <c r="L205" i="2" s="1"/>
  <c r="M205" i="2" s="1" a="1"/>
  <c r="M205" i="2" s="1"/>
  <c r="O205" i="2" a="1"/>
  <c r="O205" i="2" s="1"/>
  <c r="P205" i="2" s="1"/>
  <c r="A206" i="2"/>
  <c r="B206" i="2"/>
  <c r="C206" i="2"/>
  <c r="D206" i="2"/>
  <c r="E206" i="2" s="1"/>
  <c r="G206" i="2" a="1"/>
  <c r="G206" i="2" s="1"/>
  <c r="H206" i="2" a="1"/>
  <c r="H206" i="2" s="1"/>
  <c r="I206" i="2" a="1"/>
  <c r="I206" i="2" s="1"/>
  <c r="J206" i="2" a="1"/>
  <c r="J206" i="2" s="1"/>
  <c r="K206" i="2" a="1"/>
  <c r="K206" i="2" s="1"/>
  <c r="L206" i="2" a="1"/>
  <c r="L206" i="2" s="1"/>
  <c r="M206" i="2" s="1" a="1"/>
  <c r="M206" i="2" s="1"/>
  <c r="O206" i="2" a="1"/>
  <c r="O206" i="2" s="1"/>
  <c r="Q206" i="2" s="1"/>
  <c r="A207" i="2"/>
  <c r="B207" i="2"/>
  <c r="C207" i="2"/>
  <c r="D207" i="2"/>
  <c r="E207" i="2" s="1"/>
  <c r="G207" i="2" a="1"/>
  <c r="G207" i="2" s="1"/>
  <c r="H207" i="2" a="1"/>
  <c r="H207" i="2" s="1"/>
  <c r="I207" i="2" a="1"/>
  <c r="I207" i="2" s="1"/>
  <c r="J207" i="2" a="1"/>
  <c r="J207" i="2" s="1"/>
  <c r="K207" i="2" a="1"/>
  <c r="K207" i="2" s="1"/>
  <c r="L207" i="2" a="1"/>
  <c r="L207" i="2" s="1"/>
  <c r="O207" i="2" a="1"/>
  <c r="O207" i="2" s="1"/>
  <c r="P207" i="2" s="1"/>
  <c r="A208" i="2"/>
  <c r="B208" i="2"/>
  <c r="C208" i="2"/>
  <c r="D208" i="2"/>
  <c r="F208" i="2" s="1"/>
  <c r="G208" i="2" a="1"/>
  <c r="G208" i="2" s="1"/>
  <c r="H208" i="2" a="1"/>
  <c r="H208" i="2" s="1"/>
  <c r="I208" i="2" a="1"/>
  <c r="I208" i="2" s="1"/>
  <c r="J208" i="2" a="1"/>
  <c r="J208" i="2" s="1"/>
  <c r="K208" i="2" a="1"/>
  <c r="K208" i="2" s="1"/>
  <c r="L208" i="2" a="1"/>
  <c r="L208" i="2" s="1"/>
  <c r="O208" i="2" a="1"/>
  <c r="O208" i="2" s="1"/>
  <c r="A209" i="2"/>
  <c r="B209" i="2"/>
  <c r="C209" i="2"/>
  <c r="D209" i="2"/>
  <c r="F209" i="2" s="1"/>
  <c r="G209" i="2" a="1"/>
  <c r="G209" i="2" s="1"/>
  <c r="H209" i="2" a="1"/>
  <c r="H209" i="2" s="1"/>
  <c r="I209" i="2" a="1"/>
  <c r="I209" i="2" s="1"/>
  <c r="J209" i="2" a="1"/>
  <c r="J209" i="2" s="1"/>
  <c r="K209" i="2" a="1"/>
  <c r="K209" i="2" s="1"/>
  <c r="L209" i="2" a="1"/>
  <c r="L209" i="2" s="1"/>
  <c r="M209" i="2" s="1" a="1"/>
  <c r="M209" i="2" s="1"/>
  <c r="O209" i="2" a="1"/>
  <c r="O209" i="2" s="1"/>
  <c r="A210" i="2"/>
  <c r="B210" i="2"/>
  <c r="C210" i="2"/>
  <c r="D210" i="2"/>
  <c r="F210" i="2" s="1"/>
  <c r="G210" i="2" a="1"/>
  <c r="G210" i="2" s="1"/>
  <c r="H210" i="2" a="1"/>
  <c r="H210" i="2" s="1"/>
  <c r="I210" i="2" a="1"/>
  <c r="I210" i="2" s="1"/>
  <c r="J210" i="2" a="1"/>
  <c r="J210" i="2" s="1"/>
  <c r="K210" i="2" a="1"/>
  <c r="K210" i="2" s="1"/>
  <c r="L210" i="2" a="1"/>
  <c r="L210" i="2" s="1"/>
  <c r="M210" i="2" s="1" a="1"/>
  <c r="M210" i="2" s="1"/>
  <c r="O210" i="2" a="1"/>
  <c r="O210" i="2" s="1"/>
  <c r="P210" i="2" s="1"/>
  <c r="A211" i="2"/>
  <c r="B211" i="2"/>
  <c r="C211" i="2"/>
  <c r="D211" i="2"/>
  <c r="F211" i="2" s="1"/>
  <c r="G211" i="2" a="1"/>
  <c r="G211" i="2" s="1"/>
  <c r="H211" i="2" a="1"/>
  <c r="H211" i="2" s="1"/>
  <c r="I211" i="2" a="1"/>
  <c r="I211" i="2" s="1"/>
  <c r="J211" i="2" a="1"/>
  <c r="J211" i="2" s="1"/>
  <c r="K211" i="2" a="1"/>
  <c r="K211" i="2" s="1"/>
  <c r="L211" i="2" a="1"/>
  <c r="L211" i="2" s="1"/>
  <c r="O211" i="2" a="1"/>
  <c r="O211" i="2" s="1"/>
  <c r="A212" i="2"/>
  <c r="B212" i="2"/>
  <c r="C212" i="2"/>
  <c r="D212" i="2"/>
  <c r="F212" i="2" s="1"/>
  <c r="G212" i="2" a="1"/>
  <c r="G212" i="2" s="1"/>
  <c r="H212" i="2" a="1"/>
  <c r="H212" i="2" s="1"/>
  <c r="I212" i="2" a="1"/>
  <c r="I212" i="2" s="1"/>
  <c r="J212" i="2" a="1"/>
  <c r="J212" i="2" s="1"/>
  <c r="K212" i="2" a="1"/>
  <c r="K212" i="2" s="1"/>
  <c r="L212" i="2" a="1"/>
  <c r="L212" i="2" s="1"/>
  <c r="O212" i="2" a="1"/>
  <c r="O212" i="2" s="1"/>
  <c r="A213" i="2"/>
  <c r="B213" i="2"/>
  <c r="C213" i="2"/>
  <c r="D213" i="2"/>
  <c r="E213" i="2" s="1"/>
  <c r="G213" i="2" a="1"/>
  <c r="G213" i="2" s="1"/>
  <c r="H213" i="2" a="1"/>
  <c r="H213" i="2" s="1"/>
  <c r="I213" i="2" a="1"/>
  <c r="I213" i="2" s="1"/>
  <c r="J213" i="2" a="1"/>
  <c r="J213" i="2" s="1"/>
  <c r="K213" i="2" a="1"/>
  <c r="K213" i="2" s="1"/>
  <c r="A213" i="5" s="1"/>
  <c r="L213" i="2" a="1"/>
  <c r="L213" i="2" s="1"/>
  <c r="M213" i="2" s="1" a="1"/>
  <c r="M213" i="2" s="1"/>
  <c r="O213" i="2" a="1"/>
  <c r="O213" i="2" s="1"/>
  <c r="A214" i="2"/>
  <c r="B214" i="2"/>
  <c r="C214" i="2"/>
  <c r="D214" i="2"/>
  <c r="E214" i="2" s="1"/>
  <c r="G214" i="2" a="1"/>
  <c r="G214" i="2" s="1"/>
  <c r="H214" i="2" a="1"/>
  <c r="H214" i="2" s="1"/>
  <c r="I214" i="2" a="1"/>
  <c r="I214" i="2" s="1"/>
  <c r="J214" i="2" a="1"/>
  <c r="J214" i="2" s="1"/>
  <c r="K214" i="2" a="1"/>
  <c r="K214" i="2" s="1"/>
  <c r="L214" i="2" a="1"/>
  <c r="L214" i="2" s="1"/>
  <c r="N214" i="2" s="1" a="1"/>
  <c r="N214" i="2" s="1"/>
  <c r="O214" i="2" a="1"/>
  <c r="O214" i="2" s="1"/>
  <c r="P214" i="2" s="1"/>
  <c r="A215" i="2"/>
  <c r="B215" i="2"/>
  <c r="C215" i="2"/>
  <c r="D215" i="2"/>
  <c r="F215" i="2" s="1"/>
  <c r="G215" i="2" a="1"/>
  <c r="G215" i="2" s="1"/>
  <c r="H215" i="2" a="1"/>
  <c r="H215" i="2" s="1"/>
  <c r="I215" i="2" a="1"/>
  <c r="I215" i="2" s="1"/>
  <c r="J215" i="2" a="1"/>
  <c r="J215" i="2" s="1"/>
  <c r="K215" i="2" a="1"/>
  <c r="K215" i="2" s="1"/>
  <c r="L215" i="2" a="1"/>
  <c r="L215" i="2" s="1"/>
  <c r="O215" i="2" a="1"/>
  <c r="O215" i="2" s="1"/>
  <c r="A216" i="2"/>
  <c r="B216" i="2"/>
  <c r="C216" i="2"/>
  <c r="D216" i="2"/>
  <c r="E216" i="2" s="1"/>
  <c r="G216" i="2" a="1"/>
  <c r="G216" i="2" s="1"/>
  <c r="H216" i="2" a="1"/>
  <c r="H216" i="2" s="1"/>
  <c r="I216" i="2" a="1"/>
  <c r="I216" i="2" s="1"/>
  <c r="J216" i="2" a="1"/>
  <c r="J216" i="2" s="1"/>
  <c r="K216" i="2" a="1"/>
  <c r="K216" i="2" s="1"/>
  <c r="L216" i="2" a="1"/>
  <c r="L216" i="2" s="1"/>
  <c r="O216" i="2" a="1"/>
  <c r="O216" i="2" s="1"/>
  <c r="A217" i="2"/>
  <c r="B217" i="2"/>
  <c r="C217" i="2"/>
  <c r="D217" i="2"/>
  <c r="E217" i="2" s="1"/>
  <c r="G217" i="2" a="1"/>
  <c r="G217" i="2" s="1"/>
  <c r="H217" i="2" a="1"/>
  <c r="H217" i="2" s="1"/>
  <c r="I217" i="2" a="1"/>
  <c r="I217" i="2" s="1"/>
  <c r="J217" i="2" a="1"/>
  <c r="J217" i="2" s="1"/>
  <c r="K217" i="2" a="1"/>
  <c r="K217" i="2" s="1"/>
  <c r="L217" i="2" a="1"/>
  <c r="L217" i="2" s="1"/>
  <c r="O217" i="2" a="1"/>
  <c r="O217" i="2" s="1"/>
  <c r="A218" i="2"/>
  <c r="B218" i="2"/>
  <c r="C218" i="2"/>
  <c r="D218" i="2"/>
  <c r="E218" i="2" s="1"/>
  <c r="G218" i="2" a="1"/>
  <c r="G218" i="2" s="1"/>
  <c r="H218" i="2" a="1"/>
  <c r="H218" i="2" s="1"/>
  <c r="I218" i="2" a="1"/>
  <c r="I218" i="2" s="1"/>
  <c r="J218" i="2" a="1"/>
  <c r="J218" i="2" s="1"/>
  <c r="K218" i="2" a="1"/>
  <c r="K218" i="2" s="1"/>
  <c r="L218" i="2" a="1"/>
  <c r="L218" i="2" s="1"/>
  <c r="N218" i="2" s="1" a="1"/>
  <c r="N218" i="2" s="1"/>
  <c r="O218" i="2" a="1"/>
  <c r="O218" i="2" s="1"/>
  <c r="P218" i="2" s="1"/>
  <c r="A219" i="2"/>
  <c r="B219" i="2"/>
  <c r="C219" i="2"/>
  <c r="D219" i="2"/>
  <c r="F219" i="2" s="1"/>
  <c r="G219" i="2" a="1"/>
  <c r="G219" i="2" s="1"/>
  <c r="H219" i="2" a="1"/>
  <c r="H219" i="2" s="1"/>
  <c r="I219" i="2" a="1"/>
  <c r="I219" i="2" s="1"/>
  <c r="J219" i="2" a="1"/>
  <c r="J219" i="2" s="1"/>
  <c r="K219" i="2" a="1"/>
  <c r="K219" i="2" s="1"/>
  <c r="L219" i="2" a="1"/>
  <c r="L219" i="2" s="1"/>
  <c r="O219" i="2" a="1"/>
  <c r="O219" i="2" s="1"/>
  <c r="P219" i="2" s="1"/>
  <c r="A220" i="2"/>
  <c r="B220" i="2"/>
  <c r="C220" i="2"/>
  <c r="D220" i="2"/>
  <c r="E220" i="2" s="1"/>
  <c r="G220" i="2" a="1"/>
  <c r="G220" i="2" s="1"/>
  <c r="H220" i="2" a="1"/>
  <c r="H220" i="2" s="1"/>
  <c r="I220" i="2" a="1"/>
  <c r="I220" i="2" s="1"/>
  <c r="J220" i="2" a="1"/>
  <c r="J220" i="2" s="1"/>
  <c r="K220" i="2" a="1"/>
  <c r="K220" i="2" s="1"/>
  <c r="L220" i="2" a="1"/>
  <c r="L220" i="2" s="1"/>
  <c r="M220" i="2" s="1" a="1"/>
  <c r="M220" i="2" s="1"/>
  <c r="O220" i="2" a="1"/>
  <c r="O220" i="2" s="1"/>
  <c r="P220" i="2" s="1"/>
  <c r="A221" i="2"/>
  <c r="B221" i="2"/>
  <c r="C221" i="2"/>
  <c r="D221" i="2"/>
  <c r="E221" i="2" s="1"/>
  <c r="G221" i="2" a="1"/>
  <c r="G221" i="2" s="1"/>
  <c r="H221" i="2" a="1"/>
  <c r="H221" i="2" s="1"/>
  <c r="I221" i="2" a="1"/>
  <c r="I221" i="2" s="1"/>
  <c r="J221" i="2" a="1"/>
  <c r="J221" i="2" s="1"/>
  <c r="K221" i="2" a="1"/>
  <c r="K221" i="2" s="1"/>
  <c r="L221" i="2" a="1"/>
  <c r="L221" i="2" s="1"/>
  <c r="M221" i="2" s="1" a="1"/>
  <c r="M221" i="2" s="1"/>
  <c r="O221" i="2" a="1"/>
  <c r="O221" i="2" s="1"/>
  <c r="A222" i="2"/>
  <c r="B222" i="2"/>
  <c r="C222" i="2"/>
  <c r="D222" i="2"/>
  <c r="G222" i="2" a="1"/>
  <c r="G222" i="2" s="1"/>
  <c r="H222" i="2" a="1"/>
  <c r="H222" i="2" s="1"/>
  <c r="I222" i="2" a="1"/>
  <c r="I222" i="2" s="1"/>
  <c r="J222" i="2" a="1"/>
  <c r="J222" i="2" s="1"/>
  <c r="K222" i="2" a="1"/>
  <c r="K222" i="2" s="1"/>
  <c r="L222" i="2" a="1"/>
  <c r="L222" i="2" s="1"/>
  <c r="N222" i="2" s="1" a="1"/>
  <c r="N222" i="2" s="1"/>
  <c r="O222" i="2" a="1"/>
  <c r="O222" i="2" s="1"/>
  <c r="P222" i="2" s="1"/>
  <c r="A223" i="2"/>
  <c r="B223" i="2"/>
  <c r="C223" i="2"/>
  <c r="D223" i="2"/>
  <c r="F223" i="2" s="1"/>
  <c r="G223" i="2" a="1"/>
  <c r="G223" i="2" s="1"/>
  <c r="H223" i="2" a="1"/>
  <c r="H223" i="2" s="1"/>
  <c r="I223" i="2" a="1"/>
  <c r="I223" i="2" s="1"/>
  <c r="J223" i="2" a="1"/>
  <c r="J223" i="2" s="1"/>
  <c r="K223" i="2" a="1"/>
  <c r="K223" i="2" s="1"/>
  <c r="L223" i="2" a="1"/>
  <c r="L223" i="2" s="1"/>
  <c r="O223" i="2" a="1"/>
  <c r="O223" i="2" s="1"/>
  <c r="P223" i="2" s="1"/>
  <c r="A224" i="2"/>
  <c r="B224" i="2"/>
  <c r="C224" i="2"/>
  <c r="D224" i="2"/>
  <c r="E224" i="2" s="1"/>
  <c r="G224" i="2" a="1"/>
  <c r="G224" i="2" s="1"/>
  <c r="H224" i="2" a="1"/>
  <c r="H224" i="2" s="1"/>
  <c r="I224" i="2" a="1"/>
  <c r="I224" i="2" s="1"/>
  <c r="J224" i="2" a="1"/>
  <c r="J224" i="2" s="1"/>
  <c r="K224" i="2" a="1"/>
  <c r="K224" i="2" s="1"/>
  <c r="L224" i="2" a="1"/>
  <c r="L224" i="2" s="1"/>
  <c r="M224" i="2" s="1" a="1"/>
  <c r="M224" i="2" s="1"/>
  <c r="O224" i="2" a="1"/>
  <c r="O224" i="2" s="1"/>
  <c r="P224" i="2" s="1"/>
  <c r="A225" i="2"/>
  <c r="B225" i="2"/>
  <c r="C225" i="2"/>
  <c r="D225" i="2"/>
  <c r="E225" i="2" s="1"/>
  <c r="G225" i="2" a="1"/>
  <c r="G225" i="2" s="1"/>
  <c r="H225" i="2" a="1"/>
  <c r="H225" i="2" s="1"/>
  <c r="I225" i="2" a="1"/>
  <c r="I225" i="2" s="1"/>
  <c r="J225" i="2" a="1"/>
  <c r="J225" i="2" s="1"/>
  <c r="K225" i="2" a="1"/>
  <c r="K225" i="2" s="1"/>
  <c r="L225" i="2" a="1"/>
  <c r="L225" i="2" s="1"/>
  <c r="N225" i="2" s="1" a="1"/>
  <c r="N225" i="2" s="1"/>
  <c r="O225" i="2" a="1"/>
  <c r="O225" i="2" s="1"/>
  <c r="A226" i="2"/>
  <c r="B226" i="2"/>
  <c r="C226" i="2"/>
  <c r="D226" i="2"/>
  <c r="E226" i="2" s="1"/>
  <c r="G226" i="2" a="1"/>
  <c r="G226" i="2" s="1"/>
  <c r="H226" i="2" a="1"/>
  <c r="H226" i="2" s="1"/>
  <c r="I226" i="2" a="1"/>
  <c r="I226" i="2" s="1"/>
  <c r="J226" i="2" a="1"/>
  <c r="J226" i="2" s="1"/>
  <c r="K226" i="2" a="1"/>
  <c r="K226" i="2" s="1"/>
  <c r="L226" i="2" a="1"/>
  <c r="L226" i="2" s="1"/>
  <c r="N226" i="2" s="1" a="1"/>
  <c r="N226" i="2" s="1"/>
  <c r="O226" i="2" a="1"/>
  <c r="O226" i="2" s="1"/>
  <c r="P226" i="2" s="1"/>
  <c r="A227" i="2"/>
  <c r="B227" i="2"/>
  <c r="C227" i="2"/>
  <c r="D227" i="2"/>
  <c r="G227" i="2" a="1"/>
  <c r="G227" i="2" s="1"/>
  <c r="H227" i="2" a="1"/>
  <c r="H227" i="2" s="1"/>
  <c r="I227" i="2" a="1"/>
  <c r="I227" i="2" s="1"/>
  <c r="J227" i="2" a="1"/>
  <c r="J227" i="2" s="1"/>
  <c r="K227" i="2" a="1"/>
  <c r="K227" i="2" s="1"/>
  <c r="L227" i="2" a="1"/>
  <c r="L227" i="2" s="1"/>
  <c r="O227" i="2" a="1"/>
  <c r="O227" i="2" s="1"/>
  <c r="A228" i="2"/>
  <c r="B228" i="2"/>
  <c r="C228" i="2"/>
  <c r="D228" i="2"/>
  <c r="E228" i="2" s="1"/>
  <c r="G228" i="2" a="1"/>
  <c r="G228" i="2" s="1"/>
  <c r="H228" i="2" a="1"/>
  <c r="H228" i="2" s="1"/>
  <c r="I228" i="2" a="1"/>
  <c r="I228" i="2" s="1"/>
  <c r="J228" i="2" a="1"/>
  <c r="J228" i="2" s="1"/>
  <c r="K228" i="2" a="1"/>
  <c r="K228" i="2" s="1"/>
  <c r="L228" i="2" a="1"/>
  <c r="L228" i="2" s="1"/>
  <c r="M228" i="2" s="1" a="1"/>
  <c r="M228" i="2" s="1"/>
  <c r="O228" i="2" a="1"/>
  <c r="O228" i="2" s="1"/>
  <c r="P228" i="2" s="1"/>
  <c r="A229" i="2"/>
  <c r="B229" i="2"/>
  <c r="C229" i="2"/>
  <c r="D229" i="2"/>
  <c r="E229" i="2" s="1"/>
  <c r="G229" i="2" a="1"/>
  <c r="G229" i="2" s="1"/>
  <c r="H229" i="2" a="1"/>
  <c r="H229" i="2" s="1"/>
  <c r="I229" i="2" a="1"/>
  <c r="I229" i="2" s="1"/>
  <c r="J229" i="2" a="1"/>
  <c r="J229" i="2" s="1"/>
  <c r="K229" i="2" a="1"/>
  <c r="K229" i="2" s="1"/>
  <c r="L229" i="2" a="1"/>
  <c r="L229" i="2" s="1"/>
  <c r="N229" i="2" s="1" a="1"/>
  <c r="N229" i="2" s="1"/>
  <c r="O229" i="2" a="1"/>
  <c r="O229" i="2" s="1"/>
  <c r="A230" i="2"/>
  <c r="B230" i="2"/>
  <c r="C230" i="2"/>
  <c r="D230" i="2"/>
  <c r="E230" i="2" s="1"/>
  <c r="G230" i="2" a="1"/>
  <c r="G230" i="2" s="1"/>
  <c r="H230" i="2" a="1"/>
  <c r="H230" i="2" s="1"/>
  <c r="I230" i="2" a="1"/>
  <c r="I230" i="2" s="1"/>
  <c r="J230" i="2" a="1"/>
  <c r="J230" i="2" s="1"/>
  <c r="K230" i="2" a="1"/>
  <c r="K230" i="2" s="1"/>
  <c r="L230" i="2" a="1"/>
  <c r="L230" i="2" s="1"/>
  <c r="M230" i="2" s="1" a="1"/>
  <c r="M230" i="2" s="1"/>
  <c r="O230" i="2" a="1"/>
  <c r="O230" i="2" s="1"/>
  <c r="P230" i="2" s="1"/>
  <c r="A231" i="2"/>
  <c r="B231" i="2"/>
  <c r="C231" i="2"/>
  <c r="D231" i="2"/>
  <c r="G231" i="2" a="1"/>
  <c r="G231" i="2" s="1"/>
  <c r="H231" i="2" a="1"/>
  <c r="H231" i="2" s="1"/>
  <c r="I231" i="2" a="1"/>
  <c r="I231" i="2" s="1"/>
  <c r="J231" i="2" a="1"/>
  <c r="J231" i="2" s="1"/>
  <c r="K231" i="2" a="1"/>
  <c r="K231" i="2" s="1"/>
  <c r="L231" i="2" a="1"/>
  <c r="L231" i="2" s="1"/>
  <c r="O231" i="2" a="1"/>
  <c r="O231" i="2" s="1"/>
  <c r="A232" i="2"/>
  <c r="B232" i="2"/>
  <c r="C232" i="2"/>
  <c r="D232" i="2"/>
  <c r="F232" i="2" s="1"/>
  <c r="E232" i="2"/>
  <c r="G232" i="2" a="1"/>
  <c r="G232" i="2" s="1"/>
  <c r="H232" i="2" a="1"/>
  <c r="H232" i="2" s="1"/>
  <c r="I232" i="2" a="1"/>
  <c r="I232" i="2" s="1"/>
  <c r="J232" i="2" a="1"/>
  <c r="J232" i="2" s="1"/>
  <c r="K232" i="2" a="1"/>
  <c r="K232" i="2" s="1"/>
  <c r="L232" i="2" a="1"/>
  <c r="L232" i="2" s="1"/>
  <c r="O232" i="2" a="1"/>
  <c r="O232" i="2" s="1"/>
  <c r="A233" i="2"/>
  <c r="B233" i="2"/>
  <c r="C233" i="2"/>
  <c r="D233" i="2"/>
  <c r="F233" i="2" s="1"/>
  <c r="G233" i="2" a="1"/>
  <c r="G233" i="2" s="1"/>
  <c r="H233" i="2" a="1"/>
  <c r="H233" i="2" s="1"/>
  <c r="I233" i="2" a="1"/>
  <c r="I233" i="2" s="1"/>
  <c r="J233" i="2" a="1"/>
  <c r="J233" i="2" s="1"/>
  <c r="K233" i="2" a="1"/>
  <c r="K233" i="2" s="1"/>
  <c r="L233" i="2" a="1"/>
  <c r="L233" i="2" s="1"/>
  <c r="M233" i="2" s="1" a="1"/>
  <c r="M233" i="2" s="1"/>
  <c r="O233" i="2" a="1"/>
  <c r="O233" i="2" s="1"/>
  <c r="A234" i="2"/>
  <c r="B234" i="2"/>
  <c r="C234" i="2"/>
  <c r="D234" i="2"/>
  <c r="E234" i="2" s="1"/>
  <c r="G234" i="2" a="1"/>
  <c r="G234" i="2" s="1"/>
  <c r="H234" i="2" a="1"/>
  <c r="H234" i="2" s="1"/>
  <c r="I234" i="2" a="1"/>
  <c r="I234" i="2" s="1"/>
  <c r="J234" i="2" a="1"/>
  <c r="J234" i="2" s="1"/>
  <c r="K234" i="2" a="1"/>
  <c r="K234" i="2" s="1"/>
  <c r="L234" i="2" a="1"/>
  <c r="L234" i="2" s="1"/>
  <c r="O234" i="2" a="1"/>
  <c r="O234" i="2" s="1"/>
  <c r="Q234" i="2" s="1"/>
  <c r="A235" i="2"/>
  <c r="B235" i="2"/>
  <c r="C235" i="2"/>
  <c r="D235" i="2"/>
  <c r="F235" i="2" s="1"/>
  <c r="G235" i="2" a="1"/>
  <c r="G235" i="2" s="1"/>
  <c r="H235" i="2" a="1"/>
  <c r="H235" i="2" s="1"/>
  <c r="I235" i="2" a="1"/>
  <c r="I235" i="2" s="1"/>
  <c r="J235" i="2" a="1"/>
  <c r="J235" i="2" s="1"/>
  <c r="K235" i="2" a="1"/>
  <c r="K235" i="2" s="1"/>
  <c r="A235" i="5" s="1"/>
  <c r="L235" i="2" a="1"/>
  <c r="L235" i="2" s="1"/>
  <c r="O235" i="2" a="1"/>
  <c r="O235" i="2" s="1"/>
  <c r="A236" i="2"/>
  <c r="B236" i="2"/>
  <c r="C236" i="2"/>
  <c r="D236" i="2"/>
  <c r="G236" i="2" a="1"/>
  <c r="G236" i="2" s="1"/>
  <c r="H236" i="2" a="1"/>
  <c r="H236" i="2" s="1"/>
  <c r="I236" i="2" a="1"/>
  <c r="I236" i="2" s="1"/>
  <c r="J236" i="2" a="1"/>
  <c r="J236" i="2" s="1"/>
  <c r="K236" i="2" a="1"/>
  <c r="K236" i="2" s="1"/>
  <c r="L236" i="2" a="1"/>
  <c r="L236" i="2" s="1"/>
  <c r="O236" i="2" a="1"/>
  <c r="O236" i="2" s="1"/>
  <c r="A237" i="2"/>
  <c r="B237" i="2"/>
  <c r="C237" i="2"/>
  <c r="D237" i="2"/>
  <c r="G237" i="2" a="1"/>
  <c r="G237" i="2" s="1"/>
  <c r="H237" i="2" a="1"/>
  <c r="H237" i="2" s="1"/>
  <c r="I237" i="2" a="1"/>
  <c r="I237" i="2" s="1"/>
  <c r="J237" i="2" a="1"/>
  <c r="J237" i="2" s="1"/>
  <c r="K237" i="2" a="1"/>
  <c r="K237" i="2" s="1"/>
  <c r="A237" i="5" s="1"/>
  <c r="L237" i="2" a="1"/>
  <c r="L237" i="2" s="1"/>
  <c r="M237" i="2" s="1" a="1"/>
  <c r="M237" i="2" s="1"/>
  <c r="O237" i="2" a="1"/>
  <c r="O237" i="2" s="1"/>
  <c r="A238" i="2"/>
  <c r="B238" i="2"/>
  <c r="C238" i="2"/>
  <c r="D238" i="2"/>
  <c r="E238" i="2" s="1"/>
  <c r="G238" i="2" a="1"/>
  <c r="G238" i="2" s="1"/>
  <c r="H238" i="2" a="1"/>
  <c r="H238" i="2" s="1"/>
  <c r="I238" i="2" a="1"/>
  <c r="I238" i="2" s="1"/>
  <c r="J238" i="2" a="1"/>
  <c r="J238" i="2" s="1"/>
  <c r="K238" i="2" a="1"/>
  <c r="K238" i="2" s="1"/>
  <c r="L238" i="2" a="1"/>
  <c r="L238" i="2" s="1"/>
  <c r="O238" i="2" a="1"/>
  <c r="O238" i="2" s="1"/>
  <c r="Q238" i="2" s="1"/>
  <c r="A239" i="2"/>
  <c r="B239" i="2"/>
  <c r="C239" i="2"/>
  <c r="D239" i="2"/>
  <c r="F239" i="2" s="1"/>
  <c r="G239" i="2" a="1"/>
  <c r="G239" i="2" s="1"/>
  <c r="H239" i="2" a="1"/>
  <c r="H239" i="2" s="1"/>
  <c r="I239" i="2" a="1"/>
  <c r="I239" i="2" s="1"/>
  <c r="J239" i="2" a="1"/>
  <c r="J239" i="2" s="1"/>
  <c r="K239" i="2" a="1"/>
  <c r="K239" i="2" s="1"/>
  <c r="L239" i="2" a="1"/>
  <c r="L239" i="2" s="1"/>
  <c r="O239" i="2" a="1"/>
  <c r="O239" i="2" s="1"/>
  <c r="P239" i="2" s="1"/>
  <c r="C239" i="5" s="1"/>
  <c r="A240" i="2"/>
  <c r="B240" i="2"/>
  <c r="C240" i="2"/>
  <c r="D240" i="2"/>
  <c r="E240" i="2" s="1"/>
  <c r="G240" i="2" a="1"/>
  <c r="G240" i="2" s="1"/>
  <c r="H240" i="2" a="1"/>
  <c r="H240" i="2" s="1"/>
  <c r="I240" i="2" a="1"/>
  <c r="I240" i="2" s="1"/>
  <c r="J240" i="2" a="1"/>
  <c r="J240" i="2" s="1"/>
  <c r="K240" i="2" a="1"/>
  <c r="K240" i="2" s="1"/>
  <c r="L240" i="2" a="1"/>
  <c r="L240" i="2" s="1"/>
  <c r="O240" i="2" a="1"/>
  <c r="O240" i="2" s="1"/>
  <c r="A241" i="2"/>
  <c r="B241" i="2"/>
  <c r="C241" i="2"/>
  <c r="D241" i="2"/>
  <c r="F241" i="2" s="1"/>
  <c r="G241" i="2" a="1"/>
  <c r="G241" i="2" s="1"/>
  <c r="H241" i="2" a="1"/>
  <c r="H241" i="2" s="1"/>
  <c r="I241" i="2" a="1"/>
  <c r="I241" i="2" s="1"/>
  <c r="J241" i="2" a="1"/>
  <c r="J241" i="2" s="1"/>
  <c r="K241" i="2" a="1"/>
  <c r="K241" i="2" s="1"/>
  <c r="L241" i="2" a="1"/>
  <c r="L241" i="2" s="1"/>
  <c r="M241" i="2" s="1" a="1"/>
  <c r="M241" i="2" s="1"/>
  <c r="O241" i="2" a="1"/>
  <c r="O241" i="2" s="1"/>
  <c r="Q241" i="2" s="1"/>
  <c r="A242" i="2"/>
  <c r="B242" i="2"/>
  <c r="C242" i="2"/>
  <c r="D242" i="2"/>
  <c r="E242" i="2" s="1"/>
  <c r="G242" i="2" a="1"/>
  <c r="G242" i="2" s="1"/>
  <c r="H242" i="2" a="1"/>
  <c r="H242" i="2" s="1"/>
  <c r="I242" i="2" a="1"/>
  <c r="I242" i="2" s="1"/>
  <c r="J242" i="2" a="1"/>
  <c r="J242" i="2" s="1"/>
  <c r="K242" i="2" a="1"/>
  <c r="K242" i="2" s="1"/>
  <c r="L242" i="2" a="1"/>
  <c r="L242" i="2" s="1"/>
  <c r="O242" i="2" a="1"/>
  <c r="O242" i="2" s="1"/>
  <c r="A243" i="2"/>
  <c r="B243" i="2"/>
  <c r="C243" i="2"/>
  <c r="D243" i="2"/>
  <c r="G243" i="2" a="1"/>
  <c r="G243" i="2" s="1"/>
  <c r="H243" i="2" a="1"/>
  <c r="H243" i="2" s="1"/>
  <c r="I243" i="2" a="1"/>
  <c r="I243" i="2" s="1"/>
  <c r="J243" i="2" a="1"/>
  <c r="J243" i="2" s="1"/>
  <c r="K243" i="2" a="1"/>
  <c r="K243" i="2" s="1"/>
  <c r="L243" i="2" a="1"/>
  <c r="L243" i="2" s="1"/>
  <c r="M243" i="2" s="1" a="1"/>
  <c r="M243" i="2" s="1"/>
  <c r="O243" i="2" a="1"/>
  <c r="O243" i="2" s="1"/>
  <c r="P243" i="2" s="1"/>
  <c r="A244" i="2"/>
  <c r="B244" i="2"/>
  <c r="C244" i="2"/>
  <c r="D244" i="2"/>
  <c r="E244" i="2" s="1"/>
  <c r="G244" i="2" a="1"/>
  <c r="G244" i="2" s="1"/>
  <c r="H244" i="2" a="1"/>
  <c r="H244" i="2" s="1"/>
  <c r="I244" i="2" a="1"/>
  <c r="I244" i="2" s="1"/>
  <c r="J244" i="2" a="1"/>
  <c r="J244" i="2" s="1"/>
  <c r="K244" i="2" a="1"/>
  <c r="K244" i="2" s="1"/>
  <c r="L244" i="2" a="1"/>
  <c r="L244" i="2" s="1"/>
  <c r="O244" i="2" a="1"/>
  <c r="O244" i="2" s="1"/>
  <c r="P244" i="2" s="1"/>
  <c r="A245" i="2"/>
  <c r="B245" i="2"/>
  <c r="C245" i="2"/>
  <c r="D245" i="2"/>
  <c r="F245" i="2" s="1"/>
  <c r="G245" i="2" a="1"/>
  <c r="G245" i="2" s="1"/>
  <c r="H245" i="2" a="1"/>
  <c r="H245" i="2" s="1"/>
  <c r="I245" i="2" a="1"/>
  <c r="I245" i="2" s="1"/>
  <c r="J245" i="2" a="1"/>
  <c r="J245" i="2" s="1"/>
  <c r="K245" i="2" a="1"/>
  <c r="K245" i="2" s="1"/>
  <c r="L245" i="2" a="1"/>
  <c r="L245" i="2" s="1"/>
  <c r="M245" i="2" s="1" a="1"/>
  <c r="M245" i="2" s="1"/>
  <c r="O245" i="2" a="1"/>
  <c r="O245" i="2" s="1"/>
  <c r="Q245" i="2" s="1"/>
  <c r="A246" i="2"/>
  <c r="B246" i="2"/>
  <c r="C246" i="2"/>
  <c r="D246" i="2"/>
  <c r="E246" i="2" s="1"/>
  <c r="G246" i="2" a="1"/>
  <c r="G246" i="2" s="1"/>
  <c r="H246" i="2" a="1"/>
  <c r="H246" i="2" s="1"/>
  <c r="I246" i="2" a="1"/>
  <c r="I246" i="2" s="1"/>
  <c r="J246" i="2" a="1"/>
  <c r="J246" i="2" s="1"/>
  <c r="K246" i="2" a="1"/>
  <c r="K246" i="2" s="1"/>
  <c r="L246" i="2" a="1"/>
  <c r="L246" i="2" s="1"/>
  <c r="O246" i="2" a="1"/>
  <c r="O246" i="2" s="1"/>
  <c r="P246" i="2" s="1"/>
  <c r="A247" i="2"/>
  <c r="B247" i="2"/>
  <c r="C247" i="2"/>
  <c r="D247" i="2"/>
  <c r="F247" i="2" s="1"/>
  <c r="G247" i="2" a="1"/>
  <c r="G247" i="2" s="1"/>
  <c r="H247" i="2" a="1"/>
  <c r="H247" i="2" s="1"/>
  <c r="I247" i="2" a="1"/>
  <c r="I247" i="2" s="1"/>
  <c r="J247" i="2" a="1"/>
  <c r="J247" i="2" s="1"/>
  <c r="K247" i="2" a="1"/>
  <c r="K247" i="2" s="1"/>
  <c r="L247" i="2" a="1"/>
  <c r="L247" i="2" s="1"/>
  <c r="M247" i="2" s="1" a="1"/>
  <c r="M247" i="2" s="1"/>
  <c r="O247" i="2" a="1"/>
  <c r="O247" i="2" s="1"/>
  <c r="P247" i="2" s="1"/>
  <c r="A248" i="2"/>
  <c r="B248" i="2"/>
  <c r="C248" i="2"/>
  <c r="D248" i="2"/>
  <c r="E248" i="2" s="1"/>
  <c r="G248" i="2" a="1"/>
  <c r="G248" i="2" s="1"/>
  <c r="H248" i="2" a="1"/>
  <c r="H248" i="2" s="1"/>
  <c r="I248" i="2" a="1"/>
  <c r="I248" i="2" s="1"/>
  <c r="J248" i="2" a="1"/>
  <c r="J248" i="2" s="1"/>
  <c r="K248" i="2" a="1"/>
  <c r="K248" i="2" s="1"/>
  <c r="L248" i="2" a="1"/>
  <c r="L248" i="2" s="1"/>
  <c r="M248" i="2" s="1" a="1"/>
  <c r="M248" i="2" s="1"/>
  <c r="O248" i="2" a="1"/>
  <c r="O248" i="2" s="1"/>
  <c r="P248" i="2" s="1"/>
  <c r="A249" i="2"/>
  <c r="B249" i="2"/>
  <c r="C249" i="2"/>
  <c r="D249" i="2"/>
  <c r="E249" i="2" s="1"/>
  <c r="G249" i="2" a="1"/>
  <c r="G249" i="2" s="1"/>
  <c r="H249" i="2" a="1"/>
  <c r="H249" i="2" s="1"/>
  <c r="I249" i="2" a="1"/>
  <c r="I249" i="2" s="1"/>
  <c r="J249" i="2" a="1"/>
  <c r="J249" i="2" s="1"/>
  <c r="K249" i="2" a="1"/>
  <c r="K249" i="2" s="1"/>
  <c r="L249" i="2" a="1"/>
  <c r="L249" i="2" s="1"/>
  <c r="N249" i="2" s="1" a="1"/>
  <c r="N249" i="2" s="1"/>
  <c r="O249" i="2" a="1"/>
  <c r="O249" i="2" s="1"/>
  <c r="Q249" i="2" s="1"/>
  <c r="A250" i="2"/>
  <c r="B250" i="2"/>
  <c r="C250" i="2"/>
  <c r="D250" i="2"/>
  <c r="E250" i="2" s="1"/>
  <c r="G250" i="2" a="1"/>
  <c r="G250" i="2" s="1"/>
  <c r="H250" i="2" a="1"/>
  <c r="H250" i="2" s="1"/>
  <c r="I250" i="2" a="1"/>
  <c r="I250" i="2" s="1"/>
  <c r="J250" i="2" a="1"/>
  <c r="J250" i="2" s="1"/>
  <c r="K250" i="2" a="1"/>
  <c r="K250" i="2" s="1"/>
  <c r="L250" i="2" a="1"/>
  <c r="L250" i="2" s="1"/>
  <c r="O250" i="2" a="1"/>
  <c r="O250" i="2" s="1"/>
  <c r="P250" i="2" s="1"/>
  <c r="A251" i="2"/>
  <c r="B251" i="2"/>
  <c r="C251" i="2"/>
  <c r="D251" i="2"/>
  <c r="F251" i="2" s="1"/>
  <c r="G251" i="2" a="1"/>
  <c r="G251" i="2" s="1"/>
  <c r="H251" i="2" a="1"/>
  <c r="H251" i="2" s="1"/>
  <c r="I251" i="2" a="1"/>
  <c r="I251" i="2" s="1"/>
  <c r="J251" i="2" a="1"/>
  <c r="J251" i="2" s="1"/>
  <c r="K251" i="2" a="1"/>
  <c r="K251" i="2" s="1"/>
  <c r="L251" i="2" a="1"/>
  <c r="L251" i="2" s="1"/>
  <c r="M251" i="2" s="1" a="1"/>
  <c r="M251" i="2" s="1"/>
  <c r="O251" i="2" a="1"/>
  <c r="O251" i="2" s="1"/>
  <c r="A252" i="2"/>
  <c r="B252" i="2"/>
  <c r="C252" i="2"/>
  <c r="D252" i="2"/>
  <c r="E252" i="2" s="1"/>
  <c r="G252" i="2" a="1"/>
  <c r="G252" i="2" s="1"/>
  <c r="H252" i="2" a="1"/>
  <c r="H252" i="2" s="1"/>
  <c r="I252" i="2" a="1"/>
  <c r="I252" i="2" s="1"/>
  <c r="J252" i="2" a="1"/>
  <c r="J252" i="2" s="1"/>
  <c r="K252" i="2" a="1"/>
  <c r="K252" i="2" s="1"/>
  <c r="L252" i="2" a="1"/>
  <c r="L252" i="2" s="1"/>
  <c r="M252" i="2" s="1" a="1"/>
  <c r="M252" i="2" s="1"/>
  <c r="O252" i="2" a="1"/>
  <c r="O252" i="2" s="1"/>
  <c r="A253" i="2"/>
  <c r="B253" i="2"/>
  <c r="C253" i="2"/>
  <c r="D253" i="2"/>
  <c r="E253" i="2" s="1"/>
  <c r="G253" i="2" a="1"/>
  <c r="G253" i="2" s="1"/>
  <c r="H253" i="2" a="1"/>
  <c r="H253" i="2" s="1"/>
  <c r="I253" i="2" a="1"/>
  <c r="I253" i="2" s="1"/>
  <c r="J253" i="2" a="1"/>
  <c r="J253" i="2" s="1"/>
  <c r="K253" i="2" a="1"/>
  <c r="K253" i="2" s="1"/>
  <c r="L253" i="2" a="1"/>
  <c r="L253" i="2" s="1"/>
  <c r="M253" i="2" s="1" a="1"/>
  <c r="M253" i="2" s="1"/>
  <c r="O253" i="2" a="1"/>
  <c r="O253" i="2" s="1"/>
  <c r="A254" i="2"/>
  <c r="B254" i="2"/>
  <c r="C254" i="2"/>
  <c r="D254" i="2"/>
  <c r="F254" i="2" s="1"/>
  <c r="G254" i="2" a="1"/>
  <c r="G254" i="2" s="1"/>
  <c r="H254" i="2" a="1"/>
  <c r="H254" i="2" s="1"/>
  <c r="I254" i="2" a="1"/>
  <c r="I254" i="2" s="1"/>
  <c r="J254" i="2" a="1"/>
  <c r="J254" i="2" s="1"/>
  <c r="K254" i="2" a="1"/>
  <c r="K254" i="2" s="1"/>
  <c r="L254" i="2" a="1"/>
  <c r="L254" i="2" s="1"/>
  <c r="M254" i="2" s="1" a="1"/>
  <c r="M254" i="2" s="1"/>
  <c r="O254" i="2" a="1"/>
  <c r="O254" i="2" s="1"/>
  <c r="P254" i="2" s="1"/>
  <c r="A255" i="2"/>
  <c r="B255" i="2"/>
  <c r="C255" i="2"/>
  <c r="D255" i="2"/>
  <c r="F255" i="2" s="1"/>
  <c r="G255" i="2" a="1"/>
  <c r="G255" i="2" s="1"/>
  <c r="H255" i="2" a="1"/>
  <c r="H255" i="2" s="1"/>
  <c r="I255" i="2" a="1"/>
  <c r="I255" i="2" s="1"/>
  <c r="J255" i="2" a="1"/>
  <c r="J255" i="2" s="1"/>
  <c r="K255" i="2" a="1"/>
  <c r="K255" i="2" s="1"/>
  <c r="L255" i="2" a="1"/>
  <c r="L255" i="2" s="1"/>
  <c r="O255" i="2" a="1"/>
  <c r="O255" i="2" s="1"/>
  <c r="A256" i="2"/>
  <c r="B256" i="2"/>
  <c r="C256" i="2"/>
  <c r="D256" i="2"/>
  <c r="E256" i="2" s="1"/>
  <c r="G256" i="2" a="1"/>
  <c r="G256" i="2" s="1"/>
  <c r="H256" i="2" a="1"/>
  <c r="H256" i="2" s="1"/>
  <c r="I256" i="2" a="1"/>
  <c r="I256" i="2" s="1"/>
  <c r="J256" i="2" a="1"/>
  <c r="J256" i="2" s="1"/>
  <c r="K256" i="2" a="1"/>
  <c r="K256" i="2" s="1"/>
  <c r="A256" i="5" s="1"/>
  <c r="L256" i="2" a="1"/>
  <c r="L256" i="2" s="1"/>
  <c r="O256" i="2" a="1"/>
  <c r="O256" i="2" s="1"/>
  <c r="A257" i="2"/>
  <c r="B257" i="2"/>
  <c r="C257" i="2"/>
  <c r="D257" i="2"/>
  <c r="E257" i="2" s="1"/>
  <c r="G257" i="2" a="1"/>
  <c r="G257" i="2" s="1"/>
  <c r="H257" i="2" a="1"/>
  <c r="H257" i="2" s="1"/>
  <c r="I257" i="2" a="1"/>
  <c r="I257" i="2" s="1"/>
  <c r="J257" i="2" a="1"/>
  <c r="J257" i="2" s="1"/>
  <c r="K257" i="2" a="1"/>
  <c r="K257" i="2" s="1"/>
  <c r="A257" i="5" s="1"/>
  <c r="L257" i="2" a="1"/>
  <c r="L257" i="2" s="1"/>
  <c r="M257" i="2" s="1" a="1"/>
  <c r="M257" i="2" s="1"/>
  <c r="O257" i="2" a="1"/>
  <c r="O257" i="2" s="1"/>
  <c r="A258" i="2"/>
  <c r="B258" i="2"/>
  <c r="C258" i="2"/>
  <c r="D258" i="2"/>
  <c r="F258" i="2" s="1"/>
  <c r="G258" i="2" a="1"/>
  <c r="G258" i="2" s="1"/>
  <c r="H258" i="2" a="1"/>
  <c r="H258" i="2" s="1"/>
  <c r="I258" i="2" a="1"/>
  <c r="I258" i="2" s="1"/>
  <c r="J258" i="2" a="1"/>
  <c r="J258" i="2" s="1"/>
  <c r="K258" i="2" a="1"/>
  <c r="K258" i="2" s="1"/>
  <c r="L258" i="2" a="1"/>
  <c r="L258" i="2" s="1"/>
  <c r="M258" i="2" s="1" a="1"/>
  <c r="M258" i="2" s="1"/>
  <c r="O258" i="2" a="1"/>
  <c r="O258" i="2" s="1"/>
  <c r="P258" i="2" s="1"/>
  <c r="A259" i="2"/>
  <c r="B259" i="2"/>
  <c r="C259" i="2"/>
  <c r="D259" i="2"/>
  <c r="F259" i="2" s="1"/>
  <c r="G259" i="2" a="1"/>
  <c r="G259" i="2" s="1"/>
  <c r="H259" i="2" a="1"/>
  <c r="H259" i="2" s="1"/>
  <c r="I259" i="2" a="1"/>
  <c r="I259" i="2" s="1"/>
  <c r="J259" i="2" a="1"/>
  <c r="J259" i="2" s="1"/>
  <c r="K259" i="2" a="1"/>
  <c r="K259" i="2" s="1"/>
  <c r="L259" i="2" a="1"/>
  <c r="L259" i="2" s="1"/>
  <c r="N259" i="2" s="1" a="1"/>
  <c r="N259" i="2" s="1"/>
  <c r="O259" i="2" a="1"/>
  <c r="O259" i="2" s="1"/>
  <c r="A260" i="2"/>
  <c r="B260" i="2"/>
  <c r="C260" i="2"/>
  <c r="D260" i="2"/>
  <c r="E260" i="2" s="1"/>
  <c r="G260" i="2" a="1"/>
  <c r="G260" i="2" s="1"/>
  <c r="H260" i="2" a="1"/>
  <c r="H260" i="2" s="1"/>
  <c r="I260" i="2" a="1"/>
  <c r="I260" i="2" s="1"/>
  <c r="J260" i="2" a="1"/>
  <c r="J260" i="2" s="1"/>
  <c r="K260" i="2" a="1"/>
  <c r="K260" i="2" s="1"/>
  <c r="L260" i="2" a="1"/>
  <c r="L260" i="2" s="1"/>
  <c r="N260" i="2" s="1" a="1"/>
  <c r="N260" i="2" s="1"/>
  <c r="O260" i="2" a="1"/>
  <c r="O260" i="2" s="1"/>
  <c r="A261" i="2"/>
  <c r="B261" i="2"/>
  <c r="C261" i="2"/>
  <c r="D261" i="2"/>
  <c r="F261" i="2" s="1"/>
  <c r="G261" i="2" a="1"/>
  <c r="G261" i="2" s="1"/>
  <c r="H261" i="2" a="1"/>
  <c r="H261" i="2" s="1"/>
  <c r="I261" i="2" a="1"/>
  <c r="I261" i="2" s="1"/>
  <c r="J261" i="2" a="1"/>
  <c r="J261" i="2" s="1"/>
  <c r="K261" i="2" a="1"/>
  <c r="K261" i="2" s="1"/>
  <c r="L261" i="2" a="1"/>
  <c r="L261" i="2" s="1"/>
  <c r="N261" i="2" s="1" a="1"/>
  <c r="N261" i="2" s="1"/>
  <c r="O261" i="2" a="1"/>
  <c r="O261" i="2" s="1"/>
  <c r="A262" i="2"/>
  <c r="B262" i="2"/>
  <c r="C262" i="2"/>
  <c r="D262" i="2"/>
  <c r="E262" i="2" s="1"/>
  <c r="G262" i="2" a="1"/>
  <c r="G262" i="2" s="1"/>
  <c r="H262" i="2" a="1"/>
  <c r="H262" i="2" s="1"/>
  <c r="I262" i="2" a="1"/>
  <c r="I262" i="2" s="1"/>
  <c r="J262" i="2" a="1"/>
  <c r="J262" i="2" s="1"/>
  <c r="K262" i="2" a="1"/>
  <c r="K262" i="2" s="1"/>
  <c r="L262" i="2" a="1"/>
  <c r="L262" i="2" s="1"/>
  <c r="M262" i="2" s="1" a="1"/>
  <c r="M262" i="2" s="1"/>
  <c r="O262" i="2" a="1"/>
  <c r="O262" i="2" s="1"/>
  <c r="Q262" i="2" s="1"/>
  <c r="A263" i="2"/>
  <c r="B263" i="2"/>
  <c r="C263" i="2"/>
  <c r="D263" i="2"/>
  <c r="F263" i="2" s="1"/>
  <c r="G263" i="2" a="1"/>
  <c r="G263" i="2" s="1"/>
  <c r="H263" i="2" a="1"/>
  <c r="H263" i="2" s="1"/>
  <c r="I263" i="2" a="1"/>
  <c r="I263" i="2" s="1"/>
  <c r="J263" i="2" a="1"/>
  <c r="J263" i="2" s="1"/>
  <c r="K263" i="2" a="1"/>
  <c r="K263" i="2" s="1"/>
  <c r="L263" i="2" a="1"/>
  <c r="L263" i="2" s="1"/>
  <c r="O263" i="2" a="1"/>
  <c r="O263" i="2" s="1"/>
  <c r="A264" i="2"/>
  <c r="B264" i="2"/>
  <c r="C264" i="2"/>
  <c r="D264" i="2"/>
  <c r="E264" i="2" s="1"/>
  <c r="G264" i="2" a="1"/>
  <c r="G264" i="2" s="1"/>
  <c r="H264" i="2" a="1"/>
  <c r="H264" i="2" s="1"/>
  <c r="I264" i="2" a="1"/>
  <c r="I264" i="2" s="1"/>
  <c r="J264" i="2" a="1"/>
  <c r="J264" i="2" s="1"/>
  <c r="K264" i="2" a="1"/>
  <c r="K264" i="2" s="1"/>
  <c r="A264" i="5" s="1"/>
  <c r="L264" i="2" a="1"/>
  <c r="L264" i="2" s="1"/>
  <c r="O264" i="2" a="1"/>
  <c r="O264" i="2" s="1"/>
  <c r="A265" i="2"/>
  <c r="B265" i="2"/>
  <c r="C265" i="2"/>
  <c r="D265" i="2"/>
  <c r="F265" i="2" s="1"/>
  <c r="G265" i="2" a="1"/>
  <c r="G265" i="2" s="1"/>
  <c r="H265" i="2" a="1"/>
  <c r="H265" i="2" s="1"/>
  <c r="I265" i="2" a="1"/>
  <c r="I265" i="2" s="1"/>
  <c r="J265" i="2" a="1"/>
  <c r="J265" i="2" s="1"/>
  <c r="K265" i="2" a="1"/>
  <c r="K265" i="2" s="1"/>
  <c r="L265" i="2" a="1"/>
  <c r="L265" i="2" s="1"/>
  <c r="M265" i="2" s="1" a="1"/>
  <c r="M265" i="2" s="1"/>
  <c r="O265" i="2" a="1"/>
  <c r="O265" i="2" s="1"/>
  <c r="A266" i="2"/>
  <c r="B266" i="2"/>
  <c r="C266" i="2"/>
  <c r="D266" i="2"/>
  <c r="E266" i="2" s="1"/>
  <c r="G266" i="2" a="1"/>
  <c r="G266" i="2" s="1"/>
  <c r="H266" i="2" a="1"/>
  <c r="H266" i="2" s="1"/>
  <c r="I266" i="2" a="1"/>
  <c r="I266" i="2" s="1"/>
  <c r="J266" i="2" a="1"/>
  <c r="J266" i="2" s="1"/>
  <c r="K266" i="2" a="1"/>
  <c r="K266" i="2" s="1"/>
  <c r="L266" i="2" a="1"/>
  <c r="L266" i="2" s="1"/>
  <c r="N266" i="2" s="1" a="1"/>
  <c r="N266" i="2" s="1"/>
  <c r="O266" i="2" a="1"/>
  <c r="O266" i="2" s="1"/>
  <c r="A267" i="2"/>
  <c r="B267" i="2"/>
  <c r="C267" i="2"/>
  <c r="D267" i="2"/>
  <c r="F267" i="2" s="1"/>
  <c r="G267" i="2" a="1"/>
  <c r="G267" i="2" s="1"/>
  <c r="H267" i="2" a="1"/>
  <c r="H267" i="2" s="1"/>
  <c r="I267" i="2" a="1"/>
  <c r="I267" i="2" s="1"/>
  <c r="J267" i="2" a="1"/>
  <c r="J267" i="2" s="1"/>
  <c r="K267" i="2" a="1"/>
  <c r="K267" i="2" s="1"/>
  <c r="L267" i="2" a="1"/>
  <c r="L267" i="2" s="1"/>
  <c r="O267" i="2" a="1"/>
  <c r="O267" i="2" s="1"/>
  <c r="A268" i="2"/>
  <c r="B268" i="2"/>
  <c r="C268" i="2"/>
  <c r="D268" i="2"/>
  <c r="F268" i="2" s="1"/>
  <c r="G268" i="2" a="1"/>
  <c r="G268" i="2" s="1"/>
  <c r="H268" i="2" a="1"/>
  <c r="H268" i="2" s="1"/>
  <c r="I268" i="2" a="1"/>
  <c r="I268" i="2" s="1"/>
  <c r="J268" i="2" a="1"/>
  <c r="J268" i="2" s="1"/>
  <c r="K268" i="2" a="1"/>
  <c r="K268" i="2" s="1"/>
  <c r="L268" i="2" a="1"/>
  <c r="L268" i="2" s="1"/>
  <c r="O268" i="2" a="1"/>
  <c r="O268" i="2" s="1"/>
  <c r="A269" i="2"/>
  <c r="B269" i="2"/>
  <c r="C269" i="2"/>
  <c r="D269" i="2"/>
  <c r="F269" i="2" s="1"/>
  <c r="G269" i="2" a="1"/>
  <c r="G269" i="2" s="1"/>
  <c r="H269" i="2" a="1"/>
  <c r="H269" i="2" s="1"/>
  <c r="I269" i="2" a="1"/>
  <c r="I269" i="2" s="1"/>
  <c r="J269" i="2" a="1"/>
  <c r="J269" i="2" s="1"/>
  <c r="K269" i="2" a="1"/>
  <c r="K269" i="2" s="1"/>
  <c r="L269" i="2" a="1"/>
  <c r="L269" i="2" s="1"/>
  <c r="M269" i="2" s="1" a="1"/>
  <c r="M269" i="2" s="1"/>
  <c r="O269" i="2" a="1"/>
  <c r="O269" i="2" s="1"/>
  <c r="A270" i="2"/>
  <c r="B270" i="2"/>
  <c r="C270" i="2"/>
  <c r="D270" i="2"/>
  <c r="E270" i="2" s="1"/>
  <c r="G270" i="2" a="1"/>
  <c r="G270" i="2" s="1"/>
  <c r="H270" i="2" a="1"/>
  <c r="H270" i="2" s="1"/>
  <c r="I270" i="2" a="1"/>
  <c r="I270" i="2" s="1"/>
  <c r="J270" i="2" a="1"/>
  <c r="J270" i="2" s="1"/>
  <c r="K270" i="2" a="1"/>
  <c r="K270" i="2" s="1"/>
  <c r="L270" i="2" a="1"/>
  <c r="L270" i="2" s="1"/>
  <c r="N270" i="2" s="1" a="1"/>
  <c r="N270" i="2" s="1"/>
  <c r="O270" i="2" a="1"/>
  <c r="O270" i="2" s="1"/>
  <c r="Q270" i="2" s="1"/>
  <c r="A271" i="2"/>
  <c r="B271" i="2"/>
  <c r="C271" i="2"/>
  <c r="D271" i="2"/>
  <c r="F271" i="2" s="1"/>
  <c r="G271" i="2" a="1"/>
  <c r="G271" i="2" s="1"/>
  <c r="H271" i="2" a="1"/>
  <c r="H271" i="2" s="1"/>
  <c r="I271" i="2" a="1"/>
  <c r="I271" i="2" s="1"/>
  <c r="J271" i="2" a="1"/>
  <c r="J271" i="2" s="1"/>
  <c r="K271" i="2" a="1"/>
  <c r="K271" i="2" s="1"/>
  <c r="L271" i="2" a="1"/>
  <c r="L271" i="2" s="1"/>
  <c r="O271" i="2" a="1"/>
  <c r="O271" i="2" s="1"/>
  <c r="P271" i="2" s="1"/>
  <c r="A272" i="2"/>
  <c r="B272" i="2"/>
  <c r="C272" i="2"/>
  <c r="D272" i="2"/>
  <c r="E272" i="2" s="1"/>
  <c r="G272" i="2" a="1"/>
  <c r="G272" i="2" s="1"/>
  <c r="H272" i="2" a="1"/>
  <c r="H272" i="2" s="1"/>
  <c r="I272" i="2" a="1"/>
  <c r="I272" i="2" s="1"/>
  <c r="J272" i="2" a="1"/>
  <c r="J272" i="2" s="1"/>
  <c r="K272" i="2" a="1"/>
  <c r="K272" i="2" s="1"/>
  <c r="L272" i="2" a="1"/>
  <c r="L272" i="2" s="1"/>
  <c r="O272" i="2" a="1"/>
  <c r="O272" i="2" s="1"/>
  <c r="P272" i="2" s="1"/>
  <c r="A273" i="2"/>
  <c r="B273" i="2"/>
  <c r="C273" i="2"/>
  <c r="D273" i="2"/>
  <c r="F273" i="2" s="1"/>
  <c r="G273" i="2" a="1"/>
  <c r="G273" i="2" s="1"/>
  <c r="H273" i="2" a="1"/>
  <c r="H273" i="2" s="1"/>
  <c r="I273" i="2" a="1"/>
  <c r="I273" i="2" s="1"/>
  <c r="J273" i="2" a="1"/>
  <c r="J273" i="2" s="1"/>
  <c r="K273" i="2" a="1"/>
  <c r="K273" i="2" s="1"/>
  <c r="L273" i="2" a="1"/>
  <c r="L273" i="2" s="1"/>
  <c r="M273" i="2" s="1" a="1"/>
  <c r="M273" i="2" s="1"/>
  <c r="O273" i="2" a="1"/>
  <c r="O273" i="2" s="1"/>
  <c r="Q273" i="2" s="1"/>
  <c r="A274" i="2"/>
  <c r="B274" i="2"/>
  <c r="C274" i="2"/>
  <c r="D274" i="2"/>
  <c r="E274" i="2" s="1"/>
  <c r="G274" i="2" a="1"/>
  <c r="G274" i="2" s="1"/>
  <c r="H274" i="2" a="1"/>
  <c r="H274" i="2" s="1"/>
  <c r="I274" i="2" a="1"/>
  <c r="I274" i="2" s="1"/>
  <c r="J274" i="2" a="1"/>
  <c r="J274" i="2" s="1"/>
  <c r="K274" i="2" a="1"/>
  <c r="K274" i="2" s="1"/>
  <c r="L274" i="2" a="1"/>
  <c r="L274" i="2" s="1"/>
  <c r="O274" i="2" a="1"/>
  <c r="O274" i="2" s="1"/>
  <c r="Q274" i="2" s="1"/>
  <c r="A275" i="2"/>
  <c r="B275" i="2"/>
  <c r="C275" i="2"/>
  <c r="D275" i="2"/>
  <c r="F275" i="2" s="1"/>
  <c r="G275" i="2" a="1"/>
  <c r="G275" i="2" s="1"/>
  <c r="H275" i="2" a="1"/>
  <c r="H275" i="2" s="1"/>
  <c r="I275" i="2" a="1"/>
  <c r="I275" i="2" s="1"/>
  <c r="J275" i="2" a="1"/>
  <c r="J275" i="2" s="1"/>
  <c r="K275" i="2" a="1"/>
  <c r="K275" i="2" s="1"/>
  <c r="L275" i="2" a="1"/>
  <c r="L275" i="2" s="1"/>
  <c r="M275" i="2" s="1" a="1"/>
  <c r="M275" i="2" s="1"/>
  <c r="O275" i="2" a="1"/>
  <c r="O275" i="2" s="1"/>
  <c r="P275" i="2" s="1"/>
  <c r="A276" i="2"/>
  <c r="B276" i="2"/>
  <c r="C276" i="2"/>
  <c r="D276" i="2"/>
  <c r="E276" i="2" s="1"/>
  <c r="G276" i="2" a="1"/>
  <c r="G276" i="2" s="1"/>
  <c r="H276" i="2" a="1"/>
  <c r="H276" i="2" s="1"/>
  <c r="I276" i="2" a="1"/>
  <c r="I276" i="2" s="1"/>
  <c r="J276" i="2" a="1"/>
  <c r="J276" i="2" s="1"/>
  <c r="K276" i="2" a="1"/>
  <c r="K276" i="2" s="1"/>
  <c r="L276" i="2" a="1"/>
  <c r="L276" i="2" s="1"/>
  <c r="M276" i="2" s="1" a="1"/>
  <c r="M276" i="2" s="1"/>
  <c r="O276" i="2" a="1"/>
  <c r="O276" i="2" s="1"/>
  <c r="A277" i="2"/>
  <c r="B277" i="2"/>
  <c r="C277" i="2"/>
  <c r="D277" i="2"/>
  <c r="E277" i="2" s="1"/>
  <c r="G277" i="2" a="1"/>
  <c r="G277" i="2" s="1"/>
  <c r="H277" i="2" a="1"/>
  <c r="H277" i="2" s="1"/>
  <c r="I277" i="2" a="1"/>
  <c r="I277" i="2" s="1"/>
  <c r="J277" i="2" a="1"/>
  <c r="J277" i="2" s="1"/>
  <c r="K277" i="2" a="1"/>
  <c r="K277" i="2" s="1"/>
  <c r="L277" i="2" a="1"/>
  <c r="L277" i="2" s="1"/>
  <c r="M277" i="2" s="1" a="1"/>
  <c r="M277" i="2" s="1"/>
  <c r="O277" i="2" a="1"/>
  <c r="O277" i="2" s="1"/>
  <c r="Q277" i="2" s="1"/>
  <c r="A278" i="2"/>
  <c r="B278" i="2"/>
  <c r="C278" i="2"/>
  <c r="D278" i="2"/>
  <c r="E278" i="2" s="1"/>
  <c r="G278" i="2" a="1"/>
  <c r="G278" i="2" s="1"/>
  <c r="H278" i="2" a="1"/>
  <c r="H278" i="2" s="1"/>
  <c r="I278" i="2" a="1"/>
  <c r="I278" i="2" s="1"/>
  <c r="J278" i="2" a="1"/>
  <c r="J278" i="2" s="1"/>
  <c r="K278" i="2" a="1"/>
  <c r="K278" i="2" s="1"/>
  <c r="L278" i="2" a="1"/>
  <c r="L278" i="2" s="1"/>
  <c r="O278" i="2" a="1"/>
  <c r="O278" i="2" s="1"/>
  <c r="Q278" i="2" s="1"/>
  <c r="A279" i="2"/>
  <c r="B279" i="2"/>
  <c r="C279" i="2"/>
  <c r="D279" i="2"/>
  <c r="F279" i="2" s="1"/>
  <c r="G279" i="2" a="1"/>
  <c r="G279" i="2" s="1"/>
  <c r="H279" i="2" a="1"/>
  <c r="H279" i="2" s="1"/>
  <c r="I279" i="2" a="1"/>
  <c r="I279" i="2" s="1"/>
  <c r="J279" i="2" a="1"/>
  <c r="J279" i="2" s="1"/>
  <c r="K279" i="2" a="1"/>
  <c r="K279" i="2" s="1"/>
  <c r="L279" i="2" a="1"/>
  <c r="L279" i="2" s="1"/>
  <c r="M279" i="2" s="1" a="1"/>
  <c r="M279" i="2" s="1"/>
  <c r="O279" i="2" a="1"/>
  <c r="O279" i="2" s="1"/>
  <c r="P279" i="2" s="1"/>
  <c r="A280" i="2"/>
  <c r="B280" i="2"/>
  <c r="C280" i="2"/>
  <c r="D280" i="2"/>
  <c r="E280" i="2" s="1"/>
  <c r="G280" i="2" a="1"/>
  <c r="G280" i="2" s="1"/>
  <c r="H280" i="2" a="1"/>
  <c r="H280" i="2" s="1"/>
  <c r="I280" i="2" a="1"/>
  <c r="I280" i="2" s="1"/>
  <c r="J280" i="2" a="1"/>
  <c r="J280" i="2" s="1"/>
  <c r="K280" i="2" a="1"/>
  <c r="K280" i="2" s="1"/>
  <c r="L280" i="2" a="1"/>
  <c r="L280" i="2" s="1"/>
  <c r="M280" i="2" s="1" a="1"/>
  <c r="M280" i="2" s="1"/>
  <c r="O280" i="2" a="1"/>
  <c r="O280" i="2" s="1"/>
  <c r="P280" i="2" s="1"/>
  <c r="A281" i="2"/>
  <c r="B281" i="2"/>
  <c r="C281" i="2"/>
  <c r="D281" i="2"/>
  <c r="E281" i="2" s="1"/>
  <c r="G281" i="2" a="1"/>
  <c r="G281" i="2" s="1"/>
  <c r="H281" i="2" a="1"/>
  <c r="H281" i="2" s="1"/>
  <c r="I281" i="2" a="1"/>
  <c r="I281" i="2" s="1"/>
  <c r="J281" i="2" a="1"/>
  <c r="J281" i="2" s="1"/>
  <c r="K281" i="2" a="1"/>
  <c r="K281" i="2" s="1"/>
  <c r="L281" i="2" a="1"/>
  <c r="L281" i="2" s="1"/>
  <c r="M281" i="2" s="1" a="1"/>
  <c r="M281" i="2" s="1"/>
  <c r="O281" i="2" a="1"/>
  <c r="O281" i="2" s="1"/>
  <c r="Q281" i="2" s="1"/>
  <c r="A282" i="2"/>
  <c r="B282" i="2"/>
  <c r="C282" i="2"/>
  <c r="D282" i="2"/>
  <c r="F282" i="2" s="1"/>
  <c r="G282" i="2" a="1"/>
  <c r="G282" i="2" s="1"/>
  <c r="H282" i="2" a="1"/>
  <c r="H282" i="2" s="1"/>
  <c r="I282" i="2" a="1"/>
  <c r="I282" i="2" s="1"/>
  <c r="J282" i="2" a="1"/>
  <c r="J282" i="2" s="1"/>
  <c r="K282" i="2" a="1"/>
  <c r="K282" i="2" s="1"/>
  <c r="L282" i="2" a="1"/>
  <c r="L282" i="2" s="1"/>
  <c r="O282" i="2" a="1"/>
  <c r="O282" i="2" s="1"/>
  <c r="P282" i="2" s="1"/>
  <c r="A283" i="2"/>
  <c r="B283" i="2"/>
  <c r="C283" i="2"/>
  <c r="D283" i="2"/>
  <c r="F283" i="2" s="1"/>
  <c r="G283" i="2" a="1"/>
  <c r="G283" i="2" s="1"/>
  <c r="H283" i="2" a="1"/>
  <c r="H283" i="2" s="1"/>
  <c r="I283" i="2" a="1"/>
  <c r="I283" i="2" s="1"/>
  <c r="J283" i="2" a="1"/>
  <c r="J283" i="2" s="1"/>
  <c r="K283" i="2" a="1"/>
  <c r="K283" i="2" s="1"/>
  <c r="A283" i="5" s="1"/>
  <c r="L283" i="2" a="1"/>
  <c r="L283" i="2" s="1"/>
  <c r="M283" i="2" s="1" a="1"/>
  <c r="M283" i="2" s="1"/>
  <c r="O283" i="2" a="1"/>
  <c r="O283" i="2" s="1"/>
  <c r="A284" i="2"/>
  <c r="B284" i="2"/>
  <c r="C284" i="2"/>
  <c r="D284" i="2"/>
  <c r="F284" i="2" s="1"/>
  <c r="G284" i="2" a="1"/>
  <c r="G284" i="2" s="1"/>
  <c r="H284" i="2" a="1"/>
  <c r="H284" i="2" s="1"/>
  <c r="I284" i="2" a="1"/>
  <c r="I284" i="2" s="1"/>
  <c r="J284" i="2" a="1"/>
  <c r="J284" i="2" s="1"/>
  <c r="K284" i="2" a="1"/>
  <c r="K284" i="2" s="1"/>
  <c r="L284" i="2" a="1"/>
  <c r="L284" i="2" s="1"/>
  <c r="M284" i="2" s="1" a="1"/>
  <c r="M284" i="2" s="1"/>
  <c r="F284" i="5" s="1"/>
  <c r="O284" i="2" a="1"/>
  <c r="O284" i="2" s="1"/>
  <c r="A285" i="2"/>
  <c r="B285" i="2"/>
  <c r="C285" i="2"/>
  <c r="D285" i="2"/>
  <c r="E285" i="2" s="1"/>
  <c r="G285" i="2" a="1"/>
  <c r="G285" i="2" s="1"/>
  <c r="H285" i="2" a="1"/>
  <c r="H285" i="2" s="1"/>
  <c r="I285" i="2" a="1"/>
  <c r="I285" i="2" s="1"/>
  <c r="J285" i="2" a="1"/>
  <c r="J285" i="2" s="1"/>
  <c r="K285" i="2" a="1"/>
  <c r="K285" i="2" s="1"/>
  <c r="L285" i="2" a="1"/>
  <c r="L285" i="2" s="1"/>
  <c r="N285" i="2" s="1" a="1"/>
  <c r="N285" i="2" s="1"/>
  <c r="O285" i="2" a="1"/>
  <c r="O285" i="2" s="1"/>
  <c r="A286" i="2"/>
  <c r="B286" i="2"/>
  <c r="C286" i="2"/>
  <c r="D286" i="2"/>
  <c r="E286" i="2" s="1"/>
  <c r="G286" i="2" a="1"/>
  <c r="G286" i="2" s="1"/>
  <c r="H286" i="2" a="1"/>
  <c r="H286" i="2" s="1"/>
  <c r="I286" i="2" a="1"/>
  <c r="I286" i="2" s="1"/>
  <c r="J286" i="2" a="1"/>
  <c r="J286" i="2" s="1"/>
  <c r="K286" i="2" a="1"/>
  <c r="K286" i="2" s="1"/>
  <c r="L286" i="2" a="1"/>
  <c r="L286" i="2" s="1"/>
  <c r="M286" i="2" s="1" a="1"/>
  <c r="M286" i="2" s="1"/>
  <c r="O286" i="2" a="1"/>
  <c r="O286" i="2" s="1"/>
  <c r="P286" i="2" s="1"/>
  <c r="A287" i="2"/>
  <c r="B287" i="2"/>
  <c r="C287" i="2"/>
  <c r="D287" i="2"/>
  <c r="F287" i="2" s="1"/>
  <c r="G287" i="2" a="1"/>
  <c r="G287" i="2" s="1"/>
  <c r="H287" i="2" a="1"/>
  <c r="H287" i="2" s="1"/>
  <c r="I287" i="2" a="1"/>
  <c r="I287" i="2" s="1"/>
  <c r="J287" i="2" a="1"/>
  <c r="J287" i="2" s="1"/>
  <c r="K287" i="2" a="1"/>
  <c r="K287" i="2" s="1"/>
  <c r="L287" i="2" a="1"/>
  <c r="L287" i="2" s="1"/>
  <c r="O287" i="2" a="1"/>
  <c r="O287" i="2" s="1"/>
  <c r="A288" i="2"/>
  <c r="B288" i="2"/>
  <c r="C288" i="2"/>
  <c r="D288" i="2"/>
  <c r="E288" i="2" s="1"/>
  <c r="G288" i="2" a="1"/>
  <c r="G288" i="2" s="1"/>
  <c r="H288" i="2" a="1"/>
  <c r="H288" i="2" s="1"/>
  <c r="I288" i="2" a="1"/>
  <c r="I288" i="2" s="1"/>
  <c r="J288" i="2" a="1"/>
  <c r="J288" i="2" s="1"/>
  <c r="K288" i="2" a="1"/>
  <c r="K288" i="2" s="1"/>
  <c r="L288" i="2" a="1"/>
  <c r="L288" i="2" s="1"/>
  <c r="M288" i="2" s="1" a="1"/>
  <c r="M288" i="2" s="1"/>
  <c r="O288" i="2" a="1"/>
  <c r="O288" i="2" s="1"/>
  <c r="A289" i="2"/>
  <c r="B289" i="2"/>
  <c r="C289" i="2"/>
  <c r="D289" i="2"/>
  <c r="E289" i="2" s="1"/>
  <c r="G289" i="2" a="1"/>
  <c r="G289" i="2" s="1"/>
  <c r="H289" i="2" a="1"/>
  <c r="H289" i="2" s="1"/>
  <c r="I289" i="2" a="1"/>
  <c r="I289" i="2" s="1"/>
  <c r="J289" i="2" a="1"/>
  <c r="J289" i="2" s="1"/>
  <c r="K289" i="2" a="1"/>
  <c r="K289" i="2" s="1"/>
  <c r="L289" i="2" a="1"/>
  <c r="L289" i="2" s="1"/>
  <c r="N289" i="2" s="1" a="1"/>
  <c r="N289" i="2" s="1"/>
  <c r="O289" i="2" a="1"/>
  <c r="O289" i="2" s="1"/>
  <c r="A290" i="2"/>
  <c r="B290" i="2"/>
  <c r="C290" i="2"/>
  <c r="D290" i="2"/>
  <c r="F290" i="2" s="1"/>
  <c r="G290" i="2" a="1"/>
  <c r="G290" i="2" s="1"/>
  <c r="H290" i="2" a="1"/>
  <c r="H290" i="2" s="1"/>
  <c r="I290" i="2" a="1"/>
  <c r="I290" i="2" s="1"/>
  <c r="J290" i="2" a="1"/>
  <c r="J290" i="2" s="1"/>
  <c r="K290" i="2" a="1"/>
  <c r="K290" i="2" s="1"/>
  <c r="L290" i="2" a="1"/>
  <c r="L290" i="2" s="1"/>
  <c r="M290" i="2" s="1" a="1"/>
  <c r="M290" i="2" s="1"/>
  <c r="O290" i="2" a="1"/>
  <c r="O290" i="2" s="1"/>
  <c r="P290" i="2" s="1"/>
  <c r="A291" i="2"/>
  <c r="B291" i="2"/>
  <c r="C291" i="2"/>
  <c r="D291" i="2"/>
  <c r="F291" i="2" s="1"/>
  <c r="G291" i="2" a="1"/>
  <c r="G291" i="2" s="1"/>
  <c r="H291" i="2" a="1"/>
  <c r="H291" i="2" s="1"/>
  <c r="I291" i="2" a="1"/>
  <c r="I291" i="2" s="1"/>
  <c r="J291" i="2" a="1"/>
  <c r="J291" i="2" s="1"/>
  <c r="K291" i="2" a="1"/>
  <c r="K291" i="2" s="1"/>
  <c r="L291" i="2" a="1"/>
  <c r="L291" i="2" s="1"/>
  <c r="M291" i="2" s="1" a="1"/>
  <c r="M291" i="2" s="1"/>
  <c r="O291" i="2" a="1"/>
  <c r="O291" i="2" s="1"/>
  <c r="A292" i="2"/>
  <c r="B292" i="2"/>
  <c r="C292" i="2"/>
  <c r="D292" i="2"/>
  <c r="F292" i="2" s="1"/>
  <c r="G292" i="2" a="1"/>
  <c r="G292" i="2" s="1"/>
  <c r="H292" i="2" a="1"/>
  <c r="H292" i="2" s="1"/>
  <c r="I292" i="2" a="1"/>
  <c r="I292" i="2" s="1"/>
  <c r="J292" i="2" a="1"/>
  <c r="J292" i="2" s="1"/>
  <c r="K292" i="2" a="1"/>
  <c r="K292" i="2" s="1"/>
  <c r="L292" i="2" a="1"/>
  <c r="L292" i="2" s="1"/>
  <c r="O292" i="2" a="1"/>
  <c r="O292" i="2" s="1"/>
  <c r="A293" i="2"/>
  <c r="B293" i="2"/>
  <c r="C293" i="2"/>
  <c r="D293" i="2"/>
  <c r="F293" i="2" s="1"/>
  <c r="G293" i="2" a="1"/>
  <c r="G293" i="2" s="1"/>
  <c r="H293" i="2" a="1"/>
  <c r="H293" i="2" s="1"/>
  <c r="I293" i="2" a="1"/>
  <c r="I293" i="2" s="1"/>
  <c r="J293" i="2" a="1"/>
  <c r="J293" i="2" s="1"/>
  <c r="K293" i="2" a="1"/>
  <c r="K293" i="2" s="1"/>
  <c r="L293" i="2" a="1"/>
  <c r="L293" i="2" s="1"/>
  <c r="N293" i="2" s="1" a="1"/>
  <c r="N293" i="2" s="1"/>
  <c r="O293" i="2" a="1"/>
  <c r="O293" i="2" s="1"/>
  <c r="A294" i="2"/>
  <c r="B294" i="2"/>
  <c r="C294" i="2"/>
  <c r="D294" i="2"/>
  <c r="E294" i="2" s="1"/>
  <c r="G294" i="2" a="1"/>
  <c r="G294" i="2" s="1"/>
  <c r="H294" i="2" a="1"/>
  <c r="H294" i="2" s="1"/>
  <c r="I294" i="2" a="1"/>
  <c r="I294" i="2" s="1"/>
  <c r="J294" i="2" a="1"/>
  <c r="J294" i="2" s="1"/>
  <c r="K294" i="2" a="1"/>
  <c r="K294" i="2" s="1"/>
  <c r="L294" i="2" a="1"/>
  <c r="L294" i="2" s="1"/>
  <c r="M294" i="2" s="1" a="1"/>
  <c r="M294" i="2" s="1"/>
  <c r="O294" i="2" a="1"/>
  <c r="O294" i="2" s="1"/>
  <c r="Q294" i="2" s="1"/>
  <c r="A295" i="2"/>
  <c r="B295" i="2"/>
  <c r="C295" i="2"/>
  <c r="D295" i="2"/>
  <c r="F295" i="2" s="1"/>
  <c r="G295" i="2" a="1"/>
  <c r="G295" i="2" s="1"/>
  <c r="H295" i="2" a="1"/>
  <c r="H295" i="2" s="1"/>
  <c r="I295" i="2" a="1"/>
  <c r="I295" i="2" s="1"/>
  <c r="J295" i="2" a="1"/>
  <c r="J295" i="2" s="1"/>
  <c r="K295" i="2" a="1"/>
  <c r="K295" i="2" s="1"/>
  <c r="L295" i="2" a="1"/>
  <c r="L295" i="2" s="1"/>
  <c r="O295" i="2" a="1"/>
  <c r="O295" i="2" s="1"/>
  <c r="A296" i="2"/>
  <c r="B296" i="2"/>
  <c r="C296" i="2"/>
  <c r="D296" i="2"/>
  <c r="E296" i="2" s="1"/>
  <c r="G296" i="2" a="1"/>
  <c r="G296" i="2" s="1"/>
  <c r="H296" i="2" a="1"/>
  <c r="H296" i="2" s="1"/>
  <c r="I296" i="2" a="1"/>
  <c r="I296" i="2" s="1"/>
  <c r="J296" i="2" a="1"/>
  <c r="J296" i="2" s="1"/>
  <c r="K296" i="2" a="1"/>
  <c r="K296" i="2" s="1"/>
  <c r="L296" i="2" a="1"/>
  <c r="L296" i="2" s="1"/>
  <c r="O296" i="2" a="1"/>
  <c r="O296" i="2" s="1"/>
  <c r="A297" i="2"/>
  <c r="B297" i="2"/>
  <c r="C297" i="2"/>
  <c r="D297" i="2"/>
  <c r="F297" i="2" s="1"/>
  <c r="G297" i="2" a="1"/>
  <c r="G297" i="2" s="1"/>
  <c r="H297" i="2" a="1"/>
  <c r="H297" i="2" s="1"/>
  <c r="I297" i="2" a="1"/>
  <c r="I297" i="2" s="1"/>
  <c r="J297" i="2" a="1"/>
  <c r="J297" i="2" s="1"/>
  <c r="K297" i="2" a="1"/>
  <c r="K297" i="2" s="1"/>
  <c r="L297" i="2" a="1"/>
  <c r="L297" i="2" s="1"/>
  <c r="M297" i="2" s="1" a="1"/>
  <c r="M297" i="2" s="1"/>
  <c r="O297" i="2" a="1"/>
  <c r="O297" i="2" s="1"/>
  <c r="A298" i="2"/>
  <c r="B298" i="2"/>
  <c r="C298" i="2"/>
  <c r="D298" i="2"/>
  <c r="F298" i="2" s="1"/>
  <c r="G298" i="2" a="1"/>
  <c r="G298" i="2" s="1"/>
  <c r="H298" i="2" a="1"/>
  <c r="H298" i="2" s="1"/>
  <c r="I298" i="2" a="1"/>
  <c r="I298" i="2" s="1"/>
  <c r="J298" i="2" a="1"/>
  <c r="J298" i="2" s="1"/>
  <c r="K298" i="2" a="1"/>
  <c r="K298" i="2" s="1"/>
  <c r="L298" i="2" a="1"/>
  <c r="L298" i="2" s="1"/>
  <c r="O298" i="2" a="1"/>
  <c r="O298" i="2" s="1"/>
  <c r="Q298" i="2" s="1"/>
  <c r="A299" i="2"/>
  <c r="B299" i="2"/>
  <c r="C299" i="2"/>
  <c r="D299" i="2"/>
  <c r="F299" i="2" s="1"/>
  <c r="G299" i="2" a="1"/>
  <c r="G299" i="2" s="1"/>
  <c r="H299" i="2" a="1"/>
  <c r="H299" i="2" s="1"/>
  <c r="I299" i="2" a="1"/>
  <c r="I299" i="2" s="1"/>
  <c r="J299" i="2" a="1"/>
  <c r="J299" i="2" s="1"/>
  <c r="K299" i="2" a="1"/>
  <c r="K299" i="2" s="1"/>
  <c r="L299" i="2" a="1"/>
  <c r="L299" i="2" s="1"/>
  <c r="O299" i="2" a="1"/>
  <c r="O299" i="2" s="1"/>
  <c r="A300" i="2"/>
  <c r="B300" i="2"/>
  <c r="C300" i="2"/>
  <c r="D300" i="2"/>
  <c r="F300" i="2" s="1"/>
  <c r="G300" i="2" a="1"/>
  <c r="G300" i="2" s="1"/>
  <c r="H300" i="2" a="1"/>
  <c r="H300" i="2" s="1"/>
  <c r="I300" i="2" a="1"/>
  <c r="I300" i="2" s="1"/>
  <c r="J300" i="2" a="1"/>
  <c r="J300" i="2" s="1"/>
  <c r="K300" i="2" a="1"/>
  <c r="K300" i="2" s="1"/>
  <c r="L300" i="2" a="1"/>
  <c r="L300" i="2" s="1"/>
  <c r="O300" i="2" a="1"/>
  <c r="O300" i="2" s="1"/>
  <c r="A301" i="2"/>
  <c r="B301" i="2"/>
  <c r="C301" i="2"/>
  <c r="D301" i="2"/>
  <c r="F301" i="2" s="1"/>
  <c r="G301" i="2" a="1"/>
  <c r="G301" i="2" s="1"/>
  <c r="H301" i="2" a="1"/>
  <c r="H301" i="2" s="1"/>
  <c r="I301" i="2" a="1"/>
  <c r="I301" i="2" s="1"/>
  <c r="J301" i="2" a="1"/>
  <c r="J301" i="2" s="1"/>
  <c r="K301" i="2" a="1"/>
  <c r="K301" i="2" s="1"/>
  <c r="L301" i="2" a="1"/>
  <c r="L301" i="2" s="1"/>
  <c r="M301" i="2" s="1" a="1"/>
  <c r="M301" i="2" s="1"/>
  <c r="O301" i="2" a="1"/>
  <c r="O301" i="2" s="1"/>
  <c r="A302" i="2"/>
  <c r="B302" i="2"/>
  <c r="C302" i="2"/>
  <c r="D302" i="2"/>
  <c r="E302" i="2" s="1"/>
  <c r="G302" i="2" a="1"/>
  <c r="G302" i="2" s="1"/>
  <c r="H302" i="2" a="1"/>
  <c r="H302" i="2" s="1"/>
  <c r="I302" i="2" a="1"/>
  <c r="I302" i="2" s="1"/>
  <c r="J302" i="2" a="1"/>
  <c r="J302" i="2" s="1"/>
  <c r="K302" i="2" a="1"/>
  <c r="K302" i="2" s="1"/>
  <c r="L302" i="2" a="1"/>
  <c r="L302" i="2" s="1"/>
  <c r="O302" i="2" a="1"/>
  <c r="O302" i="2" s="1"/>
  <c r="Q302" i="2" s="1"/>
  <c r="A303" i="2"/>
  <c r="B303" i="2"/>
  <c r="C303" i="2"/>
  <c r="D303" i="2"/>
  <c r="F303" i="2" s="1"/>
  <c r="G303" i="2" a="1"/>
  <c r="G303" i="2" s="1"/>
  <c r="H303" i="2" a="1"/>
  <c r="H303" i="2" s="1"/>
  <c r="I303" i="2" a="1"/>
  <c r="I303" i="2" s="1"/>
  <c r="J303" i="2" a="1"/>
  <c r="J303" i="2" s="1"/>
  <c r="K303" i="2" a="1"/>
  <c r="K303" i="2" s="1"/>
  <c r="L303" i="2" a="1"/>
  <c r="L303" i="2" s="1"/>
  <c r="O303" i="2" a="1"/>
  <c r="O303" i="2" s="1"/>
  <c r="P303" i="2" s="1"/>
  <c r="A304" i="2"/>
  <c r="B304" i="2"/>
  <c r="C304" i="2"/>
  <c r="D304" i="2"/>
  <c r="E304" i="2" s="1"/>
  <c r="G304" i="2" a="1"/>
  <c r="G304" i="2" s="1"/>
  <c r="H304" i="2" a="1"/>
  <c r="H304" i="2" s="1"/>
  <c r="I304" i="2" a="1"/>
  <c r="I304" i="2" s="1"/>
  <c r="J304" i="2" a="1"/>
  <c r="J304" i="2" s="1"/>
  <c r="K304" i="2" a="1"/>
  <c r="K304" i="2" s="1"/>
  <c r="L304" i="2" a="1"/>
  <c r="L304" i="2" s="1"/>
  <c r="O304" i="2" a="1"/>
  <c r="O304" i="2" s="1"/>
  <c r="P304" i="2" s="1"/>
  <c r="A305" i="2"/>
  <c r="B305" i="2"/>
  <c r="C305" i="2"/>
  <c r="D305" i="2"/>
  <c r="F305" i="2" s="1"/>
  <c r="G305" i="2" a="1"/>
  <c r="G305" i="2" s="1"/>
  <c r="H305" i="2" a="1"/>
  <c r="H305" i="2" s="1"/>
  <c r="I305" i="2" a="1"/>
  <c r="I305" i="2" s="1"/>
  <c r="J305" i="2" a="1"/>
  <c r="J305" i="2" s="1"/>
  <c r="K305" i="2" a="1"/>
  <c r="K305" i="2" s="1"/>
  <c r="L305" i="2" a="1"/>
  <c r="L305" i="2" s="1"/>
  <c r="M305" i="2" s="1" a="1"/>
  <c r="M305" i="2" s="1"/>
  <c r="O305" i="2" a="1"/>
  <c r="O305" i="2" s="1"/>
  <c r="A306" i="2"/>
  <c r="B306" i="2"/>
  <c r="C306" i="2"/>
  <c r="D306" i="2"/>
  <c r="E306" i="2" s="1"/>
  <c r="G306" i="2" a="1"/>
  <c r="G306" i="2" s="1"/>
  <c r="H306" i="2" a="1"/>
  <c r="H306" i="2" s="1"/>
  <c r="I306" i="2" a="1"/>
  <c r="I306" i="2" s="1"/>
  <c r="J306" i="2" a="1"/>
  <c r="J306" i="2" s="1"/>
  <c r="K306" i="2" a="1"/>
  <c r="K306" i="2" s="1"/>
  <c r="L306" i="2" a="1"/>
  <c r="L306" i="2" s="1"/>
  <c r="O306" i="2" a="1"/>
  <c r="O306" i="2" s="1"/>
  <c r="P306" i="2" s="1"/>
  <c r="A307" i="2"/>
  <c r="B307" i="2"/>
  <c r="C307" i="2"/>
  <c r="D307" i="2"/>
  <c r="F307" i="2" s="1"/>
  <c r="G307" i="2" a="1"/>
  <c r="G307" i="2" s="1"/>
  <c r="H307" i="2" a="1"/>
  <c r="H307" i="2" s="1"/>
  <c r="I307" i="2" a="1"/>
  <c r="I307" i="2" s="1"/>
  <c r="J307" i="2" a="1"/>
  <c r="J307" i="2" s="1"/>
  <c r="K307" i="2" a="1"/>
  <c r="K307" i="2" s="1"/>
  <c r="L307" i="2" a="1"/>
  <c r="L307" i="2" s="1"/>
  <c r="M307" i="2" s="1" a="1"/>
  <c r="M307" i="2" s="1"/>
  <c r="O307" i="2" a="1"/>
  <c r="O307" i="2" s="1"/>
  <c r="P307" i="2" s="1"/>
  <c r="A308" i="2"/>
  <c r="B308" i="2"/>
  <c r="C308" i="2"/>
  <c r="D308" i="2"/>
  <c r="E308" i="2" s="1"/>
  <c r="G308" i="2" a="1"/>
  <c r="G308" i="2" s="1"/>
  <c r="H308" i="2" a="1"/>
  <c r="H308" i="2" s="1"/>
  <c r="I308" i="2" a="1"/>
  <c r="I308" i="2" s="1"/>
  <c r="J308" i="2" a="1"/>
  <c r="J308" i="2" s="1"/>
  <c r="K308" i="2" a="1"/>
  <c r="K308" i="2" s="1"/>
  <c r="L308" i="2" a="1"/>
  <c r="L308" i="2" s="1"/>
  <c r="O308" i="2" a="1"/>
  <c r="O308" i="2" s="1"/>
  <c r="A309" i="2"/>
  <c r="B309" i="2"/>
  <c r="C309" i="2"/>
  <c r="D309" i="2"/>
  <c r="E309" i="2" s="1"/>
  <c r="G309" i="2" a="1"/>
  <c r="G309" i="2" s="1"/>
  <c r="H309" i="2" a="1"/>
  <c r="H309" i="2" s="1"/>
  <c r="I309" i="2" a="1"/>
  <c r="I309" i="2" s="1"/>
  <c r="J309" i="2" a="1"/>
  <c r="J309" i="2" s="1"/>
  <c r="K309" i="2" a="1"/>
  <c r="K309" i="2" s="1"/>
  <c r="L309" i="2" a="1"/>
  <c r="L309" i="2" s="1"/>
  <c r="M309" i="2" s="1" a="1"/>
  <c r="M309" i="2" s="1"/>
  <c r="O309" i="2" a="1"/>
  <c r="O309" i="2" s="1"/>
  <c r="Q309" i="2" s="1"/>
  <c r="A310" i="2"/>
  <c r="B310" i="2"/>
  <c r="C310" i="2"/>
  <c r="D310" i="2"/>
  <c r="E310" i="2" s="1"/>
  <c r="G310" i="2" a="1"/>
  <c r="G310" i="2" s="1"/>
  <c r="H310" i="2" a="1"/>
  <c r="H310" i="2" s="1"/>
  <c r="I310" i="2" a="1"/>
  <c r="I310" i="2" s="1"/>
  <c r="J310" i="2" a="1"/>
  <c r="J310" i="2" s="1"/>
  <c r="K310" i="2" a="1"/>
  <c r="K310" i="2" s="1"/>
  <c r="L310" i="2" a="1"/>
  <c r="L310" i="2" s="1"/>
  <c r="O310" i="2" a="1"/>
  <c r="O310" i="2" s="1"/>
  <c r="Q310" i="2" s="1"/>
  <c r="A311" i="2"/>
  <c r="B311" i="2"/>
  <c r="C311" i="2"/>
  <c r="D311" i="2"/>
  <c r="F311" i="2" s="1"/>
  <c r="G311" i="2" a="1"/>
  <c r="G311" i="2" s="1"/>
  <c r="H311" i="2" a="1"/>
  <c r="H311" i="2" s="1"/>
  <c r="I311" i="2" a="1"/>
  <c r="I311" i="2" s="1"/>
  <c r="J311" i="2" a="1"/>
  <c r="J311" i="2" s="1"/>
  <c r="K311" i="2" a="1"/>
  <c r="K311" i="2" s="1"/>
  <c r="L311" i="2" a="1"/>
  <c r="L311" i="2" s="1"/>
  <c r="M311" i="2" s="1" a="1"/>
  <c r="M311" i="2" s="1"/>
  <c r="O311" i="2" a="1"/>
  <c r="O311" i="2" s="1"/>
  <c r="P311" i="2" s="1"/>
  <c r="A312" i="2"/>
  <c r="B312" i="2"/>
  <c r="C312" i="2"/>
  <c r="D312" i="2"/>
  <c r="E312" i="2" s="1"/>
  <c r="G312" i="2" a="1"/>
  <c r="G312" i="2" s="1"/>
  <c r="H312" i="2" a="1"/>
  <c r="H312" i="2" s="1"/>
  <c r="I312" i="2" a="1"/>
  <c r="I312" i="2" s="1"/>
  <c r="J312" i="2" a="1"/>
  <c r="J312" i="2" s="1"/>
  <c r="K312" i="2" a="1"/>
  <c r="K312" i="2" s="1"/>
  <c r="L312" i="2" a="1"/>
  <c r="L312" i="2" s="1"/>
  <c r="M312" i="2" s="1" a="1"/>
  <c r="M312" i="2" s="1"/>
  <c r="O312" i="2" a="1"/>
  <c r="O312" i="2" s="1"/>
  <c r="P312" i="2" s="1"/>
  <c r="A313" i="2"/>
  <c r="B313" i="2"/>
  <c r="C313" i="2"/>
  <c r="D313" i="2"/>
  <c r="E313" i="2" s="1"/>
  <c r="G313" i="2" a="1"/>
  <c r="G313" i="2" s="1"/>
  <c r="H313" i="2" a="1"/>
  <c r="H313" i="2" s="1"/>
  <c r="I313" i="2" a="1"/>
  <c r="I313" i="2" s="1"/>
  <c r="J313" i="2" a="1"/>
  <c r="J313" i="2" s="1"/>
  <c r="K313" i="2" a="1"/>
  <c r="K313" i="2" s="1"/>
  <c r="L313" i="2" a="1"/>
  <c r="L313" i="2" s="1"/>
  <c r="N313" i="2" s="1" a="1"/>
  <c r="N313" i="2" s="1"/>
  <c r="O313" i="2" a="1"/>
  <c r="O313" i="2" s="1"/>
  <c r="Q313" i="2" s="1"/>
  <c r="A314" i="2"/>
  <c r="B314" i="2"/>
  <c r="C314" i="2"/>
  <c r="D314" i="2"/>
  <c r="F314" i="2" s="1"/>
  <c r="G314" i="2" a="1"/>
  <c r="G314" i="2" s="1"/>
  <c r="H314" i="2" a="1"/>
  <c r="H314" i="2" s="1"/>
  <c r="I314" i="2" a="1"/>
  <c r="I314" i="2" s="1"/>
  <c r="J314" i="2" a="1"/>
  <c r="J314" i="2" s="1"/>
  <c r="K314" i="2" a="1"/>
  <c r="K314" i="2" s="1"/>
  <c r="L314" i="2" a="1"/>
  <c r="L314" i="2" s="1"/>
  <c r="O314" i="2" a="1"/>
  <c r="O314" i="2" s="1"/>
  <c r="P314" i="2" s="1"/>
  <c r="A315" i="2"/>
  <c r="B315" i="2"/>
  <c r="C315" i="2"/>
  <c r="D315" i="2"/>
  <c r="F315" i="2" s="1"/>
  <c r="G315" i="2" a="1"/>
  <c r="G315" i="2" s="1"/>
  <c r="H315" i="2" a="1"/>
  <c r="H315" i="2" s="1"/>
  <c r="I315" i="2" a="1"/>
  <c r="I315" i="2" s="1"/>
  <c r="J315" i="2" a="1"/>
  <c r="J315" i="2" s="1"/>
  <c r="K315" i="2" a="1"/>
  <c r="K315" i="2" s="1"/>
  <c r="L315" i="2" a="1"/>
  <c r="L315" i="2" s="1"/>
  <c r="M315" i="2" s="1" a="1"/>
  <c r="M315" i="2" s="1"/>
  <c r="O315" i="2" a="1"/>
  <c r="O315" i="2" s="1"/>
  <c r="A316" i="2"/>
  <c r="B316" i="2"/>
  <c r="C316" i="2"/>
  <c r="D316" i="2"/>
  <c r="E316" i="2" s="1"/>
  <c r="G316" i="2" a="1"/>
  <c r="G316" i="2" s="1"/>
  <c r="H316" i="2" a="1"/>
  <c r="H316" i="2" s="1"/>
  <c r="I316" i="2" a="1"/>
  <c r="I316" i="2" s="1"/>
  <c r="J316" i="2" a="1"/>
  <c r="J316" i="2" s="1"/>
  <c r="K316" i="2" a="1"/>
  <c r="K316" i="2" s="1"/>
  <c r="L316" i="2" a="1"/>
  <c r="L316" i="2" s="1"/>
  <c r="M316" i="2" s="1" a="1"/>
  <c r="M316" i="2" s="1"/>
  <c r="O316" i="2" a="1"/>
  <c r="O316" i="2" s="1"/>
  <c r="A317" i="2"/>
  <c r="B317" i="2"/>
  <c r="C317" i="2"/>
  <c r="D317" i="2"/>
  <c r="E317" i="2" s="1"/>
  <c r="G317" i="2" a="1"/>
  <c r="G317" i="2" s="1"/>
  <c r="H317" i="2" a="1"/>
  <c r="H317" i="2" s="1"/>
  <c r="I317" i="2" a="1"/>
  <c r="I317" i="2" s="1"/>
  <c r="J317" i="2" a="1"/>
  <c r="J317" i="2" s="1"/>
  <c r="K317" i="2" a="1"/>
  <c r="K317" i="2" s="1"/>
  <c r="L317" i="2" a="1"/>
  <c r="L317" i="2" s="1"/>
  <c r="N317" i="2" s="1" a="1"/>
  <c r="N317" i="2" s="1"/>
  <c r="O317" i="2" a="1"/>
  <c r="O317" i="2" s="1"/>
  <c r="Q317" i="2" s="1"/>
  <c r="A318" i="2"/>
  <c r="B318" i="2"/>
  <c r="C318" i="2"/>
  <c r="D318" i="2"/>
  <c r="F318" i="2" s="1"/>
  <c r="G318" i="2" a="1"/>
  <c r="G318" i="2" s="1"/>
  <c r="H318" i="2" a="1"/>
  <c r="H318" i="2" s="1"/>
  <c r="I318" i="2" a="1"/>
  <c r="I318" i="2" s="1"/>
  <c r="J318" i="2" a="1"/>
  <c r="J318" i="2" s="1"/>
  <c r="K318" i="2" a="1"/>
  <c r="K318" i="2" s="1"/>
  <c r="L318" i="2" a="1"/>
  <c r="L318" i="2" s="1"/>
  <c r="M318" i="2" s="1" a="1"/>
  <c r="M318" i="2" s="1"/>
  <c r="O318" i="2" a="1"/>
  <c r="O318" i="2" s="1"/>
  <c r="P318" i="2" s="1"/>
  <c r="A319" i="2"/>
  <c r="B319" i="2"/>
  <c r="C319" i="2"/>
  <c r="D319" i="2"/>
  <c r="F319" i="2" s="1"/>
  <c r="G319" i="2" a="1"/>
  <c r="G319" i="2" s="1"/>
  <c r="H319" i="2" a="1"/>
  <c r="H319" i="2" s="1"/>
  <c r="I319" i="2" a="1"/>
  <c r="I319" i="2" s="1"/>
  <c r="J319" i="2" a="1"/>
  <c r="J319" i="2" s="1"/>
  <c r="K319" i="2" a="1"/>
  <c r="K319" i="2" s="1"/>
  <c r="L319" i="2" a="1"/>
  <c r="L319" i="2" s="1"/>
  <c r="M319" i="2" s="1" a="1"/>
  <c r="M319" i="2" s="1"/>
  <c r="O319" i="2" a="1"/>
  <c r="O319" i="2" s="1"/>
  <c r="A320" i="2"/>
  <c r="B320" i="2"/>
  <c r="C320" i="2"/>
  <c r="D320" i="2"/>
  <c r="F320" i="2" s="1"/>
  <c r="G320" i="2" a="1"/>
  <c r="G320" i="2" s="1"/>
  <c r="H320" i="2" a="1"/>
  <c r="H320" i="2" s="1"/>
  <c r="I320" i="2" a="1"/>
  <c r="I320" i="2" s="1"/>
  <c r="J320" i="2" a="1"/>
  <c r="J320" i="2" s="1"/>
  <c r="K320" i="2" a="1"/>
  <c r="K320" i="2" s="1"/>
  <c r="L320" i="2" a="1"/>
  <c r="L320" i="2" s="1"/>
  <c r="M320" i="2" s="1" a="1"/>
  <c r="M320" i="2" s="1"/>
  <c r="O320" i="2" a="1"/>
  <c r="O320" i="2" s="1"/>
  <c r="A321" i="2"/>
  <c r="B321" i="2"/>
  <c r="C321" i="2"/>
  <c r="D321" i="2"/>
  <c r="E321" i="2" s="1"/>
  <c r="G321" i="2" a="1"/>
  <c r="G321" i="2" s="1"/>
  <c r="H321" i="2" a="1"/>
  <c r="H321" i="2" s="1"/>
  <c r="I321" i="2" a="1"/>
  <c r="I321" i="2" s="1"/>
  <c r="J321" i="2" a="1"/>
  <c r="J321" i="2" s="1"/>
  <c r="K321" i="2" a="1"/>
  <c r="K321" i="2" s="1"/>
  <c r="L321" i="2" a="1"/>
  <c r="L321" i="2" s="1"/>
  <c r="N321" i="2" s="1" a="1"/>
  <c r="N321" i="2" s="1"/>
  <c r="O321" i="2" a="1"/>
  <c r="O321" i="2" s="1"/>
  <c r="A322" i="2"/>
  <c r="B322" i="2"/>
  <c r="C322" i="2"/>
  <c r="D322" i="2"/>
  <c r="F322" i="2" s="1"/>
  <c r="G322" i="2" a="1"/>
  <c r="G322" i="2" s="1"/>
  <c r="H322" i="2" a="1"/>
  <c r="H322" i="2" s="1"/>
  <c r="I322" i="2" a="1"/>
  <c r="I322" i="2" s="1"/>
  <c r="J322" i="2" a="1"/>
  <c r="J322" i="2" s="1"/>
  <c r="K322" i="2" a="1"/>
  <c r="K322" i="2" s="1"/>
  <c r="L322" i="2" a="1"/>
  <c r="L322" i="2" s="1"/>
  <c r="M322" i="2" s="1" a="1"/>
  <c r="M322" i="2" s="1"/>
  <c r="O322" i="2" a="1"/>
  <c r="O322" i="2" s="1"/>
  <c r="A323" i="2"/>
  <c r="B323" i="2"/>
  <c r="C323" i="2"/>
  <c r="D323" i="2"/>
  <c r="F323" i="2" s="1"/>
  <c r="G323" i="2" a="1"/>
  <c r="G323" i="2" s="1"/>
  <c r="H323" i="2" a="1"/>
  <c r="H323" i="2" s="1"/>
  <c r="I323" i="2" a="1"/>
  <c r="I323" i="2" s="1"/>
  <c r="J323" i="2" a="1"/>
  <c r="J323" i="2" s="1"/>
  <c r="K323" i="2" a="1"/>
  <c r="K323" i="2" s="1"/>
  <c r="L323" i="2" a="1"/>
  <c r="L323" i="2" s="1"/>
  <c r="O323" i="2" a="1"/>
  <c r="O323" i="2" s="1"/>
  <c r="Q323" i="2" s="1"/>
  <c r="A324" i="2"/>
  <c r="B324" i="2"/>
  <c r="C324" i="2"/>
  <c r="D324" i="2"/>
  <c r="E324" i="2" s="1"/>
  <c r="G324" i="2" a="1"/>
  <c r="G324" i="2" s="1"/>
  <c r="H324" i="2" a="1"/>
  <c r="H324" i="2" s="1"/>
  <c r="I324" i="2" a="1"/>
  <c r="I324" i="2" s="1"/>
  <c r="J324" i="2" a="1"/>
  <c r="J324" i="2" s="1"/>
  <c r="K324" i="2" a="1"/>
  <c r="K324" i="2" s="1"/>
  <c r="L324" i="2" a="1"/>
  <c r="L324" i="2" s="1"/>
  <c r="O324" i="2" a="1"/>
  <c r="O324" i="2" s="1"/>
  <c r="Q324" i="2" s="1"/>
  <c r="A325" i="2"/>
  <c r="B325" i="2"/>
  <c r="C325" i="2"/>
  <c r="D325" i="2"/>
  <c r="F325" i="2" s="1"/>
  <c r="G325" i="2" a="1"/>
  <c r="G325" i="2" s="1"/>
  <c r="H325" i="2" a="1"/>
  <c r="H325" i="2" s="1"/>
  <c r="I325" i="2" a="1"/>
  <c r="I325" i="2" s="1"/>
  <c r="J325" i="2" a="1"/>
  <c r="J325" i="2" s="1"/>
  <c r="K325" i="2" a="1"/>
  <c r="K325" i="2" s="1"/>
  <c r="L325" i="2" a="1"/>
  <c r="L325" i="2" s="1"/>
  <c r="N325" i="2" s="1" a="1"/>
  <c r="N325" i="2" s="1"/>
  <c r="O325" i="2" a="1"/>
  <c r="O325" i="2" s="1"/>
  <c r="Q325" i="2" s="1"/>
  <c r="A326" i="2"/>
  <c r="B326" i="2"/>
  <c r="C326" i="2"/>
  <c r="D326" i="2"/>
  <c r="E326" i="2" s="1"/>
  <c r="G326" i="2" a="1"/>
  <c r="G326" i="2" s="1"/>
  <c r="H326" i="2" a="1"/>
  <c r="H326" i="2" s="1"/>
  <c r="I326" i="2" a="1"/>
  <c r="I326" i="2" s="1"/>
  <c r="J326" i="2" a="1"/>
  <c r="J326" i="2" s="1"/>
  <c r="K326" i="2" a="1"/>
  <c r="K326" i="2" s="1"/>
  <c r="L326" i="2" a="1"/>
  <c r="L326" i="2" s="1"/>
  <c r="O326" i="2" a="1"/>
  <c r="O326" i="2" s="1"/>
  <c r="Q326" i="2" s="1"/>
  <c r="A327" i="2"/>
  <c r="B327" i="2"/>
  <c r="C327" i="2"/>
  <c r="D327" i="2"/>
  <c r="F327" i="2" s="1"/>
  <c r="G327" i="2" a="1"/>
  <c r="G327" i="2" s="1"/>
  <c r="H327" i="2" a="1"/>
  <c r="H327" i="2" s="1"/>
  <c r="I327" i="2" a="1"/>
  <c r="I327" i="2" s="1"/>
  <c r="J327" i="2" a="1"/>
  <c r="J327" i="2" s="1"/>
  <c r="K327" i="2" a="1"/>
  <c r="K327" i="2" s="1"/>
  <c r="L327" i="2" a="1"/>
  <c r="L327" i="2" s="1"/>
  <c r="N327" i="2" s="1" a="1"/>
  <c r="N327" i="2" s="1"/>
  <c r="O327" i="2" a="1"/>
  <c r="O327" i="2" s="1"/>
  <c r="P327" i="2" s="1"/>
  <c r="A328" i="2"/>
  <c r="B328" i="2"/>
  <c r="C328" i="2"/>
  <c r="D328" i="2"/>
  <c r="F328" i="2" s="1"/>
  <c r="G328" i="2" a="1"/>
  <c r="G328" i="2" s="1"/>
  <c r="H328" i="2" a="1"/>
  <c r="H328" i="2" s="1"/>
  <c r="I328" i="2" a="1"/>
  <c r="I328" i="2" s="1"/>
  <c r="J328" i="2" a="1"/>
  <c r="J328" i="2" s="1"/>
  <c r="K328" i="2" a="1"/>
  <c r="K328" i="2" s="1"/>
  <c r="L328" i="2" a="1"/>
  <c r="L328" i="2" s="1"/>
  <c r="N328" i="2" s="1" a="1"/>
  <c r="N328" i="2" s="1"/>
  <c r="O328" i="2" a="1"/>
  <c r="O328" i="2" s="1"/>
  <c r="P328" i="2" s="1"/>
  <c r="A329" i="2"/>
  <c r="B329" i="2"/>
  <c r="C329" i="2"/>
  <c r="D329" i="2"/>
  <c r="E329" i="2" s="1"/>
  <c r="G329" i="2" a="1"/>
  <c r="G329" i="2" s="1"/>
  <c r="H329" i="2" a="1"/>
  <c r="H329" i="2" s="1"/>
  <c r="I329" i="2" a="1"/>
  <c r="I329" i="2" s="1"/>
  <c r="J329" i="2" a="1"/>
  <c r="J329" i="2" s="1"/>
  <c r="K329" i="2" a="1"/>
  <c r="K329" i="2" s="1"/>
  <c r="L329" i="2" a="1"/>
  <c r="L329" i="2" s="1"/>
  <c r="O329" i="2" a="1"/>
  <c r="O329" i="2" s="1"/>
  <c r="A330" i="2"/>
  <c r="B330" i="2"/>
  <c r="C330" i="2"/>
  <c r="D330" i="2"/>
  <c r="E330" i="2" s="1"/>
  <c r="G330" i="2" a="1"/>
  <c r="G330" i="2" s="1"/>
  <c r="H330" i="2" a="1"/>
  <c r="H330" i="2" s="1"/>
  <c r="I330" i="2" a="1"/>
  <c r="I330" i="2" s="1"/>
  <c r="J330" i="2" a="1"/>
  <c r="J330" i="2" s="1"/>
  <c r="K330" i="2" a="1"/>
  <c r="K330" i="2" s="1"/>
  <c r="L330" i="2" a="1"/>
  <c r="L330" i="2" s="1"/>
  <c r="M330" i="2" s="1" a="1"/>
  <c r="M330" i="2" s="1"/>
  <c r="O330" i="2" a="1"/>
  <c r="O330" i="2" s="1"/>
  <c r="P330" i="2" s="1"/>
  <c r="A331" i="2"/>
  <c r="B331" i="2"/>
  <c r="C331" i="2"/>
  <c r="D331" i="2"/>
  <c r="F331" i="2" s="1"/>
  <c r="G331" i="2" a="1"/>
  <c r="G331" i="2" s="1"/>
  <c r="H331" i="2" a="1"/>
  <c r="H331" i="2" s="1"/>
  <c r="I331" i="2" a="1"/>
  <c r="I331" i="2" s="1"/>
  <c r="J331" i="2" a="1"/>
  <c r="J331" i="2" s="1"/>
  <c r="K331" i="2" a="1"/>
  <c r="K331" i="2" s="1"/>
  <c r="L331" i="2" a="1"/>
  <c r="L331" i="2" s="1"/>
  <c r="O331" i="2" a="1"/>
  <c r="O331" i="2" s="1"/>
  <c r="P331" i="2" s="1"/>
  <c r="A332" i="2"/>
  <c r="B332" i="2"/>
  <c r="C332" i="2"/>
  <c r="D332" i="2"/>
  <c r="E332" i="2" s="1"/>
  <c r="G332" i="2" a="1"/>
  <c r="G332" i="2" s="1"/>
  <c r="H332" i="2" a="1"/>
  <c r="H332" i="2" s="1"/>
  <c r="I332" i="2" a="1"/>
  <c r="I332" i="2" s="1"/>
  <c r="J332" i="2" a="1"/>
  <c r="J332" i="2" s="1"/>
  <c r="K332" i="2" a="1"/>
  <c r="K332" i="2" s="1"/>
  <c r="L332" i="2" a="1"/>
  <c r="L332" i="2" s="1"/>
  <c r="O332" i="2" a="1"/>
  <c r="O332" i="2" s="1"/>
  <c r="P332" i="2" s="1"/>
  <c r="A333" i="2"/>
  <c r="B333" i="2"/>
  <c r="C333" i="2"/>
  <c r="D333" i="2"/>
  <c r="F333" i="2" s="1"/>
  <c r="G333" i="2" a="1"/>
  <c r="G333" i="2" s="1"/>
  <c r="H333" i="2" a="1"/>
  <c r="H333" i="2" s="1"/>
  <c r="I333" i="2" a="1"/>
  <c r="I333" i="2" s="1"/>
  <c r="J333" i="2" a="1"/>
  <c r="J333" i="2" s="1"/>
  <c r="K333" i="2" a="1"/>
  <c r="K333" i="2" s="1"/>
  <c r="L333" i="2" a="1"/>
  <c r="L333" i="2" s="1"/>
  <c r="M333" i="2" s="1" a="1"/>
  <c r="M333" i="2" s="1"/>
  <c r="O333" i="2" a="1"/>
  <c r="O333" i="2" s="1"/>
  <c r="A334" i="2"/>
  <c r="B334" i="2"/>
  <c r="C334" i="2"/>
  <c r="D334" i="2"/>
  <c r="E334" i="2" s="1"/>
  <c r="G334" i="2" a="1"/>
  <c r="G334" i="2" s="1"/>
  <c r="H334" i="2" a="1"/>
  <c r="H334" i="2" s="1"/>
  <c r="I334" i="2" a="1"/>
  <c r="I334" i="2" s="1"/>
  <c r="J334" i="2" a="1"/>
  <c r="J334" i="2" s="1"/>
  <c r="K334" i="2" a="1"/>
  <c r="K334" i="2" s="1"/>
  <c r="L334" i="2" a="1"/>
  <c r="L334" i="2" s="1"/>
  <c r="N334" i="2" s="1" a="1"/>
  <c r="N334" i="2" s="1"/>
  <c r="O334" i="2" a="1"/>
  <c r="O334" i="2" s="1"/>
  <c r="Q334" i="2" s="1"/>
  <c r="A335" i="2"/>
  <c r="B335" i="2"/>
  <c r="C335" i="2"/>
  <c r="D335" i="2"/>
  <c r="F335" i="2" s="1"/>
  <c r="G335" i="2" a="1"/>
  <c r="G335" i="2" s="1"/>
  <c r="H335" i="2" a="1"/>
  <c r="H335" i="2" s="1"/>
  <c r="I335" i="2" a="1"/>
  <c r="I335" i="2" s="1"/>
  <c r="J335" i="2" a="1"/>
  <c r="J335" i="2" s="1"/>
  <c r="K335" i="2" a="1"/>
  <c r="K335" i="2" s="1"/>
  <c r="L335" i="2" a="1"/>
  <c r="L335" i="2" s="1"/>
  <c r="M335" i="2" s="1" a="1"/>
  <c r="M335" i="2" s="1"/>
  <c r="O335" i="2" a="1"/>
  <c r="O335" i="2" s="1"/>
  <c r="P335" i="2" s="1"/>
  <c r="A336" i="2"/>
  <c r="B336" i="2"/>
  <c r="C336" i="2"/>
  <c r="D336" i="2"/>
  <c r="E336" i="2" s="1"/>
  <c r="G336" i="2" a="1"/>
  <c r="G336" i="2" s="1"/>
  <c r="H336" i="2" a="1"/>
  <c r="H336" i="2" s="1"/>
  <c r="I336" i="2" a="1"/>
  <c r="I336" i="2" s="1"/>
  <c r="J336" i="2" a="1"/>
  <c r="J336" i="2" s="1"/>
  <c r="K336" i="2" a="1"/>
  <c r="K336" i="2" s="1"/>
  <c r="L336" i="2" a="1"/>
  <c r="L336" i="2" s="1"/>
  <c r="M336" i="2" s="1" a="1"/>
  <c r="M336" i="2" s="1"/>
  <c r="O336" i="2" a="1"/>
  <c r="O336" i="2" s="1"/>
  <c r="A337" i="2"/>
  <c r="B337" i="2"/>
  <c r="C337" i="2"/>
  <c r="D337" i="2"/>
  <c r="E337" i="2" s="1"/>
  <c r="G337" i="2" a="1"/>
  <c r="G337" i="2" s="1"/>
  <c r="H337" i="2" a="1"/>
  <c r="H337" i="2" s="1"/>
  <c r="I337" i="2" a="1"/>
  <c r="I337" i="2" s="1"/>
  <c r="J337" i="2" a="1"/>
  <c r="J337" i="2" s="1"/>
  <c r="K337" i="2" a="1"/>
  <c r="K337" i="2" s="1"/>
  <c r="L337" i="2" a="1"/>
  <c r="L337" i="2" s="1"/>
  <c r="M337" i="2" s="1" a="1"/>
  <c r="M337" i="2" s="1"/>
  <c r="O337" i="2" a="1"/>
  <c r="O337" i="2" s="1"/>
  <c r="A338" i="2"/>
  <c r="B338" i="2"/>
  <c r="C338" i="2"/>
  <c r="D338" i="2"/>
  <c r="E338" i="2" s="1"/>
  <c r="G338" i="2" a="1"/>
  <c r="G338" i="2" s="1"/>
  <c r="H338" i="2" a="1"/>
  <c r="H338" i="2" s="1"/>
  <c r="I338" i="2" a="1"/>
  <c r="I338" i="2" s="1"/>
  <c r="J338" i="2" a="1"/>
  <c r="J338" i="2" s="1"/>
  <c r="K338" i="2" a="1"/>
  <c r="K338" i="2" s="1"/>
  <c r="L338" i="2" a="1"/>
  <c r="L338" i="2" s="1"/>
  <c r="O338" i="2" a="1"/>
  <c r="O338" i="2" s="1"/>
  <c r="Q338" i="2" s="1"/>
  <c r="A339" i="2"/>
  <c r="B339" i="2"/>
  <c r="C339" i="2"/>
  <c r="D339" i="2"/>
  <c r="F339" i="2" s="1"/>
  <c r="G339" i="2" a="1"/>
  <c r="G339" i="2" s="1"/>
  <c r="H339" i="2" a="1"/>
  <c r="H339" i="2" s="1"/>
  <c r="I339" i="2" a="1"/>
  <c r="I339" i="2" s="1"/>
  <c r="J339" i="2" a="1"/>
  <c r="J339" i="2" s="1"/>
  <c r="K339" i="2" a="1"/>
  <c r="K339" i="2" s="1"/>
  <c r="L339" i="2" a="1"/>
  <c r="L339" i="2" s="1"/>
  <c r="O339" i="2" a="1"/>
  <c r="O339" i="2" s="1"/>
  <c r="P339" i="2" s="1"/>
  <c r="A340" i="2"/>
  <c r="B340" i="2"/>
  <c r="C340" i="2"/>
  <c r="D340" i="2"/>
  <c r="F340" i="2" s="1"/>
  <c r="G340" i="2" a="1"/>
  <c r="G340" i="2" s="1"/>
  <c r="H340" i="2" a="1"/>
  <c r="H340" i="2" s="1"/>
  <c r="I340" i="2" a="1"/>
  <c r="I340" i="2" s="1"/>
  <c r="J340" i="2" a="1"/>
  <c r="J340" i="2" s="1"/>
  <c r="K340" i="2" a="1"/>
  <c r="K340" i="2" s="1"/>
  <c r="L340" i="2" a="1"/>
  <c r="L340" i="2" s="1"/>
  <c r="O340" i="2" a="1"/>
  <c r="O340" i="2" s="1"/>
  <c r="A341" i="2"/>
  <c r="B341" i="2"/>
  <c r="C341" i="2"/>
  <c r="D341" i="2"/>
  <c r="F341" i="2" s="1"/>
  <c r="G341" i="2" a="1"/>
  <c r="G341" i="2" s="1"/>
  <c r="H341" i="2" a="1"/>
  <c r="H341" i="2" s="1"/>
  <c r="I341" i="2" a="1"/>
  <c r="I341" i="2" s="1"/>
  <c r="J341" i="2" a="1"/>
  <c r="J341" i="2" s="1"/>
  <c r="K341" i="2" a="1"/>
  <c r="K341" i="2" s="1"/>
  <c r="L341" i="2" a="1"/>
  <c r="L341" i="2" s="1"/>
  <c r="M341" i="2" s="1" a="1"/>
  <c r="M341" i="2" s="1"/>
  <c r="O341" i="2" a="1"/>
  <c r="O341" i="2" s="1"/>
  <c r="A342" i="2"/>
  <c r="B342" i="2"/>
  <c r="C342" i="2"/>
  <c r="D342" i="2"/>
  <c r="F342" i="2" s="1"/>
  <c r="G342" i="2" a="1"/>
  <c r="G342" i="2" s="1"/>
  <c r="H342" i="2" a="1"/>
  <c r="H342" i="2" s="1"/>
  <c r="I342" i="2" a="1"/>
  <c r="I342" i="2" s="1"/>
  <c r="J342" i="2" a="1"/>
  <c r="J342" i="2" s="1"/>
  <c r="K342" i="2" a="1"/>
  <c r="K342" i="2" s="1"/>
  <c r="L342" i="2" a="1"/>
  <c r="L342" i="2" s="1"/>
  <c r="O342" i="2" a="1"/>
  <c r="O342" i="2" s="1"/>
  <c r="Q342" i="2" s="1"/>
  <c r="A343" i="2"/>
  <c r="B343" i="2"/>
  <c r="C343" i="2"/>
  <c r="D343" i="2"/>
  <c r="F343" i="2" s="1"/>
  <c r="G343" i="2" a="1"/>
  <c r="G343" i="2" s="1"/>
  <c r="H343" i="2" a="1"/>
  <c r="H343" i="2" s="1"/>
  <c r="I343" i="2" a="1"/>
  <c r="I343" i="2" s="1"/>
  <c r="J343" i="2" a="1"/>
  <c r="J343" i="2" s="1"/>
  <c r="K343" i="2" a="1"/>
  <c r="K343" i="2" s="1"/>
  <c r="L343" i="2" a="1"/>
  <c r="L343" i="2" s="1"/>
  <c r="O343" i="2" a="1"/>
  <c r="O343" i="2" s="1"/>
  <c r="A344" i="2"/>
  <c r="B344" i="2"/>
  <c r="C344" i="2"/>
  <c r="D344" i="2"/>
  <c r="E344" i="2" s="1"/>
  <c r="G344" i="2" a="1"/>
  <c r="G344" i="2" s="1"/>
  <c r="H344" i="2" a="1"/>
  <c r="H344" i="2" s="1"/>
  <c r="I344" i="2" a="1"/>
  <c r="I344" i="2" s="1"/>
  <c r="J344" i="2" a="1"/>
  <c r="J344" i="2" s="1"/>
  <c r="K344" i="2" a="1"/>
  <c r="K344" i="2" s="1"/>
  <c r="L344" i="2" a="1"/>
  <c r="L344" i="2" s="1"/>
  <c r="O344" i="2" a="1"/>
  <c r="O344" i="2" s="1"/>
  <c r="A345" i="2"/>
  <c r="B345" i="2"/>
  <c r="C345" i="2"/>
  <c r="D345" i="2"/>
  <c r="F345" i="2" s="1"/>
  <c r="G345" i="2" a="1"/>
  <c r="G345" i="2" s="1"/>
  <c r="H345" i="2" a="1"/>
  <c r="H345" i="2" s="1"/>
  <c r="I345" i="2" a="1"/>
  <c r="I345" i="2" s="1"/>
  <c r="J345" i="2" a="1"/>
  <c r="J345" i="2" s="1"/>
  <c r="K345" i="2" a="1"/>
  <c r="K345" i="2" s="1"/>
  <c r="L345" i="2" a="1"/>
  <c r="L345" i="2" s="1"/>
  <c r="M345" i="2" s="1" a="1"/>
  <c r="M345" i="2" s="1"/>
  <c r="O345" i="2" a="1"/>
  <c r="O345" i="2" s="1"/>
  <c r="A346" i="2"/>
  <c r="B346" i="2"/>
  <c r="C346" i="2"/>
  <c r="D346" i="2"/>
  <c r="E346" i="2" s="1"/>
  <c r="G346" i="2" a="1"/>
  <c r="G346" i="2" s="1"/>
  <c r="H346" i="2" a="1"/>
  <c r="H346" i="2" s="1"/>
  <c r="I346" i="2" a="1"/>
  <c r="I346" i="2" s="1"/>
  <c r="J346" i="2" a="1"/>
  <c r="J346" i="2" s="1"/>
  <c r="K346" i="2" a="1"/>
  <c r="K346" i="2" s="1"/>
  <c r="L346" i="2" a="1"/>
  <c r="L346" i="2" s="1"/>
  <c r="O346" i="2" a="1"/>
  <c r="O346" i="2" s="1"/>
  <c r="Q346" i="2" s="1"/>
  <c r="A347" i="2"/>
  <c r="B347" i="2"/>
  <c r="C347" i="2"/>
  <c r="D347" i="2"/>
  <c r="F347" i="2" s="1"/>
  <c r="G347" i="2" a="1"/>
  <c r="G347" i="2" s="1"/>
  <c r="H347" i="2" a="1"/>
  <c r="H347" i="2" s="1"/>
  <c r="I347" i="2" a="1"/>
  <c r="I347" i="2" s="1"/>
  <c r="J347" i="2" a="1"/>
  <c r="J347" i="2" s="1"/>
  <c r="K347" i="2" a="1"/>
  <c r="K347" i="2" s="1"/>
  <c r="L347" i="2" a="1"/>
  <c r="L347" i="2" s="1"/>
  <c r="O347" i="2" a="1"/>
  <c r="O347" i="2" s="1"/>
  <c r="A348" i="2"/>
  <c r="B348" i="2"/>
  <c r="C348" i="2"/>
  <c r="D348" i="2"/>
  <c r="G348" i="2" a="1"/>
  <c r="G348" i="2" s="1"/>
  <c r="H348" i="2" a="1"/>
  <c r="H348" i="2" s="1"/>
  <c r="I348" i="2" a="1"/>
  <c r="I348" i="2" s="1"/>
  <c r="J348" i="2" a="1"/>
  <c r="J348" i="2" s="1"/>
  <c r="K348" i="2" a="1"/>
  <c r="K348" i="2" s="1"/>
  <c r="L348" i="2" a="1"/>
  <c r="L348" i="2" s="1"/>
  <c r="O348" i="2" a="1"/>
  <c r="O348" i="2" s="1"/>
  <c r="A349" i="2"/>
  <c r="B349" i="2"/>
  <c r="C349" i="2"/>
  <c r="D349" i="2"/>
  <c r="E349" i="2" s="1"/>
  <c r="G349" i="2" a="1"/>
  <c r="G349" i="2" s="1"/>
  <c r="H349" i="2" a="1"/>
  <c r="H349" i="2" s="1"/>
  <c r="I349" i="2" a="1"/>
  <c r="I349" i="2" s="1"/>
  <c r="J349" i="2" a="1"/>
  <c r="J349" i="2" s="1"/>
  <c r="K349" i="2" a="1"/>
  <c r="K349" i="2" s="1"/>
  <c r="L349" i="2" a="1"/>
  <c r="L349" i="2" s="1"/>
  <c r="M349" i="2" s="1" a="1"/>
  <c r="M349" i="2" s="1"/>
  <c r="O349" i="2" a="1"/>
  <c r="O349" i="2" s="1"/>
  <c r="A350" i="2"/>
  <c r="B350" i="2"/>
  <c r="C350" i="2"/>
  <c r="D350" i="2"/>
  <c r="E350" i="2" s="1"/>
  <c r="G350" i="2" a="1"/>
  <c r="G350" i="2" s="1"/>
  <c r="H350" i="2" a="1"/>
  <c r="H350" i="2" s="1"/>
  <c r="I350" i="2" a="1"/>
  <c r="I350" i="2" s="1"/>
  <c r="J350" i="2" a="1"/>
  <c r="J350" i="2" s="1"/>
  <c r="K350" i="2" a="1"/>
  <c r="K350" i="2" s="1"/>
  <c r="L350" i="2" a="1"/>
  <c r="L350" i="2" s="1"/>
  <c r="O350" i="2" a="1"/>
  <c r="O350" i="2" s="1"/>
  <c r="P350" i="2" s="1"/>
  <c r="A351" i="2"/>
  <c r="B351" i="2"/>
  <c r="C351" i="2"/>
  <c r="D351" i="2"/>
  <c r="F351" i="2" s="1"/>
  <c r="G351" i="2" a="1"/>
  <c r="G351" i="2" s="1"/>
  <c r="H351" i="2" a="1"/>
  <c r="H351" i="2" s="1"/>
  <c r="I351" i="2" a="1"/>
  <c r="I351" i="2" s="1"/>
  <c r="J351" i="2" a="1"/>
  <c r="J351" i="2" s="1"/>
  <c r="K351" i="2" a="1"/>
  <c r="K351" i="2" s="1"/>
  <c r="L351" i="2" a="1"/>
  <c r="L351" i="2" s="1"/>
  <c r="O351" i="2" a="1"/>
  <c r="O351" i="2" s="1"/>
  <c r="P351" i="2" s="1"/>
  <c r="A352" i="2"/>
  <c r="B352" i="2"/>
  <c r="C352" i="2"/>
  <c r="D352" i="2"/>
  <c r="E352" i="2" s="1"/>
  <c r="G352" i="2" a="1"/>
  <c r="G352" i="2" s="1"/>
  <c r="H352" i="2" a="1"/>
  <c r="H352" i="2" s="1"/>
  <c r="I352" i="2" a="1"/>
  <c r="I352" i="2" s="1"/>
  <c r="J352" i="2" a="1"/>
  <c r="J352" i="2" s="1"/>
  <c r="K352" i="2" a="1"/>
  <c r="K352" i="2" s="1"/>
  <c r="L352" i="2" a="1"/>
  <c r="L352" i="2" s="1"/>
  <c r="O352" i="2" a="1"/>
  <c r="O352" i="2" s="1"/>
  <c r="A353" i="2"/>
  <c r="B353" i="2"/>
  <c r="C353" i="2"/>
  <c r="D353" i="2"/>
  <c r="G353" i="2" a="1"/>
  <c r="G353" i="2" s="1"/>
  <c r="H353" i="2" a="1"/>
  <c r="H353" i="2" s="1"/>
  <c r="I353" i="2" a="1"/>
  <c r="I353" i="2" s="1"/>
  <c r="J353" i="2" a="1"/>
  <c r="J353" i="2" s="1"/>
  <c r="K353" i="2" a="1"/>
  <c r="K353" i="2" s="1"/>
  <c r="L353" i="2" a="1"/>
  <c r="L353" i="2" s="1"/>
  <c r="M353" i="2" s="1" a="1"/>
  <c r="M353" i="2" s="1"/>
  <c r="O353" i="2" a="1"/>
  <c r="O353" i="2" s="1"/>
  <c r="Q353" i="2" s="1"/>
  <c r="A354" i="2"/>
  <c r="B354" i="2"/>
  <c r="C354" i="2"/>
  <c r="D354" i="2"/>
  <c r="E354" i="2" s="1"/>
  <c r="G354" i="2" a="1"/>
  <c r="G354" i="2" s="1"/>
  <c r="H354" i="2" a="1"/>
  <c r="H354" i="2" s="1"/>
  <c r="I354" i="2" a="1"/>
  <c r="I354" i="2" s="1"/>
  <c r="J354" i="2" a="1"/>
  <c r="J354" i="2" s="1"/>
  <c r="K354" i="2" a="1"/>
  <c r="K354" i="2" s="1"/>
  <c r="L354" i="2" a="1"/>
  <c r="L354" i="2" s="1"/>
  <c r="O354" i="2" a="1"/>
  <c r="O354" i="2" s="1"/>
  <c r="Q354" i="2" s="1"/>
  <c r="A355" i="2"/>
  <c r="B355" i="2"/>
  <c r="C355" i="2"/>
  <c r="D355" i="2"/>
  <c r="F355" i="2" s="1"/>
  <c r="G355" i="2" a="1"/>
  <c r="G355" i="2" s="1"/>
  <c r="H355" i="2" a="1"/>
  <c r="H355" i="2" s="1"/>
  <c r="I355" i="2" a="1"/>
  <c r="I355" i="2" s="1"/>
  <c r="J355" i="2" a="1"/>
  <c r="J355" i="2" s="1"/>
  <c r="K355" i="2" a="1"/>
  <c r="K355" i="2" s="1"/>
  <c r="L355" i="2" a="1"/>
  <c r="L355" i="2" s="1"/>
  <c r="M355" i="2" s="1" a="1"/>
  <c r="M355" i="2" s="1"/>
  <c r="O355" i="2" a="1"/>
  <c r="O355" i="2" s="1"/>
  <c r="P355" i="2" s="1"/>
  <c r="A356" i="2"/>
  <c r="B356" i="2"/>
  <c r="C356" i="2"/>
  <c r="D356" i="2"/>
  <c r="E356" i="2" s="1"/>
  <c r="G356" i="2" a="1"/>
  <c r="G356" i="2" s="1"/>
  <c r="H356" i="2" a="1"/>
  <c r="H356" i="2" s="1"/>
  <c r="I356" i="2" a="1"/>
  <c r="I356" i="2" s="1"/>
  <c r="J356" i="2" a="1"/>
  <c r="J356" i="2" s="1"/>
  <c r="K356" i="2" a="1"/>
  <c r="K356" i="2" s="1"/>
  <c r="L356" i="2" a="1"/>
  <c r="L356" i="2" s="1"/>
  <c r="M356" i="2" s="1" a="1"/>
  <c r="M356" i="2" s="1"/>
  <c r="O356" i="2" a="1"/>
  <c r="O356" i="2" s="1"/>
  <c r="P356" i="2" s="1"/>
  <c r="A357" i="2"/>
  <c r="B357" i="2"/>
  <c r="C357" i="2"/>
  <c r="D357" i="2"/>
  <c r="E357" i="2" s="1"/>
  <c r="G357" i="2" a="1"/>
  <c r="G357" i="2" s="1"/>
  <c r="H357" i="2" a="1"/>
  <c r="H357" i="2" s="1"/>
  <c r="I357" i="2" a="1"/>
  <c r="I357" i="2" s="1"/>
  <c r="J357" i="2" a="1"/>
  <c r="J357" i="2" s="1"/>
  <c r="K357" i="2" a="1"/>
  <c r="K357" i="2" s="1"/>
  <c r="L357" i="2" a="1"/>
  <c r="L357" i="2" s="1"/>
  <c r="N357" i="2" s="1" a="1"/>
  <c r="N357" i="2" s="1"/>
  <c r="O357" i="2" a="1"/>
  <c r="O357" i="2" s="1"/>
  <c r="Q357" i="2" s="1"/>
  <c r="A358" i="2"/>
  <c r="B358" i="2"/>
  <c r="C358" i="2"/>
  <c r="D358" i="2"/>
  <c r="F358" i="2" s="1"/>
  <c r="G358" i="2" a="1"/>
  <c r="G358" i="2" s="1"/>
  <c r="H358" i="2" a="1"/>
  <c r="H358" i="2" s="1"/>
  <c r="I358" i="2" a="1"/>
  <c r="I358" i="2" s="1"/>
  <c r="J358" i="2" a="1"/>
  <c r="J358" i="2" s="1"/>
  <c r="K358" i="2" a="1"/>
  <c r="K358" i="2" s="1"/>
  <c r="L358" i="2" a="1"/>
  <c r="L358" i="2" s="1"/>
  <c r="O358" i="2" a="1"/>
  <c r="O358" i="2" s="1"/>
  <c r="P358" i="2" s="1"/>
  <c r="A359" i="2"/>
  <c r="B359" i="2"/>
  <c r="C359" i="2"/>
  <c r="D359" i="2"/>
  <c r="F359" i="2" s="1"/>
  <c r="G359" i="2" a="1"/>
  <c r="G359" i="2" s="1"/>
  <c r="H359" i="2" a="1"/>
  <c r="H359" i="2" s="1"/>
  <c r="I359" i="2" a="1"/>
  <c r="I359" i="2" s="1"/>
  <c r="J359" i="2" a="1"/>
  <c r="J359" i="2" s="1"/>
  <c r="K359" i="2" a="1"/>
  <c r="K359" i="2" s="1"/>
  <c r="L359" i="2" a="1"/>
  <c r="L359" i="2" s="1"/>
  <c r="M359" i="2" s="1" a="1"/>
  <c r="M359" i="2" s="1"/>
  <c r="O359" i="2" a="1"/>
  <c r="O359" i="2" s="1"/>
  <c r="A360" i="2"/>
  <c r="B360" i="2"/>
  <c r="C360" i="2"/>
  <c r="D360" i="2"/>
  <c r="F360" i="2" s="1"/>
  <c r="G360" i="2" a="1"/>
  <c r="G360" i="2" s="1"/>
  <c r="H360" i="2" a="1"/>
  <c r="H360" i="2" s="1"/>
  <c r="I360" i="2" a="1"/>
  <c r="I360" i="2" s="1"/>
  <c r="J360" i="2" a="1"/>
  <c r="J360" i="2" s="1"/>
  <c r="K360" i="2" a="1"/>
  <c r="K360" i="2" s="1"/>
  <c r="L360" i="2" a="1"/>
  <c r="L360" i="2" s="1"/>
  <c r="M360" i="2" s="1" a="1"/>
  <c r="M360" i="2" s="1"/>
  <c r="O360" i="2" a="1"/>
  <c r="O360" i="2" s="1"/>
  <c r="A361" i="2"/>
  <c r="B361" i="2"/>
  <c r="C361" i="2"/>
  <c r="D361" i="2"/>
  <c r="F361" i="2" s="1"/>
  <c r="G361" i="2" a="1"/>
  <c r="G361" i="2" s="1"/>
  <c r="H361" i="2" a="1"/>
  <c r="H361" i="2" s="1"/>
  <c r="I361" i="2" a="1"/>
  <c r="I361" i="2" s="1"/>
  <c r="J361" i="2" a="1"/>
  <c r="J361" i="2" s="1"/>
  <c r="K361" i="2" a="1"/>
  <c r="K361" i="2" s="1"/>
  <c r="L361" i="2" a="1"/>
  <c r="L361" i="2" s="1"/>
  <c r="N361" i="2" s="1" a="1"/>
  <c r="N361" i="2" s="1"/>
  <c r="O361" i="2" a="1"/>
  <c r="O361" i="2" s="1"/>
  <c r="A362" i="2"/>
  <c r="B362" i="2"/>
  <c r="C362" i="2"/>
  <c r="D362" i="2"/>
  <c r="E362" i="2" s="1"/>
  <c r="G362" i="2" a="1"/>
  <c r="G362" i="2" s="1"/>
  <c r="H362" i="2" a="1"/>
  <c r="H362" i="2" s="1"/>
  <c r="I362" i="2" a="1"/>
  <c r="I362" i="2" s="1"/>
  <c r="J362" i="2" a="1"/>
  <c r="J362" i="2" s="1"/>
  <c r="K362" i="2" a="1"/>
  <c r="K362" i="2" s="1"/>
  <c r="L362" i="2" a="1"/>
  <c r="L362" i="2" s="1"/>
  <c r="O362" i="2" a="1"/>
  <c r="O362" i="2" s="1"/>
  <c r="P362" i="2" s="1"/>
  <c r="A363" i="2"/>
  <c r="B363" i="2"/>
  <c r="C363" i="2"/>
  <c r="D363" i="2"/>
  <c r="F363" i="2" s="1"/>
  <c r="G363" i="2" a="1"/>
  <c r="G363" i="2" s="1"/>
  <c r="H363" i="2" a="1"/>
  <c r="H363" i="2" s="1"/>
  <c r="I363" i="2" a="1"/>
  <c r="I363" i="2" s="1"/>
  <c r="J363" i="2" a="1"/>
  <c r="J363" i="2" s="1"/>
  <c r="K363" i="2" a="1"/>
  <c r="K363" i="2" s="1"/>
  <c r="L363" i="2" a="1"/>
  <c r="L363" i="2" s="1"/>
  <c r="O363" i="2" a="1"/>
  <c r="O363" i="2" s="1"/>
  <c r="Q363" i="2" s="1"/>
  <c r="A364" i="2"/>
  <c r="B364" i="2"/>
  <c r="C364" i="2"/>
  <c r="D364" i="2"/>
  <c r="E364" i="2" s="1"/>
  <c r="G364" i="2" a="1"/>
  <c r="G364" i="2" s="1"/>
  <c r="H364" i="2" a="1"/>
  <c r="H364" i="2" s="1"/>
  <c r="I364" i="2" a="1"/>
  <c r="I364" i="2" s="1"/>
  <c r="J364" i="2" a="1"/>
  <c r="J364" i="2" s="1"/>
  <c r="K364" i="2" a="1"/>
  <c r="K364" i="2" s="1"/>
  <c r="L364" i="2" a="1"/>
  <c r="L364" i="2" s="1"/>
  <c r="O364" i="2" a="1"/>
  <c r="O364" i="2" s="1"/>
  <c r="P364" i="2" s="1"/>
  <c r="A365" i="2"/>
  <c r="B365" i="2"/>
  <c r="C365" i="2"/>
  <c r="D365" i="2"/>
  <c r="E365" i="2" s="1"/>
  <c r="G365" i="2" a="1"/>
  <c r="G365" i="2" s="1"/>
  <c r="H365" i="2" a="1"/>
  <c r="H365" i="2" s="1"/>
  <c r="I365" i="2" a="1"/>
  <c r="I365" i="2" s="1"/>
  <c r="J365" i="2" a="1"/>
  <c r="J365" i="2" s="1"/>
  <c r="K365" i="2" a="1"/>
  <c r="K365" i="2" s="1"/>
  <c r="L365" i="2" a="1"/>
  <c r="L365" i="2" s="1"/>
  <c r="N365" i="2" s="1" a="1"/>
  <c r="N365" i="2" s="1"/>
  <c r="O365" i="2" a="1"/>
  <c r="O365" i="2" s="1"/>
  <c r="A366" i="2"/>
  <c r="B366" i="2"/>
  <c r="C366" i="2"/>
  <c r="D366" i="2"/>
  <c r="F366" i="2" s="1"/>
  <c r="G366" i="2" a="1"/>
  <c r="G366" i="2" s="1"/>
  <c r="H366" i="2" a="1"/>
  <c r="H366" i="2" s="1"/>
  <c r="I366" i="2" a="1"/>
  <c r="I366" i="2" s="1"/>
  <c r="J366" i="2" a="1"/>
  <c r="J366" i="2" s="1"/>
  <c r="K366" i="2" a="1"/>
  <c r="K366" i="2" s="1"/>
  <c r="L366" i="2" a="1"/>
  <c r="L366" i="2" s="1"/>
  <c r="N366" i="2" s="1" a="1"/>
  <c r="N366" i="2" s="1"/>
  <c r="O366" i="2" a="1"/>
  <c r="O366" i="2" s="1"/>
  <c r="P366" i="2" s="1"/>
  <c r="A367" i="2"/>
  <c r="B367" i="2"/>
  <c r="C367" i="2"/>
  <c r="D367" i="2"/>
  <c r="F367" i="2" s="1"/>
  <c r="G367" i="2" a="1"/>
  <c r="G367" i="2" s="1"/>
  <c r="H367" i="2" a="1"/>
  <c r="H367" i="2" s="1"/>
  <c r="I367" i="2" a="1"/>
  <c r="I367" i="2" s="1"/>
  <c r="J367" i="2" a="1"/>
  <c r="J367" i="2" s="1"/>
  <c r="K367" i="2" a="1"/>
  <c r="K367" i="2" s="1"/>
  <c r="L367" i="2" a="1"/>
  <c r="L367" i="2" s="1"/>
  <c r="O367" i="2" a="1"/>
  <c r="O367" i="2" s="1"/>
  <c r="A368" i="2"/>
  <c r="B368" i="2"/>
  <c r="C368" i="2"/>
  <c r="D368" i="2"/>
  <c r="E368" i="2" s="1"/>
  <c r="G368" i="2" a="1"/>
  <c r="G368" i="2" s="1"/>
  <c r="H368" i="2" a="1"/>
  <c r="H368" i="2" s="1"/>
  <c r="I368" i="2" a="1"/>
  <c r="I368" i="2" s="1"/>
  <c r="J368" i="2" a="1"/>
  <c r="J368" i="2" s="1"/>
  <c r="K368" i="2" a="1"/>
  <c r="K368" i="2" s="1"/>
  <c r="L368" i="2" a="1"/>
  <c r="L368" i="2" s="1"/>
  <c r="O368" i="2" a="1"/>
  <c r="O368" i="2" s="1"/>
  <c r="P368" i="2" s="1"/>
  <c r="A369" i="2"/>
  <c r="B369" i="2"/>
  <c r="C369" i="2"/>
  <c r="D369" i="2"/>
  <c r="F369" i="2" s="1"/>
  <c r="G369" i="2" a="1"/>
  <c r="G369" i="2" s="1"/>
  <c r="H369" i="2" a="1"/>
  <c r="H369" i="2" s="1"/>
  <c r="I369" i="2" a="1"/>
  <c r="I369" i="2" s="1"/>
  <c r="J369" i="2" a="1"/>
  <c r="J369" i="2" s="1"/>
  <c r="K369" i="2" a="1"/>
  <c r="K369" i="2" s="1"/>
  <c r="L369" i="2" a="1"/>
  <c r="L369" i="2" s="1"/>
  <c r="O369" i="2" a="1"/>
  <c r="O369" i="2" s="1"/>
  <c r="A370" i="2"/>
  <c r="B370" i="2"/>
  <c r="C370" i="2"/>
  <c r="D370" i="2"/>
  <c r="E370" i="2" s="1"/>
  <c r="G370" i="2" a="1"/>
  <c r="G370" i="2" s="1"/>
  <c r="H370" i="2" a="1"/>
  <c r="H370" i="2" s="1"/>
  <c r="I370" i="2" a="1"/>
  <c r="I370" i="2" s="1"/>
  <c r="J370" i="2" a="1"/>
  <c r="J370" i="2" s="1"/>
  <c r="K370" i="2" a="1"/>
  <c r="K370" i="2" s="1"/>
  <c r="L370" i="2" a="1"/>
  <c r="L370" i="2" s="1"/>
  <c r="M370" i="2" s="1" a="1"/>
  <c r="M370" i="2" s="1"/>
  <c r="O370" i="2" a="1"/>
  <c r="O370" i="2" s="1"/>
  <c r="Q370" i="2" s="1"/>
  <c r="A371" i="2"/>
  <c r="B371" i="2"/>
  <c r="C371" i="2"/>
  <c r="D371" i="2"/>
  <c r="F371" i="2" s="1"/>
  <c r="G371" i="2" a="1"/>
  <c r="G371" i="2" s="1"/>
  <c r="H371" i="2" a="1"/>
  <c r="H371" i="2" s="1"/>
  <c r="I371" i="2" a="1"/>
  <c r="I371" i="2" s="1"/>
  <c r="J371" i="2" a="1"/>
  <c r="J371" i="2" s="1"/>
  <c r="K371" i="2" a="1"/>
  <c r="K371" i="2" s="1"/>
  <c r="L371" i="2" a="1"/>
  <c r="L371" i="2" s="1"/>
  <c r="O371" i="2" a="1"/>
  <c r="O371" i="2" s="1"/>
  <c r="P371" i="2" s="1"/>
  <c r="A372" i="2"/>
  <c r="B372" i="2"/>
  <c r="C372" i="2"/>
  <c r="D372" i="2"/>
  <c r="F372" i="2" s="1"/>
  <c r="G372" i="2" a="1"/>
  <c r="G372" i="2" s="1"/>
  <c r="H372" i="2" a="1"/>
  <c r="H372" i="2" s="1"/>
  <c r="I372" i="2" a="1"/>
  <c r="I372" i="2" s="1"/>
  <c r="J372" i="2" a="1"/>
  <c r="J372" i="2" s="1"/>
  <c r="K372" i="2" a="1"/>
  <c r="K372" i="2" s="1"/>
  <c r="L372" i="2" a="1"/>
  <c r="L372" i="2" s="1"/>
  <c r="O372" i="2" a="1"/>
  <c r="O372" i="2" s="1"/>
  <c r="P372" i="2" s="1"/>
  <c r="A373" i="2"/>
  <c r="B373" i="2"/>
  <c r="C373" i="2"/>
  <c r="D373" i="2"/>
  <c r="F373" i="2" s="1"/>
  <c r="G373" i="2" a="1"/>
  <c r="G373" i="2" s="1"/>
  <c r="H373" i="2" a="1"/>
  <c r="H373" i="2" s="1"/>
  <c r="I373" i="2" a="1"/>
  <c r="I373" i="2" s="1"/>
  <c r="J373" i="2" a="1"/>
  <c r="J373" i="2" s="1"/>
  <c r="K373" i="2" a="1"/>
  <c r="K373" i="2" s="1"/>
  <c r="L373" i="2" a="1"/>
  <c r="L373" i="2" s="1"/>
  <c r="M373" i="2" s="1" a="1"/>
  <c r="M373" i="2" s="1"/>
  <c r="O373" i="2" a="1"/>
  <c r="O373" i="2" s="1"/>
  <c r="A374" i="2"/>
  <c r="B374" i="2"/>
  <c r="C374" i="2"/>
  <c r="D374" i="2"/>
  <c r="E374" i="2" s="1"/>
  <c r="G374" i="2" a="1"/>
  <c r="G374" i="2" s="1"/>
  <c r="H374" i="2" a="1"/>
  <c r="H374" i="2" s="1"/>
  <c r="I374" i="2" a="1"/>
  <c r="I374" i="2" s="1"/>
  <c r="J374" i="2" a="1"/>
  <c r="J374" i="2" s="1"/>
  <c r="K374" i="2" a="1"/>
  <c r="K374" i="2" s="1"/>
  <c r="L374" i="2" a="1"/>
  <c r="L374" i="2" s="1"/>
  <c r="O374" i="2" a="1"/>
  <c r="O374" i="2" s="1"/>
  <c r="P374" i="2" s="1"/>
  <c r="A375" i="2"/>
  <c r="B375" i="2"/>
  <c r="C375" i="2"/>
  <c r="D375" i="2"/>
  <c r="F375" i="2" s="1"/>
  <c r="G375" i="2" a="1"/>
  <c r="G375" i="2" s="1"/>
  <c r="H375" i="2" a="1"/>
  <c r="H375" i="2" s="1"/>
  <c r="I375" i="2" a="1"/>
  <c r="I375" i="2" s="1"/>
  <c r="J375" i="2" a="1"/>
  <c r="J375" i="2" s="1"/>
  <c r="K375" i="2" a="1"/>
  <c r="K375" i="2" s="1"/>
  <c r="A375" i="5" s="1"/>
  <c r="L375" i="2" a="1"/>
  <c r="L375" i="2" s="1"/>
  <c r="O375" i="2" a="1"/>
  <c r="O375" i="2" s="1"/>
  <c r="A376" i="2"/>
  <c r="B376" i="2"/>
  <c r="C376" i="2"/>
  <c r="D376" i="2"/>
  <c r="G376" i="2" a="1"/>
  <c r="G376" i="2" s="1"/>
  <c r="H376" i="2" a="1"/>
  <c r="H376" i="2" s="1"/>
  <c r="I376" i="2" a="1"/>
  <c r="I376" i="2" s="1"/>
  <c r="J376" i="2" a="1"/>
  <c r="J376" i="2" s="1"/>
  <c r="K376" i="2" a="1"/>
  <c r="K376" i="2" s="1"/>
  <c r="L376" i="2" a="1"/>
  <c r="L376" i="2" s="1"/>
  <c r="O376" i="2" a="1"/>
  <c r="O376" i="2" s="1"/>
  <c r="A377" i="2"/>
  <c r="B377" i="2"/>
  <c r="C377" i="2"/>
  <c r="D377" i="2"/>
  <c r="G377" i="2" a="1"/>
  <c r="G377" i="2" s="1"/>
  <c r="H377" i="2" a="1"/>
  <c r="H377" i="2" s="1"/>
  <c r="I377" i="2" a="1"/>
  <c r="I377" i="2" s="1"/>
  <c r="J377" i="2" a="1"/>
  <c r="J377" i="2" s="1"/>
  <c r="K377" i="2" a="1"/>
  <c r="K377" i="2" s="1"/>
  <c r="L377" i="2" a="1"/>
  <c r="L377" i="2" s="1"/>
  <c r="M377" i="2" s="1" a="1"/>
  <c r="M377" i="2" s="1"/>
  <c r="O377" i="2" a="1"/>
  <c r="O377" i="2" s="1"/>
  <c r="A378" i="2"/>
  <c r="B378" i="2"/>
  <c r="C378" i="2"/>
  <c r="D378" i="2"/>
  <c r="F378" i="2" s="1"/>
  <c r="G378" i="2" a="1"/>
  <c r="G378" i="2" s="1"/>
  <c r="H378" i="2" a="1"/>
  <c r="H378" i="2" s="1"/>
  <c r="I378" i="2" a="1"/>
  <c r="I378" i="2" s="1"/>
  <c r="J378" i="2" a="1"/>
  <c r="J378" i="2" s="1"/>
  <c r="K378" i="2" a="1"/>
  <c r="K378" i="2" s="1"/>
  <c r="L378" i="2" a="1"/>
  <c r="L378" i="2" s="1"/>
  <c r="N378" i="2" s="1" a="1"/>
  <c r="N378" i="2" s="1"/>
  <c r="O378" i="2" a="1"/>
  <c r="O378" i="2" s="1"/>
  <c r="Q378" i="2" s="1"/>
  <c r="A379" i="2"/>
  <c r="B379" i="2"/>
  <c r="C379" i="2"/>
  <c r="D379" i="2"/>
  <c r="G379" i="2" a="1"/>
  <c r="G379" i="2" s="1"/>
  <c r="H379" i="2" a="1"/>
  <c r="H379" i="2" s="1"/>
  <c r="I379" i="2" a="1"/>
  <c r="I379" i="2" s="1"/>
  <c r="J379" i="2" a="1"/>
  <c r="J379" i="2" s="1"/>
  <c r="K379" i="2" a="1"/>
  <c r="K379" i="2" s="1"/>
  <c r="L379" i="2" a="1"/>
  <c r="L379" i="2" s="1"/>
  <c r="O379" i="2" a="1"/>
  <c r="O379" i="2" s="1"/>
  <c r="P379" i="2" s="1"/>
  <c r="A380" i="2"/>
  <c r="B380" i="2"/>
  <c r="C380" i="2"/>
  <c r="D380" i="2"/>
  <c r="F380" i="2" s="1"/>
  <c r="G380" i="2" a="1"/>
  <c r="G380" i="2" s="1"/>
  <c r="H380" i="2" a="1"/>
  <c r="H380" i="2" s="1"/>
  <c r="I380" i="2" a="1"/>
  <c r="I380" i="2" s="1"/>
  <c r="J380" i="2" a="1"/>
  <c r="J380" i="2" s="1"/>
  <c r="K380" i="2" a="1"/>
  <c r="K380" i="2" s="1"/>
  <c r="L380" i="2" a="1"/>
  <c r="L380" i="2" s="1"/>
  <c r="O380" i="2" a="1"/>
  <c r="O380" i="2" s="1"/>
  <c r="P380" i="2" s="1"/>
  <c r="A381" i="2"/>
  <c r="B381" i="2"/>
  <c r="C381" i="2"/>
  <c r="D381" i="2"/>
  <c r="E381" i="2" s="1"/>
  <c r="G381" i="2" a="1"/>
  <c r="G381" i="2" s="1"/>
  <c r="H381" i="2" a="1"/>
  <c r="H381" i="2" s="1"/>
  <c r="I381" i="2" a="1"/>
  <c r="I381" i="2" s="1"/>
  <c r="J381" i="2" a="1"/>
  <c r="J381" i="2" s="1"/>
  <c r="K381" i="2" a="1"/>
  <c r="K381" i="2" s="1"/>
  <c r="L381" i="2" a="1"/>
  <c r="L381" i="2" s="1"/>
  <c r="O381" i="2" a="1"/>
  <c r="O381" i="2" s="1"/>
  <c r="A382" i="2"/>
  <c r="B382" i="2"/>
  <c r="C382" i="2"/>
  <c r="D382" i="2"/>
  <c r="E382" i="2" s="1"/>
  <c r="G382" i="2" a="1"/>
  <c r="G382" i="2" s="1"/>
  <c r="H382" i="2" a="1"/>
  <c r="H382" i="2" s="1"/>
  <c r="I382" i="2" a="1"/>
  <c r="I382" i="2" s="1"/>
  <c r="J382" i="2" a="1"/>
  <c r="J382" i="2" s="1"/>
  <c r="K382" i="2" a="1"/>
  <c r="K382" i="2" s="1"/>
  <c r="L382" i="2" a="1"/>
  <c r="L382" i="2" s="1"/>
  <c r="N382" i="2" s="1" a="1"/>
  <c r="N382" i="2" s="1"/>
  <c r="O382" i="2" a="1"/>
  <c r="O382" i="2" s="1"/>
  <c r="P382" i="2" s="1"/>
  <c r="A383" i="2"/>
  <c r="B383" i="2"/>
  <c r="C383" i="2"/>
  <c r="D383" i="2"/>
  <c r="F383" i="2" s="1"/>
  <c r="G383" i="2" a="1"/>
  <c r="G383" i="2" s="1"/>
  <c r="H383" i="2" a="1"/>
  <c r="H383" i="2" s="1"/>
  <c r="I383" i="2" a="1"/>
  <c r="I383" i="2" s="1"/>
  <c r="J383" i="2" a="1"/>
  <c r="J383" i="2" s="1"/>
  <c r="K383" i="2" a="1"/>
  <c r="K383" i="2" s="1"/>
  <c r="L383" i="2" a="1"/>
  <c r="L383" i="2" s="1"/>
  <c r="O383" i="2" a="1"/>
  <c r="O383" i="2" s="1"/>
  <c r="P383" i="2" s="1"/>
  <c r="A384" i="2"/>
  <c r="B384" i="2"/>
  <c r="C384" i="2"/>
  <c r="D384" i="2"/>
  <c r="E384" i="2" s="1"/>
  <c r="G384" i="2" a="1"/>
  <c r="G384" i="2" s="1"/>
  <c r="H384" i="2" a="1"/>
  <c r="H384" i="2" s="1"/>
  <c r="I384" i="2" a="1"/>
  <c r="I384" i="2" s="1"/>
  <c r="J384" i="2" a="1"/>
  <c r="J384" i="2" s="1"/>
  <c r="K384" i="2" a="1"/>
  <c r="K384" i="2" s="1"/>
  <c r="L384" i="2" a="1"/>
  <c r="L384" i="2" s="1"/>
  <c r="M384" i="2" s="1" a="1"/>
  <c r="M384" i="2" s="1"/>
  <c r="O384" i="2" a="1"/>
  <c r="O384" i="2" s="1"/>
  <c r="Q384" i="2" s="1"/>
  <c r="A385" i="2"/>
  <c r="B385" i="2"/>
  <c r="C385" i="2"/>
  <c r="D385" i="2"/>
  <c r="E385" i="2" s="1"/>
  <c r="G385" i="2" a="1"/>
  <c r="G385" i="2" s="1"/>
  <c r="H385" i="2" a="1"/>
  <c r="H385" i="2" s="1"/>
  <c r="I385" i="2" a="1"/>
  <c r="I385" i="2" s="1"/>
  <c r="J385" i="2" a="1"/>
  <c r="J385" i="2" s="1"/>
  <c r="K385" i="2" a="1"/>
  <c r="K385" i="2" s="1"/>
  <c r="L385" i="2" a="1"/>
  <c r="L385" i="2" s="1"/>
  <c r="M385" i="2" s="1" a="1"/>
  <c r="M385" i="2" s="1"/>
  <c r="O385" i="2" a="1"/>
  <c r="O385" i="2" s="1"/>
  <c r="Q385" i="2" s="1"/>
  <c r="A386" i="2"/>
  <c r="B386" i="2"/>
  <c r="C386" i="2"/>
  <c r="D386" i="2"/>
  <c r="E386" i="2" s="1"/>
  <c r="G386" i="2" a="1"/>
  <c r="G386" i="2" s="1"/>
  <c r="H386" i="2" a="1"/>
  <c r="H386" i="2" s="1"/>
  <c r="I386" i="2" a="1"/>
  <c r="I386" i="2" s="1"/>
  <c r="J386" i="2" a="1"/>
  <c r="J386" i="2" s="1"/>
  <c r="K386" i="2" a="1"/>
  <c r="K386" i="2" s="1"/>
  <c r="L386" i="2" a="1"/>
  <c r="L386" i="2" s="1"/>
  <c r="O386" i="2" a="1"/>
  <c r="O386" i="2" s="1"/>
  <c r="Q386" i="2" s="1"/>
  <c r="A387" i="2"/>
  <c r="B387" i="2"/>
  <c r="C387" i="2"/>
  <c r="D387" i="2"/>
  <c r="F387" i="2" s="1"/>
  <c r="G387" i="2" a="1"/>
  <c r="G387" i="2" s="1"/>
  <c r="H387" i="2" a="1"/>
  <c r="H387" i="2" s="1"/>
  <c r="I387" i="2" a="1"/>
  <c r="I387" i="2" s="1"/>
  <c r="J387" i="2" a="1"/>
  <c r="J387" i="2" s="1"/>
  <c r="K387" i="2" a="1"/>
  <c r="K387" i="2" s="1"/>
  <c r="L387" i="2" a="1"/>
  <c r="L387" i="2" s="1"/>
  <c r="O387" i="2" a="1"/>
  <c r="O387" i="2" s="1"/>
  <c r="P387" i="2" s="1"/>
  <c r="A388" i="2"/>
  <c r="B388" i="2"/>
  <c r="C388" i="2"/>
  <c r="D388" i="2"/>
  <c r="F388" i="2" s="1"/>
  <c r="G388" i="2" a="1"/>
  <c r="G388" i="2" s="1"/>
  <c r="H388" i="2" a="1"/>
  <c r="H388" i="2" s="1"/>
  <c r="I388" i="2" a="1"/>
  <c r="I388" i="2" s="1"/>
  <c r="J388" i="2" a="1"/>
  <c r="J388" i="2" s="1"/>
  <c r="K388" i="2" a="1"/>
  <c r="K388" i="2" s="1"/>
  <c r="L388" i="2" a="1"/>
  <c r="L388" i="2" s="1"/>
  <c r="O388" i="2" a="1"/>
  <c r="O388" i="2" s="1"/>
  <c r="P388" i="2" s="1"/>
  <c r="A389" i="2"/>
  <c r="B389" i="2"/>
  <c r="C389" i="2"/>
  <c r="D389" i="2"/>
  <c r="E389" i="2" s="1"/>
  <c r="G389" i="2" a="1"/>
  <c r="G389" i="2" s="1"/>
  <c r="H389" i="2" a="1"/>
  <c r="H389" i="2" s="1"/>
  <c r="I389" i="2" a="1"/>
  <c r="I389" i="2" s="1"/>
  <c r="J389" i="2" a="1"/>
  <c r="J389" i="2" s="1"/>
  <c r="K389" i="2" a="1"/>
  <c r="K389" i="2" s="1"/>
  <c r="L389" i="2" a="1"/>
  <c r="L389" i="2" s="1"/>
  <c r="M389" i="2" s="1" a="1"/>
  <c r="M389" i="2" s="1"/>
  <c r="O389" i="2" a="1"/>
  <c r="O389" i="2" s="1"/>
  <c r="A390" i="2"/>
  <c r="B390" i="2"/>
  <c r="C390" i="2"/>
  <c r="D390" i="2"/>
  <c r="E390" i="2" s="1"/>
  <c r="G390" i="2" a="1"/>
  <c r="G390" i="2" s="1"/>
  <c r="H390" i="2" a="1"/>
  <c r="H390" i="2" s="1"/>
  <c r="I390" i="2" a="1"/>
  <c r="I390" i="2" s="1"/>
  <c r="J390" i="2" a="1"/>
  <c r="J390" i="2" s="1"/>
  <c r="K390" i="2" a="1"/>
  <c r="K390" i="2" s="1"/>
  <c r="L390" i="2" a="1"/>
  <c r="L390" i="2" s="1"/>
  <c r="O390" i="2" a="1"/>
  <c r="O390" i="2" s="1"/>
  <c r="P390" i="2" s="1"/>
  <c r="A391" i="2"/>
  <c r="B391" i="2"/>
  <c r="C391" i="2"/>
  <c r="D391" i="2"/>
  <c r="F391" i="2" s="1"/>
  <c r="G391" i="2" a="1"/>
  <c r="G391" i="2" s="1"/>
  <c r="H391" i="2" a="1"/>
  <c r="H391" i="2" s="1"/>
  <c r="I391" i="2" a="1"/>
  <c r="I391" i="2" s="1"/>
  <c r="J391" i="2" a="1"/>
  <c r="J391" i="2" s="1"/>
  <c r="K391" i="2" a="1"/>
  <c r="K391" i="2" s="1"/>
  <c r="L391" i="2" a="1"/>
  <c r="L391" i="2" s="1"/>
  <c r="N391" i="2" s="1" a="1"/>
  <c r="N391" i="2" s="1"/>
  <c r="O391" i="2" a="1"/>
  <c r="O391" i="2" s="1"/>
  <c r="A392" i="2"/>
  <c r="B392" i="2"/>
  <c r="C392" i="2"/>
  <c r="D392" i="2"/>
  <c r="E392" i="2" s="1"/>
  <c r="G392" i="2" a="1"/>
  <c r="G392" i="2" s="1"/>
  <c r="H392" i="2" a="1"/>
  <c r="H392" i="2" s="1"/>
  <c r="I392" i="2" a="1"/>
  <c r="I392" i="2" s="1"/>
  <c r="J392" i="2" a="1"/>
  <c r="J392" i="2" s="1"/>
  <c r="K392" i="2" a="1"/>
  <c r="K392" i="2" s="1"/>
  <c r="L392" i="2" a="1"/>
  <c r="L392" i="2" s="1"/>
  <c r="N392" i="2" s="1" a="1"/>
  <c r="N392" i="2" s="1"/>
  <c r="O392" i="2" a="1"/>
  <c r="O392" i="2" s="1"/>
  <c r="A393" i="2"/>
  <c r="B393" i="2"/>
  <c r="C393" i="2"/>
  <c r="D393" i="2"/>
  <c r="F393" i="2" s="1"/>
  <c r="G393" i="2" a="1"/>
  <c r="G393" i="2" s="1"/>
  <c r="H393" i="2" a="1"/>
  <c r="H393" i="2" s="1"/>
  <c r="I393" i="2" a="1"/>
  <c r="I393" i="2" s="1"/>
  <c r="J393" i="2" a="1"/>
  <c r="J393" i="2" s="1"/>
  <c r="K393" i="2" a="1"/>
  <c r="K393" i="2" s="1"/>
  <c r="L393" i="2" a="1"/>
  <c r="L393" i="2" s="1"/>
  <c r="N393" i="2" s="1" a="1"/>
  <c r="N393" i="2" s="1"/>
  <c r="O393" i="2" a="1"/>
  <c r="O393" i="2" s="1"/>
  <c r="A394" i="2"/>
  <c r="B394" i="2"/>
  <c r="C394" i="2"/>
  <c r="D394" i="2"/>
  <c r="E394" i="2" s="1"/>
  <c r="G394" i="2" a="1"/>
  <c r="G394" i="2" s="1"/>
  <c r="H394" i="2" a="1"/>
  <c r="H394" i="2" s="1"/>
  <c r="I394" i="2" a="1"/>
  <c r="I394" i="2" s="1"/>
  <c r="J394" i="2" a="1"/>
  <c r="J394" i="2" s="1"/>
  <c r="K394" i="2" a="1"/>
  <c r="K394" i="2" s="1"/>
  <c r="L394" i="2" a="1"/>
  <c r="L394" i="2" s="1"/>
  <c r="O394" i="2" a="1"/>
  <c r="O394" i="2" s="1"/>
  <c r="Q394" i="2" s="1"/>
  <c r="A395" i="2"/>
  <c r="B395" i="2"/>
  <c r="C395" i="2"/>
  <c r="D395" i="2"/>
  <c r="F395" i="2" s="1"/>
  <c r="G395" i="2" a="1"/>
  <c r="G395" i="2" s="1"/>
  <c r="H395" i="2" a="1"/>
  <c r="H395" i="2" s="1"/>
  <c r="I395" i="2" a="1"/>
  <c r="I395" i="2" s="1"/>
  <c r="J395" i="2" a="1"/>
  <c r="J395" i="2" s="1"/>
  <c r="K395" i="2" a="1"/>
  <c r="K395" i="2" s="1"/>
  <c r="L395" i="2" a="1"/>
  <c r="L395" i="2" s="1"/>
  <c r="O395" i="2" a="1"/>
  <c r="O395" i="2" s="1"/>
  <c r="A396" i="2"/>
  <c r="B396" i="2"/>
  <c r="C396" i="2"/>
  <c r="D396" i="2"/>
  <c r="F396" i="2" s="1"/>
  <c r="G396" i="2" a="1"/>
  <c r="G396" i="2" s="1"/>
  <c r="H396" i="2" a="1"/>
  <c r="H396" i="2" s="1"/>
  <c r="I396" i="2" a="1"/>
  <c r="I396" i="2" s="1"/>
  <c r="J396" i="2" a="1"/>
  <c r="J396" i="2" s="1"/>
  <c r="K396" i="2" a="1"/>
  <c r="K396" i="2" s="1"/>
  <c r="L396" i="2" a="1"/>
  <c r="L396" i="2" s="1"/>
  <c r="O396" i="2" a="1"/>
  <c r="O396" i="2" s="1"/>
  <c r="A397" i="2"/>
  <c r="B397" i="2"/>
  <c r="C397" i="2"/>
  <c r="D397" i="2"/>
  <c r="F397" i="2" s="1"/>
  <c r="G397" i="2" a="1"/>
  <c r="G397" i="2" s="1"/>
  <c r="H397" i="2" a="1"/>
  <c r="H397" i="2" s="1"/>
  <c r="I397" i="2" a="1"/>
  <c r="I397" i="2" s="1"/>
  <c r="J397" i="2" a="1"/>
  <c r="J397" i="2" s="1"/>
  <c r="K397" i="2" a="1"/>
  <c r="K397" i="2" s="1"/>
  <c r="L397" i="2" a="1"/>
  <c r="L397" i="2" s="1"/>
  <c r="M397" i="2" s="1" a="1"/>
  <c r="M397" i="2" s="1"/>
  <c r="O397" i="2" a="1"/>
  <c r="O397" i="2" s="1"/>
  <c r="A398" i="2"/>
  <c r="B398" i="2"/>
  <c r="C398" i="2"/>
  <c r="D398" i="2"/>
  <c r="F398" i="2" s="1"/>
  <c r="G398" i="2" a="1"/>
  <c r="G398" i="2" s="1"/>
  <c r="H398" i="2" a="1"/>
  <c r="H398" i="2" s="1"/>
  <c r="I398" i="2" a="1"/>
  <c r="I398" i="2" s="1"/>
  <c r="J398" i="2" a="1"/>
  <c r="J398" i="2" s="1"/>
  <c r="K398" i="2" a="1"/>
  <c r="K398" i="2" s="1"/>
  <c r="L398" i="2" a="1"/>
  <c r="L398" i="2" s="1"/>
  <c r="N398" i="2" s="1" a="1"/>
  <c r="N398" i="2" s="1"/>
  <c r="O398" i="2" a="1"/>
  <c r="O398" i="2" s="1"/>
  <c r="Q398" i="2" s="1"/>
  <c r="A399" i="2"/>
  <c r="B399" i="2"/>
  <c r="C399" i="2"/>
  <c r="D399" i="2"/>
  <c r="F399" i="2" s="1"/>
  <c r="G399" i="2" a="1"/>
  <c r="G399" i="2" s="1"/>
  <c r="H399" i="2" a="1"/>
  <c r="H399" i="2" s="1"/>
  <c r="I399" i="2" a="1"/>
  <c r="I399" i="2" s="1"/>
  <c r="J399" i="2" a="1"/>
  <c r="J399" i="2" s="1"/>
  <c r="K399" i="2" a="1"/>
  <c r="K399" i="2" s="1"/>
  <c r="L399" i="2" a="1"/>
  <c r="L399" i="2" s="1"/>
  <c r="O399" i="2" a="1"/>
  <c r="O399" i="2" s="1"/>
  <c r="A400" i="2"/>
  <c r="B400" i="2"/>
  <c r="C400" i="2"/>
  <c r="D400" i="2"/>
  <c r="F400" i="2" s="1"/>
  <c r="G400" i="2" a="1"/>
  <c r="G400" i="2" s="1"/>
  <c r="H400" i="2" a="1"/>
  <c r="H400" i="2" s="1"/>
  <c r="I400" i="2" a="1"/>
  <c r="I400" i="2" s="1"/>
  <c r="J400" i="2" a="1"/>
  <c r="J400" i="2" s="1"/>
  <c r="K400" i="2" a="1"/>
  <c r="K400" i="2" s="1"/>
  <c r="L400" i="2" a="1"/>
  <c r="L400" i="2" s="1"/>
  <c r="O400" i="2" a="1"/>
  <c r="O400" i="2" s="1"/>
  <c r="A401" i="2"/>
  <c r="B401" i="2"/>
  <c r="C401" i="2"/>
  <c r="D401" i="2"/>
  <c r="F401" i="2" s="1"/>
  <c r="G401" i="2" a="1"/>
  <c r="G401" i="2" s="1"/>
  <c r="H401" i="2" a="1"/>
  <c r="H401" i="2" s="1"/>
  <c r="I401" i="2" a="1"/>
  <c r="I401" i="2" s="1"/>
  <c r="J401" i="2" a="1"/>
  <c r="J401" i="2" s="1"/>
  <c r="K401" i="2" a="1"/>
  <c r="K401" i="2" s="1"/>
  <c r="L401" i="2" a="1"/>
  <c r="L401" i="2" s="1"/>
  <c r="M401" i="2" s="1" a="1"/>
  <c r="M401" i="2" s="1"/>
  <c r="O401" i="2" a="1"/>
  <c r="O401" i="2" s="1"/>
  <c r="A402" i="2"/>
  <c r="B402" i="2"/>
  <c r="C402" i="2"/>
  <c r="D402" i="2"/>
  <c r="E402" i="2" s="1"/>
  <c r="G402" i="2" a="1"/>
  <c r="G402" i="2" s="1"/>
  <c r="H402" i="2" a="1"/>
  <c r="H402" i="2" s="1"/>
  <c r="I402" i="2" a="1"/>
  <c r="I402" i="2" s="1"/>
  <c r="J402" i="2" a="1"/>
  <c r="J402" i="2" s="1"/>
  <c r="K402" i="2" a="1"/>
  <c r="K402" i="2" s="1"/>
  <c r="L402" i="2" a="1"/>
  <c r="L402" i="2" s="1"/>
  <c r="N402" i="2" s="1" a="1"/>
  <c r="N402" i="2" s="1"/>
  <c r="O402" i="2" a="1"/>
  <c r="O402" i="2" s="1"/>
  <c r="P402" i="2" s="1"/>
  <c r="A403" i="2"/>
  <c r="B403" i="2"/>
  <c r="C403" i="2"/>
  <c r="D403" i="2"/>
  <c r="F403" i="2" s="1"/>
  <c r="G403" i="2" a="1"/>
  <c r="G403" i="2" s="1"/>
  <c r="H403" i="2" a="1"/>
  <c r="H403" i="2" s="1"/>
  <c r="I403" i="2" a="1"/>
  <c r="I403" i="2" s="1"/>
  <c r="J403" i="2" a="1"/>
  <c r="J403" i="2" s="1"/>
  <c r="K403" i="2" a="1"/>
  <c r="K403" i="2" s="1"/>
  <c r="L403" i="2" a="1"/>
  <c r="L403" i="2" s="1"/>
  <c r="O403" i="2" a="1"/>
  <c r="O403" i="2" s="1"/>
  <c r="P403" i="2" s="1"/>
  <c r="A404" i="2"/>
  <c r="B404" i="2"/>
  <c r="C404" i="2"/>
  <c r="D404" i="2"/>
  <c r="E404" i="2" s="1"/>
  <c r="G404" i="2" a="1"/>
  <c r="G404" i="2" s="1"/>
  <c r="H404" i="2" a="1"/>
  <c r="H404" i="2" s="1"/>
  <c r="I404" i="2" a="1"/>
  <c r="I404" i="2" s="1"/>
  <c r="J404" i="2" a="1"/>
  <c r="J404" i="2" s="1"/>
  <c r="K404" i="2" a="1"/>
  <c r="K404" i="2" s="1"/>
  <c r="L404" i="2" a="1"/>
  <c r="L404" i="2" s="1"/>
  <c r="O404" i="2" a="1"/>
  <c r="O404" i="2" s="1"/>
  <c r="P404" i="2" s="1"/>
  <c r="A405" i="2"/>
  <c r="B405" i="2"/>
  <c r="C405" i="2"/>
  <c r="D405" i="2"/>
  <c r="E405" i="2" s="1"/>
  <c r="G405" i="2" a="1"/>
  <c r="G405" i="2" s="1"/>
  <c r="H405" i="2" a="1"/>
  <c r="H405" i="2" s="1"/>
  <c r="I405" i="2" a="1"/>
  <c r="I405" i="2" s="1"/>
  <c r="J405" i="2" a="1"/>
  <c r="J405" i="2" s="1"/>
  <c r="K405" i="2" a="1"/>
  <c r="K405" i="2" s="1"/>
  <c r="L405" i="2" a="1"/>
  <c r="L405" i="2" s="1"/>
  <c r="M405" i="2" s="1" a="1"/>
  <c r="M405" i="2" s="1"/>
  <c r="O405" i="2" a="1"/>
  <c r="O405" i="2" s="1"/>
  <c r="A406" i="2"/>
  <c r="B406" i="2"/>
  <c r="C406" i="2"/>
  <c r="D406" i="2"/>
  <c r="F406" i="2" s="1"/>
  <c r="G406" i="2" a="1"/>
  <c r="G406" i="2" s="1"/>
  <c r="H406" i="2" a="1"/>
  <c r="H406" i="2" s="1"/>
  <c r="I406" i="2" a="1"/>
  <c r="I406" i="2" s="1"/>
  <c r="J406" i="2" a="1"/>
  <c r="J406" i="2" s="1"/>
  <c r="K406" i="2" a="1"/>
  <c r="K406" i="2" s="1"/>
  <c r="L406" i="2" a="1"/>
  <c r="L406" i="2" s="1"/>
  <c r="O406" i="2" a="1"/>
  <c r="O406" i="2" s="1"/>
  <c r="P406" i="2" s="1"/>
  <c r="A407" i="2"/>
  <c r="B407" i="2"/>
  <c r="C407" i="2"/>
  <c r="D407" i="2"/>
  <c r="F407" i="2" s="1"/>
  <c r="G407" i="2" a="1"/>
  <c r="G407" i="2" s="1"/>
  <c r="H407" i="2" a="1"/>
  <c r="H407" i="2" s="1"/>
  <c r="I407" i="2" a="1"/>
  <c r="I407" i="2" s="1"/>
  <c r="J407" i="2" a="1"/>
  <c r="J407" i="2" s="1"/>
  <c r="K407" i="2" a="1"/>
  <c r="K407" i="2" s="1"/>
  <c r="L407" i="2" a="1"/>
  <c r="L407" i="2" s="1"/>
  <c r="M407" i="2" s="1" a="1"/>
  <c r="M407" i="2" s="1"/>
  <c r="O407" i="2" a="1"/>
  <c r="O407" i="2" s="1"/>
  <c r="A408" i="2"/>
  <c r="B408" i="2"/>
  <c r="C408" i="2"/>
  <c r="D408" i="2"/>
  <c r="F408" i="2" s="1"/>
  <c r="G408" i="2" a="1"/>
  <c r="G408" i="2" s="1"/>
  <c r="H408" i="2" a="1"/>
  <c r="H408" i="2" s="1"/>
  <c r="I408" i="2" a="1"/>
  <c r="I408" i="2" s="1"/>
  <c r="J408" i="2" a="1"/>
  <c r="J408" i="2" s="1"/>
  <c r="K408" i="2" a="1"/>
  <c r="K408" i="2" s="1"/>
  <c r="L408" i="2" a="1"/>
  <c r="L408" i="2" s="1"/>
  <c r="O408" i="2" a="1"/>
  <c r="O408" i="2" s="1"/>
  <c r="A409" i="2"/>
  <c r="B409" i="2"/>
  <c r="C409" i="2"/>
  <c r="D409" i="2"/>
  <c r="F409" i="2" s="1"/>
  <c r="G409" i="2" a="1"/>
  <c r="G409" i="2" s="1"/>
  <c r="H409" i="2" a="1"/>
  <c r="H409" i="2" s="1"/>
  <c r="I409" i="2" a="1"/>
  <c r="I409" i="2" s="1"/>
  <c r="J409" i="2" a="1"/>
  <c r="J409" i="2" s="1"/>
  <c r="K409" i="2" a="1"/>
  <c r="K409" i="2" s="1"/>
  <c r="L409" i="2" a="1"/>
  <c r="L409" i="2" s="1"/>
  <c r="M409" i="2" s="1" a="1"/>
  <c r="M409" i="2" s="1"/>
  <c r="O409" i="2" a="1"/>
  <c r="O409" i="2" s="1"/>
  <c r="A410" i="2"/>
  <c r="B410" i="2"/>
  <c r="C410" i="2"/>
  <c r="D410" i="2"/>
  <c r="F410" i="2" s="1"/>
  <c r="G410" i="2" a="1"/>
  <c r="G410" i="2" s="1"/>
  <c r="H410" i="2" a="1"/>
  <c r="H410" i="2" s="1"/>
  <c r="I410" i="2" a="1"/>
  <c r="I410" i="2" s="1"/>
  <c r="J410" i="2" a="1"/>
  <c r="J410" i="2" s="1"/>
  <c r="K410" i="2" a="1"/>
  <c r="K410" i="2" s="1"/>
  <c r="L410" i="2" a="1"/>
  <c r="L410" i="2" s="1"/>
  <c r="O410" i="2" a="1"/>
  <c r="O410" i="2" s="1"/>
  <c r="Q410" i="2" s="1"/>
  <c r="A411" i="2"/>
  <c r="B411" i="2"/>
  <c r="C411" i="2"/>
  <c r="D411" i="2"/>
  <c r="F411" i="2" s="1"/>
  <c r="G411" i="2" a="1"/>
  <c r="G411" i="2" s="1"/>
  <c r="H411" i="2" a="1"/>
  <c r="H411" i="2" s="1"/>
  <c r="I411" i="2" a="1"/>
  <c r="I411" i="2" s="1"/>
  <c r="J411" i="2" a="1"/>
  <c r="J411" i="2" s="1"/>
  <c r="K411" i="2" a="1"/>
  <c r="K411" i="2" s="1"/>
  <c r="L411" i="2" a="1"/>
  <c r="L411" i="2" s="1"/>
  <c r="O411" i="2" a="1"/>
  <c r="O411" i="2" s="1"/>
  <c r="A412" i="2"/>
  <c r="B412" i="2"/>
  <c r="C412" i="2"/>
  <c r="D412" i="2"/>
  <c r="E412" i="2" s="1"/>
  <c r="G412" i="2" a="1"/>
  <c r="G412" i="2" s="1"/>
  <c r="H412" i="2" a="1"/>
  <c r="H412" i="2" s="1"/>
  <c r="I412" i="2" a="1"/>
  <c r="I412" i="2" s="1"/>
  <c r="J412" i="2" a="1"/>
  <c r="J412" i="2" s="1"/>
  <c r="K412" i="2" a="1"/>
  <c r="K412" i="2" s="1"/>
  <c r="L412" i="2" a="1"/>
  <c r="L412" i="2" s="1"/>
  <c r="O412" i="2" a="1"/>
  <c r="O412" i="2" s="1"/>
  <c r="P412" i="2" s="1"/>
  <c r="A413" i="2"/>
  <c r="B413" i="2"/>
  <c r="C413" i="2"/>
  <c r="D413" i="2"/>
  <c r="E413" i="2" s="1"/>
  <c r="G413" i="2" a="1"/>
  <c r="G413" i="2" s="1"/>
  <c r="H413" i="2" a="1"/>
  <c r="H413" i="2" s="1"/>
  <c r="I413" i="2" a="1"/>
  <c r="I413" i="2" s="1"/>
  <c r="J413" i="2" a="1"/>
  <c r="J413" i="2" s="1"/>
  <c r="K413" i="2" a="1"/>
  <c r="K413" i="2" s="1"/>
  <c r="L413" i="2" a="1"/>
  <c r="L413" i="2" s="1"/>
  <c r="N413" i="2" s="1" a="1"/>
  <c r="N413" i="2" s="1"/>
  <c r="O413" i="2" a="1"/>
  <c r="O413" i="2" s="1"/>
  <c r="A414" i="2"/>
  <c r="B414" i="2"/>
  <c r="C414" i="2"/>
  <c r="D414" i="2"/>
  <c r="F414" i="2" s="1"/>
  <c r="G414" i="2" a="1"/>
  <c r="G414" i="2" s="1"/>
  <c r="H414" i="2" a="1"/>
  <c r="H414" i="2" s="1"/>
  <c r="I414" i="2" a="1"/>
  <c r="I414" i="2" s="1"/>
  <c r="J414" i="2" a="1"/>
  <c r="J414" i="2" s="1"/>
  <c r="K414" i="2" a="1"/>
  <c r="K414" i="2" s="1"/>
  <c r="L414" i="2" a="1"/>
  <c r="L414" i="2" s="1"/>
  <c r="O414" i="2" a="1"/>
  <c r="O414" i="2" s="1"/>
  <c r="P414" i="2" s="1"/>
  <c r="A415" i="2"/>
  <c r="B415" i="2"/>
  <c r="C415" i="2"/>
  <c r="D415" i="2"/>
  <c r="F415" i="2" s="1"/>
  <c r="G415" i="2" a="1"/>
  <c r="G415" i="2" s="1"/>
  <c r="H415" i="2" a="1"/>
  <c r="H415" i="2" s="1"/>
  <c r="I415" i="2" a="1"/>
  <c r="I415" i="2" s="1"/>
  <c r="J415" i="2" a="1"/>
  <c r="J415" i="2" s="1"/>
  <c r="K415" i="2" a="1"/>
  <c r="K415" i="2" s="1"/>
  <c r="L415" i="2" a="1"/>
  <c r="L415" i="2" s="1"/>
  <c r="O415" i="2" a="1"/>
  <c r="O415" i="2" s="1"/>
  <c r="A416" i="2"/>
  <c r="B416" i="2"/>
  <c r="C416" i="2"/>
  <c r="D416" i="2"/>
  <c r="E416" i="2" s="1"/>
  <c r="G416" i="2" a="1"/>
  <c r="G416" i="2" s="1"/>
  <c r="H416" i="2" a="1"/>
  <c r="H416" i="2" s="1"/>
  <c r="I416" i="2" a="1"/>
  <c r="I416" i="2" s="1"/>
  <c r="J416" i="2" a="1"/>
  <c r="J416" i="2" s="1"/>
  <c r="K416" i="2" a="1"/>
  <c r="K416" i="2" s="1"/>
  <c r="L416" i="2" a="1"/>
  <c r="L416" i="2" s="1"/>
  <c r="O416" i="2" a="1"/>
  <c r="O416" i="2" s="1"/>
  <c r="A417" i="2"/>
  <c r="B417" i="2"/>
  <c r="C417" i="2"/>
  <c r="D417" i="2"/>
  <c r="E417" i="2" s="1"/>
  <c r="G417" i="2" a="1"/>
  <c r="G417" i="2" s="1"/>
  <c r="H417" i="2" a="1"/>
  <c r="H417" i="2" s="1"/>
  <c r="I417" i="2" a="1"/>
  <c r="I417" i="2" s="1"/>
  <c r="J417" i="2" a="1"/>
  <c r="J417" i="2" s="1"/>
  <c r="K417" i="2" a="1"/>
  <c r="K417" i="2" s="1"/>
  <c r="L417" i="2" a="1"/>
  <c r="L417" i="2" s="1"/>
  <c r="M417" i="2" s="1" a="1"/>
  <c r="M417" i="2" s="1"/>
  <c r="O417" i="2" a="1"/>
  <c r="O417" i="2" s="1"/>
  <c r="Q417" i="2" s="1"/>
  <c r="A418" i="2"/>
  <c r="B418" i="2"/>
  <c r="C418" i="2"/>
  <c r="D418" i="2"/>
  <c r="F418" i="2" s="1"/>
  <c r="G418" i="2" a="1"/>
  <c r="G418" i="2" s="1"/>
  <c r="H418" i="2" a="1"/>
  <c r="H418" i="2" s="1"/>
  <c r="I418" i="2" a="1"/>
  <c r="I418" i="2" s="1"/>
  <c r="J418" i="2" a="1"/>
  <c r="J418" i="2" s="1"/>
  <c r="K418" i="2" a="1"/>
  <c r="K418" i="2" s="1"/>
  <c r="L418" i="2" a="1"/>
  <c r="L418" i="2" s="1"/>
  <c r="M418" i="2" s="1" a="1"/>
  <c r="M418" i="2" s="1"/>
  <c r="O418" i="2" a="1"/>
  <c r="O418" i="2" s="1"/>
  <c r="P418" i="2" s="1"/>
  <c r="A419" i="2"/>
  <c r="B419" i="2"/>
  <c r="C419" i="2"/>
  <c r="D419" i="2"/>
  <c r="F419" i="2" s="1"/>
  <c r="G419" i="2" a="1"/>
  <c r="G419" i="2" s="1"/>
  <c r="H419" i="2" a="1"/>
  <c r="H419" i="2" s="1"/>
  <c r="I419" i="2" a="1"/>
  <c r="I419" i="2" s="1"/>
  <c r="J419" i="2" a="1"/>
  <c r="J419" i="2" s="1"/>
  <c r="K419" i="2" a="1"/>
  <c r="K419" i="2" s="1"/>
  <c r="L419" i="2" a="1"/>
  <c r="L419" i="2" s="1"/>
  <c r="O419" i="2" a="1"/>
  <c r="O419" i="2" s="1"/>
  <c r="Q419" i="2" s="1"/>
  <c r="A420" i="2"/>
  <c r="B420" i="2"/>
  <c r="C420" i="2"/>
  <c r="D420" i="2"/>
  <c r="E420" i="2" s="1"/>
  <c r="G420" i="2" a="1"/>
  <c r="G420" i="2" s="1"/>
  <c r="H420" i="2" a="1"/>
  <c r="H420" i="2" s="1"/>
  <c r="I420" i="2" a="1"/>
  <c r="I420" i="2" s="1"/>
  <c r="J420" i="2" a="1"/>
  <c r="J420" i="2" s="1"/>
  <c r="K420" i="2" a="1"/>
  <c r="K420" i="2" s="1"/>
  <c r="L420" i="2" a="1"/>
  <c r="L420" i="2" s="1"/>
  <c r="M420" i="2" s="1" a="1"/>
  <c r="M420" i="2" s="1"/>
  <c r="O420" i="2" a="1"/>
  <c r="O420" i="2" s="1"/>
  <c r="Q420" i="2" s="1"/>
  <c r="A421" i="2"/>
  <c r="B421" i="2"/>
  <c r="C421" i="2"/>
  <c r="D421" i="2"/>
  <c r="E421" i="2" s="1"/>
  <c r="G421" i="2" a="1"/>
  <c r="G421" i="2" s="1"/>
  <c r="H421" i="2" a="1"/>
  <c r="H421" i="2" s="1"/>
  <c r="I421" i="2" a="1"/>
  <c r="I421" i="2" s="1"/>
  <c r="J421" i="2" a="1"/>
  <c r="J421" i="2" s="1"/>
  <c r="K421" i="2" a="1"/>
  <c r="K421" i="2" s="1"/>
  <c r="L421" i="2" a="1"/>
  <c r="L421" i="2" s="1"/>
  <c r="N421" i="2" s="1" a="1"/>
  <c r="N421" i="2" s="1"/>
  <c r="O421" i="2" a="1"/>
  <c r="O421" i="2" s="1"/>
  <c r="Q421" i="2" s="1"/>
  <c r="A422" i="2"/>
  <c r="B422" i="2"/>
  <c r="C422" i="2"/>
  <c r="D422" i="2"/>
  <c r="E422" i="2" s="1"/>
  <c r="G422" i="2" a="1"/>
  <c r="G422" i="2" s="1"/>
  <c r="H422" i="2" a="1"/>
  <c r="H422" i="2" s="1"/>
  <c r="I422" i="2" a="1"/>
  <c r="I422" i="2" s="1"/>
  <c r="J422" i="2" a="1"/>
  <c r="J422" i="2" s="1"/>
  <c r="K422" i="2" a="1"/>
  <c r="K422" i="2" s="1"/>
  <c r="L422" i="2" a="1"/>
  <c r="L422" i="2" s="1"/>
  <c r="O422" i="2" a="1"/>
  <c r="O422" i="2" s="1"/>
  <c r="P422" i="2" s="1"/>
  <c r="A423" i="2"/>
  <c r="B423" i="2"/>
  <c r="C423" i="2"/>
  <c r="D423" i="2"/>
  <c r="F423" i="2" s="1"/>
  <c r="G423" i="2" a="1"/>
  <c r="G423" i="2" s="1"/>
  <c r="H423" i="2" a="1"/>
  <c r="H423" i="2" s="1"/>
  <c r="I423" i="2" a="1"/>
  <c r="I423" i="2" s="1"/>
  <c r="J423" i="2" a="1"/>
  <c r="J423" i="2" s="1"/>
  <c r="K423" i="2" a="1"/>
  <c r="K423" i="2" s="1"/>
  <c r="L423" i="2" a="1"/>
  <c r="L423" i="2" s="1"/>
  <c r="N423" i="2" s="1" a="1"/>
  <c r="N423" i="2" s="1"/>
  <c r="O423" i="2" a="1"/>
  <c r="O423" i="2" s="1"/>
  <c r="A424" i="2"/>
  <c r="B424" i="2"/>
  <c r="C424" i="2"/>
  <c r="D424" i="2"/>
  <c r="G424" i="2" a="1"/>
  <c r="G424" i="2" s="1"/>
  <c r="H424" i="2" a="1"/>
  <c r="H424" i="2" s="1"/>
  <c r="I424" i="2" a="1"/>
  <c r="I424" i="2" s="1"/>
  <c r="J424" i="2" a="1"/>
  <c r="J424" i="2" s="1"/>
  <c r="K424" i="2" a="1"/>
  <c r="K424" i="2" s="1"/>
  <c r="L424" i="2" a="1"/>
  <c r="L424" i="2" s="1"/>
  <c r="N424" i="2" s="1" a="1"/>
  <c r="N424" i="2" s="1"/>
  <c r="O424" i="2" a="1"/>
  <c r="O424" i="2" s="1"/>
  <c r="A425" i="2"/>
  <c r="B425" i="2"/>
  <c r="C425" i="2"/>
  <c r="D425" i="2"/>
  <c r="F425" i="2" s="1"/>
  <c r="G425" i="2" a="1"/>
  <c r="G425" i="2" s="1"/>
  <c r="H425" i="2" a="1"/>
  <c r="H425" i="2" s="1"/>
  <c r="I425" i="2" a="1"/>
  <c r="I425" i="2" s="1"/>
  <c r="J425" i="2" a="1"/>
  <c r="J425" i="2" s="1"/>
  <c r="K425" i="2" a="1"/>
  <c r="K425" i="2" s="1"/>
  <c r="L425" i="2" a="1"/>
  <c r="L425" i="2" s="1"/>
  <c r="N425" i="2" s="1" a="1"/>
  <c r="N425" i="2" s="1"/>
  <c r="O425" i="2" a="1"/>
  <c r="O425" i="2" s="1"/>
  <c r="A426" i="2"/>
  <c r="B426" i="2"/>
  <c r="C426" i="2"/>
  <c r="D426" i="2"/>
  <c r="E426" i="2" s="1"/>
  <c r="G426" i="2" a="1"/>
  <c r="G426" i="2" s="1"/>
  <c r="H426" i="2" a="1"/>
  <c r="H426" i="2" s="1"/>
  <c r="I426" i="2" a="1"/>
  <c r="I426" i="2" s="1"/>
  <c r="J426" i="2" a="1"/>
  <c r="J426" i="2" s="1"/>
  <c r="K426" i="2" a="1"/>
  <c r="K426" i="2" s="1"/>
  <c r="A426" i="5" s="1"/>
  <c r="L426" i="2" a="1"/>
  <c r="L426" i="2" s="1"/>
  <c r="O426" i="2" a="1"/>
  <c r="O426" i="2" s="1"/>
  <c r="Q426" i="2" s="1"/>
  <c r="D426" i="5" s="1"/>
  <c r="A427" i="2"/>
  <c r="B427" i="2"/>
  <c r="C427" i="2"/>
  <c r="D427" i="2"/>
  <c r="F427" i="2" s="1"/>
  <c r="G427" i="2" a="1"/>
  <c r="G427" i="2" s="1"/>
  <c r="H427" i="2" a="1"/>
  <c r="H427" i="2" s="1"/>
  <c r="I427" i="2" a="1"/>
  <c r="I427" i="2" s="1"/>
  <c r="J427" i="2" a="1"/>
  <c r="J427" i="2" s="1"/>
  <c r="K427" i="2" a="1"/>
  <c r="K427" i="2" s="1"/>
  <c r="L427" i="2" a="1"/>
  <c r="L427" i="2" s="1"/>
  <c r="O427" i="2" a="1"/>
  <c r="O427" i="2" s="1"/>
  <c r="A428" i="2"/>
  <c r="B428" i="2"/>
  <c r="C428" i="2"/>
  <c r="D428" i="2"/>
  <c r="F428" i="2" s="1"/>
  <c r="G428" i="2" a="1"/>
  <c r="G428" i="2" s="1"/>
  <c r="H428" i="2" a="1"/>
  <c r="H428" i="2" s="1"/>
  <c r="I428" i="2" a="1"/>
  <c r="I428" i="2" s="1"/>
  <c r="J428" i="2" a="1"/>
  <c r="J428" i="2" s="1"/>
  <c r="K428" i="2" a="1"/>
  <c r="K428" i="2" s="1"/>
  <c r="L428" i="2" a="1"/>
  <c r="L428" i="2" s="1"/>
  <c r="O428" i="2" a="1"/>
  <c r="O428" i="2" s="1"/>
  <c r="A429" i="2"/>
  <c r="B429" i="2"/>
  <c r="C429" i="2"/>
  <c r="D429" i="2"/>
  <c r="F429" i="2" s="1"/>
  <c r="G429" i="2" a="1"/>
  <c r="G429" i="2" s="1"/>
  <c r="H429" i="2" a="1"/>
  <c r="H429" i="2" s="1"/>
  <c r="I429" i="2" a="1"/>
  <c r="I429" i="2" s="1"/>
  <c r="J429" i="2" a="1"/>
  <c r="J429" i="2" s="1"/>
  <c r="K429" i="2" a="1"/>
  <c r="K429" i="2" s="1"/>
  <c r="L429" i="2" a="1"/>
  <c r="L429" i="2" s="1"/>
  <c r="M429" i="2" s="1" a="1"/>
  <c r="M429" i="2" s="1"/>
  <c r="O429" i="2" a="1"/>
  <c r="O429" i="2" s="1"/>
  <c r="A430" i="2"/>
  <c r="B430" i="2"/>
  <c r="C430" i="2"/>
  <c r="D430" i="2"/>
  <c r="F430" i="2" s="1"/>
  <c r="G430" i="2" a="1"/>
  <c r="G430" i="2" s="1"/>
  <c r="H430" i="2" a="1"/>
  <c r="H430" i="2" s="1"/>
  <c r="I430" i="2" a="1"/>
  <c r="I430" i="2" s="1"/>
  <c r="J430" i="2" a="1"/>
  <c r="J430" i="2" s="1"/>
  <c r="K430" i="2" a="1"/>
  <c r="K430" i="2" s="1"/>
  <c r="L430" i="2" a="1"/>
  <c r="L430" i="2" s="1"/>
  <c r="O430" i="2" a="1"/>
  <c r="O430" i="2" s="1"/>
  <c r="Q430" i="2" s="1"/>
  <c r="A431" i="2"/>
  <c r="B431" i="2"/>
  <c r="C431" i="2"/>
  <c r="D431" i="2"/>
  <c r="F431" i="2" s="1"/>
  <c r="G431" i="2" a="1"/>
  <c r="G431" i="2" s="1"/>
  <c r="H431" i="2" a="1"/>
  <c r="H431" i="2" s="1"/>
  <c r="I431" i="2" a="1"/>
  <c r="I431" i="2" s="1"/>
  <c r="J431" i="2" a="1"/>
  <c r="J431" i="2" s="1"/>
  <c r="K431" i="2" a="1"/>
  <c r="K431" i="2" s="1"/>
  <c r="L431" i="2" a="1"/>
  <c r="L431" i="2" s="1"/>
  <c r="O431" i="2" a="1"/>
  <c r="O431" i="2" s="1"/>
  <c r="Q431" i="2" s="1"/>
  <c r="A432" i="2"/>
  <c r="B432" i="2"/>
  <c r="C432" i="2"/>
  <c r="D432" i="2"/>
  <c r="E432" i="2" s="1"/>
  <c r="G432" i="2" a="1"/>
  <c r="G432" i="2" s="1"/>
  <c r="H432" i="2" a="1"/>
  <c r="H432" i="2" s="1"/>
  <c r="I432" i="2" a="1"/>
  <c r="I432" i="2" s="1"/>
  <c r="J432" i="2" a="1"/>
  <c r="J432" i="2" s="1"/>
  <c r="K432" i="2" a="1"/>
  <c r="K432" i="2" s="1"/>
  <c r="L432" i="2" a="1"/>
  <c r="L432" i="2" s="1"/>
  <c r="O432" i="2" a="1"/>
  <c r="O432" i="2" s="1"/>
  <c r="A433" i="2"/>
  <c r="B433" i="2"/>
  <c r="C433" i="2"/>
  <c r="D433" i="2"/>
  <c r="E433" i="2" s="1"/>
  <c r="G433" i="2" a="1"/>
  <c r="G433" i="2" s="1"/>
  <c r="H433" i="2" a="1"/>
  <c r="H433" i="2" s="1"/>
  <c r="I433" i="2" a="1"/>
  <c r="I433" i="2" s="1"/>
  <c r="J433" i="2" a="1"/>
  <c r="J433" i="2" s="1"/>
  <c r="K433" i="2" a="1"/>
  <c r="K433" i="2" s="1"/>
  <c r="L433" i="2" a="1"/>
  <c r="L433" i="2" s="1"/>
  <c r="M433" i="2" s="1" a="1"/>
  <c r="M433" i="2" s="1"/>
  <c r="O433" i="2" a="1"/>
  <c r="O433" i="2" s="1"/>
  <c r="Q433" i="2" s="1"/>
  <c r="A434" i="2"/>
  <c r="B434" i="2"/>
  <c r="C434" i="2"/>
  <c r="D434" i="2"/>
  <c r="E434" i="2" s="1"/>
  <c r="G434" i="2" a="1"/>
  <c r="G434" i="2" s="1"/>
  <c r="H434" i="2" a="1"/>
  <c r="H434" i="2" s="1"/>
  <c r="I434" i="2" a="1"/>
  <c r="I434" i="2" s="1"/>
  <c r="J434" i="2" a="1"/>
  <c r="J434" i="2" s="1"/>
  <c r="K434" i="2" a="1"/>
  <c r="K434" i="2" s="1"/>
  <c r="L434" i="2" a="1"/>
  <c r="L434" i="2" s="1"/>
  <c r="N434" i="2" s="1" a="1"/>
  <c r="N434" i="2" s="1"/>
  <c r="O434" i="2" a="1"/>
  <c r="O434" i="2" s="1"/>
  <c r="P434" i="2" s="1"/>
  <c r="A435" i="2"/>
  <c r="B435" i="2"/>
  <c r="C435" i="2"/>
  <c r="D435" i="2"/>
  <c r="F435" i="2" s="1"/>
  <c r="G435" i="2" a="1"/>
  <c r="G435" i="2" s="1"/>
  <c r="H435" i="2" a="1"/>
  <c r="H435" i="2" s="1"/>
  <c r="I435" i="2" a="1"/>
  <c r="I435" i="2" s="1"/>
  <c r="J435" i="2" a="1"/>
  <c r="J435" i="2" s="1"/>
  <c r="K435" i="2" a="1"/>
  <c r="K435" i="2" s="1"/>
  <c r="L435" i="2" a="1"/>
  <c r="L435" i="2" s="1"/>
  <c r="O435" i="2" a="1"/>
  <c r="O435" i="2" s="1"/>
  <c r="P435" i="2" s="1"/>
  <c r="A436" i="2"/>
  <c r="B436" i="2"/>
  <c r="C436" i="2"/>
  <c r="D436" i="2"/>
  <c r="E436" i="2" s="1"/>
  <c r="G436" i="2" a="1"/>
  <c r="G436" i="2" s="1"/>
  <c r="H436" i="2" a="1"/>
  <c r="H436" i="2" s="1"/>
  <c r="I436" i="2" a="1"/>
  <c r="I436" i="2" s="1"/>
  <c r="J436" i="2" a="1"/>
  <c r="J436" i="2" s="1"/>
  <c r="K436" i="2" a="1"/>
  <c r="K436" i="2" s="1"/>
  <c r="L436" i="2" a="1"/>
  <c r="L436" i="2" s="1"/>
  <c r="O436" i="2" a="1"/>
  <c r="O436" i="2" s="1"/>
  <c r="P436" i="2" s="1"/>
  <c r="A437" i="2"/>
  <c r="B437" i="2"/>
  <c r="C437" i="2"/>
  <c r="D437" i="2"/>
  <c r="E437" i="2" s="1"/>
  <c r="G437" i="2" a="1"/>
  <c r="G437" i="2" s="1"/>
  <c r="H437" i="2" a="1"/>
  <c r="H437" i="2" s="1"/>
  <c r="I437" i="2" a="1"/>
  <c r="I437" i="2" s="1"/>
  <c r="J437" i="2" a="1"/>
  <c r="J437" i="2" s="1"/>
  <c r="K437" i="2" a="1"/>
  <c r="K437" i="2" s="1"/>
  <c r="L437" i="2" a="1"/>
  <c r="L437" i="2" s="1"/>
  <c r="N437" i="2" s="1" a="1"/>
  <c r="N437" i="2" s="1"/>
  <c r="O437" i="2" a="1"/>
  <c r="O437" i="2" s="1"/>
  <c r="Q437" i="2" s="1"/>
  <c r="A438" i="2"/>
  <c r="B438" i="2"/>
  <c r="C438" i="2"/>
  <c r="D438" i="2"/>
  <c r="F438" i="2" s="1"/>
  <c r="G438" i="2" a="1"/>
  <c r="G438" i="2" s="1"/>
  <c r="H438" i="2" a="1"/>
  <c r="H438" i="2" s="1"/>
  <c r="I438" i="2" a="1"/>
  <c r="I438" i="2" s="1"/>
  <c r="J438" i="2" a="1"/>
  <c r="J438" i="2" s="1"/>
  <c r="K438" i="2" a="1"/>
  <c r="K438" i="2" s="1"/>
  <c r="L438" i="2" a="1"/>
  <c r="L438" i="2" s="1"/>
  <c r="O438" i="2" a="1"/>
  <c r="O438" i="2" s="1"/>
  <c r="P438" i="2" s="1"/>
  <c r="A439" i="2"/>
  <c r="B439" i="2"/>
  <c r="C439" i="2"/>
  <c r="D439" i="2"/>
  <c r="F439" i="2" s="1"/>
  <c r="G439" i="2" a="1"/>
  <c r="G439" i="2" s="1"/>
  <c r="H439" i="2" a="1"/>
  <c r="H439" i="2" s="1"/>
  <c r="I439" i="2" a="1"/>
  <c r="I439" i="2" s="1"/>
  <c r="J439" i="2" a="1"/>
  <c r="J439" i="2" s="1"/>
  <c r="K439" i="2" a="1"/>
  <c r="K439" i="2" s="1"/>
  <c r="L439" i="2" a="1"/>
  <c r="L439" i="2" s="1"/>
  <c r="M439" i="2" s="1" a="1"/>
  <c r="M439" i="2" s="1"/>
  <c r="O439" i="2" a="1"/>
  <c r="O439" i="2" s="1"/>
  <c r="A440" i="2"/>
  <c r="B440" i="2"/>
  <c r="C440" i="2"/>
  <c r="D440" i="2"/>
  <c r="F440" i="2" s="1"/>
  <c r="G440" i="2" a="1"/>
  <c r="G440" i="2" s="1"/>
  <c r="H440" i="2" a="1"/>
  <c r="H440" i="2" s="1"/>
  <c r="I440" i="2" a="1"/>
  <c r="I440" i="2" s="1"/>
  <c r="J440" i="2" a="1"/>
  <c r="J440" i="2" s="1"/>
  <c r="K440" i="2" a="1"/>
  <c r="K440" i="2" s="1"/>
  <c r="L440" i="2" a="1"/>
  <c r="L440" i="2" s="1"/>
  <c r="M440" i="2" s="1" a="1"/>
  <c r="M440" i="2" s="1"/>
  <c r="O440" i="2" a="1"/>
  <c r="O440" i="2" s="1"/>
  <c r="A441" i="2"/>
  <c r="B441" i="2"/>
  <c r="C441" i="2"/>
  <c r="D441" i="2"/>
  <c r="F441" i="2" s="1"/>
  <c r="G441" i="2" a="1"/>
  <c r="G441" i="2" s="1"/>
  <c r="H441" i="2" a="1"/>
  <c r="H441" i="2" s="1"/>
  <c r="I441" i="2" a="1"/>
  <c r="I441" i="2" s="1"/>
  <c r="J441" i="2" a="1"/>
  <c r="J441" i="2" s="1"/>
  <c r="K441" i="2" a="1"/>
  <c r="K441" i="2" s="1"/>
  <c r="L441" i="2" a="1"/>
  <c r="L441" i="2" s="1"/>
  <c r="M441" i="2" s="1" a="1"/>
  <c r="M441" i="2" s="1"/>
  <c r="O441" i="2" a="1"/>
  <c r="O441" i="2" s="1"/>
  <c r="A442" i="2"/>
  <c r="B442" i="2"/>
  <c r="C442" i="2"/>
  <c r="D442" i="2"/>
  <c r="E442" i="2" s="1"/>
  <c r="G442" i="2" a="1"/>
  <c r="G442" i="2" s="1"/>
  <c r="H442" i="2" a="1"/>
  <c r="H442" i="2" s="1"/>
  <c r="I442" i="2" a="1"/>
  <c r="I442" i="2" s="1"/>
  <c r="J442" i="2" a="1"/>
  <c r="J442" i="2" s="1"/>
  <c r="K442" i="2" a="1"/>
  <c r="K442" i="2" s="1"/>
  <c r="L442" i="2" a="1"/>
  <c r="L442" i="2" s="1"/>
  <c r="O442" i="2" a="1"/>
  <c r="O442" i="2" s="1"/>
  <c r="Q442" i="2" s="1"/>
  <c r="A443" i="2"/>
  <c r="B443" i="2"/>
  <c r="C443" i="2"/>
  <c r="D443" i="2"/>
  <c r="F443" i="2" s="1"/>
  <c r="G443" i="2" a="1"/>
  <c r="G443" i="2" s="1"/>
  <c r="H443" i="2" a="1"/>
  <c r="H443" i="2" s="1"/>
  <c r="I443" i="2" a="1"/>
  <c r="I443" i="2" s="1"/>
  <c r="J443" i="2" a="1"/>
  <c r="J443" i="2" s="1"/>
  <c r="K443" i="2" a="1"/>
  <c r="K443" i="2" s="1"/>
  <c r="L443" i="2" a="1"/>
  <c r="L443" i="2" s="1"/>
  <c r="O443" i="2" a="1"/>
  <c r="O443" i="2" s="1"/>
  <c r="A444" i="2"/>
  <c r="B444" i="2"/>
  <c r="C444" i="2"/>
  <c r="D444" i="2"/>
  <c r="F444" i="2" s="1"/>
  <c r="G444" i="2" a="1"/>
  <c r="G444" i="2" s="1"/>
  <c r="H444" i="2" a="1"/>
  <c r="H444" i="2" s="1"/>
  <c r="I444" i="2" a="1"/>
  <c r="I444" i="2" s="1"/>
  <c r="J444" i="2" a="1"/>
  <c r="J444" i="2" s="1"/>
  <c r="K444" i="2" a="1"/>
  <c r="K444" i="2" s="1"/>
  <c r="L444" i="2" a="1"/>
  <c r="L444" i="2" s="1"/>
  <c r="O444" i="2" a="1"/>
  <c r="O444" i="2" s="1"/>
  <c r="A445" i="2"/>
  <c r="B445" i="2"/>
  <c r="C445" i="2"/>
  <c r="D445" i="2"/>
  <c r="E445" i="2" s="1"/>
  <c r="G445" i="2" a="1"/>
  <c r="G445" i="2" s="1"/>
  <c r="H445" i="2" a="1"/>
  <c r="H445" i="2" s="1"/>
  <c r="I445" i="2" a="1"/>
  <c r="I445" i="2" s="1"/>
  <c r="J445" i="2" a="1"/>
  <c r="J445" i="2" s="1"/>
  <c r="K445" i="2" a="1"/>
  <c r="K445" i="2" s="1"/>
  <c r="A445" i="5" s="1"/>
  <c r="L445" i="2" a="1"/>
  <c r="L445" i="2" s="1"/>
  <c r="O445" i="2" a="1"/>
  <c r="O445" i="2" s="1"/>
  <c r="A446" i="2"/>
  <c r="B446" i="2"/>
  <c r="C446" i="2"/>
  <c r="D446" i="2"/>
  <c r="F446" i="2" s="1"/>
  <c r="G446" i="2" a="1"/>
  <c r="G446" i="2" s="1"/>
  <c r="H446" i="2" a="1"/>
  <c r="H446" i="2" s="1"/>
  <c r="I446" i="2" a="1"/>
  <c r="I446" i="2" s="1"/>
  <c r="J446" i="2" a="1"/>
  <c r="J446" i="2" s="1"/>
  <c r="K446" i="2" a="1"/>
  <c r="K446" i="2" s="1"/>
  <c r="L446" i="2" a="1"/>
  <c r="L446" i="2" s="1"/>
  <c r="N446" i="2" s="1" a="1"/>
  <c r="N446" i="2" s="1"/>
  <c r="O446" i="2" a="1"/>
  <c r="O446" i="2" s="1"/>
  <c r="A447" i="2"/>
  <c r="B447" i="2"/>
  <c r="C447" i="2"/>
  <c r="D447" i="2"/>
  <c r="F447" i="2" s="1"/>
  <c r="G447" i="2" a="1"/>
  <c r="G447" i="2" s="1"/>
  <c r="H447" i="2" a="1"/>
  <c r="H447" i="2" s="1"/>
  <c r="I447" i="2" a="1"/>
  <c r="I447" i="2" s="1"/>
  <c r="J447" i="2" a="1"/>
  <c r="J447" i="2" s="1"/>
  <c r="K447" i="2" a="1"/>
  <c r="K447" i="2" s="1"/>
  <c r="L447" i="2" a="1"/>
  <c r="L447" i="2" s="1"/>
  <c r="N447" i="2" s="1" a="1"/>
  <c r="N447" i="2" s="1"/>
  <c r="O447" i="2" a="1"/>
  <c r="O447" i="2" s="1"/>
  <c r="Q447" i="2" s="1"/>
  <c r="A448" i="2"/>
  <c r="B448" i="2"/>
  <c r="C448" i="2"/>
  <c r="D448" i="2"/>
  <c r="F448" i="2" s="1"/>
  <c r="G448" i="2" a="1"/>
  <c r="G448" i="2" s="1"/>
  <c r="H448" i="2" a="1"/>
  <c r="H448" i="2" s="1"/>
  <c r="I448" i="2" a="1"/>
  <c r="I448" i="2" s="1"/>
  <c r="J448" i="2" a="1"/>
  <c r="J448" i="2" s="1"/>
  <c r="K448" i="2" a="1"/>
  <c r="K448" i="2" s="1"/>
  <c r="L448" i="2" a="1"/>
  <c r="L448" i="2" s="1"/>
  <c r="O448" i="2" a="1"/>
  <c r="O448" i="2" s="1"/>
  <c r="A449" i="2"/>
  <c r="B449" i="2"/>
  <c r="C449" i="2"/>
  <c r="D449" i="2"/>
  <c r="F449" i="2" s="1"/>
  <c r="G449" i="2" a="1"/>
  <c r="G449" i="2" s="1"/>
  <c r="H449" i="2" a="1"/>
  <c r="H449" i="2" s="1"/>
  <c r="I449" i="2" a="1"/>
  <c r="I449" i="2" s="1"/>
  <c r="J449" i="2" a="1"/>
  <c r="J449" i="2" s="1"/>
  <c r="K449" i="2" a="1"/>
  <c r="K449" i="2" s="1"/>
  <c r="L449" i="2" a="1"/>
  <c r="L449" i="2" s="1"/>
  <c r="M449" i="2" s="1" a="1"/>
  <c r="M449" i="2" s="1"/>
  <c r="O449" i="2" a="1"/>
  <c r="O449" i="2" s="1"/>
  <c r="Q449" i="2" s="1"/>
  <c r="A450" i="2"/>
  <c r="B450" i="2"/>
  <c r="C450" i="2"/>
  <c r="D450" i="2"/>
  <c r="G450" i="2" a="1"/>
  <c r="G450" i="2" s="1"/>
  <c r="H450" i="2" a="1"/>
  <c r="H450" i="2" s="1"/>
  <c r="I450" i="2" a="1"/>
  <c r="I450" i="2" s="1"/>
  <c r="J450" i="2" a="1"/>
  <c r="J450" i="2" s="1"/>
  <c r="K450" i="2" a="1"/>
  <c r="K450" i="2" s="1"/>
  <c r="L450" i="2" a="1"/>
  <c r="L450" i="2" s="1"/>
  <c r="O450" i="2" a="1"/>
  <c r="O450" i="2" s="1"/>
  <c r="Q450" i="2" s="1"/>
  <c r="A451" i="2"/>
  <c r="B451" i="2"/>
  <c r="C451" i="2"/>
  <c r="D451" i="2"/>
  <c r="F451" i="2" s="1"/>
  <c r="G451" i="2" a="1"/>
  <c r="G451" i="2" s="1"/>
  <c r="H451" i="2" a="1"/>
  <c r="H451" i="2" s="1"/>
  <c r="I451" i="2" a="1"/>
  <c r="I451" i="2" s="1"/>
  <c r="J451" i="2" a="1"/>
  <c r="J451" i="2" s="1"/>
  <c r="K451" i="2" a="1"/>
  <c r="K451" i="2" s="1"/>
  <c r="L451" i="2" a="1"/>
  <c r="L451" i="2" s="1"/>
  <c r="N451" i="2" s="1" a="1"/>
  <c r="N451" i="2" s="1"/>
  <c r="O451" i="2" a="1"/>
  <c r="O451" i="2" s="1"/>
  <c r="A452" i="2"/>
  <c r="B452" i="2"/>
  <c r="C452" i="2"/>
  <c r="D452" i="2"/>
  <c r="E452" i="2" s="1"/>
  <c r="G452" i="2" a="1"/>
  <c r="G452" i="2" s="1"/>
  <c r="H452" i="2" a="1"/>
  <c r="H452" i="2" s="1"/>
  <c r="I452" i="2" a="1"/>
  <c r="I452" i="2" s="1"/>
  <c r="J452" i="2" a="1"/>
  <c r="J452" i="2" s="1"/>
  <c r="K452" i="2" a="1"/>
  <c r="K452" i="2" s="1"/>
  <c r="L452" i="2" a="1"/>
  <c r="L452" i="2" s="1"/>
  <c r="O452" i="2" a="1"/>
  <c r="O452" i="2" s="1"/>
  <c r="P452" i="2" s="1"/>
  <c r="A453" i="2"/>
  <c r="B453" i="2"/>
  <c r="C453" i="2"/>
  <c r="D453" i="2"/>
  <c r="E453" i="2" s="1"/>
  <c r="G453" i="2" a="1"/>
  <c r="G453" i="2" s="1"/>
  <c r="H453" i="2" a="1"/>
  <c r="H453" i="2" s="1"/>
  <c r="I453" i="2" a="1"/>
  <c r="I453" i="2" s="1"/>
  <c r="J453" i="2" a="1"/>
  <c r="J453" i="2" s="1"/>
  <c r="K453" i="2" a="1"/>
  <c r="K453" i="2" s="1"/>
  <c r="L453" i="2" a="1"/>
  <c r="L453" i="2" s="1"/>
  <c r="O453" i="2" a="1"/>
  <c r="O453" i="2" s="1"/>
  <c r="A454" i="2"/>
  <c r="B454" i="2"/>
  <c r="C454" i="2"/>
  <c r="D454" i="2"/>
  <c r="E454" i="2" s="1"/>
  <c r="G454" i="2" a="1"/>
  <c r="G454" i="2" s="1"/>
  <c r="H454" i="2" a="1"/>
  <c r="H454" i="2" s="1"/>
  <c r="I454" i="2" a="1"/>
  <c r="I454" i="2" s="1"/>
  <c r="J454" i="2" a="1"/>
  <c r="J454" i="2" s="1"/>
  <c r="K454" i="2" a="1"/>
  <c r="K454" i="2" s="1"/>
  <c r="L454" i="2" a="1"/>
  <c r="L454" i="2" s="1"/>
  <c r="O454" i="2" a="1"/>
  <c r="O454" i="2" s="1"/>
  <c r="P454" i="2" s="1"/>
  <c r="A455" i="2"/>
  <c r="B455" i="2"/>
  <c r="C455" i="2"/>
  <c r="D455" i="2"/>
  <c r="G455" i="2" a="1"/>
  <c r="G455" i="2" s="1"/>
  <c r="H455" i="2" a="1"/>
  <c r="H455" i="2" s="1"/>
  <c r="I455" i="2" a="1"/>
  <c r="I455" i="2" s="1"/>
  <c r="J455" i="2" a="1"/>
  <c r="J455" i="2" s="1"/>
  <c r="K455" i="2" a="1"/>
  <c r="K455" i="2" s="1"/>
  <c r="L455" i="2" a="1"/>
  <c r="L455" i="2" s="1"/>
  <c r="O455" i="2" a="1"/>
  <c r="O455" i="2" s="1"/>
  <c r="P455" i="2" s="1"/>
  <c r="A456" i="2"/>
  <c r="B456" i="2"/>
  <c r="C456" i="2"/>
  <c r="D456" i="2"/>
  <c r="E456" i="2" s="1"/>
  <c r="G456" i="2" a="1"/>
  <c r="G456" i="2" s="1"/>
  <c r="H456" i="2" a="1"/>
  <c r="H456" i="2" s="1"/>
  <c r="I456" i="2" a="1"/>
  <c r="I456" i="2" s="1"/>
  <c r="J456" i="2" a="1"/>
  <c r="J456" i="2" s="1"/>
  <c r="K456" i="2" a="1"/>
  <c r="K456" i="2" s="1"/>
  <c r="A456" i="5" s="1"/>
  <c r="L456" i="2" a="1"/>
  <c r="L456" i="2" s="1"/>
  <c r="O456" i="2" a="1"/>
  <c r="O456" i="2" s="1"/>
  <c r="A457" i="2"/>
  <c r="B457" i="2"/>
  <c r="C457" i="2"/>
  <c r="D457" i="2"/>
  <c r="G457" i="2" a="1"/>
  <c r="G457" i="2" s="1"/>
  <c r="H457" i="2" a="1"/>
  <c r="H457" i="2" s="1"/>
  <c r="I457" i="2" a="1"/>
  <c r="I457" i="2" s="1"/>
  <c r="J457" i="2" a="1"/>
  <c r="J457" i="2" s="1"/>
  <c r="K457" i="2" a="1"/>
  <c r="K457" i="2" s="1"/>
  <c r="L457" i="2" a="1"/>
  <c r="L457" i="2" s="1"/>
  <c r="M457" i="2" s="1" a="1"/>
  <c r="M457" i="2" s="1"/>
  <c r="O457" i="2" a="1"/>
  <c r="O457" i="2" s="1"/>
  <c r="A458" i="2"/>
  <c r="B458" i="2"/>
  <c r="C458" i="2"/>
  <c r="D458" i="2"/>
  <c r="E458" i="2" s="1"/>
  <c r="G458" i="2" a="1"/>
  <c r="G458" i="2" s="1"/>
  <c r="H458" i="2" a="1"/>
  <c r="H458" i="2" s="1"/>
  <c r="I458" i="2" a="1"/>
  <c r="I458" i="2" s="1"/>
  <c r="J458" i="2" a="1"/>
  <c r="J458" i="2" s="1"/>
  <c r="K458" i="2" a="1"/>
  <c r="K458" i="2" s="1"/>
  <c r="L458" i="2" a="1"/>
  <c r="L458" i="2" s="1"/>
  <c r="O458" i="2" a="1"/>
  <c r="O458" i="2" s="1"/>
  <c r="Q458" i="2" s="1"/>
  <c r="A459" i="2"/>
  <c r="B459" i="2"/>
  <c r="C459" i="2"/>
  <c r="D459" i="2"/>
  <c r="F459" i="2" s="1"/>
  <c r="G459" i="2" a="1"/>
  <c r="G459" i="2" s="1"/>
  <c r="H459" i="2" a="1"/>
  <c r="H459" i="2" s="1"/>
  <c r="I459" i="2" a="1"/>
  <c r="I459" i="2" s="1"/>
  <c r="J459" i="2" a="1"/>
  <c r="J459" i="2" s="1"/>
  <c r="K459" i="2" a="1"/>
  <c r="K459" i="2" s="1"/>
  <c r="L459" i="2" a="1"/>
  <c r="L459" i="2" s="1"/>
  <c r="O459" i="2" a="1"/>
  <c r="O459" i="2" s="1"/>
  <c r="Q459" i="2" s="1"/>
  <c r="A460" i="2"/>
  <c r="B460" i="2"/>
  <c r="C460" i="2"/>
  <c r="D460" i="2"/>
  <c r="E460" i="2" s="1"/>
  <c r="G460" i="2" a="1"/>
  <c r="G460" i="2" s="1"/>
  <c r="H460" i="2" a="1"/>
  <c r="H460" i="2" s="1"/>
  <c r="I460" i="2" a="1"/>
  <c r="I460" i="2" s="1"/>
  <c r="J460" i="2" a="1"/>
  <c r="J460" i="2" s="1"/>
  <c r="K460" i="2" a="1"/>
  <c r="K460" i="2" s="1"/>
  <c r="L460" i="2" a="1"/>
  <c r="L460" i="2" s="1"/>
  <c r="N460" i="2" s="1" a="1"/>
  <c r="N460" i="2" s="1"/>
  <c r="O460" i="2" a="1"/>
  <c r="O460" i="2" s="1"/>
  <c r="A461" i="2"/>
  <c r="B461" i="2"/>
  <c r="C461" i="2"/>
  <c r="D461" i="2"/>
  <c r="E461" i="2" s="1"/>
  <c r="G461" i="2" a="1"/>
  <c r="G461" i="2" s="1"/>
  <c r="H461" i="2" a="1"/>
  <c r="H461" i="2" s="1"/>
  <c r="I461" i="2" a="1"/>
  <c r="I461" i="2" s="1"/>
  <c r="J461" i="2" a="1"/>
  <c r="J461" i="2" s="1"/>
  <c r="K461" i="2" a="1"/>
  <c r="K461" i="2" s="1"/>
  <c r="L461" i="2" a="1"/>
  <c r="L461" i="2" s="1"/>
  <c r="N461" i="2" s="1" a="1"/>
  <c r="N461" i="2" s="1"/>
  <c r="O461" i="2" a="1"/>
  <c r="O461" i="2" s="1"/>
  <c r="A462" i="2"/>
  <c r="B462" i="2"/>
  <c r="C462" i="2"/>
  <c r="D462" i="2"/>
  <c r="E462" i="2" s="1"/>
  <c r="G462" i="2" a="1"/>
  <c r="G462" i="2" s="1"/>
  <c r="H462" i="2" a="1"/>
  <c r="H462" i="2" s="1"/>
  <c r="I462" i="2" a="1"/>
  <c r="I462" i="2" s="1"/>
  <c r="J462" i="2" a="1"/>
  <c r="J462" i="2" s="1"/>
  <c r="K462" i="2" a="1"/>
  <c r="K462" i="2" s="1"/>
  <c r="L462" i="2" a="1"/>
  <c r="L462" i="2" s="1"/>
  <c r="O462" i="2" a="1"/>
  <c r="O462" i="2" s="1"/>
  <c r="P462" i="2" s="1"/>
  <c r="A463" i="2"/>
  <c r="B463" i="2"/>
  <c r="C463" i="2"/>
  <c r="D463" i="2"/>
  <c r="G463" i="2" a="1"/>
  <c r="G463" i="2" s="1"/>
  <c r="H463" i="2" a="1"/>
  <c r="H463" i="2" s="1"/>
  <c r="I463" i="2" a="1"/>
  <c r="I463" i="2" s="1"/>
  <c r="J463" i="2" a="1"/>
  <c r="J463" i="2" s="1"/>
  <c r="K463" i="2" a="1"/>
  <c r="K463" i="2" s="1"/>
  <c r="L463" i="2" a="1"/>
  <c r="L463" i="2" s="1"/>
  <c r="O463" i="2" a="1"/>
  <c r="O463" i="2" s="1"/>
  <c r="Q463" i="2" s="1"/>
  <c r="A464" i="2"/>
  <c r="B464" i="2"/>
  <c r="C464" i="2"/>
  <c r="D464" i="2"/>
  <c r="E464" i="2" s="1"/>
  <c r="G464" i="2" a="1"/>
  <c r="G464" i="2" s="1"/>
  <c r="H464" i="2" a="1"/>
  <c r="H464" i="2" s="1"/>
  <c r="I464" i="2" a="1"/>
  <c r="I464" i="2" s="1"/>
  <c r="J464" i="2" a="1"/>
  <c r="J464" i="2" s="1"/>
  <c r="K464" i="2" a="1"/>
  <c r="K464" i="2" s="1"/>
  <c r="A464" i="5" s="1"/>
  <c r="L464" i="2" a="1"/>
  <c r="L464" i="2" s="1"/>
  <c r="M464" i="2" s="1" a="1"/>
  <c r="M464" i="2" s="1"/>
  <c r="O464" i="2" a="1"/>
  <c r="O464" i="2" s="1"/>
  <c r="A465" i="2"/>
  <c r="B465" i="2"/>
  <c r="C465" i="2"/>
  <c r="D465" i="2"/>
  <c r="E465" i="2" s="1"/>
  <c r="G465" i="2" a="1"/>
  <c r="G465" i="2" s="1"/>
  <c r="H465" i="2" a="1"/>
  <c r="H465" i="2" s="1"/>
  <c r="I465" i="2" a="1"/>
  <c r="I465" i="2" s="1"/>
  <c r="J465" i="2" a="1"/>
  <c r="J465" i="2" s="1"/>
  <c r="K465" i="2" a="1"/>
  <c r="K465" i="2" s="1"/>
  <c r="L465" i="2" a="1"/>
  <c r="L465" i="2" s="1"/>
  <c r="O465" i="2" a="1"/>
  <c r="O465" i="2" s="1"/>
  <c r="P465" i="2" s="1"/>
  <c r="A466" i="2"/>
  <c r="B466" i="2"/>
  <c r="C466" i="2"/>
  <c r="D466" i="2"/>
  <c r="F466" i="2" s="1"/>
  <c r="G466" i="2" a="1"/>
  <c r="G466" i="2" s="1"/>
  <c r="H466" i="2" a="1"/>
  <c r="H466" i="2" s="1"/>
  <c r="I466" i="2" a="1"/>
  <c r="I466" i="2" s="1"/>
  <c r="J466" i="2" a="1"/>
  <c r="J466" i="2" s="1"/>
  <c r="K466" i="2" a="1"/>
  <c r="K466" i="2" s="1"/>
  <c r="L466" i="2" a="1"/>
  <c r="L466" i="2" s="1"/>
  <c r="O466" i="2" a="1"/>
  <c r="O466" i="2" s="1"/>
  <c r="A467" i="2"/>
  <c r="B467" i="2"/>
  <c r="C467" i="2"/>
  <c r="D467" i="2"/>
  <c r="E467" i="2" s="1"/>
  <c r="G467" i="2" a="1"/>
  <c r="G467" i="2" s="1"/>
  <c r="H467" i="2" a="1"/>
  <c r="H467" i="2" s="1"/>
  <c r="I467" i="2" a="1"/>
  <c r="I467" i="2" s="1"/>
  <c r="J467" i="2" a="1"/>
  <c r="J467" i="2" s="1"/>
  <c r="K467" i="2" a="1"/>
  <c r="K467" i="2" s="1"/>
  <c r="L467" i="2" a="1"/>
  <c r="L467" i="2" s="1"/>
  <c r="O467" i="2" a="1"/>
  <c r="O467" i="2" s="1"/>
  <c r="A468" i="2"/>
  <c r="B468" i="2"/>
  <c r="C468" i="2"/>
  <c r="D468" i="2"/>
  <c r="F468" i="2" s="1"/>
  <c r="G468" i="2" a="1"/>
  <c r="G468" i="2" s="1"/>
  <c r="H468" i="2" a="1"/>
  <c r="H468" i="2" s="1"/>
  <c r="I468" i="2" a="1"/>
  <c r="I468" i="2" s="1"/>
  <c r="J468" i="2" a="1"/>
  <c r="J468" i="2" s="1"/>
  <c r="K468" i="2" a="1"/>
  <c r="K468" i="2" s="1"/>
  <c r="L468" i="2" a="1"/>
  <c r="L468" i="2" s="1"/>
  <c r="N468" i="2" s="1" a="1"/>
  <c r="N468" i="2" s="1"/>
  <c r="O468" i="2" a="1"/>
  <c r="O468" i="2" s="1"/>
  <c r="A469" i="2"/>
  <c r="B469" i="2"/>
  <c r="C469" i="2"/>
  <c r="D469" i="2"/>
  <c r="E469" i="2" s="1"/>
  <c r="G469" i="2" a="1"/>
  <c r="G469" i="2" s="1"/>
  <c r="H469" i="2" a="1"/>
  <c r="H469" i="2" s="1"/>
  <c r="I469" i="2" a="1"/>
  <c r="I469" i="2" s="1"/>
  <c r="J469" i="2" a="1"/>
  <c r="J469" i="2" s="1"/>
  <c r="K469" i="2" a="1"/>
  <c r="K469" i="2" s="1"/>
  <c r="L469" i="2" a="1"/>
  <c r="L469" i="2" s="1"/>
  <c r="M469" i="2" s="1" a="1"/>
  <c r="M469" i="2" s="1"/>
  <c r="O469" i="2" a="1"/>
  <c r="O469" i="2" s="1"/>
  <c r="Q469" i="2" s="1"/>
  <c r="A470" i="2"/>
  <c r="B470" i="2"/>
  <c r="C470" i="2"/>
  <c r="D470" i="2"/>
  <c r="F470" i="2" s="1"/>
  <c r="G470" i="2" a="1"/>
  <c r="G470" i="2" s="1"/>
  <c r="H470" i="2" a="1"/>
  <c r="H470" i="2" s="1"/>
  <c r="I470" i="2" a="1"/>
  <c r="I470" i="2" s="1"/>
  <c r="J470" i="2" a="1"/>
  <c r="J470" i="2" s="1"/>
  <c r="K470" i="2" a="1"/>
  <c r="K470" i="2" s="1"/>
  <c r="L470" i="2" a="1"/>
  <c r="L470" i="2" s="1"/>
  <c r="O470" i="2" a="1"/>
  <c r="O470" i="2" s="1"/>
  <c r="A471" i="2"/>
  <c r="B471" i="2"/>
  <c r="C471" i="2"/>
  <c r="D471" i="2"/>
  <c r="F471" i="2" s="1"/>
  <c r="G471" i="2" a="1"/>
  <c r="G471" i="2" s="1"/>
  <c r="H471" i="2" a="1"/>
  <c r="H471" i="2" s="1"/>
  <c r="I471" i="2" a="1"/>
  <c r="I471" i="2" s="1"/>
  <c r="J471" i="2" a="1"/>
  <c r="J471" i="2" s="1"/>
  <c r="K471" i="2" a="1"/>
  <c r="K471" i="2" s="1"/>
  <c r="L471" i="2" a="1"/>
  <c r="L471" i="2" s="1"/>
  <c r="O471" i="2" a="1"/>
  <c r="O471" i="2" s="1"/>
  <c r="A472" i="2"/>
  <c r="B472" i="2"/>
  <c r="C472" i="2"/>
  <c r="D472" i="2"/>
  <c r="E472" i="2" s="1"/>
  <c r="G472" i="2" a="1"/>
  <c r="G472" i="2" s="1"/>
  <c r="H472" i="2" a="1"/>
  <c r="H472" i="2" s="1"/>
  <c r="I472" i="2" a="1"/>
  <c r="I472" i="2" s="1"/>
  <c r="J472" i="2" a="1"/>
  <c r="J472" i="2" s="1"/>
  <c r="K472" i="2" a="1"/>
  <c r="K472" i="2" s="1"/>
  <c r="L472" i="2" a="1"/>
  <c r="L472" i="2" s="1"/>
  <c r="M472" i="2" s="1" a="1"/>
  <c r="M472" i="2" s="1"/>
  <c r="O472" i="2" a="1"/>
  <c r="O472" i="2" s="1"/>
  <c r="A473" i="2"/>
  <c r="B473" i="2"/>
  <c r="C473" i="2"/>
  <c r="D473" i="2"/>
  <c r="E473" i="2" s="1"/>
  <c r="G473" i="2" a="1"/>
  <c r="G473" i="2" s="1"/>
  <c r="H473" i="2" a="1"/>
  <c r="H473" i="2" s="1"/>
  <c r="I473" i="2" a="1"/>
  <c r="I473" i="2" s="1"/>
  <c r="J473" i="2" a="1"/>
  <c r="J473" i="2" s="1"/>
  <c r="K473" i="2" a="1"/>
  <c r="K473" i="2" s="1"/>
  <c r="L473" i="2" a="1"/>
  <c r="L473" i="2" s="1"/>
  <c r="O473" i="2" a="1"/>
  <c r="O473" i="2" s="1"/>
  <c r="P473" i="2" s="1"/>
  <c r="A474" i="2"/>
  <c r="B474" i="2"/>
  <c r="C474" i="2"/>
  <c r="D474" i="2"/>
  <c r="F474" i="2" s="1"/>
  <c r="G474" i="2" a="1"/>
  <c r="G474" i="2" s="1"/>
  <c r="H474" i="2" a="1"/>
  <c r="H474" i="2" s="1"/>
  <c r="I474" i="2" a="1"/>
  <c r="I474" i="2" s="1"/>
  <c r="J474" i="2" a="1"/>
  <c r="J474" i="2" s="1"/>
  <c r="K474" i="2" a="1"/>
  <c r="K474" i="2" s="1"/>
  <c r="L474" i="2" a="1"/>
  <c r="L474" i="2" s="1"/>
  <c r="M474" i="2" s="1" a="1"/>
  <c r="M474" i="2" s="1"/>
  <c r="O474" i="2" a="1"/>
  <c r="O474" i="2" s="1"/>
  <c r="A475" i="2"/>
  <c r="B475" i="2"/>
  <c r="C475" i="2"/>
  <c r="D475" i="2"/>
  <c r="E475" i="2" s="1"/>
  <c r="G475" i="2" a="1"/>
  <c r="G475" i="2" s="1"/>
  <c r="H475" i="2" a="1"/>
  <c r="H475" i="2" s="1"/>
  <c r="I475" i="2" a="1"/>
  <c r="I475" i="2" s="1"/>
  <c r="J475" i="2" a="1"/>
  <c r="J475" i="2" s="1"/>
  <c r="K475" i="2" a="1"/>
  <c r="K475" i="2" s="1"/>
  <c r="L475" i="2" a="1"/>
  <c r="L475" i="2" s="1"/>
  <c r="M475" i="2" s="1" a="1"/>
  <c r="M475" i="2" s="1"/>
  <c r="O475" i="2" a="1"/>
  <c r="O475" i="2" s="1"/>
  <c r="A476" i="2"/>
  <c r="B476" i="2"/>
  <c r="C476" i="2"/>
  <c r="D476" i="2"/>
  <c r="E476" i="2" s="1"/>
  <c r="G476" i="2" a="1"/>
  <c r="G476" i="2" s="1"/>
  <c r="H476" i="2" a="1"/>
  <c r="H476" i="2" s="1"/>
  <c r="I476" i="2" a="1"/>
  <c r="I476" i="2" s="1"/>
  <c r="J476" i="2" a="1"/>
  <c r="J476" i="2" s="1"/>
  <c r="K476" i="2" a="1"/>
  <c r="K476" i="2" s="1"/>
  <c r="L476" i="2" a="1"/>
  <c r="L476" i="2" s="1"/>
  <c r="M476" i="2" s="1" a="1"/>
  <c r="M476" i="2" s="1"/>
  <c r="O476" i="2" a="1"/>
  <c r="O476" i="2" s="1"/>
  <c r="A477" i="2"/>
  <c r="B477" i="2"/>
  <c r="C477" i="2"/>
  <c r="D477" i="2"/>
  <c r="E477" i="2" s="1"/>
  <c r="G477" i="2" a="1"/>
  <c r="G477" i="2" s="1"/>
  <c r="H477" i="2" a="1"/>
  <c r="H477" i="2" s="1"/>
  <c r="I477" i="2" a="1"/>
  <c r="I477" i="2" s="1"/>
  <c r="J477" i="2" a="1"/>
  <c r="J477" i="2" s="1"/>
  <c r="K477" i="2" a="1"/>
  <c r="K477" i="2" s="1"/>
  <c r="L477" i="2" a="1"/>
  <c r="L477" i="2" s="1"/>
  <c r="O477" i="2" a="1"/>
  <c r="O477" i="2" s="1"/>
  <c r="Q477" i="2" s="1"/>
  <c r="A478" i="2"/>
  <c r="B478" i="2"/>
  <c r="C478" i="2"/>
  <c r="D478" i="2"/>
  <c r="F478" i="2" s="1"/>
  <c r="G478" i="2" a="1"/>
  <c r="G478" i="2" s="1"/>
  <c r="H478" i="2" a="1"/>
  <c r="H478" i="2" s="1"/>
  <c r="I478" i="2" a="1"/>
  <c r="I478" i="2" s="1"/>
  <c r="J478" i="2" a="1"/>
  <c r="J478" i="2" s="1"/>
  <c r="K478" i="2" a="1"/>
  <c r="K478" i="2" s="1"/>
  <c r="L478" i="2" a="1"/>
  <c r="L478" i="2" s="1"/>
  <c r="O478" i="2" a="1"/>
  <c r="O478" i="2" s="1"/>
  <c r="A479" i="2"/>
  <c r="B479" i="2"/>
  <c r="C479" i="2"/>
  <c r="D479" i="2"/>
  <c r="E479" i="2" s="1"/>
  <c r="G479" i="2" a="1"/>
  <c r="G479" i="2" s="1"/>
  <c r="H479" i="2" a="1"/>
  <c r="H479" i="2" s="1"/>
  <c r="I479" i="2" a="1"/>
  <c r="I479" i="2" s="1"/>
  <c r="J479" i="2" a="1"/>
  <c r="J479" i="2" s="1"/>
  <c r="K479" i="2" a="1"/>
  <c r="K479" i="2" s="1"/>
  <c r="L479" i="2" a="1"/>
  <c r="L479" i="2" s="1"/>
  <c r="O479" i="2" a="1"/>
  <c r="O479" i="2" s="1"/>
  <c r="P479" i="2" s="1"/>
  <c r="A480" i="2"/>
  <c r="B480" i="2"/>
  <c r="C480" i="2"/>
  <c r="D480" i="2"/>
  <c r="F480" i="2" s="1"/>
  <c r="G480" i="2" a="1"/>
  <c r="G480" i="2" s="1"/>
  <c r="H480" i="2" a="1"/>
  <c r="H480" i="2" s="1"/>
  <c r="I480" i="2" a="1"/>
  <c r="I480" i="2" s="1"/>
  <c r="J480" i="2" a="1"/>
  <c r="J480" i="2" s="1"/>
  <c r="K480" i="2" a="1"/>
  <c r="K480" i="2" s="1"/>
  <c r="L480" i="2" a="1"/>
  <c r="L480" i="2" s="1"/>
  <c r="M480" i="2" s="1" a="1"/>
  <c r="M480" i="2" s="1"/>
  <c r="O480" i="2" a="1"/>
  <c r="O480" i="2" s="1"/>
  <c r="A481" i="2"/>
  <c r="B481" i="2"/>
  <c r="C481" i="2"/>
  <c r="D481" i="2"/>
  <c r="F481" i="2" s="1"/>
  <c r="G481" i="2" a="1"/>
  <c r="G481" i="2" s="1"/>
  <c r="H481" i="2" a="1"/>
  <c r="H481" i="2" s="1"/>
  <c r="I481" i="2" a="1"/>
  <c r="I481" i="2" s="1"/>
  <c r="J481" i="2" a="1"/>
  <c r="J481" i="2" s="1"/>
  <c r="K481" i="2" a="1"/>
  <c r="K481" i="2" s="1"/>
  <c r="L481" i="2" a="1"/>
  <c r="L481" i="2" s="1"/>
  <c r="O481" i="2" a="1"/>
  <c r="O481" i="2" s="1"/>
  <c r="P481" i="2" s="1"/>
  <c r="A482" i="2"/>
  <c r="B482" i="2"/>
  <c r="C482" i="2"/>
  <c r="D482" i="2"/>
  <c r="F482" i="2" s="1"/>
  <c r="G482" i="2" a="1"/>
  <c r="G482" i="2" s="1"/>
  <c r="H482" i="2" a="1"/>
  <c r="H482" i="2" s="1"/>
  <c r="I482" i="2" a="1"/>
  <c r="I482" i="2" s="1"/>
  <c r="J482" i="2" a="1"/>
  <c r="J482" i="2" s="1"/>
  <c r="K482" i="2" a="1"/>
  <c r="K482" i="2" s="1"/>
  <c r="L482" i="2" a="1"/>
  <c r="L482" i="2" s="1"/>
  <c r="O482" i="2" a="1"/>
  <c r="O482" i="2" s="1"/>
  <c r="A483" i="2"/>
  <c r="B483" i="2"/>
  <c r="C483" i="2"/>
  <c r="D483" i="2"/>
  <c r="E483" i="2" s="1"/>
  <c r="G483" i="2" a="1"/>
  <c r="G483" i="2" s="1"/>
  <c r="H483" i="2" a="1"/>
  <c r="H483" i="2" s="1"/>
  <c r="I483" i="2" a="1"/>
  <c r="I483" i="2" s="1"/>
  <c r="J483" i="2" a="1"/>
  <c r="J483" i="2" s="1"/>
  <c r="K483" i="2" a="1"/>
  <c r="K483" i="2" s="1"/>
  <c r="L483" i="2" a="1"/>
  <c r="L483" i="2" s="1"/>
  <c r="O483" i="2" a="1"/>
  <c r="O483" i="2" s="1"/>
  <c r="A484" i="2"/>
  <c r="B484" i="2"/>
  <c r="C484" i="2"/>
  <c r="D484" i="2"/>
  <c r="E484" i="2" s="1"/>
  <c r="G484" i="2" a="1"/>
  <c r="G484" i="2" s="1"/>
  <c r="H484" i="2" a="1"/>
  <c r="H484" i="2" s="1"/>
  <c r="I484" i="2" a="1"/>
  <c r="I484" i="2" s="1"/>
  <c r="J484" i="2" a="1"/>
  <c r="J484" i="2" s="1"/>
  <c r="K484" i="2" a="1"/>
  <c r="K484" i="2" s="1"/>
  <c r="L484" i="2" a="1"/>
  <c r="L484" i="2" s="1"/>
  <c r="M484" i="2" s="1" a="1"/>
  <c r="M484" i="2" s="1"/>
  <c r="O484" i="2" a="1"/>
  <c r="O484" i="2" s="1"/>
  <c r="A485" i="2"/>
  <c r="B485" i="2"/>
  <c r="C485" i="2"/>
  <c r="D485" i="2"/>
  <c r="E485" i="2" s="1"/>
  <c r="G485" i="2" a="1"/>
  <c r="G485" i="2" s="1"/>
  <c r="H485" i="2" a="1"/>
  <c r="H485" i="2" s="1"/>
  <c r="I485" i="2" a="1"/>
  <c r="I485" i="2" s="1"/>
  <c r="J485" i="2" a="1"/>
  <c r="J485" i="2" s="1"/>
  <c r="K485" i="2" a="1"/>
  <c r="K485" i="2" s="1"/>
  <c r="L485" i="2" a="1"/>
  <c r="L485" i="2" s="1"/>
  <c r="O485" i="2" a="1"/>
  <c r="O485" i="2" s="1"/>
  <c r="P485" i="2" s="1"/>
  <c r="A486" i="2"/>
  <c r="B486" i="2"/>
  <c r="C486" i="2"/>
  <c r="D486" i="2"/>
  <c r="G486" i="2" a="1"/>
  <c r="G486" i="2" s="1"/>
  <c r="H486" i="2" a="1"/>
  <c r="H486" i="2" s="1"/>
  <c r="I486" i="2" a="1"/>
  <c r="I486" i="2" s="1"/>
  <c r="J486" i="2" a="1"/>
  <c r="J486" i="2" s="1"/>
  <c r="K486" i="2" a="1"/>
  <c r="K486" i="2" s="1"/>
  <c r="L486" i="2" a="1"/>
  <c r="L486" i="2" s="1"/>
  <c r="O486" i="2" a="1"/>
  <c r="O486" i="2" s="1"/>
  <c r="P486" i="2" s="1"/>
  <c r="A487" i="2"/>
  <c r="B487" i="2"/>
  <c r="C487" i="2"/>
  <c r="D487" i="2"/>
  <c r="E487" i="2" s="1"/>
  <c r="G487" i="2" a="1"/>
  <c r="G487" i="2" s="1"/>
  <c r="H487" i="2" a="1"/>
  <c r="H487" i="2" s="1"/>
  <c r="I487" i="2" a="1"/>
  <c r="I487" i="2" s="1"/>
  <c r="J487" i="2" a="1"/>
  <c r="J487" i="2" s="1"/>
  <c r="K487" i="2" a="1"/>
  <c r="K487" i="2" s="1"/>
  <c r="L487" i="2" a="1"/>
  <c r="L487" i="2" s="1"/>
  <c r="O487" i="2" a="1"/>
  <c r="O487" i="2" s="1"/>
  <c r="P487" i="2" s="1"/>
  <c r="A488" i="2"/>
  <c r="B488" i="2"/>
  <c r="C488" i="2"/>
  <c r="D488" i="2"/>
  <c r="E488" i="2" s="1"/>
  <c r="G488" i="2" a="1"/>
  <c r="G488" i="2" s="1"/>
  <c r="H488" i="2" a="1"/>
  <c r="H488" i="2" s="1"/>
  <c r="I488" i="2" a="1"/>
  <c r="I488" i="2" s="1"/>
  <c r="J488" i="2" a="1"/>
  <c r="J488" i="2" s="1"/>
  <c r="K488" i="2" a="1"/>
  <c r="K488" i="2" s="1"/>
  <c r="L488" i="2" a="1"/>
  <c r="L488" i="2" s="1"/>
  <c r="N488" i="2" s="1" a="1"/>
  <c r="N488" i="2" s="1"/>
  <c r="O488" i="2" a="1"/>
  <c r="O488" i="2" s="1"/>
  <c r="Q488" i="2" s="1"/>
  <c r="A489" i="2"/>
  <c r="B489" i="2"/>
  <c r="C489" i="2"/>
  <c r="D489" i="2"/>
  <c r="E489" i="2" s="1"/>
  <c r="G489" i="2" a="1"/>
  <c r="G489" i="2" s="1"/>
  <c r="H489" i="2" a="1"/>
  <c r="H489" i="2" s="1"/>
  <c r="I489" i="2" a="1"/>
  <c r="I489" i="2" s="1"/>
  <c r="J489" i="2" a="1"/>
  <c r="J489" i="2" s="1"/>
  <c r="K489" i="2" a="1"/>
  <c r="K489" i="2" s="1"/>
  <c r="L489" i="2" a="1"/>
  <c r="L489" i="2" s="1"/>
  <c r="O489" i="2" a="1"/>
  <c r="O489" i="2" s="1"/>
  <c r="P489" i="2" s="1"/>
  <c r="A490" i="2"/>
  <c r="B490" i="2"/>
  <c r="C490" i="2"/>
  <c r="D490" i="2"/>
  <c r="F490" i="2" s="1"/>
  <c r="G490" i="2" a="1"/>
  <c r="G490" i="2" s="1"/>
  <c r="H490" i="2" a="1"/>
  <c r="H490" i="2" s="1"/>
  <c r="I490" i="2" a="1"/>
  <c r="I490" i="2" s="1"/>
  <c r="J490" i="2" a="1"/>
  <c r="J490" i="2" s="1"/>
  <c r="K490" i="2" a="1"/>
  <c r="K490" i="2" s="1"/>
  <c r="L490" i="2" a="1"/>
  <c r="L490" i="2" s="1"/>
  <c r="M490" i="2" s="1" a="1"/>
  <c r="M490" i="2" s="1"/>
  <c r="O490" i="2" a="1"/>
  <c r="O490" i="2" s="1"/>
  <c r="P490" i="2" s="1"/>
  <c r="A491" i="2"/>
  <c r="B491" i="2"/>
  <c r="C491" i="2"/>
  <c r="D491" i="2"/>
  <c r="F491" i="2" s="1"/>
  <c r="G491" i="2" a="1"/>
  <c r="G491" i="2" s="1"/>
  <c r="H491" i="2" a="1"/>
  <c r="H491" i="2" s="1"/>
  <c r="I491" i="2" a="1"/>
  <c r="I491" i="2" s="1"/>
  <c r="J491" i="2" a="1"/>
  <c r="J491" i="2" s="1"/>
  <c r="K491" i="2" a="1"/>
  <c r="K491" i="2" s="1"/>
  <c r="A491" i="5" s="1"/>
  <c r="L491" i="2" a="1"/>
  <c r="L491" i="2" s="1"/>
  <c r="M491" i="2" s="1" a="1"/>
  <c r="M491" i="2" s="1"/>
  <c r="O491" i="2" a="1"/>
  <c r="O491" i="2" s="1"/>
  <c r="A492" i="2"/>
  <c r="B492" i="2"/>
  <c r="C492" i="2"/>
  <c r="D492" i="2"/>
  <c r="F492" i="2" s="1"/>
  <c r="G492" i="2" a="1"/>
  <c r="G492" i="2" s="1"/>
  <c r="H492" i="2" a="1"/>
  <c r="H492" i="2" s="1"/>
  <c r="I492" i="2" a="1"/>
  <c r="I492" i="2" s="1"/>
  <c r="J492" i="2" a="1"/>
  <c r="J492" i="2" s="1"/>
  <c r="K492" i="2" a="1"/>
  <c r="K492" i="2" s="1"/>
  <c r="L492" i="2" a="1"/>
  <c r="L492" i="2" s="1"/>
  <c r="M492" i="2" s="1" a="1"/>
  <c r="M492" i="2" s="1"/>
  <c r="O492" i="2" a="1"/>
  <c r="O492" i="2" s="1"/>
  <c r="Q492" i="2" s="1"/>
  <c r="A493" i="2"/>
  <c r="B493" i="2"/>
  <c r="C493" i="2"/>
  <c r="D493" i="2"/>
  <c r="E493" i="2" s="1"/>
  <c r="G493" i="2" a="1"/>
  <c r="G493" i="2" s="1"/>
  <c r="H493" i="2" a="1"/>
  <c r="H493" i="2" s="1"/>
  <c r="I493" i="2" a="1"/>
  <c r="I493" i="2" s="1"/>
  <c r="J493" i="2" a="1"/>
  <c r="J493" i="2" s="1"/>
  <c r="K493" i="2" a="1"/>
  <c r="K493" i="2" s="1"/>
  <c r="L493" i="2" a="1"/>
  <c r="L493" i="2" s="1"/>
  <c r="O493" i="2" a="1"/>
  <c r="O493" i="2" s="1"/>
  <c r="P493" i="2" s="1"/>
  <c r="A494" i="2"/>
  <c r="B494" i="2"/>
  <c r="C494" i="2"/>
  <c r="D494" i="2"/>
  <c r="F494" i="2" s="1"/>
  <c r="G494" i="2" a="1"/>
  <c r="G494" i="2" s="1"/>
  <c r="H494" i="2" a="1"/>
  <c r="H494" i="2" s="1"/>
  <c r="I494" i="2" a="1"/>
  <c r="I494" i="2" s="1"/>
  <c r="J494" i="2" a="1"/>
  <c r="J494" i="2" s="1"/>
  <c r="K494" i="2" a="1"/>
  <c r="K494" i="2" s="1"/>
  <c r="L494" i="2" a="1"/>
  <c r="L494" i="2" s="1"/>
  <c r="M494" i="2" s="1" a="1"/>
  <c r="M494" i="2" s="1"/>
  <c r="O494" i="2" a="1"/>
  <c r="O494" i="2" s="1"/>
  <c r="Q494" i="2" s="1"/>
  <c r="A495" i="2"/>
  <c r="B495" i="2"/>
  <c r="C495" i="2"/>
  <c r="D495" i="2"/>
  <c r="F495" i="2" s="1"/>
  <c r="G495" i="2" a="1"/>
  <c r="G495" i="2" s="1"/>
  <c r="H495" i="2" a="1"/>
  <c r="H495" i="2" s="1"/>
  <c r="I495" i="2" a="1"/>
  <c r="I495" i="2" s="1"/>
  <c r="J495" i="2" a="1"/>
  <c r="J495" i="2" s="1"/>
  <c r="K495" i="2" a="1"/>
  <c r="K495" i="2" s="1"/>
  <c r="L495" i="2" a="1"/>
  <c r="L495" i="2" s="1"/>
  <c r="O495" i="2" a="1"/>
  <c r="O495" i="2" s="1"/>
  <c r="Q495" i="2" s="1"/>
  <c r="A496" i="2"/>
  <c r="B496" i="2"/>
  <c r="C496" i="2"/>
  <c r="D496" i="2"/>
  <c r="E496" i="2" s="1"/>
  <c r="G496" i="2" a="1"/>
  <c r="G496" i="2" s="1"/>
  <c r="H496" i="2" a="1"/>
  <c r="H496" i="2" s="1"/>
  <c r="I496" i="2" a="1"/>
  <c r="I496" i="2" s="1"/>
  <c r="J496" i="2" a="1"/>
  <c r="J496" i="2" s="1"/>
  <c r="K496" i="2" a="1"/>
  <c r="K496" i="2" s="1"/>
  <c r="L496" i="2" a="1"/>
  <c r="L496" i="2" s="1"/>
  <c r="M496" i="2" s="1" a="1"/>
  <c r="M496" i="2" s="1"/>
  <c r="O496" i="2" a="1"/>
  <c r="O496" i="2" s="1"/>
  <c r="A497" i="2"/>
  <c r="B497" i="2"/>
  <c r="C497" i="2"/>
  <c r="D497" i="2"/>
  <c r="E497" i="2" s="1"/>
  <c r="G497" i="2" a="1"/>
  <c r="G497" i="2" s="1"/>
  <c r="H497" i="2" a="1"/>
  <c r="H497" i="2" s="1"/>
  <c r="I497" i="2" a="1"/>
  <c r="I497" i="2" s="1"/>
  <c r="J497" i="2" a="1"/>
  <c r="J497" i="2" s="1"/>
  <c r="K497" i="2" a="1"/>
  <c r="K497" i="2" s="1"/>
  <c r="L497" i="2" a="1"/>
  <c r="L497" i="2" s="1"/>
  <c r="O497" i="2" a="1"/>
  <c r="O497" i="2" s="1"/>
  <c r="P497" i="2" s="1"/>
  <c r="A498" i="2"/>
  <c r="B498" i="2"/>
  <c r="C498" i="2"/>
  <c r="D498" i="2"/>
  <c r="F498" i="2" s="1"/>
  <c r="G498" i="2" a="1"/>
  <c r="G498" i="2" s="1"/>
  <c r="H498" i="2" a="1"/>
  <c r="H498" i="2" s="1"/>
  <c r="I498" i="2" a="1"/>
  <c r="I498" i="2" s="1"/>
  <c r="J498" i="2" a="1"/>
  <c r="J498" i="2" s="1"/>
  <c r="K498" i="2" a="1"/>
  <c r="K498" i="2" s="1"/>
  <c r="L498" i="2" a="1"/>
  <c r="L498" i="2" s="1"/>
  <c r="N498" i="2" s="1" a="1"/>
  <c r="N498" i="2" s="1"/>
  <c r="O498" i="2" a="1"/>
  <c r="O498" i="2" s="1"/>
  <c r="A499" i="2"/>
  <c r="B499" i="2"/>
  <c r="C499" i="2"/>
  <c r="D499" i="2"/>
  <c r="E499" i="2" s="1"/>
  <c r="G499" i="2" a="1"/>
  <c r="G499" i="2" s="1"/>
  <c r="H499" i="2" a="1"/>
  <c r="H499" i="2" s="1"/>
  <c r="I499" i="2" a="1"/>
  <c r="I499" i="2" s="1"/>
  <c r="J499" i="2" a="1"/>
  <c r="J499" i="2" s="1"/>
  <c r="K499" i="2" a="1"/>
  <c r="K499" i="2" s="1"/>
  <c r="L499" i="2" a="1"/>
  <c r="L499" i="2" s="1"/>
  <c r="N499" i="2" s="1" a="1"/>
  <c r="N499" i="2" s="1"/>
  <c r="O499" i="2" a="1"/>
  <c r="O499" i="2" s="1"/>
  <c r="A500" i="2"/>
  <c r="B500" i="2"/>
  <c r="C500" i="2"/>
  <c r="D500" i="2"/>
  <c r="G500" i="2" a="1"/>
  <c r="G500" i="2" s="1"/>
  <c r="H500" i="2" a="1"/>
  <c r="H500" i="2" s="1"/>
  <c r="I500" i="2" a="1"/>
  <c r="I500" i="2" s="1"/>
  <c r="J500" i="2" a="1"/>
  <c r="J500" i="2" s="1"/>
  <c r="K500" i="2" a="1"/>
  <c r="K500" i="2" s="1"/>
  <c r="L500" i="2" a="1"/>
  <c r="L500" i="2" s="1"/>
  <c r="N500" i="2" s="1" a="1"/>
  <c r="N500" i="2" s="1"/>
  <c r="O500" i="2" a="1"/>
  <c r="O500" i="2" s="1"/>
  <c r="A501" i="2"/>
  <c r="B501" i="2"/>
  <c r="C501" i="2"/>
  <c r="D501" i="2"/>
  <c r="F501" i="2" s="1"/>
  <c r="G501" i="2" a="1"/>
  <c r="G501" i="2" s="1"/>
  <c r="H501" i="2" a="1"/>
  <c r="H501" i="2" s="1"/>
  <c r="I501" i="2" a="1"/>
  <c r="I501" i="2" s="1"/>
  <c r="J501" i="2" a="1"/>
  <c r="J501" i="2" s="1"/>
  <c r="K501" i="2" a="1"/>
  <c r="K501" i="2" s="1"/>
  <c r="L501" i="2" a="1"/>
  <c r="L501" i="2" s="1"/>
  <c r="M501" i="2" s="1" a="1"/>
  <c r="M501" i="2" s="1"/>
  <c r="O501" i="2" a="1"/>
  <c r="O501" i="2" s="1"/>
  <c r="Q501" i="2" s="1"/>
  <c r="A502" i="2"/>
  <c r="B502" i="2"/>
  <c r="C502" i="2"/>
  <c r="D502" i="2"/>
  <c r="F502" i="2" s="1"/>
  <c r="G502" i="2" a="1"/>
  <c r="G502" i="2" s="1"/>
  <c r="H502" i="2" a="1"/>
  <c r="H502" i="2" s="1"/>
  <c r="I502" i="2" a="1"/>
  <c r="I502" i="2" s="1"/>
  <c r="J502" i="2" a="1"/>
  <c r="J502" i="2" s="1"/>
  <c r="K502" i="2" a="1"/>
  <c r="K502" i="2" s="1"/>
  <c r="L502" i="2" a="1"/>
  <c r="L502" i="2" s="1"/>
  <c r="O502" i="2" a="1"/>
  <c r="O502" i="2" s="1"/>
  <c r="P502" i="2" s="1"/>
  <c r="A503" i="2"/>
  <c r="B503" i="2"/>
  <c r="C503" i="2"/>
  <c r="D503" i="2"/>
  <c r="E503" i="2" s="1"/>
  <c r="G503" i="2" a="1"/>
  <c r="G503" i="2" s="1"/>
  <c r="H503" i="2" a="1"/>
  <c r="H503" i="2" s="1"/>
  <c r="I503" i="2" a="1"/>
  <c r="I503" i="2" s="1"/>
  <c r="J503" i="2" a="1"/>
  <c r="J503" i="2" s="1"/>
  <c r="K503" i="2" a="1"/>
  <c r="K503" i="2" s="1"/>
  <c r="L503" i="2" a="1"/>
  <c r="L503" i="2" s="1"/>
  <c r="O503" i="2" a="1"/>
  <c r="O503" i="2" s="1"/>
  <c r="A504" i="2"/>
  <c r="B504" i="2"/>
  <c r="C504" i="2"/>
  <c r="D504" i="2"/>
  <c r="F504" i="2" s="1"/>
  <c r="G504" i="2" a="1"/>
  <c r="G504" i="2" s="1"/>
  <c r="H504" i="2" a="1"/>
  <c r="H504" i="2" s="1"/>
  <c r="I504" i="2" a="1"/>
  <c r="I504" i="2" s="1"/>
  <c r="J504" i="2" a="1"/>
  <c r="J504" i="2" s="1"/>
  <c r="K504" i="2" a="1"/>
  <c r="K504" i="2" s="1"/>
  <c r="A504" i="5" s="1"/>
  <c r="L504" i="2" a="1"/>
  <c r="L504" i="2" s="1"/>
  <c r="M504" i="2" s="1" a="1"/>
  <c r="M504" i="2" s="1"/>
  <c r="O504" i="2" a="1"/>
  <c r="O504" i="2" s="1"/>
  <c r="A505" i="2"/>
  <c r="B505" i="2"/>
  <c r="C505" i="2"/>
  <c r="D505" i="2"/>
  <c r="F505" i="2" s="1"/>
  <c r="G505" i="2" a="1"/>
  <c r="G505" i="2" s="1"/>
  <c r="H505" i="2" a="1"/>
  <c r="H505" i="2" s="1"/>
  <c r="I505" i="2" a="1"/>
  <c r="I505" i="2" s="1"/>
  <c r="J505" i="2" a="1"/>
  <c r="J505" i="2" s="1"/>
  <c r="K505" i="2" a="1"/>
  <c r="K505" i="2" s="1"/>
  <c r="L505" i="2" a="1"/>
  <c r="L505" i="2" s="1"/>
  <c r="O505" i="2" a="1"/>
  <c r="O505" i="2" s="1"/>
  <c r="Q505" i="2" s="1"/>
  <c r="A506" i="2"/>
  <c r="B506" i="2"/>
  <c r="C506" i="2"/>
  <c r="D506" i="2"/>
  <c r="F506" i="2" s="1"/>
  <c r="G506" i="2" a="1"/>
  <c r="G506" i="2" s="1"/>
  <c r="H506" i="2" a="1"/>
  <c r="H506" i="2" s="1"/>
  <c r="I506" i="2" a="1"/>
  <c r="I506" i="2" s="1"/>
  <c r="J506" i="2" a="1"/>
  <c r="J506" i="2" s="1"/>
  <c r="K506" i="2" a="1"/>
  <c r="K506" i="2" s="1"/>
  <c r="L506" i="2" a="1"/>
  <c r="L506" i="2" s="1"/>
  <c r="O506" i="2" a="1"/>
  <c r="O506" i="2" s="1"/>
  <c r="A507" i="2"/>
  <c r="B507" i="2"/>
  <c r="C507" i="2"/>
  <c r="D507" i="2"/>
  <c r="F507" i="2" s="1"/>
  <c r="G507" i="2" a="1"/>
  <c r="G507" i="2" s="1"/>
  <c r="H507" i="2" a="1"/>
  <c r="H507" i="2" s="1"/>
  <c r="I507" i="2" a="1"/>
  <c r="I507" i="2" s="1"/>
  <c r="J507" i="2" a="1"/>
  <c r="J507" i="2" s="1"/>
  <c r="K507" i="2" a="1"/>
  <c r="K507" i="2" s="1"/>
  <c r="L507" i="2" a="1"/>
  <c r="L507" i="2" s="1"/>
  <c r="O507" i="2" a="1"/>
  <c r="O507" i="2" s="1"/>
  <c r="A508" i="2"/>
  <c r="B508" i="2"/>
  <c r="C508" i="2"/>
  <c r="D508" i="2"/>
  <c r="F508" i="2" s="1"/>
  <c r="G508" i="2" a="1"/>
  <c r="G508" i="2" s="1"/>
  <c r="H508" i="2" a="1"/>
  <c r="H508" i="2" s="1"/>
  <c r="I508" i="2" a="1"/>
  <c r="I508" i="2" s="1"/>
  <c r="J508" i="2" a="1"/>
  <c r="J508" i="2" s="1"/>
  <c r="K508" i="2" a="1"/>
  <c r="K508" i="2" s="1"/>
  <c r="L508" i="2" a="1"/>
  <c r="L508" i="2" s="1"/>
  <c r="O508" i="2" a="1"/>
  <c r="O508" i="2" s="1"/>
  <c r="A509" i="2"/>
  <c r="B509" i="2"/>
  <c r="C509" i="2"/>
  <c r="D509" i="2"/>
  <c r="E509" i="2" s="1"/>
  <c r="G509" i="2" a="1"/>
  <c r="G509" i="2" s="1"/>
  <c r="H509" i="2" a="1"/>
  <c r="H509" i="2" s="1"/>
  <c r="I509" i="2" a="1"/>
  <c r="I509" i="2" s="1"/>
  <c r="J509" i="2" a="1"/>
  <c r="J509" i="2" s="1"/>
  <c r="K509" i="2" a="1"/>
  <c r="K509" i="2" s="1"/>
  <c r="L509" i="2" a="1"/>
  <c r="L509" i="2" s="1"/>
  <c r="N509" i="2" s="1" a="1"/>
  <c r="N509" i="2" s="1"/>
  <c r="O509" i="2" a="1"/>
  <c r="O509" i="2" s="1"/>
  <c r="A510" i="2"/>
  <c r="B510" i="2"/>
  <c r="C510" i="2"/>
  <c r="D510" i="2"/>
  <c r="F510" i="2" s="1"/>
  <c r="G510" i="2" a="1"/>
  <c r="G510" i="2" s="1"/>
  <c r="H510" i="2" a="1"/>
  <c r="H510" i="2" s="1"/>
  <c r="I510" i="2" a="1"/>
  <c r="I510" i="2" s="1"/>
  <c r="J510" i="2" a="1"/>
  <c r="J510" i="2" s="1"/>
  <c r="K510" i="2" a="1"/>
  <c r="K510" i="2" s="1"/>
  <c r="L510" i="2" a="1"/>
  <c r="L510" i="2" s="1"/>
  <c r="O510" i="2" a="1"/>
  <c r="O510" i="2" s="1"/>
  <c r="A511" i="2"/>
  <c r="B511" i="2"/>
  <c r="C511" i="2"/>
  <c r="D511" i="2"/>
  <c r="E511" i="2" s="1"/>
  <c r="G511" i="2" a="1"/>
  <c r="G511" i="2" s="1"/>
  <c r="H511" i="2" a="1"/>
  <c r="H511" i="2" s="1"/>
  <c r="I511" i="2" a="1"/>
  <c r="I511" i="2" s="1"/>
  <c r="J511" i="2" a="1"/>
  <c r="J511" i="2" s="1"/>
  <c r="K511" i="2" a="1"/>
  <c r="K511" i="2" s="1"/>
  <c r="L511" i="2" a="1"/>
  <c r="L511" i="2" s="1"/>
  <c r="O511" i="2" a="1"/>
  <c r="O511" i="2" s="1"/>
  <c r="P511" i="2" s="1"/>
  <c r="A512" i="2"/>
  <c r="B512" i="2"/>
  <c r="C512" i="2"/>
  <c r="D512" i="2"/>
  <c r="E512" i="2" s="1"/>
  <c r="G512" i="2" a="1"/>
  <c r="G512" i="2" s="1"/>
  <c r="H512" i="2" a="1"/>
  <c r="H512" i="2" s="1"/>
  <c r="I512" i="2" a="1"/>
  <c r="I512" i="2" s="1"/>
  <c r="J512" i="2" a="1"/>
  <c r="J512" i="2" s="1"/>
  <c r="K512" i="2" a="1"/>
  <c r="K512" i="2" s="1"/>
  <c r="L512" i="2" a="1"/>
  <c r="L512" i="2" s="1"/>
  <c r="M512" i="2" s="1" a="1"/>
  <c r="M512" i="2" s="1"/>
  <c r="O512" i="2" a="1"/>
  <c r="O512" i="2" s="1"/>
  <c r="A513" i="2"/>
  <c r="B513" i="2"/>
  <c r="C513" i="2"/>
  <c r="D513" i="2"/>
  <c r="G513" i="2" a="1"/>
  <c r="G513" i="2" s="1"/>
  <c r="H513" i="2" a="1"/>
  <c r="H513" i="2" s="1"/>
  <c r="I513" i="2" a="1"/>
  <c r="I513" i="2" s="1"/>
  <c r="J513" i="2" a="1"/>
  <c r="J513" i="2" s="1"/>
  <c r="K513" i="2" a="1"/>
  <c r="K513" i="2" s="1"/>
  <c r="L513" i="2" a="1"/>
  <c r="L513" i="2" s="1"/>
  <c r="O513" i="2" a="1"/>
  <c r="O513" i="2" s="1"/>
  <c r="Q513" i="2" s="1"/>
  <c r="A514" i="2"/>
  <c r="B514" i="2"/>
  <c r="C514" i="2"/>
  <c r="D514" i="2"/>
  <c r="F514" i="2" s="1"/>
  <c r="G514" i="2" a="1"/>
  <c r="G514" i="2" s="1"/>
  <c r="H514" i="2" a="1"/>
  <c r="H514" i="2" s="1"/>
  <c r="I514" i="2" a="1"/>
  <c r="I514" i="2" s="1"/>
  <c r="J514" i="2" a="1"/>
  <c r="J514" i="2" s="1"/>
  <c r="K514" i="2" a="1"/>
  <c r="K514" i="2" s="1"/>
  <c r="L514" i="2" a="1"/>
  <c r="L514" i="2" s="1"/>
  <c r="M514" i="2" s="1" a="1"/>
  <c r="M514" i="2" s="1"/>
  <c r="O514" i="2" a="1"/>
  <c r="O514" i="2" s="1"/>
  <c r="A515" i="2"/>
  <c r="B515" i="2"/>
  <c r="C515" i="2"/>
  <c r="D515" i="2"/>
  <c r="F515" i="2" s="1"/>
  <c r="G515" i="2" a="1"/>
  <c r="G515" i="2" s="1"/>
  <c r="H515" i="2" a="1"/>
  <c r="H515" i="2" s="1"/>
  <c r="I515" i="2" a="1"/>
  <c r="I515" i="2" s="1"/>
  <c r="J515" i="2" a="1"/>
  <c r="J515" i="2" s="1"/>
  <c r="K515" i="2" a="1"/>
  <c r="K515" i="2" s="1"/>
  <c r="L515" i="2" a="1"/>
  <c r="L515" i="2" s="1"/>
  <c r="O515" i="2" a="1"/>
  <c r="O515" i="2" s="1"/>
  <c r="A516" i="2"/>
  <c r="B516" i="2"/>
  <c r="C516" i="2"/>
  <c r="D516" i="2"/>
  <c r="F516" i="2" s="1"/>
  <c r="G516" i="2" a="1"/>
  <c r="G516" i="2" s="1"/>
  <c r="H516" i="2" a="1"/>
  <c r="H516" i="2" s="1"/>
  <c r="I516" i="2" a="1"/>
  <c r="I516" i="2" s="1"/>
  <c r="J516" i="2" a="1"/>
  <c r="J516" i="2" s="1"/>
  <c r="K516" i="2" a="1"/>
  <c r="K516" i="2" s="1"/>
  <c r="L516" i="2" a="1"/>
  <c r="L516" i="2" s="1"/>
  <c r="M516" i="2" s="1" a="1"/>
  <c r="M516" i="2" s="1"/>
  <c r="O516" i="2" a="1"/>
  <c r="O516" i="2" s="1"/>
  <c r="A517" i="2"/>
  <c r="B517" i="2"/>
  <c r="C517" i="2"/>
  <c r="D517" i="2"/>
  <c r="E517" i="2" s="1"/>
  <c r="G517" i="2" a="1"/>
  <c r="G517" i="2" s="1"/>
  <c r="H517" i="2" a="1"/>
  <c r="H517" i="2" s="1"/>
  <c r="I517" i="2" a="1"/>
  <c r="I517" i="2" s="1"/>
  <c r="J517" i="2" a="1"/>
  <c r="J517" i="2" s="1"/>
  <c r="K517" i="2" a="1"/>
  <c r="K517" i="2" s="1"/>
  <c r="L517" i="2" a="1"/>
  <c r="L517" i="2" s="1"/>
  <c r="O517" i="2" a="1"/>
  <c r="O517" i="2" s="1"/>
  <c r="Q517" i="2" s="1"/>
  <c r="A518" i="2"/>
  <c r="B518" i="2"/>
  <c r="C518" i="2"/>
  <c r="D518" i="2"/>
  <c r="F518" i="2" s="1"/>
  <c r="G518" i="2" a="1"/>
  <c r="G518" i="2" s="1"/>
  <c r="H518" i="2" a="1"/>
  <c r="H518" i="2" s="1"/>
  <c r="I518" i="2" a="1"/>
  <c r="I518" i="2" s="1"/>
  <c r="J518" i="2" a="1"/>
  <c r="J518" i="2" s="1"/>
  <c r="K518" i="2" a="1"/>
  <c r="K518" i="2" s="1"/>
  <c r="L518" i="2" a="1"/>
  <c r="L518" i="2" s="1"/>
  <c r="O518" i="2" a="1"/>
  <c r="O518" i="2" s="1"/>
  <c r="P518" i="2" s="1"/>
  <c r="A519" i="2"/>
  <c r="B519" i="2"/>
  <c r="C519" i="2"/>
  <c r="D519" i="2"/>
  <c r="F519" i="2" s="1"/>
  <c r="G519" i="2" a="1"/>
  <c r="G519" i="2" s="1"/>
  <c r="H519" i="2" a="1"/>
  <c r="H519" i="2" s="1"/>
  <c r="I519" i="2" a="1"/>
  <c r="I519" i="2" s="1"/>
  <c r="J519" i="2" a="1"/>
  <c r="J519" i="2" s="1"/>
  <c r="K519" i="2" a="1"/>
  <c r="K519" i="2" s="1"/>
  <c r="L519" i="2" a="1"/>
  <c r="L519" i="2" s="1"/>
  <c r="O519" i="2" a="1"/>
  <c r="O519" i="2" s="1"/>
  <c r="P519" i="2" s="1"/>
  <c r="A520" i="2"/>
  <c r="B520" i="2"/>
  <c r="C520" i="2"/>
  <c r="D520" i="2"/>
  <c r="G520" i="2" a="1"/>
  <c r="G520" i="2" s="1"/>
  <c r="H520" i="2" a="1"/>
  <c r="H520" i="2" s="1"/>
  <c r="I520" i="2" a="1"/>
  <c r="I520" i="2" s="1"/>
  <c r="J520" i="2" a="1"/>
  <c r="J520" i="2" s="1"/>
  <c r="K520" i="2" a="1"/>
  <c r="K520" i="2" s="1"/>
  <c r="L520" i="2" a="1"/>
  <c r="L520" i="2" s="1"/>
  <c r="N520" i="2" s="1" a="1"/>
  <c r="N520" i="2" s="1"/>
  <c r="O520" i="2" a="1"/>
  <c r="O520" i="2" s="1"/>
  <c r="Q520" i="2" s="1"/>
  <c r="A521" i="2"/>
  <c r="B521" i="2"/>
  <c r="C521" i="2"/>
  <c r="D521" i="2"/>
  <c r="G521" i="2" a="1"/>
  <c r="G521" i="2" s="1"/>
  <c r="H521" i="2" a="1"/>
  <c r="H521" i="2" s="1"/>
  <c r="I521" i="2" a="1"/>
  <c r="I521" i="2" s="1"/>
  <c r="J521" i="2" a="1"/>
  <c r="J521" i="2" s="1"/>
  <c r="K521" i="2" a="1"/>
  <c r="K521" i="2" s="1"/>
  <c r="L521" i="2" a="1"/>
  <c r="L521" i="2" s="1"/>
  <c r="O521" i="2" a="1"/>
  <c r="O521" i="2" s="1"/>
  <c r="P521" i="2" s="1"/>
  <c r="A522" i="2"/>
  <c r="B522" i="2"/>
  <c r="C522" i="2"/>
  <c r="D522" i="2"/>
  <c r="G522" i="2" a="1"/>
  <c r="G522" i="2" s="1"/>
  <c r="H522" i="2" a="1"/>
  <c r="H522" i="2" s="1"/>
  <c r="I522" i="2" a="1"/>
  <c r="I522" i="2" s="1"/>
  <c r="J522" i="2" a="1"/>
  <c r="J522" i="2" s="1"/>
  <c r="K522" i="2" a="1"/>
  <c r="K522" i="2" s="1"/>
  <c r="L522" i="2" a="1"/>
  <c r="L522" i="2" s="1"/>
  <c r="M522" i="2" s="1" a="1"/>
  <c r="M522" i="2" s="1"/>
  <c r="O522" i="2" a="1"/>
  <c r="O522" i="2" s="1"/>
  <c r="Q522" i="2" s="1"/>
  <c r="A523" i="2"/>
  <c r="B523" i="2"/>
  <c r="C523" i="2"/>
  <c r="D523" i="2"/>
  <c r="E523" i="2" s="1"/>
  <c r="G523" i="2" a="1"/>
  <c r="G523" i="2" s="1"/>
  <c r="H523" i="2" a="1"/>
  <c r="H523" i="2" s="1"/>
  <c r="I523" i="2" a="1"/>
  <c r="I523" i="2" s="1"/>
  <c r="J523" i="2" a="1"/>
  <c r="J523" i="2" s="1"/>
  <c r="K523" i="2" a="1"/>
  <c r="K523" i="2" s="1"/>
  <c r="L523" i="2" a="1"/>
  <c r="L523" i="2" s="1"/>
  <c r="M523" i="2" s="1" a="1"/>
  <c r="M523" i="2" s="1"/>
  <c r="O523" i="2" a="1"/>
  <c r="O523" i="2" s="1"/>
  <c r="A524" i="2"/>
  <c r="B524" i="2"/>
  <c r="C524" i="2"/>
  <c r="D524" i="2"/>
  <c r="E524" i="2" s="1"/>
  <c r="G524" i="2" a="1"/>
  <c r="G524" i="2" s="1"/>
  <c r="H524" i="2" a="1"/>
  <c r="H524" i="2" s="1"/>
  <c r="I524" i="2" a="1"/>
  <c r="I524" i="2" s="1"/>
  <c r="J524" i="2" a="1"/>
  <c r="J524" i="2" s="1"/>
  <c r="K524" i="2" a="1"/>
  <c r="K524" i="2" s="1"/>
  <c r="A524" i="5" s="1"/>
  <c r="L524" i="2" a="1"/>
  <c r="L524" i="2" s="1"/>
  <c r="O524" i="2" a="1"/>
  <c r="O524" i="2" s="1"/>
  <c r="A525" i="2"/>
  <c r="B525" i="2"/>
  <c r="C525" i="2"/>
  <c r="D525" i="2"/>
  <c r="F525" i="2" s="1"/>
  <c r="G525" i="2" a="1"/>
  <c r="G525" i="2" s="1"/>
  <c r="H525" i="2" a="1"/>
  <c r="H525" i="2" s="1"/>
  <c r="I525" i="2" a="1"/>
  <c r="I525" i="2" s="1"/>
  <c r="J525" i="2" a="1"/>
  <c r="J525" i="2" s="1"/>
  <c r="K525" i="2" a="1"/>
  <c r="K525" i="2" s="1"/>
  <c r="L525" i="2" a="1"/>
  <c r="L525" i="2" s="1"/>
  <c r="M525" i="2" s="1" a="1"/>
  <c r="M525" i="2" s="1"/>
  <c r="O525" i="2" a="1"/>
  <c r="O525" i="2" s="1"/>
  <c r="Q525" i="2" s="1"/>
  <c r="A526" i="2"/>
  <c r="B526" i="2"/>
  <c r="C526" i="2"/>
  <c r="D526" i="2"/>
  <c r="F526" i="2" s="1"/>
  <c r="G526" i="2" a="1"/>
  <c r="G526" i="2" s="1"/>
  <c r="H526" i="2" a="1"/>
  <c r="H526" i="2" s="1"/>
  <c r="I526" i="2" a="1"/>
  <c r="I526" i="2" s="1"/>
  <c r="J526" i="2" a="1"/>
  <c r="J526" i="2" s="1"/>
  <c r="K526" i="2" a="1"/>
  <c r="K526" i="2" s="1"/>
  <c r="L526" i="2" a="1"/>
  <c r="L526" i="2" s="1"/>
  <c r="O526" i="2" a="1"/>
  <c r="O526" i="2" s="1"/>
  <c r="A527" i="2"/>
  <c r="B527" i="2"/>
  <c r="C527" i="2"/>
  <c r="D527" i="2"/>
  <c r="G527" i="2" a="1"/>
  <c r="G527" i="2" s="1"/>
  <c r="H527" i="2" a="1"/>
  <c r="H527" i="2" s="1"/>
  <c r="I527" i="2" a="1"/>
  <c r="I527" i="2" s="1"/>
  <c r="J527" i="2" a="1"/>
  <c r="J527" i="2" s="1"/>
  <c r="K527" i="2" a="1"/>
  <c r="K527" i="2" s="1"/>
  <c r="L527" i="2" a="1"/>
  <c r="L527" i="2" s="1"/>
  <c r="O527" i="2" a="1"/>
  <c r="O527" i="2" s="1"/>
  <c r="A528" i="2"/>
  <c r="B528" i="2"/>
  <c r="C528" i="2"/>
  <c r="D528" i="2"/>
  <c r="E528" i="2" s="1"/>
  <c r="G528" i="2" a="1"/>
  <c r="G528" i="2" s="1"/>
  <c r="H528" i="2" a="1"/>
  <c r="H528" i="2" s="1"/>
  <c r="I528" i="2" a="1"/>
  <c r="I528" i="2" s="1"/>
  <c r="J528" i="2" a="1"/>
  <c r="J528" i="2" s="1"/>
  <c r="K528" i="2" a="1"/>
  <c r="K528" i="2" s="1"/>
  <c r="L528" i="2" a="1"/>
  <c r="L528" i="2" s="1"/>
  <c r="M528" i="2" s="1" a="1"/>
  <c r="M528" i="2" s="1"/>
  <c r="O528" i="2" a="1"/>
  <c r="O528" i="2" s="1"/>
  <c r="A529" i="2"/>
  <c r="B529" i="2"/>
  <c r="C529" i="2"/>
  <c r="D529" i="2"/>
  <c r="F529" i="2" s="1"/>
  <c r="G529" i="2" a="1"/>
  <c r="G529" i="2" s="1"/>
  <c r="H529" i="2" a="1"/>
  <c r="H529" i="2" s="1"/>
  <c r="I529" i="2" a="1"/>
  <c r="I529" i="2" s="1"/>
  <c r="J529" i="2" a="1"/>
  <c r="J529" i="2" s="1"/>
  <c r="K529" i="2" a="1"/>
  <c r="K529" i="2" s="1"/>
  <c r="L529" i="2" a="1"/>
  <c r="L529" i="2" s="1"/>
  <c r="O529" i="2" a="1"/>
  <c r="O529" i="2" s="1"/>
  <c r="P529" i="2" s="1"/>
  <c r="A530" i="2"/>
  <c r="B530" i="2"/>
  <c r="C530" i="2"/>
  <c r="D530" i="2"/>
  <c r="F530" i="2" s="1"/>
  <c r="G530" i="2" a="1"/>
  <c r="G530" i="2" s="1"/>
  <c r="H530" i="2" a="1"/>
  <c r="H530" i="2" s="1"/>
  <c r="I530" i="2" a="1"/>
  <c r="I530" i="2" s="1"/>
  <c r="J530" i="2" a="1"/>
  <c r="J530" i="2" s="1"/>
  <c r="K530" i="2" a="1"/>
  <c r="K530" i="2" s="1"/>
  <c r="L530" i="2" a="1"/>
  <c r="L530" i="2" s="1"/>
  <c r="O530" i="2" a="1"/>
  <c r="O530" i="2" s="1"/>
  <c r="A531" i="2"/>
  <c r="B531" i="2"/>
  <c r="C531" i="2"/>
  <c r="D531" i="2"/>
  <c r="E531" i="2" s="1"/>
  <c r="G531" i="2" a="1"/>
  <c r="G531" i="2" s="1"/>
  <c r="H531" i="2" a="1"/>
  <c r="H531" i="2" s="1"/>
  <c r="I531" i="2" a="1"/>
  <c r="I531" i="2" s="1"/>
  <c r="J531" i="2" a="1"/>
  <c r="J531" i="2" s="1"/>
  <c r="K531" i="2" a="1"/>
  <c r="K531" i="2" s="1"/>
  <c r="A531" i="5" s="1"/>
  <c r="L531" i="2" a="1"/>
  <c r="L531" i="2" s="1"/>
  <c r="O531" i="2" a="1"/>
  <c r="O531" i="2" s="1"/>
  <c r="A532" i="2"/>
  <c r="B532" i="2"/>
  <c r="C532" i="2"/>
  <c r="D532" i="2"/>
  <c r="F532" i="2" s="1"/>
  <c r="G532" i="2" a="1"/>
  <c r="G532" i="2" s="1"/>
  <c r="H532" i="2" a="1"/>
  <c r="H532" i="2" s="1"/>
  <c r="I532" i="2" a="1"/>
  <c r="I532" i="2" s="1"/>
  <c r="J532" i="2" a="1"/>
  <c r="J532" i="2" s="1"/>
  <c r="K532" i="2" a="1"/>
  <c r="K532" i="2" s="1"/>
  <c r="L532" i="2" a="1"/>
  <c r="L532" i="2" s="1"/>
  <c r="N532" i="2" s="1" a="1"/>
  <c r="N532" i="2" s="1"/>
  <c r="O532" i="2" a="1"/>
  <c r="O532" i="2" s="1"/>
  <c r="A533" i="2"/>
  <c r="B533" i="2"/>
  <c r="C533" i="2"/>
  <c r="D533" i="2"/>
  <c r="G533" i="2" a="1"/>
  <c r="G533" i="2" s="1"/>
  <c r="H533" i="2" a="1"/>
  <c r="H533" i="2" s="1"/>
  <c r="I533" i="2" a="1"/>
  <c r="I533" i="2" s="1"/>
  <c r="J533" i="2" a="1"/>
  <c r="J533" i="2" s="1"/>
  <c r="K533" i="2" a="1"/>
  <c r="K533" i="2" s="1"/>
  <c r="L533" i="2" a="1"/>
  <c r="L533" i="2" s="1"/>
  <c r="M533" i="2" s="1" a="1"/>
  <c r="M533" i="2" s="1"/>
  <c r="O533" i="2" a="1"/>
  <c r="O533" i="2" s="1"/>
  <c r="Q533" i="2" s="1"/>
  <c r="A534" i="2"/>
  <c r="B534" i="2"/>
  <c r="C534" i="2"/>
  <c r="D534" i="2"/>
  <c r="F534" i="2" s="1"/>
  <c r="G534" i="2" a="1"/>
  <c r="G534" i="2" s="1"/>
  <c r="H534" i="2" a="1"/>
  <c r="H534" i="2" s="1"/>
  <c r="I534" i="2" a="1"/>
  <c r="I534" i="2" s="1"/>
  <c r="J534" i="2" a="1"/>
  <c r="J534" i="2" s="1"/>
  <c r="K534" i="2" a="1"/>
  <c r="K534" i="2" s="1"/>
  <c r="L534" i="2" a="1"/>
  <c r="L534" i="2" s="1"/>
  <c r="O534" i="2" a="1"/>
  <c r="O534" i="2" s="1"/>
  <c r="A535" i="2"/>
  <c r="B535" i="2"/>
  <c r="C535" i="2"/>
  <c r="D535" i="2"/>
  <c r="G535" i="2" a="1"/>
  <c r="G535" i="2" s="1"/>
  <c r="H535" i="2" a="1"/>
  <c r="H535" i="2" s="1"/>
  <c r="I535" i="2" a="1"/>
  <c r="I535" i="2" s="1"/>
  <c r="J535" i="2" a="1"/>
  <c r="J535" i="2" s="1"/>
  <c r="K535" i="2" a="1"/>
  <c r="K535" i="2" s="1"/>
  <c r="L535" i="2" a="1"/>
  <c r="L535" i="2" s="1"/>
  <c r="O535" i="2" a="1"/>
  <c r="O535" i="2" s="1"/>
  <c r="A536" i="2"/>
  <c r="B536" i="2"/>
  <c r="C536" i="2"/>
  <c r="D536" i="2"/>
  <c r="E536" i="2" s="1"/>
  <c r="G536" i="2" a="1"/>
  <c r="G536" i="2" s="1"/>
  <c r="H536" i="2" a="1"/>
  <c r="H536" i="2" s="1"/>
  <c r="I536" i="2" a="1"/>
  <c r="I536" i="2" s="1"/>
  <c r="J536" i="2" a="1"/>
  <c r="J536" i="2" s="1"/>
  <c r="K536" i="2" a="1"/>
  <c r="K536" i="2" s="1"/>
  <c r="L536" i="2" a="1"/>
  <c r="L536" i="2" s="1"/>
  <c r="M536" i="2" s="1" a="1"/>
  <c r="M536" i="2" s="1"/>
  <c r="O536" i="2" a="1"/>
  <c r="O536" i="2" s="1"/>
  <c r="A537" i="2"/>
  <c r="B537" i="2"/>
  <c r="C537" i="2"/>
  <c r="D537" i="2"/>
  <c r="E537" i="2" s="1"/>
  <c r="G537" i="2" a="1"/>
  <c r="G537" i="2" s="1"/>
  <c r="H537" i="2" a="1"/>
  <c r="H537" i="2" s="1"/>
  <c r="I537" i="2" a="1"/>
  <c r="I537" i="2" s="1"/>
  <c r="J537" i="2" a="1"/>
  <c r="J537" i="2" s="1"/>
  <c r="K537" i="2" a="1"/>
  <c r="K537" i="2" s="1"/>
  <c r="L537" i="2" a="1"/>
  <c r="L537" i="2" s="1"/>
  <c r="M537" i="2" s="1" a="1"/>
  <c r="M537" i="2" s="1"/>
  <c r="O537" i="2" a="1"/>
  <c r="O537" i="2" s="1"/>
  <c r="Q537" i="2" s="1"/>
  <c r="A538" i="2"/>
  <c r="B538" i="2"/>
  <c r="C538" i="2"/>
  <c r="D538" i="2"/>
  <c r="F538" i="2" s="1"/>
  <c r="G538" i="2" a="1"/>
  <c r="G538" i="2" s="1"/>
  <c r="H538" i="2" a="1"/>
  <c r="H538" i="2" s="1"/>
  <c r="I538" i="2" a="1"/>
  <c r="I538" i="2" s="1"/>
  <c r="J538" i="2" a="1"/>
  <c r="J538" i="2" s="1"/>
  <c r="K538" i="2" a="1"/>
  <c r="K538" i="2" s="1"/>
  <c r="L538" i="2" a="1"/>
  <c r="L538" i="2" s="1"/>
  <c r="O538" i="2" a="1"/>
  <c r="O538" i="2" s="1"/>
  <c r="A539" i="2"/>
  <c r="B539" i="2"/>
  <c r="C539" i="2"/>
  <c r="D539" i="2"/>
  <c r="F539" i="2" s="1"/>
  <c r="G539" i="2" a="1"/>
  <c r="G539" i="2" s="1"/>
  <c r="H539" i="2" a="1"/>
  <c r="H539" i="2" s="1"/>
  <c r="I539" i="2" a="1"/>
  <c r="I539" i="2" s="1"/>
  <c r="J539" i="2" a="1"/>
  <c r="J539" i="2" s="1"/>
  <c r="K539" i="2" a="1"/>
  <c r="K539" i="2" s="1"/>
  <c r="L539" i="2" a="1"/>
  <c r="L539" i="2" s="1"/>
  <c r="O539" i="2" a="1"/>
  <c r="O539" i="2" s="1"/>
  <c r="A540" i="2"/>
  <c r="B540" i="2"/>
  <c r="C540" i="2"/>
  <c r="D540" i="2"/>
  <c r="E540" i="2" s="1"/>
  <c r="G540" i="2" a="1"/>
  <c r="G540" i="2" s="1"/>
  <c r="H540" i="2" a="1"/>
  <c r="H540" i="2" s="1"/>
  <c r="I540" i="2" a="1"/>
  <c r="I540" i="2" s="1"/>
  <c r="J540" i="2" a="1"/>
  <c r="J540" i="2" s="1"/>
  <c r="K540" i="2" a="1"/>
  <c r="K540" i="2" s="1"/>
  <c r="L540" i="2" a="1"/>
  <c r="L540" i="2" s="1"/>
  <c r="M540" i="2" s="1" a="1"/>
  <c r="M540" i="2" s="1"/>
  <c r="O540" i="2" a="1"/>
  <c r="O540" i="2" s="1"/>
  <c r="A541" i="2"/>
  <c r="B541" i="2"/>
  <c r="C541" i="2"/>
  <c r="D541" i="2"/>
  <c r="E541" i="2" s="1"/>
  <c r="G541" i="2" a="1"/>
  <c r="G541" i="2" s="1"/>
  <c r="H541" i="2" a="1"/>
  <c r="H541" i="2" s="1"/>
  <c r="I541" i="2" a="1"/>
  <c r="I541" i="2" s="1"/>
  <c r="J541" i="2" a="1"/>
  <c r="J541" i="2" s="1"/>
  <c r="K541" i="2" a="1"/>
  <c r="K541" i="2" s="1"/>
  <c r="L541" i="2" a="1"/>
  <c r="L541" i="2" s="1"/>
  <c r="O541" i="2" a="1"/>
  <c r="O541" i="2" s="1"/>
  <c r="Q541" i="2" s="1"/>
  <c r="A542" i="2"/>
  <c r="B542" i="2"/>
  <c r="C542" i="2"/>
  <c r="D542" i="2"/>
  <c r="F542" i="2" s="1"/>
  <c r="G542" i="2" a="1"/>
  <c r="G542" i="2" s="1"/>
  <c r="H542" i="2" a="1"/>
  <c r="H542" i="2" s="1"/>
  <c r="I542" i="2" a="1"/>
  <c r="I542" i="2" s="1"/>
  <c r="J542" i="2" a="1"/>
  <c r="J542" i="2" s="1"/>
  <c r="K542" i="2" a="1"/>
  <c r="K542" i="2" s="1"/>
  <c r="L542" i="2" a="1"/>
  <c r="L542" i="2" s="1"/>
  <c r="O542" i="2" a="1"/>
  <c r="O542" i="2" s="1"/>
  <c r="A543" i="2"/>
  <c r="B543" i="2"/>
  <c r="C543" i="2"/>
  <c r="D543" i="2"/>
  <c r="E543" i="2" s="1"/>
  <c r="G543" i="2" a="1"/>
  <c r="G543" i="2" s="1"/>
  <c r="H543" i="2" a="1"/>
  <c r="H543" i="2" s="1"/>
  <c r="I543" i="2" a="1"/>
  <c r="I543" i="2" s="1"/>
  <c r="J543" i="2" a="1"/>
  <c r="J543" i="2" s="1"/>
  <c r="K543" i="2" a="1"/>
  <c r="K543" i="2" s="1"/>
  <c r="L543" i="2" a="1"/>
  <c r="L543" i="2" s="1"/>
  <c r="O543" i="2" a="1"/>
  <c r="O543" i="2" s="1"/>
  <c r="A544" i="2"/>
  <c r="B544" i="2"/>
  <c r="C544" i="2"/>
  <c r="D544" i="2"/>
  <c r="E544" i="2" s="1"/>
  <c r="G544" i="2" a="1"/>
  <c r="G544" i="2" s="1"/>
  <c r="H544" i="2" a="1"/>
  <c r="H544" i="2" s="1"/>
  <c r="I544" i="2" a="1"/>
  <c r="I544" i="2" s="1"/>
  <c r="J544" i="2" a="1"/>
  <c r="J544" i="2" s="1"/>
  <c r="K544" i="2" a="1"/>
  <c r="K544" i="2" s="1"/>
  <c r="L544" i="2" a="1"/>
  <c r="L544" i="2" s="1"/>
  <c r="M544" i="2" s="1" a="1"/>
  <c r="M544" i="2" s="1"/>
  <c r="O544" i="2" a="1"/>
  <c r="O544" i="2" s="1"/>
  <c r="A545" i="2"/>
  <c r="B545" i="2"/>
  <c r="C545" i="2"/>
  <c r="D545" i="2"/>
  <c r="E545" i="2" s="1"/>
  <c r="G545" i="2" a="1"/>
  <c r="G545" i="2" s="1"/>
  <c r="H545" i="2" a="1"/>
  <c r="H545" i="2" s="1"/>
  <c r="I545" i="2" a="1"/>
  <c r="I545" i="2" s="1"/>
  <c r="J545" i="2" a="1"/>
  <c r="J545" i="2" s="1"/>
  <c r="K545" i="2" a="1"/>
  <c r="K545" i="2" s="1"/>
  <c r="L545" i="2" a="1"/>
  <c r="L545" i="2" s="1"/>
  <c r="O545" i="2" a="1"/>
  <c r="O545" i="2" s="1"/>
  <c r="P545" i="2" s="1"/>
  <c r="A546" i="2"/>
  <c r="B546" i="2"/>
  <c r="C546" i="2"/>
  <c r="D546" i="2"/>
  <c r="F546" i="2" s="1"/>
  <c r="G546" i="2" a="1"/>
  <c r="G546" i="2" s="1"/>
  <c r="H546" i="2" a="1"/>
  <c r="H546" i="2" s="1"/>
  <c r="I546" i="2" a="1"/>
  <c r="I546" i="2" s="1"/>
  <c r="J546" i="2" a="1"/>
  <c r="J546" i="2" s="1"/>
  <c r="K546" i="2" a="1"/>
  <c r="K546" i="2" s="1"/>
  <c r="L546" i="2" a="1"/>
  <c r="L546" i="2" s="1"/>
  <c r="M546" i="2" s="1" a="1"/>
  <c r="M546" i="2" s="1"/>
  <c r="F546" i="5" s="1"/>
  <c r="O546" i="2" a="1"/>
  <c r="O546" i="2" s="1"/>
  <c r="A547" i="2"/>
  <c r="B547" i="2"/>
  <c r="C547" i="2"/>
  <c r="D547" i="2"/>
  <c r="F547" i="2" s="1"/>
  <c r="G547" i="2" a="1"/>
  <c r="G547" i="2" s="1"/>
  <c r="H547" i="2" a="1"/>
  <c r="H547" i="2" s="1"/>
  <c r="I547" i="2" a="1"/>
  <c r="I547" i="2" s="1"/>
  <c r="J547" i="2" a="1"/>
  <c r="J547" i="2" s="1"/>
  <c r="K547" i="2" a="1"/>
  <c r="K547" i="2" s="1"/>
  <c r="L547" i="2" a="1"/>
  <c r="L547" i="2" s="1"/>
  <c r="O547" i="2" a="1"/>
  <c r="O547" i="2" s="1"/>
  <c r="A548" i="2"/>
  <c r="B548" i="2"/>
  <c r="C548" i="2"/>
  <c r="D548" i="2"/>
  <c r="E548" i="2" s="1"/>
  <c r="G548" i="2" a="1"/>
  <c r="G548" i="2" s="1"/>
  <c r="H548" i="2" a="1"/>
  <c r="H548" i="2" s="1"/>
  <c r="I548" i="2" a="1"/>
  <c r="I548" i="2" s="1"/>
  <c r="J548" i="2" a="1"/>
  <c r="J548" i="2" s="1"/>
  <c r="K548" i="2" a="1"/>
  <c r="K548" i="2" s="1"/>
  <c r="L548" i="2" a="1"/>
  <c r="L548" i="2" s="1"/>
  <c r="M548" i="2" s="1" a="1"/>
  <c r="M548" i="2" s="1"/>
  <c r="O548" i="2" a="1"/>
  <c r="O548" i="2" s="1"/>
  <c r="A549" i="2"/>
  <c r="B549" i="2"/>
  <c r="C549" i="2"/>
  <c r="D549" i="2"/>
  <c r="E549" i="2" s="1"/>
  <c r="G549" i="2" a="1"/>
  <c r="G549" i="2" s="1"/>
  <c r="H549" i="2" a="1"/>
  <c r="H549" i="2" s="1"/>
  <c r="I549" i="2" a="1"/>
  <c r="I549" i="2" s="1"/>
  <c r="J549" i="2" a="1"/>
  <c r="J549" i="2" s="1"/>
  <c r="K549" i="2" a="1"/>
  <c r="K549" i="2" s="1"/>
  <c r="L549" i="2" a="1"/>
  <c r="L549" i="2" s="1"/>
  <c r="O549" i="2" a="1"/>
  <c r="O549" i="2" s="1"/>
  <c r="P549" i="2" s="1"/>
  <c r="A550" i="2"/>
  <c r="B550" i="2"/>
  <c r="C550" i="2"/>
  <c r="D550" i="2"/>
  <c r="F550" i="2" s="1"/>
  <c r="G550" i="2" a="1"/>
  <c r="G550" i="2" s="1"/>
  <c r="H550" i="2" a="1"/>
  <c r="H550" i="2" s="1"/>
  <c r="I550" i="2" a="1"/>
  <c r="I550" i="2" s="1"/>
  <c r="J550" i="2" a="1"/>
  <c r="J550" i="2" s="1"/>
  <c r="K550" i="2" a="1"/>
  <c r="K550" i="2" s="1"/>
  <c r="L550" i="2" a="1"/>
  <c r="L550" i="2" s="1"/>
  <c r="O550" i="2" a="1"/>
  <c r="O550" i="2" s="1"/>
  <c r="P550" i="2" s="1"/>
  <c r="A551" i="2"/>
  <c r="B551" i="2"/>
  <c r="C551" i="2"/>
  <c r="D551" i="2"/>
  <c r="F551" i="2" s="1"/>
  <c r="G551" i="2" a="1"/>
  <c r="G551" i="2" s="1"/>
  <c r="H551" i="2" a="1"/>
  <c r="H551" i="2" s="1"/>
  <c r="I551" i="2" a="1"/>
  <c r="I551" i="2" s="1"/>
  <c r="J551" i="2" a="1"/>
  <c r="J551" i="2" s="1"/>
  <c r="K551" i="2" a="1"/>
  <c r="K551" i="2" s="1"/>
  <c r="L551" i="2" a="1"/>
  <c r="L551" i="2" s="1"/>
  <c r="O551" i="2" a="1"/>
  <c r="O551" i="2" s="1"/>
  <c r="P551" i="2" s="1"/>
  <c r="A552" i="2"/>
  <c r="B552" i="2"/>
  <c r="C552" i="2"/>
  <c r="D552" i="2"/>
  <c r="E552" i="2" s="1"/>
  <c r="G552" i="2" a="1"/>
  <c r="G552" i="2" s="1"/>
  <c r="H552" i="2" a="1"/>
  <c r="H552" i="2" s="1"/>
  <c r="I552" i="2" a="1"/>
  <c r="I552" i="2" s="1"/>
  <c r="J552" i="2" a="1"/>
  <c r="J552" i="2" s="1"/>
  <c r="K552" i="2" a="1"/>
  <c r="K552" i="2" s="1"/>
  <c r="L552" i="2" a="1"/>
  <c r="L552" i="2" s="1"/>
  <c r="N552" i="2" s="1" a="1"/>
  <c r="N552" i="2" s="1"/>
  <c r="O552" i="2" a="1"/>
  <c r="O552" i="2" s="1"/>
  <c r="Q552" i="2" s="1"/>
  <c r="A553" i="2"/>
  <c r="B553" i="2"/>
  <c r="C553" i="2"/>
  <c r="D553" i="2"/>
  <c r="F553" i="2" s="1"/>
  <c r="G553" i="2" a="1"/>
  <c r="G553" i="2" s="1"/>
  <c r="H553" i="2" a="1"/>
  <c r="H553" i="2" s="1"/>
  <c r="I553" i="2" a="1"/>
  <c r="I553" i="2" s="1"/>
  <c r="J553" i="2" a="1"/>
  <c r="J553" i="2" s="1"/>
  <c r="K553" i="2" a="1"/>
  <c r="K553" i="2" s="1"/>
  <c r="L553" i="2" a="1"/>
  <c r="L553" i="2" s="1"/>
  <c r="O553" i="2" a="1"/>
  <c r="O553" i="2" s="1"/>
  <c r="P553" i="2" s="1"/>
  <c r="A554" i="2"/>
  <c r="B554" i="2"/>
  <c r="C554" i="2"/>
  <c r="D554" i="2"/>
  <c r="F554" i="2" s="1"/>
  <c r="G554" i="2" a="1"/>
  <c r="G554" i="2" s="1"/>
  <c r="H554" i="2" a="1"/>
  <c r="H554" i="2" s="1"/>
  <c r="I554" i="2" a="1"/>
  <c r="I554" i="2" s="1"/>
  <c r="J554" i="2" a="1"/>
  <c r="J554" i="2" s="1"/>
  <c r="K554" i="2" a="1"/>
  <c r="K554" i="2" s="1"/>
  <c r="L554" i="2" a="1"/>
  <c r="L554" i="2" s="1"/>
  <c r="M554" i="2" s="1" a="1"/>
  <c r="M554" i="2" s="1"/>
  <c r="O554" i="2" a="1"/>
  <c r="O554" i="2" s="1"/>
  <c r="A555" i="2"/>
  <c r="B555" i="2"/>
  <c r="C555" i="2"/>
  <c r="D555" i="2"/>
  <c r="E555" i="2" s="1"/>
  <c r="G555" i="2" a="1"/>
  <c r="G555" i="2" s="1"/>
  <c r="H555" i="2" a="1"/>
  <c r="H555" i="2" s="1"/>
  <c r="I555" i="2" a="1"/>
  <c r="I555" i="2" s="1"/>
  <c r="J555" i="2" a="1"/>
  <c r="J555" i="2" s="1"/>
  <c r="K555" i="2" a="1"/>
  <c r="K555" i="2" s="1"/>
  <c r="A555" i="5" s="1"/>
  <c r="L555" i="2" a="1"/>
  <c r="L555" i="2" s="1"/>
  <c r="M555" i="2" s="1" a="1"/>
  <c r="M555" i="2" s="1"/>
  <c r="O555" i="2" a="1"/>
  <c r="O555" i="2" s="1"/>
  <c r="Q555" i="2" s="1"/>
  <c r="A556" i="2"/>
  <c r="B556" i="2"/>
  <c r="C556" i="2"/>
  <c r="D556" i="2"/>
  <c r="F556" i="2" s="1"/>
  <c r="G556" i="2" a="1"/>
  <c r="G556" i="2" s="1"/>
  <c r="H556" i="2" a="1"/>
  <c r="H556" i="2" s="1"/>
  <c r="I556" i="2" a="1"/>
  <c r="I556" i="2" s="1"/>
  <c r="J556" i="2" a="1"/>
  <c r="J556" i="2" s="1"/>
  <c r="K556" i="2" a="1"/>
  <c r="K556" i="2" s="1"/>
  <c r="L556" i="2" a="1"/>
  <c r="L556" i="2" s="1"/>
  <c r="M556" i="2" s="1" a="1"/>
  <c r="M556" i="2" s="1"/>
  <c r="O556" i="2" a="1"/>
  <c r="O556" i="2" s="1"/>
  <c r="A557" i="2"/>
  <c r="B557" i="2"/>
  <c r="C557" i="2"/>
  <c r="D557" i="2"/>
  <c r="F557" i="2" s="1"/>
  <c r="G557" i="2" a="1"/>
  <c r="G557" i="2" s="1"/>
  <c r="H557" i="2" a="1"/>
  <c r="H557" i="2" s="1"/>
  <c r="I557" i="2" a="1"/>
  <c r="I557" i="2" s="1"/>
  <c r="J557" i="2" a="1"/>
  <c r="J557" i="2" s="1"/>
  <c r="K557" i="2" a="1"/>
  <c r="K557" i="2" s="1"/>
  <c r="L557" i="2" a="1"/>
  <c r="L557" i="2" s="1"/>
  <c r="M557" i="2" s="1" a="1"/>
  <c r="M557" i="2" s="1"/>
  <c r="O557" i="2" a="1"/>
  <c r="O557" i="2" s="1"/>
  <c r="P557" i="2" s="1"/>
  <c r="A558" i="2"/>
  <c r="B558" i="2"/>
  <c r="C558" i="2"/>
  <c r="D558" i="2"/>
  <c r="F558" i="2" s="1"/>
  <c r="G558" i="2" a="1"/>
  <c r="G558" i="2" s="1"/>
  <c r="H558" i="2" a="1"/>
  <c r="H558" i="2" s="1"/>
  <c r="I558" i="2" a="1"/>
  <c r="I558" i="2" s="1"/>
  <c r="J558" i="2" a="1"/>
  <c r="J558" i="2" s="1"/>
  <c r="K558" i="2" a="1"/>
  <c r="K558" i="2" s="1"/>
  <c r="L558" i="2" a="1"/>
  <c r="L558" i="2" s="1"/>
  <c r="M558" i="2" s="1" a="1"/>
  <c r="M558" i="2" s="1"/>
  <c r="O558" i="2" a="1"/>
  <c r="O558" i="2" s="1"/>
  <c r="Q558" i="2" s="1"/>
  <c r="A559" i="2"/>
  <c r="B559" i="2"/>
  <c r="C559" i="2"/>
  <c r="D559" i="2"/>
  <c r="E559" i="2" s="1"/>
  <c r="G559" i="2" a="1"/>
  <c r="G559" i="2" s="1"/>
  <c r="H559" i="2" a="1"/>
  <c r="H559" i="2" s="1"/>
  <c r="I559" i="2" a="1"/>
  <c r="I559" i="2" s="1"/>
  <c r="J559" i="2" a="1"/>
  <c r="J559" i="2" s="1"/>
  <c r="K559" i="2" a="1"/>
  <c r="K559" i="2" s="1"/>
  <c r="L559" i="2" a="1"/>
  <c r="L559" i="2" s="1"/>
  <c r="O559" i="2" a="1"/>
  <c r="O559" i="2" s="1"/>
  <c r="P559" i="2" s="1"/>
  <c r="C559" i="5" s="1"/>
  <c r="A560" i="2"/>
  <c r="B560" i="2"/>
  <c r="C560" i="2"/>
  <c r="D560" i="2"/>
  <c r="E560" i="2" s="1"/>
  <c r="G560" i="2" a="1"/>
  <c r="G560" i="2" s="1"/>
  <c r="H560" i="2" a="1"/>
  <c r="H560" i="2" s="1"/>
  <c r="I560" i="2" a="1"/>
  <c r="I560" i="2" s="1"/>
  <c r="J560" i="2" a="1"/>
  <c r="J560" i="2" s="1"/>
  <c r="K560" i="2" a="1"/>
  <c r="K560" i="2" s="1"/>
  <c r="L560" i="2" a="1"/>
  <c r="L560" i="2" s="1"/>
  <c r="M560" i="2" s="1" a="1"/>
  <c r="M560" i="2" s="1"/>
  <c r="O560" i="2" a="1"/>
  <c r="O560" i="2" s="1"/>
  <c r="A561" i="2"/>
  <c r="B561" i="2"/>
  <c r="C561" i="2"/>
  <c r="D561" i="2"/>
  <c r="F561" i="2" s="1"/>
  <c r="G561" i="2" a="1"/>
  <c r="G561" i="2" s="1"/>
  <c r="H561" i="2" a="1"/>
  <c r="H561" i="2" s="1"/>
  <c r="I561" i="2" a="1"/>
  <c r="I561" i="2" s="1"/>
  <c r="J561" i="2" a="1"/>
  <c r="J561" i="2" s="1"/>
  <c r="K561" i="2" a="1"/>
  <c r="K561" i="2" s="1"/>
  <c r="A561" i="5" s="1"/>
  <c r="L561" i="2" a="1"/>
  <c r="L561" i="2" s="1"/>
  <c r="O561" i="2" a="1"/>
  <c r="O561" i="2" s="1"/>
  <c r="P561" i="2" s="1"/>
  <c r="C561" i="5" s="1"/>
  <c r="A562" i="2"/>
  <c r="B562" i="2"/>
  <c r="C562" i="2"/>
  <c r="D562" i="2"/>
  <c r="F562" i="2" s="1"/>
  <c r="G562" i="2" a="1"/>
  <c r="G562" i="2" s="1"/>
  <c r="H562" i="2" a="1"/>
  <c r="H562" i="2" s="1"/>
  <c r="I562" i="2" a="1"/>
  <c r="I562" i="2" s="1"/>
  <c r="J562" i="2" a="1"/>
  <c r="J562" i="2" s="1"/>
  <c r="K562" i="2" a="1"/>
  <c r="K562" i="2" s="1"/>
  <c r="A562" i="5" s="1"/>
  <c r="L562" i="2" a="1"/>
  <c r="L562" i="2" s="1"/>
  <c r="N562" i="2" s="1" a="1"/>
  <c r="N562" i="2" s="1"/>
  <c r="O562" i="2" a="1"/>
  <c r="O562" i="2" s="1"/>
  <c r="A563" i="2"/>
  <c r="B563" i="2"/>
  <c r="C563" i="2"/>
  <c r="D563" i="2"/>
  <c r="F563" i="2" s="1"/>
  <c r="G563" i="2" a="1"/>
  <c r="G563" i="2" s="1"/>
  <c r="H563" i="2" a="1"/>
  <c r="H563" i="2" s="1"/>
  <c r="I563" i="2" a="1"/>
  <c r="I563" i="2" s="1"/>
  <c r="J563" i="2" a="1"/>
  <c r="J563" i="2" s="1"/>
  <c r="K563" i="2" a="1"/>
  <c r="K563" i="2" s="1"/>
  <c r="L563" i="2" a="1"/>
  <c r="L563" i="2" s="1"/>
  <c r="O563" i="2" a="1"/>
  <c r="O563" i="2" s="1"/>
  <c r="A564" i="2"/>
  <c r="B564" i="2"/>
  <c r="C564" i="2"/>
  <c r="D564" i="2"/>
  <c r="F564" i="2" s="1"/>
  <c r="G564" i="2" a="1"/>
  <c r="G564" i="2" s="1"/>
  <c r="H564" i="2" a="1"/>
  <c r="H564" i="2" s="1"/>
  <c r="I564" i="2" a="1"/>
  <c r="I564" i="2" s="1"/>
  <c r="J564" i="2" a="1"/>
  <c r="J564" i="2" s="1"/>
  <c r="K564" i="2" a="1"/>
  <c r="K564" i="2" s="1"/>
  <c r="L564" i="2" a="1"/>
  <c r="L564" i="2" s="1"/>
  <c r="N564" i="2" s="1" a="1"/>
  <c r="N564" i="2" s="1"/>
  <c r="O564" i="2" a="1"/>
  <c r="O564" i="2" s="1"/>
  <c r="Q564" i="2" s="1"/>
  <c r="A565" i="2"/>
  <c r="B565" i="2"/>
  <c r="C565" i="2"/>
  <c r="D565" i="2"/>
  <c r="F565" i="2" s="1"/>
  <c r="G565" i="2" a="1"/>
  <c r="G565" i="2" s="1"/>
  <c r="H565" i="2" a="1"/>
  <c r="H565" i="2" s="1"/>
  <c r="I565" i="2" a="1"/>
  <c r="I565" i="2" s="1"/>
  <c r="J565" i="2" a="1"/>
  <c r="J565" i="2" s="1"/>
  <c r="K565" i="2" a="1"/>
  <c r="K565" i="2" s="1"/>
  <c r="L565" i="2" a="1"/>
  <c r="L565" i="2" s="1"/>
  <c r="O565" i="2" a="1"/>
  <c r="O565" i="2" s="1"/>
  <c r="Q565" i="2" s="1"/>
  <c r="A566" i="2"/>
  <c r="B566" i="2"/>
  <c r="C566" i="2"/>
  <c r="D566" i="2"/>
  <c r="F566" i="2" s="1"/>
  <c r="G566" i="2" a="1"/>
  <c r="G566" i="2" s="1"/>
  <c r="H566" i="2" a="1"/>
  <c r="H566" i="2" s="1"/>
  <c r="I566" i="2" a="1"/>
  <c r="I566" i="2" s="1"/>
  <c r="J566" i="2" a="1"/>
  <c r="J566" i="2" s="1"/>
  <c r="K566" i="2" a="1"/>
  <c r="K566" i="2" s="1"/>
  <c r="L566" i="2" a="1"/>
  <c r="L566" i="2" s="1"/>
  <c r="N566" i="2" s="1" a="1"/>
  <c r="N566" i="2" s="1"/>
  <c r="O566" i="2" a="1"/>
  <c r="O566" i="2" s="1"/>
  <c r="A567" i="2"/>
  <c r="B567" i="2"/>
  <c r="C567" i="2"/>
  <c r="D567" i="2"/>
  <c r="E567" i="2" s="1"/>
  <c r="G567" i="2" a="1"/>
  <c r="G567" i="2" s="1"/>
  <c r="H567" i="2" a="1"/>
  <c r="H567" i="2" s="1"/>
  <c r="I567" i="2" a="1"/>
  <c r="I567" i="2" s="1"/>
  <c r="J567" i="2" a="1"/>
  <c r="J567" i="2" s="1"/>
  <c r="K567" i="2" a="1"/>
  <c r="K567" i="2" s="1"/>
  <c r="L567" i="2" a="1"/>
  <c r="L567" i="2" s="1"/>
  <c r="N567" i="2" s="1" a="1"/>
  <c r="N567" i="2" s="1"/>
  <c r="O567" i="2" a="1"/>
  <c r="O567" i="2" s="1"/>
  <c r="P567" i="2" s="1"/>
  <c r="A568" i="2"/>
  <c r="B568" i="2"/>
  <c r="C568" i="2"/>
  <c r="D568" i="2"/>
  <c r="F568" i="2" s="1"/>
  <c r="G568" i="2" a="1"/>
  <c r="G568" i="2" s="1"/>
  <c r="H568" i="2" a="1"/>
  <c r="H568" i="2" s="1"/>
  <c r="I568" i="2" a="1"/>
  <c r="I568" i="2" s="1"/>
  <c r="J568" i="2" a="1"/>
  <c r="J568" i="2" s="1"/>
  <c r="K568" i="2" a="1"/>
  <c r="K568" i="2" s="1"/>
  <c r="L568" i="2" a="1"/>
  <c r="L568" i="2" s="1"/>
  <c r="O568" i="2" a="1"/>
  <c r="O568" i="2" s="1"/>
  <c r="Q568" i="2" s="1"/>
  <c r="A569" i="2"/>
  <c r="B569" i="2"/>
  <c r="C569" i="2"/>
  <c r="D569" i="2"/>
  <c r="E569" i="2" s="1"/>
  <c r="G569" i="2" a="1"/>
  <c r="G569" i="2" s="1"/>
  <c r="H569" i="2" a="1"/>
  <c r="H569" i="2" s="1"/>
  <c r="I569" i="2" a="1"/>
  <c r="I569" i="2" s="1"/>
  <c r="J569" i="2" a="1"/>
  <c r="J569" i="2" s="1"/>
  <c r="K569" i="2" a="1"/>
  <c r="K569" i="2" s="1"/>
  <c r="L569" i="2" a="1"/>
  <c r="L569" i="2" s="1"/>
  <c r="O569" i="2" a="1"/>
  <c r="O569" i="2" s="1"/>
  <c r="Q569" i="2" s="1"/>
  <c r="A570" i="2"/>
  <c r="B570" i="2"/>
  <c r="C570" i="2"/>
  <c r="D570" i="2"/>
  <c r="F570" i="2" s="1"/>
  <c r="G570" i="2" a="1"/>
  <c r="G570" i="2" s="1"/>
  <c r="H570" i="2" a="1"/>
  <c r="H570" i="2" s="1"/>
  <c r="I570" i="2" a="1"/>
  <c r="I570" i="2" s="1"/>
  <c r="J570" i="2" a="1"/>
  <c r="J570" i="2" s="1"/>
  <c r="K570" i="2" a="1"/>
  <c r="K570" i="2" s="1"/>
  <c r="L570" i="2" a="1"/>
  <c r="L570" i="2" s="1"/>
  <c r="O570" i="2" a="1"/>
  <c r="O570" i="2" s="1"/>
  <c r="A571" i="2"/>
  <c r="B571" i="2"/>
  <c r="C571" i="2"/>
  <c r="D571" i="2"/>
  <c r="F571" i="2" s="1"/>
  <c r="G571" i="2" a="1"/>
  <c r="G571" i="2" s="1"/>
  <c r="H571" i="2" a="1"/>
  <c r="H571" i="2" s="1"/>
  <c r="I571" i="2" a="1"/>
  <c r="I571" i="2" s="1"/>
  <c r="J571" i="2" a="1"/>
  <c r="J571" i="2" s="1"/>
  <c r="K571" i="2" a="1"/>
  <c r="K571" i="2" s="1"/>
  <c r="L571" i="2" a="1"/>
  <c r="L571" i="2" s="1"/>
  <c r="M571" i="2" s="1" a="1"/>
  <c r="M571" i="2" s="1"/>
  <c r="O571" i="2" a="1"/>
  <c r="O571" i="2" s="1"/>
  <c r="A572" i="2"/>
  <c r="B572" i="2"/>
  <c r="C572" i="2"/>
  <c r="D572" i="2"/>
  <c r="G572" i="2" a="1"/>
  <c r="G572" i="2" s="1"/>
  <c r="H572" i="2" a="1"/>
  <c r="H572" i="2" s="1"/>
  <c r="I572" i="2" a="1"/>
  <c r="I572" i="2" s="1"/>
  <c r="J572" i="2" a="1"/>
  <c r="J572" i="2" s="1"/>
  <c r="K572" i="2" a="1"/>
  <c r="K572" i="2" s="1"/>
  <c r="L572" i="2" a="1"/>
  <c r="L572" i="2" s="1"/>
  <c r="M572" i="2" s="1" a="1"/>
  <c r="M572" i="2" s="1"/>
  <c r="O572" i="2" a="1"/>
  <c r="O572" i="2" s="1"/>
  <c r="Q572" i="2" s="1"/>
  <c r="D572" i="5" s="1"/>
  <c r="A573" i="2"/>
  <c r="B573" i="2"/>
  <c r="C573" i="2"/>
  <c r="D573" i="2"/>
  <c r="F573" i="2" s="1"/>
  <c r="G573" i="2" a="1"/>
  <c r="G573" i="2" s="1"/>
  <c r="H573" i="2" a="1"/>
  <c r="H573" i="2" s="1"/>
  <c r="I573" i="2" a="1"/>
  <c r="I573" i="2" s="1"/>
  <c r="J573" i="2" a="1"/>
  <c r="J573" i="2" s="1"/>
  <c r="K573" i="2" a="1"/>
  <c r="K573" i="2" s="1"/>
  <c r="L573" i="2" a="1"/>
  <c r="L573" i="2" s="1"/>
  <c r="O573" i="2" a="1"/>
  <c r="O573" i="2" s="1"/>
  <c r="A574" i="2"/>
  <c r="B574" i="2"/>
  <c r="C574" i="2"/>
  <c r="D574" i="2"/>
  <c r="E574" i="2" s="1"/>
  <c r="G574" i="2" a="1"/>
  <c r="G574" i="2" s="1"/>
  <c r="H574" i="2" a="1"/>
  <c r="H574" i="2" s="1"/>
  <c r="I574" i="2" a="1"/>
  <c r="I574" i="2" s="1"/>
  <c r="J574" i="2" a="1"/>
  <c r="J574" i="2" s="1"/>
  <c r="K574" i="2" a="1"/>
  <c r="K574" i="2" s="1"/>
  <c r="L574" i="2" a="1"/>
  <c r="L574" i="2" s="1"/>
  <c r="O574" i="2" a="1"/>
  <c r="O574" i="2" s="1"/>
  <c r="P574" i="2" s="1"/>
  <c r="A575" i="2"/>
  <c r="B575" i="2"/>
  <c r="C575" i="2"/>
  <c r="D575" i="2"/>
  <c r="E575" i="2" s="1"/>
  <c r="G575" i="2" a="1"/>
  <c r="G575" i="2" s="1"/>
  <c r="H575" i="2" a="1"/>
  <c r="H575" i="2" s="1"/>
  <c r="I575" i="2" a="1"/>
  <c r="I575" i="2" s="1"/>
  <c r="J575" i="2" a="1"/>
  <c r="J575" i="2" s="1"/>
  <c r="K575" i="2" a="1"/>
  <c r="K575" i="2" s="1"/>
  <c r="L575" i="2" a="1"/>
  <c r="L575" i="2" s="1"/>
  <c r="N575" i="2" s="1" a="1"/>
  <c r="N575" i="2" s="1"/>
  <c r="O575" i="2" a="1"/>
  <c r="O575" i="2" s="1"/>
  <c r="A576" i="2"/>
  <c r="B576" i="2"/>
  <c r="C576" i="2"/>
  <c r="D576" i="2"/>
  <c r="G576" i="2" a="1"/>
  <c r="G576" i="2" s="1"/>
  <c r="H576" i="2" a="1"/>
  <c r="H576" i="2" s="1"/>
  <c r="I576" i="2" a="1"/>
  <c r="I576" i="2" s="1"/>
  <c r="J576" i="2" a="1"/>
  <c r="J576" i="2" s="1"/>
  <c r="K576" i="2" a="1"/>
  <c r="K576" i="2" s="1"/>
  <c r="L576" i="2" a="1"/>
  <c r="L576" i="2" s="1"/>
  <c r="M576" i="2" s="1" a="1"/>
  <c r="M576" i="2" s="1"/>
  <c r="O576" i="2" a="1"/>
  <c r="O576" i="2" s="1"/>
  <c r="P576" i="2" s="1"/>
  <c r="A577" i="2"/>
  <c r="B577" i="2"/>
  <c r="C577" i="2"/>
  <c r="D577" i="2"/>
  <c r="F577" i="2" s="1"/>
  <c r="G577" i="2" a="1"/>
  <c r="G577" i="2" s="1"/>
  <c r="H577" i="2" a="1"/>
  <c r="H577" i="2" s="1"/>
  <c r="I577" i="2" a="1"/>
  <c r="I577" i="2" s="1"/>
  <c r="J577" i="2" a="1"/>
  <c r="J577" i="2" s="1"/>
  <c r="K577" i="2" a="1"/>
  <c r="K577" i="2" s="1"/>
  <c r="L577" i="2" a="1"/>
  <c r="L577" i="2" s="1"/>
  <c r="O577" i="2" a="1"/>
  <c r="O577" i="2" s="1"/>
  <c r="A578" i="2"/>
  <c r="B578" i="2"/>
  <c r="C578" i="2"/>
  <c r="D578" i="2"/>
  <c r="E578" i="2" s="1"/>
  <c r="G578" i="2" a="1"/>
  <c r="G578" i="2" s="1"/>
  <c r="H578" i="2" a="1"/>
  <c r="H578" i="2" s="1"/>
  <c r="I578" i="2" a="1"/>
  <c r="I578" i="2" s="1"/>
  <c r="J578" i="2" a="1"/>
  <c r="J578" i="2" s="1"/>
  <c r="K578" i="2" a="1"/>
  <c r="K578" i="2" s="1"/>
  <c r="A578" i="5" s="1"/>
  <c r="L578" i="2" a="1"/>
  <c r="L578" i="2" s="1"/>
  <c r="O578" i="2" a="1"/>
  <c r="O578" i="2" s="1"/>
  <c r="A579" i="2"/>
  <c r="B579" i="2"/>
  <c r="C579" i="2"/>
  <c r="D579" i="2"/>
  <c r="F579" i="2" s="1"/>
  <c r="G579" i="2" a="1"/>
  <c r="G579" i="2" s="1"/>
  <c r="H579" i="2" a="1"/>
  <c r="H579" i="2" s="1"/>
  <c r="I579" i="2" a="1"/>
  <c r="I579" i="2" s="1"/>
  <c r="J579" i="2" a="1"/>
  <c r="J579" i="2" s="1"/>
  <c r="K579" i="2" a="1"/>
  <c r="K579" i="2" s="1"/>
  <c r="A579" i="5" s="1"/>
  <c r="L579" i="2" a="1"/>
  <c r="L579" i="2" s="1"/>
  <c r="N579" i="2" s="1" a="1"/>
  <c r="N579" i="2" s="1"/>
  <c r="O579" i="2" a="1"/>
  <c r="O579" i="2" s="1"/>
  <c r="A580" i="2"/>
  <c r="B580" i="2"/>
  <c r="C580" i="2"/>
  <c r="D580" i="2"/>
  <c r="E580" i="2" s="1"/>
  <c r="G580" i="2" a="1"/>
  <c r="G580" i="2" s="1"/>
  <c r="H580" i="2" a="1"/>
  <c r="H580" i="2" s="1"/>
  <c r="I580" i="2" a="1"/>
  <c r="I580" i="2" s="1"/>
  <c r="J580" i="2" a="1"/>
  <c r="J580" i="2" s="1"/>
  <c r="K580" i="2" a="1"/>
  <c r="K580" i="2" s="1"/>
  <c r="L580" i="2" a="1"/>
  <c r="L580" i="2" s="1"/>
  <c r="M580" i="2" s="1" a="1"/>
  <c r="M580" i="2" s="1"/>
  <c r="O580" i="2" a="1"/>
  <c r="O580" i="2" s="1"/>
  <c r="Q580" i="2" s="1"/>
  <c r="A581" i="2"/>
  <c r="B581" i="2"/>
  <c r="C581" i="2"/>
  <c r="D581" i="2"/>
  <c r="F581" i="2" s="1"/>
  <c r="G581" i="2" a="1"/>
  <c r="G581" i="2" s="1"/>
  <c r="H581" i="2" a="1"/>
  <c r="H581" i="2" s="1"/>
  <c r="I581" i="2" a="1"/>
  <c r="I581" i="2" s="1"/>
  <c r="J581" i="2" a="1"/>
  <c r="J581" i="2" s="1"/>
  <c r="K581" i="2" a="1"/>
  <c r="K581" i="2" s="1"/>
  <c r="L581" i="2" a="1"/>
  <c r="L581" i="2" s="1"/>
  <c r="O581" i="2" a="1"/>
  <c r="O581" i="2" s="1"/>
  <c r="A582" i="2"/>
  <c r="B582" i="2"/>
  <c r="C582" i="2"/>
  <c r="D582" i="2"/>
  <c r="E582" i="2" s="1"/>
  <c r="G582" i="2" a="1"/>
  <c r="G582" i="2" s="1"/>
  <c r="H582" i="2" a="1"/>
  <c r="H582" i="2" s="1"/>
  <c r="I582" i="2" a="1"/>
  <c r="I582" i="2" s="1"/>
  <c r="J582" i="2" a="1"/>
  <c r="J582" i="2" s="1"/>
  <c r="K582" i="2" a="1"/>
  <c r="K582" i="2" s="1"/>
  <c r="L582" i="2" a="1"/>
  <c r="L582" i="2" s="1"/>
  <c r="O582" i="2" a="1"/>
  <c r="O582" i="2" s="1"/>
  <c r="A583" i="2"/>
  <c r="B583" i="2"/>
  <c r="C583" i="2"/>
  <c r="D583" i="2"/>
  <c r="E583" i="2" s="1"/>
  <c r="G583" i="2" a="1"/>
  <c r="G583" i="2" s="1"/>
  <c r="H583" i="2" a="1"/>
  <c r="H583" i="2" s="1"/>
  <c r="I583" i="2" a="1"/>
  <c r="I583" i="2" s="1"/>
  <c r="J583" i="2" a="1"/>
  <c r="J583" i="2" s="1"/>
  <c r="K583" i="2" a="1"/>
  <c r="K583" i="2" s="1"/>
  <c r="L583" i="2" a="1"/>
  <c r="L583" i="2" s="1"/>
  <c r="N583" i="2" s="1" a="1"/>
  <c r="N583" i="2" s="1"/>
  <c r="O583" i="2" a="1"/>
  <c r="O583" i="2" s="1"/>
  <c r="A584" i="2"/>
  <c r="B584" i="2"/>
  <c r="C584" i="2"/>
  <c r="D584" i="2"/>
  <c r="E584" i="2" s="1"/>
  <c r="G584" i="2" a="1"/>
  <c r="G584" i="2" s="1"/>
  <c r="H584" i="2" a="1"/>
  <c r="H584" i="2" s="1"/>
  <c r="I584" i="2" a="1"/>
  <c r="I584" i="2" s="1"/>
  <c r="J584" i="2" a="1"/>
  <c r="J584" i="2" s="1"/>
  <c r="K584" i="2" a="1"/>
  <c r="K584" i="2" s="1"/>
  <c r="L584" i="2" a="1"/>
  <c r="L584" i="2" s="1"/>
  <c r="O584" i="2" a="1"/>
  <c r="O584" i="2" s="1"/>
  <c r="P584" i="2" s="1"/>
  <c r="A585" i="2"/>
  <c r="B585" i="2"/>
  <c r="C585" i="2"/>
  <c r="D585" i="2"/>
  <c r="F585" i="2" s="1"/>
  <c r="G585" i="2" a="1"/>
  <c r="G585" i="2" s="1"/>
  <c r="H585" i="2" a="1"/>
  <c r="H585" i="2" s="1"/>
  <c r="I585" i="2" a="1"/>
  <c r="I585" i="2" s="1"/>
  <c r="J585" i="2" a="1"/>
  <c r="J585" i="2" s="1"/>
  <c r="K585" i="2" a="1"/>
  <c r="K585" i="2" s="1"/>
  <c r="L585" i="2" a="1"/>
  <c r="L585" i="2" s="1"/>
  <c r="O585" i="2" a="1"/>
  <c r="O585" i="2" s="1"/>
  <c r="A586" i="2"/>
  <c r="B586" i="2"/>
  <c r="C586" i="2"/>
  <c r="D586" i="2"/>
  <c r="E586" i="2" s="1"/>
  <c r="G586" i="2" a="1"/>
  <c r="G586" i="2" s="1"/>
  <c r="H586" i="2" a="1"/>
  <c r="H586" i="2" s="1"/>
  <c r="I586" i="2" a="1"/>
  <c r="I586" i="2" s="1"/>
  <c r="J586" i="2" a="1"/>
  <c r="J586" i="2" s="1"/>
  <c r="K586" i="2" a="1"/>
  <c r="K586" i="2" s="1"/>
  <c r="L586" i="2" a="1"/>
  <c r="L586" i="2" s="1"/>
  <c r="O586" i="2" a="1"/>
  <c r="O586" i="2" s="1"/>
  <c r="A587" i="2"/>
  <c r="B587" i="2"/>
  <c r="C587" i="2"/>
  <c r="D587" i="2"/>
  <c r="E587" i="2" s="1"/>
  <c r="G587" i="2" a="1"/>
  <c r="G587" i="2" s="1"/>
  <c r="H587" i="2" a="1"/>
  <c r="H587" i="2" s="1"/>
  <c r="I587" i="2" a="1"/>
  <c r="I587" i="2" s="1"/>
  <c r="J587" i="2" a="1"/>
  <c r="J587" i="2" s="1"/>
  <c r="K587" i="2" a="1"/>
  <c r="K587" i="2" s="1"/>
  <c r="L587" i="2" a="1"/>
  <c r="L587" i="2" s="1"/>
  <c r="M587" i="2" s="1" a="1"/>
  <c r="M587" i="2" s="1"/>
  <c r="O587" i="2" a="1"/>
  <c r="O587" i="2" s="1"/>
  <c r="A588" i="2"/>
  <c r="B588" i="2"/>
  <c r="C588" i="2"/>
  <c r="D588" i="2"/>
  <c r="F588" i="2" s="1"/>
  <c r="G588" i="2" a="1"/>
  <c r="G588" i="2" s="1"/>
  <c r="H588" i="2" a="1"/>
  <c r="H588" i="2" s="1"/>
  <c r="I588" i="2" a="1"/>
  <c r="I588" i="2" s="1"/>
  <c r="J588" i="2" a="1"/>
  <c r="J588" i="2" s="1"/>
  <c r="K588" i="2" a="1"/>
  <c r="K588" i="2" s="1"/>
  <c r="L588" i="2" a="1"/>
  <c r="L588" i="2" s="1"/>
  <c r="O588" i="2" a="1"/>
  <c r="O588" i="2" s="1"/>
  <c r="P588" i="2" s="1"/>
  <c r="A589" i="2"/>
  <c r="B589" i="2"/>
  <c r="C589" i="2"/>
  <c r="D589" i="2"/>
  <c r="F589" i="2" s="1"/>
  <c r="G589" i="2" a="1"/>
  <c r="G589" i="2" s="1"/>
  <c r="H589" i="2" a="1"/>
  <c r="H589" i="2" s="1"/>
  <c r="I589" i="2" a="1"/>
  <c r="I589" i="2" s="1"/>
  <c r="J589" i="2" a="1"/>
  <c r="J589" i="2" s="1"/>
  <c r="K589" i="2" a="1"/>
  <c r="K589" i="2" s="1"/>
  <c r="L589" i="2" a="1"/>
  <c r="L589" i="2" s="1"/>
  <c r="O589" i="2" a="1"/>
  <c r="O589" i="2" s="1"/>
  <c r="Q589" i="2" s="1"/>
  <c r="A590" i="2"/>
  <c r="B590" i="2"/>
  <c r="C590" i="2"/>
  <c r="D590" i="2"/>
  <c r="E590" i="2" s="1"/>
  <c r="G590" i="2" a="1"/>
  <c r="G590" i="2" s="1"/>
  <c r="H590" i="2" a="1"/>
  <c r="H590" i="2" s="1"/>
  <c r="I590" i="2" a="1"/>
  <c r="I590" i="2" s="1"/>
  <c r="J590" i="2" a="1"/>
  <c r="J590" i="2" s="1"/>
  <c r="K590" i="2" a="1"/>
  <c r="K590" i="2" s="1"/>
  <c r="L590" i="2" a="1"/>
  <c r="L590" i="2" s="1"/>
  <c r="O590" i="2" a="1"/>
  <c r="O590" i="2" s="1"/>
  <c r="Q590" i="2" s="1"/>
  <c r="A591" i="2"/>
  <c r="B591" i="2"/>
  <c r="C591" i="2"/>
  <c r="D591" i="2"/>
  <c r="F591" i="2" s="1"/>
  <c r="G591" i="2" a="1"/>
  <c r="G591" i="2" s="1"/>
  <c r="H591" i="2" a="1"/>
  <c r="H591" i="2" s="1"/>
  <c r="I591" i="2" a="1"/>
  <c r="I591" i="2" s="1"/>
  <c r="J591" i="2" a="1"/>
  <c r="J591" i="2" s="1"/>
  <c r="K591" i="2" a="1"/>
  <c r="K591" i="2" s="1"/>
  <c r="L591" i="2" a="1"/>
  <c r="L591" i="2" s="1"/>
  <c r="M591" i="2" s="1" a="1"/>
  <c r="M591" i="2" s="1"/>
  <c r="O591" i="2" a="1"/>
  <c r="O591" i="2" s="1"/>
  <c r="Q591" i="2" s="1"/>
  <c r="A592" i="2"/>
  <c r="B592" i="2"/>
  <c r="C592" i="2"/>
  <c r="D592" i="2"/>
  <c r="E592" i="2" s="1"/>
  <c r="G592" i="2" a="1"/>
  <c r="G592" i="2" s="1"/>
  <c r="H592" i="2" a="1"/>
  <c r="H592" i="2" s="1"/>
  <c r="I592" i="2" a="1"/>
  <c r="I592" i="2" s="1"/>
  <c r="J592" i="2" a="1"/>
  <c r="J592" i="2" s="1"/>
  <c r="K592" i="2" a="1"/>
  <c r="K592" i="2" s="1"/>
  <c r="L592" i="2" a="1"/>
  <c r="L592" i="2" s="1"/>
  <c r="O592" i="2" a="1"/>
  <c r="O592" i="2" s="1"/>
  <c r="P592" i="2" s="1"/>
  <c r="A593" i="2"/>
  <c r="B593" i="2"/>
  <c r="C593" i="2"/>
  <c r="D593" i="2"/>
  <c r="F593" i="2" s="1"/>
  <c r="G593" i="2" a="1"/>
  <c r="G593" i="2" s="1"/>
  <c r="H593" i="2" a="1"/>
  <c r="H593" i="2" s="1"/>
  <c r="I593" i="2" a="1"/>
  <c r="I593" i="2" s="1"/>
  <c r="J593" i="2" a="1"/>
  <c r="J593" i="2" s="1"/>
  <c r="K593" i="2" a="1"/>
  <c r="K593" i="2" s="1"/>
  <c r="L593" i="2" a="1"/>
  <c r="L593" i="2" s="1"/>
  <c r="N593" i="2" s="1" a="1"/>
  <c r="N593" i="2" s="1"/>
  <c r="O593" i="2" a="1"/>
  <c r="O593" i="2" s="1"/>
  <c r="P593" i="2" s="1"/>
  <c r="A594" i="2"/>
  <c r="B594" i="2"/>
  <c r="C594" i="2"/>
  <c r="D594" i="2"/>
  <c r="F594" i="2" s="1"/>
  <c r="G594" i="2" a="1"/>
  <c r="G594" i="2" s="1"/>
  <c r="H594" i="2" a="1"/>
  <c r="H594" i="2" s="1"/>
  <c r="I594" i="2" a="1"/>
  <c r="I594" i="2" s="1"/>
  <c r="J594" i="2" a="1"/>
  <c r="J594" i="2" s="1"/>
  <c r="K594" i="2" a="1"/>
  <c r="K594" i="2" s="1"/>
  <c r="L594" i="2" a="1"/>
  <c r="L594" i="2" s="1"/>
  <c r="N594" i="2" s="1" a="1"/>
  <c r="N594" i="2" s="1"/>
  <c r="O594" i="2" a="1"/>
  <c r="O594" i="2" s="1"/>
  <c r="P594" i="2" s="1"/>
  <c r="A595" i="2"/>
  <c r="B595" i="2"/>
  <c r="C595" i="2"/>
  <c r="D595" i="2"/>
  <c r="F595" i="2" s="1"/>
  <c r="G595" i="2" a="1"/>
  <c r="G595" i="2" s="1"/>
  <c r="H595" i="2" a="1"/>
  <c r="H595" i="2" s="1"/>
  <c r="I595" i="2" a="1"/>
  <c r="I595" i="2" s="1"/>
  <c r="J595" i="2" a="1"/>
  <c r="J595" i="2" s="1"/>
  <c r="K595" i="2" a="1"/>
  <c r="K595" i="2" s="1"/>
  <c r="L595" i="2" a="1"/>
  <c r="L595" i="2" s="1"/>
  <c r="N595" i="2" s="1" a="1"/>
  <c r="N595" i="2" s="1"/>
  <c r="O595" i="2" a="1"/>
  <c r="O595" i="2" s="1"/>
  <c r="Q595" i="2" s="1"/>
  <c r="A596" i="2"/>
  <c r="B596" i="2"/>
  <c r="C596" i="2"/>
  <c r="D596" i="2"/>
  <c r="E596" i="2" s="1"/>
  <c r="G596" i="2" a="1"/>
  <c r="G596" i="2" s="1"/>
  <c r="H596" i="2" a="1"/>
  <c r="H596" i="2" s="1"/>
  <c r="I596" i="2" a="1"/>
  <c r="I596" i="2" s="1"/>
  <c r="J596" i="2" a="1"/>
  <c r="J596" i="2" s="1"/>
  <c r="K596" i="2" a="1"/>
  <c r="K596" i="2" s="1"/>
  <c r="L596" i="2" a="1"/>
  <c r="L596" i="2" s="1"/>
  <c r="O596" i="2" a="1"/>
  <c r="O596" i="2" s="1"/>
  <c r="Q596" i="2" s="1"/>
  <c r="A597" i="2"/>
  <c r="B597" i="2"/>
  <c r="C597" i="2"/>
  <c r="D597" i="2"/>
  <c r="F597" i="2" s="1"/>
  <c r="G597" i="2" a="1"/>
  <c r="G597" i="2" s="1"/>
  <c r="H597" i="2" a="1"/>
  <c r="H597" i="2" s="1"/>
  <c r="I597" i="2" a="1"/>
  <c r="I597" i="2" s="1"/>
  <c r="J597" i="2" a="1"/>
  <c r="J597" i="2" s="1"/>
  <c r="K597" i="2" a="1"/>
  <c r="K597" i="2" s="1"/>
  <c r="L597" i="2" a="1"/>
  <c r="L597" i="2" s="1"/>
  <c r="M597" i="2" s="1" a="1"/>
  <c r="M597" i="2" s="1"/>
  <c r="O597" i="2" a="1"/>
  <c r="O597" i="2" s="1"/>
  <c r="P597" i="2" s="1"/>
  <c r="A598" i="2"/>
  <c r="B598" i="2"/>
  <c r="C598" i="2"/>
  <c r="D598" i="2"/>
  <c r="E598" i="2" s="1"/>
  <c r="G598" i="2" a="1"/>
  <c r="G598" i="2" s="1"/>
  <c r="H598" i="2" a="1"/>
  <c r="H598" i="2" s="1"/>
  <c r="I598" i="2" a="1"/>
  <c r="I598" i="2" s="1"/>
  <c r="J598" i="2" a="1"/>
  <c r="J598" i="2" s="1"/>
  <c r="K598" i="2" a="1"/>
  <c r="K598" i="2" s="1"/>
  <c r="L598" i="2" a="1"/>
  <c r="L598" i="2" s="1"/>
  <c r="M598" i="2" s="1" a="1"/>
  <c r="M598" i="2" s="1"/>
  <c r="O598" i="2" a="1"/>
  <c r="O598" i="2" s="1"/>
  <c r="A599" i="2"/>
  <c r="B599" i="2"/>
  <c r="C599" i="2"/>
  <c r="D599" i="2"/>
  <c r="F599" i="2" s="1"/>
  <c r="G599" i="2" a="1"/>
  <c r="G599" i="2" s="1"/>
  <c r="H599" i="2" a="1"/>
  <c r="H599" i="2" s="1"/>
  <c r="I599" i="2" a="1"/>
  <c r="I599" i="2" s="1"/>
  <c r="J599" i="2" a="1"/>
  <c r="J599" i="2" s="1"/>
  <c r="K599" i="2" a="1"/>
  <c r="K599" i="2" s="1"/>
  <c r="L599" i="2" a="1"/>
  <c r="L599" i="2" s="1"/>
  <c r="N599" i="2" s="1" a="1"/>
  <c r="N599" i="2" s="1"/>
  <c r="O599" i="2" a="1"/>
  <c r="O599" i="2" s="1"/>
  <c r="Q599" i="2" s="1"/>
  <c r="A600" i="2"/>
  <c r="B600" i="2"/>
  <c r="C600" i="2"/>
  <c r="D600" i="2"/>
  <c r="F600" i="2" s="1"/>
  <c r="G600" i="2" a="1"/>
  <c r="G600" i="2" s="1"/>
  <c r="H600" i="2" a="1"/>
  <c r="H600" i="2" s="1"/>
  <c r="I600" i="2" a="1"/>
  <c r="I600" i="2" s="1"/>
  <c r="J600" i="2" a="1"/>
  <c r="J600" i="2" s="1"/>
  <c r="K600" i="2" a="1"/>
  <c r="K600" i="2" s="1"/>
  <c r="L600" i="2" a="1"/>
  <c r="L600" i="2" s="1"/>
  <c r="O600" i="2" a="1"/>
  <c r="O600" i="2" s="1"/>
  <c r="Q600" i="2" s="1"/>
  <c r="A601" i="2"/>
  <c r="B601" i="2"/>
  <c r="C601" i="2"/>
  <c r="D601" i="2"/>
  <c r="F601" i="2" s="1"/>
  <c r="G601" i="2" a="1"/>
  <c r="G601" i="2" s="1"/>
  <c r="H601" i="2" a="1"/>
  <c r="H601" i="2" s="1"/>
  <c r="I601" i="2" a="1"/>
  <c r="I601" i="2" s="1"/>
  <c r="J601" i="2" a="1"/>
  <c r="J601" i="2" s="1"/>
  <c r="K601" i="2" a="1"/>
  <c r="K601" i="2" s="1"/>
  <c r="L601" i="2" a="1"/>
  <c r="L601" i="2" s="1"/>
  <c r="M601" i="2" s="1" a="1"/>
  <c r="M601" i="2" s="1"/>
  <c r="O601" i="2" a="1"/>
  <c r="O601" i="2" s="1"/>
  <c r="Q601" i="2" s="1"/>
  <c r="A602" i="2"/>
  <c r="B602" i="2"/>
  <c r="C602" i="2"/>
  <c r="D602" i="2"/>
  <c r="E602" i="2" s="1"/>
  <c r="G602" i="2" a="1"/>
  <c r="G602" i="2" s="1"/>
  <c r="H602" i="2" a="1"/>
  <c r="H602" i="2" s="1"/>
  <c r="I602" i="2" a="1"/>
  <c r="I602" i="2" s="1"/>
  <c r="J602" i="2" a="1"/>
  <c r="J602" i="2" s="1"/>
  <c r="K602" i="2" a="1"/>
  <c r="K602" i="2" s="1"/>
  <c r="L602" i="2" a="1"/>
  <c r="L602" i="2" s="1"/>
  <c r="O602" i="2" a="1"/>
  <c r="O602" i="2" s="1"/>
  <c r="A603" i="2"/>
  <c r="B603" i="2"/>
  <c r="C603" i="2"/>
  <c r="D603" i="2"/>
  <c r="E603" i="2" s="1"/>
  <c r="G603" i="2" a="1"/>
  <c r="G603" i="2" s="1"/>
  <c r="H603" i="2" a="1"/>
  <c r="H603" i="2" s="1"/>
  <c r="I603" i="2" a="1"/>
  <c r="I603" i="2" s="1"/>
  <c r="J603" i="2" a="1"/>
  <c r="J603" i="2" s="1"/>
  <c r="K603" i="2" a="1"/>
  <c r="K603" i="2" s="1"/>
  <c r="L603" i="2" a="1"/>
  <c r="L603" i="2" s="1"/>
  <c r="M603" i="2" s="1" a="1"/>
  <c r="M603" i="2" s="1"/>
  <c r="O603" i="2" a="1"/>
  <c r="O603" i="2" s="1"/>
  <c r="Q603" i="2" s="1"/>
  <c r="A604" i="2"/>
  <c r="B604" i="2"/>
  <c r="C604" i="2"/>
  <c r="D604" i="2"/>
  <c r="F604" i="2" s="1"/>
  <c r="G604" i="2" a="1"/>
  <c r="G604" i="2" s="1"/>
  <c r="H604" i="2" a="1"/>
  <c r="H604" i="2" s="1"/>
  <c r="I604" i="2" a="1"/>
  <c r="I604" i="2" s="1"/>
  <c r="J604" i="2" a="1"/>
  <c r="J604" i="2" s="1"/>
  <c r="K604" i="2" a="1"/>
  <c r="K604" i="2" s="1"/>
  <c r="L604" i="2" a="1"/>
  <c r="L604" i="2" s="1"/>
  <c r="N604" i="2" s="1" a="1"/>
  <c r="N604" i="2" s="1"/>
  <c r="O604" i="2" a="1"/>
  <c r="O604" i="2" s="1"/>
  <c r="P604" i="2" s="1"/>
  <c r="A605" i="2"/>
  <c r="B605" i="2"/>
  <c r="C605" i="2"/>
  <c r="D605" i="2"/>
  <c r="F605" i="2" s="1"/>
  <c r="G605" i="2" a="1"/>
  <c r="G605" i="2" s="1"/>
  <c r="H605" i="2" a="1"/>
  <c r="H605" i="2" s="1"/>
  <c r="I605" i="2" a="1"/>
  <c r="I605" i="2" s="1"/>
  <c r="J605" i="2" a="1"/>
  <c r="J605" i="2" s="1"/>
  <c r="K605" i="2" a="1"/>
  <c r="K605" i="2" s="1"/>
  <c r="L605" i="2" a="1"/>
  <c r="L605" i="2" s="1"/>
  <c r="O605" i="2" a="1"/>
  <c r="O605" i="2" s="1"/>
  <c r="A606" i="2"/>
  <c r="B606" i="2"/>
  <c r="C606" i="2"/>
  <c r="D606" i="2"/>
  <c r="G606" i="2" a="1"/>
  <c r="G606" i="2" s="1"/>
  <c r="H606" i="2" a="1"/>
  <c r="H606" i="2" s="1"/>
  <c r="I606" i="2" a="1"/>
  <c r="I606" i="2" s="1"/>
  <c r="J606" i="2" a="1"/>
  <c r="J606" i="2" s="1"/>
  <c r="K606" i="2" a="1"/>
  <c r="K606" i="2" s="1"/>
  <c r="L606" i="2" a="1"/>
  <c r="L606" i="2" s="1"/>
  <c r="O606" i="2" a="1"/>
  <c r="O606" i="2" s="1"/>
  <c r="A607" i="2"/>
  <c r="B607" i="2"/>
  <c r="C607" i="2"/>
  <c r="D607" i="2"/>
  <c r="E607" i="2" s="1"/>
  <c r="G607" i="2" a="1"/>
  <c r="G607" i="2" s="1"/>
  <c r="H607" i="2" a="1"/>
  <c r="H607" i="2" s="1"/>
  <c r="I607" i="2" a="1"/>
  <c r="I607" i="2" s="1"/>
  <c r="J607" i="2" a="1"/>
  <c r="J607" i="2" s="1"/>
  <c r="K607" i="2" a="1"/>
  <c r="K607" i="2" s="1"/>
  <c r="L607" i="2" a="1"/>
  <c r="L607" i="2" s="1"/>
  <c r="O607" i="2" a="1"/>
  <c r="O607" i="2" s="1"/>
  <c r="A608" i="2"/>
  <c r="B608" i="2"/>
  <c r="C608" i="2"/>
  <c r="D608" i="2"/>
  <c r="G608" i="2" a="1"/>
  <c r="G608" i="2" s="1"/>
  <c r="H608" i="2" a="1"/>
  <c r="H608" i="2" s="1"/>
  <c r="I608" i="2" a="1"/>
  <c r="I608" i="2" s="1"/>
  <c r="J608" i="2" a="1"/>
  <c r="J608" i="2" s="1"/>
  <c r="K608" i="2" a="1"/>
  <c r="K608" i="2" s="1"/>
  <c r="L608" i="2" a="1"/>
  <c r="L608" i="2" s="1"/>
  <c r="M608" i="2" s="1" a="1"/>
  <c r="M608" i="2" s="1"/>
  <c r="O608" i="2" a="1"/>
  <c r="O608" i="2" s="1"/>
  <c r="P608" i="2" s="1"/>
  <c r="A609" i="2"/>
  <c r="B609" i="2"/>
  <c r="C609" i="2"/>
  <c r="D609" i="2"/>
  <c r="F609" i="2" s="1"/>
  <c r="G609" i="2" a="1"/>
  <c r="G609" i="2" s="1"/>
  <c r="H609" i="2" a="1"/>
  <c r="H609" i="2" s="1"/>
  <c r="I609" i="2" a="1"/>
  <c r="I609" i="2" s="1"/>
  <c r="J609" i="2" a="1"/>
  <c r="J609" i="2" s="1"/>
  <c r="K609" i="2" a="1"/>
  <c r="K609" i="2" s="1"/>
  <c r="L609" i="2" a="1"/>
  <c r="L609" i="2" s="1"/>
  <c r="O609" i="2" a="1"/>
  <c r="O609" i="2" s="1"/>
  <c r="A610" i="2"/>
  <c r="B610" i="2"/>
  <c r="C610" i="2"/>
  <c r="D610" i="2"/>
  <c r="F610" i="2" s="1"/>
  <c r="G610" i="2" a="1"/>
  <c r="G610" i="2" s="1"/>
  <c r="H610" i="2" a="1"/>
  <c r="H610" i="2" s="1"/>
  <c r="I610" i="2" a="1"/>
  <c r="I610" i="2" s="1"/>
  <c r="J610" i="2" a="1"/>
  <c r="J610" i="2" s="1"/>
  <c r="K610" i="2" a="1"/>
  <c r="K610" i="2" s="1"/>
  <c r="L610" i="2" a="1"/>
  <c r="L610" i="2" s="1"/>
  <c r="O610" i="2" a="1"/>
  <c r="O610" i="2" s="1"/>
  <c r="A611" i="2"/>
  <c r="B611" i="2"/>
  <c r="C611" i="2"/>
  <c r="D611" i="2"/>
  <c r="F611" i="2" s="1"/>
  <c r="G611" i="2" a="1"/>
  <c r="G611" i="2" s="1"/>
  <c r="H611" i="2" a="1"/>
  <c r="H611" i="2" s="1"/>
  <c r="I611" i="2" a="1"/>
  <c r="I611" i="2" s="1"/>
  <c r="J611" i="2" a="1"/>
  <c r="J611" i="2" s="1"/>
  <c r="K611" i="2" a="1"/>
  <c r="K611" i="2" s="1"/>
  <c r="L611" i="2" a="1"/>
  <c r="L611" i="2" s="1"/>
  <c r="N611" i="2" s="1" a="1"/>
  <c r="N611" i="2" s="1"/>
  <c r="O611" i="2" a="1"/>
  <c r="O611" i="2" s="1"/>
  <c r="A612" i="2"/>
  <c r="B612" i="2"/>
  <c r="C612" i="2"/>
  <c r="D612" i="2"/>
  <c r="E612" i="2" s="1"/>
  <c r="G612" i="2" a="1"/>
  <c r="G612" i="2" s="1"/>
  <c r="H612" i="2" a="1"/>
  <c r="H612" i="2" s="1"/>
  <c r="I612" i="2" a="1"/>
  <c r="I612" i="2" s="1"/>
  <c r="J612" i="2" a="1"/>
  <c r="J612" i="2" s="1"/>
  <c r="K612" i="2" a="1"/>
  <c r="K612" i="2" s="1"/>
  <c r="L612" i="2" a="1"/>
  <c r="L612" i="2" s="1"/>
  <c r="M612" i="2" s="1" a="1"/>
  <c r="M612" i="2" s="1"/>
  <c r="O612" i="2" a="1"/>
  <c r="O612" i="2" s="1"/>
  <c r="Q612" i="2" s="1"/>
  <c r="A613" i="2"/>
  <c r="B613" i="2"/>
  <c r="C613" i="2"/>
  <c r="D613" i="2"/>
  <c r="F613" i="2" s="1"/>
  <c r="G613" i="2" a="1"/>
  <c r="G613" i="2" s="1"/>
  <c r="H613" i="2" a="1"/>
  <c r="H613" i="2" s="1"/>
  <c r="I613" i="2" a="1"/>
  <c r="I613" i="2" s="1"/>
  <c r="J613" i="2" a="1"/>
  <c r="J613" i="2" s="1"/>
  <c r="K613" i="2" a="1"/>
  <c r="K613" i="2" s="1"/>
  <c r="L613" i="2" a="1"/>
  <c r="L613" i="2" s="1"/>
  <c r="O613" i="2" a="1"/>
  <c r="O613" i="2" s="1"/>
  <c r="A614" i="2"/>
  <c r="B614" i="2"/>
  <c r="C614" i="2"/>
  <c r="D614" i="2"/>
  <c r="E614" i="2" s="1"/>
  <c r="G614" i="2" a="1"/>
  <c r="G614" i="2" s="1"/>
  <c r="H614" i="2" a="1"/>
  <c r="H614" i="2" s="1"/>
  <c r="I614" i="2" a="1"/>
  <c r="I614" i="2" s="1"/>
  <c r="J614" i="2" a="1"/>
  <c r="J614" i="2" s="1"/>
  <c r="K614" i="2" a="1"/>
  <c r="K614" i="2" s="1"/>
  <c r="L614" i="2" a="1"/>
  <c r="L614" i="2" s="1"/>
  <c r="O614" i="2" a="1"/>
  <c r="O614" i="2" s="1"/>
  <c r="A615" i="2"/>
  <c r="B615" i="2"/>
  <c r="C615" i="2"/>
  <c r="D615" i="2"/>
  <c r="G615" i="2" a="1"/>
  <c r="G615" i="2" s="1"/>
  <c r="H615" i="2" a="1"/>
  <c r="H615" i="2" s="1"/>
  <c r="I615" i="2" a="1"/>
  <c r="I615" i="2" s="1"/>
  <c r="J615" i="2" a="1"/>
  <c r="J615" i="2" s="1"/>
  <c r="K615" i="2" a="1"/>
  <c r="K615" i="2" s="1"/>
  <c r="L615" i="2" a="1"/>
  <c r="L615" i="2" s="1"/>
  <c r="N615" i="2" s="1" a="1"/>
  <c r="N615" i="2" s="1"/>
  <c r="O615" i="2" a="1"/>
  <c r="O615" i="2" s="1"/>
  <c r="A616" i="2"/>
  <c r="B616" i="2"/>
  <c r="C616" i="2"/>
  <c r="D616" i="2"/>
  <c r="E616" i="2" s="1"/>
  <c r="G616" i="2" a="1"/>
  <c r="G616" i="2" s="1"/>
  <c r="H616" i="2" a="1"/>
  <c r="H616" i="2" s="1"/>
  <c r="I616" i="2" a="1"/>
  <c r="I616" i="2" s="1"/>
  <c r="J616" i="2" a="1"/>
  <c r="J616" i="2" s="1"/>
  <c r="K616" i="2" a="1"/>
  <c r="K616" i="2" s="1"/>
  <c r="L616" i="2" a="1"/>
  <c r="L616" i="2" s="1"/>
  <c r="O616" i="2" a="1"/>
  <c r="O616" i="2" s="1"/>
  <c r="Q616" i="2" s="1"/>
  <c r="A617" i="2"/>
  <c r="B617" i="2"/>
  <c r="C617" i="2"/>
  <c r="D617" i="2"/>
  <c r="F617" i="2" s="1"/>
  <c r="G617" i="2" a="1"/>
  <c r="G617" i="2" s="1"/>
  <c r="H617" i="2" a="1"/>
  <c r="H617" i="2" s="1"/>
  <c r="I617" i="2" a="1"/>
  <c r="I617" i="2" s="1"/>
  <c r="J617" i="2" a="1"/>
  <c r="J617" i="2" s="1"/>
  <c r="K617" i="2" a="1"/>
  <c r="K617" i="2" s="1"/>
  <c r="L617" i="2" a="1"/>
  <c r="L617" i="2" s="1"/>
  <c r="O617" i="2" a="1"/>
  <c r="O617" i="2" s="1"/>
  <c r="A618" i="2"/>
  <c r="B618" i="2"/>
  <c r="C618" i="2"/>
  <c r="D618" i="2"/>
  <c r="F618" i="2" s="1"/>
  <c r="G618" i="2" a="1"/>
  <c r="G618" i="2" s="1"/>
  <c r="H618" i="2" a="1"/>
  <c r="H618" i="2" s="1"/>
  <c r="I618" i="2" a="1"/>
  <c r="I618" i="2" s="1"/>
  <c r="J618" i="2" a="1"/>
  <c r="J618" i="2" s="1"/>
  <c r="K618" i="2" a="1"/>
  <c r="K618" i="2" s="1"/>
  <c r="L618" i="2" a="1"/>
  <c r="L618" i="2" s="1"/>
  <c r="O618" i="2" a="1"/>
  <c r="O618" i="2" s="1"/>
  <c r="A619" i="2"/>
  <c r="B619" i="2"/>
  <c r="C619" i="2"/>
  <c r="D619" i="2"/>
  <c r="F619" i="2" s="1"/>
  <c r="G619" i="2" a="1"/>
  <c r="G619" i="2" s="1"/>
  <c r="H619" i="2" a="1"/>
  <c r="H619" i="2" s="1"/>
  <c r="I619" i="2" a="1"/>
  <c r="I619" i="2" s="1"/>
  <c r="J619" i="2" a="1"/>
  <c r="J619" i="2" s="1"/>
  <c r="K619" i="2" a="1"/>
  <c r="K619" i="2" s="1"/>
  <c r="L619" i="2" a="1"/>
  <c r="L619" i="2" s="1"/>
  <c r="M619" i="2" s="1" a="1"/>
  <c r="M619" i="2" s="1"/>
  <c r="O619" i="2" a="1"/>
  <c r="O619" i="2" s="1"/>
  <c r="A620" i="2"/>
  <c r="B620" i="2"/>
  <c r="C620" i="2"/>
  <c r="D620" i="2"/>
  <c r="F620" i="2" s="1"/>
  <c r="G620" i="2" a="1"/>
  <c r="G620" i="2" s="1"/>
  <c r="H620" i="2" a="1"/>
  <c r="H620" i="2" s="1"/>
  <c r="I620" i="2" a="1"/>
  <c r="I620" i="2" s="1"/>
  <c r="J620" i="2" a="1"/>
  <c r="J620" i="2" s="1"/>
  <c r="K620" i="2" a="1"/>
  <c r="K620" i="2" s="1"/>
  <c r="L620" i="2" a="1"/>
  <c r="L620" i="2" s="1"/>
  <c r="O620" i="2" a="1"/>
  <c r="O620" i="2" s="1"/>
  <c r="Q620" i="2" s="1"/>
  <c r="A621" i="2"/>
  <c r="B621" i="2"/>
  <c r="C621" i="2"/>
  <c r="D621" i="2"/>
  <c r="F621" i="2" s="1"/>
  <c r="G621" i="2" a="1"/>
  <c r="G621" i="2" s="1"/>
  <c r="H621" i="2" a="1"/>
  <c r="H621" i="2" s="1"/>
  <c r="I621" i="2" a="1"/>
  <c r="I621" i="2" s="1"/>
  <c r="J621" i="2" a="1"/>
  <c r="J621" i="2" s="1"/>
  <c r="K621" i="2" a="1"/>
  <c r="K621" i="2" s="1"/>
  <c r="L621" i="2" a="1"/>
  <c r="L621" i="2" s="1"/>
  <c r="O621" i="2" a="1"/>
  <c r="O621" i="2" s="1"/>
  <c r="Q621" i="2" s="1"/>
  <c r="A622" i="2"/>
  <c r="B622" i="2"/>
  <c r="C622" i="2"/>
  <c r="D622" i="2"/>
  <c r="E622" i="2" s="1"/>
  <c r="G622" i="2" a="1"/>
  <c r="G622" i="2" s="1"/>
  <c r="H622" i="2" a="1"/>
  <c r="H622" i="2" s="1"/>
  <c r="I622" i="2" a="1"/>
  <c r="I622" i="2" s="1"/>
  <c r="J622" i="2" a="1"/>
  <c r="J622" i="2" s="1"/>
  <c r="K622" i="2" a="1"/>
  <c r="K622" i="2" s="1"/>
  <c r="L622" i="2" a="1"/>
  <c r="L622" i="2" s="1"/>
  <c r="O622" i="2" a="1"/>
  <c r="O622" i="2" s="1"/>
  <c r="Q622" i="2" s="1"/>
  <c r="A623" i="2"/>
  <c r="B623" i="2"/>
  <c r="C623" i="2"/>
  <c r="D623" i="2"/>
  <c r="E623" i="2" s="1"/>
  <c r="G623" i="2" a="1"/>
  <c r="G623" i="2" s="1"/>
  <c r="H623" i="2" a="1"/>
  <c r="H623" i="2" s="1"/>
  <c r="I623" i="2" a="1"/>
  <c r="I623" i="2" s="1"/>
  <c r="J623" i="2" a="1"/>
  <c r="J623" i="2" s="1"/>
  <c r="K623" i="2" a="1"/>
  <c r="K623" i="2" s="1"/>
  <c r="L623" i="2" a="1"/>
  <c r="L623" i="2" s="1"/>
  <c r="M623" i="2" s="1" a="1"/>
  <c r="M623" i="2" s="1"/>
  <c r="O623" i="2" a="1"/>
  <c r="O623" i="2" s="1"/>
  <c r="Q623" i="2" s="1"/>
  <c r="A624" i="2"/>
  <c r="B624" i="2"/>
  <c r="C624" i="2"/>
  <c r="D624" i="2"/>
  <c r="E624" i="2" s="1"/>
  <c r="G624" i="2" a="1"/>
  <c r="G624" i="2" s="1"/>
  <c r="H624" i="2" a="1"/>
  <c r="H624" i="2" s="1"/>
  <c r="I624" i="2" a="1"/>
  <c r="I624" i="2" s="1"/>
  <c r="J624" i="2" a="1"/>
  <c r="J624" i="2" s="1"/>
  <c r="K624" i="2" a="1"/>
  <c r="K624" i="2" s="1"/>
  <c r="L624" i="2" a="1"/>
  <c r="L624" i="2" s="1"/>
  <c r="O624" i="2" a="1"/>
  <c r="O624" i="2" s="1"/>
  <c r="P624" i="2" s="1"/>
  <c r="A625" i="2"/>
  <c r="B625" i="2"/>
  <c r="C625" i="2"/>
  <c r="D625" i="2"/>
  <c r="F625" i="2" s="1"/>
  <c r="G625" i="2" a="1"/>
  <c r="G625" i="2" s="1"/>
  <c r="H625" i="2" a="1"/>
  <c r="H625" i="2" s="1"/>
  <c r="I625" i="2" a="1"/>
  <c r="I625" i="2" s="1"/>
  <c r="J625" i="2" a="1"/>
  <c r="J625" i="2" s="1"/>
  <c r="K625" i="2" a="1"/>
  <c r="K625" i="2" s="1"/>
  <c r="L625" i="2" a="1"/>
  <c r="L625" i="2" s="1"/>
  <c r="N625" i="2" s="1" a="1"/>
  <c r="N625" i="2" s="1"/>
  <c r="O625" i="2" a="1"/>
  <c r="O625" i="2" s="1"/>
  <c r="P625" i="2" s="1"/>
  <c r="A626" i="2"/>
  <c r="B626" i="2"/>
  <c r="C626" i="2"/>
  <c r="D626" i="2"/>
  <c r="E626" i="2" s="1"/>
  <c r="G626" i="2" a="1"/>
  <c r="G626" i="2" s="1"/>
  <c r="H626" i="2" a="1"/>
  <c r="H626" i="2" s="1"/>
  <c r="I626" i="2" a="1"/>
  <c r="I626" i="2" s="1"/>
  <c r="J626" i="2" a="1"/>
  <c r="J626" i="2" s="1"/>
  <c r="K626" i="2" a="1"/>
  <c r="K626" i="2" s="1"/>
  <c r="L626" i="2" a="1"/>
  <c r="L626" i="2" s="1"/>
  <c r="N626" i="2" s="1" a="1"/>
  <c r="N626" i="2" s="1"/>
  <c r="O626" i="2" a="1"/>
  <c r="O626" i="2" s="1"/>
  <c r="P626" i="2" s="1"/>
  <c r="A627" i="2"/>
  <c r="B627" i="2"/>
  <c r="C627" i="2"/>
  <c r="D627" i="2"/>
  <c r="E627" i="2" s="1"/>
  <c r="G627" i="2" a="1"/>
  <c r="G627" i="2" s="1"/>
  <c r="H627" i="2" a="1"/>
  <c r="H627" i="2" s="1"/>
  <c r="I627" i="2" a="1"/>
  <c r="I627" i="2" s="1"/>
  <c r="J627" i="2" a="1"/>
  <c r="J627" i="2" s="1"/>
  <c r="K627" i="2" a="1"/>
  <c r="K627" i="2" s="1"/>
  <c r="L627" i="2" a="1"/>
  <c r="L627" i="2" s="1"/>
  <c r="M627" i="2" s="1" a="1"/>
  <c r="M627" i="2" s="1"/>
  <c r="O627" i="2" a="1"/>
  <c r="O627" i="2" s="1"/>
  <c r="Q627" i="2" s="1"/>
  <c r="A628" i="2"/>
  <c r="B628" i="2"/>
  <c r="C628" i="2"/>
  <c r="D628" i="2"/>
  <c r="E628" i="2" s="1"/>
  <c r="G628" i="2" a="1"/>
  <c r="G628" i="2" s="1"/>
  <c r="H628" i="2" a="1"/>
  <c r="H628" i="2" s="1"/>
  <c r="I628" i="2" a="1"/>
  <c r="I628" i="2" s="1"/>
  <c r="J628" i="2" a="1"/>
  <c r="J628" i="2" s="1"/>
  <c r="K628" i="2" a="1"/>
  <c r="K628" i="2" s="1"/>
  <c r="L628" i="2" a="1"/>
  <c r="L628" i="2" s="1"/>
  <c r="O628" i="2" a="1"/>
  <c r="O628" i="2" s="1"/>
  <c r="Q628" i="2" s="1"/>
  <c r="A629" i="2"/>
  <c r="B629" i="2"/>
  <c r="C629" i="2"/>
  <c r="D629" i="2"/>
  <c r="F629" i="2" s="1"/>
  <c r="G629" i="2" a="1"/>
  <c r="G629" i="2" s="1"/>
  <c r="H629" i="2" a="1"/>
  <c r="H629" i="2" s="1"/>
  <c r="I629" i="2" a="1"/>
  <c r="I629" i="2" s="1"/>
  <c r="J629" i="2" a="1"/>
  <c r="J629" i="2" s="1"/>
  <c r="K629" i="2" a="1"/>
  <c r="K629" i="2" s="1"/>
  <c r="L629" i="2" a="1"/>
  <c r="L629" i="2" s="1"/>
  <c r="M629" i="2" s="1" a="1"/>
  <c r="M629" i="2" s="1"/>
  <c r="O629" i="2" a="1"/>
  <c r="O629" i="2" s="1"/>
  <c r="P629" i="2" s="1"/>
  <c r="A630" i="2"/>
  <c r="B630" i="2"/>
  <c r="C630" i="2"/>
  <c r="D630" i="2"/>
  <c r="E630" i="2" s="1"/>
  <c r="G630" i="2" a="1"/>
  <c r="G630" i="2" s="1"/>
  <c r="H630" i="2" a="1"/>
  <c r="H630" i="2" s="1"/>
  <c r="I630" i="2" a="1"/>
  <c r="I630" i="2" s="1"/>
  <c r="J630" i="2" a="1"/>
  <c r="J630" i="2" s="1"/>
  <c r="K630" i="2" a="1"/>
  <c r="K630" i="2" s="1"/>
  <c r="L630" i="2" a="1"/>
  <c r="L630" i="2" s="1"/>
  <c r="M630" i="2" s="1" a="1"/>
  <c r="M630" i="2" s="1"/>
  <c r="O630" i="2" a="1"/>
  <c r="O630" i="2" s="1"/>
  <c r="A631" i="2"/>
  <c r="B631" i="2"/>
  <c r="C631" i="2"/>
  <c r="D631" i="2"/>
  <c r="F631" i="2" s="1"/>
  <c r="G631" i="2" a="1"/>
  <c r="G631" i="2" s="1"/>
  <c r="H631" i="2" a="1"/>
  <c r="H631" i="2" s="1"/>
  <c r="I631" i="2" a="1"/>
  <c r="I631" i="2" s="1"/>
  <c r="J631" i="2" a="1"/>
  <c r="J631" i="2" s="1"/>
  <c r="K631" i="2" a="1"/>
  <c r="K631" i="2" s="1"/>
  <c r="L631" i="2" a="1"/>
  <c r="L631" i="2" s="1"/>
  <c r="N631" i="2" s="1" a="1"/>
  <c r="N631" i="2" s="1"/>
  <c r="O631" i="2" a="1"/>
  <c r="O631" i="2" s="1"/>
  <c r="Q631" i="2" s="1"/>
  <c r="A632" i="2"/>
  <c r="B632" i="2"/>
  <c r="C632" i="2"/>
  <c r="D632" i="2"/>
  <c r="E632" i="2" s="1"/>
  <c r="G632" i="2" a="1"/>
  <c r="G632" i="2" s="1"/>
  <c r="H632" i="2" a="1"/>
  <c r="H632" i="2" s="1"/>
  <c r="I632" i="2" a="1"/>
  <c r="I632" i="2" s="1"/>
  <c r="J632" i="2" a="1"/>
  <c r="J632" i="2" s="1"/>
  <c r="K632" i="2" a="1"/>
  <c r="K632" i="2" s="1"/>
  <c r="L632" i="2" a="1"/>
  <c r="L632" i="2" s="1"/>
  <c r="O632" i="2" a="1"/>
  <c r="O632" i="2" s="1"/>
  <c r="Q632" i="2" s="1"/>
  <c r="A633" i="2"/>
  <c r="B633" i="2"/>
  <c r="C633" i="2"/>
  <c r="D633" i="2"/>
  <c r="F633" i="2" s="1"/>
  <c r="G633" i="2" a="1"/>
  <c r="G633" i="2" s="1"/>
  <c r="H633" i="2" a="1"/>
  <c r="H633" i="2" s="1"/>
  <c r="I633" i="2" a="1"/>
  <c r="I633" i="2" s="1"/>
  <c r="J633" i="2" a="1"/>
  <c r="J633" i="2" s="1"/>
  <c r="K633" i="2" a="1"/>
  <c r="K633" i="2" s="1"/>
  <c r="L633" i="2" a="1"/>
  <c r="L633" i="2" s="1"/>
  <c r="O633" i="2" a="1"/>
  <c r="O633" i="2" s="1"/>
  <c r="P633" i="2" s="1"/>
  <c r="A634" i="2"/>
  <c r="B634" i="2"/>
  <c r="C634" i="2"/>
  <c r="D634" i="2"/>
  <c r="G634" i="2" a="1"/>
  <c r="G634" i="2" s="1"/>
  <c r="H634" i="2" a="1"/>
  <c r="H634" i="2" s="1"/>
  <c r="I634" i="2" a="1"/>
  <c r="I634" i="2" s="1"/>
  <c r="J634" i="2" a="1"/>
  <c r="J634" i="2" s="1"/>
  <c r="K634" i="2" a="1"/>
  <c r="K634" i="2" s="1"/>
  <c r="L634" i="2" a="1"/>
  <c r="L634" i="2" s="1"/>
  <c r="O634" i="2" a="1"/>
  <c r="O634" i="2" s="1"/>
  <c r="P634" i="2" s="1"/>
  <c r="A635" i="2"/>
  <c r="B635" i="2"/>
  <c r="C635" i="2"/>
  <c r="D635" i="2"/>
  <c r="E635" i="2" s="1"/>
  <c r="G635" i="2" a="1"/>
  <c r="G635" i="2" s="1"/>
  <c r="H635" i="2" a="1"/>
  <c r="H635" i="2" s="1"/>
  <c r="I635" i="2" a="1"/>
  <c r="I635" i="2" s="1"/>
  <c r="J635" i="2" a="1"/>
  <c r="J635" i="2" s="1"/>
  <c r="K635" i="2" a="1"/>
  <c r="K635" i="2" s="1"/>
  <c r="L635" i="2" a="1"/>
  <c r="L635" i="2" s="1"/>
  <c r="O635" i="2" a="1"/>
  <c r="O635" i="2" s="1"/>
  <c r="Q635" i="2" s="1"/>
  <c r="A636" i="2"/>
  <c r="B636" i="2"/>
  <c r="C636" i="2"/>
  <c r="D636" i="2"/>
  <c r="F636" i="2" s="1"/>
  <c r="G636" i="2" a="1"/>
  <c r="G636" i="2" s="1"/>
  <c r="H636" i="2" a="1"/>
  <c r="H636" i="2" s="1"/>
  <c r="I636" i="2" a="1"/>
  <c r="I636" i="2" s="1"/>
  <c r="J636" i="2" a="1"/>
  <c r="J636" i="2" s="1"/>
  <c r="K636" i="2" a="1"/>
  <c r="K636" i="2" s="1"/>
  <c r="L636" i="2" a="1"/>
  <c r="L636" i="2" s="1"/>
  <c r="N636" i="2" s="1" a="1"/>
  <c r="N636" i="2" s="1"/>
  <c r="O636" i="2" a="1"/>
  <c r="O636" i="2" s="1"/>
  <c r="P636" i="2" s="1"/>
  <c r="A637" i="2"/>
  <c r="B637" i="2"/>
  <c r="C637" i="2"/>
  <c r="D637" i="2"/>
  <c r="G637" i="2" a="1"/>
  <c r="G637" i="2" s="1"/>
  <c r="H637" i="2" a="1"/>
  <c r="H637" i="2" s="1"/>
  <c r="I637" i="2" a="1"/>
  <c r="I637" i="2" s="1"/>
  <c r="J637" i="2" a="1"/>
  <c r="J637" i="2" s="1"/>
  <c r="K637" i="2" a="1"/>
  <c r="K637" i="2" s="1"/>
  <c r="L637" i="2" a="1"/>
  <c r="L637" i="2" s="1"/>
  <c r="M637" i="2" s="1" a="1"/>
  <c r="M637" i="2" s="1"/>
  <c r="O637" i="2" a="1"/>
  <c r="O637" i="2" s="1"/>
  <c r="Q637" i="2" s="1"/>
  <c r="A638" i="2"/>
  <c r="B638" i="2"/>
  <c r="C638" i="2"/>
  <c r="D638" i="2"/>
  <c r="F638" i="2" s="1"/>
  <c r="G638" i="2" a="1"/>
  <c r="G638" i="2" s="1"/>
  <c r="H638" i="2" a="1"/>
  <c r="H638" i="2" s="1"/>
  <c r="I638" i="2" a="1"/>
  <c r="I638" i="2" s="1"/>
  <c r="J638" i="2" a="1"/>
  <c r="J638" i="2" s="1"/>
  <c r="K638" i="2" a="1"/>
  <c r="K638" i="2" s="1"/>
  <c r="L638" i="2" a="1"/>
  <c r="L638" i="2" s="1"/>
  <c r="N638" i="2" s="1" a="1"/>
  <c r="N638" i="2" s="1"/>
  <c r="O638" i="2" a="1"/>
  <c r="O638" i="2" s="1"/>
  <c r="Q638" i="2" s="1"/>
  <c r="A639" i="2"/>
  <c r="B639" i="2"/>
  <c r="C639" i="2"/>
  <c r="D639" i="2"/>
  <c r="E639" i="2" s="1"/>
  <c r="G639" i="2" a="1"/>
  <c r="G639" i="2" s="1"/>
  <c r="H639" i="2" a="1"/>
  <c r="H639" i="2" s="1"/>
  <c r="I639" i="2" a="1"/>
  <c r="I639" i="2" s="1"/>
  <c r="J639" i="2" a="1"/>
  <c r="J639" i="2" s="1"/>
  <c r="K639" i="2" a="1"/>
  <c r="K639" i="2" s="1"/>
  <c r="L639" i="2" a="1"/>
  <c r="L639" i="2" s="1"/>
  <c r="N639" i="2" s="1" a="1"/>
  <c r="N639" i="2" s="1"/>
  <c r="O639" i="2" a="1"/>
  <c r="O639" i="2" s="1"/>
  <c r="Q639" i="2" s="1"/>
  <c r="A640" i="2"/>
  <c r="B640" i="2"/>
  <c r="C640" i="2"/>
  <c r="D640" i="2"/>
  <c r="F640" i="2" s="1"/>
  <c r="G640" i="2" a="1"/>
  <c r="G640" i="2" s="1"/>
  <c r="H640" i="2" a="1"/>
  <c r="H640" i="2" s="1"/>
  <c r="I640" i="2" a="1"/>
  <c r="I640" i="2" s="1"/>
  <c r="J640" i="2" a="1"/>
  <c r="J640" i="2" s="1"/>
  <c r="K640" i="2" a="1"/>
  <c r="K640" i="2" s="1"/>
  <c r="L640" i="2" a="1"/>
  <c r="L640" i="2" s="1"/>
  <c r="M640" i="2" s="1" a="1"/>
  <c r="M640" i="2" s="1"/>
  <c r="O640" i="2" a="1"/>
  <c r="O640" i="2" s="1"/>
  <c r="P640" i="2" s="1"/>
  <c r="A641" i="2"/>
  <c r="B641" i="2"/>
  <c r="C641" i="2"/>
  <c r="D641" i="2"/>
  <c r="F641" i="2" s="1"/>
  <c r="G641" i="2" a="1"/>
  <c r="G641" i="2" s="1"/>
  <c r="H641" i="2" a="1"/>
  <c r="H641" i="2" s="1"/>
  <c r="I641" i="2" a="1"/>
  <c r="I641" i="2" s="1"/>
  <c r="J641" i="2" a="1"/>
  <c r="J641" i="2" s="1"/>
  <c r="K641" i="2" a="1"/>
  <c r="K641" i="2" s="1"/>
  <c r="L641" i="2" a="1"/>
  <c r="L641" i="2" s="1"/>
  <c r="O641" i="2" a="1"/>
  <c r="O641" i="2" s="1"/>
  <c r="A642" i="2"/>
  <c r="B642" i="2"/>
  <c r="C642" i="2"/>
  <c r="D642" i="2"/>
  <c r="F642" i="2" s="1"/>
  <c r="G642" i="2" a="1"/>
  <c r="G642" i="2" s="1"/>
  <c r="H642" i="2" a="1"/>
  <c r="H642" i="2" s="1"/>
  <c r="I642" i="2" a="1"/>
  <c r="I642" i="2" s="1"/>
  <c r="J642" i="2" a="1"/>
  <c r="J642" i="2" s="1"/>
  <c r="K642" i="2" a="1"/>
  <c r="K642" i="2" s="1"/>
  <c r="L642" i="2" a="1"/>
  <c r="L642" i="2" s="1"/>
  <c r="O642" i="2" a="1"/>
  <c r="O642" i="2" s="1"/>
  <c r="A643" i="2"/>
  <c r="B643" i="2"/>
  <c r="C643" i="2"/>
  <c r="D643" i="2"/>
  <c r="E643" i="2" s="1"/>
  <c r="G643" i="2" a="1"/>
  <c r="G643" i="2" s="1"/>
  <c r="H643" i="2" a="1"/>
  <c r="H643" i="2" s="1"/>
  <c r="I643" i="2" a="1"/>
  <c r="I643" i="2" s="1"/>
  <c r="J643" i="2" a="1"/>
  <c r="J643" i="2" s="1"/>
  <c r="K643" i="2" a="1"/>
  <c r="K643" i="2" s="1"/>
  <c r="L643" i="2" a="1"/>
  <c r="L643" i="2" s="1"/>
  <c r="O643" i="2" a="1"/>
  <c r="O643" i="2" s="1"/>
  <c r="A644" i="2"/>
  <c r="B644" i="2"/>
  <c r="C644" i="2"/>
  <c r="D644" i="2"/>
  <c r="F644" i="2" s="1"/>
  <c r="G644" i="2" a="1"/>
  <c r="G644" i="2" s="1"/>
  <c r="H644" i="2" a="1"/>
  <c r="H644" i="2" s="1"/>
  <c r="I644" i="2" a="1"/>
  <c r="I644" i="2" s="1"/>
  <c r="J644" i="2" a="1"/>
  <c r="J644" i="2" s="1"/>
  <c r="K644" i="2" a="1"/>
  <c r="K644" i="2" s="1"/>
  <c r="L644" i="2" a="1"/>
  <c r="L644" i="2" s="1"/>
  <c r="O644" i="2" a="1"/>
  <c r="O644" i="2" s="1"/>
  <c r="Q644" i="2" s="1"/>
  <c r="A645" i="2"/>
  <c r="B645" i="2"/>
  <c r="C645" i="2"/>
  <c r="D645" i="2"/>
  <c r="F645" i="2" s="1"/>
  <c r="G645" i="2" a="1"/>
  <c r="G645" i="2" s="1"/>
  <c r="H645" i="2" a="1"/>
  <c r="H645" i="2" s="1"/>
  <c r="I645" i="2" a="1"/>
  <c r="I645" i="2" s="1"/>
  <c r="J645" i="2" a="1"/>
  <c r="J645" i="2" s="1"/>
  <c r="K645" i="2" a="1"/>
  <c r="K645" i="2" s="1"/>
  <c r="L645" i="2" a="1"/>
  <c r="L645" i="2" s="1"/>
  <c r="O645" i="2" a="1"/>
  <c r="O645" i="2" s="1"/>
  <c r="A646" i="2"/>
  <c r="B646" i="2"/>
  <c r="C646" i="2"/>
  <c r="D646" i="2"/>
  <c r="G646" i="2" a="1"/>
  <c r="G646" i="2" s="1"/>
  <c r="H646" i="2" a="1"/>
  <c r="H646" i="2" s="1"/>
  <c r="I646" i="2" a="1"/>
  <c r="I646" i="2" s="1"/>
  <c r="J646" i="2" a="1"/>
  <c r="J646" i="2" s="1"/>
  <c r="K646" i="2" a="1"/>
  <c r="K646" i="2" s="1"/>
  <c r="L646" i="2" a="1"/>
  <c r="L646" i="2" s="1"/>
  <c r="O646" i="2" a="1"/>
  <c r="O646" i="2" s="1"/>
  <c r="A647" i="2"/>
  <c r="B647" i="2"/>
  <c r="C647" i="2"/>
  <c r="D647" i="2"/>
  <c r="F647" i="2" s="1"/>
  <c r="G647" i="2" a="1"/>
  <c r="G647" i="2" s="1"/>
  <c r="H647" i="2" a="1"/>
  <c r="H647" i="2" s="1"/>
  <c r="I647" i="2" a="1"/>
  <c r="I647" i="2" s="1"/>
  <c r="J647" i="2" a="1"/>
  <c r="J647" i="2" s="1"/>
  <c r="K647" i="2" a="1"/>
  <c r="K647" i="2" s="1"/>
  <c r="L647" i="2" a="1"/>
  <c r="L647" i="2" s="1"/>
  <c r="N647" i="2" s="1" a="1"/>
  <c r="N647" i="2" s="1"/>
  <c r="O647" i="2" a="1"/>
  <c r="O647" i="2" s="1"/>
  <c r="A648" i="2"/>
  <c r="B648" i="2"/>
  <c r="C648" i="2"/>
  <c r="D648" i="2"/>
  <c r="G648" i="2" a="1"/>
  <c r="G648" i="2" s="1"/>
  <c r="H648" i="2" a="1"/>
  <c r="H648" i="2" s="1"/>
  <c r="I648" i="2" a="1"/>
  <c r="I648" i="2" s="1"/>
  <c r="J648" i="2" a="1"/>
  <c r="J648" i="2" s="1"/>
  <c r="K648" i="2" a="1"/>
  <c r="K648" i="2" s="1"/>
  <c r="L648" i="2" a="1"/>
  <c r="L648" i="2" s="1"/>
  <c r="N648" i="2" s="1" a="1"/>
  <c r="N648" i="2" s="1"/>
  <c r="O648" i="2" a="1"/>
  <c r="O648" i="2" s="1"/>
  <c r="Q648" i="2" s="1"/>
  <c r="A649" i="2"/>
  <c r="B649" i="2"/>
  <c r="C649" i="2"/>
  <c r="D649" i="2"/>
  <c r="F649" i="2" s="1"/>
  <c r="G649" i="2" a="1"/>
  <c r="G649" i="2" s="1"/>
  <c r="H649" i="2" a="1"/>
  <c r="H649" i="2" s="1"/>
  <c r="I649" i="2" a="1"/>
  <c r="I649" i="2" s="1"/>
  <c r="J649" i="2" a="1"/>
  <c r="J649" i="2" s="1"/>
  <c r="K649" i="2" a="1"/>
  <c r="K649" i="2" s="1"/>
  <c r="L649" i="2" a="1"/>
  <c r="L649" i="2" s="1"/>
  <c r="O649" i="2" a="1"/>
  <c r="O649" i="2" s="1"/>
  <c r="P649" i="2" s="1"/>
  <c r="A650" i="2"/>
  <c r="B650" i="2"/>
  <c r="C650" i="2"/>
  <c r="D650" i="2"/>
  <c r="F650" i="2" s="1"/>
  <c r="G650" i="2" a="1"/>
  <c r="G650" i="2" s="1"/>
  <c r="H650" i="2" a="1"/>
  <c r="H650" i="2" s="1"/>
  <c r="I650" i="2" a="1"/>
  <c r="I650" i="2" s="1"/>
  <c r="J650" i="2" a="1"/>
  <c r="J650" i="2" s="1"/>
  <c r="K650" i="2" a="1"/>
  <c r="K650" i="2" s="1"/>
  <c r="L650" i="2" a="1"/>
  <c r="L650" i="2" s="1"/>
  <c r="O650" i="2" a="1"/>
  <c r="O650" i="2" s="1"/>
  <c r="A651" i="2"/>
  <c r="B651" i="2"/>
  <c r="C651" i="2"/>
  <c r="D651" i="2"/>
  <c r="G651" i="2" a="1"/>
  <c r="G651" i="2" s="1"/>
  <c r="H651" i="2" a="1"/>
  <c r="H651" i="2" s="1"/>
  <c r="I651" i="2" a="1"/>
  <c r="I651" i="2" s="1"/>
  <c r="J651" i="2" a="1"/>
  <c r="J651" i="2" s="1"/>
  <c r="K651" i="2" a="1"/>
  <c r="K651" i="2" s="1"/>
  <c r="L651" i="2" a="1"/>
  <c r="L651" i="2" s="1"/>
  <c r="O651" i="2" a="1"/>
  <c r="O651" i="2" s="1"/>
  <c r="A652" i="2"/>
  <c r="B652" i="2"/>
  <c r="C652" i="2"/>
  <c r="D652" i="2"/>
  <c r="F652" i="2" s="1"/>
  <c r="G652" i="2" a="1"/>
  <c r="G652" i="2" s="1"/>
  <c r="H652" i="2" a="1"/>
  <c r="H652" i="2" s="1"/>
  <c r="I652" i="2" a="1"/>
  <c r="I652" i="2" s="1"/>
  <c r="J652" i="2" a="1"/>
  <c r="J652" i="2" s="1"/>
  <c r="K652" i="2" a="1"/>
  <c r="K652" i="2" s="1"/>
  <c r="L652" i="2" a="1"/>
  <c r="L652" i="2" s="1"/>
  <c r="O652" i="2" a="1"/>
  <c r="O652" i="2" s="1"/>
  <c r="A653" i="2"/>
  <c r="B653" i="2"/>
  <c r="C653" i="2"/>
  <c r="D653" i="2"/>
  <c r="G653" i="2" a="1"/>
  <c r="G653" i="2" s="1"/>
  <c r="H653" i="2" a="1"/>
  <c r="H653" i="2" s="1"/>
  <c r="I653" i="2" a="1"/>
  <c r="I653" i="2" s="1"/>
  <c r="J653" i="2" a="1"/>
  <c r="J653" i="2" s="1"/>
  <c r="K653" i="2" a="1"/>
  <c r="K653" i="2" s="1"/>
  <c r="L653" i="2" a="1"/>
  <c r="L653" i="2" s="1"/>
  <c r="O653" i="2" a="1"/>
  <c r="O653" i="2" s="1"/>
  <c r="Q653" i="2" s="1"/>
  <c r="A654" i="2"/>
  <c r="B654" i="2"/>
  <c r="C654" i="2"/>
  <c r="D654" i="2"/>
  <c r="F654" i="2" s="1"/>
  <c r="G654" i="2" a="1"/>
  <c r="G654" i="2" s="1"/>
  <c r="H654" i="2" a="1"/>
  <c r="H654" i="2" s="1"/>
  <c r="I654" i="2" a="1"/>
  <c r="I654" i="2" s="1"/>
  <c r="J654" i="2" a="1"/>
  <c r="J654" i="2" s="1"/>
  <c r="K654" i="2" a="1"/>
  <c r="K654" i="2" s="1"/>
  <c r="L654" i="2" a="1"/>
  <c r="L654" i="2" s="1"/>
  <c r="M654" i="2" s="1" a="1"/>
  <c r="M654" i="2" s="1"/>
  <c r="O654" i="2" a="1"/>
  <c r="O654" i="2" s="1"/>
  <c r="Q654" i="2" s="1"/>
  <c r="A655" i="2"/>
  <c r="B655" i="2"/>
  <c r="C655" i="2"/>
  <c r="D655" i="2"/>
  <c r="G655" i="2" a="1"/>
  <c r="G655" i="2" s="1"/>
  <c r="H655" i="2" a="1"/>
  <c r="H655" i="2" s="1"/>
  <c r="I655" i="2" a="1"/>
  <c r="I655" i="2" s="1"/>
  <c r="J655" i="2" a="1"/>
  <c r="J655" i="2" s="1"/>
  <c r="K655" i="2" a="1"/>
  <c r="K655" i="2" s="1"/>
  <c r="L655" i="2" a="1"/>
  <c r="L655" i="2" s="1"/>
  <c r="M655" i="2" s="1" a="1"/>
  <c r="M655" i="2" s="1"/>
  <c r="O655" i="2" a="1"/>
  <c r="O655" i="2" s="1"/>
  <c r="Q655" i="2" s="1"/>
  <c r="A656" i="2"/>
  <c r="B656" i="2"/>
  <c r="C656" i="2"/>
  <c r="D656" i="2"/>
  <c r="G656" i="2" a="1"/>
  <c r="G656" i="2" s="1"/>
  <c r="H656" i="2" a="1"/>
  <c r="H656" i="2" s="1"/>
  <c r="I656" i="2" a="1"/>
  <c r="I656" i="2" s="1"/>
  <c r="J656" i="2" a="1"/>
  <c r="J656" i="2" s="1"/>
  <c r="K656" i="2" a="1"/>
  <c r="K656" i="2" s="1"/>
  <c r="L656" i="2" a="1"/>
  <c r="L656" i="2" s="1"/>
  <c r="O656" i="2" a="1"/>
  <c r="O656" i="2" s="1"/>
  <c r="P656" i="2" s="1"/>
  <c r="A657" i="2"/>
  <c r="B657" i="2"/>
  <c r="C657" i="2"/>
  <c r="D657" i="2"/>
  <c r="F657" i="2" s="1"/>
  <c r="G657" i="2" a="1"/>
  <c r="G657" i="2" s="1"/>
  <c r="H657" i="2" a="1"/>
  <c r="H657" i="2" s="1"/>
  <c r="I657" i="2" a="1"/>
  <c r="I657" i="2" s="1"/>
  <c r="J657" i="2" a="1"/>
  <c r="J657" i="2" s="1"/>
  <c r="K657" i="2" a="1"/>
  <c r="K657" i="2" s="1"/>
  <c r="L657" i="2" a="1"/>
  <c r="L657" i="2" s="1"/>
  <c r="N657" i="2" s="1" a="1"/>
  <c r="N657" i="2" s="1"/>
  <c r="O657" i="2" a="1"/>
  <c r="O657" i="2" s="1"/>
  <c r="A658" i="2"/>
  <c r="B658" i="2"/>
  <c r="C658" i="2"/>
  <c r="D658" i="2"/>
  <c r="E658" i="2" s="1"/>
  <c r="G658" i="2" a="1"/>
  <c r="G658" i="2" s="1"/>
  <c r="H658" i="2" a="1"/>
  <c r="H658" i="2" s="1"/>
  <c r="I658" i="2" a="1"/>
  <c r="I658" i="2" s="1"/>
  <c r="J658" i="2" a="1"/>
  <c r="J658" i="2" s="1"/>
  <c r="K658" i="2" a="1"/>
  <c r="K658" i="2" s="1"/>
  <c r="L658" i="2" a="1"/>
  <c r="L658" i="2" s="1"/>
  <c r="N658" i="2" s="1" a="1"/>
  <c r="N658" i="2" s="1"/>
  <c r="O658" i="2" a="1"/>
  <c r="O658" i="2" s="1"/>
  <c r="A659" i="2"/>
  <c r="B659" i="2"/>
  <c r="C659" i="2"/>
  <c r="D659" i="2"/>
  <c r="E659" i="2" s="1"/>
  <c r="G659" i="2" a="1"/>
  <c r="G659" i="2" s="1"/>
  <c r="H659" i="2" a="1"/>
  <c r="H659" i="2" s="1"/>
  <c r="I659" i="2" a="1"/>
  <c r="I659" i="2" s="1"/>
  <c r="J659" i="2" a="1"/>
  <c r="J659" i="2" s="1"/>
  <c r="K659" i="2" a="1"/>
  <c r="K659" i="2" s="1"/>
  <c r="L659" i="2" a="1"/>
  <c r="L659" i="2" s="1"/>
  <c r="N659" i="2" s="1" a="1"/>
  <c r="N659" i="2" s="1"/>
  <c r="O659" i="2" a="1"/>
  <c r="O659" i="2" s="1"/>
  <c r="A660" i="2"/>
  <c r="B660" i="2"/>
  <c r="C660" i="2"/>
  <c r="D660" i="2"/>
  <c r="E660" i="2" s="1"/>
  <c r="G660" i="2" a="1"/>
  <c r="G660" i="2" s="1"/>
  <c r="H660" i="2" a="1"/>
  <c r="H660" i="2" s="1"/>
  <c r="I660" i="2" a="1"/>
  <c r="I660" i="2" s="1"/>
  <c r="J660" i="2" a="1"/>
  <c r="J660" i="2" s="1"/>
  <c r="K660" i="2" a="1"/>
  <c r="K660" i="2" s="1"/>
  <c r="L660" i="2" a="1"/>
  <c r="L660" i="2" s="1"/>
  <c r="O660" i="2" a="1"/>
  <c r="O660" i="2" s="1"/>
  <c r="P660" i="2" s="1"/>
  <c r="A661" i="2"/>
  <c r="B661" i="2"/>
  <c r="C661" i="2"/>
  <c r="D661" i="2"/>
  <c r="F661" i="2" s="1"/>
  <c r="G661" i="2" a="1"/>
  <c r="G661" i="2" s="1"/>
  <c r="H661" i="2" a="1"/>
  <c r="H661" i="2" s="1"/>
  <c r="I661" i="2" a="1"/>
  <c r="I661" i="2" s="1"/>
  <c r="J661" i="2" a="1"/>
  <c r="J661" i="2" s="1"/>
  <c r="K661" i="2" a="1"/>
  <c r="K661" i="2" s="1"/>
  <c r="L661" i="2" a="1"/>
  <c r="L661" i="2" s="1"/>
  <c r="O661" i="2" a="1"/>
  <c r="O661" i="2" s="1"/>
  <c r="A662" i="2"/>
  <c r="B662" i="2"/>
  <c r="C662" i="2"/>
  <c r="D662" i="2"/>
  <c r="E662" i="2" s="1"/>
  <c r="G662" i="2" a="1"/>
  <c r="G662" i="2" s="1"/>
  <c r="H662" i="2" a="1"/>
  <c r="H662" i="2" s="1"/>
  <c r="I662" i="2" a="1"/>
  <c r="I662" i="2" s="1"/>
  <c r="J662" i="2" a="1"/>
  <c r="J662" i="2" s="1"/>
  <c r="K662" i="2" a="1"/>
  <c r="K662" i="2" s="1"/>
  <c r="L662" i="2" a="1"/>
  <c r="L662" i="2" s="1"/>
  <c r="O662" i="2" a="1"/>
  <c r="O662" i="2" s="1"/>
  <c r="A663" i="2"/>
  <c r="B663" i="2"/>
  <c r="C663" i="2"/>
  <c r="D663" i="2"/>
  <c r="G663" i="2" a="1"/>
  <c r="G663" i="2" s="1"/>
  <c r="H663" i="2" a="1"/>
  <c r="H663" i="2" s="1"/>
  <c r="I663" i="2" a="1"/>
  <c r="I663" i="2" s="1"/>
  <c r="J663" i="2" a="1"/>
  <c r="J663" i="2" s="1"/>
  <c r="K663" i="2" a="1"/>
  <c r="K663" i="2" s="1"/>
  <c r="L663" i="2" a="1"/>
  <c r="L663" i="2" s="1"/>
  <c r="N663" i="2" s="1" a="1"/>
  <c r="N663" i="2" s="1"/>
  <c r="O663" i="2" a="1"/>
  <c r="O663" i="2" s="1"/>
  <c r="A664" i="2"/>
  <c r="B664" i="2"/>
  <c r="C664" i="2"/>
  <c r="D664" i="2"/>
  <c r="E664" i="2" s="1"/>
  <c r="G664" i="2" a="1"/>
  <c r="G664" i="2" s="1"/>
  <c r="H664" i="2" a="1"/>
  <c r="H664" i="2" s="1"/>
  <c r="I664" i="2" a="1"/>
  <c r="I664" i="2" s="1"/>
  <c r="J664" i="2" a="1"/>
  <c r="J664" i="2" s="1"/>
  <c r="K664" i="2" a="1"/>
  <c r="K664" i="2" s="1"/>
  <c r="L664" i="2" a="1"/>
  <c r="L664" i="2" s="1"/>
  <c r="O664" i="2" a="1"/>
  <c r="O664" i="2" s="1"/>
  <c r="A665" i="2"/>
  <c r="B665" i="2"/>
  <c r="C665" i="2"/>
  <c r="D665" i="2"/>
  <c r="F665" i="2" s="1"/>
  <c r="G665" i="2" a="1"/>
  <c r="G665" i="2" s="1"/>
  <c r="H665" i="2" a="1"/>
  <c r="H665" i="2" s="1"/>
  <c r="I665" i="2" a="1"/>
  <c r="I665" i="2" s="1"/>
  <c r="J665" i="2" a="1"/>
  <c r="J665" i="2" s="1"/>
  <c r="K665" i="2" a="1"/>
  <c r="K665" i="2" s="1"/>
  <c r="L665" i="2" a="1"/>
  <c r="L665" i="2" s="1"/>
  <c r="M665" i="2" s="1" a="1"/>
  <c r="M665" i="2" s="1"/>
  <c r="O665" i="2" a="1"/>
  <c r="O665" i="2" s="1"/>
  <c r="A666" i="2"/>
  <c r="B666" i="2"/>
  <c r="C666" i="2"/>
  <c r="D666" i="2"/>
  <c r="E666" i="2" s="1"/>
  <c r="G666" i="2" a="1"/>
  <c r="G666" i="2" s="1"/>
  <c r="H666" i="2" a="1"/>
  <c r="H666" i="2" s="1"/>
  <c r="I666" i="2" a="1"/>
  <c r="I666" i="2" s="1"/>
  <c r="J666" i="2" a="1"/>
  <c r="J666" i="2" s="1"/>
  <c r="K666" i="2" a="1"/>
  <c r="K666" i="2" s="1"/>
  <c r="L666" i="2" a="1"/>
  <c r="L666" i="2" s="1"/>
  <c r="O666" i="2" a="1"/>
  <c r="O666" i="2" s="1"/>
  <c r="P666" i="2" s="1"/>
  <c r="A667" i="2"/>
  <c r="B667" i="2"/>
  <c r="C667" i="2"/>
  <c r="D667" i="2"/>
  <c r="G667" i="2" a="1"/>
  <c r="G667" i="2" s="1"/>
  <c r="H667" i="2" a="1"/>
  <c r="H667" i="2" s="1"/>
  <c r="I667" i="2" a="1"/>
  <c r="I667" i="2" s="1"/>
  <c r="J667" i="2" a="1"/>
  <c r="J667" i="2" s="1"/>
  <c r="K667" i="2" a="1"/>
  <c r="K667" i="2" s="1"/>
  <c r="L667" i="2" a="1"/>
  <c r="L667" i="2" s="1"/>
  <c r="O667" i="2" a="1"/>
  <c r="O667" i="2" s="1"/>
  <c r="Q667" i="2" s="1"/>
  <c r="A668" i="2"/>
  <c r="B668" i="2"/>
  <c r="C668" i="2"/>
  <c r="D668" i="2"/>
  <c r="F668" i="2" s="1"/>
  <c r="G668" i="2" a="1"/>
  <c r="G668" i="2" s="1"/>
  <c r="H668" i="2" a="1"/>
  <c r="H668" i="2" s="1"/>
  <c r="I668" i="2" a="1"/>
  <c r="I668" i="2" s="1"/>
  <c r="J668" i="2" a="1"/>
  <c r="J668" i="2" s="1"/>
  <c r="K668" i="2" a="1"/>
  <c r="K668" i="2" s="1"/>
  <c r="L668" i="2" a="1"/>
  <c r="L668" i="2" s="1"/>
  <c r="O668" i="2" a="1"/>
  <c r="O668" i="2" s="1"/>
  <c r="A669" i="2"/>
  <c r="B669" i="2"/>
  <c r="C669" i="2"/>
  <c r="D669" i="2"/>
  <c r="F669" i="2" s="1"/>
  <c r="G669" i="2" a="1"/>
  <c r="G669" i="2" s="1"/>
  <c r="H669" i="2" a="1"/>
  <c r="H669" i="2" s="1"/>
  <c r="I669" i="2" a="1"/>
  <c r="I669" i="2" s="1"/>
  <c r="J669" i="2" a="1"/>
  <c r="J669" i="2" s="1"/>
  <c r="K669" i="2" a="1"/>
  <c r="K669" i="2" s="1"/>
  <c r="L669" i="2" a="1"/>
  <c r="L669" i="2" s="1"/>
  <c r="N669" i="2" s="1" a="1"/>
  <c r="N669" i="2" s="1"/>
  <c r="O669" i="2" a="1"/>
  <c r="O669" i="2" s="1"/>
  <c r="A670" i="2"/>
  <c r="B670" i="2"/>
  <c r="C670" i="2"/>
  <c r="D670" i="2"/>
  <c r="E670" i="2" s="1"/>
  <c r="G670" i="2" a="1"/>
  <c r="G670" i="2" s="1"/>
  <c r="H670" i="2" a="1"/>
  <c r="H670" i="2" s="1"/>
  <c r="I670" i="2" a="1"/>
  <c r="I670" i="2" s="1"/>
  <c r="J670" i="2" a="1"/>
  <c r="J670" i="2" s="1"/>
  <c r="K670" i="2" a="1"/>
  <c r="K670" i="2" s="1"/>
  <c r="L670" i="2" a="1"/>
  <c r="L670" i="2" s="1"/>
  <c r="O670" i="2" a="1"/>
  <c r="O670" i="2" s="1"/>
  <c r="Q670" i="2" s="1"/>
  <c r="D670" i="5" s="1"/>
  <c r="A671" i="2"/>
  <c r="B671" i="2"/>
  <c r="C671" i="2"/>
  <c r="D671" i="2"/>
  <c r="E671" i="2" s="1"/>
  <c r="G671" i="2" a="1"/>
  <c r="G671" i="2" s="1"/>
  <c r="H671" i="2" a="1"/>
  <c r="H671" i="2" s="1"/>
  <c r="I671" i="2" a="1"/>
  <c r="I671" i="2" s="1"/>
  <c r="J671" i="2" a="1"/>
  <c r="J671" i="2" s="1"/>
  <c r="K671" i="2" a="1"/>
  <c r="K671" i="2" s="1"/>
  <c r="L671" i="2" a="1"/>
  <c r="L671" i="2" s="1"/>
  <c r="M671" i="2" s="1" a="1"/>
  <c r="M671" i="2" s="1"/>
  <c r="O671" i="2" a="1"/>
  <c r="O671" i="2" s="1"/>
  <c r="A672" i="2"/>
  <c r="B672" i="2"/>
  <c r="C672" i="2"/>
  <c r="D672" i="2"/>
  <c r="F672" i="2" s="1"/>
  <c r="G672" i="2" a="1"/>
  <c r="G672" i="2" s="1"/>
  <c r="H672" i="2" a="1"/>
  <c r="H672" i="2" s="1"/>
  <c r="I672" i="2" a="1"/>
  <c r="I672" i="2" s="1"/>
  <c r="J672" i="2" a="1"/>
  <c r="J672" i="2" s="1"/>
  <c r="K672" i="2" a="1"/>
  <c r="K672" i="2" s="1"/>
  <c r="L672" i="2" a="1"/>
  <c r="L672" i="2" s="1"/>
  <c r="M672" i="2" s="1" a="1"/>
  <c r="M672" i="2" s="1"/>
  <c r="O672" i="2" a="1"/>
  <c r="O672" i="2" s="1"/>
  <c r="P672" i="2" s="1"/>
  <c r="A673" i="2"/>
  <c r="B673" i="2"/>
  <c r="C673" i="2"/>
  <c r="D673" i="2"/>
  <c r="F673" i="2" s="1"/>
  <c r="G673" i="2" a="1"/>
  <c r="G673" i="2" s="1"/>
  <c r="H673" i="2" a="1"/>
  <c r="H673" i="2" s="1"/>
  <c r="I673" i="2" a="1"/>
  <c r="I673" i="2" s="1"/>
  <c r="J673" i="2" a="1"/>
  <c r="J673" i="2" s="1"/>
  <c r="K673" i="2" a="1"/>
  <c r="K673" i="2" s="1"/>
  <c r="L673" i="2" a="1"/>
  <c r="L673" i="2" s="1"/>
  <c r="O673" i="2" a="1"/>
  <c r="O673" i="2" s="1"/>
  <c r="A674" i="2"/>
  <c r="B674" i="2"/>
  <c r="C674" i="2"/>
  <c r="D674" i="2"/>
  <c r="F674" i="2" s="1"/>
  <c r="G674" i="2" a="1"/>
  <c r="G674" i="2" s="1"/>
  <c r="H674" i="2" a="1"/>
  <c r="H674" i="2" s="1"/>
  <c r="I674" i="2" a="1"/>
  <c r="I674" i="2" s="1"/>
  <c r="J674" i="2" a="1"/>
  <c r="J674" i="2" s="1"/>
  <c r="K674" i="2" a="1"/>
  <c r="K674" i="2" s="1"/>
  <c r="L674" i="2" a="1"/>
  <c r="L674" i="2" s="1"/>
  <c r="N674" i="2" s="1" a="1"/>
  <c r="N674" i="2" s="1"/>
  <c r="O674" i="2" a="1"/>
  <c r="O674" i="2" s="1"/>
  <c r="A675" i="2"/>
  <c r="B675" i="2"/>
  <c r="C675" i="2"/>
  <c r="D675" i="2"/>
  <c r="E675" i="2" s="1"/>
  <c r="G675" i="2" a="1"/>
  <c r="G675" i="2" s="1"/>
  <c r="H675" i="2" a="1"/>
  <c r="H675" i="2" s="1"/>
  <c r="I675" i="2" a="1"/>
  <c r="I675" i="2" s="1"/>
  <c r="J675" i="2" a="1"/>
  <c r="J675" i="2" s="1"/>
  <c r="K675" i="2" a="1"/>
  <c r="K675" i="2" s="1"/>
  <c r="L675" i="2" a="1"/>
  <c r="L675" i="2" s="1"/>
  <c r="N675" i="2" s="1" a="1"/>
  <c r="N675" i="2" s="1"/>
  <c r="O675" i="2" a="1"/>
  <c r="O675" i="2" s="1"/>
  <c r="Q675" i="2" s="1"/>
  <c r="A676" i="2"/>
  <c r="B676" i="2"/>
  <c r="C676" i="2"/>
  <c r="D676" i="2"/>
  <c r="E676" i="2" s="1"/>
  <c r="G676" i="2" a="1"/>
  <c r="G676" i="2" s="1"/>
  <c r="H676" i="2" a="1"/>
  <c r="H676" i="2" s="1"/>
  <c r="I676" i="2" a="1"/>
  <c r="I676" i="2" s="1"/>
  <c r="J676" i="2" a="1"/>
  <c r="J676" i="2" s="1"/>
  <c r="K676" i="2" a="1"/>
  <c r="K676" i="2" s="1"/>
  <c r="L676" i="2" a="1"/>
  <c r="L676" i="2" s="1"/>
  <c r="M676" i="2" s="1" a="1"/>
  <c r="M676" i="2" s="1"/>
  <c r="O676" i="2" a="1"/>
  <c r="O676" i="2" s="1"/>
  <c r="P676" i="2" s="1"/>
  <c r="A677" i="2"/>
  <c r="B677" i="2"/>
  <c r="C677" i="2"/>
  <c r="D677" i="2"/>
  <c r="G677" i="2" a="1"/>
  <c r="G677" i="2" s="1"/>
  <c r="H677" i="2" a="1"/>
  <c r="H677" i="2" s="1"/>
  <c r="I677" i="2" a="1"/>
  <c r="I677" i="2" s="1"/>
  <c r="J677" i="2" a="1"/>
  <c r="J677" i="2" s="1"/>
  <c r="K677" i="2" a="1"/>
  <c r="K677" i="2" s="1"/>
  <c r="L677" i="2" a="1"/>
  <c r="L677" i="2" s="1"/>
  <c r="O677" i="2" a="1"/>
  <c r="O677" i="2" s="1"/>
  <c r="Q677" i="2" s="1"/>
  <c r="A678" i="2"/>
  <c r="B678" i="2"/>
  <c r="C678" i="2"/>
  <c r="D678" i="2"/>
  <c r="E678" i="2" s="1"/>
  <c r="G678" i="2" a="1"/>
  <c r="G678" i="2" s="1"/>
  <c r="H678" i="2" a="1"/>
  <c r="H678" i="2" s="1"/>
  <c r="I678" i="2" a="1"/>
  <c r="I678" i="2" s="1"/>
  <c r="J678" i="2" a="1"/>
  <c r="J678" i="2" s="1"/>
  <c r="K678" i="2" a="1"/>
  <c r="K678" i="2" s="1"/>
  <c r="L678" i="2" a="1"/>
  <c r="L678" i="2" s="1"/>
  <c r="O678" i="2" a="1"/>
  <c r="O678" i="2" s="1"/>
  <c r="P678" i="2" s="1"/>
  <c r="A679" i="2"/>
  <c r="B679" i="2"/>
  <c r="C679" i="2"/>
  <c r="D679" i="2"/>
  <c r="F679" i="2" s="1"/>
  <c r="G679" i="2" a="1"/>
  <c r="G679" i="2" s="1"/>
  <c r="H679" i="2" a="1"/>
  <c r="H679" i="2" s="1"/>
  <c r="I679" i="2" a="1"/>
  <c r="I679" i="2" s="1"/>
  <c r="J679" i="2" a="1"/>
  <c r="J679" i="2" s="1"/>
  <c r="K679" i="2" a="1"/>
  <c r="K679" i="2" s="1"/>
  <c r="L679" i="2" a="1"/>
  <c r="L679" i="2" s="1"/>
  <c r="N679" i="2" s="1" a="1"/>
  <c r="N679" i="2" s="1"/>
  <c r="O679" i="2" a="1"/>
  <c r="O679" i="2" s="1"/>
  <c r="Q679" i="2" s="1"/>
  <c r="A680" i="2"/>
  <c r="B680" i="2"/>
  <c r="C680" i="2"/>
  <c r="D680" i="2"/>
  <c r="E680" i="2" s="1"/>
  <c r="G680" i="2" a="1"/>
  <c r="G680" i="2" s="1"/>
  <c r="H680" i="2" a="1"/>
  <c r="H680" i="2" s="1"/>
  <c r="I680" i="2" a="1"/>
  <c r="I680" i="2" s="1"/>
  <c r="J680" i="2" a="1"/>
  <c r="J680" i="2" s="1"/>
  <c r="K680" i="2" a="1"/>
  <c r="K680" i="2" s="1"/>
  <c r="L680" i="2" a="1"/>
  <c r="L680" i="2" s="1"/>
  <c r="O680" i="2" a="1"/>
  <c r="O680" i="2" s="1"/>
  <c r="Q680" i="2" s="1"/>
  <c r="A681" i="2"/>
  <c r="B681" i="2"/>
  <c r="C681" i="2"/>
  <c r="D681" i="2"/>
  <c r="F681" i="2" s="1"/>
  <c r="G681" i="2" a="1"/>
  <c r="G681" i="2" s="1"/>
  <c r="H681" i="2" a="1"/>
  <c r="H681" i="2" s="1"/>
  <c r="I681" i="2" a="1"/>
  <c r="I681" i="2" s="1"/>
  <c r="J681" i="2" a="1"/>
  <c r="J681" i="2" s="1"/>
  <c r="K681" i="2" a="1"/>
  <c r="K681" i="2" s="1"/>
  <c r="L681" i="2" a="1"/>
  <c r="L681" i="2" s="1"/>
  <c r="M681" i="2" s="1" a="1"/>
  <c r="M681" i="2" s="1"/>
  <c r="O681" i="2" a="1"/>
  <c r="O681" i="2" s="1"/>
  <c r="A682" i="2"/>
  <c r="B682" i="2"/>
  <c r="C682" i="2"/>
  <c r="D682" i="2"/>
  <c r="E682" i="2" s="1"/>
  <c r="G682" i="2" a="1"/>
  <c r="G682" i="2" s="1"/>
  <c r="H682" i="2" a="1"/>
  <c r="H682" i="2" s="1"/>
  <c r="I682" i="2" a="1"/>
  <c r="I682" i="2" s="1"/>
  <c r="J682" i="2" a="1"/>
  <c r="J682" i="2" s="1"/>
  <c r="K682" i="2" a="1"/>
  <c r="K682" i="2" s="1"/>
  <c r="L682" i="2" a="1"/>
  <c r="L682" i="2" s="1"/>
  <c r="M682" i="2" s="1" a="1"/>
  <c r="M682" i="2" s="1"/>
  <c r="O682" i="2" a="1"/>
  <c r="O682" i="2" s="1"/>
  <c r="P682" i="2" s="1"/>
  <c r="A683" i="2"/>
  <c r="B683" i="2"/>
  <c r="C683" i="2"/>
  <c r="D683" i="2"/>
  <c r="E683" i="2" s="1"/>
  <c r="G683" i="2" a="1"/>
  <c r="G683" i="2" s="1"/>
  <c r="H683" i="2" a="1"/>
  <c r="H683" i="2" s="1"/>
  <c r="I683" i="2" a="1"/>
  <c r="I683" i="2" s="1"/>
  <c r="J683" i="2" a="1"/>
  <c r="J683" i="2" s="1"/>
  <c r="K683" i="2" a="1"/>
  <c r="K683" i="2" s="1"/>
  <c r="L683" i="2" a="1"/>
  <c r="L683" i="2" s="1"/>
  <c r="M683" i="2" s="1" a="1"/>
  <c r="M683" i="2" s="1"/>
  <c r="O683" i="2" a="1"/>
  <c r="O683" i="2" s="1"/>
  <c r="A684" i="2"/>
  <c r="B684" i="2"/>
  <c r="C684" i="2"/>
  <c r="D684" i="2"/>
  <c r="E684" i="2" s="1"/>
  <c r="G684" i="2" a="1"/>
  <c r="G684" i="2" s="1"/>
  <c r="H684" i="2" a="1"/>
  <c r="H684" i="2" s="1"/>
  <c r="I684" i="2" a="1"/>
  <c r="I684" i="2" s="1"/>
  <c r="J684" i="2" a="1"/>
  <c r="J684" i="2" s="1"/>
  <c r="K684" i="2" a="1"/>
  <c r="K684" i="2" s="1"/>
  <c r="L684" i="2" a="1"/>
  <c r="L684" i="2" s="1"/>
  <c r="N684" i="2" s="1" a="1"/>
  <c r="N684" i="2" s="1"/>
  <c r="O684" i="2" a="1"/>
  <c r="O684" i="2" s="1"/>
  <c r="P684" i="2" s="1"/>
  <c r="A685" i="2"/>
  <c r="B685" i="2"/>
  <c r="C685" i="2"/>
  <c r="D685" i="2"/>
  <c r="G685" i="2" a="1"/>
  <c r="G685" i="2" s="1"/>
  <c r="H685" i="2" a="1"/>
  <c r="H685" i="2" s="1"/>
  <c r="I685" i="2" a="1"/>
  <c r="I685" i="2" s="1"/>
  <c r="J685" i="2" a="1"/>
  <c r="J685" i="2" s="1"/>
  <c r="K685" i="2" a="1"/>
  <c r="K685" i="2" s="1"/>
  <c r="L685" i="2" a="1"/>
  <c r="L685" i="2" s="1"/>
  <c r="O685" i="2" a="1"/>
  <c r="O685" i="2" s="1"/>
  <c r="A686" i="2"/>
  <c r="B686" i="2"/>
  <c r="C686" i="2"/>
  <c r="D686" i="2"/>
  <c r="E686" i="2" s="1"/>
  <c r="G686" i="2" a="1"/>
  <c r="G686" i="2" s="1"/>
  <c r="H686" i="2" a="1"/>
  <c r="H686" i="2" s="1"/>
  <c r="I686" i="2" a="1"/>
  <c r="I686" i="2" s="1"/>
  <c r="J686" i="2" a="1"/>
  <c r="J686" i="2" s="1"/>
  <c r="K686" i="2" a="1"/>
  <c r="K686" i="2" s="1"/>
  <c r="L686" i="2" a="1"/>
  <c r="L686" i="2" s="1"/>
  <c r="M686" i="2" s="1" a="1"/>
  <c r="M686" i="2" s="1"/>
  <c r="O686" i="2" a="1"/>
  <c r="O686" i="2" s="1"/>
  <c r="A687" i="2"/>
  <c r="B687" i="2"/>
  <c r="C687" i="2"/>
  <c r="D687" i="2"/>
  <c r="E687" i="2" s="1"/>
  <c r="G687" i="2" a="1"/>
  <c r="G687" i="2" s="1"/>
  <c r="H687" i="2" a="1"/>
  <c r="H687" i="2" s="1"/>
  <c r="I687" i="2" a="1"/>
  <c r="I687" i="2" s="1"/>
  <c r="J687" i="2" a="1"/>
  <c r="J687" i="2" s="1"/>
  <c r="K687" i="2" a="1"/>
  <c r="K687" i="2" s="1"/>
  <c r="L687" i="2" a="1"/>
  <c r="L687" i="2" s="1"/>
  <c r="N687" i="2" s="1" a="1"/>
  <c r="N687" i="2" s="1"/>
  <c r="O687" i="2" a="1"/>
  <c r="O687" i="2" s="1"/>
  <c r="A688" i="2"/>
  <c r="B688" i="2"/>
  <c r="C688" i="2"/>
  <c r="D688" i="2"/>
  <c r="E688" i="2" s="1"/>
  <c r="G688" i="2" a="1"/>
  <c r="G688" i="2" s="1"/>
  <c r="H688" i="2" a="1"/>
  <c r="H688" i="2" s="1"/>
  <c r="I688" i="2" a="1"/>
  <c r="I688" i="2" s="1"/>
  <c r="J688" i="2" a="1"/>
  <c r="J688" i="2" s="1"/>
  <c r="K688" i="2" a="1"/>
  <c r="K688" i="2" s="1"/>
  <c r="L688" i="2" a="1"/>
  <c r="L688" i="2" s="1"/>
  <c r="N688" i="2" s="1" a="1"/>
  <c r="N688" i="2" s="1"/>
  <c r="O688" i="2" a="1"/>
  <c r="O688" i="2" s="1"/>
  <c r="P688" i="2" s="1"/>
  <c r="A689" i="2"/>
  <c r="B689" i="2"/>
  <c r="C689" i="2"/>
  <c r="D689" i="2"/>
  <c r="G689" i="2" a="1"/>
  <c r="G689" i="2" s="1"/>
  <c r="H689" i="2" a="1"/>
  <c r="H689" i="2" s="1"/>
  <c r="I689" i="2" a="1"/>
  <c r="I689" i="2" s="1"/>
  <c r="J689" i="2" a="1"/>
  <c r="J689" i="2" s="1"/>
  <c r="K689" i="2" a="1"/>
  <c r="K689" i="2" s="1"/>
  <c r="L689" i="2" a="1"/>
  <c r="L689" i="2" s="1"/>
  <c r="O689" i="2" a="1"/>
  <c r="O689" i="2" s="1"/>
  <c r="Q689" i="2" s="1"/>
  <c r="A690" i="2"/>
  <c r="B690" i="2"/>
  <c r="C690" i="2"/>
  <c r="D690" i="2"/>
  <c r="F690" i="2" s="1"/>
  <c r="G690" i="2" a="1"/>
  <c r="G690" i="2" s="1"/>
  <c r="H690" i="2" a="1"/>
  <c r="H690" i="2" s="1"/>
  <c r="I690" i="2" a="1"/>
  <c r="I690" i="2" s="1"/>
  <c r="J690" i="2" a="1"/>
  <c r="J690" i="2" s="1"/>
  <c r="K690" i="2" a="1"/>
  <c r="K690" i="2" s="1"/>
  <c r="L690" i="2" a="1"/>
  <c r="L690" i="2" s="1"/>
  <c r="O690" i="2" a="1"/>
  <c r="O690" i="2" s="1"/>
  <c r="P690" i="2" s="1"/>
  <c r="A691" i="2"/>
  <c r="B691" i="2"/>
  <c r="C691" i="2"/>
  <c r="D691" i="2"/>
  <c r="F691" i="2" s="1"/>
  <c r="G691" i="2" a="1"/>
  <c r="G691" i="2" s="1"/>
  <c r="H691" i="2" a="1"/>
  <c r="H691" i="2" s="1"/>
  <c r="I691" i="2" a="1"/>
  <c r="I691" i="2" s="1"/>
  <c r="J691" i="2" a="1"/>
  <c r="J691" i="2" s="1"/>
  <c r="K691" i="2" a="1"/>
  <c r="K691" i="2" s="1"/>
  <c r="L691" i="2" a="1"/>
  <c r="L691" i="2" s="1"/>
  <c r="M691" i="2" s="1" a="1"/>
  <c r="M691" i="2" s="1"/>
  <c r="O691" i="2" a="1"/>
  <c r="O691" i="2" s="1"/>
  <c r="Q691" i="2" s="1"/>
  <c r="A692" i="2"/>
  <c r="B692" i="2"/>
  <c r="C692" i="2"/>
  <c r="D692" i="2"/>
  <c r="F692" i="2" s="1"/>
  <c r="G692" i="2" a="1"/>
  <c r="G692" i="2" s="1"/>
  <c r="H692" i="2" a="1"/>
  <c r="H692" i="2" s="1"/>
  <c r="I692" i="2" a="1"/>
  <c r="I692" i="2" s="1"/>
  <c r="J692" i="2" a="1"/>
  <c r="J692" i="2" s="1"/>
  <c r="K692" i="2" a="1"/>
  <c r="K692" i="2" s="1"/>
  <c r="L692" i="2" a="1"/>
  <c r="L692" i="2" s="1"/>
  <c r="M692" i="2" s="1" a="1"/>
  <c r="M692" i="2" s="1"/>
  <c r="O692" i="2" a="1"/>
  <c r="O692" i="2" s="1"/>
  <c r="P692" i="2" s="1"/>
  <c r="A693" i="2"/>
  <c r="B693" i="2"/>
  <c r="C693" i="2"/>
  <c r="D693" i="2"/>
  <c r="F693" i="2" s="1"/>
  <c r="G693" i="2" a="1"/>
  <c r="G693" i="2" s="1"/>
  <c r="H693" i="2" a="1"/>
  <c r="H693" i="2" s="1"/>
  <c r="I693" i="2" a="1"/>
  <c r="I693" i="2" s="1"/>
  <c r="J693" i="2" a="1"/>
  <c r="J693" i="2" s="1"/>
  <c r="K693" i="2" a="1"/>
  <c r="K693" i="2" s="1"/>
  <c r="L693" i="2" a="1"/>
  <c r="L693" i="2" s="1"/>
  <c r="N693" i="2" s="1" a="1"/>
  <c r="N693" i="2" s="1"/>
  <c r="O693" i="2" a="1"/>
  <c r="O693" i="2" s="1"/>
  <c r="A694" i="2"/>
  <c r="B694" i="2"/>
  <c r="C694" i="2"/>
  <c r="D694" i="2"/>
  <c r="F694" i="2" s="1"/>
  <c r="G694" i="2" a="1"/>
  <c r="G694" i="2" s="1"/>
  <c r="H694" i="2" a="1"/>
  <c r="H694" i="2" s="1"/>
  <c r="I694" i="2" a="1"/>
  <c r="I694" i="2" s="1"/>
  <c r="J694" i="2" a="1"/>
  <c r="J694" i="2" s="1"/>
  <c r="K694" i="2" a="1"/>
  <c r="K694" i="2" s="1"/>
  <c r="A694" i="5" s="1"/>
  <c r="L694" i="2" a="1"/>
  <c r="L694" i="2" s="1"/>
  <c r="M694" i="2" s="1" a="1"/>
  <c r="M694" i="2" s="1"/>
  <c r="O694" i="2" a="1"/>
  <c r="O694" i="2" s="1"/>
  <c r="A695" i="2"/>
  <c r="B695" i="2"/>
  <c r="C695" i="2"/>
  <c r="D695" i="2"/>
  <c r="F695" i="2" s="1"/>
  <c r="G695" i="2" a="1"/>
  <c r="G695" i="2" s="1"/>
  <c r="H695" i="2" a="1"/>
  <c r="H695" i="2" s="1"/>
  <c r="I695" i="2" a="1"/>
  <c r="I695" i="2" s="1"/>
  <c r="J695" i="2" a="1"/>
  <c r="J695" i="2" s="1"/>
  <c r="K695" i="2" a="1"/>
  <c r="K695" i="2" s="1"/>
  <c r="A695" i="5" s="1"/>
  <c r="L695" i="2" a="1"/>
  <c r="L695" i="2" s="1"/>
  <c r="N695" i="2" s="1" a="1"/>
  <c r="N695" i="2" s="1"/>
  <c r="O695" i="2" a="1"/>
  <c r="O695" i="2" s="1"/>
  <c r="Q695" i="2" s="1"/>
  <c r="A696" i="2"/>
  <c r="B696" i="2"/>
  <c r="C696" i="2"/>
  <c r="D696" i="2"/>
  <c r="E696" i="2" s="1"/>
  <c r="G696" i="2" a="1"/>
  <c r="G696" i="2" s="1"/>
  <c r="H696" i="2" a="1"/>
  <c r="H696" i="2" s="1"/>
  <c r="I696" i="2" a="1"/>
  <c r="I696" i="2" s="1"/>
  <c r="J696" i="2" a="1"/>
  <c r="J696" i="2" s="1"/>
  <c r="K696" i="2" a="1"/>
  <c r="K696" i="2" s="1"/>
  <c r="L696" i="2" a="1"/>
  <c r="L696" i="2" s="1"/>
  <c r="O696" i="2" a="1"/>
  <c r="O696" i="2" s="1"/>
  <c r="P696" i="2" s="1"/>
  <c r="A697" i="2"/>
  <c r="B697" i="2"/>
  <c r="C697" i="2"/>
  <c r="D697" i="2"/>
  <c r="F697" i="2" s="1"/>
  <c r="G697" i="2" a="1"/>
  <c r="G697" i="2" s="1"/>
  <c r="H697" i="2" a="1"/>
  <c r="H697" i="2" s="1"/>
  <c r="I697" i="2" a="1"/>
  <c r="I697" i="2" s="1"/>
  <c r="J697" i="2" a="1"/>
  <c r="J697" i="2" s="1"/>
  <c r="K697" i="2" a="1"/>
  <c r="K697" i="2" s="1"/>
  <c r="L697" i="2" a="1"/>
  <c r="L697" i="2" s="1"/>
  <c r="M697" i="2" s="1" a="1"/>
  <c r="M697" i="2" s="1"/>
  <c r="O697" i="2" a="1"/>
  <c r="O697" i="2" s="1"/>
  <c r="A698" i="2"/>
  <c r="B698" i="2"/>
  <c r="C698" i="2"/>
  <c r="D698" i="2"/>
  <c r="E698" i="2" s="1"/>
  <c r="G698" i="2" a="1"/>
  <c r="G698" i="2" s="1"/>
  <c r="H698" i="2" a="1"/>
  <c r="H698" i="2" s="1"/>
  <c r="I698" i="2" a="1"/>
  <c r="I698" i="2" s="1"/>
  <c r="J698" i="2" a="1"/>
  <c r="J698" i="2" s="1"/>
  <c r="K698" i="2" a="1"/>
  <c r="K698" i="2" s="1"/>
  <c r="L698" i="2" a="1"/>
  <c r="L698" i="2" s="1"/>
  <c r="O698" i="2" a="1"/>
  <c r="O698" i="2" s="1"/>
  <c r="A699" i="2"/>
  <c r="B699" i="2"/>
  <c r="C699" i="2"/>
  <c r="D699" i="2"/>
  <c r="E699" i="2" s="1"/>
  <c r="G699" i="2" a="1"/>
  <c r="G699" i="2" s="1"/>
  <c r="H699" i="2" a="1"/>
  <c r="H699" i="2" s="1"/>
  <c r="I699" i="2" a="1"/>
  <c r="I699" i="2" s="1"/>
  <c r="J699" i="2" a="1"/>
  <c r="J699" i="2" s="1"/>
  <c r="K699" i="2" a="1"/>
  <c r="K699" i="2" s="1"/>
  <c r="L699" i="2" a="1"/>
  <c r="L699" i="2" s="1"/>
  <c r="M699" i="2" s="1" a="1"/>
  <c r="M699" i="2" s="1"/>
  <c r="O699" i="2" a="1"/>
  <c r="O699" i="2" s="1"/>
  <c r="Q699" i="2" s="1"/>
  <c r="A700" i="2"/>
  <c r="B700" i="2"/>
  <c r="C700" i="2"/>
  <c r="D700" i="2"/>
  <c r="E700" i="2" s="1"/>
  <c r="G700" i="2" a="1"/>
  <c r="G700" i="2" s="1"/>
  <c r="H700" i="2" a="1"/>
  <c r="H700" i="2" s="1"/>
  <c r="I700" i="2" a="1"/>
  <c r="I700" i="2" s="1"/>
  <c r="J700" i="2" a="1"/>
  <c r="J700" i="2" s="1"/>
  <c r="K700" i="2" a="1"/>
  <c r="K700" i="2" s="1"/>
  <c r="L700" i="2" a="1"/>
  <c r="L700" i="2" s="1"/>
  <c r="O700" i="2" a="1"/>
  <c r="O700" i="2" s="1"/>
  <c r="P700" i="2" s="1"/>
  <c r="A701" i="2"/>
  <c r="B701" i="2"/>
  <c r="C701" i="2"/>
  <c r="D701" i="2"/>
  <c r="F701" i="2" s="1"/>
  <c r="G701" i="2" a="1"/>
  <c r="G701" i="2" s="1"/>
  <c r="H701" i="2" a="1"/>
  <c r="H701" i="2" s="1"/>
  <c r="I701" i="2" a="1"/>
  <c r="I701" i="2" s="1"/>
  <c r="J701" i="2" a="1"/>
  <c r="J701" i="2" s="1"/>
  <c r="K701" i="2" a="1"/>
  <c r="K701" i="2" s="1"/>
  <c r="L701" i="2" a="1"/>
  <c r="L701" i="2" s="1"/>
  <c r="M701" i="2" s="1" a="1"/>
  <c r="M701" i="2" s="1"/>
  <c r="O701" i="2" a="1"/>
  <c r="O701" i="2" s="1"/>
  <c r="P701" i="2" s="1"/>
  <c r="A702" i="2"/>
  <c r="B702" i="2"/>
  <c r="C702" i="2"/>
  <c r="D702" i="2"/>
  <c r="E702" i="2" s="1"/>
  <c r="G702" i="2" a="1"/>
  <c r="G702" i="2" s="1"/>
  <c r="H702" i="2" a="1"/>
  <c r="H702" i="2" s="1"/>
  <c r="I702" i="2" a="1"/>
  <c r="I702" i="2" s="1"/>
  <c r="J702" i="2" a="1"/>
  <c r="J702" i="2" s="1"/>
  <c r="K702" i="2" a="1"/>
  <c r="K702" i="2" s="1"/>
  <c r="L702" i="2" a="1"/>
  <c r="L702" i="2" s="1"/>
  <c r="M702" i="2" s="1" a="1"/>
  <c r="M702" i="2" s="1"/>
  <c r="O702" i="2" a="1"/>
  <c r="O702" i="2" s="1"/>
  <c r="Q702" i="2" s="1"/>
  <c r="A703" i="2"/>
  <c r="B703" i="2"/>
  <c r="C703" i="2"/>
  <c r="D703" i="2"/>
  <c r="E703" i="2" s="1"/>
  <c r="G703" i="2" a="1"/>
  <c r="G703" i="2" s="1"/>
  <c r="H703" i="2" a="1"/>
  <c r="H703" i="2" s="1"/>
  <c r="I703" i="2" a="1"/>
  <c r="I703" i="2" s="1"/>
  <c r="J703" i="2" a="1"/>
  <c r="J703" i="2" s="1"/>
  <c r="K703" i="2" a="1"/>
  <c r="K703" i="2" s="1"/>
  <c r="A703" i="5" s="1"/>
  <c r="L703" i="2" a="1"/>
  <c r="L703" i="2" s="1"/>
  <c r="O703" i="2" a="1"/>
  <c r="O703" i="2" s="1"/>
  <c r="P703" i="2" s="1"/>
  <c r="A704" i="2"/>
  <c r="B704" i="2"/>
  <c r="C704" i="2"/>
  <c r="D704" i="2"/>
  <c r="F704" i="2" s="1"/>
  <c r="G704" i="2" a="1"/>
  <c r="G704" i="2" s="1"/>
  <c r="H704" i="2" a="1"/>
  <c r="H704" i="2" s="1"/>
  <c r="I704" i="2" a="1"/>
  <c r="I704" i="2" s="1"/>
  <c r="J704" i="2" a="1"/>
  <c r="J704" i="2" s="1"/>
  <c r="K704" i="2" a="1"/>
  <c r="K704" i="2" s="1"/>
  <c r="L704" i="2" a="1"/>
  <c r="L704" i="2" s="1"/>
  <c r="O704" i="2" a="1"/>
  <c r="O704" i="2" s="1"/>
  <c r="P704" i="2" s="1"/>
  <c r="A705" i="2"/>
  <c r="B705" i="2"/>
  <c r="C705" i="2"/>
  <c r="D705" i="2"/>
  <c r="F705" i="2" s="1"/>
  <c r="E705" i="2"/>
  <c r="G705" i="2" a="1"/>
  <c r="G705" i="2" s="1"/>
  <c r="H705" i="2" a="1"/>
  <c r="H705" i="2" s="1"/>
  <c r="I705" i="2" a="1"/>
  <c r="I705" i="2" s="1"/>
  <c r="J705" i="2" a="1"/>
  <c r="J705" i="2" s="1"/>
  <c r="K705" i="2" a="1"/>
  <c r="K705" i="2" s="1"/>
  <c r="L705" i="2" a="1"/>
  <c r="L705" i="2" s="1"/>
  <c r="O705" i="2" a="1"/>
  <c r="O705" i="2" s="1"/>
  <c r="P705" i="2" s="1"/>
  <c r="A706" i="2"/>
  <c r="B706" i="2"/>
  <c r="C706" i="2"/>
  <c r="D706" i="2"/>
  <c r="E706" i="2" s="1"/>
  <c r="G706" i="2" a="1"/>
  <c r="G706" i="2" s="1"/>
  <c r="H706" i="2" a="1"/>
  <c r="H706" i="2" s="1"/>
  <c r="I706" i="2" a="1"/>
  <c r="I706" i="2" s="1"/>
  <c r="J706" i="2" a="1"/>
  <c r="J706" i="2" s="1"/>
  <c r="K706" i="2" a="1"/>
  <c r="K706" i="2" s="1"/>
  <c r="A706" i="5" s="1"/>
  <c r="L706" i="2" a="1"/>
  <c r="L706" i="2" s="1"/>
  <c r="M706" i="2" s="1" a="1"/>
  <c r="M706" i="2" s="1"/>
  <c r="O706" i="2" a="1"/>
  <c r="O706" i="2" s="1"/>
  <c r="Q706" i="2" s="1"/>
  <c r="A707" i="2"/>
  <c r="B707" i="2"/>
  <c r="C707" i="2"/>
  <c r="D707" i="2"/>
  <c r="F707" i="2" s="1"/>
  <c r="G707" i="2" a="1"/>
  <c r="G707" i="2" s="1"/>
  <c r="H707" i="2" a="1"/>
  <c r="H707" i="2" s="1"/>
  <c r="I707" i="2" a="1"/>
  <c r="I707" i="2" s="1"/>
  <c r="J707" i="2" a="1"/>
  <c r="J707" i="2" s="1"/>
  <c r="K707" i="2" a="1"/>
  <c r="K707" i="2" s="1"/>
  <c r="L707" i="2" a="1"/>
  <c r="L707" i="2" s="1"/>
  <c r="O707" i="2" a="1"/>
  <c r="O707" i="2" s="1"/>
  <c r="P707" i="2" s="1"/>
  <c r="A708" i="2"/>
  <c r="B708" i="2"/>
  <c r="C708" i="2"/>
  <c r="D708" i="2"/>
  <c r="F708" i="2" s="1"/>
  <c r="G708" i="2" a="1"/>
  <c r="G708" i="2" s="1"/>
  <c r="H708" i="2" a="1"/>
  <c r="H708" i="2" s="1"/>
  <c r="I708" i="2" a="1"/>
  <c r="I708" i="2" s="1"/>
  <c r="J708" i="2" a="1"/>
  <c r="J708" i="2" s="1"/>
  <c r="K708" i="2" a="1"/>
  <c r="K708" i="2" s="1"/>
  <c r="L708" i="2" a="1"/>
  <c r="L708" i="2" s="1"/>
  <c r="O708" i="2" a="1"/>
  <c r="O708" i="2" s="1"/>
  <c r="A709" i="2"/>
  <c r="B709" i="2"/>
  <c r="C709" i="2"/>
  <c r="D709" i="2"/>
  <c r="F709" i="2" s="1"/>
  <c r="G709" i="2" a="1"/>
  <c r="G709" i="2" s="1"/>
  <c r="H709" i="2" a="1"/>
  <c r="H709" i="2" s="1"/>
  <c r="I709" i="2" a="1"/>
  <c r="I709" i="2" s="1"/>
  <c r="J709" i="2" a="1"/>
  <c r="J709" i="2" s="1"/>
  <c r="K709" i="2" a="1"/>
  <c r="K709" i="2" s="1"/>
  <c r="A709" i="5" s="1"/>
  <c r="L709" i="2" a="1"/>
  <c r="L709" i="2" s="1"/>
  <c r="M709" i="2" s="1" a="1"/>
  <c r="M709" i="2" s="1"/>
  <c r="O709" i="2" a="1"/>
  <c r="O709" i="2" s="1"/>
  <c r="A710" i="2"/>
  <c r="B710" i="2"/>
  <c r="C710" i="2"/>
  <c r="D710" i="2"/>
  <c r="E710" i="2" s="1"/>
  <c r="G710" i="2" a="1"/>
  <c r="G710" i="2" s="1"/>
  <c r="H710" i="2" a="1"/>
  <c r="H710" i="2" s="1"/>
  <c r="I710" i="2" a="1"/>
  <c r="I710" i="2" s="1"/>
  <c r="J710" i="2" a="1"/>
  <c r="J710" i="2" s="1"/>
  <c r="K710" i="2" a="1"/>
  <c r="K710" i="2" s="1"/>
  <c r="A710" i="5" s="1"/>
  <c r="L710" i="2" a="1"/>
  <c r="L710" i="2" s="1"/>
  <c r="N710" i="2" s="1" a="1"/>
  <c r="N710" i="2" s="1"/>
  <c r="O710" i="2" a="1"/>
  <c r="O710" i="2" s="1"/>
  <c r="A711" i="2"/>
  <c r="B711" i="2"/>
  <c r="C711" i="2"/>
  <c r="D711" i="2"/>
  <c r="E711" i="2" s="1"/>
  <c r="G711" i="2" a="1"/>
  <c r="G711" i="2" s="1"/>
  <c r="H711" i="2" a="1"/>
  <c r="H711" i="2" s="1"/>
  <c r="I711" i="2" a="1"/>
  <c r="I711" i="2" s="1"/>
  <c r="J711" i="2" a="1"/>
  <c r="J711" i="2" s="1"/>
  <c r="K711" i="2" a="1"/>
  <c r="K711" i="2" s="1"/>
  <c r="L711" i="2" a="1"/>
  <c r="L711" i="2" s="1"/>
  <c r="M711" i="2" s="1" a="1"/>
  <c r="M711" i="2" s="1"/>
  <c r="O711" i="2" a="1"/>
  <c r="O711" i="2" s="1"/>
  <c r="P711" i="2" s="1"/>
  <c r="A712" i="2"/>
  <c r="B712" i="2"/>
  <c r="C712" i="2"/>
  <c r="D712" i="2"/>
  <c r="F712" i="2" s="1"/>
  <c r="G712" i="2" a="1"/>
  <c r="G712" i="2" s="1"/>
  <c r="H712" i="2" a="1"/>
  <c r="H712" i="2" s="1"/>
  <c r="I712" i="2" a="1"/>
  <c r="I712" i="2" s="1"/>
  <c r="J712" i="2" a="1"/>
  <c r="J712" i="2" s="1"/>
  <c r="K712" i="2" a="1"/>
  <c r="K712" i="2" s="1"/>
  <c r="L712" i="2" a="1"/>
  <c r="L712" i="2" s="1"/>
  <c r="O712" i="2" a="1"/>
  <c r="O712" i="2" s="1"/>
  <c r="A713" i="2"/>
  <c r="B713" i="2"/>
  <c r="C713" i="2"/>
  <c r="D713" i="2"/>
  <c r="F713" i="2" s="1"/>
  <c r="G713" i="2" a="1"/>
  <c r="G713" i="2" s="1"/>
  <c r="H713" i="2" a="1"/>
  <c r="H713" i="2" s="1"/>
  <c r="I713" i="2" a="1"/>
  <c r="I713" i="2" s="1"/>
  <c r="J713" i="2" a="1"/>
  <c r="J713" i="2" s="1"/>
  <c r="K713" i="2" a="1"/>
  <c r="K713" i="2" s="1"/>
  <c r="A713" i="5" s="1"/>
  <c r="L713" i="2" a="1"/>
  <c r="L713" i="2" s="1"/>
  <c r="O713" i="2" a="1"/>
  <c r="O713" i="2" s="1"/>
  <c r="A714" i="2"/>
  <c r="B714" i="2"/>
  <c r="C714" i="2"/>
  <c r="D714" i="2"/>
  <c r="E714" i="2" s="1"/>
  <c r="G714" i="2" a="1"/>
  <c r="G714" i="2" s="1"/>
  <c r="H714" i="2" a="1"/>
  <c r="H714" i="2" s="1"/>
  <c r="I714" i="2" a="1"/>
  <c r="I714" i="2" s="1"/>
  <c r="J714" i="2" a="1"/>
  <c r="J714" i="2" s="1"/>
  <c r="K714" i="2" a="1"/>
  <c r="K714" i="2" s="1"/>
  <c r="L714" i="2" a="1"/>
  <c r="L714" i="2" s="1"/>
  <c r="O714" i="2" a="1"/>
  <c r="O714" i="2" s="1"/>
  <c r="Q714" i="2" s="1"/>
  <c r="A715" i="2"/>
  <c r="B715" i="2"/>
  <c r="C715" i="2"/>
  <c r="D715" i="2"/>
  <c r="F715" i="2" s="1"/>
  <c r="G715" i="2" a="1"/>
  <c r="G715" i="2" s="1"/>
  <c r="H715" i="2" a="1"/>
  <c r="H715" i="2" s="1"/>
  <c r="I715" i="2" a="1"/>
  <c r="I715" i="2" s="1"/>
  <c r="J715" i="2" a="1"/>
  <c r="J715" i="2" s="1"/>
  <c r="K715" i="2" a="1"/>
  <c r="K715" i="2" s="1"/>
  <c r="L715" i="2" a="1"/>
  <c r="L715" i="2" s="1"/>
  <c r="M715" i="2" s="1" a="1"/>
  <c r="M715" i="2" s="1"/>
  <c r="O715" i="2" a="1"/>
  <c r="O715" i="2" s="1"/>
  <c r="P715" i="2" s="1"/>
  <c r="A716" i="2"/>
  <c r="B716" i="2"/>
  <c r="C716" i="2"/>
  <c r="D716" i="2"/>
  <c r="G716" i="2" a="1"/>
  <c r="G716" i="2" s="1"/>
  <c r="H716" i="2" a="1"/>
  <c r="H716" i="2" s="1"/>
  <c r="I716" i="2" a="1"/>
  <c r="I716" i="2" s="1"/>
  <c r="J716" i="2" a="1"/>
  <c r="J716" i="2" s="1"/>
  <c r="K716" i="2" a="1"/>
  <c r="K716" i="2" s="1"/>
  <c r="A716" i="5" s="1"/>
  <c r="L716" i="2" a="1"/>
  <c r="L716" i="2" s="1"/>
  <c r="O716" i="2" a="1"/>
  <c r="O716" i="2" s="1"/>
  <c r="A717" i="2"/>
  <c r="B717" i="2"/>
  <c r="C717" i="2"/>
  <c r="D717" i="2"/>
  <c r="F717" i="2" s="1"/>
  <c r="G717" i="2" a="1"/>
  <c r="G717" i="2" s="1"/>
  <c r="H717" i="2" a="1"/>
  <c r="H717" i="2" s="1"/>
  <c r="I717" i="2" a="1"/>
  <c r="I717" i="2" s="1"/>
  <c r="J717" i="2" a="1"/>
  <c r="J717" i="2" s="1"/>
  <c r="K717" i="2" a="1"/>
  <c r="K717" i="2" s="1"/>
  <c r="L717" i="2" a="1"/>
  <c r="L717" i="2" s="1"/>
  <c r="O717" i="2" a="1"/>
  <c r="O717" i="2" s="1"/>
  <c r="A718" i="2"/>
  <c r="B718" i="2"/>
  <c r="C718" i="2"/>
  <c r="D718" i="2"/>
  <c r="F718" i="2" s="1"/>
  <c r="G718" i="2" a="1"/>
  <c r="G718" i="2" s="1"/>
  <c r="H718" i="2" a="1"/>
  <c r="H718" i="2" s="1"/>
  <c r="I718" i="2" a="1"/>
  <c r="I718" i="2" s="1"/>
  <c r="J718" i="2" a="1"/>
  <c r="J718" i="2" s="1"/>
  <c r="K718" i="2" a="1"/>
  <c r="K718" i="2" s="1"/>
  <c r="L718" i="2" a="1"/>
  <c r="L718" i="2" s="1"/>
  <c r="M718" i="2" s="1" a="1"/>
  <c r="M718" i="2" s="1"/>
  <c r="O718" i="2" a="1"/>
  <c r="O718" i="2" s="1"/>
  <c r="Q718" i="2" s="1"/>
  <c r="A719" i="2"/>
  <c r="B719" i="2"/>
  <c r="C719" i="2"/>
  <c r="D719" i="2"/>
  <c r="E719" i="2" s="1"/>
  <c r="G719" i="2" a="1"/>
  <c r="G719" i="2" s="1"/>
  <c r="H719" i="2" a="1"/>
  <c r="H719" i="2" s="1"/>
  <c r="I719" i="2" a="1"/>
  <c r="I719" i="2" s="1"/>
  <c r="J719" i="2" a="1"/>
  <c r="J719" i="2" s="1"/>
  <c r="K719" i="2" a="1"/>
  <c r="K719" i="2" s="1"/>
  <c r="L719" i="2" a="1"/>
  <c r="L719" i="2" s="1"/>
  <c r="O719" i="2" a="1"/>
  <c r="O719" i="2" s="1"/>
  <c r="A720" i="2"/>
  <c r="B720" i="2"/>
  <c r="C720" i="2"/>
  <c r="D720" i="2"/>
  <c r="F720" i="2" s="1"/>
  <c r="G720" i="2" a="1"/>
  <c r="G720" i="2" s="1"/>
  <c r="H720" i="2" a="1"/>
  <c r="H720" i="2" s="1"/>
  <c r="I720" i="2" a="1"/>
  <c r="I720" i="2" s="1"/>
  <c r="J720" i="2" a="1"/>
  <c r="J720" i="2" s="1"/>
  <c r="K720" i="2" a="1"/>
  <c r="K720" i="2" s="1"/>
  <c r="L720" i="2" a="1"/>
  <c r="L720" i="2" s="1"/>
  <c r="N720" i="2" s="1" a="1"/>
  <c r="N720" i="2" s="1"/>
  <c r="O720" i="2" a="1"/>
  <c r="O720" i="2" s="1"/>
  <c r="P720" i="2" s="1"/>
  <c r="A721" i="2"/>
  <c r="B721" i="2"/>
  <c r="C721" i="2"/>
  <c r="D721" i="2"/>
  <c r="E721" i="2" s="1"/>
  <c r="G721" i="2" a="1"/>
  <c r="G721" i="2" s="1"/>
  <c r="H721" i="2" a="1"/>
  <c r="H721" i="2" s="1"/>
  <c r="I721" i="2" a="1"/>
  <c r="I721" i="2" s="1"/>
  <c r="J721" i="2" a="1"/>
  <c r="J721" i="2" s="1"/>
  <c r="K721" i="2" a="1"/>
  <c r="K721" i="2" s="1"/>
  <c r="A721" i="5" s="1"/>
  <c r="L721" i="2" a="1"/>
  <c r="L721" i="2" s="1"/>
  <c r="O721" i="2" a="1"/>
  <c r="O721" i="2" s="1"/>
  <c r="P721" i="2" s="1"/>
  <c r="C721" i="5" s="1"/>
  <c r="A722" i="2"/>
  <c r="B722" i="2"/>
  <c r="C722" i="2"/>
  <c r="D722" i="2"/>
  <c r="G722" i="2" a="1"/>
  <c r="G722" i="2" s="1"/>
  <c r="H722" i="2" a="1"/>
  <c r="H722" i="2" s="1"/>
  <c r="I722" i="2" a="1"/>
  <c r="I722" i="2" s="1"/>
  <c r="J722" i="2" a="1"/>
  <c r="J722" i="2" s="1"/>
  <c r="K722" i="2" a="1"/>
  <c r="K722" i="2" s="1"/>
  <c r="A722" i="5" s="1"/>
  <c r="L722" i="2" a="1"/>
  <c r="L722" i="2" s="1"/>
  <c r="M722" i="2" s="1" a="1"/>
  <c r="M722" i="2" s="1"/>
  <c r="F722" i="5" s="1"/>
  <c r="O722" i="2" a="1"/>
  <c r="O722" i="2" s="1"/>
  <c r="Q722" i="2" s="1"/>
  <c r="D722" i="5" s="1"/>
  <c r="A723" i="2"/>
  <c r="B723" i="2"/>
  <c r="C723" i="2"/>
  <c r="D723" i="2"/>
  <c r="F723" i="2" s="1"/>
  <c r="G723" i="2" a="1"/>
  <c r="G723" i="2" s="1"/>
  <c r="H723" i="2" a="1"/>
  <c r="H723" i="2" s="1"/>
  <c r="I723" i="2" a="1"/>
  <c r="I723" i="2" s="1"/>
  <c r="J723" i="2" a="1"/>
  <c r="J723" i="2" s="1"/>
  <c r="K723" i="2" a="1"/>
  <c r="K723" i="2" s="1"/>
  <c r="A723" i="5" s="1"/>
  <c r="L723" i="2" a="1"/>
  <c r="L723" i="2" s="1"/>
  <c r="M723" i="2" s="1" a="1"/>
  <c r="M723" i="2" s="1"/>
  <c r="F723" i="5" s="1"/>
  <c r="O723" i="2" a="1"/>
  <c r="O723" i="2" s="1"/>
  <c r="Q723" i="2" s="1"/>
  <c r="D723" i="5" s="1"/>
  <c r="A724" i="2"/>
  <c r="B724" i="2"/>
  <c r="C724" i="2"/>
  <c r="D724" i="2"/>
  <c r="F724" i="2" s="1"/>
  <c r="G724" i="2" a="1"/>
  <c r="G724" i="2" s="1"/>
  <c r="H724" i="2" a="1"/>
  <c r="H724" i="2" s="1"/>
  <c r="I724" i="2" a="1"/>
  <c r="I724" i="2" s="1"/>
  <c r="J724" i="2" a="1"/>
  <c r="J724" i="2" s="1"/>
  <c r="K724" i="2" a="1"/>
  <c r="K724" i="2" s="1"/>
  <c r="A724" i="5" s="1"/>
  <c r="L724" i="2" a="1"/>
  <c r="L724" i="2" s="1"/>
  <c r="O724" i="2" a="1"/>
  <c r="O724" i="2" s="1"/>
  <c r="P724" i="2" s="1"/>
  <c r="C724" i="5" s="1"/>
  <c r="A725" i="2"/>
  <c r="B725" i="2"/>
  <c r="C725" i="2"/>
  <c r="D725" i="2"/>
  <c r="E725" i="2" s="1"/>
  <c r="G725" i="2" a="1"/>
  <c r="G725" i="2" s="1"/>
  <c r="H725" i="2" a="1"/>
  <c r="H725" i="2" s="1"/>
  <c r="I725" i="2" a="1"/>
  <c r="I725" i="2" s="1"/>
  <c r="J725" i="2" a="1"/>
  <c r="J725" i="2" s="1"/>
  <c r="K725" i="2" a="1"/>
  <c r="K725" i="2" s="1"/>
  <c r="A725" i="5" s="1"/>
  <c r="L725" i="2" a="1"/>
  <c r="L725" i="2" s="1"/>
  <c r="O725" i="2" a="1"/>
  <c r="O725" i="2" s="1"/>
  <c r="A726" i="2"/>
  <c r="B726" i="2"/>
  <c r="C726" i="2"/>
  <c r="D726" i="2"/>
  <c r="E726" i="2" s="1"/>
  <c r="G726" i="2" a="1"/>
  <c r="G726" i="2" s="1"/>
  <c r="H726" i="2" a="1"/>
  <c r="H726" i="2" s="1"/>
  <c r="I726" i="2" a="1"/>
  <c r="I726" i="2" s="1"/>
  <c r="J726" i="2" a="1"/>
  <c r="J726" i="2" s="1"/>
  <c r="K726" i="2" a="1"/>
  <c r="K726" i="2" s="1"/>
  <c r="A726" i="5" s="1"/>
  <c r="L726" i="2" a="1"/>
  <c r="L726" i="2" s="1"/>
  <c r="O726" i="2" a="1"/>
  <c r="O726" i="2" s="1"/>
  <c r="Q726" i="2" s="1"/>
  <c r="D726" i="5" s="1"/>
  <c r="A727" i="2"/>
  <c r="B727" i="2"/>
  <c r="C727" i="2"/>
  <c r="D727" i="2"/>
  <c r="E727" i="2" s="1"/>
  <c r="G727" i="2" a="1"/>
  <c r="G727" i="2" s="1"/>
  <c r="H727" i="2" a="1"/>
  <c r="H727" i="2" s="1"/>
  <c r="I727" i="2" a="1"/>
  <c r="I727" i="2" s="1"/>
  <c r="J727" i="2" a="1"/>
  <c r="J727" i="2" s="1"/>
  <c r="K727" i="2" a="1"/>
  <c r="K727" i="2" s="1"/>
  <c r="A727" i="5" s="1"/>
  <c r="L727" i="2" a="1"/>
  <c r="L727" i="2" s="1"/>
  <c r="O727" i="2" a="1"/>
  <c r="O727" i="2" s="1"/>
  <c r="A728" i="2"/>
  <c r="B728" i="2"/>
  <c r="C728" i="2"/>
  <c r="D728" i="2"/>
  <c r="F728" i="2" s="1"/>
  <c r="G728" i="2" a="1"/>
  <c r="G728" i="2" s="1"/>
  <c r="H728" i="2" a="1"/>
  <c r="H728" i="2" s="1"/>
  <c r="I728" i="2" a="1"/>
  <c r="I728" i="2" s="1"/>
  <c r="J728" i="2" a="1"/>
  <c r="J728" i="2" s="1"/>
  <c r="K728" i="2" a="1"/>
  <c r="K728" i="2" s="1"/>
  <c r="A728" i="5" s="1"/>
  <c r="L728" i="2" a="1"/>
  <c r="L728" i="2" s="1"/>
  <c r="O728" i="2" a="1"/>
  <c r="O728" i="2" s="1"/>
  <c r="A729" i="2"/>
  <c r="B729" i="2"/>
  <c r="C729" i="2"/>
  <c r="D729" i="2"/>
  <c r="F729" i="2" s="1"/>
  <c r="G729" i="2" a="1"/>
  <c r="G729" i="2" s="1"/>
  <c r="H729" i="2" a="1"/>
  <c r="H729" i="2" s="1"/>
  <c r="I729" i="2" a="1"/>
  <c r="I729" i="2" s="1"/>
  <c r="J729" i="2" a="1"/>
  <c r="J729" i="2" s="1"/>
  <c r="K729" i="2" a="1"/>
  <c r="K729" i="2" s="1"/>
  <c r="A729" i="5" s="1"/>
  <c r="L729" i="2" a="1"/>
  <c r="L729" i="2" s="1"/>
  <c r="M729" i="2" s="1" a="1"/>
  <c r="M729" i="2" s="1"/>
  <c r="F729" i="5" s="1"/>
  <c r="O729" i="2" a="1"/>
  <c r="O729" i="2" s="1"/>
  <c r="A730" i="2"/>
  <c r="B730" i="2"/>
  <c r="C730" i="2"/>
  <c r="D730" i="2"/>
  <c r="E730" i="2" s="1"/>
  <c r="G730" i="2" a="1"/>
  <c r="G730" i="2" s="1"/>
  <c r="H730" i="2" a="1"/>
  <c r="H730" i="2" s="1"/>
  <c r="I730" i="2" a="1"/>
  <c r="I730" i="2" s="1"/>
  <c r="J730" i="2" a="1"/>
  <c r="J730" i="2" s="1"/>
  <c r="K730" i="2" a="1"/>
  <c r="K730" i="2" s="1"/>
  <c r="A730" i="5" s="1"/>
  <c r="L730" i="2" a="1"/>
  <c r="L730" i="2" s="1"/>
  <c r="M730" i="2" s="1" a="1"/>
  <c r="M730" i="2" s="1"/>
  <c r="F730" i="5" s="1"/>
  <c r="O730" i="2" a="1"/>
  <c r="O730" i="2" s="1"/>
  <c r="Q730" i="2" s="1"/>
  <c r="D730" i="5" s="1"/>
  <c r="A731" i="2"/>
  <c r="B731" i="2"/>
  <c r="C731" i="2"/>
  <c r="D731" i="2"/>
  <c r="E731" i="2" s="1"/>
  <c r="G731" i="2" a="1"/>
  <c r="G731" i="2" s="1"/>
  <c r="H731" i="2" a="1"/>
  <c r="H731" i="2" s="1"/>
  <c r="I731" i="2" a="1"/>
  <c r="I731" i="2" s="1"/>
  <c r="J731" i="2" a="1"/>
  <c r="J731" i="2" s="1"/>
  <c r="K731" i="2" a="1"/>
  <c r="K731" i="2" s="1"/>
  <c r="A731" i="5" s="1"/>
  <c r="L731" i="2" a="1"/>
  <c r="L731" i="2" s="1"/>
  <c r="O731" i="2" a="1"/>
  <c r="O731" i="2" s="1"/>
  <c r="Q731" i="2" s="1"/>
  <c r="D731" i="5" s="1"/>
  <c r="A732" i="2"/>
  <c r="B732" i="2"/>
  <c r="C732" i="2"/>
  <c r="D732" i="2"/>
  <c r="F732" i="2" s="1"/>
  <c r="G732" i="2" a="1"/>
  <c r="G732" i="2" s="1"/>
  <c r="H732" i="2" a="1"/>
  <c r="H732" i="2" s="1"/>
  <c r="I732" i="2" a="1"/>
  <c r="I732" i="2" s="1"/>
  <c r="J732" i="2" a="1"/>
  <c r="J732" i="2" s="1"/>
  <c r="K732" i="2" a="1"/>
  <c r="K732" i="2" s="1"/>
  <c r="A732" i="5" s="1"/>
  <c r="L732" i="2" a="1"/>
  <c r="L732" i="2" s="1"/>
  <c r="O732" i="2" a="1"/>
  <c r="O732" i="2" s="1"/>
  <c r="A733" i="2"/>
  <c r="B733" i="2"/>
  <c r="C733" i="2"/>
  <c r="D733" i="2"/>
  <c r="G733" i="2" a="1"/>
  <c r="G733" i="2" s="1"/>
  <c r="H733" i="2" a="1"/>
  <c r="H733" i="2" s="1"/>
  <c r="I733" i="2" a="1"/>
  <c r="I733" i="2" s="1"/>
  <c r="J733" i="2" a="1"/>
  <c r="J733" i="2" s="1"/>
  <c r="K733" i="2" a="1"/>
  <c r="K733" i="2" s="1"/>
  <c r="A733" i="5" s="1"/>
  <c r="L733" i="2" a="1"/>
  <c r="L733" i="2" s="1"/>
  <c r="N733" i="2" s="1" a="1"/>
  <c r="N733" i="2" s="1"/>
  <c r="E733" i="5" s="1"/>
  <c r="O733" i="2" a="1"/>
  <c r="O733" i="2" s="1"/>
  <c r="P733" i="2" s="1"/>
  <c r="C733" i="5" s="1"/>
  <c r="A734" i="2"/>
  <c r="B734" i="2"/>
  <c r="C734" i="2"/>
  <c r="D734" i="2"/>
  <c r="E734" i="2" s="1"/>
  <c r="G734" i="2" a="1"/>
  <c r="G734" i="2" s="1"/>
  <c r="H734" i="2" a="1"/>
  <c r="H734" i="2" s="1"/>
  <c r="I734" i="2" a="1"/>
  <c r="I734" i="2" s="1"/>
  <c r="J734" i="2" a="1"/>
  <c r="J734" i="2" s="1"/>
  <c r="K734" i="2" a="1"/>
  <c r="K734" i="2" s="1"/>
  <c r="A734" i="5" s="1"/>
  <c r="L734" i="2" a="1"/>
  <c r="L734" i="2" s="1"/>
  <c r="N734" i="2" s="1" a="1"/>
  <c r="N734" i="2" s="1"/>
  <c r="E734" i="5" s="1"/>
  <c r="O734" i="2" a="1"/>
  <c r="O734" i="2" s="1"/>
  <c r="A735" i="2"/>
  <c r="B735" i="2"/>
  <c r="C735" i="2"/>
  <c r="D735" i="2"/>
  <c r="E735" i="2" s="1"/>
  <c r="G735" i="2" a="1"/>
  <c r="G735" i="2" s="1"/>
  <c r="H735" i="2" a="1"/>
  <c r="H735" i="2" s="1"/>
  <c r="I735" i="2" a="1"/>
  <c r="I735" i="2" s="1"/>
  <c r="J735" i="2" a="1"/>
  <c r="J735" i="2" s="1"/>
  <c r="K735" i="2" a="1"/>
  <c r="K735" i="2" s="1"/>
  <c r="A735" i="5" s="1"/>
  <c r="L735" i="2" a="1"/>
  <c r="L735" i="2" s="1"/>
  <c r="M735" i="2" s="1" a="1"/>
  <c r="M735" i="2" s="1"/>
  <c r="F735" i="5" s="1"/>
  <c r="O735" i="2" a="1"/>
  <c r="O735" i="2" s="1"/>
  <c r="Q735" i="2" s="1"/>
  <c r="D735" i="5" s="1"/>
  <c r="A736" i="2"/>
  <c r="B736" i="2"/>
  <c r="C736" i="2"/>
  <c r="D736" i="2"/>
  <c r="F736" i="2" s="1"/>
  <c r="G736" i="2" a="1"/>
  <c r="G736" i="2" s="1"/>
  <c r="H736" i="2" a="1"/>
  <c r="H736" i="2" s="1"/>
  <c r="I736" i="2" a="1"/>
  <c r="I736" i="2" s="1"/>
  <c r="J736" i="2" a="1"/>
  <c r="J736" i="2" s="1"/>
  <c r="K736" i="2" a="1"/>
  <c r="K736" i="2" s="1"/>
  <c r="A736" i="5" s="1"/>
  <c r="L736" i="2" a="1"/>
  <c r="L736" i="2" s="1"/>
  <c r="N736" i="2" s="1" a="1"/>
  <c r="N736" i="2" s="1"/>
  <c r="E736" i="5" s="1"/>
  <c r="O736" i="2" a="1"/>
  <c r="O736" i="2" s="1"/>
  <c r="A737" i="2"/>
  <c r="B737" i="2"/>
  <c r="C737" i="2"/>
  <c r="D737" i="2"/>
  <c r="E737" i="2" s="1"/>
  <c r="G737" i="2" a="1"/>
  <c r="G737" i="2" s="1"/>
  <c r="H737" i="2" a="1"/>
  <c r="H737" i="2" s="1"/>
  <c r="I737" i="2" a="1"/>
  <c r="I737" i="2" s="1"/>
  <c r="J737" i="2" a="1"/>
  <c r="J737" i="2" s="1"/>
  <c r="K737" i="2" a="1"/>
  <c r="K737" i="2" s="1"/>
  <c r="A737" i="5" s="1"/>
  <c r="L737" i="2" a="1"/>
  <c r="L737" i="2" s="1"/>
  <c r="O737" i="2" a="1"/>
  <c r="O737" i="2" s="1"/>
  <c r="A738" i="2"/>
  <c r="B738" i="2"/>
  <c r="C738" i="2"/>
  <c r="D738" i="2"/>
  <c r="E738" i="2" s="1"/>
  <c r="G738" i="2" a="1"/>
  <c r="G738" i="2" s="1"/>
  <c r="H738" i="2" a="1"/>
  <c r="H738" i="2" s="1"/>
  <c r="I738" i="2" a="1"/>
  <c r="I738" i="2" s="1"/>
  <c r="J738" i="2" a="1"/>
  <c r="J738" i="2" s="1"/>
  <c r="K738" i="2" a="1"/>
  <c r="K738" i="2" s="1"/>
  <c r="A738" i="5" s="1"/>
  <c r="L738" i="2" a="1"/>
  <c r="L738" i="2" s="1"/>
  <c r="N738" i="2" s="1" a="1"/>
  <c r="N738" i="2" s="1"/>
  <c r="E738" i="5" s="1"/>
  <c r="O738" i="2" a="1"/>
  <c r="O738" i="2" s="1"/>
  <c r="A739" i="2"/>
  <c r="B739" i="2"/>
  <c r="C739" i="2"/>
  <c r="D739" i="2"/>
  <c r="G739" i="2" a="1"/>
  <c r="G739" i="2" s="1"/>
  <c r="H739" i="2" a="1"/>
  <c r="H739" i="2" s="1"/>
  <c r="I739" i="2" a="1"/>
  <c r="I739" i="2" s="1"/>
  <c r="J739" i="2" a="1"/>
  <c r="J739" i="2" s="1"/>
  <c r="K739" i="2" a="1"/>
  <c r="K739" i="2" s="1"/>
  <c r="A739" i="5" s="1"/>
  <c r="L739" i="2" a="1"/>
  <c r="L739" i="2" s="1"/>
  <c r="N739" i="2" s="1" a="1"/>
  <c r="N739" i="2" s="1"/>
  <c r="E739" i="5" s="1"/>
  <c r="O739" i="2" a="1"/>
  <c r="O739" i="2" s="1"/>
  <c r="Q739" i="2" s="1"/>
  <c r="D739" i="5" s="1"/>
  <c r="A740" i="2"/>
  <c r="B740" i="2"/>
  <c r="C740" i="2"/>
  <c r="D740" i="2"/>
  <c r="F740" i="2" s="1"/>
  <c r="G740" i="2" a="1"/>
  <c r="G740" i="2" s="1"/>
  <c r="H740" i="2" a="1"/>
  <c r="H740" i="2" s="1"/>
  <c r="I740" i="2" a="1"/>
  <c r="I740" i="2" s="1"/>
  <c r="J740" i="2" a="1"/>
  <c r="J740" i="2" s="1"/>
  <c r="K740" i="2" a="1"/>
  <c r="K740" i="2" s="1"/>
  <c r="A740" i="5" s="1"/>
  <c r="L740" i="2" a="1"/>
  <c r="L740" i="2" s="1"/>
  <c r="O740" i="2" a="1"/>
  <c r="O740" i="2" s="1"/>
  <c r="A741" i="2"/>
  <c r="B741" i="2"/>
  <c r="C741" i="2"/>
  <c r="D741" i="2"/>
  <c r="E741" i="2" s="1"/>
  <c r="G741" i="2" a="1"/>
  <c r="G741" i="2" s="1"/>
  <c r="H741" i="2" a="1"/>
  <c r="H741" i="2" s="1"/>
  <c r="I741" i="2" a="1"/>
  <c r="I741" i="2" s="1"/>
  <c r="J741" i="2" a="1"/>
  <c r="J741" i="2" s="1"/>
  <c r="K741" i="2" a="1"/>
  <c r="K741" i="2" s="1"/>
  <c r="A741" i="5" s="1"/>
  <c r="L741" i="2" a="1"/>
  <c r="L741" i="2" s="1"/>
  <c r="N741" i="2" s="1" a="1"/>
  <c r="N741" i="2" s="1"/>
  <c r="E741" i="5" s="1"/>
  <c r="O741" i="2" a="1"/>
  <c r="O741" i="2" s="1"/>
  <c r="Q741" i="2" s="1"/>
  <c r="D741" i="5" s="1"/>
  <c r="A742" i="2"/>
  <c r="B742" i="2"/>
  <c r="C742" i="2"/>
  <c r="D742" i="2"/>
  <c r="F742" i="2" s="1"/>
  <c r="G742" i="2" a="1"/>
  <c r="G742" i="2" s="1"/>
  <c r="H742" i="2" a="1"/>
  <c r="H742" i="2" s="1"/>
  <c r="I742" i="2" a="1"/>
  <c r="I742" i="2" s="1"/>
  <c r="J742" i="2" a="1"/>
  <c r="J742" i="2" s="1"/>
  <c r="K742" i="2" a="1"/>
  <c r="K742" i="2" s="1"/>
  <c r="A742" i="5" s="1"/>
  <c r="L742" i="2" a="1"/>
  <c r="L742" i="2" s="1"/>
  <c r="M742" i="2" s="1" a="1"/>
  <c r="M742" i="2" s="1"/>
  <c r="F742" i="5" s="1"/>
  <c r="O742" i="2" a="1"/>
  <c r="O742" i="2" s="1"/>
  <c r="A743" i="2"/>
  <c r="B743" i="2"/>
  <c r="C743" i="2"/>
  <c r="D743" i="2"/>
  <c r="G743" i="2" a="1"/>
  <c r="G743" i="2" s="1"/>
  <c r="H743" i="2" a="1"/>
  <c r="H743" i="2" s="1"/>
  <c r="I743" i="2" a="1"/>
  <c r="I743" i="2" s="1"/>
  <c r="J743" i="2" a="1"/>
  <c r="J743" i="2" s="1"/>
  <c r="K743" i="2" a="1"/>
  <c r="K743" i="2" s="1"/>
  <c r="A743" i="5" s="1"/>
  <c r="L743" i="2" a="1"/>
  <c r="L743" i="2" s="1"/>
  <c r="O743" i="2" a="1"/>
  <c r="O743" i="2" s="1"/>
  <c r="Q743" i="2" s="1"/>
  <c r="D743" i="5" s="1"/>
  <c r="A744" i="2"/>
  <c r="B744" i="2"/>
  <c r="C744" i="2"/>
  <c r="D744" i="2"/>
  <c r="G744" i="2" a="1"/>
  <c r="G744" i="2" s="1"/>
  <c r="H744" i="2" a="1"/>
  <c r="H744" i="2" s="1"/>
  <c r="I744" i="2" a="1"/>
  <c r="I744" i="2" s="1"/>
  <c r="J744" i="2" a="1"/>
  <c r="J744" i="2" s="1"/>
  <c r="K744" i="2" a="1"/>
  <c r="K744" i="2" s="1"/>
  <c r="A744" i="5" s="1"/>
  <c r="L744" i="2" a="1"/>
  <c r="L744" i="2" s="1"/>
  <c r="M744" i="2" s="1" a="1"/>
  <c r="M744" i="2" s="1"/>
  <c r="F744" i="5" s="1"/>
  <c r="O744" i="2" a="1"/>
  <c r="O744" i="2" s="1"/>
  <c r="P744" i="2" s="1"/>
  <c r="C744" i="5" s="1"/>
  <c r="A745" i="2"/>
  <c r="B745" i="2"/>
  <c r="C745" i="2"/>
  <c r="D745" i="2"/>
  <c r="E745" i="2" s="1"/>
  <c r="G745" i="2" a="1"/>
  <c r="G745" i="2" s="1"/>
  <c r="H745" i="2" a="1"/>
  <c r="H745" i="2" s="1"/>
  <c r="I745" i="2" a="1"/>
  <c r="I745" i="2" s="1"/>
  <c r="J745" i="2" a="1"/>
  <c r="J745" i="2" s="1"/>
  <c r="K745" i="2" a="1"/>
  <c r="K745" i="2" s="1"/>
  <c r="A745" i="5" s="1"/>
  <c r="L745" i="2" a="1"/>
  <c r="L745" i="2" s="1"/>
  <c r="M745" i="2" s="1" a="1"/>
  <c r="M745" i="2" s="1"/>
  <c r="F745" i="5" s="1"/>
  <c r="O745" i="2" a="1"/>
  <c r="O745" i="2" s="1"/>
  <c r="P745" i="2" s="1"/>
  <c r="C745" i="5" s="1"/>
  <c r="A746" i="2"/>
  <c r="B746" i="2"/>
  <c r="C746" i="2"/>
  <c r="D746" i="2"/>
  <c r="F746" i="2" s="1"/>
  <c r="G746" i="2" a="1"/>
  <c r="G746" i="2" s="1"/>
  <c r="H746" i="2" a="1"/>
  <c r="H746" i="2" s="1"/>
  <c r="I746" i="2" a="1"/>
  <c r="I746" i="2" s="1"/>
  <c r="J746" i="2" a="1"/>
  <c r="J746" i="2" s="1"/>
  <c r="K746" i="2" a="1"/>
  <c r="K746" i="2" s="1"/>
  <c r="A746" i="5" s="1"/>
  <c r="L746" i="2" a="1"/>
  <c r="L746" i="2" s="1"/>
  <c r="O746" i="2" a="1"/>
  <c r="O746" i="2" s="1"/>
  <c r="A747" i="2"/>
  <c r="B747" i="2"/>
  <c r="C747" i="2"/>
  <c r="D747" i="2"/>
  <c r="F747" i="2" s="1"/>
  <c r="G747" i="2" a="1"/>
  <c r="G747" i="2" s="1"/>
  <c r="H747" i="2" a="1"/>
  <c r="H747" i="2" s="1"/>
  <c r="I747" i="2" a="1"/>
  <c r="I747" i="2" s="1"/>
  <c r="J747" i="2" a="1"/>
  <c r="J747" i="2" s="1"/>
  <c r="K747" i="2" a="1"/>
  <c r="K747" i="2" s="1"/>
  <c r="A747" i="5" s="1"/>
  <c r="L747" i="2" a="1"/>
  <c r="L747" i="2" s="1"/>
  <c r="M747" i="2" s="1" a="1"/>
  <c r="M747" i="2" s="1"/>
  <c r="F747" i="5" s="1"/>
  <c r="O747" i="2" a="1"/>
  <c r="O747" i="2" s="1"/>
  <c r="Q747" i="2" s="1"/>
  <c r="D747" i="5" s="1"/>
  <c r="A748" i="2"/>
  <c r="B748" i="2"/>
  <c r="C748" i="2"/>
  <c r="D748" i="2"/>
  <c r="F748" i="2" s="1"/>
  <c r="G748" i="2" a="1"/>
  <c r="G748" i="2" s="1"/>
  <c r="H748" i="2" a="1"/>
  <c r="H748" i="2" s="1"/>
  <c r="I748" i="2" a="1"/>
  <c r="I748" i="2" s="1"/>
  <c r="J748" i="2" a="1"/>
  <c r="J748" i="2" s="1"/>
  <c r="K748" i="2" a="1"/>
  <c r="K748" i="2" s="1"/>
  <c r="A748" i="5" s="1"/>
  <c r="L748" i="2" a="1"/>
  <c r="L748" i="2" s="1"/>
  <c r="O748" i="2" a="1"/>
  <c r="O748" i="2" s="1"/>
  <c r="A749" i="2"/>
  <c r="B749" i="2"/>
  <c r="C749" i="2"/>
  <c r="D749" i="2"/>
  <c r="F749" i="2" s="1"/>
  <c r="G749" i="2" a="1"/>
  <c r="G749" i="2" s="1"/>
  <c r="H749" i="2" a="1"/>
  <c r="H749" i="2" s="1"/>
  <c r="I749" i="2" a="1"/>
  <c r="I749" i="2" s="1"/>
  <c r="J749" i="2" a="1"/>
  <c r="J749" i="2" s="1"/>
  <c r="K749" i="2" a="1"/>
  <c r="K749" i="2" s="1"/>
  <c r="A749" i="5" s="1"/>
  <c r="L749" i="2" a="1"/>
  <c r="L749" i="2" s="1"/>
  <c r="O749" i="2" a="1"/>
  <c r="O749" i="2" s="1"/>
  <c r="P749" i="2" s="1"/>
  <c r="C749" i="5" s="1"/>
  <c r="A750" i="2"/>
  <c r="B750" i="2"/>
  <c r="C750" i="2"/>
  <c r="D750" i="2"/>
  <c r="F750" i="2" s="1"/>
  <c r="G750" i="2" a="1"/>
  <c r="G750" i="2" s="1"/>
  <c r="H750" i="2" a="1"/>
  <c r="H750" i="2" s="1"/>
  <c r="I750" i="2" a="1"/>
  <c r="I750" i="2" s="1"/>
  <c r="J750" i="2" a="1"/>
  <c r="J750" i="2" s="1"/>
  <c r="K750" i="2" a="1"/>
  <c r="K750" i="2" s="1"/>
  <c r="A750" i="5" s="1"/>
  <c r="L750" i="2" a="1"/>
  <c r="L750" i="2" s="1"/>
  <c r="N750" i="2" s="1" a="1"/>
  <c r="N750" i="2" s="1"/>
  <c r="E750" i="5" s="1"/>
  <c r="O750" i="2" a="1"/>
  <c r="O750" i="2" s="1"/>
  <c r="A751" i="2"/>
  <c r="B751" i="2"/>
  <c r="C751" i="2"/>
  <c r="D751" i="2"/>
  <c r="F751" i="2" s="1"/>
  <c r="G751" i="2" a="1"/>
  <c r="G751" i="2" s="1"/>
  <c r="H751" i="2" a="1"/>
  <c r="H751" i="2" s="1"/>
  <c r="I751" i="2" a="1"/>
  <c r="I751" i="2" s="1"/>
  <c r="J751" i="2" a="1"/>
  <c r="J751" i="2" s="1"/>
  <c r="K751" i="2" a="1"/>
  <c r="K751" i="2" s="1"/>
  <c r="A751" i="5" s="1"/>
  <c r="L751" i="2" a="1"/>
  <c r="L751" i="2" s="1"/>
  <c r="O751" i="2" a="1"/>
  <c r="O751" i="2" s="1"/>
  <c r="P751" i="2" s="1"/>
  <c r="C751" i="5" s="1"/>
  <c r="A752" i="2"/>
  <c r="B752" i="2"/>
  <c r="C752" i="2"/>
  <c r="D752" i="2"/>
  <c r="F752" i="2" s="1"/>
  <c r="G752" i="2" a="1"/>
  <c r="G752" i="2" s="1"/>
  <c r="H752" i="2" a="1"/>
  <c r="H752" i="2" s="1"/>
  <c r="I752" i="2" a="1"/>
  <c r="I752" i="2" s="1"/>
  <c r="J752" i="2" a="1"/>
  <c r="J752" i="2" s="1"/>
  <c r="K752" i="2" a="1"/>
  <c r="K752" i="2" s="1"/>
  <c r="A752" i="5" s="1"/>
  <c r="L752" i="2" a="1"/>
  <c r="L752" i="2" s="1"/>
  <c r="M752" i="2" s="1" a="1"/>
  <c r="M752" i="2" s="1"/>
  <c r="F752" i="5" s="1"/>
  <c r="O752" i="2" a="1"/>
  <c r="O752" i="2" s="1"/>
  <c r="Q752" i="2" s="1"/>
  <c r="D752" i="5" s="1"/>
  <c r="A753" i="2"/>
  <c r="B753" i="2"/>
  <c r="C753" i="2"/>
  <c r="D753" i="2"/>
  <c r="G753" i="2" a="1"/>
  <c r="G753" i="2" s="1"/>
  <c r="H753" i="2" a="1"/>
  <c r="H753" i="2" s="1"/>
  <c r="I753" i="2" a="1"/>
  <c r="I753" i="2" s="1"/>
  <c r="J753" i="2" a="1"/>
  <c r="J753" i="2" s="1"/>
  <c r="K753" i="2" a="1"/>
  <c r="K753" i="2" s="1"/>
  <c r="A753" i="5" s="1"/>
  <c r="L753" i="2" a="1"/>
  <c r="L753" i="2" s="1"/>
  <c r="O753" i="2" a="1"/>
  <c r="O753" i="2" s="1"/>
  <c r="Q753" i="2" s="1"/>
  <c r="D753" i="5" s="1"/>
  <c r="A754" i="2"/>
  <c r="B754" i="2"/>
  <c r="C754" i="2"/>
  <c r="D754" i="2"/>
  <c r="E754" i="2" s="1"/>
  <c r="G754" i="2" a="1"/>
  <c r="G754" i="2" s="1"/>
  <c r="H754" i="2" a="1"/>
  <c r="H754" i="2" s="1"/>
  <c r="I754" i="2" a="1"/>
  <c r="I754" i="2" s="1"/>
  <c r="J754" i="2" a="1"/>
  <c r="J754" i="2" s="1"/>
  <c r="K754" i="2" a="1"/>
  <c r="K754" i="2" s="1"/>
  <c r="A754" i="5" s="1"/>
  <c r="L754" i="2" a="1"/>
  <c r="L754" i="2" s="1"/>
  <c r="M754" i="2" s="1" a="1"/>
  <c r="M754" i="2" s="1"/>
  <c r="F754" i="5" s="1"/>
  <c r="O754" i="2" a="1"/>
  <c r="O754" i="2" s="1"/>
  <c r="A755" i="2"/>
  <c r="B755" i="2"/>
  <c r="C755" i="2"/>
  <c r="D755" i="2"/>
  <c r="E755" i="2" s="1"/>
  <c r="G755" i="2" a="1"/>
  <c r="G755" i="2" s="1"/>
  <c r="H755" i="2" a="1"/>
  <c r="H755" i="2" s="1"/>
  <c r="I755" i="2" a="1"/>
  <c r="I755" i="2" s="1"/>
  <c r="J755" i="2" a="1"/>
  <c r="J755" i="2" s="1"/>
  <c r="K755" i="2" a="1"/>
  <c r="K755" i="2" s="1"/>
  <c r="A755" i="5" s="1"/>
  <c r="L755" i="2" a="1"/>
  <c r="L755" i="2" s="1"/>
  <c r="N755" i="2" s="1" a="1"/>
  <c r="N755" i="2" s="1"/>
  <c r="E755" i="5" s="1"/>
  <c r="O755" i="2" a="1"/>
  <c r="O755" i="2" s="1"/>
  <c r="P755" i="2" s="1"/>
  <c r="C755" i="5" s="1"/>
  <c r="A756" i="2"/>
  <c r="B756" i="2"/>
  <c r="C756" i="2"/>
  <c r="D756" i="2"/>
  <c r="F756" i="2" s="1"/>
  <c r="G756" i="2" a="1"/>
  <c r="G756" i="2" s="1"/>
  <c r="H756" i="2" a="1"/>
  <c r="H756" i="2" s="1"/>
  <c r="I756" i="2" a="1"/>
  <c r="I756" i="2" s="1"/>
  <c r="J756" i="2" a="1"/>
  <c r="J756" i="2" s="1"/>
  <c r="K756" i="2" a="1"/>
  <c r="K756" i="2" s="1"/>
  <c r="A756" i="5" s="1"/>
  <c r="L756" i="2" a="1"/>
  <c r="L756" i="2" s="1"/>
  <c r="O756" i="2" a="1"/>
  <c r="O756" i="2" s="1"/>
  <c r="A757" i="2"/>
  <c r="B757" i="2"/>
  <c r="C757" i="2"/>
  <c r="D757" i="2"/>
  <c r="E757" i="2" s="1"/>
  <c r="G757" i="2" a="1"/>
  <c r="G757" i="2" s="1"/>
  <c r="H757" i="2" a="1"/>
  <c r="H757" i="2" s="1"/>
  <c r="I757" i="2" a="1"/>
  <c r="I757" i="2" s="1"/>
  <c r="J757" i="2" a="1"/>
  <c r="J757" i="2" s="1"/>
  <c r="K757" i="2" a="1"/>
  <c r="K757" i="2" s="1"/>
  <c r="A757" i="5" s="1"/>
  <c r="L757" i="2" a="1"/>
  <c r="L757" i="2" s="1"/>
  <c r="O757" i="2" a="1"/>
  <c r="O757" i="2" s="1"/>
  <c r="A758" i="2"/>
  <c r="B758" i="2"/>
  <c r="C758" i="2"/>
  <c r="D758" i="2"/>
  <c r="E758" i="2" s="1"/>
  <c r="G758" i="2" a="1"/>
  <c r="G758" i="2" s="1"/>
  <c r="H758" i="2" a="1"/>
  <c r="H758" i="2" s="1"/>
  <c r="I758" i="2" a="1"/>
  <c r="I758" i="2" s="1"/>
  <c r="J758" i="2" a="1"/>
  <c r="J758" i="2" s="1"/>
  <c r="K758" i="2" a="1"/>
  <c r="K758" i="2" s="1"/>
  <c r="A758" i="5" s="1"/>
  <c r="L758" i="2" a="1"/>
  <c r="L758" i="2" s="1"/>
  <c r="M758" i="2" s="1" a="1"/>
  <c r="M758" i="2" s="1"/>
  <c r="F758" i="5" s="1"/>
  <c r="O758" i="2" a="1"/>
  <c r="O758" i="2" s="1"/>
  <c r="Q758" i="2" s="1"/>
  <c r="D758" i="5" s="1"/>
  <c r="A759" i="2"/>
  <c r="B759" i="2"/>
  <c r="C759" i="2"/>
  <c r="D759" i="2"/>
  <c r="F759" i="2" s="1"/>
  <c r="G759" i="2" a="1"/>
  <c r="G759" i="2" s="1"/>
  <c r="H759" i="2" a="1"/>
  <c r="H759" i="2" s="1"/>
  <c r="I759" i="2" a="1"/>
  <c r="I759" i="2" s="1"/>
  <c r="J759" i="2" a="1"/>
  <c r="J759" i="2" s="1"/>
  <c r="K759" i="2" a="1"/>
  <c r="K759" i="2" s="1"/>
  <c r="A759" i="5" s="1"/>
  <c r="L759" i="2" a="1"/>
  <c r="L759" i="2" s="1"/>
  <c r="O759" i="2" a="1"/>
  <c r="O759" i="2" s="1"/>
  <c r="P759" i="2" s="1"/>
  <c r="C759" i="5" s="1"/>
  <c r="A760" i="2"/>
  <c r="B760" i="2"/>
  <c r="C760" i="2"/>
  <c r="D760" i="2"/>
  <c r="F760" i="2" s="1"/>
  <c r="G760" i="2" a="1"/>
  <c r="G760" i="2" s="1"/>
  <c r="H760" i="2" a="1"/>
  <c r="H760" i="2" s="1"/>
  <c r="I760" i="2" a="1"/>
  <c r="I760" i="2" s="1"/>
  <c r="J760" i="2" a="1"/>
  <c r="J760" i="2" s="1"/>
  <c r="K760" i="2" a="1"/>
  <c r="K760" i="2" s="1"/>
  <c r="A760" i="5" s="1"/>
  <c r="L760" i="2" a="1"/>
  <c r="L760" i="2" s="1"/>
  <c r="O760" i="2" a="1"/>
  <c r="O760" i="2" s="1"/>
  <c r="A761" i="2"/>
  <c r="B761" i="2"/>
  <c r="C761" i="2"/>
  <c r="D761" i="2"/>
  <c r="F761" i="2" s="1"/>
  <c r="G761" i="2" a="1"/>
  <c r="G761" i="2" s="1"/>
  <c r="H761" i="2" a="1"/>
  <c r="H761" i="2" s="1"/>
  <c r="I761" i="2" a="1"/>
  <c r="I761" i="2" s="1"/>
  <c r="J761" i="2" a="1"/>
  <c r="J761" i="2" s="1"/>
  <c r="K761" i="2" a="1"/>
  <c r="K761" i="2" s="1"/>
  <c r="A761" i="5" s="1"/>
  <c r="L761" i="2" a="1"/>
  <c r="L761" i="2" s="1"/>
  <c r="O761" i="2" a="1"/>
  <c r="O761" i="2" s="1"/>
  <c r="A762" i="2"/>
  <c r="B762" i="2"/>
  <c r="C762" i="2"/>
  <c r="D762" i="2"/>
  <c r="F762" i="2" s="1"/>
  <c r="G762" i="2" a="1"/>
  <c r="G762" i="2" s="1"/>
  <c r="H762" i="2" a="1"/>
  <c r="H762" i="2" s="1"/>
  <c r="I762" i="2" a="1"/>
  <c r="I762" i="2" s="1"/>
  <c r="J762" i="2" a="1"/>
  <c r="J762" i="2" s="1"/>
  <c r="K762" i="2" a="1"/>
  <c r="K762" i="2" s="1"/>
  <c r="A762" i="5" s="1"/>
  <c r="L762" i="2" a="1"/>
  <c r="L762" i="2" s="1"/>
  <c r="N762" i="2" s="1" a="1"/>
  <c r="N762" i="2" s="1"/>
  <c r="E762" i="5" s="1"/>
  <c r="O762" i="2" a="1"/>
  <c r="O762" i="2" s="1"/>
  <c r="Q762" i="2" s="1"/>
  <c r="D762" i="5" s="1"/>
  <c r="A763" i="2"/>
  <c r="B763" i="2"/>
  <c r="C763" i="2"/>
  <c r="D763" i="2"/>
  <c r="E763" i="2" s="1"/>
  <c r="G763" i="2" a="1"/>
  <c r="G763" i="2" s="1"/>
  <c r="H763" i="2" a="1"/>
  <c r="H763" i="2" s="1"/>
  <c r="I763" i="2" a="1"/>
  <c r="I763" i="2" s="1"/>
  <c r="J763" i="2" a="1"/>
  <c r="J763" i="2" s="1"/>
  <c r="K763" i="2" a="1"/>
  <c r="K763" i="2" s="1"/>
  <c r="A763" i="5" s="1"/>
  <c r="L763" i="2" a="1"/>
  <c r="L763" i="2" s="1"/>
  <c r="O763" i="2" a="1"/>
  <c r="O763" i="2" s="1"/>
  <c r="P763" i="2" s="1"/>
  <c r="C763" i="5" s="1"/>
  <c r="A764" i="2"/>
  <c r="B764" i="2"/>
  <c r="C764" i="2"/>
  <c r="D764" i="2"/>
  <c r="F764" i="2" s="1"/>
  <c r="G764" i="2" a="1"/>
  <c r="G764" i="2" s="1"/>
  <c r="H764" i="2" a="1"/>
  <c r="H764" i="2" s="1"/>
  <c r="I764" i="2" a="1"/>
  <c r="I764" i="2" s="1"/>
  <c r="J764" i="2" a="1"/>
  <c r="J764" i="2" s="1"/>
  <c r="K764" i="2" a="1"/>
  <c r="K764" i="2" s="1"/>
  <c r="A764" i="5" s="1"/>
  <c r="L764" i="2" a="1"/>
  <c r="L764" i="2" s="1"/>
  <c r="M764" i="2" s="1" a="1"/>
  <c r="M764" i="2" s="1"/>
  <c r="F764" i="5" s="1"/>
  <c r="O764" i="2" a="1"/>
  <c r="O764" i="2" s="1"/>
  <c r="A765" i="2"/>
  <c r="B765" i="2"/>
  <c r="C765" i="2"/>
  <c r="D765" i="2"/>
  <c r="F765" i="2" s="1"/>
  <c r="G765" i="2" a="1"/>
  <c r="G765" i="2" s="1"/>
  <c r="H765" i="2" a="1"/>
  <c r="H765" i="2" s="1"/>
  <c r="I765" i="2" a="1"/>
  <c r="I765" i="2" s="1"/>
  <c r="J765" i="2" a="1"/>
  <c r="J765" i="2" s="1"/>
  <c r="K765" i="2" a="1"/>
  <c r="K765" i="2" s="1"/>
  <c r="A765" i="5" s="1"/>
  <c r="L765" i="2" a="1"/>
  <c r="L765" i="2" s="1"/>
  <c r="O765" i="2" a="1"/>
  <c r="O765" i="2" s="1"/>
  <c r="A766" i="2"/>
  <c r="B766" i="2"/>
  <c r="C766" i="2"/>
  <c r="D766" i="2"/>
  <c r="E766" i="2" s="1"/>
  <c r="G766" i="2" a="1"/>
  <c r="G766" i="2" s="1"/>
  <c r="H766" i="2" a="1"/>
  <c r="H766" i="2" s="1"/>
  <c r="I766" i="2" a="1"/>
  <c r="I766" i="2" s="1"/>
  <c r="J766" i="2" a="1"/>
  <c r="J766" i="2" s="1"/>
  <c r="K766" i="2" a="1"/>
  <c r="K766" i="2" s="1"/>
  <c r="A766" i="5" s="1"/>
  <c r="L766" i="2" a="1"/>
  <c r="L766" i="2" s="1"/>
  <c r="O766" i="2" a="1"/>
  <c r="O766" i="2" s="1"/>
  <c r="A767" i="2"/>
  <c r="B767" i="2"/>
  <c r="C767" i="2"/>
  <c r="D767" i="2"/>
  <c r="E767" i="2" s="1"/>
  <c r="G767" i="2" a="1"/>
  <c r="G767" i="2" s="1"/>
  <c r="H767" i="2" a="1"/>
  <c r="H767" i="2" s="1"/>
  <c r="I767" i="2" a="1"/>
  <c r="I767" i="2" s="1"/>
  <c r="J767" i="2" a="1"/>
  <c r="J767" i="2" s="1"/>
  <c r="K767" i="2" a="1"/>
  <c r="K767" i="2" s="1"/>
  <c r="A767" i="5" s="1"/>
  <c r="L767" i="2" a="1"/>
  <c r="L767" i="2" s="1"/>
  <c r="N767" i="2" s="1" a="1"/>
  <c r="N767" i="2" s="1"/>
  <c r="E767" i="5" s="1"/>
  <c r="O767" i="2" a="1"/>
  <c r="O767" i="2" s="1"/>
  <c r="P767" i="2" s="1"/>
  <c r="C767" i="5" s="1"/>
  <c r="A768" i="2"/>
  <c r="B768" i="2"/>
  <c r="C768" i="2"/>
  <c r="D768" i="2"/>
  <c r="F768" i="2" s="1"/>
  <c r="G768" i="2" a="1"/>
  <c r="G768" i="2" s="1"/>
  <c r="H768" i="2" a="1"/>
  <c r="H768" i="2" s="1"/>
  <c r="I768" i="2" a="1"/>
  <c r="I768" i="2" s="1"/>
  <c r="J768" i="2" a="1"/>
  <c r="J768" i="2" s="1"/>
  <c r="K768" i="2" a="1"/>
  <c r="K768" i="2" s="1"/>
  <c r="A768" i="5" s="1"/>
  <c r="L768" i="2" a="1"/>
  <c r="L768" i="2" s="1"/>
  <c r="N768" i="2" s="1" a="1"/>
  <c r="N768" i="2" s="1"/>
  <c r="E768" i="5" s="1"/>
  <c r="O768" i="2" a="1"/>
  <c r="O768" i="2" s="1"/>
  <c r="A769" i="2"/>
  <c r="B769" i="2"/>
  <c r="C769" i="2"/>
  <c r="D769" i="2"/>
  <c r="E769" i="2" s="1"/>
  <c r="G769" i="2" a="1"/>
  <c r="G769" i="2" s="1"/>
  <c r="H769" i="2" a="1"/>
  <c r="H769" i="2" s="1"/>
  <c r="I769" i="2" a="1"/>
  <c r="I769" i="2" s="1"/>
  <c r="J769" i="2" a="1"/>
  <c r="J769" i="2" s="1"/>
  <c r="K769" i="2" a="1"/>
  <c r="K769" i="2" s="1"/>
  <c r="A769" i="5" s="1"/>
  <c r="L769" i="2" a="1"/>
  <c r="L769" i="2" s="1"/>
  <c r="N769" i="2" s="1" a="1"/>
  <c r="N769" i="2" s="1"/>
  <c r="E769" i="5" s="1"/>
  <c r="O769" i="2" a="1"/>
  <c r="O769" i="2" s="1"/>
  <c r="Q769" i="2" s="1"/>
  <c r="D769" i="5" s="1"/>
  <c r="A770" i="2"/>
  <c r="B770" i="2"/>
  <c r="C770" i="2"/>
  <c r="D770" i="2"/>
  <c r="F770" i="2" s="1"/>
  <c r="G770" i="2" a="1"/>
  <c r="G770" i="2" s="1"/>
  <c r="H770" i="2" a="1"/>
  <c r="H770" i="2" s="1"/>
  <c r="I770" i="2" a="1"/>
  <c r="I770" i="2" s="1"/>
  <c r="J770" i="2" a="1"/>
  <c r="J770" i="2" s="1"/>
  <c r="K770" i="2" a="1"/>
  <c r="K770" i="2" s="1"/>
  <c r="A770" i="5" s="1"/>
  <c r="L770" i="2" a="1"/>
  <c r="L770" i="2" s="1"/>
  <c r="N770" i="2" s="1" a="1"/>
  <c r="N770" i="2" s="1"/>
  <c r="E770" i="5" s="1"/>
  <c r="O770" i="2" a="1"/>
  <c r="O770" i="2" s="1"/>
  <c r="A771" i="2"/>
  <c r="B771" i="2"/>
  <c r="C771" i="2"/>
  <c r="D771" i="2"/>
  <c r="F771" i="2" s="1"/>
  <c r="G771" i="2" a="1"/>
  <c r="G771" i="2" s="1"/>
  <c r="H771" i="2" a="1"/>
  <c r="H771" i="2" s="1"/>
  <c r="I771" i="2" a="1"/>
  <c r="I771" i="2" s="1"/>
  <c r="J771" i="2" a="1"/>
  <c r="J771" i="2" s="1"/>
  <c r="K771" i="2" a="1"/>
  <c r="K771" i="2" s="1"/>
  <c r="A771" i="5" s="1"/>
  <c r="L771" i="2" a="1"/>
  <c r="L771" i="2" s="1"/>
  <c r="O771" i="2" a="1"/>
  <c r="O771" i="2" s="1"/>
  <c r="A772" i="2"/>
  <c r="B772" i="2"/>
  <c r="C772" i="2"/>
  <c r="D772" i="2"/>
  <c r="G772" i="2" a="1"/>
  <c r="G772" i="2" s="1"/>
  <c r="H772" i="2" a="1"/>
  <c r="H772" i="2" s="1"/>
  <c r="I772" i="2" a="1"/>
  <c r="I772" i="2" s="1"/>
  <c r="J772" i="2" a="1"/>
  <c r="J772" i="2" s="1"/>
  <c r="K772" i="2" a="1"/>
  <c r="K772" i="2" s="1"/>
  <c r="A772" i="5" s="1"/>
  <c r="L772" i="2" a="1"/>
  <c r="L772" i="2" s="1"/>
  <c r="O772" i="2" a="1"/>
  <c r="O772" i="2" s="1"/>
  <c r="P772" i="2" s="1"/>
  <c r="C772" i="5" s="1"/>
  <c r="A773" i="2"/>
  <c r="B773" i="2"/>
  <c r="C773" i="2"/>
  <c r="D773" i="2"/>
  <c r="E773" i="2" s="1"/>
  <c r="G773" i="2" a="1"/>
  <c r="G773" i="2" s="1"/>
  <c r="H773" i="2" a="1"/>
  <c r="H773" i="2" s="1"/>
  <c r="I773" i="2" a="1"/>
  <c r="I773" i="2" s="1"/>
  <c r="J773" i="2" a="1"/>
  <c r="J773" i="2" s="1"/>
  <c r="K773" i="2" a="1"/>
  <c r="K773" i="2" s="1"/>
  <c r="A773" i="5" s="1"/>
  <c r="L773" i="2" a="1"/>
  <c r="L773" i="2" s="1"/>
  <c r="O773" i="2" a="1"/>
  <c r="O773" i="2" s="1"/>
  <c r="Q773" i="2" s="1"/>
  <c r="D773" i="5" s="1"/>
  <c r="A774" i="2"/>
  <c r="B774" i="2"/>
  <c r="C774" i="2"/>
  <c r="D774" i="2"/>
  <c r="F774" i="2" s="1"/>
  <c r="G774" i="2" a="1"/>
  <c r="G774" i="2" s="1"/>
  <c r="H774" i="2" a="1"/>
  <c r="H774" i="2" s="1"/>
  <c r="I774" i="2" a="1"/>
  <c r="I774" i="2" s="1"/>
  <c r="J774" i="2" a="1"/>
  <c r="J774" i="2" s="1"/>
  <c r="K774" i="2" a="1"/>
  <c r="K774" i="2" s="1"/>
  <c r="A774" i="5" s="1"/>
  <c r="L774" i="2" a="1"/>
  <c r="L774" i="2" s="1"/>
  <c r="O774" i="2" a="1"/>
  <c r="O774" i="2" s="1"/>
  <c r="A775" i="2"/>
  <c r="B775" i="2"/>
  <c r="C775" i="2"/>
  <c r="D775" i="2"/>
  <c r="F775" i="2" s="1"/>
  <c r="G775" i="2" a="1"/>
  <c r="G775" i="2" s="1"/>
  <c r="H775" i="2" a="1"/>
  <c r="H775" i="2" s="1"/>
  <c r="I775" i="2" a="1"/>
  <c r="I775" i="2" s="1"/>
  <c r="J775" i="2" a="1"/>
  <c r="J775" i="2" s="1"/>
  <c r="K775" i="2" a="1"/>
  <c r="K775" i="2" s="1"/>
  <c r="A775" i="5" s="1"/>
  <c r="L775" i="2" a="1"/>
  <c r="L775" i="2" s="1"/>
  <c r="N775" i="2" s="1" a="1"/>
  <c r="N775" i="2" s="1"/>
  <c r="E775" i="5" s="1"/>
  <c r="O775" i="2" a="1"/>
  <c r="O775" i="2" s="1"/>
  <c r="Q775" i="2" s="1"/>
  <c r="D775" i="5" s="1"/>
  <c r="A776" i="2"/>
  <c r="B776" i="2"/>
  <c r="C776" i="2"/>
  <c r="D776" i="2"/>
  <c r="G776" i="2" a="1"/>
  <c r="G776" i="2" s="1"/>
  <c r="H776" i="2" a="1"/>
  <c r="H776" i="2" s="1"/>
  <c r="I776" i="2" a="1"/>
  <c r="I776" i="2" s="1"/>
  <c r="J776" i="2" a="1"/>
  <c r="J776" i="2" s="1"/>
  <c r="K776" i="2" a="1"/>
  <c r="K776" i="2" s="1"/>
  <c r="A776" i="5" s="1"/>
  <c r="L776" i="2" a="1"/>
  <c r="L776" i="2" s="1"/>
  <c r="N776" i="2" s="1" a="1"/>
  <c r="N776" i="2" s="1"/>
  <c r="E776" i="5" s="1"/>
  <c r="O776" i="2" a="1"/>
  <c r="O776" i="2" s="1"/>
  <c r="P776" i="2" s="1"/>
  <c r="C776" i="5" s="1"/>
  <c r="A777" i="2"/>
  <c r="B777" i="2"/>
  <c r="C777" i="2"/>
  <c r="D777" i="2"/>
  <c r="E777" i="2" s="1"/>
  <c r="G777" i="2" a="1"/>
  <c r="G777" i="2" s="1"/>
  <c r="H777" i="2" a="1"/>
  <c r="H777" i="2" s="1"/>
  <c r="I777" i="2" a="1"/>
  <c r="I777" i="2" s="1"/>
  <c r="J777" i="2" a="1"/>
  <c r="J777" i="2" s="1"/>
  <c r="K777" i="2" a="1"/>
  <c r="K777" i="2" s="1"/>
  <c r="A777" i="5" s="1"/>
  <c r="L777" i="2" a="1"/>
  <c r="L777" i="2" s="1"/>
  <c r="O777" i="2" a="1"/>
  <c r="O777" i="2" s="1"/>
  <c r="A778" i="2"/>
  <c r="B778" i="2"/>
  <c r="C778" i="2"/>
  <c r="D778" i="2"/>
  <c r="E778" i="2" s="1"/>
  <c r="G778" i="2" a="1"/>
  <c r="G778" i="2" s="1"/>
  <c r="H778" i="2" a="1"/>
  <c r="H778" i="2" s="1"/>
  <c r="I778" i="2" a="1"/>
  <c r="I778" i="2" s="1"/>
  <c r="J778" i="2" a="1"/>
  <c r="J778" i="2" s="1"/>
  <c r="K778" i="2" a="1"/>
  <c r="K778" i="2" s="1"/>
  <c r="A778" i="5" s="1"/>
  <c r="L778" i="2" a="1"/>
  <c r="L778" i="2" s="1"/>
  <c r="M778" i="2" s="1" a="1"/>
  <c r="M778" i="2" s="1"/>
  <c r="F778" i="5" s="1"/>
  <c r="O778" i="2" a="1"/>
  <c r="O778" i="2" s="1"/>
  <c r="A779" i="2"/>
  <c r="B779" i="2"/>
  <c r="C779" i="2"/>
  <c r="D779" i="2"/>
  <c r="E779" i="2" s="1"/>
  <c r="G779" i="2" a="1"/>
  <c r="G779" i="2" s="1"/>
  <c r="H779" i="2" a="1"/>
  <c r="H779" i="2" s="1"/>
  <c r="I779" i="2" a="1"/>
  <c r="I779" i="2" s="1"/>
  <c r="J779" i="2" a="1"/>
  <c r="J779" i="2" s="1"/>
  <c r="K779" i="2" a="1"/>
  <c r="K779" i="2" s="1"/>
  <c r="A779" i="5" s="1"/>
  <c r="L779" i="2" a="1"/>
  <c r="L779" i="2" s="1"/>
  <c r="O779" i="2" a="1"/>
  <c r="O779" i="2" s="1"/>
  <c r="P779" i="2" s="1"/>
  <c r="C779" i="5" s="1"/>
  <c r="A780" i="2"/>
  <c r="B780" i="2"/>
  <c r="C780" i="2"/>
  <c r="D780" i="2"/>
  <c r="F780" i="2" s="1"/>
  <c r="G780" i="2" a="1"/>
  <c r="G780" i="2" s="1"/>
  <c r="H780" i="2" a="1"/>
  <c r="H780" i="2" s="1"/>
  <c r="I780" i="2" a="1"/>
  <c r="I780" i="2" s="1"/>
  <c r="J780" i="2" a="1"/>
  <c r="J780" i="2" s="1"/>
  <c r="K780" i="2" a="1"/>
  <c r="K780" i="2" s="1"/>
  <c r="A780" i="5" s="1"/>
  <c r="L780" i="2" a="1"/>
  <c r="L780" i="2" s="1"/>
  <c r="O780" i="2" a="1"/>
  <c r="O780" i="2" s="1"/>
  <c r="A781" i="2"/>
  <c r="B781" i="2"/>
  <c r="C781" i="2"/>
  <c r="D781" i="2"/>
  <c r="E781" i="2" s="1"/>
  <c r="G781" i="2" a="1"/>
  <c r="G781" i="2" s="1"/>
  <c r="H781" i="2" a="1"/>
  <c r="H781" i="2" s="1"/>
  <c r="I781" i="2" a="1"/>
  <c r="I781" i="2" s="1"/>
  <c r="J781" i="2" a="1"/>
  <c r="J781" i="2" s="1"/>
  <c r="K781" i="2" a="1"/>
  <c r="K781" i="2" s="1"/>
  <c r="A781" i="5" s="1"/>
  <c r="L781" i="2" a="1"/>
  <c r="L781" i="2" s="1"/>
  <c r="O781" i="2" a="1"/>
  <c r="O781" i="2" s="1"/>
  <c r="A782" i="2"/>
  <c r="B782" i="2"/>
  <c r="C782" i="2"/>
  <c r="D782" i="2"/>
  <c r="G782" i="2" a="1"/>
  <c r="G782" i="2" s="1"/>
  <c r="H782" i="2" a="1"/>
  <c r="H782" i="2" s="1"/>
  <c r="I782" i="2" a="1"/>
  <c r="I782" i="2" s="1"/>
  <c r="J782" i="2" a="1"/>
  <c r="J782" i="2" s="1"/>
  <c r="K782" i="2" a="1"/>
  <c r="K782" i="2" s="1"/>
  <c r="A782" i="5" s="1"/>
  <c r="L782" i="2" a="1"/>
  <c r="L782" i="2" s="1"/>
  <c r="M782" i="2" s="1" a="1"/>
  <c r="M782" i="2" s="1"/>
  <c r="F782" i="5" s="1"/>
  <c r="O782" i="2" a="1"/>
  <c r="O782" i="2" s="1"/>
  <c r="A783" i="2"/>
  <c r="B783" i="2"/>
  <c r="C783" i="2"/>
  <c r="D783" i="2"/>
  <c r="E783" i="2" s="1"/>
  <c r="G783" i="2" a="1"/>
  <c r="G783" i="2" s="1"/>
  <c r="H783" i="2" a="1"/>
  <c r="H783" i="2" s="1"/>
  <c r="I783" i="2" a="1"/>
  <c r="I783" i="2" s="1"/>
  <c r="J783" i="2" a="1"/>
  <c r="J783" i="2" s="1"/>
  <c r="K783" i="2" a="1"/>
  <c r="K783" i="2" s="1"/>
  <c r="A783" i="5" s="1"/>
  <c r="L783" i="2" a="1"/>
  <c r="L783" i="2" s="1"/>
  <c r="M783" i="2" s="1" a="1"/>
  <c r="M783" i="2" s="1"/>
  <c r="F783" i="5" s="1"/>
  <c r="O783" i="2" a="1"/>
  <c r="O783" i="2" s="1"/>
  <c r="Q783" i="2" s="1"/>
  <c r="D783" i="5" s="1"/>
  <c r="A784" i="2"/>
  <c r="B784" i="2"/>
  <c r="C784" i="2"/>
  <c r="D784" i="2"/>
  <c r="F784" i="2" s="1"/>
  <c r="G784" i="2" a="1"/>
  <c r="G784" i="2" s="1"/>
  <c r="H784" i="2" a="1"/>
  <c r="H784" i="2" s="1"/>
  <c r="I784" i="2" a="1"/>
  <c r="I784" i="2" s="1"/>
  <c r="J784" i="2" a="1"/>
  <c r="J784" i="2" s="1"/>
  <c r="K784" i="2" a="1"/>
  <c r="K784" i="2" s="1"/>
  <c r="A784" i="5" s="1"/>
  <c r="L784" i="2" a="1"/>
  <c r="L784" i="2" s="1"/>
  <c r="O784" i="2" a="1"/>
  <c r="O784" i="2" s="1"/>
  <c r="A785" i="2"/>
  <c r="B785" i="2"/>
  <c r="C785" i="2"/>
  <c r="D785" i="2"/>
  <c r="E785" i="2" s="1"/>
  <c r="G785" i="2" a="1"/>
  <c r="G785" i="2" s="1"/>
  <c r="H785" i="2" a="1"/>
  <c r="H785" i="2" s="1"/>
  <c r="I785" i="2" a="1"/>
  <c r="I785" i="2" s="1"/>
  <c r="J785" i="2" a="1"/>
  <c r="J785" i="2" s="1"/>
  <c r="K785" i="2" a="1"/>
  <c r="K785" i="2" s="1"/>
  <c r="A785" i="5" s="1"/>
  <c r="L785" i="2" a="1"/>
  <c r="L785" i="2" s="1"/>
  <c r="O785" i="2" a="1"/>
  <c r="O785" i="2" s="1"/>
  <c r="P785" i="2" s="1"/>
  <c r="C785" i="5" s="1"/>
  <c r="A786" i="2"/>
  <c r="B786" i="2"/>
  <c r="C786" i="2"/>
  <c r="D786" i="2"/>
  <c r="E786" i="2" s="1"/>
  <c r="G786" i="2" a="1"/>
  <c r="G786" i="2" s="1"/>
  <c r="H786" i="2" a="1"/>
  <c r="H786" i="2" s="1"/>
  <c r="I786" i="2" a="1"/>
  <c r="I786" i="2" s="1"/>
  <c r="J786" i="2" a="1"/>
  <c r="J786" i="2" s="1"/>
  <c r="K786" i="2" a="1"/>
  <c r="K786" i="2" s="1"/>
  <c r="A786" i="5" s="1"/>
  <c r="L786" i="2" a="1"/>
  <c r="L786" i="2" s="1"/>
  <c r="N786" i="2" s="1" a="1"/>
  <c r="N786" i="2" s="1"/>
  <c r="E786" i="5" s="1"/>
  <c r="O786" i="2" a="1"/>
  <c r="O786" i="2" s="1"/>
  <c r="Q786" i="2" s="1"/>
  <c r="D786" i="5" s="1"/>
  <c r="A787" i="2"/>
  <c r="B787" i="2"/>
  <c r="C787" i="2"/>
  <c r="D787" i="2"/>
  <c r="E787" i="2" s="1"/>
  <c r="G787" i="2" a="1"/>
  <c r="G787" i="2" s="1"/>
  <c r="H787" i="2" a="1"/>
  <c r="H787" i="2" s="1"/>
  <c r="I787" i="2" a="1"/>
  <c r="I787" i="2" s="1"/>
  <c r="J787" i="2" a="1"/>
  <c r="J787" i="2" s="1"/>
  <c r="K787" i="2" a="1"/>
  <c r="K787" i="2" s="1"/>
  <c r="A787" i="5" s="1"/>
  <c r="L787" i="2" a="1"/>
  <c r="L787" i="2" s="1"/>
  <c r="O787" i="2" a="1"/>
  <c r="O787" i="2" s="1"/>
  <c r="Q787" i="2" s="1"/>
  <c r="D787" i="5" s="1"/>
  <c r="A788" i="2"/>
  <c r="B788" i="2"/>
  <c r="C788" i="2"/>
  <c r="D788" i="2"/>
  <c r="F788" i="2" s="1"/>
  <c r="G788" i="2" a="1"/>
  <c r="G788" i="2" s="1"/>
  <c r="H788" i="2" a="1"/>
  <c r="H788" i="2" s="1"/>
  <c r="I788" i="2" a="1"/>
  <c r="I788" i="2" s="1"/>
  <c r="J788" i="2" a="1"/>
  <c r="J788" i="2" s="1"/>
  <c r="K788" i="2" a="1"/>
  <c r="K788" i="2" s="1"/>
  <c r="A788" i="5" s="1"/>
  <c r="L788" i="2" a="1"/>
  <c r="L788" i="2" s="1"/>
  <c r="M788" i="2" s="1" a="1"/>
  <c r="M788" i="2" s="1"/>
  <c r="F788" i="5" s="1"/>
  <c r="O788" i="2" a="1"/>
  <c r="O788" i="2" s="1"/>
  <c r="A789" i="2"/>
  <c r="B789" i="2"/>
  <c r="C789" i="2"/>
  <c r="D789" i="2"/>
  <c r="F789" i="2" s="1"/>
  <c r="G789" i="2" a="1"/>
  <c r="G789" i="2" s="1"/>
  <c r="H789" i="2" a="1"/>
  <c r="H789" i="2" s="1"/>
  <c r="I789" i="2" a="1"/>
  <c r="I789" i="2" s="1"/>
  <c r="J789" i="2" a="1"/>
  <c r="J789" i="2" s="1"/>
  <c r="K789" i="2" a="1"/>
  <c r="K789" i="2" s="1"/>
  <c r="A789" i="5" s="1"/>
  <c r="L789" i="2" a="1"/>
  <c r="L789" i="2" s="1"/>
  <c r="M789" i="2" s="1" a="1"/>
  <c r="M789" i="2" s="1"/>
  <c r="F789" i="5" s="1"/>
  <c r="O789" i="2" a="1"/>
  <c r="O789" i="2" s="1"/>
  <c r="A790" i="2"/>
  <c r="B790" i="2"/>
  <c r="C790" i="2"/>
  <c r="D790" i="2"/>
  <c r="E790" i="2" s="1"/>
  <c r="G790" i="2" a="1"/>
  <c r="G790" i="2" s="1"/>
  <c r="H790" i="2" a="1"/>
  <c r="H790" i="2" s="1"/>
  <c r="I790" i="2" a="1"/>
  <c r="I790" i="2" s="1"/>
  <c r="J790" i="2" a="1"/>
  <c r="J790" i="2" s="1"/>
  <c r="K790" i="2" a="1"/>
  <c r="K790" i="2" s="1"/>
  <c r="A790" i="5" s="1"/>
  <c r="L790" i="2" a="1"/>
  <c r="L790" i="2" s="1"/>
  <c r="M790" i="2" s="1" a="1"/>
  <c r="M790" i="2" s="1"/>
  <c r="F790" i="5" s="1"/>
  <c r="O790" i="2" a="1"/>
  <c r="O790" i="2" s="1"/>
  <c r="A791" i="2"/>
  <c r="B791" i="2"/>
  <c r="C791" i="2"/>
  <c r="D791" i="2"/>
  <c r="E791" i="2" s="1"/>
  <c r="G791" i="2" a="1"/>
  <c r="G791" i="2" s="1"/>
  <c r="H791" i="2" a="1"/>
  <c r="H791" i="2" s="1"/>
  <c r="I791" i="2" a="1"/>
  <c r="I791" i="2" s="1"/>
  <c r="J791" i="2" a="1"/>
  <c r="J791" i="2" s="1"/>
  <c r="K791" i="2" a="1"/>
  <c r="K791" i="2" s="1"/>
  <c r="A791" i="5" s="1"/>
  <c r="L791" i="2" a="1"/>
  <c r="L791" i="2" s="1"/>
  <c r="O791" i="2" a="1"/>
  <c r="O791" i="2" s="1"/>
  <c r="P791" i="2" s="1"/>
  <c r="C791" i="5" s="1"/>
  <c r="A792" i="2"/>
  <c r="B792" i="2"/>
  <c r="C792" i="2"/>
  <c r="D792" i="2"/>
  <c r="G792" i="2" a="1"/>
  <c r="G792" i="2" s="1"/>
  <c r="H792" i="2" a="1"/>
  <c r="H792" i="2" s="1"/>
  <c r="I792" i="2" a="1"/>
  <c r="I792" i="2" s="1"/>
  <c r="J792" i="2" a="1"/>
  <c r="J792" i="2" s="1"/>
  <c r="K792" i="2" a="1"/>
  <c r="K792" i="2" s="1"/>
  <c r="A792" i="5" s="1"/>
  <c r="L792" i="2" a="1"/>
  <c r="L792" i="2" s="1"/>
  <c r="O792" i="2" a="1"/>
  <c r="O792" i="2" s="1"/>
  <c r="P792" i="2" s="1"/>
  <c r="C792" i="5" s="1"/>
  <c r="A793" i="2"/>
  <c r="B793" i="2"/>
  <c r="C793" i="2"/>
  <c r="D793" i="2"/>
  <c r="F793" i="2" s="1"/>
  <c r="G793" i="2" a="1"/>
  <c r="G793" i="2" s="1"/>
  <c r="H793" i="2" a="1"/>
  <c r="H793" i="2" s="1"/>
  <c r="I793" i="2" a="1"/>
  <c r="I793" i="2" s="1"/>
  <c r="J793" i="2" a="1"/>
  <c r="J793" i="2" s="1"/>
  <c r="K793" i="2" a="1"/>
  <c r="K793" i="2" s="1"/>
  <c r="A793" i="5" s="1"/>
  <c r="L793" i="2" a="1"/>
  <c r="L793" i="2" s="1"/>
  <c r="O793" i="2" a="1"/>
  <c r="O793" i="2" s="1"/>
  <c r="P793" i="2" s="1"/>
  <c r="C793" i="5" s="1"/>
  <c r="A794" i="2"/>
  <c r="B794" i="2"/>
  <c r="C794" i="2"/>
  <c r="D794" i="2"/>
  <c r="E794" i="2" s="1"/>
  <c r="G794" i="2" a="1"/>
  <c r="G794" i="2" s="1"/>
  <c r="H794" i="2" a="1"/>
  <c r="H794" i="2" s="1"/>
  <c r="I794" i="2" a="1"/>
  <c r="I794" i="2" s="1"/>
  <c r="J794" i="2" a="1"/>
  <c r="J794" i="2" s="1"/>
  <c r="K794" i="2" a="1"/>
  <c r="K794" i="2" s="1"/>
  <c r="A794" i="5" s="1"/>
  <c r="L794" i="2" a="1"/>
  <c r="L794" i="2" s="1"/>
  <c r="M794" i="2" s="1" a="1"/>
  <c r="M794" i="2" s="1"/>
  <c r="F794" i="5" s="1"/>
  <c r="O794" i="2" a="1"/>
  <c r="O794" i="2" s="1"/>
  <c r="Q794" i="2" s="1"/>
  <c r="D794" i="5" s="1"/>
  <c r="A795" i="2"/>
  <c r="B795" i="2"/>
  <c r="C795" i="2"/>
  <c r="D795" i="2"/>
  <c r="E795" i="2" s="1"/>
  <c r="G795" i="2" a="1"/>
  <c r="G795" i="2" s="1"/>
  <c r="H795" i="2" a="1"/>
  <c r="H795" i="2" s="1"/>
  <c r="I795" i="2" a="1"/>
  <c r="I795" i="2" s="1"/>
  <c r="J795" i="2" a="1"/>
  <c r="J795" i="2" s="1"/>
  <c r="K795" i="2" a="1"/>
  <c r="K795" i="2" s="1"/>
  <c r="A795" i="5" s="1"/>
  <c r="L795" i="2" a="1"/>
  <c r="L795" i="2" s="1"/>
  <c r="O795" i="2" a="1"/>
  <c r="O795" i="2" s="1"/>
  <c r="P795" i="2" s="1"/>
  <c r="C795" i="5" s="1"/>
  <c r="A796" i="2"/>
  <c r="B796" i="2"/>
  <c r="C796" i="2"/>
  <c r="D796" i="2"/>
  <c r="F796" i="2" s="1"/>
  <c r="G796" i="2" a="1"/>
  <c r="G796" i="2" s="1"/>
  <c r="H796" i="2" a="1"/>
  <c r="H796" i="2" s="1"/>
  <c r="I796" i="2" a="1"/>
  <c r="I796" i="2" s="1"/>
  <c r="J796" i="2" a="1"/>
  <c r="J796" i="2" s="1"/>
  <c r="K796" i="2" a="1"/>
  <c r="K796" i="2" s="1"/>
  <c r="A796" i="5" s="1"/>
  <c r="L796" i="2" a="1"/>
  <c r="L796" i="2" s="1"/>
  <c r="N796" i="2" s="1" a="1"/>
  <c r="N796" i="2" s="1"/>
  <c r="E796" i="5" s="1"/>
  <c r="O796" i="2" a="1"/>
  <c r="O796" i="2" s="1"/>
  <c r="A797" i="2"/>
  <c r="B797" i="2"/>
  <c r="C797" i="2"/>
  <c r="D797" i="2"/>
  <c r="F797" i="2" s="1"/>
  <c r="G797" i="2" a="1"/>
  <c r="G797" i="2" s="1"/>
  <c r="H797" i="2" a="1"/>
  <c r="H797" i="2" s="1"/>
  <c r="I797" i="2" a="1"/>
  <c r="I797" i="2" s="1"/>
  <c r="J797" i="2" a="1"/>
  <c r="J797" i="2" s="1"/>
  <c r="K797" i="2" a="1"/>
  <c r="K797" i="2" s="1"/>
  <c r="A797" i="5" s="1"/>
  <c r="L797" i="2" a="1"/>
  <c r="L797" i="2" s="1"/>
  <c r="O797" i="2" a="1"/>
  <c r="O797" i="2" s="1"/>
  <c r="A798" i="2"/>
  <c r="B798" i="2"/>
  <c r="C798" i="2"/>
  <c r="D798" i="2"/>
  <c r="E798" i="2" s="1"/>
  <c r="G798" i="2" a="1"/>
  <c r="G798" i="2" s="1"/>
  <c r="H798" i="2" a="1"/>
  <c r="H798" i="2" s="1"/>
  <c r="I798" i="2" a="1"/>
  <c r="I798" i="2" s="1"/>
  <c r="J798" i="2" a="1"/>
  <c r="J798" i="2" s="1"/>
  <c r="K798" i="2" a="1"/>
  <c r="K798" i="2" s="1"/>
  <c r="A798" i="5" s="1"/>
  <c r="L798" i="2" a="1"/>
  <c r="L798" i="2" s="1"/>
  <c r="M798" i="2" s="1" a="1"/>
  <c r="M798" i="2" s="1"/>
  <c r="F798" i="5" s="1"/>
  <c r="O798" i="2" a="1"/>
  <c r="O798" i="2" s="1"/>
  <c r="Q798" i="2" s="1"/>
  <c r="D798" i="5" s="1"/>
  <c r="A799" i="2"/>
  <c r="B799" i="2"/>
  <c r="C799" i="2"/>
  <c r="D799" i="2"/>
  <c r="E799" i="2" s="1"/>
  <c r="G799" i="2" a="1"/>
  <c r="G799" i="2" s="1"/>
  <c r="H799" i="2" a="1"/>
  <c r="H799" i="2" s="1"/>
  <c r="I799" i="2" a="1"/>
  <c r="I799" i="2" s="1"/>
  <c r="J799" i="2" a="1"/>
  <c r="J799" i="2" s="1"/>
  <c r="K799" i="2" a="1"/>
  <c r="K799" i="2" s="1"/>
  <c r="A799" i="5" s="1"/>
  <c r="L799" i="2" a="1"/>
  <c r="L799" i="2" s="1"/>
  <c r="O799" i="2" a="1"/>
  <c r="O799" i="2" s="1"/>
  <c r="P799" i="2" s="1"/>
  <c r="C799" i="5" s="1"/>
  <c r="A800" i="2"/>
  <c r="B800" i="2"/>
  <c r="C800" i="2"/>
  <c r="D800" i="2"/>
  <c r="F800" i="2" s="1"/>
  <c r="G800" i="2" a="1"/>
  <c r="G800" i="2" s="1"/>
  <c r="H800" i="2" a="1"/>
  <c r="H800" i="2" s="1"/>
  <c r="I800" i="2" a="1"/>
  <c r="I800" i="2" s="1"/>
  <c r="J800" i="2" a="1"/>
  <c r="J800" i="2" s="1"/>
  <c r="K800" i="2" a="1"/>
  <c r="K800" i="2" s="1"/>
  <c r="A800" i="5" s="1"/>
  <c r="L800" i="2" a="1"/>
  <c r="L800" i="2" s="1"/>
  <c r="O800" i="2" a="1"/>
  <c r="O800" i="2" s="1"/>
  <c r="P800" i="2" s="1"/>
  <c r="C800" i="5" s="1"/>
  <c r="A801" i="2"/>
  <c r="B801" i="2"/>
  <c r="C801" i="2"/>
  <c r="D801" i="2"/>
  <c r="E801" i="2" s="1"/>
  <c r="G801" i="2" a="1"/>
  <c r="G801" i="2" s="1"/>
  <c r="H801" i="2" a="1"/>
  <c r="H801" i="2" s="1"/>
  <c r="I801" i="2" a="1"/>
  <c r="I801" i="2" s="1"/>
  <c r="J801" i="2" a="1"/>
  <c r="J801" i="2" s="1"/>
  <c r="K801" i="2" a="1"/>
  <c r="K801" i="2" s="1"/>
  <c r="A801" i="5" s="1"/>
  <c r="L801" i="2" a="1"/>
  <c r="L801" i="2" s="1"/>
  <c r="O801" i="2" a="1"/>
  <c r="O801" i="2" s="1"/>
  <c r="P801" i="2" s="1"/>
  <c r="C801" i="5" s="1"/>
  <c r="A802" i="2"/>
  <c r="B802" i="2"/>
  <c r="C802" i="2"/>
  <c r="D802" i="2"/>
  <c r="E802" i="2" s="1"/>
  <c r="G802" i="2" a="1"/>
  <c r="G802" i="2" s="1"/>
  <c r="H802" i="2" a="1"/>
  <c r="H802" i="2" s="1"/>
  <c r="I802" i="2" a="1"/>
  <c r="I802" i="2" s="1"/>
  <c r="J802" i="2" a="1"/>
  <c r="J802" i="2" s="1"/>
  <c r="K802" i="2" a="1"/>
  <c r="K802" i="2" s="1"/>
  <c r="A802" i="5" s="1"/>
  <c r="L802" i="2" a="1"/>
  <c r="L802" i="2" s="1"/>
  <c r="M802" i="2" s="1" a="1"/>
  <c r="M802" i="2" s="1"/>
  <c r="F802" i="5" s="1"/>
  <c r="O802" i="2" a="1"/>
  <c r="O802" i="2" s="1"/>
  <c r="Q802" i="2" s="1"/>
  <c r="D802" i="5" s="1"/>
  <c r="A803" i="2"/>
  <c r="B803" i="2"/>
  <c r="C803" i="2"/>
  <c r="D803" i="2"/>
  <c r="E803" i="2" s="1"/>
  <c r="G803" i="2" a="1"/>
  <c r="G803" i="2" s="1"/>
  <c r="H803" i="2" a="1"/>
  <c r="H803" i="2" s="1"/>
  <c r="I803" i="2" a="1"/>
  <c r="I803" i="2" s="1"/>
  <c r="J803" i="2" a="1"/>
  <c r="J803" i="2" s="1"/>
  <c r="K803" i="2" a="1"/>
  <c r="K803" i="2" s="1"/>
  <c r="A803" i="5" s="1"/>
  <c r="L803" i="2" a="1"/>
  <c r="L803" i="2" s="1"/>
  <c r="O803" i="2" a="1"/>
  <c r="O803" i="2" s="1"/>
  <c r="P803" i="2" s="1"/>
  <c r="C803" i="5" s="1"/>
  <c r="A804" i="2"/>
  <c r="B804" i="2"/>
  <c r="C804" i="2"/>
  <c r="D804" i="2"/>
  <c r="G804" i="2" a="1"/>
  <c r="G804" i="2" s="1"/>
  <c r="H804" i="2" a="1"/>
  <c r="H804" i="2" s="1"/>
  <c r="I804" i="2" a="1"/>
  <c r="I804" i="2" s="1"/>
  <c r="J804" i="2" a="1"/>
  <c r="J804" i="2" s="1"/>
  <c r="K804" i="2" a="1"/>
  <c r="K804" i="2" s="1"/>
  <c r="A804" i="5" s="1"/>
  <c r="L804" i="2" a="1"/>
  <c r="L804" i="2" s="1"/>
  <c r="O804" i="2" a="1"/>
  <c r="O804" i="2" s="1"/>
  <c r="P804" i="2" s="1"/>
  <c r="C804" i="5" s="1"/>
  <c r="A805" i="2"/>
  <c r="B805" i="2"/>
  <c r="C805" i="2"/>
  <c r="D805" i="2"/>
  <c r="E805" i="2" s="1"/>
  <c r="G805" i="2" a="1"/>
  <c r="G805" i="2" s="1"/>
  <c r="H805" i="2" a="1"/>
  <c r="H805" i="2" s="1"/>
  <c r="I805" i="2" a="1"/>
  <c r="I805" i="2" s="1"/>
  <c r="J805" i="2" a="1"/>
  <c r="J805" i="2" s="1"/>
  <c r="K805" i="2" a="1"/>
  <c r="K805" i="2" s="1"/>
  <c r="A805" i="5" s="1"/>
  <c r="L805" i="2" a="1"/>
  <c r="L805" i="2" s="1"/>
  <c r="O805" i="2" a="1"/>
  <c r="O805" i="2" s="1"/>
  <c r="Q805" i="2" s="1"/>
  <c r="D805" i="5" s="1"/>
  <c r="A806" i="2"/>
  <c r="B806" i="2"/>
  <c r="C806" i="2"/>
  <c r="D806" i="2"/>
  <c r="E806" i="2" s="1"/>
  <c r="G806" i="2" a="1"/>
  <c r="G806" i="2" s="1"/>
  <c r="H806" i="2" a="1"/>
  <c r="H806" i="2" s="1"/>
  <c r="I806" i="2" a="1"/>
  <c r="I806" i="2" s="1"/>
  <c r="J806" i="2" a="1"/>
  <c r="J806" i="2" s="1"/>
  <c r="K806" i="2" a="1"/>
  <c r="K806" i="2" s="1"/>
  <c r="A806" i="5" s="1"/>
  <c r="L806" i="2" a="1"/>
  <c r="L806" i="2" s="1"/>
  <c r="N806" i="2" s="1" a="1"/>
  <c r="N806" i="2" s="1"/>
  <c r="E806" i="5" s="1"/>
  <c r="O806" i="2" a="1"/>
  <c r="O806" i="2" s="1"/>
  <c r="Q806" i="2" s="1"/>
  <c r="D806" i="5" s="1"/>
  <c r="A807" i="2"/>
  <c r="B807" i="2"/>
  <c r="C807" i="2"/>
  <c r="D807" i="2"/>
  <c r="E807" i="2" s="1"/>
  <c r="G807" i="2" a="1"/>
  <c r="G807" i="2" s="1"/>
  <c r="H807" i="2" a="1"/>
  <c r="H807" i="2" s="1"/>
  <c r="I807" i="2" a="1"/>
  <c r="I807" i="2" s="1"/>
  <c r="J807" i="2" a="1"/>
  <c r="J807" i="2" s="1"/>
  <c r="K807" i="2" a="1"/>
  <c r="K807" i="2" s="1"/>
  <c r="A807" i="5" s="1"/>
  <c r="L807" i="2" a="1"/>
  <c r="L807" i="2" s="1"/>
  <c r="O807" i="2" a="1"/>
  <c r="O807" i="2" s="1"/>
  <c r="P807" i="2" s="1"/>
  <c r="C807" i="5" s="1"/>
  <c r="A808" i="2"/>
  <c r="B808" i="2"/>
  <c r="C808" i="2"/>
  <c r="D808" i="2"/>
  <c r="F808" i="2" s="1"/>
  <c r="G808" i="2" a="1"/>
  <c r="G808" i="2" s="1"/>
  <c r="H808" i="2" a="1"/>
  <c r="H808" i="2" s="1"/>
  <c r="I808" i="2" a="1"/>
  <c r="I808" i="2" s="1"/>
  <c r="J808" i="2" a="1"/>
  <c r="J808" i="2" s="1"/>
  <c r="K808" i="2" a="1"/>
  <c r="K808" i="2" s="1"/>
  <c r="A808" i="5" s="1"/>
  <c r="L808" i="2" a="1"/>
  <c r="L808" i="2" s="1"/>
  <c r="M808" i="2" s="1" a="1"/>
  <c r="M808" i="2" s="1"/>
  <c r="F808" i="5" s="1"/>
  <c r="O808" i="2" a="1"/>
  <c r="O808" i="2" s="1"/>
  <c r="A809" i="2"/>
  <c r="B809" i="2"/>
  <c r="C809" i="2"/>
  <c r="D809" i="2"/>
  <c r="E809" i="2" s="1"/>
  <c r="G809" i="2" a="1"/>
  <c r="G809" i="2" s="1"/>
  <c r="H809" i="2" a="1"/>
  <c r="H809" i="2" s="1"/>
  <c r="I809" i="2" a="1"/>
  <c r="I809" i="2" s="1"/>
  <c r="J809" i="2" a="1"/>
  <c r="J809" i="2" s="1"/>
  <c r="K809" i="2" a="1"/>
  <c r="K809" i="2" s="1"/>
  <c r="A809" i="5" s="1"/>
  <c r="L809" i="2" a="1"/>
  <c r="L809" i="2" s="1"/>
  <c r="N809" i="2" s="1" a="1"/>
  <c r="N809" i="2" s="1"/>
  <c r="E809" i="5" s="1"/>
  <c r="O809" i="2" a="1"/>
  <c r="O809" i="2" s="1"/>
  <c r="A810" i="2"/>
  <c r="B810" i="2"/>
  <c r="C810" i="2"/>
  <c r="D810" i="2"/>
  <c r="G810" i="2" a="1"/>
  <c r="G810" i="2" s="1"/>
  <c r="H810" i="2" a="1"/>
  <c r="H810" i="2" s="1"/>
  <c r="I810" i="2" a="1"/>
  <c r="I810" i="2" s="1"/>
  <c r="J810" i="2" a="1"/>
  <c r="J810" i="2" s="1"/>
  <c r="K810" i="2" a="1"/>
  <c r="K810" i="2" s="1"/>
  <c r="A810" i="5" s="1"/>
  <c r="L810" i="2" a="1"/>
  <c r="L810" i="2" s="1"/>
  <c r="M810" i="2" s="1" a="1"/>
  <c r="M810" i="2" s="1"/>
  <c r="F810" i="5" s="1"/>
  <c r="O810" i="2" a="1"/>
  <c r="O810" i="2" s="1"/>
  <c r="Q810" i="2" s="1"/>
  <c r="D810" i="5" s="1"/>
  <c r="A811" i="2"/>
  <c r="B811" i="2"/>
  <c r="C811" i="2"/>
  <c r="D811" i="2"/>
  <c r="G811" i="2" a="1"/>
  <c r="G811" i="2" s="1"/>
  <c r="H811" i="2" a="1"/>
  <c r="H811" i="2" s="1"/>
  <c r="I811" i="2" a="1"/>
  <c r="I811" i="2" s="1"/>
  <c r="J811" i="2" a="1"/>
  <c r="J811" i="2" s="1"/>
  <c r="K811" i="2" a="1"/>
  <c r="K811" i="2" s="1"/>
  <c r="A811" i="5" s="1"/>
  <c r="L811" i="2" a="1"/>
  <c r="L811" i="2" s="1"/>
  <c r="O811" i="2" a="1"/>
  <c r="O811" i="2" s="1"/>
  <c r="A812" i="2"/>
  <c r="B812" i="2"/>
  <c r="C812" i="2"/>
  <c r="D812" i="2"/>
  <c r="F812" i="2" s="1"/>
  <c r="G812" i="2" a="1"/>
  <c r="G812" i="2" s="1"/>
  <c r="H812" i="2" a="1"/>
  <c r="H812" i="2" s="1"/>
  <c r="I812" i="2" a="1"/>
  <c r="I812" i="2" s="1"/>
  <c r="J812" i="2" a="1"/>
  <c r="J812" i="2" s="1"/>
  <c r="K812" i="2" a="1"/>
  <c r="K812" i="2" s="1"/>
  <c r="A812" i="5" s="1"/>
  <c r="L812" i="2" a="1"/>
  <c r="L812" i="2" s="1"/>
  <c r="N812" i="2" s="1" a="1"/>
  <c r="N812" i="2" s="1"/>
  <c r="E812" i="5" s="1"/>
  <c r="O812" i="2" a="1"/>
  <c r="O812" i="2" s="1"/>
  <c r="A813" i="2"/>
  <c r="B813" i="2"/>
  <c r="C813" i="2"/>
  <c r="D813" i="2"/>
  <c r="E813" i="2" s="1"/>
  <c r="G813" i="2" a="1"/>
  <c r="G813" i="2" s="1"/>
  <c r="H813" i="2" a="1"/>
  <c r="H813" i="2" s="1"/>
  <c r="I813" i="2" a="1"/>
  <c r="I813" i="2" s="1"/>
  <c r="J813" i="2" a="1"/>
  <c r="J813" i="2" s="1"/>
  <c r="K813" i="2" a="1"/>
  <c r="K813" i="2" s="1"/>
  <c r="A813" i="5" s="1"/>
  <c r="L813" i="2" a="1"/>
  <c r="L813" i="2" s="1"/>
  <c r="N813" i="2" s="1" a="1"/>
  <c r="N813" i="2" s="1"/>
  <c r="E813" i="5" s="1"/>
  <c r="O813" i="2" a="1"/>
  <c r="O813" i="2" s="1"/>
  <c r="A814" i="2"/>
  <c r="B814" i="2"/>
  <c r="C814" i="2"/>
  <c r="D814" i="2"/>
  <c r="E814" i="2" s="1"/>
  <c r="G814" i="2" a="1"/>
  <c r="G814" i="2" s="1"/>
  <c r="H814" i="2" a="1"/>
  <c r="H814" i="2" s="1"/>
  <c r="I814" i="2" a="1"/>
  <c r="I814" i="2" s="1"/>
  <c r="J814" i="2" a="1"/>
  <c r="J814" i="2" s="1"/>
  <c r="K814" i="2" a="1"/>
  <c r="K814" i="2" s="1"/>
  <c r="A814" i="5" s="1"/>
  <c r="L814" i="2" a="1"/>
  <c r="L814" i="2" s="1"/>
  <c r="O814" i="2" a="1"/>
  <c r="O814" i="2" s="1"/>
  <c r="A815" i="2"/>
  <c r="B815" i="2"/>
  <c r="C815" i="2"/>
  <c r="D815" i="2"/>
  <c r="E815" i="2" s="1"/>
  <c r="G815" i="2" a="1"/>
  <c r="G815" i="2" s="1"/>
  <c r="H815" i="2" a="1"/>
  <c r="H815" i="2" s="1"/>
  <c r="I815" i="2" a="1"/>
  <c r="I815" i="2" s="1"/>
  <c r="J815" i="2" a="1"/>
  <c r="J815" i="2" s="1"/>
  <c r="K815" i="2" a="1"/>
  <c r="K815" i="2" s="1"/>
  <c r="A815" i="5" s="1"/>
  <c r="L815" i="2" a="1"/>
  <c r="L815" i="2" s="1"/>
  <c r="M815" i="2" s="1" a="1"/>
  <c r="M815" i="2" s="1"/>
  <c r="F815" i="5" s="1"/>
  <c r="O815" i="2" a="1"/>
  <c r="O815" i="2" s="1"/>
  <c r="P815" i="2" s="1"/>
  <c r="C815" i="5" s="1"/>
  <c r="A816" i="2"/>
  <c r="B816" i="2"/>
  <c r="C816" i="2"/>
  <c r="D816" i="2"/>
  <c r="G816" i="2" a="1"/>
  <c r="G816" i="2" s="1"/>
  <c r="H816" i="2" a="1"/>
  <c r="H816" i="2" s="1"/>
  <c r="I816" i="2" a="1"/>
  <c r="I816" i="2" s="1"/>
  <c r="J816" i="2" a="1"/>
  <c r="J816" i="2" s="1"/>
  <c r="K816" i="2" a="1"/>
  <c r="K816" i="2" s="1"/>
  <c r="A816" i="5" s="1"/>
  <c r="L816" i="2" a="1"/>
  <c r="L816" i="2" s="1"/>
  <c r="N816" i="2" s="1" a="1"/>
  <c r="N816" i="2" s="1"/>
  <c r="E816" i="5" s="1"/>
  <c r="O816" i="2" a="1"/>
  <c r="O816" i="2" s="1"/>
  <c r="P816" i="2" s="1"/>
  <c r="C816" i="5" s="1"/>
  <c r="A817" i="2"/>
  <c r="B817" i="2"/>
  <c r="C817" i="2"/>
  <c r="D817" i="2"/>
  <c r="E817" i="2" s="1"/>
  <c r="G817" i="2" a="1"/>
  <c r="G817" i="2" s="1"/>
  <c r="H817" i="2" a="1"/>
  <c r="H817" i="2" s="1"/>
  <c r="I817" i="2" a="1"/>
  <c r="I817" i="2" s="1"/>
  <c r="J817" i="2" a="1"/>
  <c r="J817" i="2" s="1"/>
  <c r="K817" i="2" a="1"/>
  <c r="K817" i="2" s="1"/>
  <c r="A817" i="5" s="1"/>
  <c r="L817" i="2" a="1"/>
  <c r="L817" i="2" s="1"/>
  <c r="O817" i="2" a="1"/>
  <c r="O817" i="2" s="1"/>
  <c r="P817" i="2" s="1"/>
  <c r="C817" i="5" s="1"/>
  <c r="A818" i="2"/>
  <c r="B818" i="2"/>
  <c r="C818" i="2"/>
  <c r="D818" i="2"/>
  <c r="E818" i="2" s="1"/>
  <c r="G818" i="2" a="1"/>
  <c r="G818" i="2" s="1"/>
  <c r="H818" i="2" a="1"/>
  <c r="H818" i="2" s="1"/>
  <c r="I818" i="2" a="1"/>
  <c r="I818" i="2" s="1"/>
  <c r="J818" i="2" a="1"/>
  <c r="J818" i="2" s="1"/>
  <c r="K818" i="2" a="1"/>
  <c r="K818" i="2" s="1"/>
  <c r="A818" i="5" s="1"/>
  <c r="L818" i="2" a="1"/>
  <c r="L818" i="2" s="1"/>
  <c r="M818" i="2" s="1" a="1"/>
  <c r="M818" i="2" s="1"/>
  <c r="F818" i="5" s="1"/>
  <c r="O818" i="2" a="1"/>
  <c r="O818" i="2" s="1"/>
  <c r="A819" i="2"/>
  <c r="B819" i="2"/>
  <c r="C819" i="2"/>
  <c r="D819" i="2"/>
  <c r="E819" i="2" s="1"/>
  <c r="G819" i="2" a="1"/>
  <c r="G819" i="2" s="1"/>
  <c r="H819" i="2" a="1"/>
  <c r="H819" i="2" s="1"/>
  <c r="I819" i="2" a="1"/>
  <c r="I819" i="2" s="1"/>
  <c r="J819" i="2" a="1"/>
  <c r="J819" i="2" s="1"/>
  <c r="K819" i="2" a="1"/>
  <c r="K819" i="2" s="1"/>
  <c r="A819" i="5" s="1"/>
  <c r="L819" i="2" a="1"/>
  <c r="L819" i="2" s="1"/>
  <c r="M819" i="2" s="1" a="1"/>
  <c r="M819" i="2" s="1"/>
  <c r="F819" i="5" s="1"/>
  <c r="O819" i="2" a="1"/>
  <c r="O819" i="2" s="1"/>
  <c r="P819" i="2" s="1"/>
  <c r="C819" i="5" s="1"/>
  <c r="A820" i="2"/>
  <c r="B820" i="2"/>
  <c r="C820" i="2"/>
  <c r="D820" i="2"/>
  <c r="F820" i="2" s="1"/>
  <c r="G820" i="2" a="1"/>
  <c r="G820" i="2" s="1"/>
  <c r="H820" i="2" a="1"/>
  <c r="H820" i="2" s="1"/>
  <c r="I820" i="2" a="1"/>
  <c r="I820" i="2" s="1"/>
  <c r="J820" i="2" a="1"/>
  <c r="J820" i="2" s="1"/>
  <c r="K820" i="2" a="1"/>
  <c r="K820" i="2" s="1"/>
  <c r="A820" i="5" s="1"/>
  <c r="L820" i="2" a="1"/>
  <c r="L820" i="2" s="1"/>
  <c r="O820" i="2" a="1"/>
  <c r="O820" i="2" s="1"/>
  <c r="P820" i="2" s="1"/>
  <c r="C820" i="5" s="1"/>
  <c r="A821" i="2"/>
  <c r="B821" i="2"/>
  <c r="C821" i="2"/>
  <c r="D821" i="2"/>
  <c r="F821" i="2" s="1"/>
  <c r="G821" i="2" a="1"/>
  <c r="G821" i="2" s="1"/>
  <c r="H821" i="2" a="1"/>
  <c r="H821" i="2" s="1"/>
  <c r="I821" i="2" a="1"/>
  <c r="I821" i="2" s="1"/>
  <c r="J821" i="2" a="1"/>
  <c r="J821" i="2" s="1"/>
  <c r="K821" i="2" a="1"/>
  <c r="K821" i="2" s="1"/>
  <c r="A821" i="5" s="1"/>
  <c r="L821" i="2" a="1"/>
  <c r="L821" i="2" s="1"/>
  <c r="M821" i="2" s="1" a="1"/>
  <c r="M821" i="2" s="1"/>
  <c r="F821" i="5" s="1"/>
  <c r="O821" i="2" a="1"/>
  <c r="O821" i="2" s="1"/>
  <c r="A822" i="2"/>
  <c r="B822" i="2"/>
  <c r="C822" i="2"/>
  <c r="D822" i="2"/>
  <c r="E822" i="2" s="1"/>
  <c r="G822" i="2" a="1"/>
  <c r="G822" i="2" s="1"/>
  <c r="H822" i="2" a="1"/>
  <c r="H822" i="2" s="1"/>
  <c r="I822" i="2" a="1"/>
  <c r="I822" i="2" s="1"/>
  <c r="J822" i="2" a="1"/>
  <c r="J822" i="2" s="1"/>
  <c r="K822" i="2" a="1"/>
  <c r="K822" i="2" s="1"/>
  <c r="A822" i="5" s="1"/>
  <c r="L822" i="2" a="1"/>
  <c r="L822" i="2" s="1"/>
  <c r="N822" i="2" s="1" a="1"/>
  <c r="N822" i="2" s="1"/>
  <c r="E822" i="5" s="1"/>
  <c r="O822" i="2" a="1"/>
  <c r="O822" i="2" s="1"/>
  <c r="A823" i="2"/>
  <c r="B823" i="2"/>
  <c r="C823" i="2"/>
  <c r="D823" i="2"/>
  <c r="E823" i="2" s="1"/>
  <c r="G823" i="2" a="1"/>
  <c r="G823" i="2" s="1"/>
  <c r="H823" i="2" a="1"/>
  <c r="H823" i="2" s="1"/>
  <c r="I823" i="2" a="1"/>
  <c r="I823" i="2" s="1"/>
  <c r="J823" i="2" a="1"/>
  <c r="J823" i="2" s="1"/>
  <c r="K823" i="2" a="1"/>
  <c r="K823" i="2" s="1"/>
  <c r="A823" i="5" s="1"/>
  <c r="L823" i="2" a="1"/>
  <c r="L823" i="2" s="1"/>
  <c r="N823" i="2" s="1" a="1"/>
  <c r="N823" i="2" s="1"/>
  <c r="E823" i="5" s="1"/>
  <c r="O823" i="2" a="1"/>
  <c r="O823" i="2" s="1"/>
  <c r="P823" i="2" s="1"/>
  <c r="C823" i="5" s="1"/>
  <c r="A824" i="2"/>
  <c r="B824" i="2"/>
  <c r="C824" i="2"/>
  <c r="D824" i="2"/>
  <c r="F824" i="2" s="1"/>
  <c r="G824" i="2" a="1"/>
  <c r="G824" i="2" s="1"/>
  <c r="H824" i="2" a="1"/>
  <c r="H824" i="2" s="1"/>
  <c r="I824" i="2" a="1"/>
  <c r="I824" i="2" s="1"/>
  <c r="J824" i="2" a="1"/>
  <c r="J824" i="2" s="1"/>
  <c r="K824" i="2" a="1"/>
  <c r="K824" i="2" s="1"/>
  <c r="A824" i="5" s="1"/>
  <c r="L824" i="2" a="1"/>
  <c r="L824" i="2" s="1"/>
  <c r="O824" i="2" a="1"/>
  <c r="O824" i="2" s="1"/>
  <c r="P824" i="2" s="1"/>
  <c r="C824" i="5" s="1"/>
  <c r="A825" i="2"/>
  <c r="B825" i="2"/>
  <c r="C825" i="2"/>
  <c r="D825" i="2"/>
  <c r="G825" i="2" a="1"/>
  <c r="G825" i="2" s="1"/>
  <c r="H825" i="2" a="1"/>
  <c r="H825" i="2" s="1"/>
  <c r="I825" i="2" a="1"/>
  <c r="I825" i="2" s="1"/>
  <c r="J825" i="2" a="1"/>
  <c r="J825" i="2" s="1"/>
  <c r="K825" i="2" a="1"/>
  <c r="K825" i="2" s="1"/>
  <c r="A825" i="5" s="1"/>
  <c r="L825" i="2" a="1"/>
  <c r="L825" i="2" s="1"/>
  <c r="O825" i="2" a="1"/>
  <c r="O825" i="2" s="1"/>
  <c r="A826" i="2"/>
  <c r="B826" i="2"/>
  <c r="C826" i="2"/>
  <c r="D826" i="2"/>
  <c r="F826" i="2" s="1"/>
  <c r="G826" i="2" a="1"/>
  <c r="G826" i="2" s="1"/>
  <c r="H826" i="2" a="1"/>
  <c r="H826" i="2" s="1"/>
  <c r="I826" i="2" a="1"/>
  <c r="I826" i="2" s="1"/>
  <c r="J826" i="2" a="1"/>
  <c r="J826" i="2" s="1"/>
  <c r="K826" i="2" a="1"/>
  <c r="K826" i="2" s="1"/>
  <c r="A826" i="5" s="1"/>
  <c r="L826" i="2" a="1"/>
  <c r="L826" i="2" s="1"/>
  <c r="M826" i="2" s="1" a="1"/>
  <c r="M826" i="2" s="1"/>
  <c r="F826" i="5" s="1"/>
  <c r="O826" i="2" a="1"/>
  <c r="O826" i="2" s="1"/>
  <c r="A827" i="2"/>
  <c r="B827" i="2"/>
  <c r="C827" i="2"/>
  <c r="D827" i="2"/>
  <c r="E827" i="2" s="1"/>
  <c r="G827" i="2" a="1"/>
  <c r="G827" i="2" s="1"/>
  <c r="H827" i="2" a="1"/>
  <c r="H827" i="2" s="1"/>
  <c r="I827" i="2" a="1"/>
  <c r="I827" i="2" s="1"/>
  <c r="J827" i="2" a="1"/>
  <c r="J827" i="2" s="1"/>
  <c r="K827" i="2" a="1"/>
  <c r="K827" i="2" s="1"/>
  <c r="A827" i="5" s="1"/>
  <c r="L827" i="2" a="1"/>
  <c r="L827" i="2" s="1"/>
  <c r="O827" i="2" a="1"/>
  <c r="O827" i="2" s="1"/>
  <c r="Q827" i="2" s="1"/>
  <c r="D827" i="5" s="1"/>
  <c r="A828" i="2"/>
  <c r="B828" i="2"/>
  <c r="C828" i="2"/>
  <c r="D828" i="2"/>
  <c r="F828" i="2" s="1"/>
  <c r="G828" i="2" a="1"/>
  <c r="G828" i="2" s="1"/>
  <c r="H828" i="2" a="1"/>
  <c r="H828" i="2" s="1"/>
  <c r="I828" i="2" a="1"/>
  <c r="I828" i="2" s="1"/>
  <c r="J828" i="2" a="1"/>
  <c r="J828" i="2" s="1"/>
  <c r="K828" i="2" a="1"/>
  <c r="K828" i="2" s="1"/>
  <c r="A828" i="5" s="1"/>
  <c r="L828" i="2" a="1"/>
  <c r="L828" i="2" s="1"/>
  <c r="O828" i="2" a="1"/>
  <c r="O828" i="2" s="1"/>
  <c r="P828" i="2" s="1"/>
  <c r="C828" i="5" s="1"/>
  <c r="A829" i="2"/>
  <c r="B829" i="2"/>
  <c r="C829" i="2"/>
  <c r="D829" i="2"/>
  <c r="E829" i="2" s="1"/>
  <c r="G829" i="2" a="1"/>
  <c r="G829" i="2" s="1"/>
  <c r="H829" i="2" a="1"/>
  <c r="H829" i="2" s="1"/>
  <c r="I829" i="2" a="1"/>
  <c r="I829" i="2" s="1"/>
  <c r="J829" i="2" a="1"/>
  <c r="J829" i="2" s="1"/>
  <c r="K829" i="2" a="1"/>
  <c r="K829" i="2" s="1"/>
  <c r="A829" i="5" s="1"/>
  <c r="L829" i="2" a="1"/>
  <c r="L829" i="2" s="1"/>
  <c r="O829" i="2" a="1"/>
  <c r="O829" i="2" s="1"/>
  <c r="P829" i="2" s="1"/>
  <c r="C829" i="5" s="1"/>
  <c r="A830" i="2"/>
  <c r="B830" i="2"/>
  <c r="C830" i="2"/>
  <c r="D830" i="2"/>
  <c r="E830" i="2" s="1"/>
  <c r="G830" i="2" a="1"/>
  <c r="G830" i="2" s="1"/>
  <c r="H830" i="2" a="1"/>
  <c r="H830" i="2" s="1"/>
  <c r="I830" i="2" a="1"/>
  <c r="I830" i="2" s="1"/>
  <c r="J830" i="2" a="1"/>
  <c r="J830" i="2" s="1"/>
  <c r="K830" i="2" a="1"/>
  <c r="K830" i="2" s="1"/>
  <c r="A830" i="5" s="1"/>
  <c r="L830" i="2" a="1"/>
  <c r="L830" i="2" s="1"/>
  <c r="M830" i="2" s="1" a="1"/>
  <c r="M830" i="2" s="1"/>
  <c r="F830" i="5" s="1"/>
  <c r="O830" i="2" a="1"/>
  <c r="O830" i="2" s="1"/>
  <c r="Q830" i="2" s="1"/>
  <c r="D830" i="5" s="1"/>
  <c r="A831" i="2"/>
  <c r="B831" i="2"/>
  <c r="C831" i="2"/>
  <c r="D831" i="2"/>
  <c r="E831" i="2" s="1"/>
  <c r="G831" i="2" a="1"/>
  <c r="G831" i="2" s="1"/>
  <c r="H831" i="2" a="1"/>
  <c r="H831" i="2" s="1"/>
  <c r="I831" i="2" a="1"/>
  <c r="I831" i="2" s="1"/>
  <c r="J831" i="2" a="1"/>
  <c r="J831" i="2" s="1"/>
  <c r="K831" i="2" a="1"/>
  <c r="K831" i="2" s="1"/>
  <c r="A831" i="5" s="1"/>
  <c r="L831" i="2" a="1"/>
  <c r="L831" i="2" s="1"/>
  <c r="O831" i="2" a="1"/>
  <c r="O831" i="2" s="1"/>
  <c r="P831" i="2" s="1"/>
  <c r="C831" i="5" s="1"/>
  <c r="A832" i="2"/>
  <c r="B832" i="2"/>
  <c r="C832" i="2"/>
  <c r="D832" i="2"/>
  <c r="F832" i="2" s="1"/>
  <c r="G832" i="2" a="1"/>
  <c r="G832" i="2" s="1"/>
  <c r="H832" i="2" a="1"/>
  <c r="H832" i="2" s="1"/>
  <c r="I832" i="2" a="1"/>
  <c r="I832" i="2" s="1"/>
  <c r="J832" i="2" a="1"/>
  <c r="J832" i="2" s="1"/>
  <c r="K832" i="2" a="1"/>
  <c r="K832" i="2" s="1"/>
  <c r="A832" i="5" s="1"/>
  <c r="L832" i="2" a="1"/>
  <c r="L832" i="2" s="1"/>
  <c r="N832" i="2" s="1" a="1"/>
  <c r="N832" i="2" s="1"/>
  <c r="E832" i="5" s="1"/>
  <c r="O832" i="2" a="1"/>
  <c r="O832" i="2" s="1"/>
  <c r="P832" i="2" s="1"/>
  <c r="C832" i="5" s="1"/>
  <c r="A833" i="2"/>
  <c r="B833" i="2"/>
  <c r="C833" i="2"/>
  <c r="D833" i="2"/>
  <c r="E833" i="2" s="1"/>
  <c r="G833" i="2" a="1"/>
  <c r="G833" i="2" s="1"/>
  <c r="H833" i="2" a="1"/>
  <c r="H833" i="2" s="1"/>
  <c r="I833" i="2" a="1"/>
  <c r="I833" i="2" s="1"/>
  <c r="J833" i="2" a="1"/>
  <c r="J833" i="2" s="1"/>
  <c r="K833" i="2" a="1"/>
  <c r="K833" i="2" s="1"/>
  <c r="A833" i="5" s="1"/>
  <c r="L833" i="2" a="1"/>
  <c r="L833" i="2" s="1"/>
  <c r="O833" i="2" a="1"/>
  <c r="O833" i="2" s="1"/>
  <c r="P833" i="2" s="1"/>
  <c r="C833" i="5" s="1"/>
  <c r="A834" i="2"/>
  <c r="B834" i="2"/>
  <c r="C834" i="2"/>
  <c r="D834" i="2"/>
  <c r="G834" i="2" a="1"/>
  <c r="G834" i="2" s="1"/>
  <c r="H834" i="2" a="1"/>
  <c r="H834" i="2" s="1"/>
  <c r="I834" i="2" a="1"/>
  <c r="I834" i="2" s="1"/>
  <c r="J834" i="2" a="1"/>
  <c r="J834" i="2" s="1"/>
  <c r="K834" i="2" a="1"/>
  <c r="K834" i="2" s="1"/>
  <c r="A834" i="5" s="1"/>
  <c r="L834" i="2" a="1"/>
  <c r="L834" i="2" s="1"/>
  <c r="M834" i="2" s="1" a="1"/>
  <c r="M834" i="2" s="1"/>
  <c r="F834" i="5" s="1"/>
  <c r="O834" i="2" a="1"/>
  <c r="O834" i="2" s="1"/>
  <c r="A835" i="2"/>
  <c r="B835" i="2"/>
  <c r="C835" i="2"/>
  <c r="D835" i="2"/>
  <c r="E835" i="2" s="1"/>
  <c r="G835" i="2" a="1"/>
  <c r="G835" i="2" s="1"/>
  <c r="H835" i="2" a="1"/>
  <c r="H835" i="2" s="1"/>
  <c r="I835" i="2" a="1"/>
  <c r="I835" i="2" s="1"/>
  <c r="J835" i="2" a="1"/>
  <c r="J835" i="2" s="1"/>
  <c r="K835" i="2" a="1"/>
  <c r="K835" i="2" s="1"/>
  <c r="A835" i="5" s="1"/>
  <c r="L835" i="2" a="1"/>
  <c r="L835" i="2" s="1"/>
  <c r="O835" i="2" a="1"/>
  <c r="O835" i="2" s="1"/>
  <c r="P835" i="2" s="1"/>
  <c r="C835" i="5" s="1"/>
  <c r="A836" i="2"/>
  <c r="B836" i="2"/>
  <c r="C836" i="2"/>
  <c r="D836" i="2"/>
  <c r="F836" i="2" s="1"/>
  <c r="G836" i="2" a="1"/>
  <c r="G836" i="2" s="1"/>
  <c r="H836" i="2" a="1"/>
  <c r="H836" i="2" s="1"/>
  <c r="I836" i="2" a="1"/>
  <c r="I836" i="2" s="1"/>
  <c r="J836" i="2" a="1"/>
  <c r="J836" i="2" s="1"/>
  <c r="K836" i="2" a="1"/>
  <c r="K836" i="2" s="1"/>
  <c r="A836" i="5" s="1"/>
  <c r="L836" i="2" a="1"/>
  <c r="L836" i="2" s="1"/>
  <c r="M836" i="2" s="1" a="1"/>
  <c r="M836" i="2" s="1"/>
  <c r="F836" i="5" s="1"/>
  <c r="O836" i="2" a="1"/>
  <c r="O836" i="2" s="1"/>
  <c r="A837" i="2"/>
  <c r="B837" i="2"/>
  <c r="C837" i="2"/>
  <c r="D837" i="2"/>
  <c r="E837" i="2" s="1"/>
  <c r="G837" i="2" a="1"/>
  <c r="G837" i="2" s="1"/>
  <c r="H837" i="2" a="1"/>
  <c r="H837" i="2" s="1"/>
  <c r="I837" i="2" a="1"/>
  <c r="I837" i="2" s="1"/>
  <c r="J837" i="2" a="1"/>
  <c r="J837" i="2" s="1"/>
  <c r="K837" i="2" a="1"/>
  <c r="K837" i="2" s="1"/>
  <c r="A837" i="5" s="1"/>
  <c r="L837" i="2" a="1"/>
  <c r="L837" i="2" s="1"/>
  <c r="O837" i="2" a="1"/>
  <c r="O837" i="2" s="1"/>
  <c r="A838" i="2"/>
  <c r="B838" i="2"/>
  <c r="C838" i="2"/>
  <c r="D838" i="2"/>
  <c r="F838" i="2" s="1"/>
  <c r="G838" i="2" a="1"/>
  <c r="G838" i="2" s="1"/>
  <c r="H838" i="2" a="1"/>
  <c r="H838" i="2" s="1"/>
  <c r="I838" i="2" a="1"/>
  <c r="I838" i="2" s="1"/>
  <c r="J838" i="2" a="1"/>
  <c r="J838" i="2" s="1"/>
  <c r="K838" i="2" a="1"/>
  <c r="K838" i="2" s="1"/>
  <c r="A838" i="5" s="1"/>
  <c r="L838" i="2" a="1"/>
  <c r="L838" i="2" s="1"/>
  <c r="M838" i="2" s="1" a="1"/>
  <c r="M838" i="2" s="1"/>
  <c r="F838" i="5" s="1"/>
  <c r="O838" i="2" a="1"/>
  <c r="O838" i="2" s="1"/>
  <c r="A839" i="2"/>
  <c r="B839" i="2"/>
  <c r="C839" i="2"/>
  <c r="D839" i="2"/>
  <c r="F839" i="2" s="1"/>
  <c r="G839" i="2" a="1"/>
  <c r="G839" i="2" s="1"/>
  <c r="H839" i="2" a="1"/>
  <c r="H839" i="2" s="1"/>
  <c r="I839" i="2" a="1"/>
  <c r="I839" i="2" s="1"/>
  <c r="J839" i="2" a="1"/>
  <c r="J839" i="2" s="1"/>
  <c r="K839" i="2" a="1"/>
  <c r="K839" i="2" s="1"/>
  <c r="A839" i="5" s="1"/>
  <c r="L839" i="2" a="1"/>
  <c r="L839" i="2" s="1"/>
  <c r="O839" i="2" a="1"/>
  <c r="O839" i="2" s="1"/>
  <c r="P839" i="2" s="1"/>
  <c r="C839" i="5" s="1"/>
  <c r="A840" i="2"/>
  <c r="B840" i="2"/>
  <c r="C840" i="2"/>
  <c r="D840" i="2"/>
  <c r="G840" i="2" a="1"/>
  <c r="G840" i="2" s="1"/>
  <c r="H840" i="2" a="1"/>
  <c r="H840" i="2" s="1"/>
  <c r="I840" i="2" a="1"/>
  <c r="I840" i="2" s="1"/>
  <c r="J840" i="2" a="1"/>
  <c r="J840" i="2" s="1"/>
  <c r="K840" i="2" a="1"/>
  <c r="K840" i="2" s="1"/>
  <c r="A840" i="5" s="1"/>
  <c r="L840" i="2" a="1"/>
  <c r="L840" i="2" s="1"/>
  <c r="O840" i="2" a="1"/>
  <c r="O840" i="2" s="1"/>
  <c r="A841" i="2"/>
  <c r="B841" i="2"/>
  <c r="C841" i="2"/>
  <c r="D841" i="2"/>
  <c r="F841" i="2" s="1"/>
  <c r="G841" i="2" a="1"/>
  <c r="G841" i="2" s="1"/>
  <c r="H841" i="2" a="1"/>
  <c r="H841" i="2" s="1"/>
  <c r="I841" i="2" a="1"/>
  <c r="I841" i="2" s="1"/>
  <c r="J841" i="2" a="1"/>
  <c r="J841" i="2" s="1"/>
  <c r="K841" i="2" a="1"/>
  <c r="K841" i="2" s="1"/>
  <c r="A841" i="5" s="1"/>
  <c r="L841" i="2" a="1"/>
  <c r="L841" i="2" s="1"/>
  <c r="O841" i="2" a="1"/>
  <c r="O841" i="2" s="1"/>
  <c r="A842" i="2"/>
  <c r="B842" i="2"/>
  <c r="C842" i="2"/>
  <c r="D842" i="2"/>
  <c r="E842" i="2" s="1"/>
  <c r="G842" i="2" a="1"/>
  <c r="G842" i="2" s="1"/>
  <c r="H842" i="2" a="1"/>
  <c r="H842" i="2" s="1"/>
  <c r="I842" i="2" a="1"/>
  <c r="I842" i="2" s="1"/>
  <c r="J842" i="2" a="1"/>
  <c r="J842" i="2" s="1"/>
  <c r="K842" i="2" a="1"/>
  <c r="K842" i="2" s="1"/>
  <c r="A842" i="5" s="1"/>
  <c r="L842" i="2" a="1"/>
  <c r="L842" i="2" s="1"/>
  <c r="N842" i="2" s="1" a="1"/>
  <c r="N842" i="2" s="1"/>
  <c r="E842" i="5" s="1"/>
  <c r="O842" i="2" a="1"/>
  <c r="O842" i="2" s="1"/>
  <c r="A843" i="2"/>
  <c r="B843" i="2"/>
  <c r="C843" i="2"/>
  <c r="D843" i="2"/>
  <c r="F843" i="2" s="1"/>
  <c r="G843" i="2" a="1"/>
  <c r="G843" i="2" s="1"/>
  <c r="H843" i="2" a="1"/>
  <c r="H843" i="2" s="1"/>
  <c r="I843" i="2" a="1"/>
  <c r="I843" i="2" s="1"/>
  <c r="J843" i="2" a="1"/>
  <c r="J843" i="2" s="1"/>
  <c r="K843" i="2" a="1"/>
  <c r="K843" i="2" s="1"/>
  <c r="A843" i="5" s="1"/>
  <c r="L843" i="2" a="1"/>
  <c r="L843" i="2" s="1"/>
  <c r="O843" i="2" a="1"/>
  <c r="O843" i="2" s="1"/>
  <c r="P843" i="2" s="1"/>
  <c r="C843" i="5" s="1"/>
  <c r="A844" i="2"/>
  <c r="B844" i="2"/>
  <c r="C844" i="2"/>
  <c r="D844" i="2"/>
  <c r="F844" i="2" s="1"/>
  <c r="G844" i="2" a="1"/>
  <c r="G844" i="2" s="1"/>
  <c r="H844" i="2" a="1"/>
  <c r="H844" i="2" s="1"/>
  <c r="I844" i="2" a="1"/>
  <c r="I844" i="2" s="1"/>
  <c r="J844" i="2" a="1"/>
  <c r="J844" i="2" s="1"/>
  <c r="K844" i="2" a="1"/>
  <c r="K844" i="2" s="1"/>
  <c r="A844" i="5" s="1"/>
  <c r="L844" i="2" a="1"/>
  <c r="L844" i="2" s="1"/>
  <c r="O844" i="2" a="1"/>
  <c r="O844" i="2" s="1"/>
  <c r="Q844" i="2" s="1"/>
  <c r="D844" i="5" s="1"/>
  <c r="A845" i="2"/>
  <c r="B845" i="2"/>
  <c r="C845" i="2"/>
  <c r="D845" i="2"/>
  <c r="F845" i="2" s="1"/>
  <c r="G845" i="2" a="1"/>
  <c r="G845" i="2" s="1"/>
  <c r="H845" i="2" a="1"/>
  <c r="H845" i="2" s="1"/>
  <c r="I845" i="2" a="1"/>
  <c r="I845" i="2" s="1"/>
  <c r="J845" i="2" a="1"/>
  <c r="J845" i="2" s="1"/>
  <c r="K845" i="2" a="1"/>
  <c r="K845" i="2" s="1"/>
  <c r="A845" i="5" s="1"/>
  <c r="L845" i="2" a="1"/>
  <c r="L845" i="2" s="1"/>
  <c r="O845" i="2" a="1"/>
  <c r="O845" i="2" s="1"/>
  <c r="A846" i="2"/>
  <c r="B846" i="2"/>
  <c r="C846" i="2"/>
  <c r="D846" i="2"/>
  <c r="E846" i="2" s="1"/>
  <c r="G846" i="2" a="1"/>
  <c r="G846" i="2" s="1"/>
  <c r="H846" i="2" a="1"/>
  <c r="H846" i="2" s="1"/>
  <c r="I846" i="2" a="1"/>
  <c r="I846" i="2" s="1"/>
  <c r="J846" i="2" a="1"/>
  <c r="J846" i="2" s="1"/>
  <c r="K846" i="2" a="1"/>
  <c r="K846" i="2" s="1"/>
  <c r="A846" i="5" s="1"/>
  <c r="L846" i="2" a="1"/>
  <c r="L846" i="2" s="1"/>
  <c r="M846" i="2" s="1" a="1"/>
  <c r="M846" i="2" s="1"/>
  <c r="F846" i="5" s="1"/>
  <c r="O846" i="2" a="1"/>
  <c r="O846" i="2" s="1"/>
  <c r="A847" i="2"/>
  <c r="B847" i="2"/>
  <c r="C847" i="2"/>
  <c r="D847" i="2"/>
  <c r="F847" i="2" s="1"/>
  <c r="G847" i="2" a="1"/>
  <c r="G847" i="2" s="1"/>
  <c r="H847" i="2" a="1"/>
  <c r="H847" i="2" s="1"/>
  <c r="I847" i="2" a="1"/>
  <c r="I847" i="2" s="1"/>
  <c r="J847" i="2" a="1"/>
  <c r="J847" i="2" s="1"/>
  <c r="K847" i="2" a="1"/>
  <c r="K847" i="2" s="1"/>
  <c r="A847" i="5" s="1"/>
  <c r="L847" i="2" a="1"/>
  <c r="L847" i="2" s="1"/>
  <c r="O847" i="2" a="1"/>
  <c r="O847" i="2" s="1"/>
  <c r="P847" i="2" s="1"/>
  <c r="C847" i="5" s="1"/>
  <c r="A848" i="2"/>
  <c r="B848" i="2"/>
  <c r="C848" i="2"/>
  <c r="D848" i="2"/>
  <c r="F848" i="2" s="1"/>
  <c r="G848" i="2" a="1"/>
  <c r="G848" i="2" s="1"/>
  <c r="H848" i="2" a="1"/>
  <c r="H848" i="2" s="1"/>
  <c r="I848" i="2" a="1"/>
  <c r="I848" i="2" s="1"/>
  <c r="J848" i="2" a="1"/>
  <c r="J848" i="2" s="1"/>
  <c r="K848" i="2" a="1"/>
  <c r="K848" i="2" s="1"/>
  <c r="A848" i="5" s="1"/>
  <c r="L848" i="2" a="1"/>
  <c r="L848" i="2" s="1"/>
  <c r="M848" i="2" s="1" a="1"/>
  <c r="M848" i="2" s="1"/>
  <c r="F848" i="5" s="1"/>
  <c r="O848" i="2" a="1"/>
  <c r="O848" i="2" s="1"/>
  <c r="Q848" i="2" s="1"/>
  <c r="D848" i="5" s="1"/>
  <c r="A849" i="2"/>
  <c r="B849" i="2"/>
  <c r="C849" i="2"/>
  <c r="D849" i="2"/>
  <c r="F849" i="2" s="1"/>
  <c r="G849" i="2" a="1"/>
  <c r="G849" i="2" s="1"/>
  <c r="H849" i="2" a="1"/>
  <c r="H849" i="2" s="1"/>
  <c r="I849" i="2" a="1"/>
  <c r="I849" i="2" s="1"/>
  <c r="J849" i="2" a="1"/>
  <c r="J849" i="2" s="1"/>
  <c r="K849" i="2" a="1"/>
  <c r="K849" i="2" s="1"/>
  <c r="A849" i="5" s="1"/>
  <c r="L849" i="2" a="1"/>
  <c r="L849" i="2" s="1"/>
  <c r="M849" i="2" s="1" a="1"/>
  <c r="M849" i="2" s="1"/>
  <c r="F849" i="5" s="1"/>
  <c r="O849" i="2" a="1"/>
  <c r="O849" i="2" s="1"/>
  <c r="A850" i="2"/>
  <c r="B850" i="2"/>
  <c r="C850" i="2"/>
  <c r="D850" i="2"/>
  <c r="E850" i="2" s="1"/>
  <c r="G850" i="2" a="1"/>
  <c r="G850" i="2" s="1"/>
  <c r="H850" i="2" a="1"/>
  <c r="H850" i="2" s="1"/>
  <c r="I850" i="2" a="1"/>
  <c r="I850" i="2" s="1"/>
  <c r="J850" i="2" a="1"/>
  <c r="J850" i="2" s="1"/>
  <c r="K850" i="2" a="1"/>
  <c r="K850" i="2" s="1"/>
  <c r="A850" i="5" s="1"/>
  <c r="L850" i="2" a="1"/>
  <c r="L850" i="2" s="1"/>
  <c r="N850" i="2" s="1" a="1"/>
  <c r="N850" i="2" s="1"/>
  <c r="E850" i="5" s="1"/>
  <c r="O850" i="2" a="1"/>
  <c r="O850" i="2" s="1"/>
  <c r="Q850" i="2" s="1"/>
  <c r="D850" i="5" s="1"/>
  <c r="A851" i="2"/>
  <c r="B851" i="2"/>
  <c r="C851" i="2"/>
  <c r="D851" i="2"/>
  <c r="E851" i="2" s="1"/>
  <c r="G851" i="2" a="1"/>
  <c r="G851" i="2" s="1"/>
  <c r="H851" i="2" a="1"/>
  <c r="H851" i="2" s="1"/>
  <c r="I851" i="2" a="1"/>
  <c r="I851" i="2" s="1"/>
  <c r="J851" i="2" a="1"/>
  <c r="J851" i="2" s="1"/>
  <c r="K851" i="2" a="1"/>
  <c r="K851" i="2" s="1"/>
  <c r="A851" i="5" s="1"/>
  <c r="L851" i="2" a="1"/>
  <c r="L851" i="2" s="1"/>
  <c r="O851" i="2" a="1"/>
  <c r="O851" i="2" s="1"/>
  <c r="P851" i="2" s="1"/>
  <c r="C851" i="5" s="1"/>
  <c r="A852" i="2"/>
  <c r="B852" i="2"/>
  <c r="C852" i="2"/>
  <c r="D852" i="2"/>
  <c r="F852" i="2" s="1"/>
  <c r="G852" i="2" a="1"/>
  <c r="G852" i="2" s="1"/>
  <c r="H852" i="2" a="1"/>
  <c r="H852" i="2" s="1"/>
  <c r="I852" i="2" a="1"/>
  <c r="I852" i="2" s="1"/>
  <c r="J852" i="2" a="1"/>
  <c r="J852" i="2" s="1"/>
  <c r="K852" i="2" a="1"/>
  <c r="K852" i="2" s="1"/>
  <c r="A852" i="5" s="1"/>
  <c r="L852" i="2" a="1"/>
  <c r="L852" i="2" s="1"/>
  <c r="N852" i="2" s="1" a="1"/>
  <c r="N852" i="2" s="1"/>
  <c r="E852" i="5" s="1"/>
  <c r="O852" i="2" a="1"/>
  <c r="O852" i="2" s="1"/>
  <c r="P852" i="2" s="1"/>
  <c r="C852" i="5" s="1"/>
  <c r="A853" i="2"/>
  <c r="B853" i="2"/>
  <c r="C853" i="2"/>
  <c r="D853" i="2"/>
  <c r="E853" i="2" s="1"/>
  <c r="G853" i="2" a="1"/>
  <c r="G853" i="2" s="1"/>
  <c r="H853" i="2" a="1"/>
  <c r="H853" i="2" s="1"/>
  <c r="I853" i="2" a="1"/>
  <c r="I853" i="2" s="1"/>
  <c r="J853" i="2" a="1"/>
  <c r="J853" i="2" s="1"/>
  <c r="K853" i="2" a="1"/>
  <c r="K853" i="2" s="1"/>
  <c r="A853" i="5" s="1"/>
  <c r="L853" i="2" a="1"/>
  <c r="L853" i="2" s="1"/>
  <c r="O853" i="2" a="1"/>
  <c r="O853" i="2" s="1"/>
  <c r="A854" i="2"/>
  <c r="B854" i="2"/>
  <c r="C854" i="2"/>
  <c r="D854" i="2"/>
  <c r="E854" i="2" s="1"/>
  <c r="G854" i="2" a="1"/>
  <c r="G854" i="2" s="1"/>
  <c r="H854" i="2" a="1"/>
  <c r="H854" i="2" s="1"/>
  <c r="I854" i="2" a="1"/>
  <c r="I854" i="2" s="1"/>
  <c r="J854" i="2" a="1"/>
  <c r="J854" i="2" s="1"/>
  <c r="K854" i="2" a="1"/>
  <c r="K854" i="2" s="1"/>
  <c r="A854" i="5" s="1"/>
  <c r="L854" i="2" a="1"/>
  <c r="L854" i="2" s="1"/>
  <c r="O854" i="2" a="1"/>
  <c r="O854" i="2" s="1"/>
  <c r="A855" i="2"/>
  <c r="B855" i="2"/>
  <c r="C855" i="2"/>
  <c r="D855" i="2"/>
  <c r="E855" i="2" s="1"/>
  <c r="G855" i="2" a="1"/>
  <c r="G855" i="2" s="1"/>
  <c r="H855" i="2" a="1"/>
  <c r="H855" i="2" s="1"/>
  <c r="I855" i="2" a="1"/>
  <c r="I855" i="2" s="1"/>
  <c r="J855" i="2" a="1"/>
  <c r="J855" i="2" s="1"/>
  <c r="K855" i="2" a="1"/>
  <c r="K855" i="2" s="1"/>
  <c r="A855" i="5" s="1"/>
  <c r="L855" i="2" a="1"/>
  <c r="L855" i="2" s="1"/>
  <c r="O855" i="2" a="1"/>
  <c r="O855" i="2" s="1"/>
  <c r="A856" i="2"/>
  <c r="B856" i="2"/>
  <c r="C856" i="2"/>
  <c r="D856" i="2"/>
  <c r="F856" i="2" s="1"/>
  <c r="G856" i="2" a="1"/>
  <c r="G856" i="2" s="1"/>
  <c r="H856" i="2" a="1"/>
  <c r="H856" i="2" s="1"/>
  <c r="I856" i="2" a="1"/>
  <c r="I856" i="2" s="1"/>
  <c r="J856" i="2" a="1"/>
  <c r="J856" i="2" s="1"/>
  <c r="K856" i="2" a="1"/>
  <c r="K856" i="2" s="1"/>
  <c r="A856" i="5" s="1"/>
  <c r="L856" i="2" a="1"/>
  <c r="L856" i="2" s="1"/>
  <c r="O856" i="2" a="1"/>
  <c r="O856" i="2" s="1"/>
  <c r="T13" i="5" a="1"/>
  <c r="T13" i="5" s="1"/>
  <c r="T14" i="5" a="1"/>
  <c r="T14" i="5" s="1"/>
  <c r="T15" i="5" a="1"/>
  <c r="T15" i="5" s="1"/>
  <c r="T16" i="5" a="1"/>
  <c r="T16" i="5" s="1"/>
  <c r="T17" i="5" a="1"/>
  <c r="T17" i="5" s="1"/>
  <c r="T18" i="5" a="1"/>
  <c r="T18" i="5" s="1"/>
  <c r="T19" i="5" a="1"/>
  <c r="T19" i="5" s="1"/>
  <c r="T20" i="5" a="1"/>
  <c r="T20" i="5" s="1"/>
  <c r="T21" i="5" a="1"/>
  <c r="T21" i="5" s="1"/>
  <c r="T22" i="5" a="1"/>
  <c r="T22" i="5" s="1"/>
  <c r="T23" i="5" a="1"/>
  <c r="T23" i="5" s="1"/>
  <c r="T24" i="5" a="1"/>
  <c r="T24" i="5" s="1"/>
  <c r="T25" i="5" a="1"/>
  <c r="T25" i="5" s="1"/>
  <c r="T26" i="5" a="1"/>
  <c r="T26" i="5" s="1"/>
  <c r="T27" i="5" a="1"/>
  <c r="T27" i="5" s="1"/>
  <c r="T28" i="5" a="1"/>
  <c r="T28" i="5" s="1"/>
  <c r="T29" i="5" a="1"/>
  <c r="T29" i="5" s="1"/>
  <c r="T30" i="5" a="1"/>
  <c r="T30" i="5" s="1"/>
  <c r="T31" i="5" a="1"/>
  <c r="T31" i="5" s="1"/>
  <c r="T32" i="5" a="1"/>
  <c r="T32" i="5" s="1"/>
  <c r="T33" i="5" a="1"/>
  <c r="T33" i="5" s="1"/>
  <c r="T34" i="5" a="1"/>
  <c r="T34" i="5" s="1"/>
  <c r="T35" i="5" a="1"/>
  <c r="T35" i="5" s="1"/>
  <c r="T36" i="5" a="1"/>
  <c r="T36" i="5" s="1"/>
  <c r="T37" i="5" a="1"/>
  <c r="T37" i="5" s="1"/>
  <c r="T38" i="5" a="1"/>
  <c r="T38" i="5" s="1"/>
  <c r="T39" i="5" a="1"/>
  <c r="T39" i="5" s="1"/>
  <c r="T40" i="5" a="1"/>
  <c r="T40" i="5" s="1"/>
  <c r="T41" i="5" a="1"/>
  <c r="T41" i="5" s="1"/>
  <c r="T42" i="5" a="1"/>
  <c r="T42" i="5" s="1"/>
  <c r="T43" i="5" a="1"/>
  <c r="T43" i="5" s="1"/>
  <c r="T44" i="5" a="1"/>
  <c r="T44" i="5" s="1"/>
  <c r="T45" i="5" a="1"/>
  <c r="T45" i="5" s="1"/>
  <c r="T46" i="5" a="1"/>
  <c r="T46" i="5" s="1"/>
  <c r="T47" i="5" a="1"/>
  <c r="T47" i="5" s="1"/>
  <c r="T48" i="5" a="1"/>
  <c r="T48" i="5" s="1"/>
  <c r="T49" i="5" a="1"/>
  <c r="T49" i="5" s="1"/>
  <c r="T50" i="5" a="1"/>
  <c r="T50" i="5" s="1"/>
  <c r="T51" i="5" a="1"/>
  <c r="T51" i="5" s="1"/>
  <c r="T52" i="5" a="1"/>
  <c r="T52" i="5" s="1"/>
  <c r="T53" i="5" a="1"/>
  <c r="T53" i="5" s="1"/>
  <c r="T54" i="5" a="1"/>
  <c r="T54" i="5" s="1"/>
  <c r="T55" i="5" a="1"/>
  <c r="T55" i="5" s="1"/>
  <c r="T56" i="5" a="1"/>
  <c r="T56" i="5" s="1"/>
  <c r="T57" i="5" a="1"/>
  <c r="T57" i="5" s="1"/>
  <c r="T58" i="5" a="1"/>
  <c r="T58" i="5" s="1"/>
  <c r="T59" i="5" a="1"/>
  <c r="T59" i="5" s="1"/>
  <c r="T60" i="5" a="1"/>
  <c r="T60" i="5" s="1"/>
  <c r="T61" i="5" a="1"/>
  <c r="T61" i="5" s="1"/>
  <c r="T62" i="5" a="1"/>
  <c r="T62" i="5" s="1"/>
  <c r="T63" i="5" a="1"/>
  <c r="T63" i="5" s="1"/>
  <c r="A630" i="5"/>
  <c r="A631" i="5"/>
  <c r="D631" i="5"/>
  <c r="A632" i="5"/>
  <c r="D632" i="5"/>
  <c r="A633" i="5"/>
  <c r="A634" i="5"/>
  <c r="A635" i="5"/>
  <c r="D635" i="5"/>
  <c r="A636" i="5"/>
  <c r="A637" i="5"/>
  <c r="D637" i="5"/>
  <c r="A638" i="5"/>
  <c r="E638" i="5"/>
  <c r="A639" i="5"/>
  <c r="D639" i="5"/>
  <c r="A640" i="5"/>
  <c r="F640" i="5"/>
  <c r="A641" i="5"/>
  <c r="A642" i="5"/>
  <c r="A643" i="5"/>
  <c r="A644" i="5"/>
  <c r="D644" i="5"/>
  <c r="A645" i="5"/>
  <c r="A646" i="5"/>
  <c r="A647" i="5"/>
  <c r="E647" i="5"/>
  <c r="A648" i="5"/>
  <c r="A649" i="5"/>
  <c r="C649" i="5"/>
  <c r="A650" i="5"/>
  <c r="A651" i="5"/>
  <c r="A652" i="5"/>
  <c r="A653" i="5"/>
  <c r="A654" i="5"/>
  <c r="F654" i="5"/>
  <c r="A655" i="5"/>
  <c r="A656" i="5"/>
  <c r="A657" i="5"/>
  <c r="A658" i="5"/>
  <c r="A659" i="5"/>
  <c r="A660" i="5"/>
  <c r="A661" i="5"/>
  <c r="A662" i="5"/>
  <c r="A663" i="5"/>
  <c r="A664" i="5"/>
  <c r="A665" i="5"/>
  <c r="A666" i="5"/>
  <c r="A667" i="5"/>
  <c r="A668" i="5"/>
  <c r="A669" i="5"/>
  <c r="E669" i="5"/>
  <c r="A670" i="5"/>
  <c r="A671" i="5"/>
  <c r="F671" i="5"/>
  <c r="A672" i="5"/>
  <c r="A673" i="5"/>
  <c r="A674" i="5"/>
  <c r="E674" i="5"/>
  <c r="A675" i="5"/>
  <c r="D675" i="5"/>
  <c r="A676" i="5"/>
  <c r="A677" i="5"/>
  <c r="A678" i="5"/>
  <c r="A679" i="5"/>
  <c r="D679" i="5"/>
  <c r="A680" i="5"/>
  <c r="A681" i="5"/>
  <c r="A682" i="5"/>
  <c r="F682" i="5"/>
  <c r="A683" i="5"/>
  <c r="A684" i="5"/>
  <c r="C684" i="5"/>
  <c r="A685" i="5"/>
  <c r="A686" i="5"/>
  <c r="A687" i="5"/>
  <c r="E687" i="5"/>
  <c r="A688" i="5"/>
  <c r="A689" i="5"/>
  <c r="A690" i="5"/>
  <c r="A691" i="5"/>
  <c r="F691" i="5"/>
  <c r="A692" i="5"/>
  <c r="A693" i="5"/>
  <c r="E695" i="5"/>
  <c r="A696" i="5"/>
  <c r="A697" i="5"/>
  <c r="A698" i="5"/>
  <c r="A699" i="5"/>
  <c r="A700" i="5"/>
  <c r="A701" i="5"/>
  <c r="F701" i="5"/>
  <c r="C701" i="5"/>
  <c r="A702" i="5"/>
  <c r="A704" i="5"/>
  <c r="C704" i="5"/>
  <c r="A705" i="5"/>
  <c r="A707" i="5"/>
  <c r="A708" i="5"/>
  <c r="A711" i="5"/>
  <c r="A712" i="5"/>
  <c r="A714" i="5"/>
  <c r="A715" i="5"/>
  <c r="F715" i="5"/>
  <c r="A717" i="5"/>
  <c r="A718" i="5"/>
  <c r="A719" i="5"/>
  <c r="A720" i="5"/>
  <c r="A126" i="5"/>
  <c r="F126" i="5"/>
  <c r="A127" i="5"/>
  <c r="D127" i="5"/>
  <c r="A128" i="5"/>
  <c r="A129" i="5"/>
  <c r="A130" i="5"/>
  <c r="A131" i="5"/>
  <c r="A132" i="5"/>
  <c r="A133" i="5"/>
  <c r="C133" i="5"/>
  <c r="A134" i="5"/>
  <c r="A135" i="5"/>
  <c r="A136" i="5"/>
  <c r="A137" i="5"/>
  <c r="C137" i="5"/>
  <c r="A138" i="5"/>
  <c r="E138" i="5"/>
  <c r="A139" i="5"/>
  <c r="A140" i="5"/>
  <c r="A141" i="5"/>
  <c r="C141" i="5"/>
  <c r="A143" i="5"/>
  <c r="E143" i="5"/>
  <c r="A144" i="5"/>
  <c r="A145" i="5"/>
  <c r="A146" i="5"/>
  <c r="E146" i="5"/>
  <c r="A147" i="5"/>
  <c r="A150" i="5"/>
  <c r="A151" i="5"/>
  <c r="A152" i="5"/>
  <c r="A153" i="5"/>
  <c r="A154" i="5"/>
  <c r="F154" i="5"/>
  <c r="A155" i="5"/>
  <c r="A156" i="5"/>
  <c r="A157" i="5"/>
  <c r="A158" i="5"/>
  <c r="F158" i="5"/>
  <c r="A159" i="5"/>
  <c r="A160" i="5"/>
  <c r="A161" i="5"/>
  <c r="A162" i="5"/>
  <c r="A163" i="5"/>
  <c r="A164" i="5"/>
  <c r="A165" i="5"/>
  <c r="A166" i="5"/>
  <c r="F166" i="5"/>
  <c r="A167" i="5"/>
  <c r="A168" i="5"/>
  <c r="A169" i="5"/>
  <c r="E170" i="5"/>
  <c r="A171" i="5"/>
  <c r="C171" i="5"/>
  <c r="A172" i="5"/>
  <c r="A173" i="5"/>
  <c r="A174" i="5"/>
  <c r="A175" i="5"/>
  <c r="C175" i="5"/>
  <c r="A176" i="5"/>
  <c r="A177" i="5"/>
  <c r="A178" i="5"/>
  <c r="A179" i="5"/>
  <c r="A180" i="5"/>
  <c r="A181" i="5"/>
  <c r="A182" i="5"/>
  <c r="A183" i="5"/>
  <c r="A184" i="5"/>
  <c r="A185" i="5"/>
  <c r="D185" i="5"/>
  <c r="A186" i="5"/>
  <c r="A187" i="5"/>
  <c r="A188" i="5"/>
  <c r="A190" i="5"/>
  <c r="A191" i="5"/>
  <c r="A192" i="5"/>
  <c r="A193" i="5"/>
  <c r="A194" i="5"/>
  <c r="A195" i="5"/>
  <c r="A197" i="5"/>
  <c r="A198" i="5"/>
  <c r="A199" i="5"/>
  <c r="A200" i="5"/>
  <c r="A201" i="5"/>
  <c r="A202" i="5"/>
  <c r="A203" i="5"/>
  <c r="A204" i="5"/>
  <c r="F204" i="5"/>
  <c r="A205" i="5"/>
  <c r="F205" i="5"/>
  <c r="A206" i="5"/>
  <c r="A207" i="5"/>
  <c r="A208" i="5"/>
  <c r="A209" i="5"/>
  <c r="A210" i="5"/>
  <c r="A211" i="5"/>
  <c r="A212" i="5"/>
  <c r="A214" i="5"/>
  <c r="C214" i="5"/>
  <c r="A215" i="5"/>
  <c r="A216" i="5"/>
  <c r="A217" i="5"/>
  <c r="A218" i="5"/>
  <c r="C218" i="5"/>
  <c r="A219" i="5"/>
  <c r="A220" i="5"/>
  <c r="A221" i="5"/>
  <c r="A222" i="5"/>
  <c r="E222" i="5"/>
  <c r="A223" i="5"/>
  <c r="A224" i="5"/>
  <c r="A225" i="5"/>
  <c r="A226" i="5"/>
  <c r="A227" i="5"/>
  <c r="A228" i="5"/>
  <c r="A229" i="5"/>
  <c r="A230" i="5"/>
  <c r="C230" i="5"/>
  <c r="A231" i="5"/>
  <c r="A232" i="5"/>
  <c r="A233" i="5"/>
  <c r="F233" i="5"/>
  <c r="A234" i="5"/>
  <c r="D234" i="5"/>
  <c r="A236" i="5"/>
  <c r="A238" i="5"/>
  <c r="D238" i="5"/>
  <c r="A239" i="5"/>
  <c r="A240" i="5"/>
  <c r="A241" i="5"/>
  <c r="D241" i="5"/>
  <c r="A242" i="5"/>
  <c r="A243" i="5"/>
  <c r="F243" i="5"/>
  <c r="A244" i="5"/>
  <c r="A245" i="5"/>
  <c r="A246" i="5"/>
  <c r="A247" i="5"/>
  <c r="A248" i="5"/>
  <c r="A249" i="5"/>
  <c r="D249" i="5"/>
  <c r="A250" i="5"/>
  <c r="C250" i="5"/>
  <c r="A251" i="5"/>
  <c r="A252" i="5"/>
  <c r="A253" i="5"/>
  <c r="A254" i="5"/>
  <c r="A255" i="5"/>
  <c r="A258" i="5"/>
  <c r="A259" i="5"/>
  <c r="A260" i="5"/>
  <c r="A261" i="5"/>
  <c r="A262" i="5"/>
  <c r="A263" i="5"/>
  <c r="A265" i="5"/>
  <c r="A266" i="5"/>
  <c r="E266" i="5"/>
  <c r="A267" i="5"/>
  <c r="A268" i="5"/>
  <c r="A269" i="5"/>
  <c r="F269" i="5"/>
  <c r="A270" i="5"/>
  <c r="A271" i="5"/>
  <c r="A272" i="5"/>
  <c r="A273" i="5"/>
  <c r="F273" i="5"/>
  <c r="A274" i="5"/>
  <c r="D274" i="5"/>
  <c r="A275" i="5"/>
  <c r="C275" i="5"/>
  <c r="A276" i="5"/>
  <c r="A277" i="5"/>
  <c r="A278" i="5"/>
  <c r="A279" i="5"/>
  <c r="F279" i="5"/>
  <c r="C279" i="5"/>
  <c r="A280" i="5"/>
  <c r="F280" i="5"/>
  <c r="C280" i="5"/>
  <c r="A281" i="5"/>
  <c r="F281" i="5"/>
  <c r="D281" i="5"/>
  <c r="A282" i="5"/>
  <c r="C282" i="5"/>
  <c r="F283" i="5"/>
  <c r="A284" i="5"/>
  <c r="A285" i="5"/>
  <c r="E285" i="5"/>
  <c r="A286" i="5"/>
  <c r="A287" i="5"/>
  <c r="A288" i="5"/>
  <c r="F288" i="5"/>
  <c r="A289" i="5"/>
  <c r="A290" i="5"/>
  <c r="A291" i="5"/>
  <c r="A292" i="5"/>
  <c r="A293" i="5"/>
  <c r="A294" i="5"/>
  <c r="A295" i="5"/>
  <c r="A296" i="5"/>
  <c r="A297" i="5"/>
  <c r="F297" i="5"/>
  <c r="A298" i="5"/>
  <c r="A299" i="5"/>
  <c r="A300" i="5"/>
  <c r="A301" i="5"/>
  <c r="F301" i="5"/>
  <c r="A302" i="5"/>
  <c r="A303" i="5"/>
  <c r="A304" i="5"/>
  <c r="C304" i="5"/>
  <c r="A305" i="5"/>
  <c r="A306" i="5"/>
  <c r="A307" i="5"/>
  <c r="C307" i="5"/>
  <c r="A308" i="5"/>
  <c r="A309" i="5"/>
  <c r="A310" i="5"/>
  <c r="A311" i="5"/>
  <c r="C311" i="5"/>
  <c r="A312" i="5"/>
  <c r="A313" i="5"/>
  <c r="A314" i="5"/>
  <c r="C314" i="5"/>
  <c r="A315" i="5"/>
  <c r="A316" i="5"/>
  <c r="F316" i="5"/>
  <c r="A317" i="5"/>
  <c r="A318" i="5"/>
  <c r="A319" i="5"/>
  <c r="A320" i="5"/>
  <c r="F320" i="5"/>
  <c r="A321" i="5"/>
  <c r="E321" i="5"/>
  <c r="A322" i="5"/>
  <c r="A323" i="5"/>
  <c r="A324" i="5"/>
  <c r="A325" i="5"/>
  <c r="D325" i="5"/>
  <c r="A326" i="5"/>
  <c r="A327" i="5"/>
  <c r="A328" i="5"/>
  <c r="A329" i="5"/>
  <c r="A330" i="5"/>
  <c r="C330" i="5"/>
  <c r="A331" i="5"/>
  <c r="A332" i="5"/>
  <c r="A333" i="5"/>
  <c r="A334" i="5"/>
  <c r="A335" i="5"/>
  <c r="F335" i="5"/>
  <c r="C335" i="5"/>
  <c r="A336" i="5"/>
  <c r="F336" i="5"/>
  <c r="A337" i="5"/>
  <c r="A338" i="5"/>
  <c r="A339" i="5"/>
  <c r="A340" i="5"/>
  <c r="A341" i="5"/>
  <c r="A342" i="5"/>
  <c r="A343" i="5"/>
  <c r="A344" i="5"/>
  <c r="A345" i="5"/>
  <c r="F345" i="5"/>
  <c r="A346" i="5"/>
  <c r="D346" i="5"/>
  <c r="A347" i="5"/>
  <c r="A348" i="5"/>
  <c r="A349" i="5"/>
  <c r="A350" i="5"/>
  <c r="A351" i="5"/>
  <c r="A352" i="5"/>
  <c r="A353" i="5"/>
  <c r="F353" i="5"/>
  <c r="D353" i="5"/>
  <c r="A354" i="5"/>
  <c r="A355" i="5"/>
  <c r="A356" i="5"/>
  <c r="F356" i="5"/>
  <c r="A357" i="5"/>
  <c r="D357" i="5"/>
  <c r="A358" i="5"/>
  <c r="A359" i="5"/>
  <c r="A360" i="5"/>
  <c r="A361" i="5"/>
  <c r="E361" i="5"/>
  <c r="A362" i="5"/>
  <c r="A363" i="5"/>
  <c r="A364" i="5"/>
  <c r="A365" i="5"/>
  <c r="A366" i="5"/>
  <c r="A367" i="5"/>
  <c r="A368" i="5"/>
  <c r="A369" i="5"/>
  <c r="A370" i="5"/>
  <c r="A371" i="5"/>
  <c r="A372" i="5"/>
  <c r="A373" i="5"/>
  <c r="A374" i="5"/>
  <c r="A376" i="5"/>
  <c r="A377" i="5"/>
  <c r="F377" i="5"/>
  <c r="A378" i="5"/>
  <c r="A379" i="5"/>
  <c r="A380" i="5"/>
  <c r="A381" i="5"/>
  <c r="A382" i="5"/>
  <c r="A383" i="5"/>
  <c r="A384" i="5"/>
  <c r="F384" i="5"/>
  <c r="D384" i="5"/>
  <c r="A385" i="5"/>
  <c r="A386" i="5"/>
  <c r="A387" i="5"/>
  <c r="A388" i="5"/>
  <c r="A389" i="5"/>
  <c r="F389" i="5"/>
  <c r="A390" i="5"/>
  <c r="A391" i="5"/>
  <c r="A392" i="5"/>
  <c r="E392" i="5"/>
  <c r="A393" i="5"/>
  <c r="A394" i="5"/>
  <c r="A395" i="5"/>
  <c r="A396" i="5"/>
  <c r="A397" i="5"/>
  <c r="F397" i="5"/>
  <c r="A398" i="5"/>
  <c r="A399" i="5"/>
  <c r="A400" i="5"/>
  <c r="A401" i="5"/>
  <c r="A402" i="5"/>
  <c r="A403" i="5"/>
  <c r="A404" i="5"/>
  <c r="A405" i="5"/>
  <c r="F405" i="5"/>
  <c r="A406" i="5"/>
  <c r="A407" i="5"/>
  <c r="F407" i="5"/>
  <c r="A408" i="5"/>
  <c r="A409" i="5"/>
  <c r="F409" i="5"/>
  <c r="A410" i="5"/>
  <c r="A411" i="5"/>
  <c r="A412" i="5"/>
  <c r="A413" i="5"/>
  <c r="A414" i="5"/>
  <c r="A415" i="5"/>
  <c r="A416" i="5"/>
  <c r="A417" i="5"/>
  <c r="A418" i="5"/>
  <c r="A419" i="5"/>
  <c r="D419" i="5"/>
  <c r="A420" i="5"/>
  <c r="D420" i="5"/>
  <c r="A421" i="5"/>
  <c r="A422" i="5"/>
  <c r="A423" i="5"/>
  <c r="A424" i="5"/>
  <c r="A425" i="5"/>
  <c r="A427" i="5"/>
  <c r="A428" i="5"/>
  <c r="A429" i="5"/>
  <c r="A430" i="5"/>
  <c r="D430" i="5"/>
  <c r="A431" i="5"/>
  <c r="D431" i="5"/>
  <c r="A432" i="5"/>
  <c r="A433" i="5"/>
  <c r="A434" i="5"/>
  <c r="E434" i="5"/>
  <c r="A435" i="5"/>
  <c r="A436" i="5"/>
  <c r="A437" i="5"/>
  <c r="A438" i="5"/>
  <c r="A439" i="5"/>
  <c r="F439" i="5"/>
  <c r="A440" i="5"/>
  <c r="A441" i="5"/>
  <c r="A442" i="5"/>
  <c r="D442" i="5"/>
  <c r="A443" i="5"/>
  <c r="A444" i="5"/>
  <c r="A446" i="5"/>
  <c r="A447" i="5"/>
  <c r="A448" i="5"/>
  <c r="A449" i="5"/>
  <c r="D449" i="5"/>
  <c r="A450" i="5"/>
  <c r="D450" i="5"/>
  <c r="A451" i="5"/>
  <c r="A452" i="5"/>
  <c r="A453" i="5"/>
  <c r="A454" i="5"/>
  <c r="A455" i="5"/>
  <c r="A457" i="5"/>
  <c r="F457" i="5"/>
  <c r="A458" i="5"/>
  <c r="D458" i="5"/>
  <c r="A459" i="5"/>
  <c r="D459" i="5"/>
  <c r="A460" i="5"/>
  <c r="A461" i="5"/>
  <c r="A462" i="5"/>
  <c r="A463" i="5"/>
  <c r="D463" i="5"/>
  <c r="F464" i="5"/>
  <c r="A465" i="5"/>
  <c r="A466" i="5"/>
  <c r="A467" i="5"/>
  <c r="A468" i="5"/>
  <c r="A469" i="5"/>
  <c r="A470" i="5"/>
  <c r="A471" i="5"/>
  <c r="A472" i="5"/>
  <c r="A473" i="5"/>
  <c r="A474" i="5"/>
  <c r="F474" i="5"/>
  <c r="A475" i="5"/>
  <c r="A476" i="5"/>
  <c r="A477" i="5"/>
  <c r="A478" i="5"/>
  <c r="A479" i="5"/>
  <c r="C479" i="5"/>
  <c r="A480" i="5"/>
  <c r="A481" i="5"/>
  <c r="A482" i="5"/>
  <c r="A483" i="5"/>
  <c r="A484" i="5"/>
  <c r="A485" i="5"/>
  <c r="C485" i="5"/>
  <c r="A486" i="5"/>
  <c r="A487" i="5"/>
  <c r="A488" i="5"/>
  <c r="A489" i="5"/>
  <c r="A490" i="5"/>
  <c r="F491" i="5"/>
  <c r="A492" i="5"/>
  <c r="A493" i="5"/>
  <c r="A494" i="5"/>
  <c r="A495" i="5"/>
  <c r="A496" i="5"/>
  <c r="A497" i="5"/>
  <c r="C497" i="5"/>
  <c r="A498" i="5"/>
  <c r="A499" i="5"/>
  <c r="A500" i="5"/>
  <c r="A501" i="5"/>
  <c r="A502" i="5"/>
  <c r="C502" i="5"/>
  <c r="A503" i="5"/>
  <c r="A505" i="5"/>
  <c r="A506" i="5"/>
  <c r="A507" i="5"/>
  <c r="A508" i="5"/>
  <c r="A509" i="5"/>
  <c r="A510" i="5"/>
  <c r="A511" i="5"/>
  <c r="A512" i="5"/>
  <c r="A513" i="5"/>
  <c r="D513" i="5"/>
  <c r="A514" i="5"/>
  <c r="A515" i="5"/>
  <c r="A516" i="5"/>
  <c r="F516" i="5"/>
  <c r="A517" i="5"/>
  <c r="D517" i="5"/>
  <c r="A518" i="5"/>
  <c r="A519" i="5"/>
  <c r="A520" i="5"/>
  <c r="A521" i="5"/>
  <c r="A522" i="5"/>
  <c r="A523" i="5"/>
  <c r="F523" i="5"/>
  <c r="A525" i="5"/>
  <c r="A526" i="5"/>
  <c r="A527" i="5"/>
  <c r="A528" i="5"/>
  <c r="A529" i="5"/>
  <c r="A530" i="5"/>
  <c r="A532" i="5"/>
  <c r="A533" i="5"/>
  <c r="A534" i="5"/>
  <c r="A535" i="5"/>
  <c r="A536" i="5"/>
  <c r="A537" i="5"/>
  <c r="A538" i="5"/>
  <c r="A539" i="5"/>
  <c r="A540" i="5"/>
  <c r="A541" i="5"/>
  <c r="D541" i="5"/>
  <c r="A542" i="5"/>
  <c r="A543" i="5"/>
  <c r="A544" i="5"/>
  <c r="F544" i="5"/>
  <c r="A545" i="5"/>
  <c r="A546" i="5"/>
  <c r="A547" i="5"/>
  <c r="A548" i="5"/>
  <c r="F548" i="5"/>
  <c r="A549" i="5"/>
  <c r="C549" i="5"/>
  <c r="A550" i="5"/>
  <c r="A551" i="5"/>
  <c r="C551" i="5"/>
  <c r="A552" i="5"/>
  <c r="A553" i="5"/>
  <c r="A554" i="5"/>
  <c r="F554" i="5"/>
  <c r="A556" i="5"/>
  <c r="A557" i="5"/>
  <c r="F557" i="5"/>
  <c r="A558" i="5"/>
  <c r="A559" i="5"/>
  <c r="A560" i="5"/>
  <c r="F560" i="5"/>
  <c r="A563" i="5"/>
  <c r="A564" i="5"/>
  <c r="D564" i="5"/>
  <c r="A565" i="5"/>
  <c r="A566" i="5"/>
  <c r="A567" i="5"/>
  <c r="C567" i="5"/>
  <c r="A568" i="5"/>
  <c r="A569" i="5"/>
  <c r="D569" i="5"/>
  <c r="A570" i="5"/>
  <c r="A571" i="5"/>
  <c r="A572" i="5"/>
  <c r="A573" i="5"/>
  <c r="A574" i="5"/>
  <c r="A575" i="5"/>
  <c r="A576" i="5"/>
  <c r="A577" i="5"/>
  <c r="E579" i="5"/>
  <c r="A580" i="5"/>
  <c r="A581" i="5"/>
  <c r="A582" i="5"/>
  <c r="A583" i="5"/>
  <c r="A584" i="5"/>
  <c r="A585" i="5"/>
  <c r="A586" i="5"/>
  <c r="A587" i="5"/>
  <c r="A588" i="5"/>
  <c r="A589" i="5"/>
  <c r="A590" i="5"/>
  <c r="A591" i="5"/>
  <c r="F591" i="5"/>
  <c r="D591" i="5"/>
  <c r="A592" i="5"/>
  <c r="A593" i="5"/>
  <c r="A594" i="5"/>
  <c r="C594" i="5"/>
  <c r="A595" i="5"/>
  <c r="A596" i="5"/>
  <c r="A597" i="5"/>
  <c r="F597" i="5"/>
  <c r="A598" i="5"/>
  <c r="A599" i="5"/>
  <c r="A600" i="5"/>
  <c r="A601" i="5"/>
  <c r="A602" i="5"/>
  <c r="A603" i="5"/>
  <c r="A604" i="5"/>
  <c r="A605" i="5"/>
  <c r="A606" i="5"/>
  <c r="A607" i="5"/>
  <c r="A608" i="5"/>
  <c r="C608" i="5"/>
  <c r="A609" i="5"/>
  <c r="A610" i="5"/>
  <c r="A611" i="5"/>
  <c r="A612" i="5"/>
  <c r="A613" i="5"/>
  <c r="A614" i="5"/>
  <c r="A615" i="5"/>
  <c r="A616" i="5"/>
  <c r="A617" i="5"/>
  <c r="A618" i="5"/>
  <c r="A619" i="5"/>
  <c r="F619" i="5"/>
  <c r="A620" i="5"/>
  <c r="A621" i="5"/>
  <c r="A622" i="5"/>
  <c r="A623" i="5"/>
  <c r="F623" i="5"/>
  <c r="A624" i="5"/>
  <c r="C624" i="5"/>
  <c r="A625" i="5"/>
  <c r="A626" i="5"/>
  <c r="C626" i="5"/>
  <c r="A627" i="5"/>
  <c r="A628" i="5"/>
  <c r="A629" i="5"/>
  <c r="A125" i="5"/>
  <c r="A29" i="5"/>
  <c r="F29" i="5"/>
  <c r="A30" i="5"/>
  <c r="F30" i="5"/>
  <c r="D30" i="5"/>
  <c r="A31" i="5"/>
  <c r="D31" i="5"/>
  <c r="A32" i="5"/>
  <c r="A33" i="5"/>
  <c r="A34" i="5"/>
  <c r="A35" i="5"/>
  <c r="D35" i="5"/>
  <c r="A36" i="5"/>
  <c r="A37" i="5"/>
  <c r="A38" i="5"/>
  <c r="A39" i="5"/>
  <c r="F39" i="5"/>
  <c r="A40" i="5"/>
  <c r="D40" i="5"/>
  <c r="A41" i="5"/>
  <c r="A42" i="5"/>
  <c r="A43" i="5"/>
  <c r="F43" i="5"/>
  <c r="A44" i="5"/>
  <c r="D44" i="5"/>
  <c r="A45" i="5"/>
  <c r="A46" i="5"/>
  <c r="F47" i="5"/>
  <c r="A48" i="5"/>
  <c r="A49" i="5"/>
  <c r="A50" i="5"/>
  <c r="A51" i="5"/>
  <c r="D51" i="5"/>
  <c r="A52" i="5"/>
  <c r="A53" i="5"/>
  <c r="A54" i="5"/>
  <c r="A55" i="5"/>
  <c r="D55" i="5"/>
  <c r="A56" i="5"/>
  <c r="A57" i="5"/>
  <c r="A58" i="5"/>
  <c r="A59" i="5"/>
  <c r="A61" i="5"/>
  <c r="A62" i="5"/>
  <c r="A63" i="5"/>
  <c r="A64" i="5"/>
  <c r="E64" i="5"/>
  <c r="A65" i="5"/>
  <c r="C65" i="5"/>
  <c r="A66" i="5"/>
  <c r="A67" i="5"/>
  <c r="A68" i="5"/>
  <c r="A69" i="5"/>
  <c r="A70" i="5"/>
  <c r="A71" i="5"/>
  <c r="A72" i="5"/>
  <c r="A73" i="5"/>
  <c r="A74" i="5"/>
  <c r="A75" i="5"/>
  <c r="A76" i="5"/>
  <c r="A77" i="5"/>
  <c r="A78" i="5"/>
  <c r="F78" i="5"/>
  <c r="A79" i="5"/>
  <c r="A80" i="5"/>
  <c r="A81" i="5"/>
  <c r="A82" i="5"/>
  <c r="A83" i="5"/>
  <c r="A84" i="5"/>
  <c r="A85" i="5"/>
  <c r="A86" i="5"/>
  <c r="A87" i="5"/>
  <c r="A88" i="5"/>
  <c r="A89" i="5"/>
  <c r="A90" i="5"/>
  <c r="A91" i="5"/>
  <c r="A92" i="5"/>
  <c r="A93" i="5"/>
  <c r="A94" i="5"/>
  <c r="F94" i="5"/>
  <c r="A95" i="5"/>
  <c r="D95" i="5"/>
  <c r="A96" i="5"/>
  <c r="A97" i="5"/>
  <c r="A98" i="5"/>
  <c r="A99" i="5"/>
  <c r="A100" i="5"/>
  <c r="A101" i="5"/>
  <c r="A102" i="5"/>
  <c r="F102" i="5"/>
  <c r="A103" i="5"/>
  <c r="C103" i="5"/>
  <c r="A104" i="5"/>
  <c r="A105" i="5"/>
  <c r="A106" i="5"/>
  <c r="A107" i="5"/>
  <c r="A108" i="5"/>
  <c r="A109" i="5"/>
  <c r="A110" i="5"/>
  <c r="A111" i="5"/>
  <c r="A112" i="5"/>
  <c r="A113" i="5"/>
  <c r="A114" i="5"/>
  <c r="A115" i="5"/>
  <c r="A116" i="5"/>
  <c r="A117" i="5"/>
  <c r="A118" i="5"/>
  <c r="A119" i="5"/>
  <c r="A120" i="5"/>
  <c r="A121" i="5"/>
  <c r="F121" i="5"/>
  <c r="A122" i="5"/>
  <c r="F122" i="5"/>
  <c r="A123" i="5"/>
  <c r="A124" i="5"/>
  <c r="A15" i="5"/>
  <c r="A16" i="5"/>
  <c r="A17" i="5"/>
  <c r="A18" i="5"/>
  <c r="A19" i="5"/>
  <c r="A20" i="5"/>
  <c r="A21" i="5"/>
  <c r="A22" i="5"/>
  <c r="A23" i="5"/>
  <c r="A24" i="5"/>
  <c r="A25" i="5"/>
  <c r="A26" i="5"/>
  <c r="A27" i="5"/>
  <c r="A28" i="5"/>
  <c r="A6" i="5"/>
  <c r="A7" i="5"/>
  <c r="A8" i="5"/>
  <c r="A9" i="5"/>
  <c r="A10" i="5"/>
  <c r="A11" i="5"/>
  <c r="A12" i="5"/>
  <c r="A13" i="5"/>
  <c r="A14" i="5"/>
  <c r="A3" i="5"/>
  <c r="A4" i="5"/>
  <c r="A5" i="5"/>
  <c r="L2" i="2" a="1"/>
  <c r="L2" i="2" s="1"/>
  <c r="M2" i="2" s="1" a="1"/>
  <c r="M2" i="2" s="1"/>
  <c r="F2" i="5" s="1"/>
  <c r="O2" i="2" a="1"/>
  <c r="O2" i="2" s="1"/>
  <c r="P2" i="2" s="1"/>
  <c r="C2" i="5" s="1"/>
  <c r="B2" i="2"/>
  <c r="A2" i="2"/>
  <c r="D2" i="2"/>
  <c r="F2" i="2" s="1"/>
  <c r="C2" i="2"/>
  <c r="H2" i="2" a="1"/>
  <c r="H2" i="2" s="1"/>
  <c r="K2" i="2" a="1"/>
  <c r="K2" i="2" s="1"/>
  <c r="A2" i="5" s="1"/>
  <c r="J2" i="2" a="1"/>
  <c r="J2" i="2" s="1"/>
  <c r="G2" i="2" a="1"/>
  <c r="G2" i="2" s="1"/>
  <c r="I2" i="2" a="1"/>
  <c r="I2" i="2" s="1"/>
  <c r="E1528" i="2" l="1"/>
  <c r="E1421" i="2"/>
  <c r="F871" i="2"/>
  <c r="F109" i="2"/>
  <c r="E707" i="2"/>
  <c r="E898" i="2"/>
  <c r="E896" i="2"/>
  <c r="F512" i="2"/>
  <c r="F1374" i="2"/>
  <c r="E563" i="2"/>
  <c r="E832" i="2"/>
  <c r="E132" i="2"/>
  <c r="F1390" i="2"/>
  <c r="E1348" i="2"/>
  <c r="F1149" i="2"/>
  <c r="F1094" i="2"/>
  <c r="F1574" i="2"/>
  <c r="F1569" i="2"/>
  <c r="E1418" i="2"/>
  <c r="F937" i="2"/>
  <c r="F888" i="2"/>
  <c r="E1028" i="2"/>
  <c r="E724" i="2"/>
  <c r="E1602" i="2"/>
  <c r="E1469" i="2"/>
  <c r="E1422" i="2"/>
  <c r="F1246" i="2"/>
  <c r="N1036" i="2" a="1"/>
  <c r="N1036" i="2" s="1"/>
  <c r="E1036" i="5" s="1"/>
  <c r="P1601" i="2"/>
  <c r="C1601" i="5" s="1"/>
  <c r="Q1589" i="2"/>
  <c r="D1589" i="5" s="1"/>
  <c r="N1604" i="2" a="1"/>
  <c r="N1604" i="2" s="1"/>
  <c r="E1604" i="5" s="1"/>
  <c r="F272" i="2"/>
  <c r="E1378" i="2"/>
  <c r="E1353" i="2"/>
  <c r="E1256" i="2"/>
  <c r="P1155" i="2"/>
  <c r="C1155" i="5" s="1"/>
  <c r="E1098" i="2"/>
  <c r="E970" i="2"/>
  <c r="F963" i="2"/>
  <c r="E938" i="2"/>
  <c r="E749" i="2"/>
  <c r="F313" i="2"/>
  <c r="E171" i="2"/>
  <c r="E4" i="2"/>
  <c r="Q1609" i="2"/>
  <c r="D1609" i="5" s="1"/>
  <c r="E1262" i="2"/>
  <c r="E1181" i="2"/>
  <c r="F944" i="2"/>
  <c r="E161" i="2"/>
  <c r="E1214" i="2"/>
  <c r="E907" i="2"/>
  <c r="E862" i="2"/>
  <c r="F846" i="2"/>
  <c r="E841" i="2"/>
  <c r="E594" i="2"/>
  <c r="Q1151" i="2"/>
  <c r="D1151" i="5" s="1"/>
  <c r="E761" i="2"/>
  <c r="E514" i="2"/>
  <c r="F105" i="2"/>
  <c r="E100" i="2"/>
  <c r="E1487" i="2"/>
  <c r="Q1481" i="2"/>
  <c r="D1481" i="5" s="1"/>
  <c r="F1455" i="2"/>
  <c r="E1435" i="2"/>
  <c r="E1398" i="2"/>
  <c r="E1291" i="2"/>
  <c r="F1024" i="2"/>
  <c r="E973" i="2"/>
  <c r="F941" i="2"/>
  <c r="E929" i="2"/>
  <c r="E919" i="2"/>
  <c r="E1459" i="2"/>
  <c r="F1441" i="2"/>
  <c r="E1275" i="2"/>
  <c r="F1197" i="2"/>
  <c r="F1177" i="2"/>
  <c r="P1131" i="2"/>
  <c r="C1131" i="5" s="1"/>
  <c r="E1114" i="2"/>
  <c r="E1089" i="2"/>
  <c r="Q1080" i="2"/>
  <c r="D1080" i="5" s="1"/>
  <c r="Q1053" i="2"/>
  <c r="D1053" i="5" s="1"/>
  <c r="F909" i="2"/>
  <c r="P541" i="2"/>
  <c r="E448" i="2"/>
  <c r="F1560" i="2"/>
  <c r="Q1558" i="2"/>
  <c r="D1558" i="5" s="1"/>
  <c r="E1443" i="2"/>
  <c r="F1388" i="2"/>
  <c r="E1277" i="2"/>
  <c r="P1215" i="2"/>
  <c r="C1215" i="5" s="1"/>
  <c r="E1134" i="2"/>
  <c r="P1112" i="2"/>
  <c r="C1112" i="5" s="1"/>
  <c r="F1112" i="2"/>
  <c r="E1109" i="2"/>
  <c r="E1062" i="2"/>
  <c r="E994" i="2"/>
  <c r="E984" i="2"/>
  <c r="E915" i="2"/>
  <c r="F900" i="2"/>
  <c r="E860" i="2"/>
  <c r="Q1183" i="2"/>
  <c r="D1183" i="5" s="1"/>
  <c r="E1137" i="2"/>
  <c r="F1110" i="2"/>
  <c r="F943" i="2"/>
  <c r="E879" i="2"/>
  <c r="F855" i="2"/>
  <c r="E747" i="2"/>
  <c r="F189" i="2"/>
  <c r="F169" i="2"/>
  <c r="E1591" i="2"/>
  <c r="F1587" i="2"/>
  <c r="F1346" i="2"/>
  <c r="M1296" i="2" a="1"/>
  <c r="M1296" i="2" s="1"/>
  <c r="F1296" i="5" s="1"/>
  <c r="N1242" i="2" a="1"/>
  <c r="N1242" i="2" s="1"/>
  <c r="E1242" i="5" s="1"/>
  <c r="E1186" i="2"/>
  <c r="E1178" i="2"/>
  <c r="E1153" i="2"/>
  <c r="F1122" i="2"/>
  <c r="Q1120" i="2"/>
  <c r="D1120" i="5" s="1"/>
  <c r="E1113" i="2"/>
  <c r="N1086" i="2" a="1"/>
  <c r="N1086" i="2" s="1"/>
  <c r="E1086" i="5" s="1"/>
  <c r="E1056" i="2"/>
  <c r="E1045" i="2"/>
  <c r="F901" i="2"/>
  <c r="F1599" i="2"/>
  <c r="F1595" i="2"/>
  <c r="F1391" i="2"/>
  <c r="F983" i="2"/>
  <c r="E960" i="2"/>
  <c r="F880" i="2"/>
  <c r="E284" i="2"/>
  <c r="F7" i="2"/>
  <c r="Q1554" i="2"/>
  <c r="D1554" i="5" s="1"/>
  <c r="M1521" i="2" a="1"/>
  <c r="M1521" i="2" s="1"/>
  <c r="F1521" i="5" s="1"/>
  <c r="F1448" i="2"/>
  <c r="E1325" i="2"/>
  <c r="E1228" i="2"/>
  <c r="E1184" i="2"/>
  <c r="E1111" i="2"/>
  <c r="E1085" i="2"/>
  <c r="E1011" i="2"/>
  <c r="F1002" i="2"/>
  <c r="F981" i="2"/>
  <c r="M960" i="2" a="1"/>
  <c r="M960" i="2" s="1"/>
  <c r="F960" i="5" s="1"/>
  <c r="E918" i="2"/>
  <c r="P916" i="2"/>
  <c r="C916" i="5" s="1"/>
  <c r="P885" i="2"/>
  <c r="C885" i="5" s="1"/>
  <c r="N871" i="2" a="1"/>
  <c r="N871" i="2" s="1"/>
  <c r="E871" i="5" s="1"/>
  <c r="F1607" i="2"/>
  <c r="Q163" i="2"/>
  <c r="E852" i="2"/>
  <c r="F790" i="2"/>
  <c r="F726" i="2"/>
  <c r="M687" i="2" a="1"/>
  <c r="M687" i="2" s="1"/>
  <c r="F639" i="2"/>
  <c r="P565" i="2"/>
  <c r="C565" i="5" s="1"/>
  <c r="P533" i="2"/>
  <c r="E508" i="2"/>
  <c r="N484" i="2" a="1"/>
  <c r="N484" i="2" s="1"/>
  <c r="E484" i="5" s="1"/>
  <c r="E440" i="2"/>
  <c r="E425" i="2"/>
  <c r="F316" i="2"/>
  <c r="F309" i="2"/>
  <c r="F1568" i="2"/>
  <c r="E1548" i="2"/>
  <c r="E1538" i="2"/>
  <c r="F1538" i="2"/>
  <c r="E1536" i="2"/>
  <c r="F1608" i="2"/>
  <c r="E1572" i="2"/>
  <c r="E1552" i="2"/>
  <c r="F1552" i="2"/>
  <c r="E1542" i="2"/>
  <c r="E742" i="2"/>
  <c r="F700" i="2"/>
  <c r="E695" i="2"/>
  <c r="Q932" i="2"/>
  <c r="D932" i="5" s="1"/>
  <c r="P932" i="2"/>
  <c r="C932" i="5" s="1"/>
  <c r="E844" i="2"/>
  <c r="F835" i="2"/>
  <c r="E774" i="2"/>
  <c r="Q751" i="2"/>
  <c r="D751" i="5" s="1"/>
  <c r="E718" i="2"/>
  <c r="M669" i="2" a="1"/>
  <c r="M669" i="2" s="1"/>
  <c r="F669" i="5" s="1"/>
  <c r="F240" i="2"/>
  <c r="F9" i="2"/>
  <c r="Q1575" i="2"/>
  <c r="D1575" i="5" s="1"/>
  <c r="Q755" i="2"/>
  <c r="D755" i="5" s="1"/>
  <c r="N718" i="2" a="1"/>
  <c r="N718" i="2" s="1"/>
  <c r="E459" i="2"/>
  <c r="F19" i="2"/>
  <c r="F1589" i="2"/>
  <c r="E1555" i="2"/>
  <c r="F1553" i="2"/>
  <c r="F1549" i="2"/>
  <c r="Q1491" i="2"/>
  <c r="D1491" i="5" s="1"/>
  <c r="P1491" i="2"/>
  <c r="C1491" i="5" s="1"/>
  <c r="N977" i="2" a="1"/>
  <c r="N977" i="2" s="1"/>
  <c r="E977" i="5" s="1"/>
  <c r="M977" i="2" a="1"/>
  <c r="M977" i="2" s="1"/>
  <c r="F977" i="5" s="1"/>
  <c r="P946" i="2"/>
  <c r="C946" i="5" s="1"/>
  <c r="Q946" i="2"/>
  <c r="D946" i="5" s="1"/>
  <c r="F559" i="2"/>
  <c r="E1519" i="2"/>
  <c r="F1439" i="2"/>
  <c r="F1386" i="2"/>
  <c r="E867" i="2"/>
  <c r="P865" i="2"/>
  <c r="C865" i="5" s="1"/>
  <c r="E1464" i="2"/>
  <c r="P1422" i="2"/>
  <c r="C1422" i="5" s="1"/>
  <c r="M1404" i="2" a="1"/>
  <c r="M1404" i="2" s="1"/>
  <c r="F1404" i="5" s="1"/>
  <c r="E1362" i="2"/>
  <c r="F1336" i="2"/>
  <c r="E1317" i="2"/>
  <c r="E1292" i="2"/>
  <c r="E1282" i="2"/>
  <c r="E1241" i="2"/>
  <c r="F1209" i="2"/>
  <c r="F1175" i="2"/>
  <c r="P1171" i="2"/>
  <c r="C1171" i="5" s="1"/>
  <c r="P1147" i="2"/>
  <c r="C1147" i="5" s="1"/>
  <c r="E1104" i="2"/>
  <c r="E1038" i="2"/>
  <c r="E1008" i="2"/>
  <c r="E992" i="2"/>
  <c r="E990" i="2"/>
  <c r="P977" i="2"/>
  <c r="C977" i="5" s="1"/>
  <c r="E893" i="2"/>
  <c r="E887" i="2"/>
  <c r="E1511" i="2"/>
  <c r="F1505" i="2"/>
  <c r="E1491" i="2"/>
  <c r="E1474" i="2"/>
  <c r="Q1465" i="2"/>
  <c r="D1465" i="5" s="1"/>
  <c r="F1465" i="2"/>
  <c r="M1415" i="2" a="1"/>
  <c r="M1415" i="2" s="1"/>
  <c r="F1415" i="5" s="1"/>
  <c r="M1375" i="2" a="1"/>
  <c r="M1375" i="2" s="1"/>
  <c r="F1375" i="5" s="1"/>
  <c r="F1370" i="2"/>
  <c r="F1363" i="2"/>
  <c r="M1319" i="2" a="1"/>
  <c r="M1319" i="2" s="1"/>
  <c r="F1319" i="5" s="1"/>
  <c r="N1158" i="2" a="1"/>
  <c r="N1158" i="2" s="1"/>
  <c r="E1158" i="5" s="1"/>
  <c r="P1011" i="2"/>
  <c r="C1011" i="5" s="1"/>
  <c r="F1009" i="2"/>
  <c r="F980" i="2"/>
  <c r="E966" i="2"/>
  <c r="F935" i="2"/>
  <c r="F908" i="2"/>
  <c r="E870" i="2"/>
  <c r="E1429" i="2"/>
  <c r="F1427" i="2"/>
  <c r="N1423" i="2" a="1"/>
  <c r="N1423" i="2" s="1"/>
  <c r="E1423" i="5" s="1"/>
  <c r="F1352" i="2"/>
  <c r="F1322" i="2"/>
  <c r="E1264" i="2"/>
  <c r="E1229" i="2"/>
  <c r="M1198" i="2" a="1"/>
  <c r="M1198" i="2" s="1"/>
  <c r="F1198" i="5" s="1"/>
  <c r="E1182" i="2"/>
  <c r="E1159" i="2"/>
  <c r="E1152" i="2"/>
  <c r="E1145" i="2"/>
  <c r="E1141" i="2"/>
  <c r="N1118" i="2" a="1"/>
  <c r="N1118" i="2" s="1"/>
  <c r="E1118" i="5" s="1"/>
  <c r="E1102" i="2"/>
  <c r="M1032" i="2" a="1"/>
  <c r="M1032" i="2" s="1"/>
  <c r="F1032" i="5" s="1"/>
  <c r="E1018" i="2"/>
  <c r="E1016" i="2"/>
  <c r="E978" i="2"/>
  <c r="F977" i="2"/>
  <c r="P953" i="2"/>
  <c r="C953" i="5" s="1"/>
  <c r="E926" i="2"/>
  <c r="E911" i="2"/>
  <c r="F1115" i="2"/>
  <c r="F1506" i="2"/>
  <c r="N1487" i="2" a="1"/>
  <c r="N1487" i="2" s="1"/>
  <c r="E1487" i="5" s="1"/>
  <c r="F1463" i="2"/>
  <c r="M1383" i="2" a="1"/>
  <c r="M1383" i="2" s="1"/>
  <c r="F1383" i="5" s="1"/>
  <c r="E1380" i="2"/>
  <c r="Q1328" i="2"/>
  <c r="D1328" i="5" s="1"/>
  <c r="F1251" i="2"/>
  <c r="E1222" i="2"/>
  <c r="E1208" i="2"/>
  <c r="E1196" i="2"/>
  <c r="E1123" i="2"/>
  <c r="E1117" i="2"/>
  <c r="E1081" i="2"/>
  <c r="P1072" i="2"/>
  <c r="C1072" i="5" s="1"/>
  <c r="E1072" i="2"/>
  <c r="F1061" i="2"/>
  <c r="E1041" i="2"/>
  <c r="E1035" i="2"/>
  <c r="E1031" i="2"/>
  <c r="Q1023" i="2"/>
  <c r="D1023" i="5" s="1"/>
  <c r="Q1021" i="2"/>
  <c r="D1021" i="5" s="1"/>
  <c r="F1021" i="2"/>
  <c r="P945" i="2"/>
  <c r="C945" i="5" s="1"/>
  <c r="M909" i="2" a="1"/>
  <c r="M909" i="2" s="1"/>
  <c r="F909" i="5" s="1"/>
  <c r="P884" i="2"/>
  <c r="C884" i="5" s="1"/>
  <c r="F884" i="2"/>
  <c r="P876" i="2"/>
  <c r="C876" i="5" s="1"/>
  <c r="F1508" i="2"/>
  <c r="F1496" i="2"/>
  <c r="F1483" i="2"/>
  <c r="Q1461" i="2"/>
  <c r="D1461" i="5" s="1"/>
  <c r="F1430" i="2"/>
  <c r="E1255" i="2"/>
  <c r="E1233" i="2"/>
  <c r="E1083" i="2"/>
  <c r="E1049" i="2"/>
  <c r="E954" i="2"/>
  <c r="E921" i="2"/>
  <c r="F895" i="2"/>
  <c r="N772" i="2" a="1"/>
  <c r="N772" i="2" s="1"/>
  <c r="E772" i="5" s="1"/>
  <c r="M772" i="2" a="1"/>
  <c r="M772" i="2" s="1"/>
  <c r="F772" i="5" s="1"/>
  <c r="M850" i="2" a="1"/>
  <c r="M850" i="2" s="1"/>
  <c r="F850" i="5" s="1"/>
  <c r="F850" i="2"/>
  <c r="F807" i="2"/>
  <c r="P805" i="2"/>
  <c r="C805" i="5" s="1"/>
  <c r="E796" i="2"/>
  <c r="F786" i="2"/>
  <c r="F769" i="2"/>
  <c r="F758" i="2"/>
  <c r="N744" i="2" a="1"/>
  <c r="N744" i="2" s="1"/>
  <c r="E744" i="5" s="1"/>
  <c r="N715" i="2" a="1"/>
  <c r="N715" i="2" s="1"/>
  <c r="E715" i="2"/>
  <c r="E713" i="2"/>
  <c r="E709" i="2"/>
  <c r="E619" i="2"/>
  <c r="P1483" i="2"/>
  <c r="C1483" i="5" s="1"/>
  <c r="Q1483" i="2"/>
  <c r="D1483" i="5" s="1"/>
  <c r="N1546" i="2" a="1"/>
  <c r="N1546" i="2" s="1"/>
  <c r="E1546" i="5" s="1"/>
  <c r="M1546" i="2" a="1"/>
  <c r="M1546" i="2" s="1"/>
  <c r="F1546" i="5" s="1"/>
  <c r="F754" i="2"/>
  <c r="M734" i="2" a="1"/>
  <c r="M734" i="2" s="1"/>
  <c r="F734" i="5" s="1"/>
  <c r="F702" i="2"/>
  <c r="F688" i="2"/>
  <c r="E576" i="2"/>
  <c r="F576" i="2"/>
  <c r="P1594" i="2"/>
  <c r="C1594" i="5" s="1"/>
  <c r="Q1594" i="2"/>
  <c r="D1594" i="5" s="1"/>
  <c r="E838" i="2"/>
  <c r="E836" i="2"/>
  <c r="F830" i="2"/>
  <c r="E828" i="2"/>
  <c r="E821" i="2"/>
  <c r="F809" i="2"/>
  <c r="F794" i="2"/>
  <c r="P787" i="2"/>
  <c r="C787" i="5" s="1"/>
  <c r="E729" i="2"/>
  <c r="M710" i="2" a="1"/>
  <c r="M710" i="2" s="1"/>
  <c r="E650" i="2"/>
  <c r="P648" i="2"/>
  <c r="F643" i="2"/>
  <c r="E591" i="2"/>
  <c r="E589" i="2"/>
  <c r="E520" i="2"/>
  <c r="F520" i="2"/>
  <c r="E812" i="2"/>
  <c r="Q795" i="2"/>
  <c r="D795" i="5" s="1"/>
  <c r="F795" i="2"/>
  <c r="Q785" i="2"/>
  <c r="D785" i="5" s="1"/>
  <c r="F783" i="2"/>
  <c r="F773" i="2"/>
  <c r="F757" i="2"/>
  <c r="M750" i="2" a="1"/>
  <c r="M750" i="2" s="1"/>
  <c r="F750" i="5" s="1"/>
  <c r="M738" i="2" a="1"/>
  <c r="M738" i="2" s="1"/>
  <c r="F738" i="5" s="1"/>
  <c r="F682" i="2"/>
  <c r="P667" i="2"/>
  <c r="C667" i="5" s="1"/>
  <c r="E618" i="2"/>
  <c r="E595" i="2"/>
  <c r="F572" i="2"/>
  <c r="E572" i="2"/>
  <c r="P1516" i="2"/>
  <c r="C1516" i="5" s="1"/>
  <c r="Q1516" i="2"/>
  <c r="D1516" i="5" s="1"/>
  <c r="F815" i="2"/>
  <c r="M812" i="2" a="1"/>
  <c r="M812" i="2" s="1"/>
  <c r="F812" i="5" s="1"/>
  <c r="F766" i="2"/>
  <c r="N758" i="2" a="1"/>
  <c r="N758" i="2" s="1"/>
  <c r="E758" i="5" s="1"/>
  <c r="P735" i="2"/>
  <c r="C735" i="5" s="1"/>
  <c r="F727" i="2"/>
  <c r="E723" i="2"/>
  <c r="F721" i="2"/>
  <c r="Q715" i="2"/>
  <c r="P689" i="2"/>
  <c r="F675" i="2"/>
  <c r="M648" i="2" a="1"/>
  <c r="M648" i="2" s="1"/>
  <c r="N587" i="2" a="1"/>
  <c r="N587" i="2" s="1"/>
  <c r="E527" i="2"/>
  <c r="F527" i="2"/>
  <c r="Q1563" i="2"/>
  <c r="D1563" i="5" s="1"/>
  <c r="P1563" i="2"/>
  <c r="C1563" i="5" s="1"/>
  <c r="N810" i="2" a="1"/>
  <c r="N810" i="2" s="1"/>
  <c r="E810" i="5" s="1"/>
  <c r="E275" i="2"/>
  <c r="P262" i="2"/>
  <c r="C262" i="5" s="1"/>
  <c r="E245" i="2"/>
  <c r="E144" i="2"/>
  <c r="F118" i="2"/>
  <c r="F97" i="2"/>
  <c r="E93" i="2"/>
  <c r="P91" i="2"/>
  <c r="F91" i="2"/>
  <c r="E1609" i="2"/>
  <c r="M1579" i="2" a="1"/>
  <c r="M1579" i="2" s="1"/>
  <c r="F1579" i="5" s="1"/>
  <c r="E1573" i="2"/>
  <c r="P1570" i="2"/>
  <c r="C1570" i="5" s="1"/>
  <c r="F1566" i="2"/>
  <c r="E1556" i="2"/>
  <c r="P1538" i="2"/>
  <c r="C1538" i="5" s="1"/>
  <c r="E1537" i="2"/>
  <c r="E1512" i="2"/>
  <c r="E1495" i="2"/>
  <c r="N1489" i="2" a="1"/>
  <c r="N1489" i="2" s="1"/>
  <c r="E1489" i="5" s="1"/>
  <c r="E1488" i="2"/>
  <c r="E1472" i="2"/>
  <c r="E1458" i="2"/>
  <c r="E1433" i="2"/>
  <c r="F1426" i="2"/>
  <c r="F1420" i="2"/>
  <c r="N1395" i="2" a="1"/>
  <c r="N1395" i="2" s="1"/>
  <c r="E1395" i="5" s="1"/>
  <c r="E1394" i="2"/>
  <c r="F1369" i="2"/>
  <c r="E1369" i="2"/>
  <c r="Q1278" i="2"/>
  <c r="D1278" i="5" s="1"/>
  <c r="P1278" i="2"/>
  <c r="C1278" i="5" s="1"/>
  <c r="F1437" i="2"/>
  <c r="P1364" i="2"/>
  <c r="C1364" i="5" s="1"/>
  <c r="Q1364" i="2"/>
  <c r="D1364" i="5" s="1"/>
  <c r="N1356" i="2" a="1"/>
  <c r="N1356" i="2" s="1"/>
  <c r="E1356" i="5" s="1"/>
  <c r="M1356" i="2" a="1"/>
  <c r="M1356" i="2" s="1"/>
  <c r="F1356" i="5" s="1"/>
  <c r="P1224" i="2"/>
  <c r="C1224" i="5" s="1"/>
  <c r="Q1224" i="2"/>
  <c r="D1224" i="5" s="1"/>
  <c r="Q549" i="2"/>
  <c r="E492" i="2"/>
  <c r="Q462" i="2"/>
  <c r="E428" i="2"/>
  <c r="E301" i="2"/>
  <c r="F294" i="2"/>
  <c r="F249" i="2"/>
  <c r="F174" i="2"/>
  <c r="E167" i="2"/>
  <c r="P67" i="2"/>
  <c r="F67" i="2"/>
  <c r="N8" i="2" a="1"/>
  <c r="N8" i="2" s="1"/>
  <c r="E1606" i="2"/>
  <c r="F1600" i="2"/>
  <c r="F1580" i="2"/>
  <c r="E1579" i="2"/>
  <c r="F1557" i="2"/>
  <c r="P1546" i="2"/>
  <c r="C1546" i="5" s="1"/>
  <c r="F1525" i="2"/>
  <c r="Q1490" i="2"/>
  <c r="D1490" i="5" s="1"/>
  <c r="P1474" i="2"/>
  <c r="C1474" i="5" s="1"/>
  <c r="E1470" i="2"/>
  <c r="E1467" i="2"/>
  <c r="E1410" i="2"/>
  <c r="E1385" i="2"/>
  <c r="M1342" i="2" a="1"/>
  <c r="M1342" i="2" s="1"/>
  <c r="F1342" i="5" s="1"/>
  <c r="N1342" i="2" a="1"/>
  <c r="N1342" i="2" s="1"/>
  <c r="E1342" i="5" s="1"/>
  <c r="P1101" i="2"/>
  <c r="C1101" i="5" s="1"/>
  <c r="Q1101" i="2"/>
  <c r="D1101" i="5" s="1"/>
  <c r="E444" i="2"/>
  <c r="P386" i="2"/>
  <c r="F386" i="2"/>
  <c r="P324" i="2"/>
  <c r="E305" i="2"/>
  <c r="F280" i="2"/>
  <c r="F276" i="2"/>
  <c r="M1593" i="2" a="1"/>
  <c r="M1593" i="2" s="1"/>
  <c r="F1593" i="5" s="1"/>
  <c r="Q1585" i="2"/>
  <c r="D1585" i="5" s="1"/>
  <c r="E1440" i="2"/>
  <c r="F1375" i="2"/>
  <c r="E378" i="2"/>
  <c r="E282" i="2"/>
  <c r="E205" i="2"/>
  <c r="Q1400" i="2"/>
  <c r="D1400" i="5" s="1"/>
  <c r="M1396" i="2" a="1"/>
  <c r="M1396" i="2" s="1"/>
  <c r="F1396" i="5" s="1"/>
  <c r="N1396" i="2" a="1"/>
  <c r="N1396" i="2" s="1"/>
  <c r="E1396" i="5" s="1"/>
  <c r="M1147" i="2" a="1"/>
  <c r="M1147" i="2" s="1"/>
  <c r="F1147" i="5" s="1"/>
  <c r="N1147" i="2" a="1"/>
  <c r="N1147" i="2" s="1"/>
  <c r="E1147" i="5" s="1"/>
  <c r="E154" i="2"/>
  <c r="E143" i="2"/>
  <c r="Q139" i="2"/>
  <c r="D139" i="5" s="1"/>
  <c r="E129" i="2"/>
  <c r="E124" i="2"/>
  <c r="E87" i="2"/>
  <c r="F78" i="2"/>
  <c r="F73" i="2"/>
  <c r="Q21" i="2"/>
  <c r="E21" i="2"/>
  <c r="F1585" i="2"/>
  <c r="E1582" i="2"/>
  <c r="P1565" i="2"/>
  <c r="C1565" i="5" s="1"/>
  <c r="E1547" i="2"/>
  <c r="F1546" i="2"/>
  <c r="E1531" i="2"/>
  <c r="E1526" i="2"/>
  <c r="E1507" i="2"/>
  <c r="F1494" i="2"/>
  <c r="E1350" i="2"/>
  <c r="F1350" i="2"/>
  <c r="M1341" i="2" a="1"/>
  <c r="M1341" i="2" s="1"/>
  <c r="F1341" i="5" s="1"/>
  <c r="N1341" i="2" a="1"/>
  <c r="N1341" i="2" s="1"/>
  <c r="E1341" i="5" s="1"/>
  <c r="F149" i="2"/>
  <c r="F1449" i="2"/>
  <c r="E1442" i="2"/>
  <c r="M1425" i="2" a="1"/>
  <c r="M1425" i="2" s="1"/>
  <c r="F1425" i="5" s="1"/>
  <c r="E1411" i="2"/>
  <c r="F1411" i="2"/>
  <c r="M1394" i="2" a="1"/>
  <c r="M1394" i="2" s="1"/>
  <c r="F1394" i="5" s="1"/>
  <c r="Q1210" i="2"/>
  <c r="D1210" i="5" s="1"/>
  <c r="P1210" i="2"/>
  <c r="C1210" i="5" s="1"/>
  <c r="E293" i="2"/>
  <c r="E241" i="2"/>
  <c r="E194" i="2"/>
  <c r="E102" i="2"/>
  <c r="E38" i="2"/>
  <c r="P1605" i="2"/>
  <c r="C1605" i="5" s="1"/>
  <c r="E1598" i="2"/>
  <c r="P1578" i="2"/>
  <c r="C1578" i="5" s="1"/>
  <c r="M1537" i="2" a="1"/>
  <c r="M1537" i="2" s="1"/>
  <c r="F1537" i="5" s="1"/>
  <c r="F1517" i="2"/>
  <c r="Q1514" i="2"/>
  <c r="D1514" i="5" s="1"/>
  <c r="E1503" i="2"/>
  <c r="E1466" i="2"/>
  <c r="F1460" i="2"/>
  <c r="E1446" i="2"/>
  <c r="N1407" i="2" a="1"/>
  <c r="N1407" i="2" s="1"/>
  <c r="E1407" i="5" s="1"/>
  <c r="F1407" i="2"/>
  <c r="F1337" i="2"/>
  <c r="E1337" i="2"/>
  <c r="Q1368" i="2"/>
  <c r="D1368" i="5" s="1"/>
  <c r="E1335" i="2"/>
  <c r="F1328" i="2"/>
  <c r="F1312" i="2"/>
  <c r="F1290" i="2"/>
  <c r="Q1267" i="2"/>
  <c r="D1267" i="5" s="1"/>
  <c r="N1230" i="2" a="1"/>
  <c r="N1230" i="2" s="1"/>
  <c r="E1230" i="5" s="1"/>
  <c r="F1201" i="2"/>
  <c r="E1160" i="2"/>
  <c r="P1077" i="2"/>
  <c r="C1077" i="5" s="1"/>
  <c r="Q1077" i="2"/>
  <c r="D1077" i="5" s="1"/>
  <c r="M1066" i="2" a="1"/>
  <c r="M1066" i="2" s="1"/>
  <c r="F1066" i="5" s="1"/>
  <c r="N1066" i="2" a="1"/>
  <c r="N1066" i="2" s="1"/>
  <c r="E1066" i="5" s="1"/>
  <c r="E1329" i="2"/>
  <c r="F1295" i="2"/>
  <c r="Q1275" i="2"/>
  <c r="D1275" i="5" s="1"/>
  <c r="P1272" i="2"/>
  <c r="C1272" i="5" s="1"/>
  <c r="E1266" i="2"/>
  <c r="P1258" i="2"/>
  <c r="C1258" i="5" s="1"/>
  <c r="E1244" i="2"/>
  <c r="F1223" i="2"/>
  <c r="M1206" i="2" a="1"/>
  <c r="M1206" i="2" s="1"/>
  <c r="F1206" i="5" s="1"/>
  <c r="P1187" i="2"/>
  <c r="C1187" i="5" s="1"/>
  <c r="E1176" i="2"/>
  <c r="E1156" i="2"/>
  <c r="Q1152" i="2"/>
  <c r="D1152" i="5" s="1"/>
  <c r="E1138" i="2"/>
  <c r="E1135" i="2"/>
  <c r="E1130" i="2"/>
  <c r="N1099" i="2" a="1"/>
  <c r="N1099" i="2" s="1"/>
  <c r="E1099" i="5" s="1"/>
  <c r="E1096" i="2"/>
  <c r="P1090" i="2"/>
  <c r="C1090" i="5" s="1"/>
  <c r="E1302" i="2"/>
  <c r="P1286" i="2"/>
  <c r="C1286" i="5" s="1"/>
  <c r="P1283" i="2"/>
  <c r="C1283" i="5" s="1"/>
  <c r="F1267" i="2"/>
  <c r="Q1256" i="2"/>
  <c r="D1256" i="5" s="1"/>
  <c r="F1171" i="2"/>
  <c r="F1157" i="2"/>
  <c r="F1139" i="2"/>
  <c r="F1103" i="2"/>
  <c r="F1100" i="2"/>
  <c r="F1342" i="2"/>
  <c r="E1341" i="2"/>
  <c r="F1318" i="2"/>
  <c r="P1239" i="2"/>
  <c r="C1239" i="5" s="1"/>
  <c r="F1234" i="2"/>
  <c r="F1230" i="2"/>
  <c r="E1216" i="2"/>
  <c r="F1213" i="2"/>
  <c r="E1211" i="2"/>
  <c r="E1132" i="2"/>
  <c r="E1121" i="2"/>
  <c r="Q1109" i="2"/>
  <c r="D1109" i="5" s="1"/>
  <c r="F1071" i="2"/>
  <c r="E1071" i="2"/>
  <c r="Q1069" i="2"/>
  <c r="D1069" i="5" s="1"/>
  <c r="P1069" i="2"/>
  <c r="C1069" i="5" s="1"/>
  <c r="N1343" i="2" a="1"/>
  <c r="N1343" i="2" s="1"/>
  <c r="E1343" i="5" s="1"/>
  <c r="F1343" i="2"/>
  <c r="Q1332" i="2"/>
  <c r="D1332" i="5" s="1"/>
  <c r="F1324" i="2"/>
  <c r="F1245" i="2"/>
  <c r="F1217" i="2"/>
  <c r="F1205" i="2"/>
  <c r="F1154" i="2"/>
  <c r="E1097" i="2"/>
  <c r="E1082" i="2"/>
  <c r="F1082" i="2"/>
  <c r="Q1034" i="2"/>
  <c r="D1034" i="5" s="1"/>
  <c r="P1034" i="2"/>
  <c r="C1034" i="5" s="1"/>
  <c r="E1321" i="2"/>
  <c r="E1315" i="2"/>
  <c r="Q1297" i="2"/>
  <c r="D1297" i="5" s="1"/>
  <c r="E1284" i="2"/>
  <c r="M1250" i="2" a="1"/>
  <c r="M1250" i="2" s="1"/>
  <c r="F1250" i="5" s="1"/>
  <c r="E1250" i="2"/>
  <c r="N1246" i="2" a="1"/>
  <c r="N1246" i="2" s="1"/>
  <c r="E1246" i="5" s="1"/>
  <c r="Q1240" i="2"/>
  <c r="D1240" i="5" s="1"/>
  <c r="M1239" i="2" a="1"/>
  <c r="M1239" i="2" s="1"/>
  <c r="F1239" i="5" s="1"/>
  <c r="F1218" i="2"/>
  <c r="Q1209" i="2"/>
  <c r="D1209" i="5" s="1"/>
  <c r="E1203" i="2"/>
  <c r="E1185" i="2"/>
  <c r="N1166" i="2" a="1"/>
  <c r="N1166" i="2" s="1"/>
  <c r="E1166" i="5" s="1"/>
  <c r="Q1160" i="2"/>
  <c r="D1160" i="5" s="1"/>
  <c r="F1150" i="2"/>
  <c r="M1143" i="2" a="1"/>
  <c r="M1143" i="2" s="1"/>
  <c r="F1143" i="5" s="1"/>
  <c r="E1142" i="2"/>
  <c r="E1091" i="2"/>
  <c r="F1091" i="2"/>
  <c r="E1064" i="2"/>
  <c r="F1064" i="2"/>
  <c r="F1093" i="2"/>
  <c r="E1093" i="2"/>
  <c r="P1057" i="2"/>
  <c r="C1057" i="5" s="1"/>
  <c r="Q1057" i="2"/>
  <c r="D1057" i="5" s="1"/>
  <c r="Q1376" i="2"/>
  <c r="D1376" i="5" s="1"/>
  <c r="F1366" i="2"/>
  <c r="E1260" i="2"/>
  <c r="P1247" i="2"/>
  <c r="C1247" i="5" s="1"/>
  <c r="Q1235" i="2"/>
  <c r="D1235" i="5" s="1"/>
  <c r="F1198" i="2"/>
  <c r="E1148" i="2"/>
  <c r="E1146" i="2"/>
  <c r="E1144" i="2"/>
  <c r="P1139" i="2"/>
  <c r="C1139" i="5" s="1"/>
  <c r="M1129" i="2" a="1"/>
  <c r="M1129" i="2" s="1"/>
  <c r="F1129" i="5" s="1"/>
  <c r="E1119" i="2"/>
  <c r="F1119" i="2"/>
  <c r="N1064" i="2" a="1"/>
  <c r="N1064" i="2" s="1"/>
  <c r="E1064" i="5" s="1"/>
  <c r="M1064" i="2" a="1"/>
  <c r="M1064" i="2" s="1"/>
  <c r="F1064" i="5" s="1"/>
  <c r="E1027" i="2"/>
  <c r="E1020" i="2"/>
  <c r="E997" i="2"/>
  <c r="F987" i="2"/>
  <c r="N984" i="2" a="1"/>
  <c r="N984" i="2" s="1"/>
  <c r="E984" i="5" s="1"/>
  <c r="N973" i="2" a="1"/>
  <c r="N973" i="2" s="1"/>
  <c r="E973" i="5" s="1"/>
  <c r="E969" i="2"/>
  <c r="E962" i="2"/>
  <c r="F956" i="2"/>
  <c r="P912" i="2"/>
  <c r="C912" i="5" s="1"/>
  <c r="E906" i="2"/>
  <c r="E902" i="2"/>
  <c r="E876" i="2"/>
  <c r="E864" i="2"/>
  <c r="E858" i="2"/>
  <c r="E1073" i="2"/>
  <c r="P1025" i="2"/>
  <c r="C1025" i="5" s="1"/>
  <c r="F916" i="2"/>
  <c r="P872" i="2"/>
  <c r="C872" i="5" s="1"/>
  <c r="F872" i="2"/>
  <c r="F859" i="2"/>
  <c r="F1090" i="2"/>
  <c r="N1087" i="2" a="1"/>
  <c r="N1087" i="2" s="1"/>
  <c r="E1087" i="5" s="1"/>
  <c r="P1076" i="2"/>
  <c r="C1076" i="5" s="1"/>
  <c r="F1047" i="2"/>
  <c r="Q1033" i="2"/>
  <c r="D1033" i="5" s="1"/>
  <c r="E1030" i="2"/>
  <c r="E1022" i="2"/>
  <c r="E1012" i="2"/>
  <c r="F1007" i="2"/>
  <c r="E991" i="2"/>
  <c r="F961" i="2"/>
  <c r="E958" i="2"/>
  <c r="F952" i="2"/>
  <c r="Q949" i="2"/>
  <c r="D949" i="5" s="1"/>
  <c r="E946" i="2"/>
  <c r="P937" i="2"/>
  <c r="C937" i="5" s="1"/>
  <c r="E936" i="2"/>
  <c r="E924" i="2"/>
  <c r="F904" i="2"/>
  <c r="P897" i="2"/>
  <c r="C897" i="5" s="1"/>
  <c r="N1059" i="2" a="1"/>
  <c r="N1059" i="2" s="1"/>
  <c r="E1059" i="5" s="1"/>
  <c r="E1059" i="2"/>
  <c r="E1048" i="2"/>
  <c r="F1013" i="2"/>
  <c r="E996" i="2"/>
  <c r="F948" i="2"/>
  <c r="E947" i="2"/>
  <c r="E933" i="2"/>
  <c r="Q905" i="2"/>
  <c r="D905" i="5" s="1"/>
  <c r="Q901" i="2"/>
  <c r="D901" i="5" s="1"/>
  <c r="P893" i="2"/>
  <c r="C893" i="5" s="1"/>
  <c r="E1044" i="2"/>
  <c r="N1028" i="2" a="1"/>
  <c r="N1028" i="2" s="1"/>
  <c r="E1028" i="5" s="1"/>
  <c r="P1017" i="2"/>
  <c r="C1017" i="5" s="1"/>
  <c r="E1004" i="2"/>
  <c r="E1001" i="2"/>
  <c r="E989" i="2"/>
  <c r="Q987" i="2"/>
  <c r="D987" i="5" s="1"/>
  <c r="E986" i="2"/>
  <c r="P973" i="2"/>
  <c r="C973" i="5" s="1"/>
  <c r="P970" i="2"/>
  <c r="C970" i="5" s="1"/>
  <c r="P969" i="2"/>
  <c r="C969" i="5" s="1"/>
  <c r="E968" i="2"/>
  <c r="Q963" i="2"/>
  <c r="D963" i="5" s="1"/>
  <c r="F949" i="2"/>
  <c r="N911" i="2" a="1"/>
  <c r="N911" i="2" s="1"/>
  <c r="E911" i="5" s="1"/>
  <c r="F897" i="2"/>
  <c r="F883" i="2"/>
  <c r="Q878" i="2"/>
  <c r="D878" i="5" s="1"/>
  <c r="N875" i="2" a="1"/>
  <c r="N875" i="2" s="1"/>
  <c r="E875" i="5" s="1"/>
  <c r="E875" i="2"/>
  <c r="Q870" i="2"/>
  <c r="D870" i="5" s="1"/>
  <c r="Q815" i="2"/>
  <c r="D815" i="5" s="1"/>
  <c r="P1548" i="2"/>
  <c r="C1548" i="5" s="1"/>
  <c r="Q1548" i="2"/>
  <c r="D1548" i="5" s="1"/>
  <c r="F837" i="2"/>
  <c r="N799" i="2" a="1"/>
  <c r="N799" i="2" s="1"/>
  <c r="E799" i="5" s="1"/>
  <c r="M799" i="2" a="1"/>
  <c r="M799" i="2" s="1"/>
  <c r="F799" i="5" s="1"/>
  <c r="Q797" i="2"/>
  <c r="D797" i="5" s="1"/>
  <c r="P797" i="2"/>
  <c r="C797" i="5" s="1"/>
  <c r="N145" i="2" a="1"/>
  <c r="N145" i="2" s="1"/>
  <c r="M145" i="2" a="1"/>
  <c r="M145" i="2" s="1"/>
  <c r="F145" i="5" s="1"/>
  <c r="P1579" i="2"/>
  <c r="C1579" i="5" s="1"/>
  <c r="Q1579" i="2"/>
  <c r="D1579" i="5" s="1"/>
  <c r="Q1501" i="2"/>
  <c r="D1501" i="5" s="1"/>
  <c r="P1501" i="2"/>
  <c r="C1501" i="5" s="1"/>
  <c r="Q1463" i="2"/>
  <c r="D1463" i="5" s="1"/>
  <c r="P1463" i="2"/>
  <c r="C1463" i="5" s="1"/>
  <c r="Q851" i="2"/>
  <c r="D851" i="5" s="1"/>
  <c r="E825" i="2"/>
  <c r="F825" i="2"/>
  <c r="N1514" i="2" a="1"/>
  <c r="N1514" i="2" s="1"/>
  <c r="E1514" i="5" s="1"/>
  <c r="M1514" i="2" a="1"/>
  <c r="M1514" i="2" s="1"/>
  <c r="F1514" i="5" s="1"/>
  <c r="F840" i="2"/>
  <c r="E840" i="2"/>
  <c r="Q172" i="2"/>
  <c r="P172" i="2"/>
  <c r="C172" i="5" s="1"/>
  <c r="N1506" i="2" a="1"/>
  <c r="N1506" i="2" s="1"/>
  <c r="E1506" i="5" s="1"/>
  <c r="M1506" i="2" a="1"/>
  <c r="M1506" i="2" s="1"/>
  <c r="F1506" i="5" s="1"/>
  <c r="F811" i="2"/>
  <c r="E811" i="2"/>
  <c r="M1520" i="2" a="1"/>
  <c r="M1520" i="2" s="1"/>
  <c r="F1520" i="5" s="1"/>
  <c r="N1520" i="2" a="1"/>
  <c r="N1520" i="2" s="1"/>
  <c r="E1520" i="5" s="1"/>
  <c r="F834" i="2"/>
  <c r="E834" i="2"/>
  <c r="E826" i="2"/>
  <c r="F804" i="2"/>
  <c r="E804" i="2"/>
  <c r="Q754" i="2"/>
  <c r="D754" i="5" s="1"/>
  <c r="P754" i="2"/>
  <c r="C754" i="5" s="1"/>
  <c r="P1511" i="2"/>
  <c r="C1511" i="5" s="1"/>
  <c r="Q1511" i="2"/>
  <c r="D1511" i="5" s="1"/>
  <c r="N1477" i="2" a="1"/>
  <c r="N1477" i="2" s="1"/>
  <c r="E1477" i="5" s="1"/>
  <c r="M1477" i="2" a="1"/>
  <c r="M1477" i="2" s="1"/>
  <c r="F1477" i="5" s="1"/>
  <c r="E849" i="2"/>
  <c r="Q803" i="2"/>
  <c r="D803" i="5" s="1"/>
  <c r="N798" i="2" a="1"/>
  <c r="N798" i="2" s="1"/>
  <c r="E798" i="5" s="1"/>
  <c r="N790" i="2" a="1"/>
  <c r="N790" i="2" s="1"/>
  <c r="E790" i="5" s="1"/>
  <c r="E784" i="2"/>
  <c r="P743" i="2"/>
  <c r="C743" i="5" s="1"/>
  <c r="F725" i="2"/>
  <c r="F555" i="2"/>
  <c r="F511" i="2"/>
  <c r="E501" i="2"/>
  <c r="F499" i="2"/>
  <c r="F416" i="2"/>
  <c r="P354" i="2"/>
  <c r="F336" i="2"/>
  <c r="N281" i="2" a="1"/>
  <c r="N281" i="2" s="1"/>
  <c r="F113" i="2"/>
  <c r="F1564" i="2"/>
  <c r="F1558" i="2"/>
  <c r="F1545" i="2"/>
  <c r="F1544" i="2"/>
  <c r="F1532" i="2"/>
  <c r="F1520" i="2"/>
  <c r="F1500" i="2"/>
  <c r="N1497" i="2" a="1"/>
  <c r="N1497" i="2" s="1"/>
  <c r="E1497" i="5" s="1"/>
  <c r="F1489" i="2"/>
  <c r="N1488" i="2" a="1"/>
  <c r="N1488" i="2" s="1"/>
  <c r="E1488" i="5" s="1"/>
  <c r="Q1486" i="2"/>
  <c r="D1486" i="5" s="1"/>
  <c r="M1464" i="2" a="1"/>
  <c r="M1464" i="2" s="1"/>
  <c r="F1464" i="5" s="1"/>
  <c r="P1442" i="2"/>
  <c r="C1442" i="5" s="1"/>
  <c r="Q1442" i="2"/>
  <c r="D1442" i="5" s="1"/>
  <c r="M1405" i="2" a="1"/>
  <c r="M1405" i="2" s="1"/>
  <c r="F1405" i="5" s="1"/>
  <c r="N1405" i="2" a="1"/>
  <c r="N1405" i="2" s="1"/>
  <c r="E1405" i="5" s="1"/>
  <c r="Q847" i="2"/>
  <c r="D847" i="5" s="1"/>
  <c r="E845" i="2"/>
  <c r="E839" i="2"/>
  <c r="E824" i="2"/>
  <c r="E797" i="2"/>
  <c r="E793" i="2"/>
  <c r="F779" i="2"/>
  <c r="E762" i="2"/>
  <c r="E717" i="2"/>
  <c r="M695" i="2" a="1"/>
  <c r="M695" i="2" s="1"/>
  <c r="F670" i="2"/>
  <c r="E610" i="2"/>
  <c r="E556" i="2"/>
  <c r="E507" i="2"/>
  <c r="E438" i="2"/>
  <c r="E388" i="2"/>
  <c r="E373" i="2"/>
  <c r="N291" i="2" a="1"/>
  <c r="N291" i="2" s="1"/>
  <c r="E268" i="2"/>
  <c r="E122" i="2"/>
  <c r="F77" i="2"/>
  <c r="N62" i="2" a="1"/>
  <c r="N62" i="2" s="1"/>
  <c r="E62" i="5" s="1"/>
  <c r="F57" i="2"/>
  <c r="F33" i="2"/>
  <c r="N1581" i="2" a="1"/>
  <c r="N1581" i="2" s="1"/>
  <c r="E1581" i="5" s="1"/>
  <c r="F1577" i="2"/>
  <c r="F1576" i="2"/>
  <c r="N1569" i="2" a="1"/>
  <c r="N1569" i="2" s="1"/>
  <c r="E1569" i="5" s="1"/>
  <c r="N1553" i="2" a="1"/>
  <c r="N1553" i="2" s="1"/>
  <c r="E1553" i="5" s="1"/>
  <c r="F1540" i="2"/>
  <c r="P1533" i="2"/>
  <c r="C1533" i="5" s="1"/>
  <c r="N1529" i="2" a="1"/>
  <c r="N1529" i="2" s="1"/>
  <c r="E1529" i="5" s="1"/>
  <c r="Q1526" i="2"/>
  <c r="D1526" i="5" s="1"/>
  <c r="Q1522" i="2"/>
  <c r="D1522" i="5" s="1"/>
  <c r="F1521" i="2"/>
  <c r="Q1515" i="2"/>
  <c r="D1515" i="5" s="1"/>
  <c r="F1514" i="2"/>
  <c r="F1513" i="2"/>
  <c r="F1492" i="2"/>
  <c r="Q1487" i="2"/>
  <c r="D1487" i="5" s="1"/>
  <c r="E1486" i="2"/>
  <c r="E1481" i="2"/>
  <c r="F1481" i="2"/>
  <c r="F1476" i="2"/>
  <c r="E1476" i="2"/>
  <c r="E1454" i="2"/>
  <c r="P1369" i="2"/>
  <c r="C1369" i="5" s="1"/>
  <c r="Q1369" i="2"/>
  <c r="D1369" i="5" s="1"/>
  <c r="P1273" i="2"/>
  <c r="C1273" i="5" s="1"/>
  <c r="Q1273" i="2"/>
  <c r="D1273" i="5" s="1"/>
  <c r="N1255" i="2" a="1"/>
  <c r="N1255" i="2" s="1"/>
  <c r="E1255" i="5" s="1"/>
  <c r="M1255" i="2" a="1"/>
  <c r="M1255" i="2" s="1"/>
  <c r="F1255" i="5" s="1"/>
  <c r="Q791" i="2"/>
  <c r="D791" i="5" s="1"/>
  <c r="Q364" i="2"/>
  <c r="D364" i="5" s="1"/>
  <c r="E50" i="2"/>
  <c r="P16" i="2"/>
  <c r="F1601" i="2"/>
  <c r="N1596" i="2" a="1"/>
  <c r="N1596" i="2" s="1"/>
  <c r="E1596" i="5" s="1"/>
  <c r="E1594" i="2"/>
  <c r="F1593" i="2"/>
  <c r="F1583" i="2"/>
  <c r="P1580" i="2"/>
  <c r="C1580" i="5" s="1"/>
  <c r="M1578" i="2" a="1"/>
  <c r="M1578" i="2" s="1"/>
  <c r="F1578" i="5" s="1"/>
  <c r="F1578" i="2"/>
  <c r="E1567" i="2"/>
  <c r="E1563" i="2"/>
  <c r="N1552" i="2" a="1"/>
  <c r="N1552" i="2" s="1"/>
  <c r="E1552" i="5" s="1"/>
  <c r="E1551" i="2"/>
  <c r="E1541" i="2"/>
  <c r="E1515" i="2"/>
  <c r="Q1506" i="2"/>
  <c r="D1506" i="5" s="1"/>
  <c r="P1502" i="2"/>
  <c r="C1502" i="5" s="1"/>
  <c r="Q1502" i="2"/>
  <c r="D1502" i="5" s="1"/>
  <c r="F1501" i="2"/>
  <c r="E1479" i="2"/>
  <c r="F1479" i="2"/>
  <c r="P1454" i="2"/>
  <c r="C1454" i="5" s="1"/>
  <c r="Q1454" i="2"/>
  <c r="D1454" i="5" s="1"/>
  <c r="M1416" i="2" a="1"/>
  <c r="M1416" i="2" s="1"/>
  <c r="F1416" i="5" s="1"/>
  <c r="N1416" i="2" a="1"/>
  <c r="N1416" i="2" s="1"/>
  <c r="E1416" i="5" s="1"/>
  <c r="P1291" i="2"/>
  <c r="C1291" i="5" s="1"/>
  <c r="Q1291" i="2"/>
  <c r="D1291" i="5" s="1"/>
  <c r="F785" i="2"/>
  <c r="P775" i="2"/>
  <c r="C775" i="5" s="1"/>
  <c r="E775" i="2"/>
  <c r="M770" i="2" a="1"/>
  <c r="M770" i="2" s="1"/>
  <c r="F770" i="5" s="1"/>
  <c r="Q767" i="2"/>
  <c r="D767" i="5" s="1"/>
  <c r="E765" i="2"/>
  <c r="E756" i="2"/>
  <c r="F734" i="2"/>
  <c r="Q700" i="2"/>
  <c r="F607" i="2"/>
  <c r="F580" i="2"/>
  <c r="P492" i="2"/>
  <c r="C492" i="5" s="1"/>
  <c r="Q422" i="2"/>
  <c r="D422" i="5" s="1"/>
  <c r="F422" i="2"/>
  <c r="P238" i="2"/>
  <c r="F218" i="2"/>
  <c r="E212" i="2"/>
  <c r="E204" i="2"/>
  <c r="P195" i="2"/>
  <c r="E187" i="2"/>
  <c r="E168" i="2"/>
  <c r="N1585" i="2" a="1"/>
  <c r="N1585" i="2" s="1"/>
  <c r="E1585" i="5" s="1"/>
  <c r="F1534" i="2"/>
  <c r="F1516" i="2"/>
  <c r="F1502" i="2"/>
  <c r="F1482" i="2"/>
  <c r="E1482" i="2"/>
  <c r="N1473" i="2" a="1"/>
  <c r="N1473" i="2" s="1"/>
  <c r="E1473" i="5" s="1"/>
  <c r="M1473" i="2" a="1"/>
  <c r="M1473" i="2" s="1"/>
  <c r="F1473" i="5" s="1"/>
  <c r="F1473" i="2"/>
  <c r="E1452" i="2"/>
  <c r="F1452" i="2"/>
  <c r="P1402" i="2"/>
  <c r="C1402" i="5" s="1"/>
  <c r="Q1402" i="2"/>
  <c r="D1402" i="5" s="1"/>
  <c r="M1313" i="2" a="1"/>
  <c r="M1313" i="2" s="1"/>
  <c r="F1313" i="5" s="1"/>
  <c r="N1313" i="2" a="1"/>
  <c r="N1313" i="2" s="1"/>
  <c r="E1313" i="5" s="1"/>
  <c r="P1294" i="2"/>
  <c r="C1294" i="5" s="1"/>
  <c r="Q1294" i="2"/>
  <c r="D1294" i="5" s="1"/>
  <c r="P1257" i="2"/>
  <c r="C1257" i="5" s="1"/>
  <c r="Q1257" i="2"/>
  <c r="D1257" i="5" s="1"/>
  <c r="F730" i="2"/>
  <c r="F706" i="2"/>
  <c r="Q656" i="2"/>
  <c r="M70" i="2" a="1"/>
  <c r="M70" i="2" s="1"/>
  <c r="F1603" i="2"/>
  <c r="F1588" i="2"/>
  <c r="Q1564" i="2"/>
  <c r="D1564" i="5" s="1"/>
  <c r="N1561" i="2" a="1"/>
  <c r="N1561" i="2" s="1"/>
  <c r="E1561" i="5" s="1"/>
  <c r="Q1556" i="2"/>
  <c r="D1556" i="5" s="1"/>
  <c r="Q1547" i="2"/>
  <c r="D1547" i="5" s="1"/>
  <c r="Q1518" i="2"/>
  <c r="D1518" i="5" s="1"/>
  <c r="M1466" i="2" a="1"/>
  <c r="M1466" i="2" s="1"/>
  <c r="F1466" i="5" s="1"/>
  <c r="N1466" i="2" a="1"/>
  <c r="N1466" i="2" s="1"/>
  <c r="E1466" i="5" s="1"/>
  <c r="P1455" i="2"/>
  <c r="C1455" i="5" s="1"/>
  <c r="Q1455" i="2"/>
  <c r="D1455" i="5" s="1"/>
  <c r="N1437" i="2" a="1"/>
  <c r="N1437" i="2" s="1"/>
  <c r="E1437" i="5" s="1"/>
  <c r="M1437" i="2" a="1"/>
  <c r="M1437" i="2" s="1"/>
  <c r="F1437" i="5" s="1"/>
  <c r="Q1434" i="2"/>
  <c r="D1434" i="5" s="1"/>
  <c r="P1434" i="2"/>
  <c r="C1434" i="5" s="1"/>
  <c r="P1370" i="2"/>
  <c r="C1370" i="5" s="1"/>
  <c r="Q1370" i="2"/>
  <c r="D1370" i="5" s="1"/>
  <c r="Q1274" i="2"/>
  <c r="D1274" i="5" s="1"/>
  <c r="P1274" i="2"/>
  <c r="C1274" i="5" s="1"/>
  <c r="Q1241" i="2"/>
  <c r="D1241" i="5" s="1"/>
  <c r="P1241" i="2"/>
  <c r="C1241" i="5" s="1"/>
  <c r="P1225" i="2"/>
  <c r="C1225" i="5" s="1"/>
  <c r="Q1225" i="2"/>
  <c r="D1225" i="5" s="1"/>
  <c r="F805" i="2"/>
  <c r="P798" i="2"/>
  <c r="C798" i="5" s="1"/>
  <c r="E789" i="2"/>
  <c r="P783" i="2"/>
  <c r="C783" i="5" s="1"/>
  <c r="P773" i="2"/>
  <c r="C773" i="5" s="1"/>
  <c r="Q772" i="2"/>
  <c r="D772" i="5" s="1"/>
  <c r="E771" i="2"/>
  <c r="M767" i="2" a="1"/>
  <c r="M767" i="2" s="1"/>
  <c r="F767" i="5" s="1"/>
  <c r="F767" i="2"/>
  <c r="E751" i="2"/>
  <c r="P747" i="2"/>
  <c r="C747" i="5" s="1"/>
  <c r="M741" i="2" a="1"/>
  <c r="M741" i="2" s="1"/>
  <c r="F741" i="5" s="1"/>
  <c r="N730" i="2" a="1"/>
  <c r="N730" i="2" s="1"/>
  <c r="E730" i="5" s="1"/>
  <c r="F710" i="2"/>
  <c r="Q707" i="2"/>
  <c r="N706" i="2" a="1"/>
  <c r="N706" i="2" s="1"/>
  <c r="F698" i="2"/>
  <c r="E654" i="2"/>
  <c r="M631" i="2" a="1"/>
  <c r="M631" i="2" s="1"/>
  <c r="F631" i="5" s="1"/>
  <c r="E629" i="2"/>
  <c r="E547" i="2"/>
  <c r="F545" i="2"/>
  <c r="E515" i="2"/>
  <c r="E490" i="2"/>
  <c r="F479" i="2"/>
  <c r="Q473" i="2"/>
  <c r="Q455" i="2"/>
  <c r="P450" i="2"/>
  <c r="E430" i="2"/>
  <c r="N417" i="2" a="1"/>
  <c r="N417" i="2" s="1"/>
  <c r="E408" i="2"/>
  <c r="E372" i="2"/>
  <c r="E287" i="2"/>
  <c r="E269" i="2"/>
  <c r="M222" i="2" a="1"/>
  <c r="M222" i="2" s="1"/>
  <c r="P183" i="2"/>
  <c r="F157" i="2"/>
  <c r="E142" i="2"/>
  <c r="E125" i="2"/>
  <c r="N78" i="2" a="1"/>
  <c r="N78" i="2" s="1"/>
  <c r="E55" i="2"/>
  <c r="E51" i="2"/>
  <c r="E8" i="2"/>
  <c r="E6" i="2"/>
  <c r="F1605" i="2"/>
  <c r="E1604" i="2"/>
  <c r="F1581" i="2"/>
  <c r="E1571" i="2"/>
  <c r="F1523" i="2"/>
  <c r="E1523" i="2"/>
  <c r="N1424" i="2" a="1"/>
  <c r="N1424" i="2" s="1"/>
  <c r="E1424" i="5" s="1"/>
  <c r="M1424" i="2" a="1"/>
  <c r="M1424" i="2" s="1"/>
  <c r="F1424" i="5" s="1"/>
  <c r="N1271" i="2" a="1"/>
  <c r="N1271" i="2" s="1"/>
  <c r="E1271" i="5" s="1"/>
  <c r="M1271" i="2" a="1"/>
  <c r="M1271" i="2" s="1"/>
  <c r="F1271" i="5" s="1"/>
  <c r="N1260" i="2" a="1"/>
  <c r="N1260" i="2" s="1"/>
  <c r="E1260" i="5" s="1"/>
  <c r="M1260" i="2" a="1"/>
  <c r="M1260" i="2" s="1"/>
  <c r="F1260" i="5" s="1"/>
  <c r="M768" i="2" a="1"/>
  <c r="M768" i="2" s="1"/>
  <c r="F768" i="5" s="1"/>
  <c r="E768" i="2"/>
  <c r="P477" i="2"/>
  <c r="E410" i="2"/>
  <c r="E400" i="2"/>
  <c r="M285" i="2" a="1"/>
  <c r="M285" i="2" s="1"/>
  <c r="P278" i="2"/>
  <c r="C278" i="5" s="1"/>
  <c r="E261" i="2"/>
  <c r="E255" i="2"/>
  <c r="E239" i="2"/>
  <c r="E1524" i="2"/>
  <c r="E1480" i="2"/>
  <c r="F1480" i="2"/>
  <c r="E1478" i="2"/>
  <c r="E1475" i="2"/>
  <c r="F1475" i="2"/>
  <c r="E1462" i="2"/>
  <c r="E1453" i="2"/>
  <c r="F1453" i="2"/>
  <c r="N1388" i="2" a="1"/>
  <c r="N1388" i="2" s="1"/>
  <c r="E1388" i="5" s="1"/>
  <c r="M1388" i="2" a="1"/>
  <c r="M1388" i="2" s="1"/>
  <c r="F1388" i="5" s="1"/>
  <c r="Q1302" i="2"/>
  <c r="D1302" i="5" s="1"/>
  <c r="P1302" i="2"/>
  <c r="C1302" i="5" s="1"/>
  <c r="P1280" i="2"/>
  <c r="C1280" i="5" s="1"/>
  <c r="Q1280" i="2"/>
  <c r="D1280" i="5" s="1"/>
  <c r="Q1261" i="2"/>
  <c r="D1261" i="5" s="1"/>
  <c r="P1261" i="2"/>
  <c r="C1261" i="5" s="1"/>
  <c r="F1499" i="2"/>
  <c r="E1499" i="2"/>
  <c r="E1490" i="2"/>
  <c r="F1490" i="2"/>
  <c r="M1445" i="2" a="1"/>
  <c r="M1445" i="2" s="1"/>
  <c r="F1445" i="5" s="1"/>
  <c r="N1445" i="2" a="1"/>
  <c r="N1445" i="2" s="1"/>
  <c r="E1445" i="5" s="1"/>
  <c r="P1401" i="2"/>
  <c r="C1401" i="5" s="1"/>
  <c r="Q1401" i="2"/>
  <c r="D1401" i="5" s="1"/>
  <c r="M1298" i="2" a="1"/>
  <c r="M1298" i="2" s="1"/>
  <c r="F1298" i="5" s="1"/>
  <c r="N1298" i="2" a="1"/>
  <c r="N1298" i="2" s="1"/>
  <c r="E1298" i="5" s="1"/>
  <c r="M1261" i="2" a="1"/>
  <c r="M1261" i="2" s="1"/>
  <c r="F1261" i="5" s="1"/>
  <c r="N1261" i="2" a="1"/>
  <c r="N1261" i="2" s="1"/>
  <c r="E1261" i="5" s="1"/>
  <c r="M1229" i="2" a="1"/>
  <c r="M1229" i="2" s="1"/>
  <c r="F1229" i="5" s="1"/>
  <c r="N1229" i="2" a="1"/>
  <c r="N1229" i="2" s="1"/>
  <c r="E1229" i="5" s="1"/>
  <c r="E1239" i="2"/>
  <c r="F1239" i="2"/>
  <c r="P1208" i="2"/>
  <c r="C1208" i="5" s="1"/>
  <c r="Q1208" i="2"/>
  <c r="D1208" i="5" s="1"/>
  <c r="Q1197" i="2"/>
  <c r="D1197" i="5" s="1"/>
  <c r="P1197" i="2"/>
  <c r="C1197" i="5" s="1"/>
  <c r="Q1164" i="2"/>
  <c r="D1164" i="5" s="1"/>
  <c r="P1164" i="2"/>
  <c r="C1164" i="5" s="1"/>
  <c r="Q1162" i="2"/>
  <c r="D1162" i="5" s="1"/>
  <c r="P1162" i="2"/>
  <c r="C1162" i="5" s="1"/>
  <c r="M1125" i="2" a="1"/>
  <c r="M1125" i="2" s="1"/>
  <c r="F1125" i="5" s="1"/>
  <c r="N1125" i="2" a="1"/>
  <c r="N1125" i="2" s="1"/>
  <c r="E1125" i="5" s="1"/>
  <c r="Q1449" i="2"/>
  <c r="D1449" i="5" s="1"/>
  <c r="F1447" i="2"/>
  <c r="E1425" i="2"/>
  <c r="P1419" i="2"/>
  <c r="C1419" i="5" s="1"/>
  <c r="F1416" i="2"/>
  <c r="Q1412" i="2"/>
  <c r="D1412" i="5" s="1"/>
  <c r="F1412" i="2"/>
  <c r="M1411" i="2" a="1"/>
  <c r="M1411" i="2" s="1"/>
  <c r="F1411" i="5" s="1"/>
  <c r="F1396" i="2"/>
  <c r="F1395" i="2"/>
  <c r="M1393" i="2" a="1"/>
  <c r="M1393" i="2" s="1"/>
  <c r="F1393" i="5" s="1"/>
  <c r="F1384" i="2"/>
  <c r="Q1380" i="2"/>
  <c r="D1380" i="5" s="1"/>
  <c r="F1379" i="2"/>
  <c r="F1367" i="2"/>
  <c r="F1354" i="2"/>
  <c r="Q1336" i="2"/>
  <c r="D1336" i="5" s="1"/>
  <c r="F1334" i="2"/>
  <c r="F1327" i="2"/>
  <c r="F1326" i="2"/>
  <c r="F1316" i="2"/>
  <c r="F1311" i="2"/>
  <c r="M1310" i="2" a="1"/>
  <c r="M1310" i="2" s="1"/>
  <c r="F1310" i="5" s="1"/>
  <c r="F1309" i="2"/>
  <c r="F1303" i="2"/>
  <c r="F1301" i="2"/>
  <c r="M1300" i="2" a="1"/>
  <c r="M1300" i="2" s="1"/>
  <c r="F1300" i="5" s="1"/>
  <c r="F1286" i="2"/>
  <c r="N1285" i="2" a="1"/>
  <c r="N1285" i="2" s="1"/>
  <c r="E1285" i="5" s="1"/>
  <c r="F1265" i="2"/>
  <c r="F1257" i="2"/>
  <c r="F1253" i="2"/>
  <c r="F1249" i="2"/>
  <c r="N1223" i="2" a="1"/>
  <c r="N1223" i="2" s="1"/>
  <c r="E1223" i="5" s="1"/>
  <c r="M1223" i="2" a="1"/>
  <c r="M1223" i="2" s="1"/>
  <c r="F1223" i="5" s="1"/>
  <c r="M1214" i="2" a="1"/>
  <c r="M1214" i="2" s="1"/>
  <c r="F1214" i="5" s="1"/>
  <c r="N1214" i="2" a="1"/>
  <c r="N1214" i="2" s="1"/>
  <c r="E1214" i="5" s="1"/>
  <c r="P1203" i="2"/>
  <c r="C1203" i="5" s="1"/>
  <c r="Q1203" i="2"/>
  <c r="D1203" i="5" s="1"/>
  <c r="M1197" i="2" a="1"/>
  <c r="M1197" i="2" s="1"/>
  <c r="F1197" i="5" s="1"/>
  <c r="N1197" i="2" a="1"/>
  <c r="N1197" i="2" s="1"/>
  <c r="E1197" i="5" s="1"/>
  <c r="F1192" i="2"/>
  <c r="E1192" i="2"/>
  <c r="F1188" i="2"/>
  <c r="E1188" i="2"/>
  <c r="Q1036" i="2"/>
  <c r="D1036" i="5" s="1"/>
  <c r="P1036" i="2"/>
  <c r="C1036" i="5" s="1"/>
  <c r="Q1450" i="2"/>
  <c r="D1450" i="5" s="1"/>
  <c r="M1441" i="2" a="1"/>
  <c r="M1441" i="2" s="1"/>
  <c r="F1441" i="5" s="1"/>
  <c r="E1432" i="2"/>
  <c r="E1423" i="2"/>
  <c r="M1421" i="2" a="1"/>
  <c r="M1421" i="2" s="1"/>
  <c r="F1421" i="5" s="1"/>
  <c r="M1420" i="2" a="1"/>
  <c r="M1420" i="2" s="1"/>
  <c r="F1420" i="5" s="1"/>
  <c r="Q1408" i="2"/>
  <c r="D1408" i="5" s="1"/>
  <c r="E1393" i="2"/>
  <c r="M1379" i="2" a="1"/>
  <c r="M1379" i="2" s="1"/>
  <c r="F1379" i="5" s="1"/>
  <c r="N1374" i="2" a="1"/>
  <c r="N1374" i="2" s="1"/>
  <c r="E1374" i="5" s="1"/>
  <c r="N1373" i="2" a="1"/>
  <c r="N1373" i="2" s="1"/>
  <c r="E1373" i="5" s="1"/>
  <c r="E1373" i="2"/>
  <c r="F1368" i="2"/>
  <c r="E1361" i="2"/>
  <c r="E1349" i="2"/>
  <c r="E1345" i="2"/>
  <c r="Q1338" i="2"/>
  <c r="D1338" i="5" s="1"/>
  <c r="Q1337" i="2"/>
  <c r="D1337" i="5" s="1"/>
  <c r="M1320" i="2" a="1"/>
  <c r="M1320" i="2" s="1"/>
  <c r="F1320" i="5" s="1"/>
  <c r="F1313" i="2"/>
  <c r="M1283" i="2" a="1"/>
  <c r="M1283" i="2" s="1"/>
  <c r="F1283" i="5" s="1"/>
  <c r="N1273" i="2" a="1"/>
  <c r="N1273" i="2" s="1"/>
  <c r="E1273" i="5" s="1"/>
  <c r="P1260" i="2"/>
  <c r="C1260" i="5" s="1"/>
  <c r="F1240" i="2"/>
  <c r="E1240" i="2"/>
  <c r="E1232" i="2"/>
  <c r="E1224" i="2"/>
  <c r="F1221" i="2"/>
  <c r="F1212" i="2"/>
  <c r="E1212" i="2"/>
  <c r="N1207" i="2" a="1"/>
  <c r="N1207" i="2" s="1"/>
  <c r="E1207" i="5" s="1"/>
  <c r="M1207" i="2" a="1"/>
  <c r="M1207" i="2" s="1"/>
  <c r="F1207" i="5" s="1"/>
  <c r="N1192" i="2" a="1"/>
  <c r="N1192" i="2" s="1"/>
  <c r="E1192" i="5" s="1"/>
  <c r="M1192" i="2" a="1"/>
  <c r="M1192" i="2" s="1"/>
  <c r="F1192" i="5" s="1"/>
  <c r="F1169" i="2"/>
  <c r="E1169" i="2"/>
  <c r="E1254" i="2"/>
  <c r="E1225" i="2"/>
  <c r="P1219" i="2"/>
  <c r="C1219" i="5" s="1"/>
  <c r="Q1219" i="2"/>
  <c r="D1219" i="5" s="1"/>
  <c r="E1219" i="2"/>
  <c r="M1108" i="2" a="1"/>
  <c r="M1108" i="2" s="1"/>
  <c r="F1108" i="5" s="1"/>
  <c r="N1108" i="2" a="1"/>
  <c r="N1108" i="2" s="1"/>
  <c r="E1108" i="5" s="1"/>
  <c r="P1081" i="2"/>
  <c r="C1081" i="5" s="1"/>
  <c r="Q1081" i="2"/>
  <c r="D1081" i="5" s="1"/>
  <c r="Q1453" i="2"/>
  <c r="D1453" i="5" s="1"/>
  <c r="F1451" i="2"/>
  <c r="F1399" i="2"/>
  <c r="F1338" i="2"/>
  <c r="F1331" i="2"/>
  <c r="F1330" i="2"/>
  <c r="F1320" i="2"/>
  <c r="M1304" i="2" a="1"/>
  <c r="M1304" i="2" s="1"/>
  <c r="F1304" i="5" s="1"/>
  <c r="F1288" i="2"/>
  <c r="F1283" i="2"/>
  <c r="N1282" i="2" a="1"/>
  <c r="N1282" i="2" s="1"/>
  <c r="E1282" i="5" s="1"/>
  <c r="Q1279" i="2"/>
  <c r="D1279" i="5" s="1"/>
  <c r="F1273" i="2"/>
  <c r="N1262" i="2" a="1"/>
  <c r="N1262" i="2" s="1"/>
  <c r="E1262" i="5" s="1"/>
  <c r="F1261" i="2"/>
  <c r="Q1251" i="2"/>
  <c r="D1251" i="5" s="1"/>
  <c r="E1215" i="2"/>
  <c r="F1215" i="2"/>
  <c r="F1170" i="2"/>
  <c r="E1170" i="2"/>
  <c r="Q1165" i="2"/>
  <c r="D1165" i="5" s="1"/>
  <c r="P1165" i="2"/>
  <c r="C1165" i="5" s="1"/>
  <c r="P1445" i="2"/>
  <c r="C1445" i="5" s="1"/>
  <c r="N1430" i="2" a="1"/>
  <c r="N1430" i="2" s="1"/>
  <c r="E1430" i="5" s="1"/>
  <c r="P1423" i="2"/>
  <c r="C1423" i="5" s="1"/>
  <c r="Q1417" i="2"/>
  <c r="D1417" i="5" s="1"/>
  <c r="F1414" i="2"/>
  <c r="E1409" i="2"/>
  <c r="F1406" i="2"/>
  <c r="E1405" i="2"/>
  <c r="F1400" i="2"/>
  <c r="Q1396" i="2"/>
  <c r="D1396" i="5" s="1"/>
  <c r="P1390" i="2"/>
  <c r="C1390" i="5" s="1"/>
  <c r="F1382" i="2"/>
  <c r="F1364" i="2"/>
  <c r="E1357" i="2"/>
  <c r="F1356" i="2"/>
  <c r="F1347" i="2"/>
  <c r="Q1316" i="2"/>
  <c r="D1316" i="5" s="1"/>
  <c r="Q1313" i="2"/>
  <c r="D1313" i="5" s="1"/>
  <c r="M1307" i="2" a="1"/>
  <c r="M1307" i="2" s="1"/>
  <c r="F1307" i="5" s="1"/>
  <c r="M1306" i="2" a="1"/>
  <c r="M1306" i="2" s="1"/>
  <c r="F1306" i="5" s="1"/>
  <c r="F1305" i="2"/>
  <c r="F1296" i="2"/>
  <c r="Q1292" i="2"/>
  <c r="D1292" i="5" s="1"/>
  <c r="F1269" i="2"/>
  <c r="Q1263" i="2"/>
  <c r="D1263" i="5" s="1"/>
  <c r="Q1249" i="2"/>
  <c r="D1249" i="5" s="1"/>
  <c r="F1237" i="2"/>
  <c r="P1217" i="2"/>
  <c r="C1217" i="5" s="1"/>
  <c r="Q1217" i="2"/>
  <c r="D1217" i="5" s="1"/>
  <c r="F1195" i="2"/>
  <c r="E1195" i="2"/>
  <c r="F1193" i="2"/>
  <c r="E1193" i="2"/>
  <c r="F1189" i="2"/>
  <c r="E1189" i="2"/>
  <c r="N1165" i="2" a="1"/>
  <c r="N1165" i="2" s="1"/>
  <c r="E1165" i="5" s="1"/>
  <c r="M1165" i="2" a="1"/>
  <c r="M1165" i="2" s="1"/>
  <c r="F1165" i="5" s="1"/>
  <c r="Q1161" i="2"/>
  <c r="D1161" i="5" s="1"/>
  <c r="P1113" i="2"/>
  <c r="C1113" i="5" s="1"/>
  <c r="Q1113" i="2"/>
  <c r="D1113" i="5" s="1"/>
  <c r="P1424" i="2"/>
  <c r="C1424" i="5" s="1"/>
  <c r="F1402" i="2"/>
  <c r="E1401" i="2"/>
  <c r="F1358" i="2"/>
  <c r="M1351" i="2" a="1"/>
  <c r="M1351" i="2" s="1"/>
  <c r="F1351" i="5" s="1"/>
  <c r="F1332" i="2"/>
  <c r="F1307" i="2"/>
  <c r="F1299" i="2"/>
  <c r="F1281" i="2"/>
  <c r="F1279" i="2"/>
  <c r="F1278" i="2"/>
  <c r="F1271" i="2"/>
  <c r="E1270" i="2"/>
  <c r="Q1228" i="2"/>
  <c r="D1228" i="5" s="1"/>
  <c r="P1228" i="2"/>
  <c r="C1228" i="5" s="1"/>
  <c r="P1189" i="2"/>
  <c r="C1189" i="5" s="1"/>
  <c r="Q1189" i="2"/>
  <c r="D1189" i="5" s="1"/>
  <c r="P1082" i="2"/>
  <c r="C1082" i="5" s="1"/>
  <c r="Q1082" i="2"/>
  <c r="D1082" i="5" s="1"/>
  <c r="M1049" i="2" a="1"/>
  <c r="M1049" i="2" s="1"/>
  <c r="F1049" i="5" s="1"/>
  <c r="N1049" i="2" a="1"/>
  <c r="N1049" i="2" s="1"/>
  <c r="E1049" i="5" s="1"/>
  <c r="P1392" i="2"/>
  <c r="C1392" i="5" s="1"/>
  <c r="E1389" i="2"/>
  <c r="E1377" i="2"/>
  <c r="P1360" i="2"/>
  <c r="C1360" i="5" s="1"/>
  <c r="E1359" i="2"/>
  <c r="Q1348" i="2"/>
  <c r="D1348" i="5" s="1"/>
  <c r="Q1315" i="2"/>
  <c r="D1315" i="5" s="1"/>
  <c r="Q1310" i="2"/>
  <c r="D1310" i="5" s="1"/>
  <c r="N1309" i="2" a="1"/>
  <c r="N1309" i="2" s="1"/>
  <c r="E1309" i="5" s="1"/>
  <c r="E1306" i="2"/>
  <c r="E1298" i="2"/>
  <c r="E1280" i="2"/>
  <c r="E1276" i="2"/>
  <c r="M1275" i="2" a="1"/>
  <c r="M1275" i="2" s="1"/>
  <c r="F1275" i="5" s="1"/>
  <c r="E1272" i="2"/>
  <c r="F1258" i="2"/>
  <c r="Q1248" i="2"/>
  <c r="D1248" i="5" s="1"/>
  <c r="N1245" i="2" a="1"/>
  <c r="N1245" i="2" s="1"/>
  <c r="E1245" i="5" s="1"/>
  <c r="P1242" i="2"/>
  <c r="C1242" i="5" s="1"/>
  <c r="F1238" i="2"/>
  <c r="E1238" i="2"/>
  <c r="F1235" i="2"/>
  <c r="Q1231" i="2"/>
  <c r="D1231" i="5" s="1"/>
  <c r="E1227" i="2"/>
  <c r="P1223" i="2"/>
  <c r="C1223" i="5" s="1"/>
  <c r="M1213" i="2" a="1"/>
  <c r="M1213" i="2" s="1"/>
  <c r="F1213" i="5" s="1"/>
  <c r="N1213" i="2" a="1"/>
  <c r="N1213" i="2" s="1"/>
  <c r="E1213" i="5" s="1"/>
  <c r="Q1196" i="2"/>
  <c r="D1196" i="5" s="1"/>
  <c r="P1196" i="2"/>
  <c r="C1196" i="5" s="1"/>
  <c r="M1189" i="2" a="1"/>
  <c r="M1189" i="2" s="1"/>
  <c r="F1189" i="5" s="1"/>
  <c r="N1189" i="2" a="1"/>
  <c r="N1189" i="2" s="1"/>
  <c r="E1189" i="5" s="1"/>
  <c r="P1153" i="2"/>
  <c r="C1153" i="5" s="1"/>
  <c r="Q1153" i="2"/>
  <c r="D1153" i="5" s="1"/>
  <c r="Q1115" i="2"/>
  <c r="D1115" i="5" s="1"/>
  <c r="P1115" i="2"/>
  <c r="C1115" i="5" s="1"/>
  <c r="P1114" i="2"/>
  <c r="C1114" i="5" s="1"/>
  <c r="Q1114" i="2"/>
  <c r="D1114" i="5" s="1"/>
  <c r="N1096" i="2" a="1"/>
  <c r="N1096" i="2" s="1"/>
  <c r="E1096" i="5" s="1"/>
  <c r="M1096" i="2" a="1"/>
  <c r="M1096" i="2" s="1"/>
  <c r="F1096" i="5" s="1"/>
  <c r="P1094" i="2"/>
  <c r="C1094" i="5" s="1"/>
  <c r="Q1094" i="2"/>
  <c r="D1094" i="5" s="1"/>
  <c r="P1143" i="2"/>
  <c r="C1143" i="5" s="1"/>
  <c r="M1136" i="2" a="1"/>
  <c r="M1136" i="2" s="1"/>
  <c r="F1136" i="5" s="1"/>
  <c r="E1131" i="2"/>
  <c r="E1129" i="2"/>
  <c r="E1128" i="2"/>
  <c r="E1125" i="2"/>
  <c r="E1124" i="2"/>
  <c r="E1118" i="2"/>
  <c r="M1116" i="2" a="1"/>
  <c r="M1116" i="2" s="1"/>
  <c r="F1116" i="5" s="1"/>
  <c r="P1108" i="2"/>
  <c r="C1108" i="5" s="1"/>
  <c r="P1104" i="2"/>
  <c r="C1104" i="5" s="1"/>
  <c r="E1086" i="2"/>
  <c r="E1070" i="2"/>
  <c r="E1057" i="2"/>
  <c r="F1057" i="2"/>
  <c r="E1055" i="2"/>
  <c r="E1039" i="2"/>
  <c r="M1038" i="2" a="1"/>
  <c r="M1038" i="2" s="1"/>
  <c r="F1038" i="5" s="1"/>
  <c r="F1034" i="2"/>
  <c r="E1034" i="2"/>
  <c r="E1023" i="2"/>
  <c r="F1023" i="2"/>
  <c r="M1017" i="2" a="1"/>
  <c r="M1017" i="2" s="1"/>
  <c r="F1017" i="5" s="1"/>
  <c r="N1017" i="2" a="1"/>
  <c r="N1017" i="2" s="1"/>
  <c r="E1017" i="5" s="1"/>
  <c r="E1017" i="2"/>
  <c r="F1017" i="2"/>
  <c r="M987" i="2" a="1"/>
  <c r="M987" i="2" s="1"/>
  <c r="F987" i="5" s="1"/>
  <c r="N987" i="2" a="1"/>
  <c r="N987" i="2" s="1"/>
  <c r="E987" i="5" s="1"/>
  <c r="P959" i="2"/>
  <c r="C959" i="5" s="1"/>
  <c r="Q959" i="2"/>
  <c r="D959" i="5" s="1"/>
  <c r="M870" i="2" a="1"/>
  <c r="M870" i="2" s="1"/>
  <c r="F870" i="5" s="1"/>
  <c r="N870" i="2" a="1"/>
  <c r="N870" i="2" s="1"/>
  <c r="E870" i="5" s="1"/>
  <c r="N1057" i="2" a="1"/>
  <c r="N1057" i="2" s="1"/>
  <c r="E1057" i="5" s="1"/>
  <c r="M1057" i="2" a="1"/>
  <c r="M1057" i="2" s="1"/>
  <c r="F1057" i="5" s="1"/>
  <c r="Q1049" i="2"/>
  <c r="D1049" i="5" s="1"/>
  <c r="P1049" i="2"/>
  <c r="C1049" i="5" s="1"/>
  <c r="P1029" i="2"/>
  <c r="C1029" i="5" s="1"/>
  <c r="Q1029" i="2"/>
  <c r="D1029" i="5" s="1"/>
  <c r="N941" i="2" a="1"/>
  <c r="N941" i="2" s="1"/>
  <c r="E941" i="5" s="1"/>
  <c r="M941" i="2" a="1"/>
  <c r="M941" i="2" s="1"/>
  <c r="F941" i="5" s="1"/>
  <c r="N920" i="2" a="1"/>
  <c r="N920" i="2" s="1"/>
  <c r="E920" i="5" s="1"/>
  <c r="M920" i="2" a="1"/>
  <c r="M920" i="2" s="1"/>
  <c r="F920" i="5" s="1"/>
  <c r="F1058" i="2"/>
  <c r="E1058" i="2"/>
  <c r="P1050" i="2"/>
  <c r="C1050" i="5" s="1"/>
  <c r="Q1050" i="2"/>
  <c r="D1050" i="5" s="1"/>
  <c r="E1032" i="2"/>
  <c r="F1032" i="2"/>
  <c r="P1009" i="2"/>
  <c r="C1009" i="5" s="1"/>
  <c r="Q1009" i="2"/>
  <c r="D1009" i="5" s="1"/>
  <c r="P929" i="2"/>
  <c r="C929" i="5" s="1"/>
  <c r="Q929" i="2"/>
  <c r="D929" i="5" s="1"/>
  <c r="Q927" i="2"/>
  <c r="D927" i="5" s="1"/>
  <c r="P927" i="2"/>
  <c r="C927" i="5" s="1"/>
  <c r="F1207" i="2"/>
  <c r="E1206" i="2"/>
  <c r="Q1193" i="2"/>
  <c r="D1193" i="5" s="1"/>
  <c r="M1190" i="2" a="1"/>
  <c r="M1190" i="2" s="1"/>
  <c r="F1190" i="5" s="1"/>
  <c r="Q1184" i="2"/>
  <c r="D1184" i="5" s="1"/>
  <c r="N1182" i="2" a="1"/>
  <c r="N1182" i="2" s="1"/>
  <c r="E1182" i="5" s="1"/>
  <c r="E1180" i="2"/>
  <c r="P1175" i="2"/>
  <c r="C1175" i="5" s="1"/>
  <c r="F1066" i="2"/>
  <c r="E1015" i="2"/>
  <c r="F1015" i="2"/>
  <c r="P1012" i="2"/>
  <c r="C1012" i="5" s="1"/>
  <c r="Q1012" i="2"/>
  <c r="D1012" i="5" s="1"/>
  <c r="N1006" i="2" a="1"/>
  <c r="N1006" i="2" s="1"/>
  <c r="E1006" i="5" s="1"/>
  <c r="M1006" i="2" a="1"/>
  <c r="M1006" i="2" s="1"/>
  <c r="F1006" i="5" s="1"/>
  <c r="N995" i="2" a="1"/>
  <c r="N995" i="2" s="1"/>
  <c r="E995" i="5" s="1"/>
  <c r="M995" i="2" a="1"/>
  <c r="M995" i="2" s="1"/>
  <c r="F995" i="5" s="1"/>
  <c r="E993" i="2"/>
  <c r="F993" i="2"/>
  <c r="M951" i="2" a="1"/>
  <c r="M951" i="2" s="1"/>
  <c r="F951" i="5" s="1"/>
  <c r="N951" i="2" a="1"/>
  <c r="N951" i="2" s="1"/>
  <c r="E951" i="5" s="1"/>
  <c r="P947" i="2"/>
  <c r="C947" i="5" s="1"/>
  <c r="Q947" i="2"/>
  <c r="D947" i="5" s="1"/>
  <c r="Q1199" i="2"/>
  <c r="D1199" i="5" s="1"/>
  <c r="F1190" i="2"/>
  <c r="F1173" i="2"/>
  <c r="F1165" i="2"/>
  <c r="F1161" i="2"/>
  <c r="F1143" i="2"/>
  <c r="F1126" i="2"/>
  <c r="N1119" i="2" a="1"/>
  <c r="N1119" i="2" s="1"/>
  <c r="E1119" i="5" s="1"/>
  <c r="Q1116" i="2"/>
  <c r="D1116" i="5" s="1"/>
  <c r="F1106" i="2"/>
  <c r="E1099" i="2"/>
  <c r="Q1093" i="2"/>
  <c r="D1093" i="5" s="1"/>
  <c r="F1092" i="2"/>
  <c r="Q1084" i="2"/>
  <c r="D1084" i="5" s="1"/>
  <c r="F1079" i="2"/>
  <c r="F1078" i="2"/>
  <c r="F1074" i="2"/>
  <c r="P1068" i="2"/>
  <c r="C1068" i="5" s="1"/>
  <c r="M1067" i="2" a="1"/>
  <c r="M1067" i="2" s="1"/>
  <c r="F1067" i="5" s="1"/>
  <c r="N1067" i="2" a="1"/>
  <c r="N1067" i="2" s="1"/>
  <c r="E1067" i="5" s="1"/>
  <c r="E1067" i="2"/>
  <c r="Q1055" i="2"/>
  <c r="D1055" i="5" s="1"/>
  <c r="F1052" i="2"/>
  <c r="F1051" i="2"/>
  <c r="E1050" i="2"/>
  <c r="F1042" i="2"/>
  <c r="E1042" i="2"/>
  <c r="F1033" i="2"/>
  <c r="E1033" i="2"/>
  <c r="P1022" i="2"/>
  <c r="C1022" i="5" s="1"/>
  <c r="Q1022" i="2"/>
  <c r="D1022" i="5" s="1"/>
  <c r="M882" i="2" a="1"/>
  <c r="M882" i="2" s="1"/>
  <c r="F882" i="5" s="1"/>
  <c r="N882" i="2" a="1"/>
  <c r="N882" i="2" s="1"/>
  <c r="E882" i="5" s="1"/>
  <c r="N1181" i="2" a="1"/>
  <c r="N1181" i="2" s="1"/>
  <c r="E1181" i="5" s="1"/>
  <c r="M1175" i="2" a="1"/>
  <c r="M1175" i="2" s="1"/>
  <c r="F1175" i="5" s="1"/>
  <c r="E1174" i="2"/>
  <c r="M1164" i="2" a="1"/>
  <c r="M1164" i="2" s="1"/>
  <c r="F1164" i="5" s="1"/>
  <c r="E1163" i="2"/>
  <c r="M1131" i="2" a="1"/>
  <c r="M1131" i="2" s="1"/>
  <c r="F1131" i="5" s="1"/>
  <c r="P1130" i="2"/>
  <c r="C1130" i="5" s="1"/>
  <c r="P1127" i="2"/>
  <c r="C1127" i="5" s="1"/>
  <c r="N1121" i="2" a="1"/>
  <c r="N1121" i="2" s="1"/>
  <c r="E1121" i="5" s="1"/>
  <c r="N1120" i="2" a="1"/>
  <c r="N1120" i="2" s="1"/>
  <c r="E1120" i="5" s="1"/>
  <c r="E1120" i="2"/>
  <c r="F1108" i="2"/>
  <c r="E1107" i="2"/>
  <c r="E1101" i="2"/>
  <c r="F1080" i="2"/>
  <c r="E1077" i="2"/>
  <c r="N1076" i="2" a="1"/>
  <c r="N1076" i="2" s="1"/>
  <c r="E1076" i="5" s="1"/>
  <c r="E1068" i="2"/>
  <c r="M1056" i="2" a="1"/>
  <c r="M1056" i="2" s="1"/>
  <c r="F1056" i="5" s="1"/>
  <c r="M1053" i="2" a="1"/>
  <c r="M1053" i="2" s="1"/>
  <c r="F1053" i="5" s="1"/>
  <c r="F1053" i="2"/>
  <c r="F1043" i="2"/>
  <c r="Q1038" i="2"/>
  <c r="D1038" i="5" s="1"/>
  <c r="P1038" i="2"/>
  <c r="C1038" i="5" s="1"/>
  <c r="Q1035" i="2"/>
  <c r="D1035" i="5" s="1"/>
  <c r="E1019" i="2"/>
  <c r="F1019" i="2"/>
  <c r="E1075" i="2"/>
  <c r="E1060" i="2"/>
  <c r="F1054" i="2"/>
  <c r="E1054" i="2"/>
  <c r="Q1045" i="2"/>
  <c r="D1045" i="5" s="1"/>
  <c r="P1045" i="2"/>
  <c r="C1045" i="5" s="1"/>
  <c r="P1031" i="2"/>
  <c r="C1031" i="5" s="1"/>
  <c r="Q1031" i="2"/>
  <c r="D1031" i="5" s="1"/>
  <c r="F1026" i="2"/>
  <c r="E1026" i="2"/>
  <c r="P1001" i="2"/>
  <c r="C1001" i="5" s="1"/>
  <c r="Q1001" i="2"/>
  <c r="D1001" i="5" s="1"/>
  <c r="P982" i="2"/>
  <c r="C982" i="5" s="1"/>
  <c r="Q982" i="2"/>
  <c r="D982" i="5" s="1"/>
  <c r="P962" i="2"/>
  <c r="C962" i="5" s="1"/>
  <c r="Q962" i="2"/>
  <c r="D962" i="5" s="1"/>
  <c r="P1207" i="2"/>
  <c r="C1207" i="5" s="1"/>
  <c r="F1202" i="2"/>
  <c r="E1200" i="2"/>
  <c r="E1164" i="2"/>
  <c r="E1037" i="2"/>
  <c r="E1014" i="2"/>
  <c r="F1014" i="2"/>
  <c r="P1008" i="2"/>
  <c r="C1008" i="5" s="1"/>
  <c r="Q1008" i="2"/>
  <c r="D1008" i="5" s="1"/>
  <c r="P997" i="2"/>
  <c r="C997" i="5" s="1"/>
  <c r="Q997" i="2"/>
  <c r="D997" i="5" s="1"/>
  <c r="Q926" i="2"/>
  <c r="D926" i="5" s="1"/>
  <c r="P926" i="2"/>
  <c r="C926" i="5" s="1"/>
  <c r="Q999" i="2"/>
  <c r="D999" i="5" s="1"/>
  <c r="F967" i="2"/>
  <c r="N962" i="2" a="1"/>
  <c r="N962" i="2" s="1"/>
  <c r="E962" i="5" s="1"/>
  <c r="F955" i="2"/>
  <c r="F951" i="2"/>
  <c r="F939" i="2"/>
  <c r="F910" i="2"/>
  <c r="F891" i="2"/>
  <c r="N1008" i="2" a="1"/>
  <c r="N1008" i="2" s="1"/>
  <c r="E1008" i="5" s="1"/>
  <c r="P991" i="2"/>
  <c r="C991" i="5" s="1"/>
  <c r="Q961" i="2"/>
  <c r="D961" i="5" s="1"/>
  <c r="P958" i="2"/>
  <c r="C958" i="5" s="1"/>
  <c r="Q957" i="2"/>
  <c r="D957" i="5" s="1"/>
  <c r="E950" i="2"/>
  <c r="M945" i="2" a="1"/>
  <c r="M945" i="2" s="1"/>
  <c r="F945" i="5" s="1"/>
  <c r="N944" i="2" a="1"/>
  <c r="N944" i="2" s="1"/>
  <c r="E944" i="5" s="1"/>
  <c r="E940" i="2"/>
  <c r="Q922" i="2"/>
  <c r="D922" i="5" s="1"/>
  <c r="E913" i="2"/>
  <c r="E892" i="2"/>
  <c r="E882" i="2"/>
  <c r="F998" i="2"/>
  <c r="Q928" i="2"/>
  <c r="D928" i="5" s="1"/>
  <c r="F914" i="2"/>
  <c r="Q866" i="2"/>
  <c r="D866" i="5" s="1"/>
  <c r="N865" i="2" a="1"/>
  <c r="N865" i="2" s="1"/>
  <c r="E865" i="5" s="1"/>
  <c r="E865" i="2"/>
  <c r="M862" i="2" a="1"/>
  <c r="M862" i="2" s="1"/>
  <c r="F862" i="5" s="1"/>
  <c r="Q1013" i="2"/>
  <c r="D1013" i="5" s="1"/>
  <c r="E1000" i="2"/>
  <c r="E988" i="2"/>
  <c r="Q981" i="2"/>
  <c r="D981" i="5" s="1"/>
  <c r="N976" i="2" a="1"/>
  <c r="N976" i="2" s="1"/>
  <c r="E976" i="5" s="1"/>
  <c r="P964" i="2"/>
  <c r="C964" i="5" s="1"/>
  <c r="F959" i="2"/>
  <c r="E957" i="2"/>
  <c r="N952" i="2" a="1"/>
  <c r="N952" i="2" s="1"/>
  <c r="E952" i="5" s="1"/>
  <c r="F945" i="2"/>
  <c r="E932" i="2"/>
  <c r="F931" i="2"/>
  <c r="M927" i="2" a="1"/>
  <c r="M927" i="2" s="1"/>
  <c r="F927" i="5" s="1"/>
  <c r="Q924" i="2"/>
  <c r="D924" i="5" s="1"/>
  <c r="F922" i="2"/>
  <c r="N888" i="2" a="1"/>
  <c r="N888" i="2" s="1"/>
  <c r="E888" i="5" s="1"/>
  <c r="P880" i="2"/>
  <c r="C880" i="5" s="1"/>
  <c r="N879" i="2" a="1"/>
  <c r="N879" i="2" s="1"/>
  <c r="E879" i="5" s="1"/>
  <c r="P873" i="2"/>
  <c r="C873" i="5" s="1"/>
  <c r="P868" i="2"/>
  <c r="C868" i="5" s="1"/>
  <c r="N867" i="2" a="1"/>
  <c r="N867" i="2" s="1"/>
  <c r="E867" i="5" s="1"/>
  <c r="E866" i="2"/>
  <c r="F863" i="2"/>
  <c r="N923" i="2" a="1"/>
  <c r="N923" i="2" s="1"/>
  <c r="E923" i="5" s="1"/>
  <c r="Q918" i="2"/>
  <c r="D918" i="5" s="1"/>
  <c r="E886" i="2"/>
  <c r="N878" i="2" a="1"/>
  <c r="N878" i="2" s="1"/>
  <c r="E878" i="5" s="1"/>
  <c r="E878" i="2"/>
  <c r="Q874" i="2"/>
  <c r="D874" i="5" s="1"/>
  <c r="F985" i="2"/>
  <c r="F979" i="2"/>
  <c r="F975" i="2"/>
  <c r="F972" i="2"/>
  <c r="F971" i="2"/>
  <c r="F927" i="2"/>
  <c r="N910" i="2" a="1"/>
  <c r="N910" i="2" s="1"/>
  <c r="E910" i="5" s="1"/>
  <c r="F903" i="2"/>
  <c r="F899" i="2"/>
  <c r="N897" i="2" a="1"/>
  <c r="N897" i="2" s="1"/>
  <c r="E897" i="5" s="1"/>
  <c r="Q858" i="2"/>
  <c r="D858" i="5" s="1"/>
  <c r="P858" i="2"/>
  <c r="C858" i="5" s="1"/>
  <c r="E982" i="2"/>
  <c r="E976" i="2"/>
  <c r="N968" i="2" a="1"/>
  <c r="N968" i="2" s="1"/>
  <c r="E968" i="5" s="1"/>
  <c r="N967" i="2" a="1"/>
  <c r="N967" i="2" s="1"/>
  <c r="E967" i="5" s="1"/>
  <c r="E965" i="2"/>
  <c r="Q950" i="2"/>
  <c r="D950" i="5" s="1"/>
  <c r="E925" i="2"/>
  <c r="N895" i="2" a="1"/>
  <c r="N895" i="2" s="1"/>
  <c r="E895" i="5" s="1"/>
  <c r="M893" i="2" a="1"/>
  <c r="M893" i="2" s="1"/>
  <c r="F893" i="5" s="1"/>
  <c r="Q882" i="2"/>
  <c r="D882" i="5" s="1"/>
  <c r="P881" i="2"/>
  <c r="C881" i="5" s="1"/>
  <c r="N874" i="2" a="1"/>
  <c r="N874" i="2" s="1"/>
  <c r="E874" i="5" s="1"/>
  <c r="E874" i="2"/>
  <c r="P869" i="2"/>
  <c r="C869" i="5" s="1"/>
  <c r="P861" i="2"/>
  <c r="C861" i="5" s="1"/>
  <c r="E861" i="2"/>
  <c r="M858" i="2" a="1"/>
  <c r="M858" i="2" s="1"/>
  <c r="F858" i="5" s="1"/>
  <c r="F703" i="2"/>
  <c r="N1609" i="2" a="1"/>
  <c r="N1609" i="2" s="1"/>
  <c r="E1609" i="5" s="1"/>
  <c r="M1609" i="2" a="1"/>
  <c r="M1609" i="2" s="1"/>
  <c r="F1609" i="5" s="1"/>
  <c r="M1607" i="2" a="1"/>
  <c r="M1607" i="2" s="1"/>
  <c r="F1607" i="5" s="1"/>
  <c r="N1607" i="2" a="1"/>
  <c r="N1607" i="2" s="1"/>
  <c r="E1607" i="5" s="1"/>
  <c r="M1606" i="2" a="1"/>
  <c r="M1606" i="2" s="1"/>
  <c r="F1606" i="5" s="1"/>
  <c r="N1606" i="2" a="1"/>
  <c r="N1606" i="2" s="1"/>
  <c r="E1606" i="5" s="1"/>
  <c r="N1605" i="2" a="1"/>
  <c r="N1605" i="2" s="1"/>
  <c r="E1605" i="5" s="1"/>
  <c r="M1605" i="2" a="1"/>
  <c r="M1605" i="2" s="1"/>
  <c r="F1605" i="5" s="1"/>
  <c r="P1591" i="2"/>
  <c r="C1591" i="5" s="1"/>
  <c r="Q1591" i="2"/>
  <c r="D1591" i="5" s="1"/>
  <c r="M1590" i="2" a="1"/>
  <c r="M1590" i="2" s="1"/>
  <c r="F1590" i="5" s="1"/>
  <c r="N1590" i="2" a="1"/>
  <c r="N1590" i="2" s="1"/>
  <c r="E1590" i="5" s="1"/>
  <c r="M1589" i="2" a="1"/>
  <c r="M1589" i="2" s="1"/>
  <c r="F1589" i="5" s="1"/>
  <c r="N1589" i="2" a="1"/>
  <c r="N1589" i="2" s="1"/>
  <c r="E1589" i="5" s="1"/>
  <c r="Q1596" i="2"/>
  <c r="D1596" i="5" s="1"/>
  <c r="P1596" i="2"/>
  <c r="C1596" i="5" s="1"/>
  <c r="P1595" i="2"/>
  <c r="C1595" i="5" s="1"/>
  <c r="Q1595" i="2"/>
  <c r="D1595" i="5" s="1"/>
  <c r="M1591" i="2" a="1"/>
  <c r="M1591" i="2" s="1"/>
  <c r="F1591" i="5" s="1"/>
  <c r="N1591" i="2" a="1"/>
  <c r="N1591" i="2" s="1"/>
  <c r="E1591" i="5" s="1"/>
  <c r="M1599" i="2" a="1"/>
  <c r="M1599" i="2" s="1"/>
  <c r="F1599" i="5" s="1"/>
  <c r="N1599" i="2" a="1"/>
  <c r="N1599" i="2" s="1"/>
  <c r="E1599" i="5" s="1"/>
  <c r="M1598" i="2" a="1"/>
  <c r="M1598" i="2" s="1"/>
  <c r="F1598" i="5" s="1"/>
  <c r="N1598" i="2" a="1"/>
  <c r="N1598" i="2" s="1"/>
  <c r="E1598" i="5" s="1"/>
  <c r="M1595" i="2" a="1"/>
  <c r="M1595" i="2" s="1"/>
  <c r="F1595" i="5" s="1"/>
  <c r="N1595" i="2" a="1"/>
  <c r="N1595" i="2" s="1"/>
  <c r="E1595" i="5" s="1"/>
  <c r="Q1592" i="2"/>
  <c r="D1592" i="5" s="1"/>
  <c r="P1592" i="2"/>
  <c r="C1592" i="5" s="1"/>
  <c r="P1583" i="2"/>
  <c r="C1583" i="5" s="1"/>
  <c r="Q1583" i="2"/>
  <c r="D1583" i="5" s="1"/>
  <c r="M1582" i="2" a="1"/>
  <c r="M1582" i="2" s="1"/>
  <c r="F1582" i="5" s="1"/>
  <c r="N1582" i="2" a="1"/>
  <c r="N1582" i="2" s="1"/>
  <c r="E1582" i="5" s="1"/>
  <c r="Q1604" i="2"/>
  <c r="D1604" i="5" s="1"/>
  <c r="P1604" i="2"/>
  <c r="C1604" i="5" s="1"/>
  <c r="P1603" i="2"/>
  <c r="C1603" i="5" s="1"/>
  <c r="Q1603" i="2"/>
  <c r="D1603" i="5" s="1"/>
  <c r="P1602" i="2"/>
  <c r="C1602" i="5" s="1"/>
  <c r="Q1602" i="2"/>
  <c r="D1602" i="5" s="1"/>
  <c r="N1594" i="2" a="1"/>
  <c r="N1594" i="2" s="1"/>
  <c r="E1594" i="5" s="1"/>
  <c r="M1594" i="2" a="1"/>
  <c r="M1594" i="2" s="1"/>
  <c r="F1594" i="5" s="1"/>
  <c r="P1587" i="2"/>
  <c r="C1587" i="5" s="1"/>
  <c r="Q1587" i="2"/>
  <c r="D1587" i="5" s="1"/>
  <c r="N1583" i="2" a="1"/>
  <c r="N1583" i="2" s="1"/>
  <c r="E1583" i="5" s="1"/>
  <c r="M1583" i="2" a="1"/>
  <c r="M1583" i="2" s="1"/>
  <c r="F1583" i="5" s="1"/>
  <c r="M1601" i="2" a="1"/>
  <c r="M1601" i="2" s="1"/>
  <c r="F1601" i="5" s="1"/>
  <c r="N1601" i="2" a="1"/>
  <c r="N1601" i="2" s="1"/>
  <c r="E1601" i="5" s="1"/>
  <c r="Q1584" i="2"/>
  <c r="D1584" i="5" s="1"/>
  <c r="P1584" i="2"/>
  <c r="C1584" i="5" s="1"/>
  <c r="Q1608" i="2"/>
  <c r="D1608" i="5" s="1"/>
  <c r="P1608" i="2"/>
  <c r="C1608" i="5" s="1"/>
  <c r="Q1588" i="2"/>
  <c r="D1588" i="5" s="1"/>
  <c r="P1588" i="2"/>
  <c r="C1588" i="5" s="1"/>
  <c r="P1607" i="2"/>
  <c r="C1607" i="5" s="1"/>
  <c r="Q1607" i="2"/>
  <c r="D1607" i="5" s="1"/>
  <c r="P1606" i="2"/>
  <c r="C1606" i="5" s="1"/>
  <c r="Q1606" i="2"/>
  <c r="D1606" i="5" s="1"/>
  <c r="P1590" i="2"/>
  <c r="C1590" i="5" s="1"/>
  <c r="Q1590" i="2"/>
  <c r="D1590" i="5" s="1"/>
  <c r="M1576" i="2" a="1"/>
  <c r="M1576" i="2" s="1"/>
  <c r="F1576" i="5" s="1"/>
  <c r="N1576" i="2" a="1"/>
  <c r="N1576" i="2" s="1"/>
  <c r="E1576" i="5" s="1"/>
  <c r="M1574" i="2" a="1"/>
  <c r="M1574" i="2" s="1"/>
  <c r="F1574" i="5" s="1"/>
  <c r="N1574" i="2" a="1"/>
  <c r="N1574" i="2" s="1"/>
  <c r="E1574" i="5" s="1"/>
  <c r="M1555" i="2" a="1"/>
  <c r="M1555" i="2" s="1"/>
  <c r="F1555" i="5" s="1"/>
  <c r="N1555" i="2" a="1"/>
  <c r="N1555" i="2" s="1"/>
  <c r="E1555" i="5" s="1"/>
  <c r="M1554" i="2" a="1"/>
  <c r="M1554" i="2" s="1"/>
  <c r="F1554" i="5" s="1"/>
  <c r="N1554" i="2" a="1"/>
  <c r="N1554" i="2" s="1"/>
  <c r="E1554" i="5" s="1"/>
  <c r="N1548" i="2" a="1"/>
  <c r="N1548" i="2" s="1"/>
  <c r="E1548" i="5" s="1"/>
  <c r="M1548" i="2" a="1"/>
  <c r="M1548" i="2" s="1"/>
  <c r="F1548" i="5" s="1"/>
  <c r="Q1544" i="2"/>
  <c r="D1544" i="5" s="1"/>
  <c r="P1544" i="2"/>
  <c r="C1544" i="5" s="1"/>
  <c r="Q1543" i="2"/>
  <c r="D1543" i="5" s="1"/>
  <c r="P1543" i="2"/>
  <c r="C1543" i="5" s="1"/>
  <c r="N1526" i="2" a="1"/>
  <c r="N1526" i="2" s="1"/>
  <c r="E1526" i="5" s="1"/>
  <c r="M1526" i="2" a="1"/>
  <c r="M1526" i="2" s="1"/>
  <c r="F1526" i="5" s="1"/>
  <c r="P1520" i="2"/>
  <c r="C1520" i="5" s="1"/>
  <c r="Q1520" i="2"/>
  <c r="D1520" i="5" s="1"/>
  <c r="M1518" i="2" a="1"/>
  <c r="M1518" i="2" s="1"/>
  <c r="F1518" i="5" s="1"/>
  <c r="N1518" i="2" a="1"/>
  <c r="N1518" i="2" s="1"/>
  <c r="E1518" i="5" s="1"/>
  <c r="M1511" i="2" a="1"/>
  <c r="M1511" i="2" s="1"/>
  <c r="F1511" i="5" s="1"/>
  <c r="N1511" i="2" a="1"/>
  <c r="N1511" i="2" s="1"/>
  <c r="E1511" i="5" s="1"/>
  <c r="P1508" i="2"/>
  <c r="C1508" i="5" s="1"/>
  <c r="Q1508" i="2"/>
  <c r="D1508" i="5" s="1"/>
  <c r="N1494" i="2" a="1"/>
  <c r="N1494" i="2" s="1"/>
  <c r="E1494" i="5" s="1"/>
  <c r="M1494" i="2" a="1"/>
  <c r="M1494" i="2" s="1"/>
  <c r="F1494" i="5" s="1"/>
  <c r="N1608" i="2" a="1"/>
  <c r="N1608" i="2" s="1"/>
  <c r="E1608" i="5" s="1"/>
  <c r="N1597" i="2" a="1"/>
  <c r="N1597" i="2" s="1"/>
  <c r="E1597" i="5" s="1"/>
  <c r="N1586" i="2" a="1"/>
  <c r="N1586" i="2" s="1"/>
  <c r="E1586" i="5" s="1"/>
  <c r="M1556" i="2" a="1"/>
  <c r="M1556" i="2" s="1"/>
  <c r="F1556" i="5" s="1"/>
  <c r="N1556" i="2" a="1"/>
  <c r="N1556" i="2" s="1"/>
  <c r="E1556" i="5" s="1"/>
  <c r="N1547" i="2" a="1"/>
  <c r="N1547" i="2" s="1"/>
  <c r="E1547" i="5" s="1"/>
  <c r="M1547" i="2" a="1"/>
  <c r="M1547" i="2" s="1"/>
  <c r="F1547" i="5" s="1"/>
  <c r="M1544" i="2" a="1"/>
  <c r="M1544" i="2" s="1"/>
  <c r="F1544" i="5" s="1"/>
  <c r="N1544" i="2" a="1"/>
  <c r="N1544" i="2" s="1"/>
  <c r="E1544" i="5" s="1"/>
  <c r="M1543" i="2" a="1"/>
  <c r="M1543" i="2" s="1"/>
  <c r="F1543" i="5" s="1"/>
  <c r="N1543" i="2" a="1"/>
  <c r="N1543" i="2" s="1"/>
  <c r="E1543" i="5" s="1"/>
  <c r="P1540" i="2"/>
  <c r="C1540" i="5" s="1"/>
  <c r="Q1540" i="2"/>
  <c r="D1540" i="5" s="1"/>
  <c r="P1539" i="2"/>
  <c r="C1539" i="5" s="1"/>
  <c r="Q1539" i="2"/>
  <c r="D1539" i="5" s="1"/>
  <c r="P1527" i="2"/>
  <c r="C1527" i="5" s="1"/>
  <c r="Q1527" i="2"/>
  <c r="D1527" i="5" s="1"/>
  <c r="M1508" i="2" a="1"/>
  <c r="M1508" i="2" s="1"/>
  <c r="F1508" i="5" s="1"/>
  <c r="N1508" i="2" a="1"/>
  <c r="N1508" i="2" s="1"/>
  <c r="E1508" i="5" s="1"/>
  <c r="Q1593" i="2"/>
  <c r="D1593" i="5" s="1"/>
  <c r="F1592" i="2"/>
  <c r="N1588" i="2" a="1"/>
  <c r="N1588" i="2" s="1"/>
  <c r="E1588" i="5" s="1"/>
  <c r="N1587" i="2" a="1"/>
  <c r="N1587" i="2" s="1"/>
  <c r="E1587" i="5" s="1"/>
  <c r="F1584" i="2"/>
  <c r="M1575" i="2" a="1"/>
  <c r="M1575" i="2" s="1"/>
  <c r="F1575" i="5" s="1"/>
  <c r="N1575" i="2" a="1"/>
  <c r="N1575" i="2" s="1"/>
  <c r="E1575" i="5" s="1"/>
  <c r="Q1569" i="2"/>
  <c r="D1569" i="5" s="1"/>
  <c r="P1569" i="2"/>
  <c r="C1569" i="5" s="1"/>
  <c r="M1566" i="2" a="1"/>
  <c r="M1566" i="2" s="1"/>
  <c r="F1566" i="5" s="1"/>
  <c r="N1566" i="2" a="1"/>
  <c r="N1566" i="2" s="1"/>
  <c r="E1566" i="5" s="1"/>
  <c r="M1564" i="2" a="1"/>
  <c r="M1564" i="2" s="1"/>
  <c r="F1564" i="5" s="1"/>
  <c r="N1564" i="2" a="1"/>
  <c r="N1564" i="2" s="1"/>
  <c r="E1564" i="5" s="1"/>
  <c r="N1558" i="2" a="1"/>
  <c r="N1558" i="2" s="1"/>
  <c r="E1558" i="5" s="1"/>
  <c r="M1558" i="2" a="1"/>
  <c r="M1558" i="2" s="1"/>
  <c r="F1558" i="5" s="1"/>
  <c r="Q1553" i="2"/>
  <c r="D1553" i="5" s="1"/>
  <c r="P1553" i="2"/>
  <c r="C1553" i="5" s="1"/>
  <c r="M1550" i="2" a="1"/>
  <c r="M1550" i="2" s="1"/>
  <c r="F1550" i="5" s="1"/>
  <c r="N1550" i="2" a="1"/>
  <c r="N1550" i="2" s="1"/>
  <c r="E1550" i="5" s="1"/>
  <c r="M1540" i="2" a="1"/>
  <c r="M1540" i="2" s="1"/>
  <c r="F1540" i="5" s="1"/>
  <c r="N1540" i="2" a="1"/>
  <c r="N1540" i="2" s="1"/>
  <c r="E1540" i="5" s="1"/>
  <c r="M1539" i="2" a="1"/>
  <c r="M1539" i="2" s="1"/>
  <c r="F1539" i="5" s="1"/>
  <c r="N1539" i="2" a="1"/>
  <c r="N1539" i="2" s="1"/>
  <c r="E1539" i="5" s="1"/>
  <c r="M1531" i="2" a="1"/>
  <c r="M1531" i="2" s="1"/>
  <c r="F1531" i="5" s="1"/>
  <c r="N1531" i="2" a="1"/>
  <c r="N1531" i="2" s="1"/>
  <c r="E1531" i="5" s="1"/>
  <c r="P1528" i="2"/>
  <c r="C1528" i="5" s="1"/>
  <c r="Q1528" i="2"/>
  <c r="D1528" i="5" s="1"/>
  <c r="P1495" i="2"/>
  <c r="C1495" i="5" s="1"/>
  <c r="Q1495" i="2"/>
  <c r="D1495" i="5" s="1"/>
  <c r="N1600" i="2" a="1"/>
  <c r="N1600" i="2" s="1"/>
  <c r="E1600" i="5" s="1"/>
  <c r="P1577" i="2"/>
  <c r="C1577" i="5" s="1"/>
  <c r="P1568" i="2"/>
  <c r="C1568" i="5" s="1"/>
  <c r="Q1568" i="2"/>
  <c r="D1568" i="5" s="1"/>
  <c r="P1567" i="2"/>
  <c r="C1567" i="5" s="1"/>
  <c r="Q1567" i="2"/>
  <c r="D1567" i="5" s="1"/>
  <c r="M1563" i="2" a="1"/>
  <c r="M1563" i="2" s="1"/>
  <c r="F1563" i="5" s="1"/>
  <c r="N1563" i="2" a="1"/>
  <c r="N1563" i="2" s="1"/>
  <c r="E1563" i="5" s="1"/>
  <c r="P1559" i="2"/>
  <c r="C1559" i="5" s="1"/>
  <c r="Q1559" i="2"/>
  <c r="D1559" i="5" s="1"/>
  <c r="P1552" i="2"/>
  <c r="C1552" i="5" s="1"/>
  <c r="Q1552" i="2"/>
  <c r="D1552" i="5" s="1"/>
  <c r="M1532" i="2" a="1"/>
  <c r="M1532" i="2" s="1"/>
  <c r="F1532" i="5" s="1"/>
  <c r="N1532" i="2" a="1"/>
  <c r="N1532" i="2" s="1"/>
  <c r="E1532" i="5" s="1"/>
  <c r="Q1529" i="2"/>
  <c r="D1529" i="5" s="1"/>
  <c r="P1529" i="2"/>
  <c r="C1529" i="5" s="1"/>
  <c r="Q1509" i="2"/>
  <c r="D1509" i="5" s="1"/>
  <c r="P1509" i="2"/>
  <c r="C1509" i="5" s="1"/>
  <c r="N1495" i="2" a="1"/>
  <c r="N1495" i="2" s="1"/>
  <c r="E1495" i="5" s="1"/>
  <c r="M1495" i="2" a="1"/>
  <c r="M1495" i="2" s="1"/>
  <c r="F1495" i="5" s="1"/>
  <c r="P1492" i="2"/>
  <c r="C1492" i="5" s="1"/>
  <c r="Q1492" i="2"/>
  <c r="D1492" i="5" s="1"/>
  <c r="M1483" i="2" a="1"/>
  <c r="M1483" i="2" s="1"/>
  <c r="F1483" i="5" s="1"/>
  <c r="N1483" i="2" a="1"/>
  <c r="N1483" i="2" s="1"/>
  <c r="E1483" i="5" s="1"/>
  <c r="N1482" i="2" a="1"/>
  <c r="N1482" i="2" s="1"/>
  <c r="E1482" i="5" s="1"/>
  <c r="M1482" i="2" a="1"/>
  <c r="M1482" i="2" s="1"/>
  <c r="F1482" i="5" s="1"/>
  <c r="P1560" i="2"/>
  <c r="C1560" i="5" s="1"/>
  <c r="Q1560" i="2"/>
  <c r="D1560" i="5" s="1"/>
  <c r="Q1541" i="2"/>
  <c r="D1541" i="5" s="1"/>
  <c r="P1541" i="2"/>
  <c r="C1541" i="5" s="1"/>
  <c r="P1496" i="2"/>
  <c r="C1496" i="5" s="1"/>
  <c r="Q1496" i="2"/>
  <c r="D1496" i="5" s="1"/>
  <c r="M1492" i="2" a="1"/>
  <c r="M1492" i="2" s="1"/>
  <c r="F1492" i="5" s="1"/>
  <c r="N1492" i="2" a="1"/>
  <c r="N1492" i="2" s="1"/>
  <c r="E1492" i="5" s="1"/>
  <c r="N1602" i="2" a="1"/>
  <c r="N1602" i="2" s="1"/>
  <c r="E1602" i="5" s="1"/>
  <c r="Q1597" i="2"/>
  <c r="D1597" i="5" s="1"/>
  <c r="F1596" i="2"/>
  <c r="N1592" i="2" a="1"/>
  <c r="N1592" i="2" s="1"/>
  <c r="E1592" i="5" s="1"/>
  <c r="Q1586" i="2"/>
  <c r="D1586" i="5" s="1"/>
  <c r="Q1581" i="2"/>
  <c r="D1581" i="5" s="1"/>
  <c r="M1577" i="2" a="1"/>
  <c r="M1577" i="2" s="1"/>
  <c r="F1577" i="5" s="1"/>
  <c r="N1577" i="2" a="1"/>
  <c r="N1577" i="2" s="1"/>
  <c r="E1577" i="5" s="1"/>
  <c r="Q1576" i="2"/>
  <c r="D1576" i="5" s="1"/>
  <c r="P1572" i="2"/>
  <c r="C1572" i="5" s="1"/>
  <c r="Q1572" i="2"/>
  <c r="D1572" i="5" s="1"/>
  <c r="P1571" i="2"/>
  <c r="C1571" i="5" s="1"/>
  <c r="Q1571" i="2"/>
  <c r="D1571" i="5" s="1"/>
  <c r="Q1561" i="2"/>
  <c r="D1561" i="5" s="1"/>
  <c r="P1561" i="2"/>
  <c r="C1561" i="5" s="1"/>
  <c r="M1542" i="2" a="1"/>
  <c r="M1542" i="2" s="1"/>
  <c r="F1542" i="5" s="1"/>
  <c r="N1542" i="2" a="1"/>
  <c r="N1542" i="2" s="1"/>
  <c r="E1542" i="5" s="1"/>
  <c r="M1523" i="2" a="1"/>
  <c r="M1523" i="2" s="1"/>
  <c r="F1523" i="5" s="1"/>
  <c r="N1523" i="2" a="1"/>
  <c r="N1523" i="2" s="1"/>
  <c r="E1523" i="5" s="1"/>
  <c r="M1522" i="2" a="1"/>
  <c r="M1522" i="2" s="1"/>
  <c r="F1522" i="5" s="1"/>
  <c r="N1522" i="2" a="1"/>
  <c r="N1522" i="2" s="1"/>
  <c r="E1522" i="5" s="1"/>
  <c r="Q1513" i="2"/>
  <c r="D1513" i="5" s="1"/>
  <c r="P1513" i="2"/>
  <c r="C1513" i="5" s="1"/>
  <c r="M1510" i="2" a="1"/>
  <c r="M1510" i="2" s="1"/>
  <c r="F1510" i="5" s="1"/>
  <c r="N1510" i="2" a="1"/>
  <c r="N1510" i="2" s="1"/>
  <c r="E1510" i="5" s="1"/>
  <c r="M1496" i="2" a="1"/>
  <c r="M1496" i="2" s="1"/>
  <c r="F1496" i="5" s="1"/>
  <c r="N1496" i="2" a="1"/>
  <c r="N1496" i="2" s="1"/>
  <c r="E1496" i="5" s="1"/>
  <c r="N1603" i="2" a="1"/>
  <c r="N1603" i="2" s="1"/>
  <c r="E1603" i="5" s="1"/>
  <c r="Q1599" i="2"/>
  <c r="D1599" i="5" s="1"/>
  <c r="Q1598" i="2"/>
  <c r="D1598" i="5" s="1"/>
  <c r="F1597" i="2"/>
  <c r="N1584" i="2" a="1"/>
  <c r="N1584" i="2" s="1"/>
  <c r="E1584" i="5" s="1"/>
  <c r="Q1582" i="2"/>
  <c r="D1582" i="5" s="1"/>
  <c r="N1580" i="2" a="1"/>
  <c r="N1580" i="2" s="1"/>
  <c r="E1580" i="5" s="1"/>
  <c r="P1574" i="2"/>
  <c r="C1574" i="5" s="1"/>
  <c r="M1572" i="2" a="1"/>
  <c r="M1572" i="2" s="1"/>
  <c r="F1572" i="5" s="1"/>
  <c r="N1572" i="2" a="1"/>
  <c r="N1572" i="2" s="1"/>
  <c r="E1572" i="5" s="1"/>
  <c r="M1571" i="2" a="1"/>
  <c r="M1571" i="2" s="1"/>
  <c r="F1571" i="5" s="1"/>
  <c r="N1571" i="2" a="1"/>
  <c r="N1571" i="2" s="1"/>
  <c r="E1571" i="5" s="1"/>
  <c r="Q1537" i="2"/>
  <c r="D1537" i="5" s="1"/>
  <c r="P1537" i="2"/>
  <c r="C1537" i="5" s="1"/>
  <c r="P1536" i="2"/>
  <c r="C1536" i="5" s="1"/>
  <c r="Q1536" i="2"/>
  <c r="D1536" i="5" s="1"/>
  <c r="P1535" i="2"/>
  <c r="C1535" i="5" s="1"/>
  <c r="Q1535" i="2"/>
  <c r="D1535" i="5" s="1"/>
  <c r="M1524" i="2" a="1"/>
  <c r="M1524" i="2" s="1"/>
  <c r="F1524" i="5" s="1"/>
  <c r="N1524" i="2" a="1"/>
  <c r="N1524" i="2" s="1"/>
  <c r="E1524" i="5" s="1"/>
  <c r="N1516" i="2" a="1"/>
  <c r="N1516" i="2" s="1"/>
  <c r="E1516" i="5" s="1"/>
  <c r="M1516" i="2" a="1"/>
  <c r="M1516" i="2" s="1"/>
  <c r="F1516" i="5" s="1"/>
  <c r="Q1512" i="2"/>
  <c r="D1512" i="5" s="1"/>
  <c r="P1512" i="2"/>
  <c r="C1512" i="5" s="1"/>
  <c r="P1507" i="2"/>
  <c r="C1507" i="5" s="1"/>
  <c r="Q1507" i="2"/>
  <c r="D1507" i="5" s="1"/>
  <c r="Q1505" i="2"/>
  <c r="D1505" i="5" s="1"/>
  <c r="P1505" i="2"/>
  <c r="C1505" i="5" s="1"/>
  <c r="M1499" i="2" a="1"/>
  <c r="M1499" i="2" s="1"/>
  <c r="F1499" i="5" s="1"/>
  <c r="N1499" i="2" a="1"/>
  <c r="N1499" i="2" s="1"/>
  <c r="E1499" i="5" s="1"/>
  <c r="Q1497" i="2"/>
  <c r="D1497" i="5" s="1"/>
  <c r="P1497" i="2"/>
  <c r="C1497" i="5" s="1"/>
  <c r="Q1493" i="2"/>
  <c r="D1493" i="5" s="1"/>
  <c r="P1493" i="2"/>
  <c r="C1493" i="5" s="1"/>
  <c r="M1491" i="2" a="1"/>
  <c r="M1491" i="2" s="1"/>
  <c r="F1491" i="5" s="1"/>
  <c r="N1491" i="2" a="1"/>
  <c r="N1491" i="2" s="1"/>
  <c r="E1491" i="5" s="1"/>
  <c r="P1488" i="2"/>
  <c r="C1488" i="5" s="1"/>
  <c r="Q1488" i="2"/>
  <c r="D1488" i="5" s="1"/>
  <c r="P1600" i="2"/>
  <c r="C1600" i="5" s="1"/>
  <c r="E1586" i="2"/>
  <c r="Q1573" i="2"/>
  <c r="D1573" i="5" s="1"/>
  <c r="P1573" i="2"/>
  <c r="C1573" i="5" s="1"/>
  <c r="Q1545" i="2"/>
  <c r="D1545" i="5" s="1"/>
  <c r="P1545" i="2"/>
  <c r="C1545" i="5" s="1"/>
  <c r="Q1521" i="2"/>
  <c r="D1521" i="5" s="1"/>
  <c r="P1521" i="2"/>
  <c r="C1521" i="5" s="1"/>
  <c r="N1515" i="2" a="1"/>
  <c r="N1515" i="2" s="1"/>
  <c r="E1515" i="5" s="1"/>
  <c r="M1515" i="2" a="1"/>
  <c r="M1515" i="2" s="1"/>
  <c r="F1515" i="5" s="1"/>
  <c r="M1512" i="2" a="1"/>
  <c r="M1512" i="2" s="1"/>
  <c r="F1512" i="5" s="1"/>
  <c r="N1512" i="2" a="1"/>
  <c r="N1512" i="2" s="1"/>
  <c r="E1512" i="5" s="1"/>
  <c r="M1507" i="2" a="1"/>
  <c r="M1507" i="2" s="1"/>
  <c r="F1507" i="5" s="1"/>
  <c r="N1507" i="2" a="1"/>
  <c r="N1507" i="2" s="1"/>
  <c r="E1507" i="5" s="1"/>
  <c r="P1504" i="2"/>
  <c r="C1504" i="5" s="1"/>
  <c r="Q1504" i="2"/>
  <c r="D1504" i="5" s="1"/>
  <c r="P1503" i="2"/>
  <c r="C1503" i="5" s="1"/>
  <c r="Q1503" i="2"/>
  <c r="D1503" i="5" s="1"/>
  <c r="M1502" i="2" a="1"/>
  <c r="M1502" i="2" s="1"/>
  <c r="F1502" i="5" s="1"/>
  <c r="N1502" i="2" a="1"/>
  <c r="N1502" i="2" s="1"/>
  <c r="E1502" i="5" s="1"/>
  <c r="M1500" i="2" a="1"/>
  <c r="M1500" i="2" s="1"/>
  <c r="F1500" i="5" s="1"/>
  <c r="N1500" i="2" a="1"/>
  <c r="N1500" i="2" s="1"/>
  <c r="E1500" i="5" s="1"/>
  <c r="M1490" i="2" a="1"/>
  <c r="M1490" i="2" s="1"/>
  <c r="F1490" i="5" s="1"/>
  <c r="N1490" i="2" a="1"/>
  <c r="N1490" i="2" s="1"/>
  <c r="E1490" i="5" s="1"/>
  <c r="M1486" i="2" a="1"/>
  <c r="M1486" i="2" s="1"/>
  <c r="F1486" i="5" s="1"/>
  <c r="N1486" i="2" a="1"/>
  <c r="N1486" i="2" s="1"/>
  <c r="E1486" i="5" s="1"/>
  <c r="Q1566" i="2"/>
  <c r="D1566" i="5" s="1"/>
  <c r="F1565" i="2"/>
  <c r="N1560" i="2" a="1"/>
  <c r="N1560" i="2" s="1"/>
  <c r="E1560" i="5" s="1"/>
  <c r="Q1555" i="2"/>
  <c r="D1555" i="5" s="1"/>
  <c r="F1554" i="2"/>
  <c r="Q1534" i="2"/>
  <c r="D1534" i="5" s="1"/>
  <c r="F1533" i="2"/>
  <c r="N1528" i="2" a="1"/>
  <c r="N1528" i="2" s="1"/>
  <c r="E1528" i="5" s="1"/>
  <c r="Q1524" i="2"/>
  <c r="D1524" i="5" s="1"/>
  <c r="Q1523" i="2"/>
  <c r="D1523" i="5" s="1"/>
  <c r="F1522" i="2"/>
  <c r="M1505" i="2" a="1"/>
  <c r="M1505" i="2" s="1"/>
  <c r="F1505" i="5" s="1"/>
  <c r="Q1484" i="2"/>
  <c r="D1484" i="5" s="1"/>
  <c r="P1484" i="2"/>
  <c r="C1484" i="5" s="1"/>
  <c r="M1479" i="2" a="1"/>
  <c r="M1479" i="2" s="1"/>
  <c r="F1479" i="5" s="1"/>
  <c r="N1479" i="2" a="1"/>
  <c r="N1479" i="2" s="1"/>
  <c r="E1479" i="5" s="1"/>
  <c r="M1478" i="2" a="1"/>
  <c r="M1478" i="2" s="1"/>
  <c r="F1478" i="5" s="1"/>
  <c r="N1478" i="2" a="1"/>
  <c r="N1478" i="2" s="1"/>
  <c r="E1478" i="5" s="1"/>
  <c r="Q1466" i="2"/>
  <c r="D1466" i="5" s="1"/>
  <c r="P1466" i="2"/>
  <c r="C1466" i="5" s="1"/>
  <c r="M1459" i="2" a="1"/>
  <c r="M1459" i="2" s="1"/>
  <c r="F1459" i="5" s="1"/>
  <c r="N1459" i="2" a="1"/>
  <c r="N1459" i="2" s="1"/>
  <c r="E1459" i="5" s="1"/>
  <c r="M1454" i="2" a="1"/>
  <c r="M1454" i="2" s="1"/>
  <c r="F1454" i="5" s="1"/>
  <c r="N1454" i="2" a="1"/>
  <c r="N1454" i="2" s="1"/>
  <c r="E1454" i="5" s="1"/>
  <c r="Q1448" i="2"/>
  <c r="D1448" i="5" s="1"/>
  <c r="P1448" i="2"/>
  <c r="C1448" i="5" s="1"/>
  <c r="P1447" i="2"/>
  <c r="C1447" i="5" s="1"/>
  <c r="Q1447" i="2"/>
  <c r="D1447" i="5" s="1"/>
  <c r="M1446" i="2" a="1"/>
  <c r="M1446" i="2" s="1"/>
  <c r="F1446" i="5" s="1"/>
  <c r="N1446" i="2" a="1"/>
  <c r="N1446" i="2" s="1"/>
  <c r="E1446" i="5" s="1"/>
  <c r="P1443" i="2"/>
  <c r="C1443" i="5" s="1"/>
  <c r="Q1443" i="2"/>
  <c r="D1443" i="5" s="1"/>
  <c r="P1438" i="2"/>
  <c r="C1438" i="5" s="1"/>
  <c r="Q1438" i="2"/>
  <c r="D1438" i="5" s="1"/>
  <c r="P1433" i="2"/>
  <c r="C1433" i="5" s="1"/>
  <c r="Q1433" i="2"/>
  <c r="D1433" i="5" s="1"/>
  <c r="P1432" i="2"/>
  <c r="C1432" i="5" s="1"/>
  <c r="Q1432" i="2"/>
  <c r="D1432" i="5" s="1"/>
  <c r="M1431" i="2" a="1"/>
  <c r="M1431" i="2" s="1"/>
  <c r="F1431" i="5" s="1"/>
  <c r="N1431" i="2" a="1"/>
  <c r="N1431" i="2" s="1"/>
  <c r="E1431" i="5" s="1"/>
  <c r="Q1427" i="2"/>
  <c r="D1427" i="5" s="1"/>
  <c r="P1427" i="2"/>
  <c r="C1427" i="5" s="1"/>
  <c r="E1575" i="2"/>
  <c r="N1573" i="2" a="1"/>
  <c r="N1573" i="2" s="1"/>
  <c r="E1573" i="5" s="1"/>
  <c r="M1570" i="2" a="1"/>
  <c r="M1570" i="2" s="1"/>
  <c r="F1570" i="5" s="1"/>
  <c r="N1562" i="2" a="1"/>
  <c r="N1562" i="2" s="1"/>
  <c r="E1562" i="5" s="1"/>
  <c r="M1559" i="2" a="1"/>
  <c r="M1559" i="2" s="1"/>
  <c r="F1559" i="5" s="1"/>
  <c r="P1557" i="2"/>
  <c r="C1557" i="5" s="1"/>
  <c r="N1551" i="2" a="1"/>
  <c r="N1551" i="2" s="1"/>
  <c r="E1551" i="5" s="1"/>
  <c r="M1549" i="2" a="1"/>
  <c r="M1549" i="2" s="1"/>
  <c r="F1549" i="5" s="1"/>
  <c r="E1543" i="2"/>
  <c r="N1541" i="2" a="1"/>
  <c r="N1541" i="2" s="1"/>
  <c r="E1541" i="5" s="1"/>
  <c r="M1538" i="2" a="1"/>
  <c r="M1538" i="2" s="1"/>
  <c r="F1538" i="5" s="1"/>
  <c r="N1530" i="2" a="1"/>
  <c r="N1530" i="2" s="1"/>
  <c r="E1530" i="5" s="1"/>
  <c r="M1527" i="2" a="1"/>
  <c r="M1527" i="2" s="1"/>
  <c r="F1527" i="5" s="1"/>
  <c r="P1525" i="2"/>
  <c r="C1525" i="5" s="1"/>
  <c r="N1519" i="2" a="1"/>
  <c r="N1519" i="2" s="1"/>
  <c r="E1519" i="5" s="1"/>
  <c r="M1517" i="2" a="1"/>
  <c r="M1517" i="2" s="1"/>
  <c r="F1517" i="5" s="1"/>
  <c r="N1509" i="2" a="1"/>
  <c r="N1509" i="2" s="1"/>
  <c r="E1509" i="5" s="1"/>
  <c r="N1498" i="2" a="1"/>
  <c r="N1498" i="2" s="1"/>
  <c r="E1498" i="5" s="1"/>
  <c r="P1470" i="2"/>
  <c r="C1470" i="5" s="1"/>
  <c r="Q1470" i="2"/>
  <c r="D1470" i="5" s="1"/>
  <c r="M1447" i="2" a="1"/>
  <c r="M1447" i="2" s="1"/>
  <c r="F1447" i="5" s="1"/>
  <c r="N1447" i="2" a="1"/>
  <c r="N1447" i="2" s="1"/>
  <c r="E1447" i="5" s="1"/>
  <c r="M1443" i="2" a="1"/>
  <c r="M1443" i="2" s="1"/>
  <c r="F1443" i="5" s="1"/>
  <c r="N1443" i="2" a="1"/>
  <c r="N1443" i="2" s="1"/>
  <c r="E1443" i="5" s="1"/>
  <c r="Q1440" i="2"/>
  <c r="D1440" i="5" s="1"/>
  <c r="P1440" i="2"/>
  <c r="C1440" i="5" s="1"/>
  <c r="P1439" i="2"/>
  <c r="C1439" i="5" s="1"/>
  <c r="Q1439" i="2"/>
  <c r="D1439" i="5" s="1"/>
  <c r="N1438" i="2" a="1"/>
  <c r="N1438" i="2" s="1"/>
  <c r="E1438" i="5" s="1"/>
  <c r="M1438" i="2" a="1"/>
  <c r="M1438" i="2" s="1"/>
  <c r="F1438" i="5" s="1"/>
  <c r="N1433" i="2" a="1"/>
  <c r="N1433" i="2" s="1"/>
  <c r="E1433" i="5" s="1"/>
  <c r="M1433" i="2" a="1"/>
  <c r="M1433" i="2" s="1"/>
  <c r="F1433" i="5" s="1"/>
  <c r="N1432" i="2" a="1"/>
  <c r="N1432" i="2" s="1"/>
  <c r="E1432" i="5" s="1"/>
  <c r="M1432" i="2" a="1"/>
  <c r="M1432" i="2" s="1"/>
  <c r="F1432" i="5" s="1"/>
  <c r="Q1494" i="2"/>
  <c r="D1494" i="5" s="1"/>
  <c r="F1493" i="2"/>
  <c r="N1484" i="2" a="1"/>
  <c r="N1484" i="2" s="1"/>
  <c r="E1484" i="5" s="1"/>
  <c r="N1481" i="2" a="1"/>
  <c r="N1481" i="2" s="1"/>
  <c r="E1481" i="5" s="1"/>
  <c r="M1481" i="2" a="1"/>
  <c r="M1481" i="2" s="1"/>
  <c r="F1481" i="5" s="1"/>
  <c r="P1475" i="2"/>
  <c r="C1475" i="5" s="1"/>
  <c r="Q1475" i="2"/>
  <c r="D1475" i="5" s="1"/>
  <c r="N1470" i="2" a="1"/>
  <c r="N1470" i="2" s="1"/>
  <c r="E1470" i="5" s="1"/>
  <c r="M1470" i="2" a="1"/>
  <c r="M1470" i="2" s="1"/>
  <c r="F1470" i="5" s="1"/>
  <c r="Q1467" i="2"/>
  <c r="D1467" i="5" s="1"/>
  <c r="P1467" i="2"/>
  <c r="C1467" i="5" s="1"/>
  <c r="M1465" i="2" a="1"/>
  <c r="M1465" i="2" s="1"/>
  <c r="F1465" i="5" s="1"/>
  <c r="N1465" i="2" a="1"/>
  <c r="N1465" i="2" s="1"/>
  <c r="E1465" i="5" s="1"/>
  <c r="M1457" i="2" a="1"/>
  <c r="M1457" i="2" s="1"/>
  <c r="F1457" i="5" s="1"/>
  <c r="N1457" i="2" a="1"/>
  <c r="N1457" i="2" s="1"/>
  <c r="E1457" i="5" s="1"/>
  <c r="N1439" i="2" a="1"/>
  <c r="N1439" i="2" s="1"/>
  <c r="E1439" i="5" s="1"/>
  <c r="M1439" i="2" a="1"/>
  <c r="M1439" i="2" s="1"/>
  <c r="F1439" i="5" s="1"/>
  <c r="Q1435" i="2"/>
  <c r="D1435" i="5" s="1"/>
  <c r="P1435" i="2"/>
  <c r="C1435" i="5" s="1"/>
  <c r="N1565" i="2" a="1"/>
  <c r="N1565" i="2" s="1"/>
  <c r="E1565" i="5" s="1"/>
  <c r="P1549" i="2"/>
  <c r="C1549" i="5" s="1"/>
  <c r="E1535" i="2"/>
  <c r="N1533" i="2" a="1"/>
  <c r="N1533" i="2" s="1"/>
  <c r="E1533" i="5" s="1"/>
  <c r="P1517" i="2"/>
  <c r="C1517" i="5" s="1"/>
  <c r="N1501" i="2" a="1"/>
  <c r="N1501" i="2" s="1"/>
  <c r="E1501" i="5" s="1"/>
  <c r="M1485" i="2" a="1"/>
  <c r="M1485" i="2" s="1"/>
  <c r="F1485" i="5" s="1"/>
  <c r="F1485" i="2"/>
  <c r="Q1476" i="2"/>
  <c r="D1476" i="5" s="1"/>
  <c r="P1476" i="2"/>
  <c r="C1476" i="5" s="1"/>
  <c r="M1475" i="2" a="1"/>
  <c r="M1475" i="2" s="1"/>
  <c r="F1475" i="5" s="1"/>
  <c r="N1475" i="2" a="1"/>
  <c r="N1475" i="2" s="1"/>
  <c r="E1475" i="5" s="1"/>
  <c r="P1471" i="2"/>
  <c r="C1471" i="5" s="1"/>
  <c r="Q1471" i="2"/>
  <c r="D1471" i="5" s="1"/>
  <c r="M1467" i="2" a="1"/>
  <c r="M1467" i="2" s="1"/>
  <c r="F1467" i="5" s="1"/>
  <c r="N1467" i="2" a="1"/>
  <c r="N1467" i="2" s="1"/>
  <c r="E1467" i="5" s="1"/>
  <c r="Q1452" i="2"/>
  <c r="D1452" i="5" s="1"/>
  <c r="P1452" i="2"/>
  <c r="C1452" i="5" s="1"/>
  <c r="P1451" i="2"/>
  <c r="C1451" i="5" s="1"/>
  <c r="Q1451" i="2"/>
  <c r="D1451" i="5" s="1"/>
  <c r="M1435" i="2" a="1"/>
  <c r="M1435" i="2" s="1"/>
  <c r="F1435" i="5" s="1"/>
  <c r="N1435" i="2" a="1"/>
  <c r="N1435" i="2" s="1"/>
  <c r="E1435" i="5" s="1"/>
  <c r="F1570" i="2"/>
  <c r="Q1550" i="2"/>
  <c r="D1550" i="5" s="1"/>
  <c r="N1545" i="2" a="1"/>
  <c r="N1545" i="2" s="1"/>
  <c r="E1545" i="5" s="1"/>
  <c r="N1534" i="2" a="1"/>
  <c r="N1534" i="2" s="1"/>
  <c r="E1534" i="5" s="1"/>
  <c r="N1513" i="2" a="1"/>
  <c r="N1513" i="2" s="1"/>
  <c r="E1513" i="5" s="1"/>
  <c r="Q1472" i="2"/>
  <c r="D1472" i="5" s="1"/>
  <c r="P1472" i="2"/>
  <c r="C1472" i="5" s="1"/>
  <c r="N1471" i="2" a="1"/>
  <c r="N1471" i="2" s="1"/>
  <c r="E1471" i="5" s="1"/>
  <c r="M1471" i="2" a="1"/>
  <c r="M1471" i="2" s="1"/>
  <c r="F1471" i="5" s="1"/>
  <c r="M1451" i="2" a="1"/>
  <c r="M1451" i="2" s="1"/>
  <c r="F1451" i="5" s="1"/>
  <c r="N1451" i="2" a="1"/>
  <c r="N1451" i="2" s="1"/>
  <c r="E1451" i="5" s="1"/>
  <c r="N1449" i="2" a="1"/>
  <c r="N1449" i="2" s="1"/>
  <c r="E1449" i="5" s="1"/>
  <c r="M1449" i="2" a="1"/>
  <c r="M1449" i="2" s="1"/>
  <c r="F1449" i="5" s="1"/>
  <c r="M1442" i="2" a="1"/>
  <c r="M1442" i="2" s="1"/>
  <c r="F1442" i="5" s="1"/>
  <c r="N1442" i="2" a="1"/>
  <c r="N1442" i="2" s="1"/>
  <c r="E1442" i="5" s="1"/>
  <c r="Q1430" i="2"/>
  <c r="D1430" i="5" s="1"/>
  <c r="P1430" i="2"/>
  <c r="C1430" i="5" s="1"/>
  <c r="N1567" i="2" a="1"/>
  <c r="N1567" i="2" s="1"/>
  <c r="E1567" i="5" s="1"/>
  <c r="Q1562" i="2"/>
  <c r="D1562" i="5" s="1"/>
  <c r="F1561" i="2"/>
  <c r="E1559" i="2"/>
  <c r="N1557" i="2" a="1"/>
  <c r="N1557" i="2" s="1"/>
  <c r="E1557" i="5" s="1"/>
  <c r="Q1551" i="2"/>
  <c r="D1551" i="5" s="1"/>
  <c r="F1550" i="2"/>
  <c r="N1535" i="2" a="1"/>
  <c r="N1535" i="2" s="1"/>
  <c r="E1535" i="5" s="1"/>
  <c r="Q1530" i="2"/>
  <c r="D1530" i="5" s="1"/>
  <c r="F1529" i="2"/>
  <c r="E1527" i="2"/>
  <c r="N1525" i="2" a="1"/>
  <c r="N1525" i="2" s="1"/>
  <c r="E1525" i="5" s="1"/>
  <c r="Q1519" i="2"/>
  <c r="D1519" i="5" s="1"/>
  <c r="F1518" i="2"/>
  <c r="N1503" i="2" a="1"/>
  <c r="N1503" i="2" s="1"/>
  <c r="E1503" i="5" s="1"/>
  <c r="Q1498" i="2"/>
  <c r="D1498" i="5" s="1"/>
  <c r="F1497" i="2"/>
  <c r="N1493" i="2" a="1"/>
  <c r="N1493" i="2" s="1"/>
  <c r="E1493" i="5" s="1"/>
  <c r="Q1468" i="2"/>
  <c r="D1468" i="5" s="1"/>
  <c r="P1468" i="2"/>
  <c r="C1468" i="5" s="1"/>
  <c r="Q1456" i="2"/>
  <c r="D1456" i="5" s="1"/>
  <c r="P1456" i="2"/>
  <c r="C1456" i="5" s="1"/>
  <c r="N1450" i="2" a="1"/>
  <c r="N1450" i="2" s="1"/>
  <c r="E1450" i="5" s="1"/>
  <c r="M1450" i="2" a="1"/>
  <c r="M1450" i="2" s="1"/>
  <c r="F1450" i="5" s="1"/>
  <c r="Q1436" i="2"/>
  <c r="D1436" i="5" s="1"/>
  <c r="P1436" i="2"/>
  <c r="C1436" i="5" s="1"/>
  <c r="Q1429" i="2"/>
  <c r="D1429" i="5" s="1"/>
  <c r="P1429" i="2"/>
  <c r="C1429" i="5" s="1"/>
  <c r="M1428" i="2" a="1"/>
  <c r="M1428" i="2" s="1"/>
  <c r="F1428" i="5" s="1"/>
  <c r="N1428" i="2" a="1"/>
  <c r="N1428" i="2" s="1"/>
  <c r="E1428" i="5" s="1"/>
  <c r="N1568" i="2" a="1"/>
  <c r="N1568" i="2" s="1"/>
  <c r="E1568" i="5" s="1"/>
  <c r="F1562" i="2"/>
  <c r="Q1542" i="2"/>
  <c r="D1542" i="5" s="1"/>
  <c r="E1539" i="2"/>
  <c r="N1536" i="2" a="1"/>
  <c r="N1536" i="2" s="1"/>
  <c r="E1536" i="5" s="1"/>
  <c r="Q1532" i="2"/>
  <c r="D1532" i="5" s="1"/>
  <c r="Q1531" i="2"/>
  <c r="D1531" i="5" s="1"/>
  <c r="F1530" i="2"/>
  <c r="Q1510" i="2"/>
  <c r="D1510" i="5" s="1"/>
  <c r="F1509" i="2"/>
  <c r="N1504" i="2" a="1"/>
  <c r="N1504" i="2" s="1"/>
  <c r="E1504" i="5" s="1"/>
  <c r="Q1500" i="2"/>
  <c r="D1500" i="5" s="1"/>
  <c r="Q1499" i="2"/>
  <c r="D1499" i="5" s="1"/>
  <c r="F1498" i="2"/>
  <c r="P1489" i="2"/>
  <c r="C1489" i="5" s="1"/>
  <c r="Q1485" i="2"/>
  <c r="D1485" i="5" s="1"/>
  <c r="Q1482" i="2"/>
  <c r="D1482" i="5" s="1"/>
  <c r="M1474" i="2" a="1"/>
  <c r="M1474" i="2" s="1"/>
  <c r="F1474" i="5" s="1"/>
  <c r="N1474" i="2" a="1"/>
  <c r="N1474" i="2" s="1"/>
  <c r="E1474" i="5" s="1"/>
  <c r="Q1464" i="2"/>
  <c r="D1464" i="5" s="1"/>
  <c r="P1464" i="2"/>
  <c r="C1464" i="5" s="1"/>
  <c r="N1461" i="2" a="1"/>
  <c r="N1461" i="2" s="1"/>
  <c r="E1461" i="5" s="1"/>
  <c r="M1461" i="2" a="1"/>
  <c r="M1461" i="2" s="1"/>
  <c r="F1461" i="5" s="1"/>
  <c r="M1458" i="2" a="1"/>
  <c r="M1458" i="2" s="1"/>
  <c r="F1458" i="5" s="1"/>
  <c r="N1458" i="2" a="1"/>
  <c r="N1458" i="2" s="1"/>
  <c r="E1458" i="5" s="1"/>
  <c r="P1426" i="2"/>
  <c r="C1426" i="5" s="1"/>
  <c r="Q1426" i="2"/>
  <c r="D1426" i="5" s="1"/>
  <c r="Q1480" i="2"/>
  <c r="D1480" i="5" s="1"/>
  <c r="P1480" i="2"/>
  <c r="C1480" i="5" s="1"/>
  <c r="P1479" i="2"/>
  <c r="C1479" i="5" s="1"/>
  <c r="Q1479" i="2"/>
  <c r="D1479" i="5" s="1"/>
  <c r="P1478" i="2"/>
  <c r="C1478" i="5" s="1"/>
  <c r="Q1478" i="2"/>
  <c r="D1478" i="5" s="1"/>
  <c r="M1469" i="2" a="1"/>
  <c r="M1469" i="2" s="1"/>
  <c r="F1469" i="5" s="1"/>
  <c r="N1469" i="2" a="1"/>
  <c r="N1469" i="2" s="1"/>
  <c r="E1469" i="5" s="1"/>
  <c r="M1455" i="2" a="1"/>
  <c r="M1455" i="2" s="1"/>
  <c r="F1455" i="5" s="1"/>
  <c r="N1455" i="2" a="1"/>
  <c r="N1455" i="2" s="1"/>
  <c r="E1455" i="5" s="1"/>
  <c r="M1453" i="2" a="1"/>
  <c r="M1453" i="2" s="1"/>
  <c r="F1453" i="5" s="1"/>
  <c r="N1453" i="2" a="1"/>
  <c r="N1453" i="2" s="1"/>
  <c r="E1453" i="5" s="1"/>
  <c r="P1446" i="2"/>
  <c r="C1446" i="5" s="1"/>
  <c r="Q1446" i="2"/>
  <c r="D1446" i="5" s="1"/>
  <c r="Q1444" i="2"/>
  <c r="D1444" i="5" s="1"/>
  <c r="P1444" i="2"/>
  <c r="C1444" i="5" s="1"/>
  <c r="P1477" i="2"/>
  <c r="C1477" i="5" s="1"/>
  <c r="F1477" i="2"/>
  <c r="N1462" i="2" a="1"/>
  <c r="N1462" i="2" s="1"/>
  <c r="E1462" i="5" s="1"/>
  <c r="M1460" i="2" a="1"/>
  <c r="M1460" i="2" s="1"/>
  <c r="F1460" i="5" s="1"/>
  <c r="Q1457" i="2"/>
  <c r="D1457" i="5" s="1"/>
  <c r="F1456" i="2"/>
  <c r="N1452" i="2" a="1"/>
  <c r="N1452" i="2" s="1"/>
  <c r="E1452" i="5" s="1"/>
  <c r="F1445" i="2"/>
  <c r="F1431" i="2"/>
  <c r="N1429" i="2" a="1"/>
  <c r="N1429" i="2" s="1"/>
  <c r="E1429" i="5" s="1"/>
  <c r="M1419" i="2" a="1"/>
  <c r="M1419" i="2" s="1"/>
  <c r="F1419" i="5" s="1"/>
  <c r="N1419" i="2" a="1"/>
  <c r="N1419" i="2" s="1"/>
  <c r="E1419" i="5" s="1"/>
  <c r="M1417" i="2" a="1"/>
  <c r="M1417" i="2" s="1"/>
  <c r="F1417" i="5" s="1"/>
  <c r="N1417" i="2" a="1"/>
  <c r="N1417" i="2" s="1"/>
  <c r="E1417" i="5" s="1"/>
  <c r="M1472" i="2" a="1"/>
  <c r="M1472" i="2" s="1"/>
  <c r="F1472" i="5" s="1"/>
  <c r="Q1469" i="2"/>
  <c r="D1469" i="5" s="1"/>
  <c r="F1468" i="2"/>
  <c r="N1463" i="2" a="1"/>
  <c r="N1463" i="2" s="1"/>
  <c r="E1463" i="5" s="1"/>
  <c r="Q1459" i="2"/>
  <c r="D1459" i="5" s="1"/>
  <c r="Q1458" i="2"/>
  <c r="D1458" i="5" s="1"/>
  <c r="F1457" i="2"/>
  <c r="M1440" i="2" a="1"/>
  <c r="M1440" i="2" s="1"/>
  <c r="F1440" i="5" s="1"/>
  <c r="Q1437" i="2"/>
  <c r="D1437" i="5" s="1"/>
  <c r="F1436" i="2"/>
  <c r="Q1431" i="2"/>
  <c r="D1431" i="5" s="1"/>
  <c r="Q1428" i="2"/>
  <c r="D1428" i="5" s="1"/>
  <c r="M1426" i="2" a="1"/>
  <c r="M1426" i="2" s="1"/>
  <c r="F1426" i="5" s="1"/>
  <c r="P1385" i="2"/>
  <c r="C1385" i="5" s="1"/>
  <c r="Q1385" i="2"/>
  <c r="D1385" i="5" s="1"/>
  <c r="P1362" i="2"/>
  <c r="C1362" i="5" s="1"/>
  <c r="Q1362" i="2"/>
  <c r="D1362" i="5" s="1"/>
  <c r="P1361" i="2"/>
  <c r="C1361" i="5" s="1"/>
  <c r="Q1361" i="2"/>
  <c r="D1361" i="5" s="1"/>
  <c r="M1354" i="2" a="1"/>
  <c r="M1354" i="2" s="1"/>
  <c r="F1354" i="5" s="1"/>
  <c r="N1354" i="2" a="1"/>
  <c r="N1354" i="2" s="1"/>
  <c r="E1354" i="5" s="1"/>
  <c r="P1349" i="2"/>
  <c r="C1349" i="5" s="1"/>
  <c r="Q1349" i="2"/>
  <c r="D1349" i="5" s="1"/>
  <c r="M1348" i="2" a="1"/>
  <c r="M1348" i="2" s="1"/>
  <c r="F1348" i="5" s="1"/>
  <c r="N1348" i="2" a="1"/>
  <c r="N1348" i="2" s="1"/>
  <c r="E1348" i="5" s="1"/>
  <c r="N1340" i="2" a="1"/>
  <c r="N1340" i="2" s="1"/>
  <c r="E1340" i="5" s="1"/>
  <c r="M1340" i="2" a="1"/>
  <c r="M1340" i="2" s="1"/>
  <c r="F1340" i="5" s="1"/>
  <c r="M1334" i="2" a="1"/>
  <c r="M1334" i="2" s="1"/>
  <c r="F1334" i="5" s="1"/>
  <c r="N1334" i="2" a="1"/>
  <c r="N1334" i="2" s="1"/>
  <c r="E1334" i="5" s="1"/>
  <c r="P1321" i="2"/>
  <c r="C1321" i="5" s="1"/>
  <c r="Q1321" i="2"/>
  <c r="D1321" i="5" s="1"/>
  <c r="M1315" i="2" a="1"/>
  <c r="M1315" i="2" s="1"/>
  <c r="F1315" i="5" s="1"/>
  <c r="N1315" i="2" a="1"/>
  <c r="N1315" i="2" s="1"/>
  <c r="E1315" i="5" s="1"/>
  <c r="N1476" i="2" a="1"/>
  <c r="N1476" i="2" s="1"/>
  <c r="E1476" i="5" s="1"/>
  <c r="P1460" i="2"/>
  <c r="C1460" i="5" s="1"/>
  <c r="N1444" i="2" a="1"/>
  <c r="N1444" i="2" s="1"/>
  <c r="E1444" i="5" s="1"/>
  <c r="Q1425" i="2"/>
  <c r="D1425" i="5" s="1"/>
  <c r="E1424" i="2"/>
  <c r="F1424" i="2"/>
  <c r="N1422" i="2" a="1"/>
  <c r="N1422" i="2" s="1"/>
  <c r="E1422" i="5" s="1"/>
  <c r="N1456" i="2" a="1"/>
  <c r="N1456" i="2" s="1"/>
  <c r="E1456" i="5" s="1"/>
  <c r="Q1421" i="2"/>
  <c r="D1421" i="5" s="1"/>
  <c r="P1413" i="2"/>
  <c r="C1413" i="5" s="1"/>
  <c r="Q1413" i="2"/>
  <c r="D1413" i="5" s="1"/>
  <c r="M1412" i="2" a="1"/>
  <c r="M1412" i="2" s="1"/>
  <c r="F1412" i="5" s="1"/>
  <c r="N1412" i="2" a="1"/>
  <c r="N1412" i="2" s="1"/>
  <c r="E1412" i="5" s="1"/>
  <c r="M1398" i="2" a="1"/>
  <c r="M1398" i="2" s="1"/>
  <c r="F1398" i="5" s="1"/>
  <c r="N1398" i="2" a="1"/>
  <c r="N1398" i="2" s="1"/>
  <c r="E1398" i="5" s="1"/>
  <c r="Q1473" i="2"/>
  <c r="D1473" i="5" s="1"/>
  <c r="N1468" i="2" a="1"/>
  <c r="N1468" i="2" s="1"/>
  <c r="E1468" i="5" s="1"/>
  <c r="Q1462" i="2"/>
  <c r="D1462" i="5" s="1"/>
  <c r="F1461" i="2"/>
  <c r="Q1441" i="2"/>
  <c r="D1441" i="5" s="1"/>
  <c r="E1438" i="2"/>
  <c r="N1436" i="2" a="1"/>
  <c r="N1436" i="2" s="1"/>
  <c r="E1436" i="5" s="1"/>
  <c r="M1434" i="2" a="1"/>
  <c r="M1434" i="2" s="1"/>
  <c r="F1434" i="5" s="1"/>
  <c r="N1480" i="2" a="1"/>
  <c r="N1480" i="2" s="1"/>
  <c r="E1480" i="5" s="1"/>
  <c r="N1448" i="2" a="1"/>
  <c r="N1448" i="2" s="1"/>
  <c r="E1448" i="5" s="1"/>
  <c r="F1428" i="2"/>
  <c r="N1427" i="2" a="1"/>
  <c r="N1427" i="2" s="1"/>
  <c r="E1427" i="5" s="1"/>
  <c r="Q1420" i="2"/>
  <c r="D1420" i="5" s="1"/>
  <c r="P1420" i="2"/>
  <c r="C1420" i="5" s="1"/>
  <c r="F1434" i="2"/>
  <c r="M1418" i="2" a="1"/>
  <c r="M1418" i="2" s="1"/>
  <c r="F1418" i="5" s="1"/>
  <c r="N1418" i="2" a="1"/>
  <c r="N1418" i="2" s="1"/>
  <c r="E1418" i="5" s="1"/>
  <c r="E1419" i="2"/>
  <c r="Q1415" i="2"/>
  <c r="D1415" i="5" s="1"/>
  <c r="P1415" i="2"/>
  <c r="C1415" i="5" s="1"/>
  <c r="M1414" i="2" a="1"/>
  <c r="M1414" i="2" s="1"/>
  <c r="F1414" i="5" s="1"/>
  <c r="N1414" i="2" a="1"/>
  <c r="N1414" i="2" s="1"/>
  <c r="E1414" i="5" s="1"/>
  <c r="P1410" i="2"/>
  <c r="C1410" i="5" s="1"/>
  <c r="Q1410" i="2"/>
  <c r="D1410" i="5" s="1"/>
  <c r="M1408" i="2" a="1"/>
  <c r="M1408" i="2" s="1"/>
  <c r="F1408" i="5" s="1"/>
  <c r="N1408" i="2" a="1"/>
  <c r="N1408" i="2" s="1"/>
  <c r="E1408" i="5" s="1"/>
  <c r="Q1399" i="2"/>
  <c r="D1399" i="5" s="1"/>
  <c r="P1399" i="2"/>
  <c r="C1399" i="5" s="1"/>
  <c r="P1398" i="2"/>
  <c r="C1398" i="5" s="1"/>
  <c r="Q1398" i="2"/>
  <c r="D1398" i="5" s="1"/>
  <c r="M1397" i="2" a="1"/>
  <c r="M1397" i="2" s="1"/>
  <c r="F1397" i="5" s="1"/>
  <c r="N1397" i="2" a="1"/>
  <c r="N1397" i="2" s="1"/>
  <c r="E1397" i="5" s="1"/>
  <c r="N1372" i="2" a="1"/>
  <c r="N1372" i="2" s="1"/>
  <c r="E1372" i="5" s="1"/>
  <c r="M1372" i="2" a="1"/>
  <c r="M1372" i="2" s="1"/>
  <c r="F1372" i="5" s="1"/>
  <c r="M1366" i="2" a="1"/>
  <c r="M1366" i="2" s="1"/>
  <c r="F1366" i="5" s="1"/>
  <c r="N1366" i="2" a="1"/>
  <c r="N1366" i="2" s="1"/>
  <c r="E1366" i="5" s="1"/>
  <c r="P1354" i="2"/>
  <c r="C1354" i="5" s="1"/>
  <c r="Q1354" i="2"/>
  <c r="D1354" i="5" s="1"/>
  <c r="M1353" i="2" a="1"/>
  <c r="M1353" i="2" s="1"/>
  <c r="F1353" i="5" s="1"/>
  <c r="N1353" i="2" a="1"/>
  <c r="N1353" i="2" s="1"/>
  <c r="E1353" i="5" s="1"/>
  <c r="M1344" i="2" a="1"/>
  <c r="M1344" i="2" s="1"/>
  <c r="F1344" i="5" s="1"/>
  <c r="N1344" i="2" a="1"/>
  <c r="N1344" i="2" s="1"/>
  <c r="E1344" i="5" s="1"/>
  <c r="Q1335" i="2"/>
  <c r="D1335" i="5" s="1"/>
  <c r="P1335" i="2"/>
  <c r="C1335" i="5" s="1"/>
  <c r="P1334" i="2"/>
  <c r="C1334" i="5" s="1"/>
  <c r="Q1334" i="2"/>
  <c r="D1334" i="5" s="1"/>
  <c r="M1333" i="2" a="1"/>
  <c r="M1333" i="2" s="1"/>
  <c r="F1333" i="5" s="1"/>
  <c r="N1333" i="2" a="1"/>
  <c r="N1333" i="2" s="1"/>
  <c r="E1333" i="5" s="1"/>
  <c r="Q1327" i="2"/>
  <c r="D1327" i="5" s="1"/>
  <c r="P1327" i="2"/>
  <c r="C1327" i="5" s="1"/>
  <c r="M1326" i="2" a="1"/>
  <c r="M1326" i="2" s="1"/>
  <c r="F1326" i="5" s="1"/>
  <c r="N1326" i="2" a="1"/>
  <c r="N1326" i="2" s="1"/>
  <c r="E1326" i="5" s="1"/>
  <c r="M1325" i="2" a="1"/>
  <c r="M1325" i="2" s="1"/>
  <c r="F1325" i="5" s="1"/>
  <c r="N1325" i="2" a="1"/>
  <c r="N1325" i="2" s="1"/>
  <c r="E1325" i="5" s="1"/>
  <c r="Q1418" i="2"/>
  <c r="D1418" i="5" s="1"/>
  <c r="Q1411" i="2"/>
  <c r="D1411" i="5" s="1"/>
  <c r="P1411" i="2"/>
  <c r="C1411" i="5" s="1"/>
  <c r="P1386" i="2"/>
  <c r="C1386" i="5" s="1"/>
  <c r="Q1386" i="2"/>
  <c r="D1386" i="5" s="1"/>
  <c r="M1385" i="2" a="1"/>
  <c r="M1385" i="2" s="1"/>
  <c r="F1385" i="5" s="1"/>
  <c r="N1385" i="2" a="1"/>
  <c r="N1385" i="2" s="1"/>
  <c r="E1385" i="5" s="1"/>
  <c r="Q1363" i="2"/>
  <c r="D1363" i="5" s="1"/>
  <c r="P1363" i="2"/>
  <c r="C1363" i="5" s="1"/>
  <c r="N1362" i="2" a="1"/>
  <c r="N1362" i="2" s="1"/>
  <c r="E1362" i="5" s="1"/>
  <c r="M1362" i="2" a="1"/>
  <c r="M1362" i="2" s="1"/>
  <c r="F1362" i="5" s="1"/>
  <c r="N1361" i="2" a="1"/>
  <c r="N1361" i="2" s="1"/>
  <c r="E1361" i="5" s="1"/>
  <c r="M1361" i="2" a="1"/>
  <c r="M1361" i="2" s="1"/>
  <c r="F1361" i="5" s="1"/>
  <c r="P1350" i="2"/>
  <c r="C1350" i="5" s="1"/>
  <c r="Q1350" i="2"/>
  <c r="D1350" i="5" s="1"/>
  <c r="P1330" i="2"/>
  <c r="C1330" i="5" s="1"/>
  <c r="Q1330" i="2"/>
  <c r="D1330" i="5" s="1"/>
  <c r="P1329" i="2"/>
  <c r="C1329" i="5" s="1"/>
  <c r="Q1329" i="2"/>
  <c r="D1329" i="5" s="1"/>
  <c r="P1322" i="2"/>
  <c r="C1322" i="5" s="1"/>
  <c r="Q1322" i="2"/>
  <c r="D1322" i="5" s="1"/>
  <c r="M1321" i="2" a="1"/>
  <c r="M1321" i="2" s="1"/>
  <c r="F1321" i="5" s="1"/>
  <c r="N1321" i="2" a="1"/>
  <c r="N1321" i="2" s="1"/>
  <c r="E1321" i="5" s="1"/>
  <c r="Q1319" i="2"/>
  <c r="D1319" i="5" s="1"/>
  <c r="P1319" i="2"/>
  <c r="C1319" i="5" s="1"/>
  <c r="N1406" i="2" a="1"/>
  <c r="N1406" i="2" s="1"/>
  <c r="E1406" i="5" s="1"/>
  <c r="P1391" i="2"/>
  <c r="C1391" i="5" s="1"/>
  <c r="M1386" i="2" a="1"/>
  <c r="M1386" i="2" s="1"/>
  <c r="F1386" i="5" s="1"/>
  <c r="N1386" i="2" a="1"/>
  <c r="N1386" i="2" s="1"/>
  <c r="E1386" i="5" s="1"/>
  <c r="P1381" i="2"/>
  <c r="C1381" i="5" s="1"/>
  <c r="Q1381" i="2"/>
  <c r="D1381" i="5" s="1"/>
  <c r="M1380" i="2" a="1"/>
  <c r="M1380" i="2" s="1"/>
  <c r="F1380" i="5" s="1"/>
  <c r="N1380" i="2" a="1"/>
  <c r="N1380" i="2" s="1"/>
  <c r="E1380" i="5" s="1"/>
  <c r="M1368" i="2" a="1"/>
  <c r="M1368" i="2" s="1"/>
  <c r="F1368" i="5" s="1"/>
  <c r="N1368" i="2" a="1"/>
  <c r="N1368" i="2" s="1"/>
  <c r="E1368" i="5" s="1"/>
  <c r="Q1355" i="2"/>
  <c r="D1355" i="5" s="1"/>
  <c r="P1355" i="2"/>
  <c r="C1355" i="5" s="1"/>
  <c r="Q1331" i="2"/>
  <c r="D1331" i="5" s="1"/>
  <c r="P1331" i="2"/>
  <c r="C1331" i="5" s="1"/>
  <c r="N1330" i="2" a="1"/>
  <c r="N1330" i="2" s="1"/>
  <c r="E1330" i="5" s="1"/>
  <c r="M1330" i="2" a="1"/>
  <c r="M1330" i="2" s="1"/>
  <c r="F1330" i="5" s="1"/>
  <c r="N1329" i="2" a="1"/>
  <c r="N1329" i="2" s="1"/>
  <c r="E1329" i="5" s="1"/>
  <c r="M1329" i="2" a="1"/>
  <c r="M1329" i="2" s="1"/>
  <c r="F1329" i="5" s="1"/>
  <c r="M1322" i="2" a="1"/>
  <c r="M1322" i="2" s="1"/>
  <c r="F1322" i="5" s="1"/>
  <c r="N1322" i="2" a="1"/>
  <c r="N1322" i="2" s="1"/>
  <c r="E1322" i="5" s="1"/>
  <c r="M1400" i="2" a="1"/>
  <c r="M1400" i="2" s="1"/>
  <c r="F1400" i="5" s="1"/>
  <c r="N1400" i="2" a="1"/>
  <c r="N1400" i="2" s="1"/>
  <c r="E1400" i="5" s="1"/>
  <c r="Q1395" i="2"/>
  <c r="D1395" i="5" s="1"/>
  <c r="P1395" i="2"/>
  <c r="C1395" i="5" s="1"/>
  <c r="P1388" i="2"/>
  <c r="C1388" i="5" s="1"/>
  <c r="Q1388" i="2"/>
  <c r="D1388" i="5" s="1"/>
  <c r="P1382" i="2"/>
  <c r="C1382" i="5" s="1"/>
  <c r="Q1382" i="2"/>
  <c r="D1382" i="5" s="1"/>
  <c r="M1370" i="2" a="1"/>
  <c r="M1370" i="2" s="1"/>
  <c r="F1370" i="5" s="1"/>
  <c r="N1370" i="2" a="1"/>
  <c r="N1370" i="2" s="1"/>
  <c r="E1370" i="5" s="1"/>
  <c r="M1369" i="2" a="1"/>
  <c r="M1369" i="2" s="1"/>
  <c r="F1369" i="5" s="1"/>
  <c r="N1369" i="2" a="1"/>
  <c r="N1369" i="2" s="1"/>
  <c r="E1369" i="5" s="1"/>
  <c r="Q1358" i="2"/>
  <c r="D1358" i="5" s="1"/>
  <c r="P1358" i="2"/>
  <c r="C1358" i="5" s="1"/>
  <c r="Q1357" i="2"/>
  <c r="D1357" i="5" s="1"/>
  <c r="P1357" i="2"/>
  <c r="C1357" i="5" s="1"/>
  <c r="M1336" i="2" a="1"/>
  <c r="M1336" i="2" s="1"/>
  <c r="F1336" i="5" s="1"/>
  <c r="N1336" i="2" a="1"/>
  <c r="N1336" i="2" s="1"/>
  <c r="E1336" i="5" s="1"/>
  <c r="Q1403" i="2"/>
  <c r="D1403" i="5" s="1"/>
  <c r="P1403" i="2"/>
  <c r="C1403" i="5" s="1"/>
  <c r="M1402" i="2" a="1"/>
  <c r="M1402" i="2" s="1"/>
  <c r="F1402" i="5" s="1"/>
  <c r="N1402" i="2" a="1"/>
  <c r="N1402" i="2" s="1"/>
  <c r="E1402" i="5" s="1"/>
  <c r="M1401" i="2" a="1"/>
  <c r="M1401" i="2" s="1"/>
  <c r="F1401" i="5" s="1"/>
  <c r="N1401" i="2" a="1"/>
  <c r="N1401" i="2" s="1"/>
  <c r="E1401" i="5" s="1"/>
  <c r="P1394" i="2"/>
  <c r="C1394" i="5" s="1"/>
  <c r="Q1394" i="2"/>
  <c r="D1394" i="5" s="1"/>
  <c r="P1389" i="2"/>
  <c r="C1389" i="5" s="1"/>
  <c r="M1364" i="2" a="1"/>
  <c r="M1364" i="2" s="1"/>
  <c r="F1364" i="5" s="1"/>
  <c r="N1364" i="2" a="1"/>
  <c r="N1364" i="2" s="1"/>
  <c r="E1364" i="5" s="1"/>
  <c r="Q1359" i="2"/>
  <c r="D1359" i="5" s="1"/>
  <c r="P1359" i="2"/>
  <c r="C1359" i="5" s="1"/>
  <c r="M1358" i="2" a="1"/>
  <c r="M1358" i="2" s="1"/>
  <c r="F1358" i="5" s="1"/>
  <c r="N1358" i="2" a="1"/>
  <c r="N1358" i="2" s="1"/>
  <c r="E1358" i="5" s="1"/>
  <c r="M1357" i="2" a="1"/>
  <c r="M1357" i="2" s="1"/>
  <c r="F1357" i="5" s="1"/>
  <c r="N1357" i="2" a="1"/>
  <c r="N1357" i="2" s="1"/>
  <c r="E1357" i="5" s="1"/>
  <c r="Q1351" i="2"/>
  <c r="D1351" i="5" s="1"/>
  <c r="P1351" i="2"/>
  <c r="C1351" i="5" s="1"/>
  <c r="M1338" i="2" a="1"/>
  <c r="M1338" i="2" s="1"/>
  <c r="F1338" i="5" s="1"/>
  <c r="N1338" i="2" a="1"/>
  <c r="N1338" i="2" s="1"/>
  <c r="E1338" i="5" s="1"/>
  <c r="M1337" i="2" a="1"/>
  <c r="M1337" i="2" s="1"/>
  <c r="F1337" i="5" s="1"/>
  <c r="N1337" i="2" a="1"/>
  <c r="N1337" i="2" s="1"/>
  <c r="E1337" i="5" s="1"/>
  <c r="Q1323" i="2"/>
  <c r="D1323" i="5" s="1"/>
  <c r="P1323" i="2"/>
  <c r="C1323" i="5" s="1"/>
  <c r="E1408" i="2"/>
  <c r="F1408" i="2"/>
  <c r="M1403" i="2" a="1"/>
  <c r="M1403" i="2" s="1"/>
  <c r="F1403" i="5" s="1"/>
  <c r="N1403" i="2" a="1"/>
  <c r="N1403" i="2" s="1"/>
  <c r="E1403" i="5" s="1"/>
  <c r="P1393" i="2"/>
  <c r="C1393" i="5" s="1"/>
  <c r="Q1393" i="2"/>
  <c r="D1393" i="5" s="1"/>
  <c r="M1390" i="2" a="1"/>
  <c r="M1390" i="2" s="1"/>
  <c r="F1390" i="5" s="1"/>
  <c r="N1390" i="2" a="1"/>
  <c r="N1390" i="2" s="1"/>
  <c r="E1390" i="5" s="1"/>
  <c r="Q1387" i="2"/>
  <c r="D1387" i="5" s="1"/>
  <c r="P1387" i="2"/>
  <c r="C1387" i="5" s="1"/>
  <c r="M1376" i="2" a="1"/>
  <c r="M1376" i="2" s="1"/>
  <c r="F1376" i="5" s="1"/>
  <c r="N1376" i="2" a="1"/>
  <c r="N1376" i="2" s="1"/>
  <c r="E1376" i="5" s="1"/>
  <c r="P1365" i="2"/>
  <c r="C1365" i="5" s="1"/>
  <c r="Q1365" i="2"/>
  <c r="D1365" i="5" s="1"/>
  <c r="M1332" i="2" a="1"/>
  <c r="M1332" i="2" s="1"/>
  <c r="F1332" i="5" s="1"/>
  <c r="N1332" i="2" a="1"/>
  <c r="N1332" i="2" s="1"/>
  <c r="E1332" i="5" s="1"/>
  <c r="P1317" i="2"/>
  <c r="C1317" i="5" s="1"/>
  <c r="Q1317" i="2"/>
  <c r="D1317" i="5" s="1"/>
  <c r="P1416" i="2"/>
  <c r="C1416" i="5" s="1"/>
  <c r="P1414" i="2"/>
  <c r="C1414" i="5" s="1"/>
  <c r="Q1414" i="2"/>
  <c r="D1414" i="5" s="1"/>
  <c r="M1413" i="2" a="1"/>
  <c r="M1413" i="2" s="1"/>
  <c r="F1413" i="5" s="1"/>
  <c r="N1413" i="2" a="1"/>
  <c r="N1413" i="2" s="1"/>
  <c r="E1413" i="5" s="1"/>
  <c r="P1409" i="2"/>
  <c r="C1409" i="5" s="1"/>
  <c r="Q1409" i="2"/>
  <c r="D1409" i="5" s="1"/>
  <c r="P1397" i="2"/>
  <c r="C1397" i="5" s="1"/>
  <c r="Q1397" i="2"/>
  <c r="D1397" i="5" s="1"/>
  <c r="F1397" i="2"/>
  <c r="E1397" i="2"/>
  <c r="M1392" i="2" a="1"/>
  <c r="M1392" i="2" s="1"/>
  <c r="F1392" i="5" s="1"/>
  <c r="N1392" i="2" a="1"/>
  <c r="N1392" i="2" s="1"/>
  <c r="E1392" i="5" s="1"/>
  <c r="M1389" i="2" a="1"/>
  <c r="M1389" i="2" s="1"/>
  <c r="F1389" i="5" s="1"/>
  <c r="N1389" i="2" a="1"/>
  <c r="N1389" i="2" s="1"/>
  <c r="E1389" i="5" s="1"/>
  <c r="Q1383" i="2"/>
  <c r="D1383" i="5" s="1"/>
  <c r="P1383" i="2"/>
  <c r="C1383" i="5" s="1"/>
  <c r="Q1367" i="2"/>
  <c r="D1367" i="5" s="1"/>
  <c r="P1367" i="2"/>
  <c r="C1367" i="5" s="1"/>
  <c r="P1366" i="2"/>
  <c r="C1366" i="5" s="1"/>
  <c r="Q1366" i="2"/>
  <c r="D1366" i="5" s="1"/>
  <c r="M1365" i="2" a="1"/>
  <c r="M1365" i="2" s="1"/>
  <c r="F1365" i="5" s="1"/>
  <c r="N1365" i="2" a="1"/>
  <c r="N1365" i="2" s="1"/>
  <c r="E1365" i="5" s="1"/>
  <c r="P1353" i="2"/>
  <c r="C1353" i="5" s="1"/>
  <c r="Q1353" i="2"/>
  <c r="D1353" i="5" s="1"/>
  <c r="P1333" i="2"/>
  <c r="C1333" i="5" s="1"/>
  <c r="Q1333" i="2"/>
  <c r="D1333" i="5" s="1"/>
  <c r="Q1326" i="2"/>
  <c r="D1326" i="5" s="1"/>
  <c r="P1326" i="2"/>
  <c r="C1326" i="5" s="1"/>
  <c r="Q1325" i="2"/>
  <c r="D1325" i="5" s="1"/>
  <c r="P1325" i="2"/>
  <c r="C1325" i="5" s="1"/>
  <c r="P1318" i="2"/>
  <c r="C1318" i="5" s="1"/>
  <c r="Q1318" i="2"/>
  <c r="D1318" i="5" s="1"/>
  <c r="M1316" i="2" a="1"/>
  <c r="M1316" i="2" s="1"/>
  <c r="F1316" i="5" s="1"/>
  <c r="N1316" i="2" a="1"/>
  <c r="N1316" i="2" s="1"/>
  <c r="E1316" i="5" s="1"/>
  <c r="F1314" i="2"/>
  <c r="E1314" i="2"/>
  <c r="P1303" i="2"/>
  <c r="C1303" i="5" s="1"/>
  <c r="Q1303" i="2"/>
  <c r="D1303" i="5" s="1"/>
  <c r="M1292" i="2" a="1"/>
  <c r="M1292" i="2" s="1"/>
  <c r="F1292" i="5" s="1"/>
  <c r="N1292" i="2" a="1"/>
  <c r="N1292" i="2" s="1"/>
  <c r="E1292" i="5" s="1"/>
  <c r="N1387" i="2" a="1"/>
  <c r="N1387" i="2" s="1"/>
  <c r="E1387" i="5" s="1"/>
  <c r="M1384" i="2" a="1"/>
  <c r="M1384" i="2" s="1"/>
  <c r="F1384" i="5" s="1"/>
  <c r="P1371" i="2"/>
  <c r="C1371" i="5" s="1"/>
  <c r="M1363" i="2" a="1"/>
  <c r="M1363" i="2" s="1"/>
  <c r="F1363" i="5" s="1"/>
  <c r="N1355" i="2" a="1"/>
  <c r="N1355" i="2" s="1"/>
  <c r="E1355" i="5" s="1"/>
  <c r="M1352" i="2" a="1"/>
  <c r="M1352" i="2" s="1"/>
  <c r="F1352" i="5" s="1"/>
  <c r="P1339" i="2"/>
  <c r="C1339" i="5" s="1"/>
  <c r="M1331" i="2" a="1"/>
  <c r="M1331" i="2" s="1"/>
  <c r="F1331" i="5" s="1"/>
  <c r="N1323" i="2" a="1"/>
  <c r="N1323" i="2" s="1"/>
  <c r="E1323" i="5" s="1"/>
  <c r="Q1311" i="2"/>
  <c r="D1311" i="5" s="1"/>
  <c r="F1310" i="2"/>
  <c r="E1310" i="2"/>
  <c r="N1291" i="2" a="1"/>
  <c r="N1291" i="2" s="1"/>
  <c r="E1291" i="5" s="1"/>
  <c r="M1291" i="2" a="1"/>
  <c r="M1291" i="2" s="1"/>
  <c r="F1291" i="5" s="1"/>
  <c r="N1409" i="2" a="1"/>
  <c r="N1409" i="2" s="1"/>
  <c r="E1409" i="5" s="1"/>
  <c r="Q1404" i="2"/>
  <c r="D1404" i="5" s="1"/>
  <c r="F1403" i="2"/>
  <c r="N1399" i="2" a="1"/>
  <c r="N1399" i="2" s="1"/>
  <c r="E1399" i="5" s="1"/>
  <c r="F1392" i="2"/>
  <c r="N1377" i="2" a="1"/>
  <c r="N1377" i="2" s="1"/>
  <c r="E1377" i="5" s="1"/>
  <c r="Q1372" i="2"/>
  <c r="D1372" i="5" s="1"/>
  <c r="F1371" i="2"/>
  <c r="N1367" i="2" a="1"/>
  <c r="N1367" i="2" s="1"/>
  <c r="E1367" i="5" s="1"/>
  <c r="F1360" i="2"/>
  <c r="N1345" i="2" a="1"/>
  <c r="N1345" i="2" s="1"/>
  <c r="E1345" i="5" s="1"/>
  <c r="Q1340" i="2"/>
  <c r="D1340" i="5" s="1"/>
  <c r="F1339" i="2"/>
  <c r="N1335" i="2" a="1"/>
  <c r="N1335" i="2" s="1"/>
  <c r="E1335" i="5" s="1"/>
  <c r="N1324" i="2" a="1"/>
  <c r="N1324" i="2" s="1"/>
  <c r="E1324" i="5" s="1"/>
  <c r="M1312" i="2" a="1"/>
  <c r="M1312" i="2" s="1"/>
  <c r="F1312" i="5" s="1"/>
  <c r="N1312" i="2" a="1"/>
  <c r="N1312" i="2" s="1"/>
  <c r="E1312" i="5" s="1"/>
  <c r="M1301" i="2" a="1"/>
  <c r="M1301" i="2" s="1"/>
  <c r="F1301" i="5" s="1"/>
  <c r="N1301" i="2" a="1"/>
  <c r="N1301" i="2" s="1"/>
  <c r="E1301" i="5" s="1"/>
  <c r="F1415" i="2"/>
  <c r="E1413" i="2"/>
  <c r="N1410" i="2" a="1"/>
  <c r="N1410" i="2" s="1"/>
  <c r="E1410" i="5" s="1"/>
  <c r="Q1406" i="2"/>
  <c r="D1406" i="5" s="1"/>
  <c r="Q1405" i="2"/>
  <c r="D1405" i="5" s="1"/>
  <c r="F1404" i="2"/>
  <c r="Q1384" i="2"/>
  <c r="D1384" i="5" s="1"/>
  <c r="F1383" i="2"/>
  <c r="E1381" i="2"/>
  <c r="N1378" i="2" a="1"/>
  <c r="N1378" i="2" s="1"/>
  <c r="E1378" i="5" s="1"/>
  <c r="Q1374" i="2"/>
  <c r="D1374" i="5" s="1"/>
  <c r="Q1373" i="2"/>
  <c r="D1373" i="5" s="1"/>
  <c r="F1372" i="2"/>
  <c r="Q1352" i="2"/>
  <c r="D1352" i="5" s="1"/>
  <c r="F1351" i="2"/>
  <c r="N1347" i="2" a="1"/>
  <c r="N1347" i="2" s="1"/>
  <c r="E1347" i="5" s="1"/>
  <c r="N1346" i="2" a="1"/>
  <c r="N1346" i="2" s="1"/>
  <c r="E1346" i="5" s="1"/>
  <c r="Q1342" i="2"/>
  <c r="D1342" i="5" s="1"/>
  <c r="Q1341" i="2"/>
  <c r="D1341" i="5" s="1"/>
  <c r="F1340" i="2"/>
  <c r="Q1320" i="2"/>
  <c r="D1320" i="5" s="1"/>
  <c r="F1319" i="2"/>
  <c r="Q1304" i="2"/>
  <c r="D1304" i="5" s="1"/>
  <c r="P1304" i="2"/>
  <c r="C1304" i="5" s="1"/>
  <c r="P1407" i="2"/>
  <c r="C1407" i="5" s="1"/>
  <c r="N1391" i="2" a="1"/>
  <c r="N1391" i="2" s="1"/>
  <c r="E1391" i="5" s="1"/>
  <c r="P1375" i="2"/>
  <c r="C1375" i="5" s="1"/>
  <c r="N1359" i="2" a="1"/>
  <c r="N1359" i="2" s="1"/>
  <c r="E1359" i="5" s="1"/>
  <c r="P1343" i="2"/>
  <c r="C1343" i="5" s="1"/>
  <c r="N1327" i="2" a="1"/>
  <c r="N1327" i="2" s="1"/>
  <c r="E1327" i="5" s="1"/>
  <c r="Q1314" i="2"/>
  <c r="D1314" i="5" s="1"/>
  <c r="M1311" i="2" a="1"/>
  <c r="M1311" i="2" s="1"/>
  <c r="F1311" i="5" s="1"/>
  <c r="P1307" i="2"/>
  <c r="C1307" i="5" s="1"/>
  <c r="Q1307" i="2"/>
  <c r="D1307" i="5" s="1"/>
  <c r="P1306" i="2"/>
  <c r="C1306" i="5" s="1"/>
  <c r="Q1306" i="2"/>
  <c r="D1306" i="5" s="1"/>
  <c r="M1294" i="2" a="1"/>
  <c r="M1294" i="2" s="1"/>
  <c r="F1294" i="5" s="1"/>
  <c r="N1294" i="2" a="1"/>
  <c r="N1294" i="2" s="1"/>
  <c r="E1294" i="5" s="1"/>
  <c r="N1381" i="2" a="1"/>
  <c r="N1381" i="2" s="1"/>
  <c r="E1381" i="5" s="1"/>
  <c r="N1371" i="2" a="1"/>
  <c r="N1371" i="2" s="1"/>
  <c r="E1371" i="5" s="1"/>
  <c r="N1360" i="2" a="1"/>
  <c r="N1360" i="2" s="1"/>
  <c r="E1360" i="5" s="1"/>
  <c r="N1349" i="2" a="1"/>
  <c r="N1349" i="2" s="1"/>
  <c r="E1349" i="5" s="1"/>
  <c r="Q1344" i="2"/>
  <c r="D1344" i="5" s="1"/>
  <c r="N1339" i="2" a="1"/>
  <c r="N1339" i="2" s="1"/>
  <c r="E1339" i="5" s="1"/>
  <c r="N1328" i="2" a="1"/>
  <c r="N1328" i="2" s="1"/>
  <c r="E1328" i="5" s="1"/>
  <c r="N1317" i="2" a="1"/>
  <c r="N1317" i="2" s="1"/>
  <c r="E1317" i="5" s="1"/>
  <c r="P1309" i="2"/>
  <c r="C1309" i="5" s="1"/>
  <c r="Q1309" i="2"/>
  <c r="D1309" i="5" s="1"/>
  <c r="M1305" i="2" a="1"/>
  <c r="M1305" i="2" s="1"/>
  <c r="F1305" i="5" s="1"/>
  <c r="N1305" i="2" a="1"/>
  <c r="N1305" i="2" s="1"/>
  <c r="E1305" i="5" s="1"/>
  <c r="E1417" i="2"/>
  <c r="F1387" i="2"/>
  <c r="N1382" i="2" a="1"/>
  <c r="N1382" i="2" s="1"/>
  <c r="E1382" i="5" s="1"/>
  <c r="Q1378" i="2"/>
  <c r="D1378" i="5" s="1"/>
  <c r="Q1377" i="2"/>
  <c r="D1377" i="5" s="1"/>
  <c r="F1376" i="2"/>
  <c r="Q1356" i="2"/>
  <c r="D1356" i="5" s="1"/>
  <c r="F1355" i="2"/>
  <c r="N1350" i="2" a="1"/>
  <c r="N1350" i="2" s="1"/>
  <c r="E1350" i="5" s="1"/>
  <c r="Q1346" i="2"/>
  <c r="D1346" i="5" s="1"/>
  <c r="Q1345" i="2"/>
  <c r="D1345" i="5" s="1"/>
  <c r="F1344" i="2"/>
  <c r="Q1324" i="2"/>
  <c r="D1324" i="5" s="1"/>
  <c r="F1323" i="2"/>
  <c r="N1318" i="2" a="1"/>
  <c r="N1318" i="2" s="1"/>
  <c r="E1318" i="5" s="1"/>
  <c r="Q1308" i="2"/>
  <c r="D1308" i="5" s="1"/>
  <c r="P1308" i="2"/>
  <c r="C1308" i="5" s="1"/>
  <c r="M1297" i="2" a="1"/>
  <c r="M1297" i="2" s="1"/>
  <c r="F1297" i="5" s="1"/>
  <c r="N1297" i="2" a="1"/>
  <c r="N1297" i="2" s="1"/>
  <c r="E1297" i="5" s="1"/>
  <c r="P1379" i="2"/>
  <c r="C1379" i="5" s="1"/>
  <c r="E1365" i="2"/>
  <c r="P1347" i="2"/>
  <c r="C1347" i="5" s="1"/>
  <c r="E1333" i="2"/>
  <c r="M1314" i="2" a="1"/>
  <c r="M1314" i="2" s="1"/>
  <c r="F1314" i="5" s="1"/>
  <c r="P1312" i="2"/>
  <c r="C1312" i="5" s="1"/>
  <c r="P1305" i="2"/>
  <c r="C1305" i="5" s="1"/>
  <c r="E1304" i="2"/>
  <c r="M1299" i="2" a="1"/>
  <c r="M1299" i="2" s="1"/>
  <c r="F1299" i="5" s="1"/>
  <c r="P1296" i="2"/>
  <c r="C1296" i="5" s="1"/>
  <c r="P1295" i="2"/>
  <c r="C1295" i="5" s="1"/>
  <c r="E1294" i="2"/>
  <c r="N1293" i="2" a="1"/>
  <c r="N1293" i="2" s="1"/>
  <c r="E1293" i="5" s="1"/>
  <c r="M1289" i="2" a="1"/>
  <c r="M1289" i="2" s="1"/>
  <c r="F1289" i="5" s="1"/>
  <c r="N1289" i="2" a="1"/>
  <c r="N1289" i="2" s="1"/>
  <c r="E1289" i="5" s="1"/>
  <c r="P1288" i="2"/>
  <c r="C1288" i="5" s="1"/>
  <c r="M1284" i="2" a="1"/>
  <c r="M1284" i="2" s="1"/>
  <c r="F1284" i="5" s="1"/>
  <c r="N1284" i="2" a="1"/>
  <c r="N1284" i="2" s="1"/>
  <c r="E1284" i="5" s="1"/>
  <c r="Q1265" i="2"/>
  <c r="D1265" i="5" s="1"/>
  <c r="P1265" i="2"/>
  <c r="C1265" i="5" s="1"/>
  <c r="N1302" i="2" a="1"/>
  <c r="N1302" i="2" s="1"/>
  <c r="E1302" i="5" s="1"/>
  <c r="F1274" i="2"/>
  <c r="E1274" i="2"/>
  <c r="Q1266" i="2"/>
  <c r="D1266" i="5" s="1"/>
  <c r="P1266" i="2"/>
  <c r="C1266" i="5" s="1"/>
  <c r="F1308" i="2"/>
  <c r="N1303" i="2" a="1"/>
  <c r="N1303" i="2" s="1"/>
  <c r="E1303" i="5" s="1"/>
  <c r="Q1299" i="2"/>
  <c r="D1299" i="5" s="1"/>
  <c r="Q1298" i="2"/>
  <c r="D1298" i="5" s="1"/>
  <c r="F1297" i="2"/>
  <c r="Q1290" i="2"/>
  <c r="D1290" i="5" s="1"/>
  <c r="E1289" i="2"/>
  <c r="Q1287" i="2"/>
  <c r="D1287" i="5" s="1"/>
  <c r="P1300" i="2"/>
  <c r="C1300" i="5" s="1"/>
  <c r="M1288" i="2" a="1"/>
  <c r="M1288" i="2" s="1"/>
  <c r="F1288" i="5" s="1"/>
  <c r="N1288" i="2" a="1"/>
  <c r="N1288" i="2" s="1"/>
  <c r="E1288" i="5" s="1"/>
  <c r="Q1301" i="2"/>
  <c r="D1301" i="5" s="1"/>
  <c r="F1300" i="2"/>
  <c r="N1295" i="2" a="1"/>
  <c r="N1295" i="2" s="1"/>
  <c r="E1295" i="5" s="1"/>
  <c r="P1281" i="2"/>
  <c r="C1281" i="5" s="1"/>
  <c r="Q1281" i="2"/>
  <c r="D1281" i="5" s="1"/>
  <c r="N1268" i="2" a="1"/>
  <c r="N1268" i="2" s="1"/>
  <c r="E1268" i="5" s="1"/>
  <c r="M1268" i="2" a="1"/>
  <c r="M1268" i="2" s="1"/>
  <c r="F1268" i="5" s="1"/>
  <c r="N1308" i="2" a="1"/>
  <c r="N1308" i="2" s="1"/>
  <c r="E1308" i="5" s="1"/>
  <c r="P1293" i="2"/>
  <c r="C1293" i="5" s="1"/>
  <c r="M1290" i="2" a="1"/>
  <c r="M1290" i="2" s="1"/>
  <c r="F1290" i="5" s="1"/>
  <c r="P1289" i="2"/>
  <c r="C1289" i="5" s="1"/>
  <c r="N1287" i="2" a="1"/>
  <c r="N1287" i="2" s="1"/>
  <c r="E1287" i="5" s="1"/>
  <c r="N1286" i="2" a="1"/>
  <c r="N1286" i="2" s="1"/>
  <c r="E1286" i="5" s="1"/>
  <c r="Q1285" i="2"/>
  <c r="D1285" i="5" s="1"/>
  <c r="P1285" i="2"/>
  <c r="C1285" i="5" s="1"/>
  <c r="M1281" i="2" a="1"/>
  <c r="M1281" i="2" s="1"/>
  <c r="F1281" i="5" s="1"/>
  <c r="N1281" i="2" a="1"/>
  <c r="N1281" i="2" s="1"/>
  <c r="E1281" i="5" s="1"/>
  <c r="Q1276" i="2"/>
  <c r="D1276" i="5" s="1"/>
  <c r="P1276" i="2"/>
  <c r="C1276" i="5" s="1"/>
  <c r="M1280" i="2" a="1"/>
  <c r="M1280" i="2" s="1"/>
  <c r="F1280" i="5" s="1"/>
  <c r="N1280" i="2" a="1"/>
  <c r="N1280" i="2" s="1"/>
  <c r="E1280" i="5" s="1"/>
  <c r="M1277" i="2" a="1"/>
  <c r="M1277" i="2" s="1"/>
  <c r="F1277" i="5" s="1"/>
  <c r="N1277" i="2" a="1"/>
  <c r="N1277" i="2" s="1"/>
  <c r="E1277" i="5" s="1"/>
  <c r="F1287" i="2"/>
  <c r="E1287" i="2"/>
  <c r="P1284" i="2"/>
  <c r="C1284" i="5" s="1"/>
  <c r="Q1284" i="2"/>
  <c r="D1284" i="5" s="1"/>
  <c r="N1279" i="2" a="1"/>
  <c r="N1279" i="2" s="1"/>
  <c r="E1279" i="5" s="1"/>
  <c r="M1279" i="2" a="1"/>
  <c r="M1279" i="2" s="1"/>
  <c r="F1279" i="5" s="1"/>
  <c r="Q1264" i="2"/>
  <c r="D1264" i="5" s="1"/>
  <c r="P1264" i="2"/>
  <c r="C1264" i="5" s="1"/>
  <c r="F1293" i="2"/>
  <c r="N1263" i="2" a="1"/>
  <c r="N1263" i="2" s="1"/>
  <c r="E1263" i="5" s="1"/>
  <c r="F1263" i="2"/>
  <c r="E1263" i="2"/>
  <c r="M1259" i="2" a="1"/>
  <c r="M1259" i="2" s="1"/>
  <c r="F1259" i="5" s="1"/>
  <c r="M1252" i="2" a="1"/>
  <c r="M1252" i="2" s="1"/>
  <c r="F1252" i="5" s="1"/>
  <c r="N1252" i="2" a="1"/>
  <c r="N1252" i="2" s="1"/>
  <c r="E1252" i="5" s="1"/>
  <c r="M1241" i="2" a="1"/>
  <c r="M1241" i="2" s="1"/>
  <c r="F1241" i="5" s="1"/>
  <c r="N1241" i="2" a="1"/>
  <c r="N1241" i="2" s="1"/>
  <c r="E1241" i="5" s="1"/>
  <c r="M1219" i="2" a="1"/>
  <c r="M1219" i="2" s="1"/>
  <c r="F1219" i="5" s="1"/>
  <c r="N1219" i="2" a="1"/>
  <c r="N1219" i="2" s="1"/>
  <c r="E1219" i="5" s="1"/>
  <c r="M1203" i="2" a="1"/>
  <c r="M1203" i="2" s="1"/>
  <c r="F1203" i="5" s="1"/>
  <c r="N1203" i="2" a="1"/>
  <c r="N1203" i="2" s="1"/>
  <c r="E1203" i="5" s="1"/>
  <c r="N1278" i="2" a="1"/>
  <c r="N1278" i="2" s="1"/>
  <c r="E1278" i="5" s="1"/>
  <c r="M1276" i="2" a="1"/>
  <c r="M1276" i="2" s="1"/>
  <c r="F1276" i="5" s="1"/>
  <c r="N1276" i="2" a="1"/>
  <c r="N1276" i="2" s="1"/>
  <c r="E1276" i="5" s="1"/>
  <c r="N1258" i="2" a="1"/>
  <c r="N1258" i="2" s="1"/>
  <c r="E1258" i="5" s="1"/>
  <c r="M1258" i="2" a="1"/>
  <c r="M1258" i="2" s="1"/>
  <c r="F1258" i="5" s="1"/>
  <c r="M1253" i="2" a="1"/>
  <c r="M1253" i="2" s="1"/>
  <c r="F1253" i="5" s="1"/>
  <c r="N1253" i="2" a="1"/>
  <c r="N1253" i="2" s="1"/>
  <c r="E1253" i="5" s="1"/>
  <c r="Q1238" i="2"/>
  <c r="D1238" i="5" s="1"/>
  <c r="P1238" i="2"/>
  <c r="C1238" i="5" s="1"/>
  <c r="P1237" i="2"/>
  <c r="C1237" i="5" s="1"/>
  <c r="Q1237" i="2"/>
  <c r="D1237" i="5" s="1"/>
  <c r="P1236" i="2"/>
  <c r="C1236" i="5" s="1"/>
  <c r="Q1236" i="2"/>
  <c r="D1236" i="5" s="1"/>
  <c r="Q1230" i="2"/>
  <c r="D1230" i="5" s="1"/>
  <c r="P1230" i="2"/>
  <c r="C1230" i="5" s="1"/>
  <c r="P1220" i="2"/>
  <c r="C1220" i="5" s="1"/>
  <c r="Q1220" i="2"/>
  <c r="D1220" i="5" s="1"/>
  <c r="M1208" i="2" a="1"/>
  <c r="M1208" i="2" s="1"/>
  <c r="F1208" i="5" s="1"/>
  <c r="N1208" i="2" a="1"/>
  <c r="N1208" i="2" s="1"/>
  <c r="E1208" i="5" s="1"/>
  <c r="Q1206" i="2"/>
  <c r="D1206" i="5" s="1"/>
  <c r="P1206" i="2"/>
  <c r="C1206" i="5" s="1"/>
  <c r="P1205" i="2"/>
  <c r="C1205" i="5" s="1"/>
  <c r="Q1205" i="2"/>
  <c r="D1205" i="5" s="1"/>
  <c r="P1204" i="2"/>
  <c r="C1204" i="5" s="1"/>
  <c r="Q1204" i="2"/>
  <c r="D1204" i="5" s="1"/>
  <c r="N1195" i="2" a="1"/>
  <c r="N1195" i="2" s="1"/>
  <c r="E1195" i="5" s="1"/>
  <c r="M1195" i="2" a="1"/>
  <c r="M1195" i="2" s="1"/>
  <c r="F1195" i="5" s="1"/>
  <c r="P1277" i="2"/>
  <c r="C1277" i="5" s="1"/>
  <c r="N1237" i="2" a="1"/>
  <c r="N1237" i="2" s="1"/>
  <c r="E1237" i="5" s="1"/>
  <c r="M1237" i="2" a="1"/>
  <c r="M1237" i="2" s="1"/>
  <c r="F1237" i="5" s="1"/>
  <c r="N1236" i="2" a="1"/>
  <c r="N1236" i="2" s="1"/>
  <c r="E1236" i="5" s="1"/>
  <c r="M1236" i="2" a="1"/>
  <c r="M1236" i="2" s="1"/>
  <c r="F1236" i="5" s="1"/>
  <c r="Q1222" i="2"/>
  <c r="D1222" i="5" s="1"/>
  <c r="P1222" i="2"/>
  <c r="C1222" i="5" s="1"/>
  <c r="P1221" i="2"/>
  <c r="C1221" i="5" s="1"/>
  <c r="Q1221" i="2"/>
  <c r="D1221" i="5" s="1"/>
  <c r="Q1282" i="2"/>
  <c r="D1282" i="5" s="1"/>
  <c r="P1282" i="2"/>
  <c r="C1282" i="5" s="1"/>
  <c r="N1272" i="2" a="1"/>
  <c r="N1272" i="2" s="1"/>
  <c r="E1272" i="5" s="1"/>
  <c r="M1257" i="2" a="1"/>
  <c r="M1257" i="2" s="1"/>
  <c r="F1257" i="5" s="1"/>
  <c r="N1257" i="2" a="1"/>
  <c r="N1257" i="2" s="1"/>
  <c r="E1257" i="5" s="1"/>
  <c r="N1247" i="2" a="1"/>
  <c r="N1247" i="2" s="1"/>
  <c r="E1247" i="5" s="1"/>
  <c r="M1247" i="2" a="1"/>
  <c r="M1247" i="2" s="1"/>
  <c r="F1247" i="5" s="1"/>
  <c r="M1240" i="2" a="1"/>
  <c r="M1240" i="2" s="1"/>
  <c r="F1240" i="5" s="1"/>
  <c r="N1240" i="2" a="1"/>
  <c r="N1240" i="2" s="1"/>
  <c r="E1240" i="5" s="1"/>
  <c r="P1229" i="2"/>
  <c r="C1229" i="5" s="1"/>
  <c r="Q1229" i="2"/>
  <c r="D1229" i="5" s="1"/>
  <c r="M1221" i="2" a="1"/>
  <c r="M1221" i="2" s="1"/>
  <c r="F1221" i="5" s="1"/>
  <c r="N1221" i="2" a="1"/>
  <c r="N1221" i="2" s="1"/>
  <c r="E1221" i="5" s="1"/>
  <c r="Q1214" i="2"/>
  <c r="D1214" i="5" s="1"/>
  <c r="P1214" i="2"/>
  <c r="C1214" i="5" s="1"/>
  <c r="Q1198" i="2"/>
  <c r="D1198" i="5" s="1"/>
  <c r="P1198" i="2"/>
  <c r="C1198" i="5" s="1"/>
  <c r="N1274" i="2" a="1"/>
  <c r="N1274" i="2" s="1"/>
  <c r="E1274" i="5" s="1"/>
  <c r="Q1270" i="2"/>
  <c r="D1270" i="5" s="1"/>
  <c r="P1270" i="2"/>
  <c r="C1270" i="5" s="1"/>
  <c r="Q1269" i="2"/>
  <c r="D1269" i="5" s="1"/>
  <c r="Q1262" i="2"/>
  <c r="D1262" i="5" s="1"/>
  <c r="P1262" i="2"/>
  <c r="C1262" i="5" s="1"/>
  <c r="P1255" i="2"/>
  <c r="C1255" i="5" s="1"/>
  <c r="M1225" i="2" a="1"/>
  <c r="M1225" i="2" s="1"/>
  <c r="F1225" i="5" s="1"/>
  <c r="N1225" i="2" a="1"/>
  <c r="N1225" i="2" s="1"/>
  <c r="E1225" i="5" s="1"/>
  <c r="P1213" i="2"/>
  <c r="C1213" i="5" s="1"/>
  <c r="Q1213" i="2"/>
  <c r="D1213" i="5" s="1"/>
  <c r="M1211" i="2" a="1"/>
  <c r="M1211" i="2" s="1"/>
  <c r="F1211" i="5" s="1"/>
  <c r="N1211" i="2" a="1"/>
  <c r="N1211" i="2" s="1"/>
  <c r="E1211" i="5" s="1"/>
  <c r="M1270" i="2" a="1"/>
  <c r="M1270" i="2" s="1"/>
  <c r="F1270" i="5" s="1"/>
  <c r="Q1268" i="2"/>
  <c r="D1268" i="5" s="1"/>
  <c r="Q1250" i="2"/>
  <c r="D1250" i="5" s="1"/>
  <c r="P1250" i="2"/>
  <c r="C1250" i="5" s="1"/>
  <c r="M1233" i="2" a="1"/>
  <c r="M1233" i="2" s="1"/>
  <c r="F1233" i="5" s="1"/>
  <c r="N1233" i="2" a="1"/>
  <c r="N1233" i="2" s="1"/>
  <c r="E1233" i="5" s="1"/>
  <c r="M1232" i="2" a="1"/>
  <c r="M1232" i="2" s="1"/>
  <c r="F1232" i="5" s="1"/>
  <c r="N1232" i="2" a="1"/>
  <c r="N1232" i="2" s="1"/>
  <c r="E1232" i="5" s="1"/>
  <c r="N1227" i="2" a="1"/>
  <c r="N1227" i="2" s="1"/>
  <c r="E1227" i="5" s="1"/>
  <c r="M1227" i="2" a="1"/>
  <c r="M1227" i="2" s="1"/>
  <c r="F1227" i="5" s="1"/>
  <c r="M1224" i="2" a="1"/>
  <c r="M1224" i="2" s="1"/>
  <c r="F1224" i="5" s="1"/>
  <c r="N1224" i="2" a="1"/>
  <c r="N1224" i="2" s="1"/>
  <c r="E1224" i="5" s="1"/>
  <c r="P1212" i="2"/>
  <c r="C1212" i="5" s="1"/>
  <c r="Q1212" i="2"/>
  <c r="D1212" i="5" s="1"/>
  <c r="N1269" i="2" a="1"/>
  <c r="N1269" i="2" s="1"/>
  <c r="E1269" i="5" s="1"/>
  <c r="M1269" i="2" a="1"/>
  <c r="M1269" i="2" s="1"/>
  <c r="F1269" i="5" s="1"/>
  <c r="M1256" i="2" a="1"/>
  <c r="M1256" i="2" s="1"/>
  <c r="F1256" i="5" s="1"/>
  <c r="N1256" i="2" a="1"/>
  <c r="N1256" i="2" s="1"/>
  <c r="E1256" i="5" s="1"/>
  <c r="Q1254" i="2"/>
  <c r="D1254" i="5" s="1"/>
  <c r="P1254" i="2"/>
  <c r="C1254" i="5" s="1"/>
  <c r="M1209" i="2" a="1"/>
  <c r="M1209" i="2" s="1"/>
  <c r="F1209" i="5" s="1"/>
  <c r="N1209" i="2" a="1"/>
  <c r="N1209" i="2" s="1"/>
  <c r="E1209" i="5" s="1"/>
  <c r="P1192" i="2"/>
  <c r="C1192" i="5" s="1"/>
  <c r="Q1192" i="2"/>
  <c r="D1192" i="5" s="1"/>
  <c r="M1267" i="2" a="1"/>
  <c r="M1267" i="2" s="1"/>
  <c r="F1267" i="5" s="1"/>
  <c r="N1267" i="2" a="1"/>
  <c r="N1267" i="2" s="1"/>
  <c r="E1267" i="5" s="1"/>
  <c r="M1265" i="2" a="1"/>
  <c r="M1265" i="2" s="1"/>
  <c r="F1265" i="5" s="1"/>
  <c r="N1265" i="2" a="1"/>
  <c r="N1265" i="2" s="1"/>
  <c r="E1265" i="5" s="1"/>
  <c r="M1264" i="2" a="1"/>
  <c r="M1264" i="2" s="1"/>
  <c r="F1264" i="5" s="1"/>
  <c r="N1264" i="2" a="1"/>
  <c r="N1264" i="2" s="1"/>
  <c r="E1264" i="5" s="1"/>
  <c r="P1253" i="2"/>
  <c r="C1253" i="5" s="1"/>
  <c r="Q1253" i="2"/>
  <c r="D1253" i="5" s="1"/>
  <c r="P1252" i="2"/>
  <c r="C1252" i="5" s="1"/>
  <c r="Q1252" i="2"/>
  <c r="D1252" i="5" s="1"/>
  <c r="M1251" i="2" a="1"/>
  <c r="M1251" i="2" s="1"/>
  <c r="F1251" i="5" s="1"/>
  <c r="N1251" i="2" a="1"/>
  <c r="N1251" i="2" s="1"/>
  <c r="E1251" i="5" s="1"/>
  <c r="M1243" i="2" a="1"/>
  <c r="M1243" i="2" s="1"/>
  <c r="F1243" i="5" s="1"/>
  <c r="N1243" i="2" a="1"/>
  <c r="N1243" i="2" s="1"/>
  <c r="E1243" i="5" s="1"/>
  <c r="M1235" i="2" a="1"/>
  <c r="M1235" i="2" s="1"/>
  <c r="F1235" i="5" s="1"/>
  <c r="N1235" i="2" a="1"/>
  <c r="N1235" i="2" s="1"/>
  <c r="E1235" i="5" s="1"/>
  <c r="Q1218" i="2"/>
  <c r="D1218" i="5" s="1"/>
  <c r="P1218" i="2"/>
  <c r="C1218" i="5" s="1"/>
  <c r="M1217" i="2" a="1"/>
  <c r="M1217" i="2" s="1"/>
  <c r="F1217" i="5" s="1"/>
  <c r="N1217" i="2" a="1"/>
  <c r="N1217" i="2" s="1"/>
  <c r="E1217" i="5" s="1"/>
  <c r="N1216" i="2" a="1"/>
  <c r="N1216" i="2" s="1"/>
  <c r="E1216" i="5" s="1"/>
  <c r="M1216" i="2" a="1"/>
  <c r="M1216" i="2" s="1"/>
  <c r="F1216" i="5" s="1"/>
  <c r="M1201" i="2" a="1"/>
  <c r="M1201" i="2" s="1"/>
  <c r="F1201" i="5" s="1"/>
  <c r="N1201" i="2" a="1"/>
  <c r="N1201" i="2" s="1"/>
  <c r="E1201" i="5" s="1"/>
  <c r="M1200" i="2" a="1"/>
  <c r="M1200" i="2" s="1"/>
  <c r="F1200" i="5" s="1"/>
  <c r="N1200" i="2" a="1"/>
  <c r="N1200" i="2" s="1"/>
  <c r="E1200" i="5" s="1"/>
  <c r="M1193" i="2" a="1"/>
  <c r="M1193" i="2" s="1"/>
  <c r="F1193" i="5" s="1"/>
  <c r="N1193" i="2" a="1"/>
  <c r="N1193" i="2" s="1"/>
  <c r="E1193" i="5" s="1"/>
  <c r="M1191" i="2" a="1"/>
  <c r="M1191" i="2" s="1"/>
  <c r="F1191" i="5" s="1"/>
  <c r="N1191" i="2" a="1"/>
  <c r="N1191" i="2" s="1"/>
  <c r="E1191" i="5" s="1"/>
  <c r="M1185" i="2" a="1"/>
  <c r="M1185" i="2" s="1"/>
  <c r="F1185" i="5" s="1"/>
  <c r="N1185" i="2" a="1"/>
  <c r="N1185" i="2" s="1"/>
  <c r="E1185" i="5" s="1"/>
  <c r="E1252" i="2"/>
  <c r="N1249" i="2" a="1"/>
  <c r="N1249" i="2" s="1"/>
  <c r="E1249" i="5" s="1"/>
  <c r="Q1245" i="2"/>
  <c r="D1245" i="5" s="1"/>
  <c r="Q1244" i="2"/>
  <c r="D1244" i="5" s="1"/>
  <c r="P1243" i="2"/>
  <c r="C1243" i="5" s="1"/>
  <c r="F1243" i="2"/>
  <c r="E1242" i="2"/>
  <c r="P1234" i="2"/>
  <c r="C1234" i="5" s="1"/>
  <c r="P1233" i="2"/>
  <c r="C1233" i="5" s="1"/>
  <c r="P1232" i="2"/>
  <c r="C1232" i="5" s="1"/>
  <c r="E1231" i="2"/>
  <c r="N1228" i="2" a="1"/>
  <c r="N1228" i="2" s="1"/>
  <c r="E1228" i="5" s="1"/>
  <c r="M1226" i="2" a="1"/>
  <c r="M1226" i="2" s="1"/>
  <c r="F1226" i="5" s="1"/>
  <c r="E1220" i="2"/>
  <c r="N1218" i="2" a="1"/>
  <c r="N1218" i="2" s="1"/>
  <c r="E1218" i="5" s="1"/>
  <c r="M1215" i="2" a="1"/>
  <c r="M1215" i="2" s="1"/>
  <c r="F1215" i="5" s="1"/>
  <c r="P1211" i="2"/>
  <c r="C1211" i="5" s="1"/>
  <c r="E1210" i="2"/>
  <c r="M1205" i="2" a="1"/>
  <c r="M1205" i="2" s="1"/>
  <c r="F1205" i="5" s="1"/>
  <c r="M1204" i="2" a="1"/>
  <c r="M1204" i="2" s="1"/>
  <c r="F1204" i="5" s="1"/>
  <c r="P1202" i="2"/>
  <c r="C1202" i="5" s="1"/>
  <c r="P1201" i="2"/>
  <c r="C1201" i="5" s="1"/>
  <c r="P1200" i="2"/>
  <c r="C1200" i="5" s="1"/>
  <c r="E1199" i="2"/>
  <c r="N1196" i="2" a="1"/>
  <c r="N1196" i="2" s="1"/>
  <c r="E1196" i="5" s="1"/>
  <c r="M1194" i="2" a="1"/>
  <c r="M1194" i="2" s="1"/>
  <c r="F1194" i="5" s="1"/>
  <c r="P1191" i="2"/>
  <c r="C1191" i="5" s="1"/>
  <c r="E1191" i="2"/>
  <c r="M1186" i="2" a="1"/>
  <c r="M1186" i="2" s="1"/>
  <c r="F1186" i="5" s="1"/>
  <c r="Q1185" i="2"/>
  <c r="D1185" i="5" s="1"/>
  <c r="Q1170" i="2"/>
  <c r="D1170" i="5" s="1"/>
  <c r="P1170" i="2"/>
  <c r="C1170" i="5" s="1"/>
  <c r="N1137" i="2" a="1"/>
  <c r="N1137" i="2" s="1"/>
  <c r="E1137" i="5" s="1"/>
  <c r="M1137" i="2" a="1"/>
  <c r="M1137" i="2" s="1"/>
  <c r="F1137" i="5" s="1"/>
  <c r="M1248" i="2" a="1"/>
  <c r="M1248" i="2" s="1"/>
  <c r="F1248" i="5" s="1"/>
  <c r="P1246" i="2"/>
  <c r="C1246" i="5" s="1"/>
  <c r="M1238" i="2" a="1"/>
  <c r="M1238" i="2" s="1"/>
  <c r="F1238" i="5" s="1"/>
  <c r="M1179" i="2" a="1"/>
  <c r="M1179" i="2" s="1"/>
  <c r="F1179" i="5" s="1"/>
  <c r="Q1166" i="2"/>
  <c r="D1166" i="5" s="1"/>
  <c r="P1166" i="2"/>
  <c r="C1166" i="5" s="1"/>
  <c r="Q1146" i="2"/>
  <c r="D1146" i="5" s="1"/>
  <c r="P1146" i="2"/>
  <c r="C1146" i="5" s="1"/>
  <c r="P1145" i="2"/>
  <c r="C1145" i="5" s="1"/>
  <c r="Q1145" i="2"/>
  <c r="D1145" i="5" s="1"/>
  <c r="Q1138" i="2"/>
  <c r="D1138" i="5" s="1"/>
  <c r="P1138" i="2"/>
  <c r="C1138" i="5" s="1"/>
  <c r="M1135" i="2" a="1"/>
  <c r="M1135" i="2" s="1"/>
  <c r="F1135" i="5" s="1"/>
  <c r="N1135" i="2" a="1"/>
  <c r="N1135" i="2" s="1"/>
  <c r="E1135" i="5" s="1"/>
  <c r="N1231" i="2" a="1"/>
  <c r="N1231" i="2" s="1"/>
  <c r="E1231" i="5" s="1"/>
  <c r="P1226" i="2"/>
  <c r="C1226" i="5" s="1"/>
  <c r="N1220" i="2" a="1"/>
  <c r="N1220" i="2" s="1"/>
  <c r="E1220" i="5" s="1"/>
  <c r="N1210" i="2" a="1"/>
  <c r="N1210" i="2" s="1"/>
  <c r="E1210" i="5" s="1"/>
  <c r="N1199" i="2" a="1"/>
  <c r="N1199" i="2" s="1"/>
  <c r="E1199" i="5" s="1"/>
  <c r="P1194" i="2"/>
  <c r="C1194" i="5" s="1"/>
  <c r="M1187" i="2" a="1"/>
  <c r="M1187" i="2" s="1"/>
  <c r="F1187" i="5" s="1"/>
  <c r="M1171" i="2" a="1"/>
  <c r="M1171" i="2" s="1"/>
  <c r="F1171" i="5" s="1"/>
  <c r="N1171" i="2" a="1"/>
  <c r="N1171" i="2" s="1"/>
  <c r="E1171" i="5" s="1"/>
  <c r="Q1158" i="2"/>
  <c r="D1158" i="5" s="1"/>
  <c r="P1158" i="2"/>
  <c r="C1158" i="5" s="1"/>
  <c r="M1145" i="2" a="1"/>
  <c r="M1145" i="2" s="1"/>
  <c r="F1145" i="5" s="1"/>
  <c r="N1145" i="2" a="1"/>
  <c r="N1145" i="2" s="1"/>
  <c r="E1145" i="5" s="1"/>
  <c r="P1144" i="2"/>
  <c r="C1144" i="5" s="1"/>
  <c r="Q1144" i="2"/>
  <c r="D1144" i="5" s="1"/>
  <c r="P1141" i="2"/>
  <c r="C1141" i="5" s="1"/>
  <c r="Q1141" i="2"/>
  <c r="D1141" i="5" s="1"/>
  <c r="P1140" i="2"/>
  <c r="C1140" i="5" s="1"/>
  <c r="Q1140" i="2"/>
  <c r="D1140" i="5" s="1"/>
  <c r="Q1259" i="2"/>
  <c r="D1259" i="5" s="1"/>
  <c r="N1254" i="2" a="1"/>
  <c r="N1254" i="2" s="1"/>
  <c r="E1254" i="5" s="1"/>
  <c r="F1247" i="2"/>
  <c r="Q1227" i="2"/>
  <c r="D1227" i="5" s="1"/>
  <c r="F1226" i="2"/>
  <c r="N1222" i="2" a="1"/>
  <c r="N1222" i="2" s="1"/>
  <c r="E1222" i="5" s="1"/>
  <c r="Q1216" i="2"/>
  <c r="D1216" i="5" s="1"/>
  <c r="Q1195" i="2"/>
  <c r="D1195" i="5" s="1"/>
  <c r="F1194" i="2"/>
  <c r="P1173" i="2"/>
  <c r="C1173" i="5" s="1"/>
  <c r="Q1173" i="2"/>
  <c r="D1173" i="5" s="1"/>
  <c r="P1172" i="2"/>
  <c r="C1172" i="5" s="1"/>
  <c r="Q1172" i="2"/>
  <c r="D1172" i="5" s="1"/>
  <c r="M1149" i="2" a="1"/>
  <c r="M1149" i="2" s="1"/>
  <c r="F1149" i="5" s="1"/>
  <c r="N1149" i="2" a="1"/>
  <c r="N1149" i="2" s="1"/>
  <c r="E1149" i="5" s="1"/>
  <c r="N1148" i="2" a="1"/>
  <c r="N1148" i="2" s="1"/>
  <c r="E1148" i="5" s="1"/>
  <c r="M1148" i="2" a="1"/>
  <c r="M1148" i="2" s="1"/>
  <c r="F1148" i="5" s="1"/>
  <c r="M1144" i="2" a="1"/>
  <c r="M1144" i="2" s="1"/>
  <c r="F1144" i="5" s="1"/>
  <c r="N1144" i="2" a="1"/>
  <c r="N1144" i="2" s="1"/>
  <c r="E1144" i="5" s="1"/>
  <c r="Q1142" i="2"/>
  <c r="D1142" i="5" s="1"/>
  <c r="P1142" i="2"/>
  <c r="C1142" i="5" s="1"/>
  <c r="M1141" i="2" a="1"/>
  <c r="M1141" i="2" s="1"/>
  <c r="F1141" i="5" s="1"/>
  <c r="N1141" i="2" a="1"/>
  <c r="N1141" i="2" s="1"/>
  <c r="E1141" i="5" s="1"/>
  <c r="M1140" i="2" a="1"/>
  <c r="M1140" i="2" s="1"/>
  <c r="F1140" i="5" s="1"/>
  <c r="N1140" i="2" a="1"/>
  <c r="N1140" i="2" s="1"/>
  <c r="E1140" i="5" s="1"/>
  <c r="Q1271" i="2"/>
  <c r="D1271" i="5" s="1"/>
  <c r="E1268" i="2"/>
  <c r="N1266" i="2" a="1"/>
  <c r="N1266" i="2" s="1"/>
  <c r="E1266" i="5" s="1"/>
  <c r="F1259" i="2"/>
  <c r="N1244" i="2" a="1"/>
  <c r="N1244" i="2" s="1"/>
  <c r="E1244" i="5" s="1"/>
  <c r="E1236" i="2"/>
  <c r="N1234" i="2" a="1"/>
  <c r="N1234" i="2" s="1"/>
  <c r="E1234" i="5" s="1"/>
  <c r="N1212" i="2" a="1"/>
  <c r="N1212" i="2" s="1"/>
  <c r="E1212" i="5" s="1"/>
  <c r="E1204" i="2"/>
  <c r="N1202" i="2" a="1"/>
  <c r="N1202" i="2" s="1"/>
  <c r="E1202" i="5" s="1"/>
  <c r="P1188" i="2"/>
  <c r="C1188" i="5" s="1"/>
  <c r="Q1188" i="2"/>
  <c r="D1188" i="5" s="1"/>
  <c r="M1184" i="2" a="1"/>
  <c r="M1184" i="2" s="1"/>
  <c r="F1184" i="5" s="1"/>
  <c r="N1184" i="2" a="1"/>
  <c r="N1184" i="2" s="1"/>
  <c r="E1184" i="5" s="1"/>
  <c r="E1183" i="2"/>
  <c r="F1183" i="2"/>
  <c r="Q1174" i="2"/>
  <c r="D1174" i="5" s="1"/>
  <c r="P1174" i="2"/>
  <c r="C1174" i="5" s="1"/>
  <c r="M1173" i="2" a="1"/>
  <c r="M1173" i="2" s="1"/>
  <c r="F1173" i="5" s="1"/>
  <c r="N1173" i="2" a="1"/>
  <c r="N1173" i="2" s="1"/>
  <c r="E1173" i="5" s="1"/>
  <c r="M1172" i="2" a="1"/>
  <c r="M1172" i="2" s="1"/>
  <c r="F1172" i="5" s="1"/>
  <c r="N1172" i="2" a="1"/>
  <c r="N1172" i="2" s="1"/>
  <c r="E1172" i="5" s="1"/>
  <c r="M1155" i="2" a="1"/>
  <c r="M1155" i="2" s="1"/>
  <c r="F1155" i="5" s="1"/>
  <c r="N1155" i="2" a="1"/>
  <c r="N1155" i="2" s="1"/>
  <c r="E1155" i="5" s="1"/>
  <c r="Q1190" i="2"/>
  <c r="D1190" i="5" s="1"/>
  <c r="P1190" i="2"/>
  <c r="C1190" i="5" s="1"/>
  <c r="M1183" i="2" a="1"/>
  <c r="M1183" i="2" s="1"/>
  <c r="F1183" i="5" s="1"/>
  <c r="N1183" i="2" a="1"/>
  <c r="N1183" i="2" s="1"/>
  <c r="E1183" i="5" s="1"/>
  <c r="N1180" i="2" a="1"/>
  <c r="N1180" i="2" s="1"/>
  <c r="E1180" i="5" s="1"/>
  <c r="M1180" i="2" a="1"/>
  <c r="M1180" i="2" s="1"/>
  <c r="F1180" i="5" s="1"/>
  <c r="P1177" i="2"/>
  <c r="C1177" i="5" s="1"/>
  <c r="Q1177" i="2"/>
  <c r="D1177" i="5" s="1"/>
  <c r="P1176" i="2"/>
  <c r="C1176" i="5" s="1"/>
  <c r="Q1176" i="2"/>
  <c r="D1176" i="5" s="1"/>
  <c r="N1159" i="2" a="1"/>
  <c r="N1159" i="2" s="1"/>
  <c r="E1159" i="5" s="1"/>
  <c r="M1159" i="2" a="1"/>
  <c r="M1159" i="2" s="1"/>
  <c r="F1159" i="5" s="1"/>
  <c r="M1151" i="2" a="1"/>
  <c r="M1151" i="2" s="1"/>
  <c r="F1151" i="5" s="1"/>
  <c r="N1151" i="2" a="1"/>
  <c r="N1151" i="2" s="1"/>
  <c r="E1151" i="5" s="1"/>
  <c r="N1188" i="2" a="1"/>
  <c r="N1188" i="2" s="1"/>
  <c r="E1188" i="5" s="1"/>
  <c r="Q1186" i="2"/>
  <c r="D1186" i="5" s="1"/>
  <c r="P1186" i="2"/>
  <c r="C1186" i="5" s="1"/>
  <c r="Q1178" i="2"/>
  <c r="D1178" i="5" s="1"/>
  <c r="P1178" i="2"/>
  <c r="C1178" i="5" s="1"/>
  <c r="M1177" i="2" a="1"/>
  <c r="M1177" i="2" s="1"/>
  <c r="F1177" i="5" s="1"/>
  <c r="N1177" i="2" a="1"/>
  <c r="N1177" i="2" s="1"/>
  <c r="E1177" i="5" s="1"/>
  <c r="M1176" i="2" a="1"/>
  <c r="M1176" i="2" s="1"/>
  <c r="F1176" i="5" s="1"/>
  <c r="N1176" i="2" a="1"/>
  <c r="N1176" i="2" s="1"/>
  <c r="E1176" i="5" s="1"/>
  <c r="P1169" i="2"/>
  <c r="C1169" i="5" s="1"/>
  <c r="Q1169" i="2"/>
  <c r="D1169" i="5" s="1"/>
  <c r="P1168" i="2"/>
  <c r="C1168" i="5" s="1"/>
  <c r="Q1168" i="2"/>
  <c r="D1168" i="5" s="1"/>
  <c r="M1161" i="2" a="1"/>
  <c r="M1161" i="2" s="1"/>
  <c r="F1161" i="5" s="1"/>
  <c r="N1161" i="2" a="1"/>
  <c r="N1161" i="2" s="1"/>
  <c r="E1161" i="5" s="1"/>
  <c r="M1178" i="2" a="1"/>
  <c r="M1178" i="2" s="1"/>
  <c r="F1178" i="5" s="1"/>
  <c r="N1178" i="2" a="1"/>
  <c r="N1178" i="2" s="1"/>
  <c r="E1178" i="5" s="1"/>
  <c r="N1169" i="2" a="1"/>
  <c r="N1169" i="2" s="1"/>
  <c r="E1169" i="5" s="1"/>
  <c r="M1169" i="2" a="1"/>
  <c r="M1169" i="2" s="1"/>
  <c r="F1169" i="5" s="1"/>
  <c r="N1168" i="2" a="1"/>
  <c r="N1168" i="2" s="1"/>
  <c r="E1168" i="5" s="1"/>
  <c r="M1168" i="2" a="1"/>
  <c r="M1168" i="2" s="1"/>
  <c r="F1168" i="5" s="1"/>
  <c r="M1160" i="2" a="1"/>
  <c r="M1160" i="2" s="1"/>
  <c r="F1160" i="5" s="1"/>
  <c r="N1160" i="2" a="1"/>
  <c r="N1160" i="2" s="1"/>
  <c r="E1160" i="5" s="1"/>
  <c r="P1137" i="2"/>
  <c r="C1137" i="5" s="1"/>
  <c r="Q1137" i="2"/>
  <c r="D1137" i="5" s="1"/>
  <c r="P1136" i="2"/>
  <c r="C1136" i="5" s="1"/>
  <c r="Q1136" i="2"/>
  <c r="D1136" i="5" s="1"/>
  <c r="N1150" i="2" a="1"/>
  <c r="N1150" i="2" s="1"/>
  <c r="E1150" i="5" s="1"/>
  <c r="N1139" i="2" a="1"/>
  <c r="N1139" i="2" s="1"/>
  <c r="E1139" i="5" s="1"/>
  <c r="Q1132" i="2"/>
  <c r="D1132" i="5" s="1"/>
  <c r="P1122" i="2"/>
  <c r="C1122" i="5" s="1"/>
  <c r="Q1122" i="2"/>
  <c r="D1122" i="5" s="1"/>
  <c r="F1187" i="2"/>
  <c r="M1170" i="2" a="1"/>
  <c r="M1170" i="2" s="1"/>
  <c r="F1170" i="5" s="1"/>
  <c r="Q1167" i="2"/>
  <c r="D1167" i="5" s="1"/>
  <c r="F1166" i="2"/>
  <c r="N1162" i="2" a="1"/>
  <c r="N1162" i="2" s="1"/>
  <c r="E1162" i="5" s="1"/>
  <c r="Q1157" i="2"/>
  <c r="D1157" i="5" s="1"/>
  <c r="Q1156" i="2"/>
  <c r="D1156" i="5" s="1"/>
  <c r="F1155" i="2"/>
  <c r="M1138" i="2" a="1"/>
  <c r="M1138" i="2" s="1"/>
  <c r="F1138" i="5" s="1"/>
  <c r="Q1135" i="2"/>
  <c r="D1135" i="5" s="1"/>
  <c r="M1122" i="2" a="1"/>
  <c r="M1122" i="2" s="1"/>
  <c r="F1122" i="5" s="1"/>
  <c r="N1122" i="2" a="1"/>
  <c r="N1122" i="2" s="1"/>
  <c r="E1122" i="5" s="1"/>
  <c r="Q1179" i="2"/>
  <c r="D1179" i="5" s="1"/>
  <c r="N1174" i="2" a="1"/>
  <c r="N1174" i="2" s="1"/>
  <c r="E1174" i="5" s="1"/>
  <c r="F1167" i="2"/>
  <c r="N1163" i="2" a="1"/>
  <c r="N1163" i="2" s="1"/>
  <c r="E1163" i="5" s="1"/>
  <c r="N1152" i="2" a="1"/>
  <c r="N1152" i="2" s="1"/>
  <c r="E1152" i="5" s="1"/>
  <c r="N1142" i="2" a="1"/>
  <c r="N1142" i="2" s="1"/>
  <c r="E1142" i="5" s="1"/>
  <c r="N1134" i="2" a="1"/>
  <c r="N1134" i="2" s="1"/>
  <c r="E1134" i="5" s="1"/>
  <c r="Q1181" i="2"/>
  <c r="D1181" i="5" s="1"/>
  <c r="Q1180" i="2"/>
  <c r="D1180" i="5" s="1"/>
  <c r="F1179" i="2"/>
  <c r="Q1159" i="2"/>
  <c r="D1159" i="5" s="1"/>
  <c r="F1158" i="2"/>
  <c r="N1154" i="2" a="1"/>
  <c r="N1154" i="2" s="1"/>
  <c r="E1154" i="5" s="1"/>
  <c r="N1153" i="2" a="1"/>
  <c r="N1153" i="2" s="1"/>
  <c r="E1153" i="5" s="1"/>
  <c r="Q1149" i="2"/>
  <c r="D1149" i="5" s="1"/>
  <c r="Q1148" i="2"/>
  <c r="D1148" i="5" s="1"/>
  <c r="F1147" i="2"/>
  <c r="E1133" i="2"/>
  <c r="P1125" i="2"/>
  <c r="C1125" i="5" s="1"/>
  <c r="Q1125" i="2"/>
  <c r="D1125" i="5" s="1"/>
  <c r="P1182" i="2"/>
  <c r="C1182" i="5" s="1"/>
  <c r="E1168" i="2"/>
  <c r="P1150" i="2"/>
  <c r="C1150" i="5" s="1"/>
  <c r="E1136" i="2"/>
  <c r="P1133" i="2"/>
  <c r="C1133" i="5" s="1"/>
  <c r="N1132" i="2" a="1"/>
  <c r="N1132" i="2" s="1"/>
  <c r="E1132" i="5" s="1"/>
  <c r="P1126" i="2"/>
  <c r="C1126" i="5" s="1"/>
  <c r="Q1126" i="2"/>
  <c r="D1126" i="5" s="1"/>
  <c r="N1167" i="2" a="1"/>
  <c r="N1167" i="2" s="1"/>
  <c r="E1167" i="5" s="1"/>
  <c r="N1156" i="2" a="1"/>
  <c r="N1156" i="2" s="1"/>
  <c r="E1156" i="5" s="1"/>
  <c r="N1146" i="2" a="1"/>
  <c r="N1146" i="2" s="1"/>
  <c r="E1146" i="5" s="1"/>
  <c r="M1130" i="2" a="1"/>
  <c r="M1130" i="2" s="1"/>
  <c r="F1130" i="5" s="1"/>
  <c r="P1129" i="2"/>
  <c r="C1129" i="5" s="1"/>
  <c r="P1128" i="2"/>
  <c r="C1128" i="5" s="1"/>
  <c r="M1126" i="2" a="1"/>
  <c r="M1126" i="2" s="1"/>
  <c r="F1126" i="5" s="1"/>
  <c r="N1126" i="2" a="1"/>
  <c r="N1126" i="2" s="1"/>
  <c r="E1126" i="5" s="1"/>
  <c r="P1121" i="2"/>
  <c r="C1121" i="5" s="1"/>
  <c r="Q1121" i="2"/>
  <c r="D1121" i="5" s="1"/>
  <c r="Q1163" i="2"/>
  <c r="D1163" i="5" s="1"/>
  <c r="F1162" i="2"/>
  <c r="N1157" i="2" a="1"/>
  <c r="N1157" i="2" s="1"/>
  <c r="E1157" i="5" s="1"/>
  <c r="F1151" i="2"/>
  <c r="P1124" i="2"/>
  <c r="C1124" i="5" s="1"/>
  <c r="Q1124" i="2"/>
  <c r="D1124" i="5" s="1"/>
  <c r="Q1123" i="2"/>
  <c r="D1123" i="5" s="1"/>
  <c r="P1123" i="2"/>
  <c r="C1123" i="5" s="1"/>
  <c r="E1172" i="2"/>
  <c r="P1154" i="2"/>
  <c r="C1154" i="5" s="1"/>
  <c r="E1140" i="2"/>
  <c r="P1134" i="2"/>
  <c r="C1134" i="5" s="1"/>
  <c r="N1133" i="2" a="1"/>
  <c r="N1133" i="2" s="1"/>
  <c r="E1133" i="5" s="1"/>
  <c r="N1128" i="2" a="1"/>
  <c r="N1128" i="2" s="1"/>
  <c r="E1128" i="5" s="1"/>
  <c r="M1128" i="2" a="1"/>
  <c r="M1128" i="2" s="1"/>
  <c r="F1128" i="5" s="1"/>
  <c r="M1124" i="2" a="1"/>
  <c r="M1124" i="2" s="1"/>
  <c r="F1124" i="5" s="1"/>
  <c r="N1124" i="2" a="1"/>
  <c r="N1124" i="2" s="1"/>
  <c r="E1124" i="5" s="1"/>
  <c r="M1127" i="2" a="1"/>
  <c r="M1127" i="2" s="1"/>
  <c r="F1127" i="5" s="1"/>
  <c r="Q1119" i="2"/>
  <c r="D1119" i="5" s="1"/>
  <c r="P1119" i="2"/>
  <c r="C1119" i="5" s="1"/>
  <c r="M1117" i="2" a="1"/>
  <c r="M1117" i="2" s="1"/>
  <c r="F1117" i="5" s="1"/>
  <c r="N1117" i="2" a="1"/>
  <c r="N1117" i="2" s="1"/>
  <c r="E1117" i="5" s="1"/>
  <c r="N1115" i="2" a="1"/>
  <c r="N1115" i="2" s="1"/>
  <c r="E1115" i="5" s="1"/>
  <c r="M1115" i="2" a="1"/>
  <c r="M1115" i="2" s="1"/>
  <c r="F1115" i="5" s="1"/>
  <c r="N1094" i="2" a="1"/>
  <c r="N1094" i="2" s="1"/>
  <c r="E1094" i="5" s="1"/>
  <c r="M1094" i="2" a="1"/>
  <c r="M1094" i="2" s="1"/>
  <c r="F1094" i="5" s="1"/>
  <c r="N1084" i="2" a="1"/>
  <c r="N1084" i="2" s="1"/>
  <c r="E1084" i="5" s="1"/>
  <c r="M1084" i="2" a="1"/>
  <c r="M1084" i="2" s="1"/>
  <c r="F1084" i="5" s="1"/>
  <c r="M1081" i="2" a="1"/>
  <c r="M1081" i="2" s="1"/>
  <c r="F1081" i="5" s="1"/>
  <c r="N1081" i="2" a="1"/>
  <c r="N1081" i="2" s="1"/>
  <c r="E1081" i="5" s="1"/>
  <c r="M1112" i="2" a="1"/>
  <c r="M1112" i="2" s="1"/>
  <c r="F1112" i="5" s="1"/>
  <c r="N1112" i="2" a="1"/>
  <c r="N1112" i="2" s="1"/>
  <c r="E1112" i="5" s="1"/>
  <c r="Q1103" i="2"/>
  <c r="D1103" i="5" s="1"/>
  <c r="P1103" i="2"/>
  <c r="C1103" i="5" s="1"/>
  <c r="P1102" i="2"/>
  <c r="C1102" i="5" s="1"/>
  <c r="Q1102" i="2"/>
  <c r="D1102" i="5" s="1"/>
  <c r="P1097" i="2"/>
  <c r="C1097" i="5" s="1"/>
  <c r="Q1097" i="2"/>
  <c r="D1097" i="5" s="1"/>
  <c r="N1093" i="2" a="1"/>
  <c r="N1093" i="2" s="1"/>
  <c r="E1093" i="5" s="1"/>
  <c r="M1093" i="2" a="1"/>
  <c r="M1093" i="2" s="1"/>
  <c r="F1093" i="5" s="1"/>
  <c r="Q1071" i="2"/>
  <c r="D1071" i="5" s="1"/>
  <c r="P1071" i="2"/>
  <c r="C1071" i="5" s="1"/>
  <c r="P1070" i="2"/>
  <c r="C1070" i="5" s="1"/>
  <c r="Q1070" i="2"/>
  <c r="D1070" i="5" s="1"/>
  <c r="Q1067" i="2"/>
  <c r="D1067" i="5" s="1"/>
  <c r="P1067" i="2"/>
  <c r="C1067" i="5" s="1"/>
  <c r="P1066" i="2"/>
  <c r="C1066" i="5" s="1"/>
  <c r="Q1066" i="2"/>
  <c r="D1066" i="5" s="1"/>
  <c r="M1102" i="2" a="1"/>
  <c r="M1102" i="2" s="1"/>
  <c r="F1102" i="5" s="1"/>
  <c r="N1102" i="2" a="1"/>
  <c r="N1102" i="2" s="1"/>
  <c r="E1102" i="5" s="1"/>
  <c r="Q1099" i="2"/>
  <c r="D1099" i="5" s="1"/>
  <c r="P1099" i="2"/>
  <c r="C1099" i="5" s="1"/>
  <c r="P1098" i="2"/>
  <c r="C1098" i="5" s="1"/>
  <c r="Q1098" i="2"/>
  <c r="D1098" i="5" s="1"/>
  <c r="M1097" i="2" a="1"/>
  <c r="M1097" i="2" s="1"/>
  <c r="F1097" i="5" s="1"/>
  <c r="N1097" i="2" a="1"/>
  <c r="N1097" i="2" s="1"/>
  <c r="E1097" i="5" s="1"/>
  <c r="M1088" i="2" a="1"/>
  <c r="M1088" i="2" s="1"/>
  <c r="F1088" i="5" s="1"/>
  <c r="N1088" i="2" a="1"/>
  <c r="N1088" i="2" s="1"/>
  <c r="E1088" i="5" s="1"/>
  <c r="M1070" i="2" a="1"/>
  <c r="M1070" i="2" s="1"/>
  <c r="F1070" i="5" s="1"/>
  <c r="N1070" i="2" a="1"/>
  <c r="N1070" i="2" s="1"/>
  <c r="E1070" i="5" s="1"/>
  <c r="P1118" i="2"/>
  <c r="C1118" i="5" s="1"/>
  <c r="Q1118" i="2"/>
  <c r="D1118" i="5" s="1"/>
  <c r="M1114" i="2" a="1"/>
  <c r="M1114" i="2" s="1"/>
  <c r="F1114" i="5" s="1"/>
  <c r="N1114" i="2" a="1"/>
  <c r="N1114" i="2" s="1"/>
  <c r="E1114" i="5" s="1"/>
  <c r="M1113" i="2" a="1"/>
  <c r="M1113" i="2" s="1"/>
  <c r="F1113" i="5" s="1"/>
  <c r="N1113" i="2" a="1"/>
  <c r="N1113" i="2" s="1"/>
  <c r="E1113" i="5" s="1"/>
  <c r="Q1107" i="2"/>
  <c r="D1107" i="5" s="1"/>
  <c r="P1107" i="2"/>
  <c r="C1107" i="5" s="1"/>
  <c r="P1106" i="2"/>
  <c r="C1106" i="5" s="1"/>
  <c r="Q1106" i="2"/>
  <c r="D1106" i="5" s="1"/>
  <c r="P1105" i="2"/>
  <c r="C1105" i="5" s="1"/>
  <c r="Q1105" i="2"/>
  <c r="D1105" i="5" s="1"/>
  <c r="N1104" i="2" a="1"/>
  <c r="N1104" i="2" s="1"/>
  <c r="E1104" i="5" s="1"/>
  <c r="M1104" i="2" a="1"/>
  <c r="M1104" i="2" s="1"/>
  <c r="F1104" i="5" s="1"/>
  <c r="M1098" i="2" a="1"/>
  <c r="M1098" i="2" s="1"/>
  <c r="F1098" i="5" s="1"/>
  <c r="N1098" i="2" a="1"/>
  <c r="N1098" i="2" s="1"/>
  <c r="E1098" i="5" s="1"/>
  <c r="Q1091" i="2"/>
  <c r="D1091" i="5" s="1"/>
  <c r="P1091" i="2"/>
  <c r="C1091" i="5" s="1"/>
  <c r="Q1079" i="2"/>
  <c r="D1079" i="5" s="1"/>
  <c r="P1079" i="2"/>
  <c r="C1079" i="5" s="1"/>
  <c r="P1078" i="2"/>
  <c r="C1078" i="5" s="1"/>
  <c r="Q1078" i="2"/>
  <c r="D1078" i="5" s="1"/>
  <c r="P1073" i="2"/>
  <c r="C1073" i="5" s="1"/>
  <c r="Q1073" i="2"/>
  <c r="D1073" i="5" s="1"/>
  <c r="E1127" i="2"/>
  <c r="M1123" i="2" a="1"/>
  <c r="M1123" i="2" s="1"/>
  <c r="F1123" i="5" s="1"/>
  <c r="P1110" i="2"/>
  <c r="C1110" i="5" s="1"/>
  <c r="Q1110" i="2"/>
  <c r="D1110" i="5" s="1"/>
  <c r="M1106" i="2" a="1"/>
  <c r="M1106" i="2" s="1"/>
  <c r="F1106" i="5" s="1"/>
  <c r="N1106" i="2" a="1"/>
  <c r="N1106" i="2" s="1"/>
  <c r="E1106" i="5" s="1"/>
  <c r="N1105" i="2" a="1"/>
  <c r="N1105" i="2" s="1"/>
  <c r="E1105" i="5" s="1"/>
  <c r="M1105" i="2" a="1"/>
  <c r="M1105" i="2" s="1"/>
  <c r="F1105" i="5" s="1"/>
  <c r="M1078" i="2" a="1"/>
  <c r="M1078" i="2" s="1"/>
  <c r="F1078" i="5" s="1"/>
  <c r="N1078" i="2" a="1"/>
  <c r="N1078" i="2" s="1"/>
  <c r="E1078" i="5" s="1"/>
  <c r="Q1075" i="2"/>
  <c r="D1075" i="5" s="1"/>
  <c r="P1075" i="2"/>
  <c r="C1075" i="5" s="1"/>
  <c r="P1074" i="2"/>
  <c r="C1074" i="5" s="1"/>
  <c r="Q1074" i="2"/>
  <c r="D1074" i="5" s="1"/>
  <c r="N1073" i="2" a="1"/>
  <c r="N1073" i="2" s="1"/>
  <c r="E1073" i="5" s="1"/>
  <c r="M1073" i="2" a="1"/>
  <c r="M1073" i="2" s="1"/>
  <c r="F1073" i="5" s="1"/>
  <c r="N1072" i="2" a="1"/>
  <c r="N1072" i="2" s="1"/>
  <c r="E1072" i="5" s="1"/>
  <c r="M1072" i="2" a="1"/>
  <c r="M1072" i="2" s="1"/>
  <c r="F1072" i="5" s="1"/>
  <c r="N1065" i="2" a="1"/>
  <c r="N1065" i="2" s="1"/>
  <c r="E1065" i="5" s="1"/>
  <c r="M1065" i="2" a="1"/>
  <c r="M1065" i="2" s="1"/>
  <c r="F1065" i="5" s="1"/>
  <c r="P1117" i="2"/>
  <c r="C1117" i="5" s="1"/>
  <c r="Q1117" i="2"/>
  <c r="D1117" i="5" s="1"/>
  <c r="Q1111" i="2"/>
  <c r="D1111" i="5" s="1"/>
  <c r="P1111" i="2"/>
  <c r="C1111" i="5" s="1"/>
  <c r="M1110" i="2" a="1"/>
  <c r="M1110" i="2" s="1"/>
  <c r="F1110" i="5" s="1"/>
  <c r="N1110" i="2" a="1"/>
  <c r="N1110" i="2" s="1"/>
  <c r="E1110" i="5" s="1"/>
  <c r="M1109" i="2" a="1"/>
  <c r="M1109" i="2" s="1"/>
  <c r="F1109" i="5" s="1"/>
  <c r="N1109" i="2" a="1"/>
  <c r="N1109" i="2" s="1"/>
  <c r="E1109" i="5" s="1"/>
  <c r="M1090" i="2" a="1"/>
  <c r="M1090" i="2" s="1"/>
  <c r="F1090" i="5" s="1"/>
  <c r="N1090" i="2" a="1"/>
  <c r="N1090" i="2" s="1"/>
  <c r="E1090" i="5" s="1"/>
  <c r="M1074" i="2" a="1"/>
  <c r="M1074" i="2" s="1"/>
  <c r="F1074" i="5" s="1"/>
  <c r="N1074" i="2" a="1"/>
  <c r="N1074" i="2" s="1"/>
  <c r="E1074" i="5" s="1"/>
  <c r="M1069" i="2" a="1"/>
  <c r="M1069" i="2" s="1"/>
  <c r="F1069" i="5" s="1"/>
  <c r="N1069" i="2" a="1"/>
  <c r="N1069" i="2" s="1"/>
  <c r="E1069" i="5" s="1"/>
  <c r="M1101" i="2" a="1"/>
  <c r="M1101" i="2" s="1"/>
  <c r="F1101" i="5" s="1"/>
  <c r="N1101" i="2" a="1"/>
  <c r="N1101" i="2" s="1"/>
  <c r="E1101" i="5" s="1"/>
  <c r="M1092" i="2" a="1"/>
  <c r="M1092" i="2" s="1"/>
  <c r="F1092" i="5" s="1"/>
  <c r="N1092" i="2" a="1"/>
  <c r="N1092" i="2" s="1"/>
  <c r="E1092" i="5" s="1"/>
  <c r="M1077" i="2" a="1"/>
  <c r="M1077" i="2" s="1"/>
  <c r="F1077" i="5" s="1"/>
  <c r="N1077" i="2" a="1"/>
  <c r="N1077" i="2" s="1"/>
  <c r="E1077" i="5" s="1"/>
  <c r="Q1095" i="2"/>
  <c r="D1095" i="5" s="1"/>
  <c r="P1095" i="2"/>
  <c r="C1095" i="5" s="1"/>
  <c r="M1082" i="2" a="1"/>
  <c r="M1082" i="2" s="1"/>
  <c r="F1082" i="5" s="1"/>
  <c r="N1082" i="2" a="1"/>
  <c r="N1082" i="2" s="1"/>
  <c r="E1082" i="5" s="1"/>
  <c r="M1080" i="2" a="1"/>
  <c r="M1080" i="2" s="1"/>
  <c r="F1080" i="5" s="1"/>
  <c r="N1080" i="2" a="1"/>
  <c r="N1080" i="2" s="1"/>
  <c r="E1080" i="5" s="1"/>
  <c r="Q1063" i="2"/>
  <c r="D1063" i="5" s="1"/>
  <c r="P1063" i="2"/>
  <c r="C1063" i="5" s="1"/>
  <c r="N1107" i="2" a="1"/>
  <c r="N1107" i="2" s="1"/>
  <c r="E1107" i="5" s="1"/>
  <c r="P1100" i="2"/>
  <c r="C1100" i="5" s="1"/>
  <c r="P1089" i="2"/>
  <c r="C1089" i="5" s="1"/>
  <c r="E1088" i="2"/>
  <c r="N1085" i="2" a="1"/>
  <c r="N1085" i="2" s="1"/>
  <c r="E1085" i="5" s="1"/>
  <c r="M1083" i="2" a="1"/>
  <c r="M1083" i="2" s="1"/>
  <c r="F1083" i="5" s="1"/>
  <c r="N1075" i="2" a="1"/>
  <c r="N1075" i="2" s="1"/>
  <c r="E1075" i="5" s="1"/>
  <c r="Q1056" i="2"/>
  <c r="D1056" i="5" s="1"/>
  <c r="P1056" i="2"/>
  <c r="C1056" i="5" s="1"/>
  <c r="M1095" i="2" a="1"/>
  <c r="M1095" i="2" s="1"/>
  <c r="F1095" i="5" s="1"/>
  <c r="Q1092" i="2"/>
  <c r="D1092" i="5" s="1"/>
  <c r="Q1062" i="2"/>
  <c r="D1062" i="5" s="1"/>
  <c r="P1059" i="2"/>
  <c r="C1059" i="5" s="1"/>
  <c r="Q1059" i="2"/>
  <c r="D1059" i="5" s="1"/>
  <c r="P1058" i="2"/>
  <c r="C1058" i="5" s="1"/>
  <c r="Q1058" i="2"/>
  <c r="D1058" i="5" s="1"/>
  <c r="P1083" i="2"/>
  <c r="C1083" i="5" s="1"/>
  <c r="M1058" i="2" a="1"/>
  <c r="M1058" i="2" s="1"/>
  <c r="F1058" i="5" s="1"/>
  <c r="N1058" i="2" a="1"/>
  <c r="N1058" i="2" s="1"/>
  <c r="E1058" i="5" s="1"/>
  <c r="N1111" i="2" a="1"/>
  <c r="N1111" i="2" s="1"/>
  <c r="E1111" i="5" s="1"/>
  <c r="N1100" i="2" a="1"/>
  <c r="N1100" i="2" s="1"/>
  <c r="E1100" i="5" s="1"/>
  <c r="N1089" i="2" a="1"/>
  <c r="N1089" i="2" s="1"/>
  <c r="E1089" i="5" s="1"/>
  <c r="N1079" i="2" a="1"/>
  <c r="N1079" i="2" s="1"/>
  <c r="E1079" i="5" s="1"/>
  <c r="N1068" i="2" a="1"/>
  <c r="N1068" i="2" s="1"/>
  <c r="E1068" i="5" s="1"/>
  <c r="M1063" i="2" a="1"/>
  <c r="M1063" i="2" s="1"/>
  <c r="F1063" i="5" s="1"/>
  <c r="N1063" i="2" a="1"/>
  <c r="N1063" i="2" s="1"/>
  <c r="E1063" i="5" s="1"/>
  <c r="F1063" i="2"/>
  <c r="N1061" i="2" a="1"/>
  <c r="N1061" i="2" s="1"/>
  <c r="E1061" i="5" s="1"/>
  <c r="M1061" i="2" a="1"/>
  <c r="M1061" i="2" s="1"/>
  <c r="F1061" i="5" s="1"/>
  <c r="F1116" i="2"/>
  <c r="Q1096" i="2"/>
  <c r="D1096" i="5" s="1"/>
  <c r="F1095" i="2"/>
  <c r="N1091" i="2" a="1"/>
  <c r="N1091" i="2" s="1"/>
  <c r="E1091" i="5" s="1"/>
  <c r="Q1086" i="2"/>
  <c r="D1086" i="5" s="1"/>
  <c r="Q1085" i="2"/>
  <c r="D1085" i="5" s="1"/>
  <c r="F1084" i="2"/>
  <c r="Q1065" i="2"/>
  <c r="D1065" i="5" s="1"/>
  <c r="M1055" i="2" a="1"/>
  <c r="M1055" i="2" s="1"/>
  <c r="F1055" i="5" s="1"/>
  <c r="N1055" i="2" a="1"/>
  <c r="N1055" i="2" s="1"/>
  <c r="E1055" i="5" s="1"/>
  <c r="M1054" i="2" a="1"/>
  <c r="M1054" i="2" s="1"/>
  <c r="F1054" i="5" s="1"/>
  <c r="N1054" i="2" a="1"/>
  <c r="N1054" i="2" s="1"/>
  <c r="E1054" i="5" s="1"/>
  <c r="E1105" i="2"/>
  <c r="N1103" i="2" a="1"/>
  <c r="N1103" i="2" s="1"/>
  <c r="E1103" i="5" s="1"/>
  <c r="P1087" i="2"/>
  <c r="C1087" i="5" s="1"/>
  <c r="N1071" i="2" a="1"/>
  <c r="N1071" i="2" s="1"/>
  <c r="E1071" i="5" s="1"/>
  <c r="M1062" i="2" a="1"/>
  <c r="M1062" i="2" s="1"/>
  <c r="F1062" i="5" s="1"/>
  <c r="N1062" i="2" a="1"/>
  <c r="N1062" i="2" s="1"/>
  <c r="E1062" i="5" s="1"/>
  <c r="Q1088" i="2"/>
  <c r="D1088" i="5" s="1"/>
  <c r="F1087" i="2"/>
  <c r="F1076" i="2"/>
  <c r="Q1064" i="2"/>
  <c r="D1064" i="5" s="1"/>
  <c r="Q1061" i="2"/>
  <c r="D1061" i="5" s="1"/>
  <c r="Q1052" i="2"/>
  <c r="D1052" i="5" s="1"/>
  <c r="P1052" i="2"/>
  <c r="C1052" i="5" s="1"/>
  <c r="M1046" i="2" a="1"/>
  <c r="M1046" i="2" s="1"/>
  <c r="F1046" i="5" s="1"/>
  <c r="N1046" i="2" a="1"/>
  <c r="N1046" i="2" s="1"/>
  <c r="E1046" i="5" s="1"/>
  <c r="M1025" i="2" a="1"/>
  <c r="M1025" i="2" s="1"/>
  <c r="F1025" i="5" s="1"/>
  <c r="N1025" i="2" a="1"/>
  <c r="N1025" i="2" s="1"/>
  <c r="E1025" i="5" s="1"/>
  <c r="M1022" i="2" a="1"/>
  <c r="M1022" i="2" s="1"/>
  <c r="F1022" i="5" s="1"/>
  <c r="N1022" i="2" a="1"/>
  <c r="N1022" i="2" s="1"/>
  <c r="E1022" i="5" s="1"/>
  <c r="Q1016" i="2"/>
  <c r="D1016" i="5" s="1"/>
  <c r="P1016" i="2"/>
  <c r="C1016" i="5" s="1"/>
  <c r="M1015" i="2" a="1"/>
  <c r="M1015" i="2" s="1"/>
  <c r="F1015" i="5" s="1"/>
  <c r="N1015" i="2" a="1"/>
  <c r="N1015" i="2" s="1"/>
  <c r="E1015" i="5" s="1"/>
  <c r="P1014" i="2"/>
  <c r="C1014" i="5" s="1"/>
  <c r="Q1014" i="2"/>
  <c r="D1014" i="5" s="1"/>
  <c r="M1013" i="2" a="1"/>
  <c r="M1013" i="2" s="1"/>
  <c r="F1013" i="5" s="1"/>
  <c r="N1013" i="2" a="1"/>
  <c r="N1013" i="2" s="1"/>
  <c r="E1013" i="5" s="1"/>
  <c r="N1060" i="2" a="1"/>
  <c r="N1060" i="2" s="1"/>
  <c r="E1060" i="5" s="1"/>
  <c r="M1052" i="2" a="1"/>
  <c r="M1052" i="2" s="1"/>
  <c r="F1052" i="5" s="1"/>
  <c r="N1052" i="2" a="1"/>
  <c r="N1052" i="2" s="1"/>
  <c r="E1052" i="5" s="1"/>
  <c r="Q1051" i="2"/>
  <c r="D1051" i="5" s="1"/>
  <c r="Q1040" i="2"/>
  <c r="D1040" i="5" s="1"/>
  <c r="P1040" i="2"/>
  <c r="C1040" i="5" s="1"/>
  <c r="M1027" i="2" a="1"/>
  <c r="M1027" i="2" s="1"/>
  <c r="F1027" i="5" s="1"/>
  <c r="N1027" i="2" a="1"/>
  <c r="N1027" i="2" s="1"/>
  <c r="E1027" i="5" s="1"/>
  <c r="M1014" i="2" a="1"/>
  <c r="M1014" i="2" s="1"/>
  <c r="F1014" i="5" s="1"/>
  <c r="N1014" i="2" a="1"/>
  <c r="N1014" i="2" s="1"/>
  <c r="E1014" i="5" s="1"/>
  <c r="N1029" i="2" a="1"/>
  <c r="N1029" i="2" s="1"/>
  <c r="E1029" i="5" s="1"/>
  <c r="M1029" i="2" a="1"/>
  <c r="M1029" i="2" s="1"/>
  <c r="F1029" i="5" s="1"/>
  <c r="M1012" i="2" a="1"/>
  <c r="M1012" i="2" s="1"/>
  <c r="F1012" i="5" s="1"/>
  <c r="N1012" i="2" a="1"/>
  <c r="N1012" i="2" s="1"/>
  <c r="E1012" i="5" s="1"/>
  <c r="M1009" i="2" a="1"/>
  <c r="M1009" i="2" s="1"/>
  <c r="F1009" i="5" s="1"/>
  <c r="N1009" i="2" a="1"/>
  <c r="N1009" i="2" s="1"/>
  <c r="E1009" i="5" s="1"/>
  <c r="M1051" i="2" a="1"/>
  <c r="M1051" i="2" s="1"/>
  <c r="F1051" i="5" s="1"/>
  <c r="N1051" i="2" a="1"/>
  <c r="N1051" i="2" s="1"/>
  <c r="E1051" i="5" s="1"/>
  <c r="Q1020" i="2"/>
  <c r="D1020" i="5" s="1"/>
  <c r="P1020" i="2"/>
  <c r="C1020" i="5" s="1"/>
  <c r="N1011" i="2" a="1"/>
  <c r="N1011" i="2" s="1"/>
  <c r="E1011" i="5" s="1"/>
  <c r="M1011" i="2" a="1"/>
  <c r="M1011" i="2" s="1"/>
  <c r="F1011" i="5" s="1"/>
  <c r="P1043" i="2"/>
  <c r="C1043" i="5" s="1"/>
  <c r="Q1043" i="2"/>
  <c r="D1043" i="5" s="1"/>
  <c r="P1042" i="2"/>
  <c r="C1042" i="5" s="1"/>
  <c r="Q1042" i="2"/>
  <c r="D1042" i="5" s="1"/>
  <c r="M1033" i="2" a="1"/>
  <c r="M1033" i="2" s="1"/>
  <c r="F1033" i="5" s="1"/>
  <c r="N1033" i="2" a="1"/>
  <c r="N1033" i="2" s="1"/>
  <c r="E1033" i="5" s="1"/>
  <c r="P1019" i="2"/>
  <c r="C1019" i="5" s="1"/>
  <c r="Q1019" i="2"/>
  <c r="D1019" i="5" s="1"/>
  <c r="E1065" i="2"/>
  <c r="P1060" i="2"/>
  <c r="C1060" i="5" s="1"/>
  <c r="N1050" i="2" a="1"/>
  <c r="N1050" i="2" s="1"/>
  <c r="E1050" i="5" s="1"/>
  <c r="M1050" i="2" a="1"/>
  <c r="M1050" i="2" s="1"/>
  <c r="F1050" i="5" s="1"/>
  <c r="M1043" i="2" a="1"/>
  <c r="M1043" i="2" s="1"/>
  <c r="F1043" i="5" s="1"/>
  <c r="N1043" i="2" a="1"/>
  <c r="N1043" i="2" s="1"/>
  <c r="E1043" i="5" s="1"/>
  <c r="M1042" i="2" a="1"/>
  <c r="M1042" i="2" s="1"/>
  <c r="F1042" i="5" s="1"/>
  <c r="N1042" i="2" a="1"/>
  <c r="N1042" i="2" s="1"/>
  <c r="E1042" i="5" s="1"/>
  <c r="P1039" i="2"/>
  <c r="C1039" i="5" s="1"/>
  <c r="Q1039" i="2"/>
  <c r="D1039" i="5" s="1"/>
  <c r="M1019" i="2" a="1"/>
  <c r="M1019" i="2" s="1"/>
  <c r="F1019" i="5" s="1"/>
  <c r="N1019" i="2" a="1"/>
  <c r="N1019" i="2" s="1"/>
  <c r="E1019" i="5" s="1"/>
  <c r="P1018" i="2"/>
  <c r="C1018" i="5" s="1"/>
  <c r="Q1018" i="2"/>
  <c r="D1018" i="5" s="1"/>
  <c r="Q1054" i="2"/>
  <c r="D1054" i="5" s="1"/>
  <c r="P1047" i="2"/>
  <c r="C1047" i="5" s="1"/>
  <c r="Q1047" i="2"/>
  <c r="D1047" i="5" s="1"/>
  <c r="Q1044" i="2"/>
  <c r="D1044" i="5" s="1"/>
  <c r="P1044" i="2"/>
  <c r="C1044" i="5" s="1"/>
  <c r="N1039" i="2" a="1"/>
  <c r="N1039" i="2" s="1"/>
  <c r="E1039" i="5" s="1"/>
  <c r="M1039" i="2" a="1"/>
  <c r="M1039" i="2" s="1"/>
  <c r="F1039" i="5" s="1"/>
  <c r="N1018" i="2" a="1"/>
  <c r="N1018" i="2" s="1"/>
  <c r="E1018" i="5" s="1"/>
  <c r="M1018" i="2" a="1"/>
  <c r="M1018" i="2" s="1"/>
  <c r="F1018" i="5" s="1"/>
  <c r="Q1048" i="2"/>
  <c r="D1048" i="5" s="1"/>
  <c r="P1048" i="2"/>
  <c r="C1048" i="5" s="1"/>
  <c r="M1047" i="2" a="1"/>
  <c r="M1047" i="2" s="1"/>
  <c r="F1047" i="5" s="1"/>
  <c r="N1047" i="2" a="1"/>
  <c r="N1047" i="2" s="1"/>
  <c r="E1047" i="5" s="1"/>
  <c r="P1046" i="2"/>
  <c r="C1046" i="5" s="1"/>
  <c r="Q1046" i="2"/>
  <c r="D1046" i="5" s="1"/>
  <c r="M1023" i="2" a="1"/>
  <c r="M1023" i="2" s="1"/>
  <c r="F1023" i="5" s="1"/>
  <c r="N1023" i="2" a="1"/>
  <c r="N1023" i="2" s="1"/>
  <c r="E1023" i="5" s="1"/>
  <c r="M1021" i="2" a="1"/>
  <c r="M1021" i="2" s="1"/>
  <c r="F1021" i="5" s="1"/>
  <c r="N1021" i="2" a="1"/>
  <c r="N1021" i="2" s="1"/>
  <c r="E1021" i="5" s="1"/>
  <c r="P1015" i="2"/>
  <c r="C1015" i="5" s="1"/>
  <c r="Q1015" i="2"/>
  <c r="D1015" i="5" s="1"/>
  <c r="N1041" i="2" a="1"/>
  <c r="N1041" i="2" s="1"/>
  <c r="E1041" i="5" s="1"/>
  <c r="N1030" i="2" a="1"/>
  <c r="N1030" i="2" s="1"/>
  <c r="E1030" i="5" s="1"/>
  <c r="N1020" i="2" a="1"/>
  <c r="N1020" i="2" s="1"/>
  <c r="E1020" i="5" s="1"/>
  <c r="P1007" i="2"/>
  <c r="C1007" i="5" s="1"/>
  <c r="Q1007" i="2"/>
  <c r="D1007" i="5" s="1"/>
  <c r="M1040" i="2" a="1"/>
  <c r="M1040" i="2" s="1"/>
  <c r="F1040" i="5" s="1"/>
  <c r="Q1037" i="2"/>
  <c r="D1037" i="5" s="1"/>
  <c r="F1036" i="2"/>
  <c r="N1031" i="2" a="1"/>
  <c r="N1031" i="2" s="1"/>
  <c r="E1031" i="5" s="1"/>
  <c r="Q1027" i="2"/>
  <c r="D1027" i="5" s="1"/>
  <c r="Q1026" i="2"/>
  <c r="D1026" i="5" s="1"/>
  <c r="F1025" i="2"/>
  <c r="P1010" i="2"/>
  <c r="C1010" i="5" s="1"/>
  <c r="Q998" i="2"/>
  <c r="D998" i="5" s="1"/>
  <c r="P998" i="2"/>
  <c r="C998" i="5" s="1"/>
  <c r="E1046" i="2"/>
  <c r="N1044" i="2" a="1"/>
  <c r="N1044" i="2" s="1"/>
  <c r="E1044" i="5" s="1"/>
  <c r="P1028" i="2"/>
  <c r="C1028" i="5" s="1"/>
  <c r="N1007" i="2" a="1"/>
  <c r="N1007" i="2" s="1"/>
  <c r="E1007" i="5" s="1"/>
  <c r="M1007" i="2" a="1"/>
  <c r="M1007" i="2" s="1"/>
  <c r="F1007" i="5" s="1"/>
  <c r="N1045" i="2" a="1"/>
  <c r="N1045" i="2" s="1"/>
  <c r="E1045" i="5" s="1"/>
  <c r="N1034" i="2" a="1"/>
  <c r="N1034" i="2" s="1"/>
  <c r="E1034" i="5" s="1"/>
  <c r="N1024" i="2" a="1"/>
  <c r="N1024" i="2" s="1"/>
  <c r="E1024" i="5" s="1"/>
  <c r="Q990" i="2"/>
  <c r="D990" i="5" s="1"/>
  <c r="P990" i="2"/>
  <c r="C990" i="5" s="1"/>
  <c r="P989" i="2"/>
  <c r="C989" i="5" s="1"/>
  <c r="Q989" i="2"/>
  <c r="D989" i="5" s="1"/>
  <c r="P988" i="2"/>
  <c r="C988" i="5" s="1"/>
  <c r="Q988" i="2"/>
  <c r="D988" i="5" s="1"/>
  <c r="Q1041" i="2"/>
  <c r="D1041" i="5" s="1"/>
  <c r="F1040" i="2"/>
  <c r="N1035" i="2" a="1"/>
  <c r="N1035" i="2" s="1"/>
  <c r="E1035" i="5" s="1"/>
  <c r="Q1030" i="2"/>
  <c r="D1030" i="5" s="1"/>
  <c r="F1029" i="2"/>
  <c r="M1010" i="2" a="1"/>
  <c r="M1010" i="2" s="1"/>
  <c r="F1010" i="5" s="1"/>
  <c r="M989" i="2" a="1"/>
  <c r="M989" i="2" s="1"/>
  <c r="F989" i="5" s="1"/>
  <c r="N989" i="2" a="1"/>
  <c r="N989" i="2" s="1"/>
  <c r="E989" i="5" s="1"/>
  <c r="M988" i="2" a="1"/>
  <c r="M988" i="2" s="1"/>
  <c r="F988" i="5" s="1"/>
  <c r="N988" i="2" a="1"/>
  <c r="N988" i="2" s="1"/>
  <c r="E988" i="5" s="1"/>
  <c r="N1048" i="2" a="1"/>
  <c r="N1048" i="2" s="1"/>
  <c r="E1048" i="5" s="1"/>
  <c r="N1037" i="2" a="1"/>
  <c r="N1037" i="2" s="1"/>
  <c r="E1037" i="5" s="1"/>
  <c r="P1032" i="2"/>
  <c r="C1032" i="5" s="1"/>
  <c r="N1026" i="2" a="1"/>
  <c r="N1026" i="2" s="1"/>
  <c r="E1026" i="5" s="1"/>
  <c r="N1016" i="2" a="1"/>
  <c r="N1016" i="2" s="1"/>
  <c r="E1016" i="5" s="1"/>
  <c r="P1005" i="2"/>
  <c r="C1005" i="5" s="1"/>
  <c r="Q1005" i="2"/>
  <c r="D1005" i="5" s="1"/>
  <c r="M1001" i="2" a="1"/>
  <c r="M1001" i="2" s="1"/>
  <c r="F1001" i="5" s="1"/>
  <c r="N1001" i="2" a="1"/>
  <c r="N1001" i="2" s="1"/>
  <c r="E1001" i="5" s="1"/>
  <c r="M999" i="2" a="1"/>
  <c r="M999" i="2" s="1"/>
  <c r="F999" i="5" s="1"/>
  <c r="N999" i="2" a="1"/>
  <c r="N999" i="2" s="1"/>
  <c r="E999" i="5" s="1"/>
  <c r="M997" i="2" a="1"/>
  <c r="M997" i="2" s="1"/>
  <c r="F997" i="5" s="1"/>
  <c r="N997" i="2" a="1"/>
  <c r="N997" i="2" s="1"/>
  <c r="E997" i="5" s="1"/>
  <c r="N996" i="2" a="1"/>
  <c r="N996" i="2" s="1"/>
  <c r="E996" i="5" s="1"/>
  <c r="M996" i="2" a="1"/>
  <c r="M996" i="2" s="1"/>
  <c r="F996" i="5" s="1"/>
  <c r="P992" i="2"/>
  <c r="C992" i="5" s="1"/>
  <c r="Q992" i="2"/>
  <c r="D992" i="5" s="1"/>
  <c r="M991" i="2" a="1"/>
  <c r="M991" i="2" s="1"/>
  <c r="F991" i="5" s="1"/>
  <c r="N991" i="2" a="1"/>
  <c r="N991" i="2" s="1"/>
  <c r="E991" i="5" s="1"/>
  <c r="E1010" i="2"/>
  <c r="F1010" i="2"/>
  <c r="M1003" i="2" a="1"/>
  <c r="M1003" i="2" s="1"/>
  <c r="F1003" i="5" s="1"/>
  <c r="N1003" i="2" a="1"/>
  <c r="N1003" i="2" s="1"/>
  <c r="E1003" i="5" s="1"/>
  <c r="P993" i="2"/>
  <c r="C993" i="5" s="1"/>
  <c r="Q993" i="2"/>
  <c r="D993" i="5" s="1"/>
  <c r="M992" i="2" a="1"/>
  <c r="M992" i="2" s="1"/>
  <c r="F992" i="5" s="1"/>
  <c r="N992" i="2" a="1"/>
  <c r="N992" i="2" s="1"/>
  <c r="E992" i="5" s="1"/>
  <c r="Q986" i="2"/>
  <c r="D986" i="5" s="1"/>
  <c r="P986" i="2"/>
  <c r="C986" i="5" s="1"/>
  <c r="P985" i="2"/>
  <c r="C985" i="5" s="1"/>
  <c r="Q985" i="2"/>
  <c r="D985" i="5" s="1"/>
  <c r="P1024" i="2"/>
  <c r="C1024" i="5" s="1"/>
  <c r="Q1006" i="2"/>
  <c r="D1006" i="5" s="1"/>
  <c r="P1006" i="2"/>
  <c r="C1006" i="5" s="1"/>
  <c r="Q994" i="2"/>
  <c r="D994" i="5" s="1"/>
  <c r="P994" i="2"/>
  <c r="C994" i="5" s="1"/>
  <c r="M993" i="2" a="1"/>
  <c r="M993" i="2" s="1"/>
  <c r="F993" i="5" s="1"/>
  <c r="N993" i="2" a="1"/>
  <c r="N993" i="2" s="1"/>
  <c r="E993" i="5" s="1"/>
  <c r="N998" i="2" a="1"/>
  <c r="N998" i="2" s="1"/>
  <c r="E998" i="5" s="1"/>
  <c r="M983" i="2" a="1"/>
  <c r="M983" i="2" s="1"/>
  <c r="F983" i="5" s="1"/>
  <c r="N983" i="2" a="1"/>
  <c r="N983" i="2" s="1"/>
  <c r="E983" i="5" s="1"/>
  <c r="Q1004" i="2"/>
  <c r="D1004" i="5" s="1"/>
  <c r="F1003" i="2"/>
  <c r="N1000" i="2" a="1"/>
  <c r="N1000" i="2" s="1"/>
  <c r="E1000" i="5" s="1"/>
  <c r="Q995" i="2"/>
  <c r="D995" i="5" s="1"/>
  <c r="N990" i="2" a="1"/>
  <c r="N990" i="2" s="1"/>
  <c r="E990" i="5" s="1"/>
  <c r="M982" i="2" a="1"/>
  <c r="M982" i="2" s="1"/>
  <c r="F982" i="5" s="1"/>
  <c r="N982" i="2" a="1"/>
  <c r="N982" i="2" s="1"/>
  <c r="E982" i="5" s="1"/>
  <c r="F1006" i="2"/>
  <c r="N1002" i="2" a="1"/>
  <c r="N1002" i="2" s="1"/>
  <c r="E1002" i="5" s="1"/>
  <c r="Q996" i="2"/>
  <c r="D996" i="5" s="1"/>
  <c r="F995" i="2"/>
  <c r="Q984" i="2"/>
  <c r="D984" i="5" s="1"/>
  <c r="P984" i="2"/>
  <c r="C984" i="5" s="1"/>
  <c r="Q980" i="2"/>
  <c r="D980" i="5" s="1"/>
  <c r="P980" i="2"/>
  <c r="C980" i="5" s="1"/>
  <c r="N1004" i="2" a="1"/>
  <c r="N1004" i="2" s="1"/>
  <c r="E1004" i="5" s="1"/>
  <c r="N994" i="2" a="1"/>
  <c r="N994" i="2" s="1"/>
  <c r="E994" i="5" s="1"/>
  <c r="N985" i="2" a="1"/>
  <c r="N985" i="2" s="1"/>
  <c r="E985" i="5" s="1"/>
  <c r="N1005" i="2" a="1"/>
  <c r="N1005" i="2" s="1"/>
  <c r="E1005" i="5" s="1"/>
  <c r="Q1000" i="2"/>
  <c r="D1000" i="5" s="1"/>
  <c r="F999" i="2"/>
  <c r="N986" i="2" a="1"/>
  <c r="N986" i="2" s="1"/>
  <c r="E986" i="5" s="1"/>
  <c r="P1002" i="2"/>
  <c r="C1002" i="5" s="1"/>
  <c r="P983" i="2"/>
  <c r="C983" i="5" s="1"/>
  <c r="Q983" i="2"/>
  <c r="D983" i="5" s="1"/>
  <c r="M981" i="2" a="1"/>
  <c r="M981" i="2" s="1"/>
  <c r="F981" i="5" s="1"/>
  <c r="N980" i="2" a="1"/>
  <c r="N980" i="2" s="1"/>
  <c r="E980" i="5" s="1"/>
  <c r="Q979" i="2"/>
  <c r="D979" i="5" s="1"/>
  <c r="P966" i="2"/>
  <c r="C966" i="5" s="1"/>
  <c r="Q966" i="2"/>
  <c r="D966" i="5" s="1"/>
  <c r="M963" i="2" a="1"/>
  <c r="M963" i="2" s="1"/>
  <c r="F963" i="5" s="1"/>
  <c r="N963" i="2" a="1"/>
  <c r="N963" i="2" s="1"/>
  <c r="E963" i="5" s="1"/>
  <c r="P939" i="2"/>
  <c r="C939" i="5" s="1"/>
  <c r="Q939" i="2"/>
  <c r="D939" i="5" s="1"/>
  <c r="P938" i="2"/>
  <c r="C938" i="5" s="1"/>
  <c r="Q938" i="2"/>
  <c r="D938" i="5" s="1"/>
  <c r="M970" i="2" a="1"/>
  <c r="M970" i="2" s="1"/>
  <c r="F970" i="5" s="1"/>
  <c r="N970" i="2" a="1"/>
  <c r="N970" i="2" s="1"/>
  <c r="E970" i="5" s="1"/>
  <c r="Q960" i="2"/>
  <c r="D960" i="5" s="1"/>
  <c r="P960" i="2"/>
  <c r="C960" i="5" s="1"/>
  <c r="M953" i="2" a="1"/>
  <c r="M953" i="2" s="1"/>
  <c r="F953" i="5" s="1"/>
  <c r="N953" i="2" a="1"/>
  <c r="N953" i="2" s="1"/>
  <c r="E953" i="5" s="1"/>
  <c r="M939" i="2" a="1"/>
  <c r="M939" i="2" s="1"/>
  <c r="F939" i="5" s="1"/>
  <c r="N939" i="2" a="1"/>
  <c r="N939" i="2" s="1"/>
  <c r="E939" i="5" s="1"/>
  <c r="M938" i="2" a="1"/>
  <c r="M938" i="2" s="1"/>
  <c r="F938" i="5" s="1"/>
  <c r="N938" i="2" a="1"/>
  <c r="N938" i="2" s="1"/>
  <c r="E938" i="5" s="1"/>
  <c r="N954" i="2" a="1"/>
  <c r="N954" i="2" s="1"/>
  <c r="E954" i="5" s="1"/>
  <c r="M954" i="2" a="1"/>
  <c r="M954" i="2" s="1"/>
  <c r="F954" i="5" s="1"/>
  <c r="M947" i="2" a="1"/>
  <c r="M947" i="2" s="1"/>
  <c r="F947" i="5" s="1"/>
  <c r="N947" i="2" a="1"/>
  <c r="N947" i="2" s="1"/>
  <c r="E947" i="5" s="1"/>
  <c r="Q944" i="2"/>
  <c r="D944" i="5" s="1"/>
  <c r="P944" i="2"/>
  <c r="C944" i="5" s="1"/>
  <c r="Q940" i="2"/>
  <c r="D940" i="5" s="1"/>
  <c r="P940" i="2"/>
  <c r="C940" i="5" s="1"/>
  <c r="P931" i="2"/>
  <c r="C931" i="5" s="1"/>
  <c r="Q931" i="2"/>
  <c r="D931" i="5" s="1"/>
  <c r="N979" i="2" a="1"/>
  <c r="N979" i="2" s="1"/>
  <c r="E979" i="5" s="1"/>
  <c r="Q978" i="2"/>
  <c r="D978" i="5" s="1"/>
  <c r="N955" i="2" a="1"/>
  <c r="N955" i="2" s="1"/>
  <c r="E955" i="5" s="1"/>
  <c r="M955" i="2" a="1"/>
  <c r="M955" i="2" s="1"/>
  <c r="F955" i="5" s="1"/>
  <c r="M949" i="2" a="1"/>
  <c r="M949" i="2" s="1"/>
  <c r="F949" i="5" s="1"/>
  <c r="N949" i="2" a="1"/>
  <c r="N949" i="2" s="1"/>
  <c r="E949" i="5" s="1"/>
  <c r="M931" i="2" a="1"/>
  <c r="M931" i="2" s="1"/>
  <c r="F931" i="5" s="1"/>
  <c r="N931" i="2" a="1"/>
  <c r="N931" i="2" s="1"/>
  <c r="E931" i="5" s="1"/>
  <c r="P930" i="2"/>
  <c r="C930" i="5" s="1"/>
  <c r="Q930" i="2"/>
  <c r="D930" i="5" s="1"/>
  <c r="Q976" i="2"/>
  <c r="D976" i="5" s="1"/>
  <c r="P976" i="2"/>
  <c r="C976" i="5" s="1"/>
  <c r="Q952" i="2"/>
  <c r="D952" i="5" s="1"/>
  <c r="P952" i="2"/>
  <c r="C952" i="5" s="1"/>
  <c r="M946" i="2" a="1"/>
  <c r="M946" i="2" s="1"/>
  <c r="F946" i="5" s="1"/>
  <c r="N946" i="2" a="1"/>
  <c r="N946" i="2" s="1"/>
  <c r="E946" i="5" s="1"/>
  <c r="P943" i="2"/>
  <c r="C943" i="5" s="1"/>
  <c r="Q943" i="2"/>
  <c r="D943" i="5" s="1"/>
  <c r="P942" i="2"/>
  <c r="C942" i="5" s="1"/>
  <c r="Q942" i="2"/>
  <c r="D942" i="5" s="1"/>
  <c r="N933" i="2" a="1"/>
  <c r="N933" i="2" s="1"/>
  <c r="E933" i="5" s="1"/>
  <c r="M933" i="2" a="1"/>
  <c r="M933" i="2" s="1"/>
  <c r="F933" i="5" s="1"/>
  <c r="M930" i="2" a="1"/>
  <c r="M930" i="2" s="1"/>
  <c r="F930" i="5" s="1"/>
  <c r="N930" i="2" a="1"/>
  <c r="N930" i="2" s="1"/>
  <c r="E930" i="5" s="1"/>
  <c r="P975" i="2"/>
  <c r="C975" i="5" s="1"/>
  <c r="Q975" i="2"/>
  <c r="D975" i="5" s="1"/>
  <c r="P974" i="2"/>
  <c r="C974" i="5" s="1"/>
  <c r="Q974" i="2"/>
  <c r="D974" i="5" s="1"/>
  <c r="P971" i="2"/>
  <c r="C971" i="5" s="1"/>
  <c r="Q971" i="2"/>
  <c r="D971" i="5" s="1"/>
  <c r="M957" i="2" a="1"/>
  <c r="M957" i="2" s="1"/>
  <c r="F957" i="5" s="1"/>
  <c r="N957" i="2" a="1"/>
  <c r="N957" i="2" s="1"/>
  <c r="E957" i="5" s="1"/>
  <c r="M943" i="2" a="1"/>
  <c r="M943" i="2" s="1"/>
  <c r="F943" i="5" s="1"/>
  <c r="N943" i="2" a="1"/>
  <c r="N943" i="2" s="1"/>
  <c r="E943" i="5" s="1"/>
  <c r="M942" i="2" a="1"/>
  <c r="M942" i="2" s="1"/>
  <c r="F942" i="5" s="1"/>
  <c r="N942" i="2" a="1"/>
  <c r="N942" i="2" s="1"/>
  <c r="E942" i="5" s="1"/>
  <c r="N929" i="2" a="1"/>
  <c r="N929" i="2" s="1"/>
  <c r="E929" i="5" s="1"/>
  <c r="M929" i="2" a="1"/>
  <c r="M929" i="2" s="1"/>
  <c r="F929" i="5" s="1"/>
  <c r="M978" i="2" a="1"/>
  <c r="M978" i="2" s="1"/>
  <c r="F978" i="5" s="1"/>
  <c r="N978" i="2" a="1"/>
  <c r="N978" i="2" s="1"/>
  <c r="E978" i="5" s="1"/>
  <c r="M975" i="2" a="1"/>
  <c r="M975" i="2" s="1"/>
  <c r="F975" i="5" s="1"/>
  <c r="N975" i="2" a="1"/>
  <c r="N975" i="2" s="1"/>
  <c r="E975" i="5" s="1"/>
  <c r="M974" i="2" a="1"/>
  <c r="M974" i="2" s="1"/>
  <c r="F974" i="5" s="1"/>
  <c r="N974" i="2" a="1"/>
  <c r="N974" i="2" s="1"/>
  <c r="E974" i="5" s="1"/>
  <c r="Q972" i="2"/>
  <c r="D972" i="5" s="1"/>
  <c r="P972" i="2"/>
  <c r="C972" i="5" s="1"/>
  <c r="M971" i="2" a="1"/>
  <c r="M971" i="2" s="1"/>
  <c r="F971" i="5" s="1"/>
  <c r="N971" i="2" a="1"/>
  <c r="N971" i="2" s="1"/>
  <c r="E971" i="5" s="1"/>
  <c r="Q968" i="2"/>
  <c r="D968" i="5" s="1"/>
  <c r="P968" i="2"/>
  <c r="C968" i="5" s="1"/>
  <c r="Q951" i="2"/>
  <c r="D951" i="5" s="1"/>
  <c r="P951" i="2"/>
  <c r="C951" i="5" s="1"/>
  <c r="P935" i="2"/>
  <c r="C935" i="5" s="1"/>
  <c r="Q935" i="2"/>
  <c r="D935" i="5" s="1"/>
  <c r="P934" i="2"/>
  <c r="C934" i="5" s="1"/>
  <c r="Q934" i="2"/>
  <c r="D934" i="5" s="1"/>
  <c r="P967" i="2"/>
  <c r="C967" i="5" s="1"/>
  <c r="Q967" i="2"/>
  <c r="D967" i="5" s="1"/>
  <c r="N965" i="2" a="1"/>
  <c r="N965" i="2" s="1"/>
  <c r="E965" i="5" s="1"/>
  <c r="M965" i="2" a="1"/>
  <c r="M965" i="2" s="1"/>
  <c r="F965" i="5" s="1"/>
  <c r="Q948" i="2"/>
  <c r="D948" i="5" s="1"/>
  <c r="P948" i="2"/>
  <c r="C948" i="5" s="1"/>
  <c r="Q936" i="2"/>
  <c r="D936" i="5" s="1"/>
  <c r="P936" i="2"/>
  <c r="C936" i="5" s="1"/>
  <c r="N928" i="2" a="1"/>
  <c r="N928" i="2" s="1"/>
  <c r="E928" i="5" s="1"/>
  <c r="M928" i="2" a="1"/>
  <c r="M928" i="2" s="1"/>
  <c r="F928" i="5" s="1"/>
  <c r="Q941" i="2"/>
  <c r="D941" i="5" s="1"/>
  <c r="N936" i="2" a="1"/>
  <c r="N936" i="2" s="1"/>
  <c r="E936" i="5" s="1"/>
  <c r="N935" i="2" a="1"/>
  <c r="N935" i="2" s="1"/>
  <c r="E935" i="5" s="1"/>
  <c r="M919" i="2" a="1"/>
  <c r="M919" i="2" s="1"/>
  <c r="F919" i="5" s="1"/>
  <c r="N919" i="2" a="1"/>
  <c r="N919" i="2" s="1"/>
  <c r="E919" i="5" s="1"/>
  <c r="M918" i="2" a="1"/>
  <c r="M918" i="2" s="1"/>
  <c r="F918" i="5" s="1"/>
  <c r="N918" i="2" a="1"/>
  <c r="N918" i="2" s="1"/>
  <c r="E918" i="5" s="1"/>
  <c r="N969" i="2" a="1"/>
  <c r="N969" i="2" s="1"/>
  <c r="E969" i="5" s="1"/>
  <c r="M966" i="2" a="1"/>
  <c r="M966" i="2" s="1"/>
  <c r="F966" i="5" s="1"/>
  <c r="N958" i="2" a="1"/>
  <c r="N958" i="2" s="1"/>
  <c r="E958" i="5" s="1"/>
  <c r="M956" i="2" a="1"/>
  <c r="M956" i="2" s="1"/>
  <c r="F956" i="5" s="1"/>
  <c r="N948" i="2" a="1"/>
  <c r="N948" i="2" s="1"/>
  <c r="E948" i="5" s="1"/>
  <c r="N937" i="2" a="1"/>
  <c r="N937" i="2" s="1"/>
  <c r="E937" i="5" s="1"/>
  <c r="M934" i="2" a="1"/>
  <c r="M934" i="2" s="1"/>
  <c r="F934" i="5" s="1"/>
  <c r="M906" i="2" a="1"/>
  <c r="M906" i="2" s="1"/>
  <c r="F906" i="5" s="1"/>
  <c r="N906" i="2" a="1"/>
  <c r="N906" i="2" s="1"/>
  <c r="E906" i="5" s="1"/>
  <c r="Q965" i="2"/>
  <c r="D965" i="5" s="1"/>
  <c r="F964" i="2"/>
  <c r="N959" i="2" a="1"/>
  <c r="N959" i="2" s="1"/>
  <c r="E959" i="5" s="1"/>
  <c r="Q955" i="2"/>
  <c r="D955" i="5" s="1"/>
  <c r="Q954" i="2"/>
  <c r="D954" i="5" s="1"/>
  <c r="F953" i="2"/>
  <c r="Q933" i="2"/>
  <c r="D933" i="5" s="1"/>
  <c r="E930" i="2"/>
  <c r="F930" i="2"/>
  <c r="E974" i="2"/>
  <c r="N972" i="2" a="1"/>
  <c r="N972" i="2" s="1"/>
  <c r="E972" i="5" s="1"/>
  <c r="N961" i="2" a="1"/>
  <c r="N961" i="2" s="1"/>
  <c r="E961" i="5" s="1"/>
  <c r="P956" i="2"/>
  <c r="C956" i="5" s="1"/>
  <c r="N950" i="2" a="1"/>
  <c r="N950" i="2" s="1"/>
  <c r="E950" i="5" s="1"/>
  <c r="E942" i="2"/>
  <c r="N940" i="2" a="1"/>
  <c r="N940" i="2" s="1"/>
  <c r="E940" i="5" s="1"/>
  <c r="M925" i="2" a="1"/>
  <c r="M925" i="2" s="1"/>
  <c r="F925" i="5" s="1"/>
  <c r="N925" i="2" a="1"/>
  <c r="N925" i="2" s="1"/>
  <c r="E925" i="5" s="1"/>
  <c r="M924" i="2" a="1"/>
  <c r="M924" i="2" s="1"/>
  <c r="F924" i="5" s="1"/>
  <c r="N924" i="2" a="1"/>
  <c r="N924" i="2" s="1"/>
  <c r="E924" i="5" s="1"/>
  <c r="P914" i="2"/>
  <c r="C914" i="5" s="1"/>
  <c r="Q914" i="2"/>
  <c r="D914" i="5" s="1"/>
  <c r="N912" i="2" a="1"/>
  <c r="N912" i="2" s="1"/>
  <c r="E912" i="5" s="1"/>
  <c r="M912" i="2" a="1"/>
  <c r="M912" i="2" s="1"/>
  <c r="F912" i="5" s="1"/>
  <c r="E928" i="2"/>
  <c r="F928" i="2"/>
  <c r="N922" i="2" a="1"/>
  <c r="N922" i="2" s="1"/>
  <c r="E922" i="5" s="1"/>
  <c r="Q915" i="2"/>
  <c r="D915" i="5" s="1"/>
  <c r="P915" i="2"/>
  <c r="C915" i="5" s="1"/>
  <c r="M914" i="2" a="1"/>
  <c r="M914" i="2" s="1"/>
  <c r="F914" i="5" s="1"/>
  <c r="N914" i="2" a="1"/>
  <c r="N914" i="2" s="1"/>
  <c r="E914" i="5" s="1"/>
  <c r="M913" i="2" a="1"/>
  <c r="M913" i="2" s="1"/>
  <c r="F913" i="5" s="1"/>
  <c r="N913" i="2" a="1"/>
  <c r="N913" i="2" s="1"/>
  <c r="E913" i="5" s="1"/>
  <c r="Q904" i="2"/>
  <c r="D904" i="5" s="1"/>
  <c r="P904" i="2"/>
  <c r="C904" i="5" s="1"/>
  <c r="Q900" i="2"/>
  <c r="D900" i="5" s="1"/>
  <c r="P900" i="2"/>
  <c r="C900" i="5" s="1"/>
  <c r="N964" i="2" a="1"/>
  <c r="N964" i="2" s="1"/>
  <c r="E964" i="5" s="1"/>
  <c r="E934" i="2"/>
  <c r="N932" i="2" a="1"/>
  <c r="N932" i="2" s="1"/>
  <c r="E932" i="5" s="1"/>
  <c r="N921" i="2" a="1"/>
  <c r="N921" i="2" s="1"/>
  <c r="E921" i="5" s="1"/>
  <c r="M921" i="2" a="1"/>
  <c r="M921" i="2" s="1"/>
  <c r="F921" i="5" s="1"/>
  <c r="Q917" i="2"/>
  <c r="D917" i="5" s="1"/>
  <c r="P917" i="2"/>
  <c r="C917" i="5" s="1"/>
  <c r="M916" i="2" a="1"/>
  <c r="M916" i="2" s="1"/>
  <c r="F916" i="5" s="1"/>
  <c r="N916" i="2" a="1"/>
  <c r="N916" i="2" s="1"/>
  <c r="E916" i="5" s="1"/>
  <c r="Q911" i="2"/>
  <c r="D911" i="5" s="1"/>
  <c r="P911" i="2"/>
  <c r="C911" i="5" s="1"/>
  <c r="P910" i="2"/>
  <c r="C910" i="5" s="1"/>
  <c r="Q910" i="2"/>
  <c r="D910" i="5" s="1"/>
  <c r="N926" i="2" a="1"/>
  <c r="N926" i="2" s="1"/>
  <c r="E926" i="5" s="1"/>
  <c r="P925" i="2"/>
  <c r="C925" i="5" s="1"/>
  <c r="Q919" i="2"/>
  <c r="D919" i="5" s="1"/>
  <c r="P919" i="2"/>
  <c r="C919" i="5" s="1"/>
  <c r="M917" i="2" a="1"/>
  <c r="M917" i="2" s="1"/>
  <c r="F917" i="5" s="1"/>
  <c r="N917" i="2" a="1"/>
  <c r="N917" i="2" s="1"/>
  <c r="E917" i="5" s="1"/>
  <c r="Q908" i="2"/>
  <c r="D908" i="5" s="1"/>
  <c r="P908" i="2"/>
  <c r="C908" i="5" s="1"/>
  <c r="P907" i="2"/>
  <c r="C907" i="5" s="1"/>
  <c r="Q907" i="2"/>
  <c r="D907" i="5" s="1"/>
  <c r="N908" i="2" a="1"/>
  <c r="N908" i="2" s="1"/>
  <c r="E908" i="5" s="1"/>
  <c r="N903" i="2" a="1"/>
  <c r="N903" i="2" s="1"/>
  <c r="E903" i="5" s="1"/>
  <c r="Q902" i="2"/>
  <c r="D902" i="5" s="1"/>
  <c r="N899" i="2" a="1"/>
  <c r="N899" i="2" s="1"/>
  <c r="E899" i="5" s="1"/>
  <c r="Q898" i="2"/>
  <c r="D898" i="5" s="1"/>
  <c r="P894" i="2"/>
  <c r="C894" i="5" s="1"/>
  <c r="Q894" i="2"/>
  <c r="D894" i="5" s="1"/>
  <c r="P891" i="2"/>
  <c r="C891" i="5" s="1"/>
  <c r="Q891" i="2"/>
  <c r="D891" i="5" s="1"/>
  <c r="P890" i="2"/>
  <c r="C890" i="5" s="1"/>
  <c r="Q890" i="2"/>
  <c r="D890" i="5" s="1"/>
  <c r="Q920" i="2"/>
  <c r="D920" i="5" s="1"/>
  <c r="E917" i="2"/>
  <c r="N915" i="2" a="1"/>
  <c r="N915" i="2" s="1"/>
  <c r="E915" i="5" s="1"/>
  <c r="Q909" i="2"/>
  <c r="D909" i="5" s="1"/>
  <c r="Q892" i="2"/>
  <c r="D892" i="5" s="1"/>
  <c r="P892" i="2"/>
  <c r="C892" i="5" s="1"/>
  <c r="M891" i="2" a="1"/>
  <c r="M891" i="2" s="1"/>
  <c r="F891" i="5" s="1"/>
  <c r="N891" i="2" a="1"/>
  <c r="N891" i="2" s="1"/>
  <c r="E891" i="5" s="1"/>
  <c r="M890" i="2" a="1"/>
  <c r="M890" i="2" s="1"/>
  <c r="F890" i="5" s="1"/>
  <c r="N890" i="2" a="1"/>
  <c r="N890" i="2" s="1"/>
  <c r="E890" i="5" s="1"/>
  <c r="Q921" i="2"/>
  <c r="D921" i="5" s="1"/>
  <c r="F920" i="2"/>
  <c r="M894" i="2" a="1"/>
  <c r="M894" i="2" s="1"/>
  <c r="F894" i="5" s="1"/>
  <c r="N894" i="2" a="1"/>
  <c r="N894" i="2" s="1"/>
  <c r="E894" i="5" s="1"/>
  <c r="N892" i="2" a="1"/>
  <c r="N892" i="2" s="1"/>
  <c r="E892" i="5" s="1"/>
  <c r="M892" i="2" a="1"/>
  <c r="M892" i="2" s="1"/>
  <c r="F892" i="5" s="1"/>
  <c r="P923" i="2"/>
  <c r="C923" i="5" s="1"/>
  <c r="F923" i="2"/>
  <c r="Q913" i="2"/>
  <c r="D913" i="5" s="1"/>
  <c r="F912" i="2"/>
  <c r="N904" i="2" a="1"/>
  <c r="N904" i="2" s="1"/>
  <c r="E904" i="5" s="1"/>
  <c r="N902" i="2" a="1"/>
  <c r="N902" i="2" s="1"/>
  <c r="E902" i="5" s="1"/>
  <c r="M902" i="2" a="1"/>
  <c r="M902" i="2" s="1"/>
  <c r="F902" i="5" s="1"/>
  <c r="M898" i="2" a="1"/>
  <c r="M898" i="2" s="1"/>
  <c r="F898" i="5" s="1"/>
  <c r="N898" i="2" a="1"/>
  <c r="N898" i="2" s="1"/>
  <c r="E898" i="5" s="1"/>
  <c r="Q896" i="2"/>
  <c r="D896" i="5" s="1"/>
  <c r="P896" i="2"/>
  <c r="C896" i="5" s="1"/>
  <c r="P887" i="2"/>
  <c r="C887" i="5" s="1"/>
  <c r="Q887" i="2"/>
  <c r="D887" i="5" s="1"/>
  <c r="N907" i="2" a="1"/>
  <c r="N907" i="2" s="1"/>
  <c r="E907" i="5" s="1"/>
  <c r="Q906" i="2"/>
  <c r="D906" i="5" s="1"/>
  <c r="M905" i="2" a="1"/>
  <c r="M905" i="2" s="1"/>
  <c r="F905" i="5" s="1"/>
  <c r="F905" i="2"/>
  <c r="Q903" i="2"/>
  <c r="D903" i="5" s="1"/>
  <c r="M901" i="2" a="1"/>
  <c r="M901" i="2" s="1"/>
  <c r="F901" i="5" s="1"/>
  <c r="N900" i="2" a="1"/>
  <c r="N900" i="2" s="1"/>
  <c r="E900" i="5" s="1"/>
  <c r="Q899" i="2"/>
  <c r="D899" i="5" s="1"/>
  <c r="N896" i="2" a="1"/>
  <c r="N896" i="2" s="1"/>
  <c r="E896" i="5" s="1"/>
  <c r="Q895" i="2"/>
  <c r="D895" i="5" s="1"/>
  <c r="M886" i="2" a="1"/>
  <c r="M886" i="2" s="1"/>
  <c r="F886" i="5" s="1"/>
  <c r="N886" i="2" a="1"/>
  <c r="N886" i="2" s="1"/>
  <c r="E886" i="5" s="1"/>
  <c r="Q889" i="2"/>
  <c r="D889" i="5" s="1"/>
  <c r="N883" i="2" a="1"/>
  <c r="N883" i="2" s="1"/>
  <c r="E883" i="5" s="1"/>
  <c r="F881" i="2"/>
  <c r="E881" i="2"/>
  <c r="F889" i="2"/>
  <c r="N887" i="2" a="1"/>
  <c r="N887" i="2" s="1"/>
  <c r="E887" i="5" s="1"/>
  <c r="Q886" i="2"/>
  <c r="D886" i="5" s="1"/>
  <c r="M885" i="2" a="1"/>
  <c r="M885" i="2" s="1"/>
  <c r="F885" i="5" s="1"/>
  <c r="M884" i="2" a="1"/>
  <c r="M884" i="2" s="1"/>
  <c r="F884" i="5" s="1"/>
  <c r="M881" i="2" a="1"/>
  <c r="M881" i="2" s="1"/>
  <c r="F881" i="5" s="1"/>
  <c r="N881" i="2" a="1"/>
  <c r="N881" i="2" s="1"/>
  <c r="E881" i="5" s="1"/>
  <c r="M876" i="2" a="1"/>
  <c r="M876" i="2" s="1"/>
  <c r="F876" i="5" s="1"/>
  <c r="N876" i="2" a="1"/>
  <c r="N876" i="2" s="1"/>
  <c r="E876" i="5" s="1"/>
  <c r="Q871" i="2"/>
  <c r="D871" i="5" s="1"/>
  <c r="P871" i="2"/>
  <c r="C871" i="5" s="1"/>
  <c r="F885" i="2"/>
  <c r="E885" i="2"/>
  <c r="E890" i="2"/>
  <c r="N889" i="2" a="1"/>
  <c r="N889" i="2" s="1"/>
  <c r="E889" i="5" s="1"/>
  <c r="Q879" i="2"/>
  <c r="D879" i="5" s="1"/>
  <c r="P879" i="2"/>
  <c r="C879" i="5" s="1"/>
  <c r="M877" i="2" a="1"/>
  <c r="M877" i="2" s="1"/>
  <c r="F877" i="5" s="1"/>
  <c r="N877" i="2" a="1"/>
  <c r="N877" i="2" s="1"/>
  <c r="E877" i="5" s="1"/>
  <c r="M872" i="2" a="1"/>
  <c r="M872" i="2" s="1"/>
  <c r="F872" i="5" s="1"/>
  <c r="N872" i="2" a="1"/>
  <c r="N872" i="2" s="1"/>
  <c r="E872" i="5" s="1"/>
  <c r="Q867" i="2"/>
  <c r="D867" i="5" s="1"/>
  <c r="P867" i="2"/>
  <c r="C867" i="5" s="1"/>
  <c r="E894" i="2"/>
  <c r="P888" i="2"/>
  <c r="C888" i="5" s="1"/>
  <c r="M880" i="2" a="1"/>
  <c r="M880" i="2" s="1"/>
  <c r="F880" i="5" s="1"/>
  <c r="Q875" i="2"/>
  <c r="D875" i="5" s="1"/>
  <c r="P875" i="2"/>
  <c r="C875" i="5" s="1"/>
  <c r="Q883" i="2"/>
  <c r="D883" i="5" s="1"/>
  <c r="P883" i="2"/>
  <c r="C883" i="5" s="1"/>
  <c r="M868" i="2" a="1"/>
  <c r="M868" i="2" s="1"/>
  <c r="F868" i="5" s="1"/>
  <c r="N868" i="2" a="1"/>
  <c r="N868" i="2" s="1"/>
  <c r="E868" i="5" s="1"/>
  <c r="N873" i="2" a="1"/>
  <c r="N873" i="2" s="1"/>
  <c r="E873" i="5" s="1"/>
  <c r="N869" i="2" a="1"/>
  <c r="N869" i="2" s="1"/>
  <c r="E869" i="5" s="1"/>
  <c r="M866" i="2" a="1"/>
  <c r="M866" i="2" s="1"/>
  <c r="F866" i="5" s="1"/>
  <c r="M864" i="2" a="1"/>
  <c r="M864" i="2" s="1"/>
  <c r="F864" i="5" s="1"/>
  <c r="M863" i="2" a="1"/>
  <c r="M863" i="2" s="1"/>
  <c r="F863" i="5" s="1"/>
  <c r="E877" i="2"/>
  <c r="E873" i="2"/>
  <c r="E869" i="2"/>
  <c r="P857" i="2"/>
  <c r="C857" i="5" s="1"/>
  <c r="P860" i="2"/>
  <c r="C860" i="5" s="1"/>
  <c r="P859" i="2"/>
  <c r="C859" i="5" s="1"/>
  <c r="N857" i="2" a="1"/>
  <c r="N857" i="2" s="1"/>
  <c r="E857" i="5" s="1"/>
  <c r="P864" i="2"/>
  <c r="C864" i="5" s="1"/>
  <c r="P863" i="2"/>
  <c r="C863" i="5" s="1"/>
  <c r="P862" i="2"/>
  <c r="C862" i="5" s="1"/>
  <c r="N860" i="2" a="1"/>
  <c r="N860" i="2" s="1"/>
  <c r="E860" i="5" s="1"/>
  <c r="N859" i="2" a="1"/>
  <c r="N859" i="2" s="1"/>
  <c r="E859" i="5" s="1"/>
  <c r="P877" i="2"/>
  <c r="C877" i="5" s="1"/>
  <c r="N861" i="2" a="1"/>
  <c r="N861" i="2" s="1"/>
  <c r="E861" i="5" s="1"/>
  <c r="F857" i="2"/>
  <c r="P836" i="2"/>
  <c r="C836" i="5" s="1"/>
  <c r="Q836" i="2"/>
  <c r="D836" i="5" s="1"/>
  <c r="M797" i="2" a="1"/>
  <c r="M797" i="2" s="1"/>
  <c r="F797" i="5" s="1"/>
  <c r="N797" i="2" a="1"/>
  <c r="N797" i="2" s="1"/>
  <c r="E797" i="5" s="1"/>
  <c r="Q770" i="2"/>
  <c r="D770" i="5" s="1"/>
  <c r="P770" i="2"/>
  <c r="C770" i="5" s="1"/>
  <c r="N765" i="2" a="1"/>
  <c r="N765" i="2" s="1"/>
  <c r="E765" i="5" s="1"/>
  <c r="M765" i="2" a="1"/>
  <c r="M765" i="2" s="1"/>
  <c r="F765" i="5" s="1"/>
  <c r="N756" i="2" a="1"/>
  <c r="N756" i="2" s="1"/>
  <c r="E756" i="5" s="1"/>
  <c r="M756" i="2" a="1"/>
  <c r="M756" i="2" s="1"/>
  <c r="F756" i="5" s="1"/>
  <c r="N827" i="2" a="1"/>
  <c r="N827" i="2" s="1"/>
  <c r="E827" i="5" s="1"/>
  <c r="M827" i="2" a="1"/>
  <c r="M827" i="2" s="1"/>
  <c r="F827" i="5" s="1"/>
  <c r="M811" i="2" a="1"/>
  <c r="M811" i="2" s="1"/>
  <c r="F811" i="5" s="1"/>
  <c r="N811" i="2" a="1"/>
  <c r="N811" i="2" s="1"/>
  <c r="E811" i="5" s="1"/>
  <c r="M800" i="2" a="1"/>
  <c r="M800" i="2" s="1"/>
  <c r="F800" i="5" s="1"/>
  <c r="N800" i="2" a="1"/>
  <c r="N800" i="2" s="1"/>
  <c r="E800" i="5" s="1"/>
  <c r="Q846" i="2"/>
  <c r="D846" i="5" s="1"/>
  <c r="P846" i="2"/>
  <c r="C846" i="5" s="1"/>
  <c r="N843" i="2" a="1"/>
  <c r="N843" i="2" s="1"/>
  <c r="E843" i="5" s="1"/>
  <c r="M843" i="2" a="1"/>
  <c r="M843" i="2" s="1"/>
  <c r="F843" i="5" s="1"/>
  <c r="Q796" i="2"/>
  <c r="D796" i="5" s="1"/>
  <c r="P796" i="2"/>
  <c r="C796" i="5" s="1"/>
  <c r="N773" i="2" a="1"/>
  <c r="N773" i="2" s="1"/>
  <c r="E773" i="5" s="1"/>
  <c r="M773" i="2" a="1"/>
  <c r="M773" i="2" s="1"/>
  <c r="F773" i="5" s="1"/>
  <c r="P784" i="2"/>
  <c r="C784" i="5" s="1"/>
  <c r="Q784" i="2"/>
  <c r="D784" i="5" s="1"/>
  <c r="Q774" i="2"/>
  <c r="D774" i="5" s="1"/>
  <c r="P774" i="2"/>
  <c r="C774" i="5" s="1"/>
  <c r="P845" i="2"/>
  <c r="C845" i="5" s="1"/>
  <c r="Q845" i="2"/>
  <c r="D845" i="5" s="1"/>
  <c r="M801" i="2" a="1"/>
  <c r="M801" i="2" s="1"/>
  <c r="F801" i="5" s="1"/>
  <c r="N801" i="2" a="1"/>
  <c r="N801" i="2" s="1"/>
  <c r="E801" i="5" s="1"/>
  <c r="N779" i="2" a="1"/>
  <c r="N779" i="2" s="1"/>
  <c r="E779" i="5" s="1"/>
  <c r="M779" i="2" a="1"/>
  <c r="M779" i="2" s="1"/>
  <c r="F779" i="5" s="1"/>
  <c r="E733" i="2"/>
  <c r="F733" i="2"/>
  <c r="N708" i="2" a="1"/>
  <c r="N708" i="2" s="1"/>
  <c r="E708" i="5" s="1"/>
  <c r="M708" i="2" a="1"/>
  <c r="M708" i="2" s="1"/>
  <c r="P698" i="2"/>
  <c r="Q698" i="2"/>
  <c r="E843" i="2"/>
  <c r="M809" i="2" a="1"/>
  <c r="M809" i="2" s="1"/>
  <c r="F809" i="5" s="1"/>
  <c r="N808" i="2" a="1"/>
  <c r="N808" i="2" s="1"/>
  <c r="E808" i="5" s="1"/>
  <c r="Q776" i="2"/>
  <c r="D776" i="5" s="1"/>
  <c r="P769" i="2"/>
  <c r="C769" i="5" s="1"/>
  <c r="Q750" i="2"/>
  <c r="D750" i="5" s="1"/>
  <c r="P750" i="2"/>
  <c r="C750" i="5" s="1"/>
  <c r="E743" i="2"/>
  <c r="F743" i="2"/>
  <c r="F741" i="2"/>
  <c r="N726" i="2" a="1"/>
  <c r="N726" i="2" s="1"/>
  <c r="E726" i="5" s="1"/>
  <c r="M726" i="2" a="1"/>
  <c r="M726" i="2" s="1"/>
  <c r="F726" i="5" s="1"/>
  <c r="M698" i="2" a="1"/>
  <c r="M698" i="2" s="1"/>
  <c r="F698" i="5" s="1"/>
  <c r="N698" i="2" a="1"/>
  <c r="N698" i="2" s="1"/>
  <c r="E698" i="5" s="1"/>
  <c r="E753" i="2"/>
  <c r="F753" i="2"/>
  <c r="M712" i="2" a="1"/>
  <c r="M712" i="2" s="1"/>
  <c r="N712" i="2" a="1"/>
  <c r="N712" i="2" s="1"/>
  <c r="F854" i="2"/>
  <c r="F853" i="2"/>
  <c r="M852" i="2" a="1"/>
  <c r="M852" i="2" s="1"/>
  <c r="F852" i="5" s="1"/>
  <c r="E848" i="2"/>
  <c r="Q835" i="2"/>
  <c r="D835" i="5" s="1"/>
  <c r="F833" i="2"/>
  <c r="Q819" i="2"/>
  <c r="D819" i="5" s="1"/>
  <c r="F814" i="2"/>
  <c r="F813" i="2"/>
  <c r="Q804" i="2"/>
  <c r="D804" i="5" s="1"/>
  <c r="F777" i="2"/>
  <c r="N764" i="2" a="1"/>
  <c r="N764" i="2" s="1"/>
  <c r="E764" i="5" s="1"/>
  <c r="P739" i="2"/>
  <c r="C739" i="5" s="1"/>
  <c r="P727" i="2"/>
  <c r="C727" i="5" s="1"/>
  <c r="Q727" i="2"/>
  <c r="D727" i="5" s="1"/>
  <c r="P713" i="2"/>
  <c r="Q713" i="2"/>
  <c r="D713" i="5" s="1"/>
  <c r="F851" i="2"/>
  <c r="M823" i="2" a="1"/>
  <c r="M823" i="2" s="1"/>
  <c r="F823" i="5" s="1"/>
  <c r="N789" i="2" a="1"/>
  <c r="N789" i="2" s="1"/>
  <c r="E789" i="5" s="1"/>
  <c r="F781" i="2"/>
  <c r="M776" i="2" a="1"/>
  <c r="M776" i="2" s="1"/>
  <c r="F776" i="5" s="1"/>
  <c r="E770" i="2"/>
  <c r="M769" i="2" a="1"/>
  <c r="M769" i="2" s="1"/>
  <c r="F769" i="5" s="1"/>
  <c r="E750" i="2"/>
  <c r="E739" i="2"/>
  <c r="F739" i="2"/>
  <c r="N746" i="2" a="1"/>
  <c r="N746" i="2" s="1"/>
  <c r="E746" i="5" s="1"/>
  <c r="M746" i="2" a="1"/>
  <c r="M746" i="2" s="1"/>
  <c r="F746" i="5" s="1"/>
  <c r="F744" i="2"/>
  <c r="E744" i="2"/>
  <c r="Q742" i="2"/>
  <c r="D742" i="5" s="1"/>
  <c r="P742" i="2"/>
  <c r="C742" i="5" s="1"/>
  <c r="N721" i="2" a="1"/>
  <c r="N721" i="2" s="1"/>
  <c r="E721" i="5" s="1"/>
  <c r="M721" i="2" a="1"/>
  <c r="M721" i="2" s="1"/>
  <c r="F721" i="5" s="1"/>
  <c r="M713" i="2" a="1"/>
  <c r="M713" i="2" s="1"/>
  <c r="N713" i="2" a="1"/>
  <c r="N713" i="2" s="1"/>
  <c r="E856" i="2"/>
  <c r="F829" i="2"/>
  <c r="N819" i="2" a="1"/>
  <c r="N819" i="2" s="1"/>
  <c r="E819" i="5" s="1"/>
  <c r="F818" i="2"/>
  <c r="F817" i="2"/>
  <c r="F803" i="2"/>
  <c r="N802" i="2" a="1"/>
  <c r="N802" i="2" s="1"/>
  <c r="E802" i="5" s="1"/>
  <c r="F801" i="2"/>
  <c r="N728" i="2" a="1"/>
  <c r="N728" i="2" s="1"/>
  <c r="E728" i="5" s="1"/>
  <c r="M728" i="2" a="1"/>
  <c r="M728" i="2" s="1"/>
  <c r="F728" i="5" s="1"/>
  <c r="P719" i="2"/>
  <c r="Q719" i="2"/>
  <c r="M704" i="2" a="1"/>
  <c r="M704" i="2" s="1"/>
  <c r="N704" i="2" a="1"/>
  <c r="N704" i="2" s="1"/>
  <c r="P534" i="2"/>
  <c r="Q534" i="2"/>
  <c r="P844" i="2"/>
  <c r="C844" i="5" s="1"/>
  <c r="Q831" i="2"/>
  <c r="D831" i="5" s="1"/>
  <c r="N830" i="2" a="1"/>
  <c r="N830" i="2" s="1"/>
  <c r="E830" i="5" s="1"/>
  <c r="P810" i="2"/>
  <c r="C810" i="5" s="1"/>
  <c r="M806" i="2" a="1"/>
  <c r="M806" i="2" s="1"/>
  <c r="F806" i="5" s="1"/>
  <c r="F802" i="2"/>
  <c r="E800" i="2"/>
  <c r="Q793" i="2"/>
  <c r="D793" i="5" s="1"/>
  <c r="Q792" i="2"/>
  <c r="D792" i="5" s="1"/>
  <c r="F791" i="2"/>
  <c r="N783" i="2" a="1"/>
  <c r="N783" i="2" s="1"/>
  <c r="E783" i="5" s="1"/>
  <c r="E759" i="2"/>
  <c r="E722" i="2"/>
  <c r="F722" i="2"/>
  <c r="F424" i="2"/>
  <c r="E424" i="2"/>
  <c r="Q227" i="2"/>
  <c r="P227" i="2"/>
  <c r="P168" i="2"/>
  <c r="Q168" i="2"/>
  <c r="F738" i="2"/>
  <c r="E732" i="2"/>
  <c r="E720" i="2"/>
  <c r="E704" i="2"/>
  <c r="E694" i="2"/>
  <c r="E691" i="2"/>
  <c r="E690" i="2"/>
  <c r="F683" i="2"/>
  <c r="P679" i="2"/>
  <c r="C679" i="5" s="1"/>
  <c r="E679" i="2"/>
  <c r="N671" i="2" a="1"/>
  <c r="N671" i="2" s="1"/>
  <c r="F671" i="2"/>
  <c r="N655" i="2" a="1"/>
  <c r="N655" i="2" s="1"/>
  <c r="E655" i="5" s="1"/>
  <c r="P637" i="2"/>
  <c r="C637" i="5" s="1"/>
  <c r="Q418" i="2"/>
  <c r="D418" i="5" s="1"/>
  <c r="E414" i="2"/>
  <c r="N410" i="2" a="1"/>
  <c r="N410" i="2" s="1"/>
  <c r="M410" i="2" a="1"/>
  <c r="M410" i="2" s="1"/>
  <c r="N119" i="2" a="1"/>
  <c r="N119" i="2" s="1"/>
  <c r="M119" i="2" a="1"/>
  <c r="M119" i="2" s="1"/>
  <c r="N516" i="2" a="1"/>
  <c r="N516" i="2" s="1"/>
  <c r="P513" i="2"/>
  <c r="N457" i="2" a="1"/>
  <c r="N457" i="2" s="1"/>
  <c r="P240" i="2"/>
  <c r="C240" i="5" s="1"/>
  <c r="Q240" i="2"/>
  <c r="F745" i="2"/>
  <c r="E708" i="2"/>
  <c r="E692" i="2"/>
  <c r="F659" i="2"/>
  <c r="M255" i="2" a="1"/>
  <c r="M255" i="2" s="1"/>
  <c r="N255" i="2" a="1"/>
  <c r="N255" i="2" s="1"/>
  <c r="Q173" i="2"/>
  <c r="P173" i="2"/>
  <c r="C173" i="5" s="1"/>
  <c r="N155" i="2" a="1"/>
  <c r="N155" i="2" s="1"/>
  <c r="M155" i="2" a="1"/>
  <c r="M155" i="2" s="1"/>
  <c r="Q118" i="2"/>
  <c r="D118" i="5" s="1"/>
  <c r="P118" i="2"/>
  <c r="C118" i="5" s="1"/>
  <c r="Q721" i="2"/>
  <c r="D721" i="5" s="1"/>
  <c r="M659" i="2" a="1"/>
  <c r="M659" i="2" s="1"/>
  <c r="E657" i="2"/>
  <c r="P644" i="2"/>
  <c r="E644" i="2"/>
  <c r="E638" i="2"/>
  <c r="E625" i="2"/>
  <c r="F623" i="2"/>
  <c r="E571" i="2"/>
  <c r="E554" i="2"/>
  <c r="E529" i="2"/>
  <c r="P517" i="2"/>
  <c r="E502" i="2"/>
  <c r="F487" i="2"/>
  <c r="F458" i="2"/>
  <c r="F454" i="2"/>
  <c r="F433" i="2"/>
  <c r="F421" i="2"/>
  <c r="P723" i="2"/>
  <c r="C723" i="5" s="1"/>
  <c r="F627" i="2"/>
  <c r="P596" i="2"/>
  <c r="F552" i="2"/>
  <c r="E431" i="2"/>
  <c r="P252" i="2"/>
  <c r="Q252" i="2"/>
  <c r="N171" i="2" a="1"/>
  <c r="N171" i="2" s="1"/>
  <c r="E171" i="5" s="1"/>
  <c r="M171" i="2" a="1"/>
  <c r="M171" i="2" s="1"/>
  <c r="Q703" i="2"/>
  <c r="F696" i="2"/>
  <c r="Q690" i="2"/>
  <c r="F678" i="2"/>
  <c r="F666" i="2"/>
  <c r="F662" i="2"/>
  <c r="F483" i="2"/>
  <c r="F461" i="2"/>
  <c r="Q174" i="2"/>
  <c r="P174" i="2"/>
  <c r="N120" i="2" a="1"/>
  <c r="N120" i="2" s="1"/>
  <c r="M120" i="2" a="1"/>
  <c r="M120" i="2" s="1"/>
  <c r="F120" i="5" s="1"/>
  <c r="N709" i="2" a="1"/>
  <c r="N709" i="2" s="1"/>
  <c r="E697" i="2"/>
  <c r="E681" i="2"/>
  <c r="E673" i="2"/>
  <c r="Q660" i="2"/>
  <c r="N654" i="2" a="1"/>
  <c r="N654" i="2" s="1"/>
  <c r="E654" i="5" s="1"/>
  <c r="E647" i="2"/>
  <c r="P639" i="2"/>
  <c r="C639" i="5" s="1"/>
  <c r="Q592" i="2"/>
  <c r="E539" i="2"/>
  <c r="E481" i="2"/>
  <c r="F442" i="2"/>
  <c r="N401" i="2" a="1"/>
  <c r="N401" i="2" s="1"/>
  <c r="E401" i="5" s="1"/>
  <c r="P156" i="2"/>
  <c r="Q156" i="2"/>
  <c r="P117" i="2"/>
  <c r="Q117" i="2"/>
  <c r="N385" i="2" a="1"/>
  <c r="N385" i="2" s="1"/>
  <c r="E385" i="5" s="1"/>
  <c r="E355" i="2"/>
  <c r="E342" i="2"/>
  <c r="P310" i="2"/>
  <c r="E300" i="2"/>
  <c r="F244" i="2"/>
  <c r="M214" i="2" a="1"/>
  <c r="M214" i="2" s="1"/>
  <c r="M172" i="2" a="1"/>
  <c r="M172" i="2" s="1"/>
  <c r="F172" i="5" s="1"/>
  <c r="E172" i="2"/>
  <c r="E164" i="2"/>
  <c r="E145" i="2"/>
  <c r="Q119" i="2"/>
  <c r="E115" i="2"/>
  <c r="Q105" i="2"/>
  <c r="M90" i="2" a="1"/>
  <c r="M90" i="2" s="1"/>
  <c r="N85" i="2" a="1"/>
  <c r="N85" i="2" s="1"/>
  <c r="P80" i="2"/>
  <c r="P77" i="2"/>
  <c r="C77" i="5" s="1"/>
  <c r="E69" i="2"/>
  <c r="E66" i="2"/>
  <c r="P40" i="2"/>
  <c r="E10" i="2"/>
  <c r="P6" i="2"/>
  <c r="P4" i="2"/>
  <c r="E22" i="2"/>
  <c r="E14" i="2"/>
  <c r="P7" i="2"/>
  <c r="F382" i="2"/>
  <c r="E328" i="2"/>
  <c r="P326" i="2"/>
  <c r="F296" i="2"/>
  <c r="M195" i="2" a="1"/>
  <c r="M195" i="2" s="1"/>
  <c r="F195" i="2"/>
  <c r="E162" i="2"/>
  <c r="E150" i="2"/>
  <c r="P127" i="2"/>
  <c r="F121" i="2"/>
  <c r="E120" i="2"/>
  <c r="F106" i="2"/>
  <c r="E94" i="2"/>
  <c r="N67" i="2" a="1"/>
  <c r="N67" i="2" s="1"/>
  <c r="E67" i="5" s="1"/>
  <c r="P23" i="2"/>
  <c r="M7" i="2" a="1"/>
  <c r="M7" i="2" s="1"/>
  <c r="Q374" i="2"/>
  <c r="N353" i="2" a="1"/>
  <c r="N353" i="2" s="1"/>
  <c r="N330" i="2" a="1"/>
  <c r="N330" i="2" s="1"/>
  <c r="F302" i="2"/>
  <c r="E279" i="2"/>
  <c r="E273" i="2"/>
  <c r="F270" i="2"/>
  <c r="E233" i="2"/>
  <c r="Q222" i="2"/>
  <c r="E210" i="2"/>
  <c r="E196" i="2"/>
  <c r="P179" i="2"/>
  <c r="C179" i="5" s="1"/>
  <c r="Q159" i="2"/>
  <c r="D159" i="5" s="1"/>
  <c r="E158" i="2"/>
  <c r="F151" i="2"/>
  <c r="Q135" i="2"/>
  <c r="D135" i="5" s="1"/>
  <c r="Q107" i="2"/>
  <c r="P95" i="2"/>
  <c r="F95" i="2"/>
  <c r="F89" i="2"/>
  <c r="M86" i="2" a="1"/>
  <c r="M86" i="2" s="1"/>
  <c r="E65" i="2"/>
  <c r="F59" i="2"/>
  <c r="F23" i="2"/>
  <c r="E406" i="2"/>
  <c r="N389" i="2" a="1"/>
  <c r="N389" i="2" s="1"/>
  <c r="Q147" i="2"/>
  <c r="D147" i="5" s="1"/>
  <c r="Q144" i="2"/>
  <c r="D144" i="5" s="1"/>
  <c r="F101" i="2"/>
  <c r="E92" i="2"/>
  <c r="E56" i="2"/>
  <c r="E53" i="2"/>
  <c r="Q48" i="2"/>
  <c r="E31" i="2"/>
  <c r="P27" i="2"/>
  <c r="F13" i="2"/>
  <c r="Q9" i="2"/>
  <c r="F368" i="2"/>
  <c r="F312" i="2"/>
  <c r="F286" i="2"/>
  <c r="F248" i="2"/>
  <c r="F234" i="2"/>
  <c r="F203" i="2"/>
  <c r="E361" i="2"/>
  <c r="E340" i="2"/>
  <c r="E292" i="2"/>
  <c r="P274" i="2"/>
  <c r="E271" i="2"/>
  <c r="E258" i="2"/>
  <c r="M229" i="2" a="1"/>
  <c r="M229" i="2" s="1"/>
  <c r="F229" i="5" s="1"/>
  <c r="F225" i="2"/>
  <c r="E223" i="2"/>
  <c r="Q199" i="2"/>
  <c r="E199" i="2"/>
  <c r="F193" i="2"/>
  <c r="P167" i="2"/>
  <c r="C167" i="5" s="1"/>
  <c r="F155" i="2"/>
  <c r="E136" i="2"/>
  <c r="E108" i="2"/>
  <c r="E104" i="2"/>
  <c r="F34" i="2"/>
  <c r="M19" i="2" a="1"/>
  <c r="M19" i="2" s="1"/>
  <c r="F81" i="2"/>
  <c r="F792" i="2"/>
  <c r="E792" i="2"/>
  <c r="F782" i="2"/>
  <c r="E782" i="2"/>
  <c r="F776" i="2"/>
  <c r="E776" i="2"/>
  <c r="M774" i="2" a="1"/>
  <c r="M774" i="2" s="1"/>
  <c r="F774" i="5" s="1"/>
  <c r="N774" i="2" a="1"/>
  <c r="N774" i="2" s="1"/>
  <c r="E774" i="5" s="1"/>
  <c r="F772" i="2"/>
  <c r="E772" i="2"/>
  <c r="P771" i="2"/>
  <c r="C771" i="5" s="1"/>
  <c r="Q771" i="2"/>
  <c r="D771" i="5" s="1"/>
  <c r="P768" i="2"/>
  <c r="C768" i="5" s="1"/>
  <c r="Q768" i="2"/>
  <c r="D768" i="5" s="1"/>
  <c r="Q766" i="2"/>
  <c r="D766" i="5" s="1"/>
  <c r="P766" i="2"/>
  <c r="C766" i="5" s="1"/>
  <c r="M766" i="2" a="1"/>
  <c r="M766" i="2" s="1"/>
  <c r="F766" i="5" s="1"/>
  <c r="N766" i="2" a="1"/>
  <c r="N766" i="2" s="1"/>
  <c r="E766" i="5" s="1"/>
  <c r="Q765" i="2"/>
  <c r="D765" i="5" s="1"/>
  <c r="P765" i="2"/>
  <c r="C765" i="5" s="1"/>
  <c r="P764" i="2"/>
  <c r="C764" i="5" s="1"/>
  <c r="Q764" i="2"/>
  <c r="D764" i="5" s="1"/>
  <c r="M763" i="2" a="1"/>
  <c r="M763" i="2" s="1"/>
  <c r="F763" i="5" s="1"/>
  <c r="N763" i="2" a="1"/>
  <c r="N763" i="2" s="1"/>
  <c r="E763" i="5" s="1"/>
  <c r="P761" i="2"/>
  <c r="C761" i="5" s="1"/>
  <c r="Q761" i="2"/>
  <c r="D761" i="5" s="1"/>
  <c r="M761" i="2" a="1"/>
  <c r="M761" i="2" s="1"/>
  <c r="F761" i="5" s="1"/>
  <c r="N761" i="2" a="1"/>
  <c r="N761" i="2" s="1"/>
  <c r="E761" i="5" s="1"/>
  <c r="P760" i="2"/>
  <c r="C760" i="5" s="1"/>
  <c r="Q760" i="2"/>
  <c r="D760" i="5" s="1"/>
  <c r="M760" i="2" a="1"/>
  <c r="M760" i="2" s="1"/>
  <c r="F760" i="5" s="1"/>
  <c r="N760" i="2" a="1"/>
  <c r="N760" i="2" s="1"/>
  <c r="E760" i="5" s="1"/>
  <c r="M759" i="2" a="1"/>
  <c r="M759" i="2" s="1"/>
  <c r="F759" i="5" s="1"/>
  <c r="N759" i="2" a="1"/>
  <c r="N759" i="2" s="1"/>
  <c r="E759" i="5" s="1"/>
  <c r="P757" i="2"/>
  <c r="C757" i="5" s="1"/>
  <c r="Q757" i="2"/>
  <c r="D757" i="5" s="1"/>
  <c r="M757" i="2" a="1"/>
  <c r="M757" i="2" s="1"/>
  <c r="F757" i="5" s="1"/>
  <c r="N757" i="2" a="1"/>
  <c r="N757" i="2" s="1"/>
  <c r="E757" i="5" s="1"/>
  <c r="P756" i="2"/>
  <c r="C756" i="5" s="1"/>
  <c r="Q756" i="2"/>
  <c r="D756" i="5" s="1"/>
  <c r="M753" i="2" a="1"/>
  <c r="M753" i="2" s="1"/>
  <c r="F753" i="5" s="1"/>
  <c r="N753" i="2" a="1"/>
  <c r="N753" i="2" s="1"/>
  <c r="E753" i="5" s="1"/>
  <c r="M751" i="2" a="1"/>
  <c r="M751" i="2" s="1"/>
  <c r="F751" i="5" s="1"/>
  <c r="N751" i="2" a="1"/>
  <c r="N751" i="2" s="1"/>
  <c r="E751" i="5" s="1"/>
  <c r="M749" i="2" a="1"/>
  <c r="M749" i="2" s="1"/>
  <c r="F749" i="5" s="1"/>
  <c r="N749" i="2" a="1"/>
  <c r="N749" i="2" s="1"/>
  <c r="E749" i="5" s="1"/>
  <c r="P748" i="2"/>
  <c r="C748" i="5" s="1"/>
  <c r="Q748" i="2"/>
  <c r="D748" i="5" s="1"/>
  <c r="M748" i="2" a="1"/>
  <c r="M748" i="2" s="1"/>
  <c r="F748" i="5" s="1"/>
  <c r="N748" i="2" a="1"/>
  <c r="N748" i="2" s="1"/>
  <c r="E748" i="5" s="1"/>
  <c r="Q746" i="2"/>
  <c r="D746" i="5" s="1"/>
  <c r="P746" i="2"/>
  <c r="C746" i="5" s="1"/>
  <c r="M743" i="2" a="1"/>
  <c r="M743" i="2" s="1"/>
  <c r="F743" i="5" s="1"/>
  <c r="N743" i="2" a="1"/>
  <c r="N743" i="2" s="1"/>
  <c r="E743" i="5" s="1"/>
  <c r="P740" i="2"/>
  <c r="C740" i="5" s="1"/>
  <c r="Q740" i="2"/>
  <c r="D740" i="5" s="1"/>
  <c r="N740" i="2" a="1"/>
  <c r="N740" i="2" s="1"/>
  <c r="E740" i="5" s="1"/>
  <c r="M740" i="2" a="1"/>
  <c r="M740" i="2" s="1"/>
  <c r="F740" i="5" s="1"/>
  <c r="Q738" i="2"/>
  <c r="D738" i="5" s="1"/>
  <c r="P738" i="2"/>
  <c r="C738" i="5" s="1"/>
  <c r="P737" i="2"/>
  <c r="C737" i="5" s="1"/>
  <c r="Q737" i="2"/>
  <c r="D737" i="5" s="1"/>
  <c r="M737" i="2" a="1"/>
  <c r="M737" i="2" s="1"/>
  <c r="F737" i="5" s="1"/>
  <c r="N737" i="2" a="1"/>
  <c r="N737" i="2" s="1"/>
  <c r="E737" i="5" s="1"/>
  <c r="P736" i="2"/>
  <c r="C736" i="5" s="1"/>
  <c r="Q736" i="2"/>
  <c r="D736" i="5" s="1"/>
  <c r="Q734" i="2"/>
  <c r="D734" i="5" s="1"/>
  <c r="P734" i="2"/>
  <c r="C734" i="5" s="1"/>
  <c r="P732" i="2"/>
  <c r="C732" i="5" s="1"/>
  <c r="Q732" i="2"/>
  <c r="D732" i="5" s="1"/>
  <c r="N732" i="2" a="1"/>
  <c r="N732" i="2" s="1"/>
  <c r="E732" i="5" s="1"/>
  <c r="M732" i="2" a="1"/>
  <c r="M732" i="2" s="1"/>
  <c r="F732" i="5" s="1"/>
  <c r="M731" i="2" a="1"/>
  <c r="M731" i="2" s="1"/>
  <c r="F731" i="5" s="1"/>
  <c r="N731" i="2" a="1"/>
  <c r="N731" i="2" s="1"/>
  <c r="E731" i="5" s="1"/>
  <c r="P729" i="2"/>
  <c r="C729" i="5" s="1"/>
  <c r="Q729" i="2"/>
  <c r="D729" i="5" s="1"/>
  <c r="P728" i="2"/>
  <c r="C728" i="5" s="1"/>
  <c r="Q728" i="2"/>
  <c r="D728" i="5" s="1"/>
  <c r="M727" i="2" a="1"/>
  <c r="M727" i="2" s="1"/>
  <c r="F727" i="5" s="1"/>
  <c r="N727" i="2" a="1"/>
  <c r="N727" i="2" s="1"/>
  <c r="E727" i="5" s="1"/>
  <c r="P725" i="2"/>
  <c r="C725" i="5" s="1"/>
  <c r="Q725" i="2"/>
  <c r="D725" i="5" s="1"/>
  <c r="M725" i="2" a="1"/>
  <c r="M725" i="2" s="1"/>
  <c r="F725" i="5" s="1"/>
  <c r="N725" i="2" a="1"/>
  <c r="N725" i="2" s="1"/>
  <c r="E725" i="5" s="1"/>
  <c r="E764" i="2"/>
  <c r="M762" i="2" a="1"/>
  <c r="M762" i="2" s="1"/>
  <c r="F762" i="5" s="1"/>
  <c r="Q759" i="2"/>
  <c r="D759" i="5" s="1"/>
  <c r="M755" i="2" a="1"/>
  <c r="M755" i="2" s="1"/>
  <c r="F755" i="5" s="1"/>
  <c r="P753" i="2"/>
  <c r="C753" i="5" s="1"/>
  <c r="P752" i="2"/>
  <c r="C752" i="5" s="1"/>
  <c r="E752" i="2"/>
  <c r="E746" i="2"/>
  <c r="P741" i="2"/>
  <c r="C741" i="5" s="1"/>
  <c r="M739" i="2" a="1"/>
  <c r="M739" i="2" s="1"/>
  <c r="F739" i="5" s="1"/>
  <c r="M736" i="2" a="1"/>
  <c r="M736" i="2" s="1"/>
  <c r="F736" i="5" s="1"/>
  <c r="F735" i="2"/>
  <c r="M733" i="2" a="1"/>
  <c r="M733" i="2" s="1"/>
  <c r="F733" i="5" s="1"/>
  <c r="P731" i="2"/>
  <c r="C731" i="5" s="1"/>
  <c r="P726" i="2"/>
  <c r="C726" i="5" s="1"/>
  <c r="Q724" i="2"/>
  <c r="D724" i="5" s="1"/>
  <c r="P718" i="2"/>
  <c r="C718" i="5" s="1"/>
  <c r="P712" i="2"/>
  <c r="C712" i="5" s="1"/>
  <c r="Q712" i="2"/>
  <c r="D712" i="5" s="1"/>
  <c r="Q674" i="2"/>
  <c r="D674" i="5" s="1"/>
  <c r="P674" i="2"/>
  <c r="M720" i="2" a="1"/>
  <c r="M720" i="2" s="1"/>
  <c r="F720" i="5" s="1"/>
  <c r="P717" i="2"/>
  <c r="C717" i="5" s="1"/>
  <c r="Q717" i="2"/>
  <c r="P716" i="2"/>
  <c r="C716" i="5" s="1"/>
  <c r="Q716" i="2"/>
  <c r="D716" i="5" s="1"/>
  <c r="M707" i="2" a="1"/>
  <c r="M707" i="2" s="1"/>
  <c r="N707" i="2" a="1"/>
  <c r="N707" i="2" s="1"/>
  <c r="E707" i="5" s="1"/>
  <c r="Q687" i="2"/>
  <c r="P687" i="2"/>
  <c r="C687" i="5" s="1"/>
  <c r="Q749" i="2"/>
  <c r="D749" i="5" s="1"/>
  <c r="N745" i="2" a="1"/>
  <c r="N745" i="2" s="1"/>
  <c r="E745" i="5" s="1"/>
  <c r="M716" i="2" a="1"/>
  <c r="M716" i="2" s="1"/>
  <c r="N716" i="2" a="1"/>
  <c r="N716" i="2" s="1"/>
  <c r="F716" i="2"/>
  <c r="E716" i="2"/>
  <c r="M714" i="2" a="1"/>
  <c r="M714" i="2" s="1"/>
  <c r="F714" i="5" s="1"/>
  <c r="N714" i="2" a="1"/>
  <c r="N714" i="2" s="1"/>
  <c r="Q710" i="2"/>
  <c r="P710" i="2"/>
  <c r="P762" i="2"/>
  <c r="C762" i="5" s="1"/>
  <c r="E760" i="2"/>
  <c r="F755" i="2"/>
  <c r="N752" i="2" a="1"/>
  <c r="N752" i="2" s="1"/>
  <c r="E752" i="5" s="1"/>
  <c r="E748" i="2"/>
  <c r="E736" i="2"/>
  <c r="Q733" i="2"/>
  <c r="D733" i="5" s="1"/>
  <c r="P730" i="2"/>
  <c r="C730" i="5" s="1"/>
  <c r="M724" i="2" a="1"/>
  <c r="M724" i="2" s="1"/>
  <c r="F724" i="5" s="1"/>
  <c r="N724" i="2" a="1"/>
  <c r="N724" i="2" s="1"/>
  <c r="E724" i="5" s="1"/>
  <c r="F719" i="2"/>
  <c r="M717" i="2" a="1"/>
  <c r="M717" i="2" s="1"/>
  <c r="N717" i="2" a="1"/>
  <c r="N717" i="2" s="1"/>
  <c r="N705" i="2" a="1"/>
  <c r="N705" i="2" s="1"/>
  <c r="M705" i="2" a="1"/>
  <c r="M705" i="2" s="1"/>
  <c r="M696" i="2" a="1"/>
  <c r="M696" i="2" s="1"/>
  <c r="N696" i="2" a="1"/>
  <c r="N696" i="2" s="1"/>
  <c r="E696" i="5" s="1"/>
  <c r="P681" i="2"/>
  <c r="Q681" i="2"/>
  <c r="M680" i="2" a="1"/>
  <c r="M680" i="2" s="1"/>
  <c r="N680" i="2" a="1"/>
  <c r="N680" i="2" s="1"/>
  <c r="M677" i="2" a="1"/>
  <c r="M677" i="2" s="1"/>
  <c r="N677" i="2" a="1"/>
  <c r="N677" i="2" s="1"/>
  <c r="N754" i="2" a="1"/>
  <c r="N754" i="2" s="1"/>
  <c r="E754" i="5" s="1"/>
  <c r="N747" i="2" a="1"/>
  <c r="N747" i="2" s="1"/>
  <c r="E747" i="5" s="1"/>
  <c r="N742" i="2" a="1"/>
  <c r="N742" i="2" s="1"/>
  <c r="E742" i="5" s="1"/>
  <c r="N735" i="2" a="1"/>
  <c r="N735" i="2" s="1"/>
  <c r="E735" i="5" s="1"/>
  <c r="N729" i="2" a="1"/>
  <c r="N729" i="2" s="1"/>
  <c r="E729" i="5" s="1"/>
  <c r="N723" i="2" a="1"/>
  <c r="N723" i="2" s="1"/>
  <c r="E723" i="5" s="1"/>
  <c r="M719" i="2" a="1"/>
  <c r="M719" i="2" s="1"/>
  <c r="F719" i="5" s="1"/>
  <c r="N719" i="2" a="1"/>
  <c r="N719" i="2" s="1"/>
  <c r="Q709" i="2"/>
  <c r="P709" i="2"/>
  <c r="C709" i="5" s="1"/>
  <c r="Q697" i="2"/>
  <c r="P697" i="2"/>
  <c r="P693" i="2"/>
  <c r="Q693" i="2"/>
  <c r="Q669" i="2"/>
  <c r="P669" i="2"/>
  <c r="Q763" i="2"/>
  <c r="D763" i="5" s="1"/>
  <c r="F763" i="2"/>
  <c r="Q745" i="2"/>
  <c r="D745" i="5" s="1"/>
  <c r="Q744" i="2"/>
  <c r="D744" i="5" s="1"/>
  <c r="F737" i="2"/>
  <c r="F731" i="2"/>
  <c r="E728" i="2"/>
  <c r="Q708" i="2"/>
  <c r="D708" i="5" s="1"/>
  <c r="P708" i="2"/>
  <c r="C708" i="5" s="1"/>
  <c r="M700" i="2" a="1"/>
  <c r="M700" i="2" s="1"/>
  <c r="N700" i="2" a="1"/>
  <c r="N700" i="2" s="1"/>
  <c r="E700" i="5" s="1"/>
  <c r="P694" i="2"/>
  <c r="Q694" i="2"/>
  <c r="P685" i="2"/>
  <c r="C685" i="5" s="1"/>
  <c r="Q685" i="2"/>
  <c r="D685" i="5" s="1"/>
  <c r="N678" i="2" a="1"/>
  <c r="N678" i="2" s="1"/>
  <c r="M678" i="2" a="1"/>
  <c r="M678" i="2" s="1"/>
  <c r="F678" i="5" s="1"/>
  <c r="Q673" i="2"/>
  <c r="P673" i="2"/>
  <c r="P758" i="2"/>
  <c r="C758" i="5" s="1"/>
  <c r="E740" i="2"/>
  <c r="N722" i="2" a="1"/>
  <c r="N722" i="2" s="1"/>
  <c r="E722" i="5" s="1"/>
  <c r="Q720" i="2"/>
  <c r="D720" i="5" s="1"/>
  <c r="M689" i="2" a="1"/>
  <c r="M689" i="2" s="1"/>
  <c r="N689" i="2" a="1"/>
  <c r="N689" i="2" s="1"/>
  <c r="M685" i="2" a="1"/>
  <c r="M685" i="2" s="1"/>
  <c r="N685" i="2" a="1"/>
  <c r="N685" i="2" s="1"/>
  <c r="N673" i="2" a="1"/>
  <c r="N673" i="2" s="1"/>
  <c r="M673" i="2" a="1"/>
  <c r="M673" i="2" s="1"/>
  <c r="Q671" i="2"/>
  <c r="D671" i="5" s="1"/>
  <c r="P671" i="2"/>
  <c r="M670" i="2" a="1"/>
  <c r="M670" i="2" s="1"/>
  <c r="F670" i="5" s="1"/>
  <c r="N670" i="2" a="1"/>
  <c r="N670" i="2" s="1"/>
  <c r="M703" i="2" a="1"/>
  <c r="M703" i="2" s="1"/>
  <c r="F703" i="5" s="1"/>
  <c r="N703" i="2" a="1"/>
  <c r="N703" i="2" s="1"/>
  <c r="E703" i="5" s="1"/>
  <c r="M690" i="2" a="1"/>
  <c r="M690" i="2" s="1"/>
  <c r="F690" i="5" s="1"/>
  <c r="N690" i="2" a="1"/>
  <c r="N690" i="2" s="1"/>
  <c r="E690" i="5" s="1"/>
  <c r="P686" i="2"/>
  <c r="Q686" i="2"/>
  <c r="D686" i="5" s="1"/>
  <c r="Q683" i="2"/>
  <c r="D683" i="5" s="1"/>
  <c r="P683" i="2"/>
  <c r="C683" i="5" s="1"/>
  <c r="N607" i="2" a="1"/>
  <c r="N607" i="2" s="1"/>
  <c r="M607" i="2" a="1"/>
  <c r="M607" i="2" s="1"/>
  <c r="N577" i="2" a="1"/>
  <c r="N577" i="2" s="1"/>
  <c r="M577" i="2" a="1"/>
  <c r="M577" i="2" s="1"/>
  <c r="F577" i="5" s="1"/>
  <c r="P722" i="2"/>
  <c r="C722" i="5" s="1"/>
  <c r="E693" i="2"/>
  <c r="M684" i="2" a="1"/>
  <c r="M684" i="2" s="1"/>
  <c r="M674" i="2" a="1"/>
  <c r="M674" i="2" s="1"/>
  <c r="F674" i="5" s="1"/>
  <c r="E669" i="2"/>
  <c r="E668" i="2"/>
  <c r="E661" i="2"/>
  <c r="E642" i="2"/>
  <c r="Q640" i="2"/>
  <c r="D640" i="5" s="1"/>
  <c r="E640" i="2"/>
  <c r="M639" i="2" a="1"/>
  <c r="M639" i="2" s="1"/>
  <c r="F639" i="5" s="1"/>
  <c r="Q711" i="2"/>
  <c r="F711" i="2"/>
  <c r="Q705" i="2"/>
  <c r="Q704" i="2"/>
  <c r="N701" i="2" a="1"/>
  <c r="N701" i="2" s="1"/>
  <c r="F699" i="2"/>
  <c r="N692" i="2" a="1"/>
  <c r="N692" i="2" s="1"/>
  <c r="Q688" i="2"/>
  <c r="F686" i="2"/>
  <c r="N682" i="2" a="1"/>
  <c r="N682" i="2" s="1"/>
  <c r="E682" i="5" s="1"/>
  <c r="Q676" i="2"/>
  <c r="E655" i="2"/>
  <c r="F655" i="2"/>
  <c r="E648" i="2"/>
  <c r="F648" i="2"/>
  <c r="F634" i="2"/>
  <c r="E634" i="2"/>
  <c r="F615" i="2"/>
  <c r="E615" i="2"/>
  <c r="F606" i="2"/>
  <c r="E606" i="2"/>
  <c r="M367" i="2" a="1"/>
  <c r="M367" i="2" s="1"/>
  <c r="F367" i="5" s="1"/>
  <c r="N367" i="2" a="1"/>
  <c r="N367" i="2" s="1"/>
  <c r="P706" i="2"/>
  <c r="N702" i="2" a="1"/>
  <c r="N702" i="2" s="1"/>
  <c r="P699" i="2"/>
  <c r="C699" i="5" s="1"/>
  <c r="N697" i="2" a="1"/>
  <c r="N697" i="2" s="1"/>
  <c r="P695" i="2"/>
  <c r="C695" i="5" s="1"/>
  <c r="P691" i="2"/>
  <c r="Q678" i="2"/>
  <c r="E674" i="2"/>
  <c r="Q672" i="2"/>
  <c r="F626" i="2"/>
  <c r="E608" i="2"/>
  <c r="F608" i="2"/>
  <c r="M569" i="2" a="1"/>
  <c r="M569" i="2" s="1"/>
  <c r="N569" i="2" a="1"/>
  <c r="N569" i="2" s="1"/>
  <c r="N485" i="2" a="1"/>
  <c r="N485" i="2" s="1"/>
  <c r="M485" i="2" a="1"/>
  <c r="M485" i="2" s="1"/>
  <c r="Q316" i="2"/>
  <c r="P316" i="2"/>
  <c r="F687" i="2"/>
  <c r="Q684" i="2"/>
  <c r="D684" i="5" s="1"/>
  <c r="F684" i="2"/>
  <c r="F680" i="2"/>
  <c r="P675" i="2"/>
  <c r="C675" i="5" s="1"/>
  <c r="F664" i="2"/>
  <c r="M663" i="2" a="1"/>
  <c r="M663" i="2" s="1"/>
  <c r="F658" i="2"/>
  <c r="P628" i="2"/>
  <c r="P566" i="2"/>
  <c r="C566" i="5" s="1"/>
  <c r="Q566" i="2"/>
  <c r="N517" i="2" a="1"/>
  <c r="N517" i="2" s="1"/>
  <c r="M517" i="2" a="1"/>
  <c r="M517" i="2" s="1"/>
  <c r="E712" i="2"/>
  <c r="M693" i="2" a="1"/>
  <c r="M693" i="2" s="1"/>
  <c r="M688" i="2" a="1"/>
  <c r="M688" i="2" s="1"/>
  <c r="F688" i="5" s="1"/>
  <c r="N683" i="2" a="1"/>
  <c r="N683" i="2" s="1"/>
  <c r="M679" i="2" a="1"/>
  <c r="M679" i="2" s="1"/>
  <c r="F679" i="5" s="1"/>
  <c r="N676" i="2" a="1"/>
  <c r="N676" i="2" s="1"/>
  <c r="N672" i="2" a="1"/>
  <c r="N672" i="2" s="1"/>
  <c r="E672" i="5" s="1"/>
  <c r="Q666" i="2"/>
  <c r="E646" i="2"/>
  <c r="F646" i="2"/>
  <c r="P638" i="2"/>
  <c r="N637" i="2" a="1"/>
  <c r="N637" i="2" s="1"/>
  <c r="F714" i="2"/>
  <c r="N711" i="2" a="1"/>
  <c r="N711" i="2" s="1"/>
  <c r="Q701" i="2"/>
  <c r="N699" i="2" a="1"/>
  <c r="N699" i="2" s="1"/>
  <c r="E699" i="5" s="1"/>
  <c r="Q696" i="2"/>
  <c r="D696" i="5" s="1"/>
  <c r="N694" i="2" a="1"/>
  <c r="N694" i="2" s="1"/>
  <c r="Q692" i="2"/>
  <c r="N691" i="2" a="1"/>
  <c r="N691" i="2" s="1"/>
  <c r="N686" i="2" a="1"/>
  <c r="N686" i="2" s="1"/>
  <c r="Q682" i="2"/>
  <c r="N681" i="2" a="1"/>
  <c r="N681" i="2" s="1"/>
  <c r="F676" i="2"/>
  <c r="Q633" i="2"/>
  <c r="D633" i="5" s="1"/>
  <c r="P714" i="2"/>
  <c r="C714" i="5" s="1"/>
  <c r="P702" i="2"/>
  <c r="E701" i="2"/>
  <c r="P680" i="2"/>
  <c r="P677" i="2"/>
  <c r="C677" i="5" s="1"/>
  <c r="M675" i="2" a="1"/>
  <c r="M675" i="2" s="1"/>
  <c r="E672" i="2"/>
  <c r="P670" i="2"/>
  <c r="N665" i="2" a="1"/>
  <c r="N665" i="2" s="1"/>
  <c r="E665" i="5" s="1"/>
  <c r="E665" i="2"/>
  <c r="F660" i="2"/>
  <c r="M638" i="2" a="1"/>
  <c r="M638" i="2" s="1"/>
  <c r="E593" i="2"/>
  <c r="E579" i="2"/>
  <c r="E573" i="2"/>
  <c r="E561" i="2"/>
  <c r="N558" i="2" a="1"/>
  <c r="N558" i="2" s="1"/>
  <c r="E558" i="5" s="1"/>
  <c r="E558" i="2"/>
  <c r="E551" i="2"/>
  <c r="E546" i="2"/>
  <c r="F543" i="2"/>
  <c r="E518" i="2"/>
  <c r="P501" i="2"/>
  <c r="C501" i="5" s="1"/>
  <c r="E495" i="2"/>
  <c r="E471" i="2"/>
  <c r="E449" i="2"/>
  <c r="M437" i="2" a="1"/>
  <c r="M437" i="2" s="1"/>
  <c r="M425" i="2" a="1"/>
  <c r="M425" i="2" s="1"/>
  <c r="E409" i="2"/>
  <c r="E403" i="2"/>
  <c r="F364" i="2"/>
  <c r="Q358" i="2"/>
  <c r="P342" i="2"/>
  <c r="E320" i="2"/>
  <c r="P317" i="2"/>
  <c r="C317" i="5" s="1"/>
  <c r="E601" i="2"/>
  <c r="F590" i="2"/>
  <c r="N576" i="2" a="1"/>
  <c r="N576" i="2" s="1"/>
  <c r="E565" i="2"/>
  <c r="N556" i="2" a="1"/>
  <c r="N556" i="2" s="1"/>
  <c r="E556" i="5" s="1"/>
  <c r="F537" i="2"/>
  <c r="Q521" i="2"/>
  <c r="E491" i="2"/>
  <c r="F488" i="2"/>
  <c r="E478" i="2"/>
  <c r="F475" i="2"/>
  <c r="F472" i="2"/>
  <c r="F544" i="2"/>
  <c r="F531" i="2"/>
  <c r="F524" i="2"/>
  <c r="F503" i="2"/>
  <c r="Q493" i="2"/>
  <c r="F467" i="2"/>
  <c r="F453" i="2"/>
  <c r="E415" i="2"/>
  <c r="E411" i="2"/>
  <c r="F404" i="2"/>
  <c r="E398" i="2"/>
  <c r="E396" i="2"/>
  <c r="F394" i="2"/>
  <c r="F392" i="2"/>
  <c r="F374" i="2"/>
  <c r="E359" i="2"/>
  <c r="E318" i="2"/>
  <c r="M317" i="2" a="1"/>
  <c r="M317" i="2" s="1"/>
  <c r="E314" i="2"/>
  <c r="M595" i="2" a="1"/>
  <c r="M595" i="2" s="1"/>
  <c r="F584" i="2"/>
  <c r="E566" i="2"/>
  <c r="Q553" i="2"/>
  <c r="P525" i="2"/>
  <c r="F493" i="2"/>
  <c r="Q489" i="2"/>
  <c r="F476" i="2"/>
  <c r="F456" i="2"/>
  <c r="E447" i="2"/>
  <c r="F436" i="2"/>
  <c r="P417" i="2"/>
  <c r="C417" i="5" s="1"/>
  <c r="M382" i="2" a="1"/>
  <c r="M382" i="2" s="1"/>
  <c r="Q368" i="2"/>
  <c r="D368" i="5" s="1"/>
  <c r="F362" i="2"/>
  <c r="P353" i="2"/>
  <c r="C353" i="5" s="1"/>
  <c r="P346" i="2"/>
  <c r="M321" i="2" a="1"/>
  <c r="M321" i="2" s="1"/>
  <c r="F497" i="2"/>
  <c r="F462" i="2"/>
  <c r="Q454" i="2"/>
  <c r="F412" i="2"/>
  <c r="F352" i="2"/>
  <c r="F592" i="2"/>
  <c r="E568" i="2"/>
  <c r="P555" i="2"/>
  <c r="C555" i="5" s="1"/>
  <c r="E532" i="2"/>
  <c r="E516" i="2"/>
  <c r="E494" i="2"/>
  <c r="E480" i="2"/>
  <c r="E474" i="2"/>
  <c r="P463" i="2"/>
  <c r="Q434" i="2"/>
  <c r="D434" i="5" s="1"/>
  <c r="F405" i="2"/>
  <c r="Q388" i="2"/>
  <c r="M378" i="2" a="1"/>
  <c r="M378" i="2" s="1"/>
  <c r="E371" i="2"/>
  <c r="E363" i="2"/>
  <c r="F689" i="2"/>
  <c r="E689" i="2"/>
  <c r="F685" i="2"/>
  <c r="E685" i="2"/>
  <c r="N668" i="2" a="1"/>
  <c r="N668" i="2" s="1"/>
  <c r="E668" i="5" s="1"/>
  <c r="M668" i="2" a="1"/>
  <c r="M668" i="2" s="1"/>
  <c r="P665" i="2"/>
  <c r="C665" i="5" s="1"/>
  <c r="Q665" i="2"/>
  <c r="D665" i="5" s="1"/>
  <c r="P662" i="2"/>
  <c r="Q662" i="2"/>
  <c r="D662" i="5" s="1"/>
  <c r="P661" i="2"/>
  <c r="Q661" i="2"/>
  <c r="D661" i="5" s="1"/>
  <c r="F653" i="2"/>
  <c r="E653" i="2"/>
  <c r="Q652" i="2"/>
  <c r="P652" i="2"/>
  <c r="C652" i="5" s="1"/>
  <c r="N652" i="2" a="1"/>
  <c r="N652" i="2" s="1"/>
  <c r="M652" i="2" a="1"/>
  <c r="M652" i="2" s="1"/>
  <c r="F651" i="2"/>
  <c r="E651" i="2"/>
  <c r="P650" i="2"/>
  <c r="Q650" i="2"/>
  <c r="D650" i="5" s="1"/>
  <c r="M644" i="2" a="1"/>
  <c r="M644" i="2" s="1"/>
  <c r="F644" i="5" s="1"/>
  <c r="N644" i="2" a="1"/>
  <c r="N644" i="2" s="1"/>
  <c r="N643" i="2" a="1"/>
  <c r="N643" i="2" s="1"/>
  <c r="E643" i="5" s="1"/>
  <c r="M643" i="2" a="1"/>
  <c r="M643" i="2" s="1"/>
  <c r="N642" i="2" a="1"/>
  <c r="N642" i="2" s="1"/>
  <c r="E642" i="5" s="1"/>
  <c r="M642" i="2" a="1"/>
  <c r="M642" i="2" s="1"/>
  <c r="N641" i="2" a="1"/>
  <c r="N641" i="2" s="1"/>
  <c r="M641" i="2" a="1"/>
  <c r="M641" i="2" s="1"/>
  <c r="F637" i="2"/>
  <c r="E637" i="2"/>
  <c r="N635" i="2" a="1"/>
  <c r="N635" i="2" s="1"/>
  <c r="M635" i="2" a="1"/>
  <c r="M635" i="2" s="1"/>
  <c r="F635" i="5" s="1"/>
  <c r="M634" i="2" a="1"/>
  <c r="M634" i="2" s="1"/>
  <c r="F634" i="5" s="1"/>
  <c r="N634" i="2" a="1"/>
  <c r="N634" i="2" s="1"/>
  <c r="E634" i="5" s="1"/>
  <c r="M633" i="2" a="1"/>
  <c r="M633" i="2" s="1"/>
  <c r="N633" i="2" a="1"/>
  <c r="N633" i="2" s="1"/>
  <c r="P630" i="2"/>
  <c r="Q630" i="2"/>
  <c r="N620" i="2" a="1"/>
  <c r="N620" i="2" s="1"/>
  <c r="M620" i="2" a="1"/>
  <c r="M620" i="2" s="1"/>
  <c r="N616" i="2" a="1"/>
  <c r="N616" i="2" s="1"/>
  <c r="M616" i="2" a="1"/>
  <c r="M616" i="2" s="1"/>
  <c r="N610" i="2" a="1"/>
  <c r="N610" i="2" s="1"/>
  <c r="M610" i="2" a="1"/>
  <c r="M610" i="2" s="1"/>
  <c r="N609" i="2" a="1"/>
  <c r="N609" i="2" s="1"/>
  <c r="M609" i="2" a="1"/>
  <c r="M609" i="2" s="1"/>
  <c r="F609" i="5" s="1"/>
  <c r="Q607" i="2"/>
  <c r="P607" i="2"/>
  <c r="Q606" i="2"/>
  <c r="P606" i="2"/>
  <c r="C606" i="5" s="1"/>
  <c r="N606" i="2" a="1"/>
  <c r="N606" i="2" s="1"/>
  <c r="M606" i="2" a="1"/>
  <c r="M606" i="2" s="1"/>
  <c r="Q605" i="2"/>
  <c r="P605" i="2"/>
  <c r="M605" i="2" a="1"/>
  <c r="M605" i="2" s="1"/>
  <c r="F605" i="5" s="1"/>
  <c r="N605" i="2" a="1"/>
  <c r="N605" i="2" s="1"/>
  <c r="Q602" i="2"/>
  <c r="D602" i="5" s="1"/>
  <c r="P602" i="2"/>
  <c r="M602" i="2" a="1"/>
  <c r="M602" i="2" s="1"/>
  <c r="N602" i="2" a="1"/>
  <c r="N602" i="2" s="1"/>
  <c r="P598" i="2"/>
  <c r="C598" i="5" s="1"/>
  <c r="Q598" i="2"/>
  <c r="N588" i="2" a="1"/>
  <c r="N588" i="2" s="1"/>
  <c r="M588" i="2" a="1"/>
  <c r="M588" i="2" s="1"/>
  <c r="N584" i="2" a="1"/>
  <c r="N584" i="2" s="1"/>
  <c r="M584" i="2" a="1"/>
  <c r="M584" i="2" s="1"/>
  <c r="F584" i="5" s="1"/>
  <c r="N578" i="2" a="1"/>
  <c r="N578" i="2" s="1"/>
  <c r="M578" i="2" a="1"/>
  <c r="M578" i="2" s="1"/>
  <c r="Q554" i="2"/>
  <c r="D554" i="5" s="1"/>
  <c r="P554" i="2"/>
  <c r="P546" i="2"/>
  <c r="Q546" i="2"/>
  <c r="P543" i="2"/>
  <c r="C543" i="5" s="1"/>
  <c r="Q543" i="2"/>
  <c r="P542" i="2"/>
  <c r="Q542" i="2"/>
  <c r="N541" i="2" a="1"/>
  <c r="N541" i="2" s="1"/>
  <c r="M541" i="2" a="1"/>
  <c r="M541" i="2" s="1"/>
  <c r="P535" i="2"/>
  <c r="Q535" i="2"/>
  <c r="D535" i="5" s="1"/>
  <c r="P526" i="2"/>
  <c r="Q526" i="2"/>
  <c r="P620" i="2"/>
  <c r="C620" i="5" s="1"/>
  <c r="P616" i="2"/>
  <c r="F521" i="2"/>
  <c r="E521" i="2"/>
  <c r="E513" i="2"/>
  <c r="F513" i="2"/>
  <c r="P510" i="2"/>
  <c r="Q510" i="2"/>
  <c r="P478" i="2"/>
  <c r="Q478" i="2"/>
  <c r="P444" i="2"/>
  <c r="Q444" i="2"/>
  <c r="D444" i="5" s="1"/>
  <c r="Q415" i="2"/>
  <c r="D415" i="5" s="1"/>
  <c r="P415" i="2"/>
  <c r="C415" i="5" s="1"/>
  <c r="E535" i="2"/>
  <c r="F535" i="2"/>
  <c r="E534" i="2"/>
  <c r="N458" i="2" a="1"/>
  <c r="N458" i="2" s="1"/>
  <c r="M458" i="2" a="1"/>
  <c r="M458" i="2" s="1"/>
  <c r="N452" i="2" a="1"/>
  <c r="N452" i="2" s="1"/>
  <c r="M452" i="2" a="1"/>
  <c r="M452" i="2" s="1"/>
  <c r="N435" i="2" a="1"/>
  <c r="N435" i="2" s="1"/>
  <c r="M435" i="2" a="1"/>
  <c r="M435" i="2" s="1"/>
  <c r="F435" i="5" s="1"/>
  <c r="N430" i="2" a="1"/>
  <c r="N430" i="2" s="1"/>
  <c r="E430" i="5" s="1"/>
  <c r="M430" i="2" a="1"/>
  <c r="M430" i="2" s="1"/>
  <c r="N419" i="2" a="1"/>
  <c r="N419" i="2" s="1"/>
  <c r="M419" i="2" a="1"/>
  <c r="M419" i="2" s="1"/>
  <c r="F419" i="5" s="1"/>
  <c r="P411" i="2"/>
  <c r="Q411" i="2"/>
  <c r="P396" i="2"/>
  <c r="C396" i="5" s="1"/>
  <c r="Q396" i="2"/>
  <c r="D396" i="5" s="1"/>
  <c r="Q649" i="2"/>
  <c r="D649" i="5" s="1"/>
  <c r="F622" i="2"/>
  <c r="E621" i="2"/>
  <c r="P612" i="2"/>
  <c r="C612" i="5" s="1"/>
  <c r="E604" i="2"/>
  <c r="F587" i="2"/>
  <c r="F586" i="2"/>
  <c r="F574" i="2"/>
  <c r="P569" i="2"/>
  <c r="F486" i="2"/>
  <c r="E486" i="2"/>
  <c r="Q416" i="2"/>
  <c r="D416" i="5" s="1"/>
  <c r="P416" i="2"/>
  <c r="P635" i="2"/>
  <c r="C635" i="5" s="1"/>
  <c r="Q629" i="2"/>
  <c r="N603" i="2" a="1"/>
  <c r="N603" i="2" s="1"/>
  <c r="P580" i="2"/>
  <c r="C580" i="5" s="1"/>
  <c r="F575" i="2"/>
  <c r="Q567" i="2"/>
  <c r="Q559" i="2"/>
  <c r="Q557" i="2"/>
  <c r="D557" i="5" s="1"/>
  <c r="E553" i="2"/>
  <c r="N548" i="2" a="1"/>
  <c r="N548" i="2" s="1"/>
  <c r="E548" i="5" s="1"/>
  <c r="Q545" i="2"/>
  <c r="E526" i="2"/>
  <c r="P522" i="2"/>
  <c r="P509" i="2"/>
  <c r="Q509" i="2"/>
  <c r="P470" i="2"/>
  <c r="Q470" i="2"/>
  <c r="Q448" i="2"/>
  <c r="D448" i="5" s="1"/>
  <c r="P448" i="2"/>
  <c r="N436" i="2" a="1"/>
  <c r="N436" i="2" s="1"/>
  <c r="M436" i="2" a="1"/>
  <c r="M436" i="2" s="1"/>
  <c r="N612" i="2" a="1"/>
  <c r="N612" i="2" s="1"/>
  <c r="E605" i="2"/>
  <c r="P601" i="2"/>
  <c r="M579" i="2" a="1"/>
  <c r="M579" i="2" s="1"/>
  <c r="P568" i="2"/>
  <c r="C568" i="5" s="1"/>
  <c r="F522" i="2"/>
  <c r="E522" i="2"/>
  <c r="F500" i="2"/>
  <c r="E500" i="2"/>
  <c r="M448" i="2" a="1"/>
  <c r="M448" i="2" s="1"/>
  <c r="F448" i="5" s="1"/>
  <c r="N448" i="2" a="1"/>
  <c r="N448" i="2" s="1"/>
  <c r="N442" i="2" a="1"/>
  <c r="N442" i="2" s="1"/>
  <c r="M442" i="2" a="1"/>
  <c r="M442" i="2" s="1"/>
  <c r="N431" i="2" a="1"/>
  <c r="N431" i="2" s="1"/>
  <c r="E431" i="5" s="1"/>
  <c r="M431" i="2" a="1"/>
  <c r="M431" i="2" s="1"/>
  <c r="F431" i="5" s="1"/>
  <c r="P427" i="2"/>
  <c r="Q427" i="2"/>
  <c r="D427" i="5" s="1"/>
  <c r="Q634" i="2"/>
  <c r="F632" i="2"/>
  <c r="F630" i="2"/>
  <c r="N627" i="2" a="1"/>
  <c r="N627" i="2" s="1"/>
  <c r="F616" i="2"/>
  <c r="F614" i="2"/>
  <c r="Q523" i="2"/>
  <c r="P523" i="2"/>
  <c r="P471" i="2"/>
  <c r="C471" i="5" s="1"/>
  <c r="Q471" i="2"/>
  <c r="E636" i="2"/>
  <c r="F628" i="2"/>
  <c r="Q624" i="2"/>
  <c r="F612" i="2"/>
  <c r="M611" i="2" a="1"/>
  <c r="M611" i="2" s="1"/>
  <c r="Q608" i="2"/>
  <c r="F602" i="2"/>
  <c r="M599" i="2" a="1"/>
  <c r="M599" i="2" s="1"/>
  <c r="F598" i="2"/>
  <c r="F596" i="2"/>
  <c r="Q588" i="2"/>
  <c r="F582" i="2"/>
  <c r="F578" i="2"/>
  <c r="F569" i="2"/>
  <c r="F567" i="2"/>
  <c r="F548" i="2"/>
  <c r="E542" i="2"/>
  <c r="F540" i="2"/>
  <c r="N537" i="2" a="1"/>
  <c r="N537" i="2" s="1"/>
  <c r="E537" i="5" s="1"/>
  <c r="M524" i="2" a="1"/>
  <c r="M524" i="2" s="1"/>
  <c r="N524" i="2" a="1"/>
  <c r="N524" i="2" s="1"/>
  <c r="F523" i="2"/>
  <c r="Q491" i="2"/>
  <c r="P491" i="2"/>
  <c r="Q460" i="2"/>
  <c r="D460" i="5" s="1"/>
  <c r="P460" i="2"/>
  <c r="P443" i="2"/>
  <c r="Q443" i="2"/>
  <c r="D443" i="5" s="1"/>
  <c r="Q432" i="2"/>
  <c r="D432" i="5" s="1"/>
  <c r="P432" i="2"/>
  <c r="P395" i="2"/>
  <c r="Q395" i="2"/>
  <c r="E633" i="2"/>
  <c r="N623" i="2" a="1"/>
  <c r="N623" i="2" s="1"/>
  <c r="E611" i="2"/>
  <c r="P603" i="2"/>
  <c r="N601" i="2" a="1"/>
  <c r="N601" i="2" s="1"/>
  <c r="E601" i="5" s="1"/>
  <c r="E600" i="2"/>
  <c r="E597" i="2"/>
  <c r="E564" i="2"/>
  <c r="E550" i="2"/>
  <c r="F541" i="2"/>
  <c r="F536" i="2"/>
  <c r="E533" i="2"/>
  <c r="F533" i="2"/>
  <c r="M508" i="2" a="1"/>
  <c r="M508" i="2" s="1"/>
  <c r="N508" i="2" a="1"/>
  <c r="N508" i="2" s="1"/>
  <c r="M505" i="2" a="1"/>
  <c r="M505" i="2" s="1"/>
  <c r="F505" i="5" s="1"/>
  <c r="N505" i="2" a="1"/>
  <c r="N505" i="2" s="1"/>
  <c r="P428" i="2"/>
  <c r="Q428" i="2"/>
  <c r="D428" i="5" s="1"/>
  <c r="N414" i="2" a="1"/>
  <c r="N414" i="2" s="1"/>
  <c r="M414" i="2" a="1"/>
  <c r="M414" i="2" s="1"/>
  <c r="M388" i="2" a="1"/>
  <c r="M388" i="2" s="1"/>
  <c r="F388" i="5" s="1"/>
  <c r="N388" i="2" a="1"/>
  <c r="N388" i="2" s="1"/>
  <c r="E519" i="2"/>
  <c r="Q511" i="2"/>
  <c r="F469" i="2"/>
  <c r="M461" i="2" a="1"/>
  <c r="M461" i="2" s="1"/>
  <c r="P459" i="2"/>
  <c r="Q452" i="2"/>
  <c r="D452" i="5" s="1"/>
  <c r="P447" i="2"/>
  <c r="F417" i="2"/>
  <c r="E380" i="2"/>
  <c r="Q481" i="2"/>
  <c r="F465" i="2"/>
  <c r="F460" i="2"/>
  <c r="Q438" i="2"/>
  <c r="D438" i="5" s="1"/>
  <c r="E435" i="2"/>
  <c r="F432" i="2"/>
  <c r="P410" i="2"/>
  <c r="Q406" i="2"/>
  <c r="P378" i="2"/>
  <c r="F377" i="2"/>
  <c r="E377" i="2"/>
  <c r="M332" i="2" a="1"/>
  <c r="M332" i="2" s="1"/>
  <c r="F332" i="5" s="1"/>
  <c r="N332" i="2" a="1"/>
  <c r="N332" i="2" s="1"/>
  <c r="Q283" i="2"/>
  <c r="P283" i="2"/>
  <c r="C283" i="5" s="1"/>
  <c r="Q479" i="2"/>
  <c r="N476" i="2" a="1"/>
  <c r="N476" i="2" s="1"/>
  <c r="N475" i="2" a="1"/>
  <c r="N475" i="2" s="1"/>
  <c r="E470" i="2"/>
  <c r="E443" i="2"/>
  <c r="M398" i="2" a="1"/>
  <c r="M398" i="2" s="1"/>
  <c r="F384" i="2"/>
  <c r="Q367" i="2"/>
  <c r="P367" i="2"/>
  <c r="P352" i="2"/>
  <c r="C352" i="5" s="1"/>
  <c r="Q352" i="2"/>
  <c r="P288" i="2"/>
  <c r="Q288" i="2"/>
  <c r="E348" i="2"/>
  <c r="F348" i="2"/>
  <c r="Q319" i="2"/>
  <c r="P319" i="2"/>
  <c r="M292" i="2" a="1"/>
  <c r="M292" i="2" s="1"/>
  <c r="N292" i="2" a="1"/>
  <c r="N292" i="2" s="1"/>
  <c r="Q284" i="2"/>
  <c r="P284" i="2"/>
  <c r="P256" i="2"/>
  <c r="Q256" i="2"/>
  <c r="N234" i="2" a="1"/>
  <c r="N234" i="2" s="1"/>
  <c r="M234" i="2" a="1"/>
  <c r="M234" i="2" s="1"/>
  <c r="E510" i="2"/>
  <c r="F509" i="2"/>
  <c r="E505" i="2"/>
  <c r="E482" i="2"/>
  <c r="F477" i="2"/>
  <c r="N449" i="2" a="1"/>
  <c r="N449" i="2" s="1"/>
  <c r="M447" i="2" a="1"/>
  <c r="M447" i="2" s="1"/>
  <c r="F447" i="5" s="1"/>
  <c r="M446" i="2" a="1"/>
  <c r="M446" i="2" s="1"/>
  <c r="F446" i="5" s="1"/>
  <c r="E441" i="2"/>
  <c r="P433" i="2"/>
  <c r="C433" i="5" s="1"/>
  <c r="P426" i="2"/>
  <c r="M421" i="2" a="1"/>
  <c r="M421" i="2" s="1"/>
  <c r="E399" i="2"/>
  <c r="P394" i="2"/>
  <c r="M393" i="2" a="1"/>
  <c r="M393" i="2" s="1"/>
  <c r="F393" i="5" s="1"/>
  <c r="F385" i="2"/>
  <c r="N371" i="2" a="1"/>
  <c r="N371" i="2" s="1"/>
  <c r="M371" i="2" a="1"/>
  <c r="M371" i="2" s="1"/>
  <c r="F371" i="5" s="1"/>
  <c r="N346" i="2" a="1"/>
  <c r="N346" i="2" s="1"/>
  <c r="M346" i="2" a="1"/>
  <c r="M346" i="2" s="1"/>
  <c r="Q315" i="2"/>
  <c r="P315" i="2"/>
  <c r="P308" i="2"/>
  <c r="C308" i="5" s="1"/>
  <c r="Q308" i="2"/>
  <c r="Q251" i="2"/>
  <c r="P251" i="2"/>
  <c r="F379" i="2"/>
  <c r="E379" i="2"/>
  <c r="P320" i="2"/>
  <c r="Q320" i="2"/>
  <c r="N298" i="2" a="1"/>
  <c r="N298" i="2" s="1"/>
  <c r="M298" i="2" a="1"/>
  <c r="M298" i="2" s="1"/>
  <c r="P287" i="2"/>
  <c r="Q287" i="2"/>
  <c r="P276" i="2"/>
  <c r="Q276" i="2"/>
  <c r="Q502" i="2"/>
  <c r="N492" i="2" a="1"/>
  <c r="N492" i="2" s="1"/>
  <c r="F452" i="2"/>
  <c r="F437" i="2"/>
  <c r="F426" i="2"/>
  <c r="F420" i="2"/>
  <c r="Q412" i="2"/>
  <c r="D412" i="5" s="1"/>
  <c r="E393" i="2"/>
  <c r="Q390" i="2"/>
  <c r="F390" i="2"/>
  <c r="F389" i="2"/>
  <c r="M369" i="2" a="1"/>
  <c r="M369" i="2" s="1"/>
  <c r="N369" i="2" a="1"/>
  <c r="N369" i="2" s="1"/>
  <c r="E369" i="5" s="1"/>
  <c r="E353" i="2"/>
  <c r="F353" i="2"/>
  <c r="N287" i="2" a="1"/>
  <c r="N287" i="2" s="1"/>
  <c r="M287" i="2" a="1"/>
  <c r="M287" i="2" s="1"/>
  <c r="N494" i="2" a="1"/>
  <c r="N494" i="2" s="1"/>
  <c r="P469" i="2"/>
  <c r="E468" i="2"/>
  <c r="E451" i="2"/>
  <c r="E446" i="2"/>
  <c r="P442" i="2"/>
  <c r="N433" i="2" a="1"/>
  <c r="N433" i="2" s="1"/>
  <c r="P431" i="2"/>
  <c r="E427" i="2"/>
  <c r="E419" i="2"/>
  <c r="E401" i="2"/>
  <c r="E395" i="2"/>
  <c r="E387" i="2"/>
  <c r="E383" i="2"/>
  <c r="E376" i="2"/>
  <c r="F376" i="2"/>
  <c r="N302" i="2" a="1"/>
  <c r="N302" i="2" s="1"/>
  <c r="M302" i="2" a="1"/>
  <c r="M302" i="2" s="1"/>
  <c r="F302" i="5" s="1"/>
  <c r="Q289" i="2"/>
  <c r="P289" i="2"/>
  <c r="C289" i="5" s="1"/>
  <c r="Q285" i="2"/>
  <c r="D285" i="5" s="1"/>
  <c r="P285" i="2"/>
  <c r="Q257" i="2"/>
  <c r="P257" i="2"/>
  <c r="Q255" i="2"/>
  <c r="P255" i="2"/>
  <c r="M366" i="2" a="1"/>
  <c r="M366" i="2" s="1"/>
  <c r="P363" i="2"/>
  <c r="M361" i="2" a="1"/>
  <c r="M361" i="2" s="1"/>
  <c r="E360" i="2"/>
  <c r="E341" i="2"/>
  <c r="E335" i="2"/>
  <c r="M334" i="2" a="1"/>
  <c r="M334" i="2" s="1"/>
  <c r="F334" i="5" s="1"/>
  <c r="F334" i="2"/>
  <c r="E333" i="2"/>
  <c r="Q327" i="2"/>
  <c r="P323" i="2"/>
  <c r="E322" i="2"/>
  <c r="E319" i="2"/>
  <c r="E315" i="2"/>
  <c r="Q304" i="2"/>
  <c r="E298" i="2"/>
  <c r="E297" i="2"/>
  <c r="E295" i="2"/>
  <c r="E283" i="2"/>
  <c r="Q266" i="2"/>
  <c r="P266" i="2"/>
  <c r="C266" i="5" s="1"/>
  <c r="F262" i="2"/>
  <c r="F260" i="2"/>
  <c r="F250" i="2"/>
  <c r="M249" i="2" a="1"/>
  <c r="M249" i="2" s="1"/>
  <c r="F249" i="5" s="1"/>
  <c r="N151" i="2" a="1"/>
  <c r="N151" i="2" s="1"/>
  <c r="E151" i="5" s="1"/>
  <c r="M151" i="2" a="1"/>
  <c r="M151" i="2" s="1"/>
  <c r="F332" i="2"/>
  <c r="F329" i="2"/>
  <c r="Q306" i="2"/>
  <c r="M266" i="2" a="1"/>
  <c r="M266" i="2" s="1"/>
  <c r="E259" i="2"/>
  <c r="F252" i="2"/>
  <c r="Q246" i="2"/>
  <c r="F237" i="2"/>
  <c r="E237" i="2"/>
  <c r="E367" i="2"/>
  <c r="E366" i="2"/>
  <c r="M357" i="2" a="1"/>
  <c r="M357" i="2" s="1"/>
  <c r="F338" i="2"/>
  <c r="F330" i="2"/>
  <c r="M327" i="2" a="1"/>
  <c r="M327" i="2" s="1"/>
  <c r="E325" i="2"/>
  <c r="F324" i="2"/>
  <c r="Q303" i="2"/>
  <c r="D303" i="5" s="1"/>
  <c r="P302" i="2"/>
  <c r="P298" i="2"/>
  <c r="C298" i="5" s="1"/>
  <c r="E290" i="2"/>
  <c r="M289" i="2" a="1"/>
  <c r="M289" i="2" s="1"/>
  <c r="F289" i="5" s="1"/>
  <c r="F288" i="2"/>
  <c r="F231" i="2"/>
  <c r="E231" i="2"/>
  <c r="N183" i="2" a="1"/>
  <c r="N183" i="2" s="1"/>
  <c r="M183" i="2" a="1"/>
  <c r="M183" i="2" s="1"/>
  <c r="F357" i="2"/>
  <c r="F356" i="2"/>
  <c r="F344" i="2"/>
  <c r="F326" i="2"/>
  <c r="Q272" i="2"/>
  <c r="P270" i="2"/>
  <c r="C270" i="5" s="1"/>
  <c r="F266" i="2"/>
  <c r="E265" i="2"/>
  <c r="F264" i="2"/>
  <c r="E251" i="2"/>
  <c r="F243" i="2"/>
  <c r="E243" i="2"/>
  <c r="N238" i="2" a="1"/>
  <c r="N238" i="2" s="1"/>
  <c r="M238" i="2" a="1"/>
  <c r="M238" i="2" s="1"/>
  <c r="F227" i="2"/>
  <c r="E227" i="2"/>
  <c r="E351" i="2"/>
  <c r="E347" i="2"/>
  <c r="F346" i="2"/>
  <c r="E345" i="2"/>
  <c r="Q330" i="2"/>
  <c r="E327" i="2"/>
  <c r="F308" i="2"/>
  <c r="E307" i="2"/>
  <c r="F304" i="2"/>
  <c r="F277" i="2"/>
  <c r="F256" i="2"/>
  <c r="E254" i="2"/>
  <c r="E247" i="2"/>
  <c r="M180" i="2" a="1"/>
  <c r="M180" i="2" s="1"/>
  <c r="F180" i="5" s="1"/>
  <c r="N180" i="2" a="1"/>
  <c r="N180" i="2" s="1"/>
  <c r="N176" i="2" a="1"/>
  <c r="N176" i="2" s="1"/>
  <c r="E176" i="5" s="1"/>
  <c r="M176" i="2" a="1"/>
  <c r="M176" i="2" s="1"/>
  <c r="Q157" i="2"/>
  <c r="P157" i="2"/>
  <c r="E339" i="2"/>
  <c r="P334" i="2"/>
  <c r="C334" i="5" s="1"/>
  <c r="Q314" i="2"/>
  <c r="M313" i="2" a="1"/>
  <c r="M313" i="2" s="1"/>
  <c r="E311" i="2"/>
  <c r="E303" i="2"/>
  <c r="P294" i="2"/>
  <c r="M270" i="2" a="1"/>
  <c r="M270" i="2" s="1"/>
  <c r="M260" i="2" a="1"/>
  <c r="M260" i="2" s="1"/>
  <c r="F260" i="5" s="1"/>
  <c r="Q248" i="2"/>
  <c r="D248" i="5" s="1"/>
  <c r="M244" i="2" a="1"/>
  <c r="M244" i="2" s="1"/>
  <c r="F244" i="5" s="1"/>
  <c r="N244" i="2" a="1"/>
  <c r="N244" i="2" s="1"/>
  <c r="P204" i="2"/>
  <c r="C204" i="5" s="1"/>
  <c r="Q204" i="2"/>
  <c r="N173" i="2" a="1"/>
  <c r="N173" i="2" s="1"/>
  <c r="M173" i="2" a="1"/>
  <c r="M173" i="2" s="1"/>
  <c r="Q170" i="2"/>
  <c r="D170" i="5" s="1"/>
  <c r="P170" i="2"/>
  <c r="M259" i="2" a="1"/>
  <c r="M259" i="2" s="1"/>
  <c r="P242" i="2"/>
  <c r="C242" i="5" s="1"/>
  <c r="Q242" i="2"/>
  <c r="E236" i="2"/>
  <c r="F236" i="2"/>
  <c r="M196" i="2" a="1"/>
  <c r="M196" i="2" s="1"/>
  <c r="N196" i="2" a="1"/>
  <c r="N196" i="2" s="1"/>
  <c r="P192" i="2"/>
  <c r="Q192" i="2"/>
  <c r="P234" i="2"/>
  <c r="Q230" i="2"/>
  <c r="F228" i="2"/>
  <c r="Q226" i="2"/>
  <c r="D226" i="5" s="1"/>
  <c r="F224" i="2"/>
  <c r="Q214" i="2"/>
  <c r="E192" i="2"/>
  <c r="F185" i="2"/>
  <c r="E184" i="2"/>
  <c r="F181" i="2"/>
  <c r="M178" i="2" a="1"/>
  <c r="M178" i="2" s="1"/>
  <c r="F178" i="2"/>
  <c r="F177" i="2"/>
  <c r="F147" i="2"/>
  <c r="M141" i="2" a="1"/>
  <c r="M141" i="2" s="1"/>
  <c r="N141" i="2" a="1"/>
  <c r="N141" i="2" s="1"/>
  <c r="E141" i="5" s="1"/>
  <c r="F141" i="2"/>
  <c r="N80" i="2" a="1"/>
  <c r="N80" i="2" s="1"/>
  <c r="M80" i="2" a="1"/>
  <c r="M80" i="2" s="1"/>
  <c r="F80" i="5" s="1"/>
  <c r="M17" i="2" a="1"/>
  <c r="M17" i="2" s="1"/>
  <c r="N17" i="2" a="1"/>
  <c r="N17" i="2" s="1"/>
  <c r="E209" i="2"/>
  <c r="N206" i="2" a="1"/>
  <c r="N206" i="2" s="1"/>
  <c r="F206" i="2"/>
  <c r="N205" i="2" a="1"/>
  <c r="N205" i="2" s="1"/>
  <c r="F201" i="2"/>
  <c r="F183" i="2"/>
  <c r="F179" i="2"/>
  <c r="E176" i="2"/>
  <c r="F173" i="2"/>
  <c r="Q169" i="2"/>
  <c r="F163" i="2"/>
  <c r="E160" i="2"/>
  <c r="F153" i="2"/>
  <c r="M146" i="2" a="1"/>
  <c r="M146" i="2" s="1"/>
  <c r="F146" i="2"/>
  <c r="F138" i="2"/>
  <c r="F128" i="2"/>
  <c r="E128" i="2"/>
  <c r="N84" i="2" a="1"/>
  <c r="N84" i="2" s="1"/>
  <c r="M84" i="2" a="1"/>
  <c r="M84" i="2" s="1"/>
  <c r="P49" i="2"/>
  <c r="Q49" i="2"/>
  <c r="D49" i="5" s="1"/>
  <c r="F230" i="2"/>
  <c r="Q218" i="2"/>
  <c r="N202" i="2" a="1"/>
  <c r="N202" i="2" s="1"/>
  <c r="E202" i="5" s="1"/>
  <c r="F117" i="2"/>
  <c r="E117" i="2"/>
  <c r="P108" i="2"/>
  <c r="Q108" i="2"/>
  <c r="M71" i="2" a="1"/>
  <c r="M71" i="2" s="1"/>
  <c r="F71" i="5" s="1"/>
  <c r="N71" i="2" a="1"/>
  <c r="N71" i="2" s="1"/>
  <c r="Q220" i="2"/>
  <c r="Q219" i="2"/>
  <c r="E133" i="2"/>
  <c r="E126" i="2"/>
  <c r="F126" i="2"/>
  <c r="N121" i="2" a="1"/>
  <c r="N121" i="2" s="1"/>
  <c r="N99" i="2" a="1"/>
  <c r="N99" i="2" s="1"/>
  <c r="E99" i="5" s="1"/>
  <c r="M99" i="2" a="1"/>
  <c r="M99" i="2" s="1"/>
  <c r="Q151" i="2"/>
  <c r="D151" i="5" s="1"/>
  <c r="P151" i="2"/>
  <c r="F139" i="2"/>
  <c r="N122" i="2" a="1"/>
  <c r="N122" i="2" s="1"/>
  <c r="P50" i="2"/>
  <c r="Q50" i="2"/>
  <c r="D50" i="5" s="1"/>
  <c r="M36" i="2" a="1"/>
  <c r="M36" i="2" s="1"/>
  <c r="F36" i="5" s="1"/>
  <c r="N36" i="2" a="1"/>
  <c r="N36" i="2" s="1"/>
  <c r="F221" i="2"/>
  <c r="F220" i="2"/>
  <c r="E219" i="2"/>
  <c r="M218" i="2" a="1"/>
  <c r="M218" i="2" s="1"/>
  <c r="F217" i="2"/>
  <c r="F216" i="2"/>
  <c r="F213" i="2"/>
  <c r="F197" i="2"/>
  <c r="N194" i="2" a="1"/>
  <c r="N194" i="2" s="1"/>
  <c r="Q191" i="2"/>
  <c r="F190" i="2"/>
  <c r="N189" i="2" a="1"/>
  <c r="N189" i="2" s="1"/>
  <c r="E189" i="5" s="1"/>
  <c r="M133" i="2" a="1"/>
  <c r="M133" i="2" s="1"/>
  <c r="N133" i="2" a="1"/>
  <c r="N133" i="2" s="1"/>
  <c r="P76" i="2"/>
  <c r="Q76" i="2"/>
  <c r="Q224" i="2"/>
  <c r="F214" i="2"/>
  <c r="E198" i="2"/>
  <c r="E188" i="2"/>
  <c r="P184" i="2"/>
  <c r="Q175" i="2"/>
  <c r="N174" i="2" a="1"/>
  <c r="N174" i="2" s="1"/>
  <c r="E174" i="5" s="1"/>
  <c r="E166" i="2"/>
  <c r="N158" i="2" a="1"/>
  <c r="N158" i="2" s="1"/>
  <c r="E156" i="2"/>
  <c r="P140" i="2"/>
  <c r="Q140" i="2"/>
  <c r="E140" i="2"/>
  <c r="F137" i="2"/>
  <c r="E127" i="2"/>
  <c r="P116" i="2"/>
  <c r="Q116" i="2"/>
  <c r="F116" i="2"/>
  <c r="E116" i="2"/>
  <c r="M60" i="2" a="1"/>
  <c r="M60" i="2" s="1"/>
  <c r="N60" i="2" a="1"/>
  <c r="N60" i="2" s="1"/>
  <c r="E60" i="5" s="1"/>
  <c r="N134" i="2" a="1"/>
  <c r="N134" i="2" s="1"/>
  <c r="E134" i="5" s="1"/>
  <c r="N131" i="2" a="1"/>
  <c r="N131" i="2" s="1"/>
  <c r="E131" i="5" s="1"/>
  <c r="M131" i="2" a="1"/>
  <c r="M131" i="2" s="1"/>
  <c r="M13" i="2" a="1"/>
  <c r="M13" i="2" s="1"/>
  <c r="N13" i="2" a="1"/>
  <c r="N13" i="2" s="1"/>
  <c r="M9" i="2" a="1"/>
  <c r="M9" i="2" s="1"/>
  <c r="N9" i="2" a="1"/>
  <c r="N9" i="2" s="1"/>
  <c r="P62" i="2"/>
  <c r="E61" i="2"/>
  <c r="Q57" i="2"/>
  <c r="Q56" i="2"/>
  <c r="Q52" i="2"/>
  <c r="D52" i="5" s="1"/>
  <c r="E49" i="2"/>
  <c r="E47" i="2"/>
  <c r="E46" i="2"/>
  <c r="F40" i="2"/>
  <c r="E39" i="2"/>
  <c r="E36" i="2"/>
  <c r="Q33" i="2"/>
  <c r="D33" i="5" s="1"/>
  <c r="P31" i="2"/>
  <c r="M27" i="2" a="1"/>
  <c r="M27" i="2" s="1"/>
  <c r="E27" i="2"/>
  <c r="M23" i="2" a="1"/>
  <c r="M23" i="2" s="1"/>
  <c r="E17" i="2"/>
  <c r="P12" i="2"/>
  <c r="E11" i="2"/>
  <c r="E32" i="2"/>
  <c r="Q25" i="2"/>
  <c r="P20" i="2"/>
  <c r="C20" i="5" s="1"/>
  <c r="P15" i="2"/>
  <c r="F42" i="2"/>
  <c r="P8" i="2"/>
  <c r="M6" i="2" a="1"/>
  <c r="M6" i="2" s="1"/>
  <c r="E114" i="2"/>
  <c r="F107" i="2"/>
  <c r="N102" i="2" a="1"/>
  <c r="N102" i="2" s="1"/>
  <c r="E96" i="2"/>
  <c r="Q83" i="2"/>
  <c r="M82" i="2" a="1"/>
  <c r="M82" i="2" s="1"/>
  <c r="F82" i="5" s="1"/>
  <c r="F71" i="2"/>
  <c r="F70" i="2"/>
  <c r="N55" i="2" a="1"/>
  <c r="N55" i="2" s="1"/>
  <c r="E55" i="5" s="1"/>
  <c r="F54" i="2"/>
  <c r="P44" i="2"/>
  <c r="Q34" i="2"/>
  <c r="D34" i="5" s="1"/>
  <c r="Q29" i="2"/>
  <c r="D29" i="5" s="1"/>
  <c r="F29" i="2"/>
  <c r="N25" i="2" a="1"/>
  <c r="N25" i="2" s="1"/>
  <c r="F25" i="2"/>
  <c r="Q17" i="2"/>
  <c r="M15" i="2" a="1"/>
  <c r="M15" i="2" s="1"/>
  <c r="F15" i="2"/>
  <c r="F82" i="2"/>
  <c r="E80" i="2"/>
  <c r="M75" i="2" a="1"/>
  <c r="M75" i="2" s="1"/>
  <c r="Q46" i="2"/>
  <c r="Q45" i="2"/>
  <c r="D45" i="5" s="1"/>
  <c r="F44" i="2"/>
  <c r="E43" i="2"/>
  <c r="E26" i="2"/>
  <c r="N21" i="2" a="1"/>
  <c r="N21" i="2" s="1"/>
  <c r="E21" i="5" s="1"/>
  <c r="P11" i="2"/>
  <c r="F90" i="2"/>
  <c r="F85" i="2"/>
  <c r="F75" i="2"/>
  <c r="Q71" i="2"/>
  <c r="F3" i="2"/>
  <c r="E112" i="2"/>
  <c r="E98" i="2"/>
  <c r="P78" i="2"/>
  <c r="C78" i="5" s="1"/>
  <c r="E76" i="2"/>
  <c r="E64" i="2"/>
  <c r="E60" i="2"/>
  <c r="N51" i="2" a="1"/>
  <c r="N51" i="2" s="1"/>
  <c r="F48" i="2"/>
  <c r="E45" i="2"/>
  <c r="E30" i="2"/>
  <c r="P19" i="2"/>
  <c r="E18" i="2"/>
  <c r="Q13" i="2"/>
  <c r="M11" i="2" a="1"/>
  <c r="M11" i="2" s="1"/>
  <c r="P5" i="2"/>
  <c r="C5" i="5" s="1"/>
  <c r="F5" i="2"/>
  <c r="P856" i="2"/>
  <c r="C856" i="5" s="1"/>
  <c r="Q856" i="2"/>
  <c r="D856" i="5" s="1"/>
  <c r="M856" i="2" a="1"/>
  <c r="M856" i="2" s="1"/>
  <c r="F856" i="5" s="1"/>
  <c r="N856" i="2" a="1"/>
  <c r="N856" i="2" s="1"/>
  <c r="E856" i="5" s="1"/>
  <c r="N855" i="2" a="1"/>
  <c r="N855" i="2" s="1"/>
  <c r="E855" i="5" s="1"/>
  <c r="M855" i="2" a="1"/>
  <c r="M855" i="2" s="1"/>
  <c r="F855" i="5" s="1"/>
  <c r="Q854" i="2"/>
  <c r="D854" i="5" s="1"/>
  <c r="P854" i="2"/>
  <c r="C854" i="5" s="1"/>
  <c r="N854" i="2" a="1"/>
  <c r="N854" i="2" s="1"/>
  <c r="E854" i="5" s="1"/>
  <c r="M854" i="2" a="1"/>
  <c r="M854" i="2" s="1"/>
  <c r="F854" i="5" s="1"/>
  <c r="P855" i="2"/>
  <c r="C855" i="5" s="1"/>
  <c r="Q855" i="2"/>
  <c r="D855" i="5" s="1"/>
  <c r="P853" i="2"/>
  <c r="C853" i="5" s="1"/>
  <c r="Q853" i="2"/>
  <c r="D853" i="5" s="1"/>
  <c r="N853" i="2" a="1"/>
  <c r="N853" i="2" s="1"/>
  <c r="E853" i="5" s="1"/>
  <c r="M853" i="2" a="1"/>
  <c r="M853" i="2" s="1"/>
  <c r="F853" i="5" s="1"/>
  <c r="M841" i="2" a="1"/>
  <c r="M841" i="2" s="1"/>
  <c r="F841" i="5" s="1"/>
  <c r="N841" i="2" a="1"/>
  <c r="N841" i="2" s="1"/>
  <c r="E841" i="5" s="1"/>
  <c r="P837" i="2"/>
  <c r="C837" i="5" s="1"/>
  <c r="Q837" i="2"/>
  <c r="D837" i="5" s="1"/>
  <c r="P821" i="2"/>
  <c r="C821" i="5" s="1"/>
  <c r="Q821" i="2"/>
  <c r="D821" i="5" s="1"/>
  <c r="M817" i="2" a="1"/>
  <c r="M817" i="2" s="1"/>
  <c r="F817" i="5" s="1"/>
  <c r="N817" i="2" a="1"/>
  <c r="N817" i="2" s="1"/>
  <c r="E817" i="5" s="1"/>
  <c r="Q852" i="2"/>
  <c r="D852" i="5" s="1"/>
  <c r="Q842" i="2"/>
  <c r="D842" i="5" s="1"/>
  <c r="P842" i="2"/>
  <c r="C842" i="5" s="1"/>
  <c r="M837" i="2" a="1"/>
  <c r="M837" i="2" s="1"/>
  <c r="F837" i="5" s="1"/>
  <c r="N837" i="2" a="1"/>
  <c r="N837" i="2" s="1"/>
  <c r="E837" i="5" s="1"/>
  <c r="M835" i="2" a="1"/>
  <c r="M835" i="2" s="1"/>
  <c r="F835" i="5" s="1"/>
  <c r="N835" i="2" a="1"/>
  <c r="N835" i="2" s="1"/>
  <c r="E835" i="5" s="1"/>
  <c r="M828" i="2" a="1"/>
  <c r="M828" i="2" s="1"/>
  <c r="F828" i="5" s="1"/>
  <c r="N828" i="2" a="1"/>
  <c r="N828" i="2" s="1"/>
  <c r="E828" i="5" s="1"/>
  <c r="Q838" i="2"/>
  <c r="D838" i="5" s="1"/>
  <c r="P838" i="2"/>
  <c r="C838" i="5" s="1"/>
  <c r="M829" i="2" a="1"/>
  <c r="M829" i="2" s="1"/>
  <c r="F829" i="5" s="1"/>
  <c r="N829" i="2" a="1"/>
  <c r="N829" i="2" s="1"/>
  <c r="E829" i="5" s="1"/>
  <c r="P825" i="2"/>
  <c r="C825" i="5" s="1"/>
  <c r="Q825" i="2"/>
  <c r="D825" i="5" s="1"/>
  <c r="M824" i="2" a="1"/>
  <c r="M824" i="2" s="1"/>
  <c r="F824" i="5" s="1"/>
  <c r="N824" i="2" a="1"/>
  <c r="N824" i="2" s="1"/>
  <c r="E824" i="5" s="1"/>
  <c r="M820" i="2" a="1"/>
  <c r="M820" i="2" s="1"/>
  <c r="F820" i="5" s="1"/>
  <c r="N820" i="2" a="1"/>
  <c r="N820" i="2" s="1"/>
  <c r="E820" i="5" s="1"/>
  <c r="P850" i="2"/>
  <c r="C850" i="5" s="1"/>
  <c r="Q826" i="2"/>
  <c r="D826" i="5" s="1"/>
  <c r="P826" i="2"/>
  <c r="C826" i="5" s="1"/>
  <c r="M825" i="2" a="1"/>
  <c r="M825" i="2" s="1"/>
  <c r="F825" i="5" s="1"/>
  <c r="N825" i="2" a="1"/>
  <c r="N825" i="2" s="1"/>
  <c r="E825" i="5" s="1"/>
  <c r="Q822" i="2"/>
  <c r="D822" i="5" s="1"/>
  <c r="P822" i="2"/>
  <c r="C822" i="5" s="1"/>
  <c r="M845" i="2" a="1"/>
  <c r="M845" i="2" s="1"/>
  <c r="F845" i="5" s="1"/>
  <c r="N845" i="2" a="1"/>
  <c r="N845" i="2" s="1"/>
  <c r="E845" i="5" s="1"/>
  <c r="M839" i="2" a="1"/>
  <c r="M839" i="2" s="1"/>
  <c r="F839" i="5" s="1"/>
  <c r="N839" i="2" a="1"/>
  <c r="N839" i="2" s="1"/>
  <c r="E839" i="5" s="1"/>
  <c r="N831" i="2" a="1"/>
  <c r="N831" i="2" s="1"/>
  <c r="E831" i="5" s="1"/>
  <c r="M831" i="2" a="1"/>
  <c r="M831" i="2" s="1"/>
  <c r="F831" i="5" s="1"/>
  <c r="Q813" i="2"/>
  <c r="D813" i="5" s="1"/>
  <c r="P813" i="2"/>
  <c r="C813" i="5" s="1"/>
  <c r="Q812" i="2"/>
  <c r="D812" i="5" s="1"/>
  <c r="P812" i="2"/>
  <c r="C812" i="5" s="1"/>
  <c r="M847" i="2" a="1"/>
  <c r="M847" i="2" s="1"/>
  <c r="F847" i="5" s="1"/>
  <c r="N847" i="2" a="1"/>
  <c r="N847" i="2" s="1"/>
  <c r="E847" i="5" s="1"/>
  <c r="M844" i="2" a="1"/>
  <c r="M844" i="2" s="1"/>
  <c r="F844" i="5" s="1"/>
  <c r="N844" i="2" a="1"/>
  <c r="N844" i="2" s="1"/>
  <c r="E844" i="5" s="1"/>
  <c r="Q834" i="2"/>
  <c r="D834" i="5" s="1"/>
  <c r="P834" i="2"/>
  <c r="C834" i="5" s="1"/>
  <c r="Q849" i="2"/>
  <c r="D849" i="5" s="1"/>
  <c r="P849" i="2"/>
  <c r="C849" i="5" s="1"/>
  <c r="P840" i="2"/>
  <c r="C840" i="5" s="1"/>
  <c r="Q840" i="2"/>
  <c r="D840" i="5" s="1"/>
  <c r="Q814" i="2"/>
  <c r="D814" i="5" s="1"/>
  <c r="P814" i="2"/>
  <c r="C814" i="5" s="1"/>
  <c r="M851" i="2" a="1"/>
  <c r="M851" i="2" s="1"/>
  <c r="F851" i="5" s="1"/>
  <c r="N851" i="2" a="1"/>
  <c r="N851" i="2" s="1"/>
  <c r="E851" i="5" s="1"/>
  <c r="P841" i="2"/>
  <c r="C841" i="5" s="1"/>
  <c r="Q841" i="2"/>
  <c r="D841" i="5" s="1"/>
  <c r="M840" i="2" a="1"/>
  <c r="M840" i="2" s="1"/>
  <c r="F840" i="5" s="1"/>
  <c r="N840" i="2" a="1"/>
  <c r="N840" i="2" s="1"/>
  <c r="E840" i="5" s="1"/>
  <c r="M833" i="2" a="1"/>
  <c r="M833" i="2" s="1"/>
  <c r="F833" i="5" s="1"/>
  <c r="N833" i="2" a="1"/>
  <c r="N833" i="2" s="1"/>
  <c r="E833" i="5" s="1"/>
  <c r="P848" i="2"/>
  <c r="C848" i="5" s="1"/>
  <c r="E847" i="2"/>
  <c r="M842" i="2" a="1"/>
  <c r="M842" i="2" s="1"/>
  <c r="F842" i="5" s="1"/>
  <c r="Q839" i="2"/>
  <c r="D839" i="5" s="1"/>
  <c r="N834" i="2" a="1"/>
  <c r="N834" i="2" s="1"/>
  <c r="E834" i="5" s="1"/>
  <c r="Q829" i="2"/>
  <c r="D829" i="5" s="1"/>
  <c r="Q828" i="2"/>
  <c r="D828" i="5" s="1"/>
  <c r="P827" i="2"/>
  <c r="C827" i="5" s="1"/>
  <c r="F827" i="2"/>
  <c r="Q823" i="2"/>
  <c r="D823" i="5" s="1"/>
  <c r="M822" i="2" a="1"/>
  <c r="M822" i="2" s="1"/>
  <c r="F822" i="5" s="1"/>
  <c r="P809" i="2"/>
  <c r="C809" i="5" s="1"/>
  <c r="Q809" i="2"/>
  <c r="D809" i="5" s="1"/>
  <c r="M791" i="2" a="1"/>
  <c r="M791" i="2" s="1"/>
  <c r="F791" i="5" s="1"/>
  <c r="N791" i="2" a="1"/>
  <c r="N791" i="2" s="1"/>
  <c r="E791" i="5" s="1"/>
  <c r="N846" i="2" a="1"/>
  <c r="N846" i="2" s="1"/>
  <c r="E846" i="5" s="1"/>
  <c r="M832" i="2" a="1"/>
  <c r="M832" i="2" s="1"/>
  <c r="F832" i="5" s="1"/>
  <c r="P830" i="2"/>
  <c r="C830" i="5" s="1"/>
  <c r="N815" i="2" a="1"/>
  <c r="N815" i="2" s="1"/>
  <c r="E815" i="5" s="1"/>
  <c r="P808" i="2"/>
  <c r="C808" i="5" s="1"/>
  <c r="Q808" i="2"/>
  <c r="D808" i="5" s="1"/>
  <c r="P806" i="2"/>
  <c r="C806" i="5" s="1"/>
  <c r="M805" i="2" a="1"/>
  <c r="M805" i="2" s="1"/>
  <c r="F805" i="5" s="1"/>
  <c r="N805" i="2" a="1"/>
  <c r="N805" i="2" s="1"/>
  <c r="E805" i="5" s="1"/>
  <c r="N795" i="2" a="1"/>
  <c r="N795" i="2" s="1"/>
  <c r="E795" i="5" s="1"/>
  <c r="M795" i="2" a="1"/>
  <c r="M795" i="2" s="1"/>
  <c r="F795" i="5" s="1"/>
  <c r="M793" i="2" a="1"/>
  <c r="M793" i="2" s="1"/>
  <c r="F793" i="5" s="1"/>
  <c r="N793" i="2" a="1"/>
  <c r="N793" i="2" s="1"/>
  <c r="E793" i="5" s="1"/>
  <c r="M792" i="2" a="1"/>
  <c r="M792" i="2" s="1"/>
  <c r="F792" i="5" s="1"/>
  <c r="N792" i="2" a="1"/>
  <c r="N792" i="2" s="1"/>
  <c r="E792" i="5" s="1"/>
  <c r="N836" i="2" a="1"/>
  <c r="N836" i="2" s="1"/>
  <c r="E836" i="5" s="1"/>
  <c r="N826" i="2" a="1"/>
  <c r="N826" i="2" s="1"/>
  <c r="E826" i="5" s="1"/>
  <c r="F822" i="2"/>
  <c r="E820" i="2"/>
  <c r="F816" i="2"/>
  <c r="E816" i="2"/>
  <c r="P777" i="2"/>
  <c r="C777" i="5" s="1"/>
  <c r="Q777" i="2"/>
  <c r="D777" i="5" s="1"/>
  <c r="M771" i="2" a="1"/>
  <c r="M771" i="2" s="1"/>
  <c r="F771" i="5" s="1"/>
  <c r="N771" i="2" a="1"/>
  <c r="N771" i="2" s="1"/>
  <c r="E771" i="5" s="1"/>
  <c r="N848" i="2" a="1"/>
  <c r="N848" i="2" s="1"/>
  <c r="E848" i="5" s="1"/>
  <c r="Q843" i="2"/>
  <c r="D843" i="5" s="1"/>
  <c r="F842" i="2"/>
  <c r="N838" i="2" a="1"/>
  <c r="N838" i="2" s="1"/>
  <c r="E838" i="5" s="1"/>
  <c r="Q833" i="2"/>
  <c r="D833" i="5" s="1"/>
  <c r="Q832" i="2"/>
  <c r="D832" i="5" s="1"/>
  <c r="F831" i="2"/>
  <c r="Q824" i="2"/>
  <c r="D824" i="5" s="1"/>
  <c r="Q818" i="2"/>
  <c r="D818" i="5" s="1"/>
  <c r="P818" i="2"/>
  <c r="C818" i="5" s="1"/>
  <c r="N807" i="2" a="1"/>
  <c r="N807" i="2" s="1"/>
  <c r="E807" i="5" s="1"/>
  <c r="M807" i="2" a="1"/>
  <c r="M807" i="2" s="1"/>
  <c r="F807" i="5" s="1"/>
  <c r="M804" i="2" a="1"/>
  <c r="M804" i="2" s="1"/>
  <c r="F804" i="5" s="1"/>
  <c r="N804" i="2" a="1"/>
  <c r="N804" i="2" s="1"/>
  <c r="E804" i="5" s="1"/>
  <c r="M803" i="2" a="1"/>
  <c r="M803" i="2" s="1"/>
  <c r="F803" i="5" s="1"/>
  <c r="N803" i="2" a="1"/>
  <c r="N803" i="2" s="1"/>
  <c r="E803" i="5" s="1"/>
  <c r="M777" i="2" a="1"/>
  <c r="M777" i="2" s="1"/>
  <c r="F777" i="5" s="1"/>
  <c r="N777" i="2" a="1"/>
  <c r="N777" i="2" s="1"/>
  <c r="E777" i="5" s="1"/>
  <c r="N849" i="2" a="1"/>
  <c r="N849" i="2" s="1"/>
  <c r="E849" i="5" s="1"/>
  <c r="N821" i="2" a="1"/>
  <c r="N821" i="2" s="1"/>
  <c r="E821" i="5" s="1"/>
  <c r="Q820" i="2"/>
  <c r="D820" i="5" s="1"/>
  <c r="N818" i="2" a="1"/>
  <c r="N818" i="2" s="1"/>
  <c r="E818" i="5" s="1"/>
  <c r="Q816" i="2"/>
  <c r="D816" i="5" s="1"/>
  <c r="E810" i="2"/>
  <c r="F810" i="2"/>
  <c r="Q790" i="2"/>
  <c r="D790" i="5" s="1"/>
  <c r="P790" i="2"/>
  <c r="C790" i="5" s="1"/>
  <c r="M814" i="2" a="1"/>
  <c r="M814" i="2" s="1"/>
  <c r="F814" i="5" s="1"/>
  <c r="N814" i="2" a="1"/>
  <c r="N814" i="2" s="1"/>
  <c r="E814" i="5" s="1"/>
  <c r="P789" i="2"/>
  <c r="C789" i="5" s="1"/>
  <c r="Q789" i="2"/>
  <c r="D789" i="5" s="1"/>
  <c r="N785" i="2" a="1"/>
  <c r="N785" i="2" s="1"/>
  <c r="E785" i="5" s="1"/>
  <c r="M785" i="2" a="1"/>
  <c r="M785" i="2" s="1"/>
  <c r="F785" i="5" s="1"/>
  <c r="Q781" i="2"/>
  <c r="D781" i="5" s="1"/>
  <c r="P781" i="2"/>
  <c r="C781" i="5" s="1"/>
  <c r="Q780" i="2"/>
  <c r="D780" i="5" s="1"/>
  <c r="P780" i="2"/>
  <c r="C780" i="5" s="1"/>
  <c r="Q778" i="2"/>
  <c r="D778" i="5" s="1"/>
  <c r="P778" i="2"/>
  <c r="C778" i="5" s="1"/>
  <c r="F823" i="2"/>
  <c r="F819" i="2"/>
  <c r="M813" i="2" a="1"/>
  <c r="M813" i="2" s="1"/>
  <c r="F813" i="5" s="1"/>
  <c r="P788" i="2"/>
  <c r="C788" i="5" s="1"/>
  <c r="Q788" i="2"/>
  <c r="D788" i="5" s="1"/>
  <c r="M787" i="2" a="1"/>
  <c r="M787" i="2" s="1"/>
  <c r="F787" i="5" s="1"/>
  <c r="N787" i="2" a="1"/>
  <c r="N787" i="2" s="1"/>
  <c r="E787" i="5" s="1"/>
  <c r="Q782" i="2"/>
  <c r="D782" i="5" s="1"/>
  <c r="P782" i="2"/>
  <c r="C782" i="5" s="1"/>
  <c r="M781" i="2" a="1"/>
  <c r="M781" i="2" s="1"/>
  <c r="F781" i="5" s="1"/>
  <c r="N781" i="2" a="1"/>
  <c r="N781" i="2" s="1"/>
  <c r="E781" i="5" s="1"/>
  <c r="M780" i="2" a="1"/>
  <c r="M780" i="2" s="1"/>
  <c r="F780" i="5" s="1"/>
  <c r="N780" i="2" a="1"/>
  <c r="N780" i="2" s="1"/>
  <c r="E780" i="5" s="1"/>
  <c r="Q817" i="2"/>
  <c r="D817" i="5" s="1"/>
  <c r="M816" i="2" a="1"/>
  <c r="M816" i="2" s="1"/>
  <c r="F816" i="5" s="1"/>
  <c r="P811" i="2"/>
  <c r="C811" i="5" s="1"/>
  <c r="Q811" i="2"/>
  <c r="D811" i="5" s="1"/>
  <c r="N784" i="2" a="1"/>
  <c r="N784" i="2" s="1"/>
  <c r="E784" i="5" s="1"/>
  <c r="M784" i="2" a="1"/>
  <c r="M784" i="2" s="1"/>
  <c r="F784" i="5" s="1"/>
  <c r="M796" i="2" a="1"/>
  <c r="M796" i="2" s="1"/>
  <c r="F796" i="5" s="1"/>
  <c r="P794" i="2"/>
  <c r="C794" i="5" s="1"/>
  <c r="N788" i="2" a="1"/>
  <c r="N788" i="2" s="1"/>
  <c r="E788" i="5" s="1"/>
  <c r="M786" i="2" a="1"/>
  <c r="M786" i="2" s="1"/>
  <c r="F786" i="5" s="1"/>
  <c r="E780" i="2"/>
  <c r="N778" i="2" a="1"/>
  <c r="N778" i="2" s="1"/>
  <c r="E778" i="5" s="1"/>
  <c r="M775" i="2" a="1"/>
  <c r="M775" i="2" s="1"/>
  <c r="F775" i="5" s="1"/>
  <c r="Q807" i="2"/>
  <c r="D807" i="5" s="1"/>
  <c r="F806" i="2"/>
  <c r="P786" i="2"/>
  <c r="C786" i="5" s="1"/>
  <c r="N782" i="2" a="1"/>
  <c r="N782" i="2" s="1"/>
  <c r="E782" i="5" s="1"/>
  <c r="Q799" i="2"/>
  <c r="D799" i="5" s="1"/>
  <c r="F798" i="2"/>
  <c r="N794" i="2" a="1"/>
  <c r="N794" i="2" s="1"/>
  <c r="E794" i="5" s="1"/>
  <c r="F787" i="2"/>
  <c r="E808" i="2"/>
  <c r="Q801" i="2"/>
  <c r="D801" i="5" s="1"/>
  <c r="Q800" i="2"/>
  <c r="D800" i="5" s="1"/>
  <c r="F799" i="2"/>
  <c r="Q779" i="2"/>
  <c r="D779" i="5" s="1"/>
  <c r="F778" i="2"/>
  <c r="P802" i="2"/>
  <c r="C802" i="5" s="1"/>
  <c r="E788" i="2"/>
  <c r="F677" i="2"/>
  <c r="E677" i="2"/>
  <c r="P668" i="2"/>
  <c r="Q668" i="2"/>
  <c r="M667" i="2" a="1"/>
  <c r="M667" i="2" s="1"/>
  <c r="N667" i="2" a="1"/>
  <c r="N667" i="2" s="1"/>
  <c r="E667" i="2"/>
  <c r="F667" i="2"/>
  <c r="M666" i="2" a="1"/>
  <c r="M666" i="2" s="1"/>
  <c r="F666" i="5" s="1"/>
  <c r="N666" i="2" a="1"/>
  <c r="N666" i="2" s="1"/>
  <c r="Q664" i="2"/>
  <c r="P664" i="2"/>
  <c r="M664" i="2" a="1"/>
  <c r="M664" i="2" s="1"/>
  <c r="N664" i="2" a="1"/>
  <c r="N664" i="2" s="1"/>
  <c r="E664" i="5" s="1"/>
  <c r="Q663" i="2"/>
  <c r="D663" i="5" s="1"/>
  <c r="P663" i="2"/>
  <c r="F663" i="2"/>
  <c r="E663" i="2"/>
  <c r="M662" i="2" a="1"/>
  <c r="M662" i="2" s="1"/>
  <c r="F662" i="5" s="1"/>
  <c r="N662" i="2" a="1"/>
  <c r="N662" i="2" s="1"/>
  <c r="M661" i="2" a="1"/>
  <c r="M661" i="2" s="1"/>
  <c r="N661" i="2" a="1"/>
  <c r="N661" i="2" s="1"/>
  <c r="M660" i="2" a="1"/>
  <c r="M660" i="2" s="1"/>
  <c r="N660" i="2" a="1"/>
  <c r="N660" i="2" s="1"/>
  <c r="E660" i="5" s="1"/>
  <c r="Q659" i="2"/>
  <c r="D659" i="5" s="1"/>
  <c r="P659" i="2"/>
  <c r="P658" i="2"/>
  <c r="Q658" i="2"/>
  <c r="P657" i="2"/>
  <c r="Q657" i="2"/>
  <c r="M656" i="2" a="1"/>
  <c r="M656" i="2" s="1"/>
  <c r="N656" i="2" a="1"/>
  <c r="N656" i="2" s="1"/>
  <c r="E656" i="2"/>
  <c r="F656" i="2"/>
  <c r="M653" i="2" a="1"/>
  <c r="M653" i="2" s="1"/>
  <c r="F653" i="5" s="1"/>
  <c r="N653" i="2" a="1"/>
  <c r="N653" i="2" s="1"/>
  <c r="Q651" i="2"/>
  <c r="D651" i="5" s="1"/>
  <c r="P651" i="2"/>
  <c r="M651" i="2" a="1"/>
  <c r="M651" i="2" s="1"/>
  <c r="F651" i="5" s="1"/>
  <c r="N651" i="2" a="1"/>
  <c r="N651" i="2" s="1"/>
  <c r="M650" i="2" a="1"/>
  <c r="M650" i="2" s="1"/>
  <c r="F650" i="5" s="1"/>
  <c r="N650" i="2" a="1"/>
  <c r="N650" i="2" s="1"/>
  <c r="M649" i="2" a="1"/>
  <c r="M649" i="2" s="1"/>
  <c r="F649" i="5" s="1"/>
  <c r="N649" i="2" a="1"/>
  <c r="N649" i="2" s="1"/>
  <c r="Q647" i="2"/>
  <c r="D647" i="5" s="1"/>
  <c r="P647" i="2"/>
  <c r="C647" i="5" s="1"/>
  <c r="P646" i="2"/>
  <c r="Q646" i="2"/>
  <c r="M646" i="2" a="1"/>
  <c r="M646" i="2" s="1"/>
  <c r="F646" i="5" s="1"/>
  <c r="N646" i="2" a="1"/>
  <c r="N646" i="2" s="1"/>
  <c r="E646" i="5" s="1"/>
  <c r="P645" i="2"/>
  <c r="C645" i="5" s="1"/>
  <c r="Q645" i="2"/>
  <c r="D645" i="5" s="1"/>
  <c r="M645" i="2" a="1"/>
  <c r="M645" i="2" s="1"/>
  <c r="N645" i="2" a="1"/>
  <c r="N645" i="2" s="1"/>
  <c r="Q643" i="2"/>
  <c r="D643" i="5" s="1"/>
  <c r="P643" i="2"/>
  <c r="P642" i="2"/>
  <c r="C642" i="5" s="1"/>
  <c r="Q642" i="2"/>
  <c r="P641" i="2"/>
  <c r="C641" i="5" s="1"/>
  <c r="Q641" i="2"/>
  <c r="D641" i="5" s="1"/>
  <c r="M632" i="2" a="1"/>
  <c r="M632" i="2" s="1"/>
  <c r="F632" i="5" s="1"/>
  <c r="N632" i="2" a="1"/>
  <c r="N632" i="2" s="1"/>
  <c r="E632" i="5" s="1"/>
  <c r="M628" i="2" a="1"/>
  <c r="M628" i="2" s="1"/>
  <c r="F628" i="5" s="1"/>
  <c r="N628" i="2" a="1"/>
  <c r="N628" i="2" s="1"/>
  <c r="M624" i="2" a="1"/>
  <c r="M624" i="2" s="1"/>
  <c r="F624" i="5" s="1"/>
  <c r="N624" i="2" a="1"/>
  <c r="N624" i="2" s="1"/>
  <c r="M622" i="2" a="1"/>
  <c r="M622" i="2" s="1"/>
  <c r="N622" i="2" a="1"/>
  <c r="N622" i="2" s="1"/>
  <c r="M621" i="2" a="1"/>
  <c r="M621" i="2" s="1"/>
  <c r="F621" i="5" s="1"/>
  <c r="N621" i="2" a="1"/>
  <c r="N621" i="2" s="1"/>
  <c r="Q619" i="2"/>
  <c r="D619" i="5" s="1"/>
  <c r="P619" i="2"/>
  <c r="C619" i="5" s="1"/>
  <c r="P618" i="2"/>
  <c r="C618" i="5" s="1"/>
  <c r="Q618" i="2"/>
  <c r="M618" i="2" a="1"/>
  <c r="M618" i="2" s="1"/>
  <c r="N618" i="2" a="1"/>
  <c r="N618" i="2" s="1"/>
  <c r="E618" i="5" s="1"/>
  <c r="P617" i="2"/>
  <c r="Q617" i="2"/>
  <c r="M617" i="2" a="1"/>
  <c r="M617" i="2" s="1"/>
  <c r="F617" i="5" s="1"/>
  <c r="N617" i="2" a="1"/>
  <c r="N617" i="2" s="1"/>
  <c r="Q615" i="2"/>
  <c r="D615" i="5" s="1"/>
  <c r="P615" i="2"/>
  <c r="P614" i="2"/>
  <c r="C614" i="5" s="1"/>
  <c r="Q614" i="2"/>
  <c r="M614" i="2" a="1"/>
  <c r="M614" i="2" s="1"/>
  <c r="N614" i="2" a="1"/>
  <c r="N614" i="2" s="1"/>
  <c r="E614" i="5" s="1"/>
  <c r="P613" i="2"/>
  <c r="Q613" i="2"/>
  <c r="M613" i="2" a="1"/>
  <c r="M613" i="2" s="1"/>
  <c r="F613" i="5" s="1"/>
  <c r="N613" i="2" a="1"/>
  <c r="N613" i="2" s="1"/>
  <c r="Q611" i="2"/>
  <c r="P611" i="2"/>
  <c r="C611" i="5" s="1"/>
  <c r="P610" i="2"/>
  <c r="C610" i="5" s="1"/>
  <c r="Q610" i="2"/>
  <c r="D610" i="5" s="1"/>
  <c r="P609" i="2"/>
  <c r="Q609" i="2"/>
  <c r="M600" i="2" a="1"/>
  <c r="M600" i="2" s="1"/>
  <c r="F600" i="5" s="1"/>
  <c r="N600" i="2" a="1"/>
  <c r="N600" i="2" s="1"/>
  <c r="M596" i="2" a="1"/>
  <c r="M596" i="2" s="1"/>
  <c r="N596" i="2" a="1"/>
  <c r="N596" i="2" s="1"/>
  <c r="M592" i="2" a="1"/>
  <c r="M592" i="2" s="1"/>
  <c r="N592" i="2" a="1"/>
  <c r="N592" i="2" s="1"/>
  <c r="M590" i="2" a="1"/>
  <c r="M590" i="2" s="1"/>
  <c r="N590" i="2" a="1"/>
  <c r="N590" i="2" s="1"/>
  <c r="M589" i="2" a="1"/>
  <c r="M589" i="2" s="1"/>
  <c r="F589" i="5" s="1"/>
  <c r="N589" i="2" a="1"/>
  <c r="N589" i="2" s="1"/>
  <c r="E589" i="5" s="1"/>
  <c r="Q587" i="2"/>
  <c r="P587" i="2"/>
  <c r="C587" i="5" s="1"/>
  <c r="P586" i="2"/>
  <c r="C586" i="5" s="1"/>
  <c r="Q586" i="2"/>
  <c r="M586" i="2" a="1"/>
  <c r="M586" i="2" s="1"/>
  <c r="N586" i="2" a="1"/>
  <c r="N586" i="2" s="1"/>
  <c r="P585" i="2"/>
  <c r="Q585" i="2"/>
  <c r="M585" i="2" a="1"/>
  <c r="M585" i="2" s="1"/>
  <c r="N585" i="2" a="1"/>
  <c r="N585" i="2" s="1"/>
  <c r="E585" i="5" s="1"/>
  <c r="Q583" i="2"/>
  <c r="P583" i="2"/>
  <c r="P582" i="2"/>
  <c r="C582" i="5" s="1"/>
  <c r="Q582" i="2"/>
  <c r="M582" i="2" a="1"/>
  <c r="M582" i="2" s="1"/>
  <c r="N582" i="2" a="1"/>
  <c r="N582" i="2" s="1"/>
  <c r="P581" i="2"/>
  <c r="Q581" i="2"/>
  <c r="D581" i="5" s="1"/>
  <c r="M581" i="2" a="1"/>
  <c r="M581" i="2" s="1"/>
  <c r="F581" i="5" s="1"/>
  <c r="N581" i="2" a="1"/>
  <c r="N581" i="2" s="1"/>
  <c r="Q579" i="2"/>
  <c r="P579" i="2"/>
  <c r="C579" i="5" s="1"/>
  <c r="P578" i="2"/>
  <c r="C578" i="5" s="1"/>
  <c r="Q578" i="2"/>
  <c r="P577" i="2"/>
  <c r="Q577" i="2"/>
  <c r="Q575" i="2"/>
  <c r="P575" i="2"/>
  <c r="M574" i="2" a="1"/>
  <c r="M574" i="2" s="1"/>
  <c r="N574" i="2" a="1"/>
  <c r="N574" i="2" s="1"/>
  <c r="P573" i="2"/>
  <c r="Q573" i="2"/>
  <c r="M573" i="2" a="1"/>
  <c r="M573" i="2" s="1"/>
  <c r="F573" i="5" s="1"/>
  <c r="N573" i="2" a="1"/>
  <c r="N573" i="2" s="1"/>
  <c r="P571" i="2"/>
  <c r="Q571" i="2"/>
  <c r="D571" i="5" s="1"/>
  <c r="P570" i="2"/>
  <c r="Q570" i="2"/>
  <c r="N570" i="2" a="1"/>
  <c r="N570" i="2" s="1"/>
  <c r="M570" i="2" a="1"/>
  <c r="M570" i="2" s="1"/>
  <c r="F570" i="5" s="1"/>
  <c r="M658" i="2" a="1"/>
  <c r="M658" i="2" s="1"/>
  <c r="M657" i="2" a="1"/>
  <c r="M657" i="2" s="1"/>
  <c r="P655" i="2"/>
  <c r="P654" i="2"/>
  <c r="C654" i="5" s="1"/>
  <c r="P653" i="2"/>
  <c r="E652" i="2"/>
  <c r="M647" i="2" a="1"/>
  <c r="M647" i="2" s="1"/>
  <c r="F647" i="5" s="1"/>
  <c r="E641" i="2"/>
  <c r="M636" i="2" a="1"/>
  <c r="M636" i="2" s="1"/>
  <c r="F636" i="5" s="1"/>
  <c r="P632" i="2"/>
  <c r="E631" i="2"/>
  <c r="M626" i="2" a="1"/>
  <c r="M626" i="2" s="1"/>
  <c r="F626" i="5" s="1"/>
  <c r="M625" i="2" a="1"/>
  <c r="M625" i="2" s="1"/>
  <c r="F625" i="5" s="1"/>
  <c r="P623" i="2"/>
  <c r="C623" i="5" s="1"/>
  <c r="P622" i="2"/>
  <c r="C622" i="5" s="1"/>
  <c r="P621" i="2"/>
  <c r="E620" i="2"/>
  <c r="M615" i="2" a="1"/>
  <c r="M615" i="2" s="1"/>
  <c r="E609" i="2"/>
  <c r="M604" i="2" a="1"/>
  <c r="M604" i="2" s="1"/>
  <c r="F604" i="5" s="1"/>
  <c r="P600" i="2"/>
  <c r="E599" i="2"/>
  <c r="M594" i="2" a="1"/>
  <c r="M594" i="2" s="1"/>
  <c r="F594" i="5" s="1"/>
  <c r="M593" i="2" a="1"/>
  <c r="M593" i="2" s="1"/>
  <c r="F593" i="5" s="1"/>
  <c r="P591" i="2"/>
  <c r="P590" i="2"/>
  <c r="C590" i="5" s="1"/>
  <c r="P589" i="2"/>
  <c r="E588" i="2"/>
  <c r="M583" i="2" a="1"/>
  <c r="M583" i="2" s="1"/>
  <c r="F583" i="5" s="1"/>
  <c r="E577" i="2"/>
  <c r="M575" i="2" a="1"/>
  <c r="M575" i="2" s="1"/>
  <c r="F575" i="5" s="1"/>
  <c r="Q574" i="2"/>
  <c r="D574" i="5" s="1"/>
  <c r="P572" i="2"/>
  <c r="M567" i="2" a="1"/>
  <c r="M567" i="2" s="1"/>
  <c r="Q548" i="2"/>
  <c r="D548" i="5" s="1"/>
  <c r="P548" i="2"/>
  <c r="C548" i="5" s="1"/>
  <c r="Q544" i="2"/>
  <c r="P544" i="2"/>
  <c r="Q536" i="2"/>
  <c r="D536" i="5" s="1"/>
  <c r="P536" i="2"/>
  <c r="C536" i="5" s="1"/>
  <c r="P531" i="2"/>
  <c r="Q531" i="2"/>
  <c r="N530" i="2" a="1"/>
  <c r="N530" i="2" s="1"/>
  <c r="M530" i="2" a="1"/>
  <c r="M530" i="2" s="1"/>
  <c r="F530" i="5" s="1"/>
  <c r="N521" i="2" a="1"/>
  <c r="N521" i="2" s="1"/>
  <c r="M521" i="2" a="1"/>
  <c r="M521" i="2" s="1"/>
  <c r="F521" i="5" s="1"/>
  <c r="P515" i="2"/>
  <c r="C515" i="5" s="1"/>
  <c r="Q515" i="2"/>
  <c r="P514" i="2"/>
  <c r="Q514" i="2"/>
  <c r="M511" i="2" a="1"/>
  <c r="M511" i="2" s="1"/>
  <c r="F511" i="5" s="1"/>
  <c r="N511" i="2" a="1"/>
  <c r="N511" i="2" s="1"/>
  <c r="M507" i="2" a="1"/>
  <c r="M507" i="2" s="1"/>
  <c r="N507" i="2" a="1"/>
  <c r="N507" i="2" s="1"/>
  <c r="E507" i="5" s="1"/>
  <c r="M506" i="2" a="1"/>
  <c r="M506" i="2" s="1"/>
  <c r="F506" i="5" s="1"/>
  <c r="N506" i="2" a="1"/>
  <c r="N506" i="2" s="1"/>
  <c r="M486" i="2" a="1"/>
  <c r="M486" i="2" s="1"/>
  <c r="N486" i="2" a="1"/>
  <c r="N486" i="2" s="1"/>
  <c r="E486" i="5" s="1"/>
  <c r="P482" i="2"/>
  <c r="Q482" i="2"/>
  <c r="D482" i="5" s="1"/>
  <c r="P466" i="2"/>
  <c r="C466" i="5" s="1"/>
  <c r="Q466" i="2"/>
  <c r="N640" i="2" a="1"/>
  <c r="N640" i="2" s="1"/>
  <c r="N629" i="2" a="1"/>
  <c r="N629" i="2" s="1"/>
  <c r="E629" i="5" s="1"/>
  <c r="N619" i="2" a="1"/>
  <c r="N619" i="2" s="1"/>
  <c r="N608" i="2" a="1"/>
  <c r="N608" i="2" s="1"/>
  <c r="N597" i="2" a="1"/>
  <c r="N597" i="2" s="1"/>
  <c r="M568" i="2" a="1"/>
  <c r="M568" i="2" s="1"/>
  <c r="F568" i="5" s="1"/>
  <c r="N568" i="2" a="1"/>
  <c r="N568" i="2" s="1"/>
  <c r="P562" i="2"/>
  <c r="Q562" i="2"/>
  <c r="D562" i="5" s="1"/>
  <c r="Q532" i="2"/>
  <c r="P532" i="2"/>
  <c r="N531" i="2" a="1"/>
  <c r="N531" i="2" s="1"/>
  <c r="M531" i="2" a="1"/>
  <c r="M531" i="2" s="1"/>
  <c r="F531" i="5" s="1"/>
  <c r="M515" i="2" a="1"/>
  <c r="M515" i="2" s="1"/>
  <c r="F515" i="5" s="1"/>
  <c r="N515" i="2" a="1"/>
  <c r="N515" i="2" s="1"/>
  <c r="N510" i="2" a="1"/>
  <c r="N510" i="2" s="1"/>
  <c r="M510" i="2" a="1"/>
  <c r="M510" i="2" s="1"/>
  <c r="M497" i="2" a="1"/>
  <c r="M497" i="2" s="1"/>
  <c r="N497" i="2" a="1"/>
  <c r="N497" i="2" s="1"/>
  <c r="M487" i="2" a="1"/>
  <c r="M487" i="2" s="1"/>
  <c r="N487" i="2" a="1"/>
  <c r="N487" i="2" s="1"/>
  <c r="P483" i="2"/>
  <c r="C483" i="5" s="1"/>
  <c r="Q483" i="2"/>
  <c r="M482" i="2" a="1"/>
  <c r="M482" i="2" s="1"/>
  <c r="F482" i="5" s="1"/>
  <c r="N482" i="2" a="1"/>
  <c r="N482" i="2" s="1"/>
  <c r="E482" i="5" s="1"/>
  <c r="M481" i="2" a="1"/>
  <c r="M481" i="2" s="1"/>
  <c r="N481" i="2" a="1"/>
  <c r="N481" i="2" s="1"/>
  <c r="Q472" i="2"/>
  <c r="P472" i="2"/>
  <c r="C472" i="5" s="1"/>
  <c r="P467" i="2"/>
  <c r="C467" i="5" s="1"/>
  <c r="Q467" i="2"/>
  <c r="D467" i="5" s="1"/>
  <c r="N466" i="2" a="1"/>
  <c r="N466" i="2" s="1"/>
  <c r="E466" i="5" s="1"/>
  <c r="M466" i="2" a="1"/>
  <c r="M466" i="2" s="1"/>
  <c r="F466" i="5" s="1"/>
  <c r="Q636" i="2"/>
  <c r="D636" i="5" s="1"/>
  <c r="F635" i="2"/>
  <c r="N630" i="2" a="1"/>
  <c r="N630" i="2" s="1"/>
  <c r="E630" i="5" s="1"/>
  <c r="Q626" i="2"/>
  <c r="Q625" i="2"/>
  <c r="D625" i="5" s="1"/>
  <c r="F624" i="2"/>
  <c r="Q604" i="2"/>
  <c r="F603" i="2"/>
  <c r="N598" i="2" a="1"/>
  <c r="N598" i="2" s="1"/>
  <c r="Q594" i="2"/>
  <c r="Q593" i="2"/>
  <c r="N571" i="2" a="1"/>
  <c r="N571" i="2" s="1"/>
  <c r="P564" i="2"/>
  <c r="P563" i="2"/>
  <c r="C563" i="5" s="1"/>
  <c r="Q563" i="2"/>
  <c r="N553" i="2" a="1"/>
  <c r="N553" i="2" s="1"/>
  <c r="E553" i="5" s="1"/>
  <c r="M553" i="2" a="1"/>
  <c r="M553" i="2" s="1"/>
  <c r="P547" i="2"/>
  <c r="C547" i="5" s="1"/>
  <c r="Q547" i="2"/>
  <c r="D547" i="5" s="1"/>
  <c r="Q540" i="2"/>
  <c r="D540" i="5" s="1"/>
  <c r="P540" i="2"/>
  <c r="C540" i="5" s="1"/>
  <c r="P538" i="2"/>
  <c r="C538" i="5" s="1"/>
  <c r="Q538" i="2"/>
  <c r="M535" i="2" a="1"/>
  <c r="M535" i="2" s="1"/>
  <c r="F535" i="5" s="1"/>
  <c r="N535" i="2" a="1"/>
  <c r="N535" i="2" s="1"/>
  <c r="Q528" i="2"/>
  <c r="D528" i="5" s="1"/>
  <c r="P528" i="2"/>
  <c r="C528" i="5" s="1"/>
  <c r="Q524" i="2"/>
  <c r="D524" i="5" s="1"/>
  <c r="P524" i="2"/>
  <c r="C524" i="5" s="1"/>
  <c r="M513" i="2" a="1"/>
  <c r="M513" i="2" s="1"/>
  <c r="F513" i="5" s="1"/>
  <c r="N513" i="2" a="1"/>
  <c r="N513" i="2" s="1"/>
  <c r="Q484" i="2"/>
  <c r="P484" i="2"/>
  <c r="C484" i="5" s="1"/>
  <c r="M483" i="2" a="1"/>
  <c r="M483" i="2" s="1"/>
  <c r="N483" i="2" a="1"/>
  <c r="N483" i="2" s="1"/>
  <c r="M479" i="2" a="1"/>
  <c r="M479" i="2" s="1"/>
  <c r="N479" i="2" a="1"/>
  <c r="N479" i="2" s="1"/>
  <c r="E479" i="5" s="1"/>
  <c r="N477" i="2" a="1"/>
  <c r="N477" i="2" s="1"/>
  <c r="M477" i="2" a="1"/>
  <c r="M477" i="2" s="1"/>
  <c r="Q468" i="2"/>
  <c r="D468" i="5" s="1"/>
  <c r="P468" i="2"/>
  <c r="C468" i="5" s="1"/>
  <c r="N467" i="2" a="1"/>
  <c r="N467" i="2" s="1"/>
  <c r="E467" i="5" s="1"/>
  <c r="M467" i="2" a="1"/>
  <c r="M467" i="2" s="1"/>
  <c r="E645" i="2"/>
  <c r="P627" i="2"/>
  <c r="C627" i="5" s="1"/>
  <c r="E613" i="2"/>
  <c r="P595" i="2"/>
  <c r="Q584" i="2"/>
  <c r="D584" i="5" s="1"/>
  <c r="F583" i="2"/>
  <c r="E581" i="2"/>
  <c r="N572" i="2" a="1"/>
  <c r="N572" i="2" s="1"/>
  <c r="E572" i="5" s="1"/>
  <c r="N563" i="2" a="1"/>
  <c r="N563" i="2" s="1"/>
  <c r="M563" i="2" a="1"/>
  <c r="M563" i="2" s="1"/>
  <c r="M547" i="2" a="1"/>
  <c r="M547" i="2" s="1"/>
  <c r="N547" i="2" a="1"/>
  <c r="N547" i="2" s="1"/>
  <c r="E547" i="5" s="1"/>
  <c r="M543" i="2" a="1"/>
  <c r="M543" i="2" s="1"/>
  <c r="N543" i="2" a="1"/>
  <c r="N543" i="2" s="1"/>
  <c r="P539" i="2"/>
  <c r="C539" i="5" s="1"/>
  <c r="Q539" i="2"/>
  <c r="M538" i="2" a="1"/>
  <c r="M538" i="2" s="1"/>
  <c r="N538" i="2" a="1"/>
  <c r="N538" i="2" s="1"/>
  <c r="E538" i="5" s="1"/>
  <c r="P503" i="2"/>
  <c r="Q503" i="2"/>
  <c r="D503" i="5" s="1"/>
  <c r="P498" i="2"/>
  <c r="Q498" i="2"/>
  <c r="N478" i="2" a="1"/>
  <c r="N478" i="2" s="1"/>
  <c r="M478" i="2" a="1"/>
  <c r="M478" i="2" s="1"/>
  <c r="F478" i="5" s="1"/>
  <c r="M471" i="2" a="1"/>
  <c r="M471" i="2" s="1"/>
  <c r="F471" i="5" s="1"/>
  <c r="N471" i="2" a="1"/>
  <c r="N471" i="2" s="1"/>
  <c r="Q461" i="2"/>
  <c r="P461" i="2"/>
  <c r="C461" i="5" s="1"/>
  <c r="N591" i="2" a="1"/>
  <c r="N591" i="2" s="1"/>
  <c r="N580" i="2" a="1"/>
  <c r="N580" i="2" s="1"/>
  <c r="M566" i="2" a="1"/>
  <c r="M566" i="2" s="1"/>
  <c r="F566" i="5" s="1"/>
  <c r="M559" i="2" a="1"/>
  <c r="M559" i="2" s="1"/>
  <c r="N559" i="2" a="1"/>
  <c r="N559" i="2" s="1"/>
  <c r="M545" i="2" a="1"/>
  <c r="M545" i="2" s="1"/>
  <c r="N545" i="2" a="1"/>
  <c r="N545" i="2" s="1"/>
  <c r="N542" i="2" a="1"/>
  <c r="N542" i="2" s="1"/>
  <c r="E542" i="5" s="1"/>
  <c r="M542" i="2" a="1"/>
  <c r="M542" i="2" s="1"/>
  <c r="M539" i="2" a="1"/>
  <c r="M539" i="2" s="1"/>
  <c r="F539" i="5" s="1"/>
  <c r="N539" i="2" a="1"/>
  <c r="N539" i="2" s="1"/>
  <c r="E539" i="5" s="1"/>
  <c r="M529" i="2" a="1"/>
  <c r="M529" i="2" s="1"/>
  <c r="N529" i="2" a="1"/>
  <c r="N529" i="2" s="1"/>
  <c r="E529" i="5" s="1"/>
  <c r="M518" i="2" a="1"/>
  <c r="M518" i="2" s="1"/>
  <c r="F518" i="5" s="1"/>
  <c r="N518" i="2" a="1"/>
  <c r="N518" i="2" s="1"/>
  <c r="M503" i="2" a="1"/>
  <c r="M503" i="2" s="1"/>
  <c r="F503" i="5" s="1"/>
  <c r="N503" i="2" a="1"/>
  <c r="N503" i="2" s="1"/>
  <c r="P499" i="2"/>
  <c r="C499" i="5" s="1"/>
  <c r="Q499" i="2"/>
  <c r="Q464" i="2"/>
  <c r="D464" i="5" s="1"/>
  <c r="P464" i="2"/>
  <c r="C464" i="5" s="1"/>
  <c r="Q597" i="2"/>
  <c r="Q576" i="2"/>
  <c r="E570" i="2"/>
  <c r="M565" i="2" a="1"/>
  <c r="M565" i="2" s="1"/>
  <c r="N565" i="2" a="1"/>
  <c r="N565" i="2" s="1"/>
  <c r="Q560" i="2"/>
  <c r="P560" i="2"/>
  <c r="M549" i="2" a="1"/>
  <c r="M549" i="2" s="1"/>
  <c r="N549" i="2" a="1"/>
  <c r="N549" i="2" s="1"/>
  <c r="E549" i="5" s="1"/>
  <c r="M534" i="2" a="1"/>
  <c r="M534" i="2" s="1"/>
  <c r="N534" i="2" a="1"/>
  <c r="N534" i="2" s="1"/>
  <c r="E534" i="5" s="1"/>
  <c r="M519" i="2" a="1"/>
  <c r="M519" i="2" s="1"/>
  <c r="F519" i="5" s="1"/>
  <c r="N519" i="2" a="1"/>
  <c r="N519" i="2" s="1"/>
  <c r="Q500" i="2"/>
  <c r="P500" i="2"/>
  <c r="C500" i="5" s="1"/>
  <c r="M495" i="2" a="1"/>
  <c r="M495" i="2" s="1"/>
  <c r="F495" i="5" s="1"/>
  <c r="N495" i="2" a="1"/>
  <c r="N495" i="2" s="1"/>
  <c r="M493" i="2" a="1"/>
  <c r="M493" i="2" s="1"/>
  <c r="N493" i="2" a="1"/>
  <c r="N493" i="2" s="1"/>
  <c r="E493" i="5" s="1"/>
  <c r="N489" i="2" a="1"/>
  <c r="N489" i="2" s="1"/>
  <c r="M489" i="2" a="1"/>
  <c r="M489" i="2" s="1"/>
  <c r="F489" i="5" s="1"/>
  <c r="M473" i="2" a="1"/>
  <c r="M473" i="2" s="1"/>
  <c r="N473" i="2" a="1"/>
  <c r="N473" i="2" s="1"/>
  <c r="M465" i="2" a="1"/>
  <c r="M465" i="2" s="1"/>
  <c r="N465" i="2" a="1"/>
  <c r="N465" i="2" s="1"/>
  <c r="E465" i="5" s="1"/>
  <c r="M463" i="2" a="1"/>
  <c r="M463" i="2" s="1"/>
  <c r="F463" i="5" s="1"/>
  <c r="N463" i="2" a="1"/>
  <c r="N463" i="2" s="1"/>
  <c r="E463" i="5" s="1"/>
  <c r="M462" i="2" a="1"/>
  <c r="M462" i="2" s="1"/>
  <c r="F462" i="5" s="1"/>
  <c r="N462" i="2" a="1"/>
  <c r="N462" i="2" s="1"/>
  <c r="E649" i="2"/>
  <c r="P631" i="2"/>
  <c r="E617" i="2"/>
  <c r="P599" i="2"/>
  <c r="E585" i="2"/>
  <c r="Q556" i="2"/>
  <c r="D556" i="5" s="1"/>
  <c r="P556" i="2"/>
  <c r="M550" i="2" a="1"/>
  <c r="M550" i="2" s="1"/>
  <c r="F550" i="5" s="1"/>
  <c r="N550" i="2" a="1"/>
  <c r="N550" i="2" s="1"/>
  <c r="Q527" i="2"/>
  <c r="D527" i="5" s="1"/>
  <c r="P527" i="2"/>
  <c r="C527" i="5" s="1"/>
  <c r="Q512" i="2"/>
  <c r="D512" i="5" s="1"/>
  <c r="P512" i="2"/>
  <c r="C512" i="5" s="1"/>
  <c r="Q508" i="2"/>
  <c r="D508" i="5" s="1"/>
  <c r="P508" i="2"/>
  <c r="C508" i="5" s="1"/>
  <c r="Q504" i="2"/>
  <c r="P504" i="2"/>
  <c r="C504" i="5" s="1"/>
  <c r="Q476" i="2"/>
  <c r="P476" i="2"/>
  <c r="C476" i="5" s="1"/>
  <c r="P475" i="2"/>
  <c r="Q475" i="2"/>
  <c r="D475" i="5" s="1"/>
  <c r="P474" i="2"/>
  <c r="C474" i="5" s="1"/>
  <c r="Q474" i="2"/>
  <c r="M470" i="2" a="1"/>
  <c r="M470" i="2" s="1"/>
  <c r="N470" i="2" a="1"/>
  <c r="N470" i="2" s="1"/>
  <c r="E470" i="5" s="1"/>
  <c r="M561" i="2" a="1"/>
  <c r="M561" i="2" s="1"/>
  <c r="N561" i="2" a="1"/>
  <c r="N561" i="2" s="1"/>
  <c r="E561" i="5" s="1"/>
  <c r="M551" i="2" a="1"/>
  <c r="M551" i="2" s="1"/>
  <c r="N551" i="2" a="1"/>
  <c r="N551" i="2" s="1"/>
  <c r="P530" i="2"/>
  <c r="C530" i="5" s="1"/>
  <c r="Q530" i="2"/>
  <c r="M527" i="2" a="1"/>
  <c r="M527" i="2" s="1"/>
  <c r="F527" i="5" s="1"/>
  <c r="N527" i="2" a="1"/>
  <c r="N527" i="2" s="1"/>
  <c r="M526" i="2" a="1"/>
  <c r="M526" i="2" s="1"/>
  <c r="N526" i="2" a="1"/>
  <c r="N526" i="2" s="1"/>
  <c r="E526" i="5" s="1"/>
  <c r="Q516" i="2"/>
  <c r="D516" i="5" s="1"/>
  <c r="P516" i="2"/>
  <c r="C516" i="5" s="1"/>
  <c r="P507" i="2"/>
  <c r="C507" i="5" s="1"/>
  <c r="Q507" i="2"/>
  <c r="P506" i="2"/>
  <c r="Q506" i="2"/>
  <c r="M502" i="2" a="1"/>
  <c r="M502" i="2" s="1"/>
  <c r="N502" i="2" a="1"/>
  <c r="N502" i="2" s="1"/>
  <c r="E502" i="5" s="1"/>
  <c r="Q496" i="2"/>
  <c r="D496" i="5" s="1"/>
  <c r="P496" i="2"/>
  <c r="Q480" i="2"/>
  <c r="D480" i="5" s="1"/>
  <c r="P480" i="2"/>
  <c r="M562" i="2" a="1"/>
  <c r="M562" i="2" s="1"/>
  <c r="F562" i="5" s="1"/>
  <c r="P558" i="2"/>
  <c r="E557" i="2"/>
  <c r="N554" i="2" a="1"/>
  <c r="N554" i="2" s="1"/>
  <c r="E554" i="5" s="1"/>
  <c r="M552" i="2" a="1"/>
  <c r="M552" i="2" s="1"/>
  <c r="F552" i="5" s="1"/>
  <c r="N544" i="2" a="1"/>
  <c r="N544" i="2" s="1"/>
  <c r="E544" i="5" s="1"/>
  <c r="P537" i="2"/>
  <c r="C537" i="5" s="1"/>
  <c r="N533" i="2" a="1"/>
  <c r="N533" i="2" s="1"/>
  <c r="E525" i="2"/>
  <c r="N522" i="2" a="1"/>
  <c r="N522" i="2" s="1"/>
  <c r="M520" i="2" a="1"/>
  <c r="M520" i="2" s="1"/>
  <c r="N512" i="2" a="1"/>
  <c r="N512" i="2" s="1"/>
  <c r="E512" i="5" s="1"/>
  <c r="M509" i="2" a="1"/>
  <c r="M509" i="2" s="1"/>
  <c r="F509" i="5" s="1"/>
  <c r="P505" i="2"/>
  <c r="E504" i="2"/>
  <c r="N501" i="2" a="1"/>
  <c r="N501" i="2" s="1"/>
  <c r="M499" i="2" a="1"/>
  <c r="M499" i="2" s="1"/>
  <c r="F499" i="5" s="1"/>
  <c r="M498" i="2" a="1"/>
  <c r="M498" i="2" s="1"/>
  <c r="P495" i="2"/>
  <c r="P494" i="2"/>
  <c r="C494" i="5" s="1"/>
  <c r="N490" i="2" a="1"/>
  <c r="N490" i="2" s="1"/>
  <c r="M488" i="2" a="1"/>
  <c r="M488" i="2" s="1"/>
  <c r="F488" i="5" s="1"/>
  <c r="Q485" i="2"/>
  <c r="D485" i="5" s="1"/>
  <c r="F484" i="2"/>
  <c r="N480" i="2" a="1"/>
  <c r="N480" i="2" s="1"/>
  <c r="F473" i="2"/>
  <c r="N469" i="2" a="1"/>
  <c r="N469" i="2" s="1"/>
  <c r="E469" i="5" s="1"/>
  <c r="M455" i="2" a="1"/>
  <c r="M455" i="2" s="1"/>
  <c r="F455" i="5" s="1"/>
  <c r="N455" i="2" a="1"/>
  <c r="N455" i="2" s="1"/>
  <c r="E455" i="5" s="1"/>
  <c r="M454" i="2" a="1"/>
  <c r="M454" i="2" s="1"/>
  <c r="N454" i="2" a="1"/>
  <c r="N454" i="2" s="1"/>
  <c r="E454" i="5" s="1"/>
  <c r="M564" i="2" a="1"/>
  <c r="M564" i="2" s="1"/>
  <c r="Q561" i="2"/>
  <c r="D561" i="5" s="1"/>
  <c r="F560" i="2"/>
  <c r="N555" i="2" a="1"/>
  <c r="N555" i="2" s="1"/>
  <c r="E555" i="5" s="1"/>
  <c r="Q551" i="2"/>
  <c r="Q550" i="2"/>
  <c r="F549" i="2"/>
  <c r="M532" i="2" a="1"/>
  <c r="M532" i="2" s="1"/>
  <c r="F532" i="5" s="1"/>
  <c r="Q529" i="2"/>
  <c r="F528" i="2"/>
  <c r="N523" i="2" a="1"/>
  <c r="N523" i="2" s="1"/>
  <c r="Q519" i="2"/>
  <c r="D519" i="5" s="1"/>
  <c r="Q518" i="2"/>
  <c r="D518" i="5" s="1"/>
  <c r="F517" i="2"/>
  <c r="M500" i="2" a="1"/>
  <c r="M500" i="2" s="1"/>
  <c r="Q497" i="2"/>
  <c r="D497" i="5" s="1"/>
  <c r="F496" i="2"/>
  <c r="N491" i="2" a="1"/>
  <c r="N491" i="2" s="1"/>
  <c r="Q487" i="2"/>
  <c r="D487" i="5" s="1"/>
  <c r="Q486" i="2"/>
  <c r="F485" i="2"/>
  <c r="M468" i="2" a="1"/>
  <c r="M468" i="2" s="1"/>
  <c r="Q465" i="2"/>
  <c r="D465" i="5" s="1"/>
  <c r="F464" i="2"/>
  <c r="F463" i="2"/>
  <c r="E463" i="2"/>
  <c r="M460" i="2" a="1"/>
  <c r="M460" i="2" s="1"/>
  <c r="F457" i="2"/>
  <c r="E457" i="2"/>
  <c r="N557" i="2" a="1"/>
  <c r="N557" i="2" s="1"/>
  <c r="E557" i="5" s="1"/>
  <c r="P552" i="2"/>
  <c r="N546" i="2" a="1"/>
  <c r="N546" i="2" s="1"/>
  <c r="E546" i="5" s="1"/>
  <c r="E538" i="2"/>
  <c r="N536" i="2" a="1"/>
  <c r="N536" i="2" s="1"/>
  <c r="N525" i="2" a="1"/>
  <c r="N525" i="2" s="1"/>
  <c r="P520" i="2"/>
  <c r="C520" i="5" s="1"/>
  <c r="N514" i="2" a="1"/>
  <c r="N514" i="2" s="1"/>
  <c r="E506" i="2"/>
  <c r="N504" i="2" a="1"/>
  <c r="N504" i="2" s="1"/>
  <c r="P488" i="2"/>
  <c r="C488" i="5" s="1"/>
  <c r="N472" i="2" a="1"/>
  <c r="N472" i="2" s="1"/>
  <c r="P458" i="2"/>
  <c r="E562" i="2"/>
  <c r="N560" i="2" a="1"/>
  <c r="N560" i="2" s="1"/>
  <c r="E530" i="2"/>
  <c r="N528" i="2" a="1"/>
  <c r="N528" i="2" s="1"/>
  <c r="E528" i="5" s="1"/>
  <c r="E498" i="2"/>
  <c r="N496" i="2" a="1"/>
  <c r="N496" i="2" s="1"/>
  <c r="E496" i="5" s="1"/>
  <c r="Q490" i="2"/>
  <c r="F489" i="2"/>
  <c r="N474" i="2" a="1"/>
  <c r="N474" i="2" s="1"/>
  <c r="E466" i="2"/>
  <c r="N464" i="2" a="1"/>
  <c r="N464" i="2" s="1"/>
  <c r="E464" i="5" s="1"/>
  <c r="M450" i="2" a="1"/>
  <c r="M450" i="2" s="1"/>
  <c r="F450" i="5" s="1"/>
  <c r="N450" i="2" a="1"/>
  <c r="N450" i="2" s="1"/>
  <c r="N540" i="2" a="1"/>
  <c r="N540" i="2" s="1"/>
  <c r="E540" i="5" s="1"/>
  <c r="M459" i="2" a="1"/>
  <c r="M459" i="2" s="1"/>
  <c r="F459" i="5" s="1"/>
  <c r="N459" i="2" a="1"/>
  <c r="N459" i="2" s="1"/>
  <c r="Q457" i="2"/>
  <c r="P457" i="2"/>
  <c r="C457" i="5" s="1"/>
  <c r="P456" i="2"/>
  <c r="C456" i="5" s="1"/>
  <c r="Q456" i="2"/>
  <c r="D456" i="5" s="1"/>
  <c r="M456" i="2" a="1"/>
  <c r="M456" i="2" s="1"/>
  <c r="F456" i="5" s="1"/>
  <c r="N456" i="2" a="1"/>
  <c r="N456" i="2" s="1"/>
  <c r="E456" i="5" s="1"/>
  <c r="Q453" i="2"/>
  <c r="P453" i="2"/>
  <c r="N453" i="2" a="1"/>
  <c r="N453" i="2" s="1"/>
  <c r="E453" i="5" s="1"/>
  <c r="M453" i="2" a="1"/>
  <c r="M453" i="2" s="1"/>
  <c r="F450" i="2"/>
  <c r="E450" i="2"/>
  <c r="Q445" i="2"/>
  <c r="P445" i="2"/>
  <c r="C445" i="5" s="1"/>
  <c r="M415" i="2" a="1"/>
  <c r="M415" i="2" s="1"/>
  <c r="F415" i="5" s="1"/>
  <c r="N415" i="2" a="1"/>
  <c r="N415" i="2" s="1"/>
  <c r="E415" i="5" s="1"/>
  <c r="Q409" i="2"/>
  <c r="D409" i="5" s="1"/>
  <c r="P409" i="2"/>
  <c r="P408" i="2"/>
  <c r="Q408" i="2"/>
  <c r="D408" i="5" s="1"/>
  <c r="P407" i="2"/>
  <c r="Q407" i="2"/>
  <c r="D407" i="5" s="1"/>
  <c r="M404" i="2" a="1"/>
  <c r="M404" i="2" s="1"/>
  <c r="F404" i="5" s="1"/>
  <c r="N404" i="2" a="1"/>
  <c r="N404" i="2" s="1"/>
  <c r="E404" i="5" s="1"/>
  <c r="P399" i="2"/>
  <c r="Q399" i="2"/>
  <c r="Q393" i="2"/>
  <c r="D393" i="5" s="1"/>
  <c r="P393" i="2"/>
  <c r="P392" i="2"/>
  <c r="Q392" i="2"/>
  <c r="D392" i="5" s="1"/>
  <c r="Q389" i="2"/>
  <c r="P389" i="2"/>
  <c r="C389" i="5" s="1"/>
  <c r="M438" i="2" a="1"/>
  <c r="M438" i="2" s="1"/>
  <c r="F438" i="5" s="1"/>
  <c r="N438" i="2" a="1"/>
  <c r="N438" i="2" s="1"/>
  <c r="E438" i="5" s="1"/>
  <c r="M428" i="2" a="1"/>
  <c r="M428" i="2" s="1"/>
  <c r="F428" i="5" s="1"/>
  <c r="N428" i="2" a="1"/>
  <c r="N428" i="2" s="1"/>
  <c r="E428" i="5" s="1"/>
  <c r="Q425" i="2"/>
  <c r="P425" i="2"/>
  <c r="C425" i="5" s="1"/>
  <c r="M411" i="2" a="1"/>
  <c r="M411" i="2" s="1"/>
  <c r="F411" i="5" s="1"/>
  <c r="N411" i="2" a="1"/>
  <c r="N411" i="2" s="1"/>
  <c r="M408" i="2" a="1"/>
  <c r="M408" i="2" s="1"/>
  <c r="F408" i="5" s="1"/>
  <c r="N408" i="2" a="1"/>
  <c r="N408" i="2" s="1"/>
  <c r="E408" i="5" s="1"/>
  <c r="M406" i="2" a="1"/>
  <c r="M406" i="2" s="1"/>
  <c r="F406" i="5" s="1"/>
  <c r="N406" i="2" a="1"/>
  <c r="N406" i="2" s="1"/>
  <c r="N403" i="2" a="1"/>
  <c r="N403" i="2" s="1"/>
  <c r="M403" i="2" a="1"/>
  <c r="M403" i="2" s="1"/>
  <c r="F403" i="5" s="1"/>
  <c r="P400" i="2"/>
  <c r="Q400" i="2"/>
  <c r="D400" i="5" s="1"/>
  <c r="M399" i="2" a="1"/>
  <c r="M399" i="2" s="1"/>
  <c r="N399" i="2" a="1"/>
  <c r="N399" i="2" s="1"/>
  <c r="E399" i="5" s="1"/>
  <c r="M396" i="2" a="1"/>
  <c r="M396" i="2" s="1"/>
  <c r="F396" i="5" s="1"/>
  <c r="N396" i="2" a="1"/>
  <c r="N396" i="2" s="1"/>
  <c r="E396" i="5" s="1"/>
  <c r="N445" i="2" a="1"/>
  <c r="N445" i="2" s="1"/>
  <c r="M445" i="2" a="1"/>
  <c r="M445" i="2" s="1"/>
  <c r="F445" i="5" s="1"/>
  <c r="P424" i="2"/>
  <c r="Q424" i="2"/>
  <c r="D424" i="5" s="1"/>
  <c r="P423" i="2"/>
  <c r="Q423" i="2"/>
  <c r="D423" i="5" s="1"/>
  <c r="Q401" i="2"/>
  <c r="D401" i="5" s="1"/>
  <c r="P401" i="2"/>
  <c r="C401" i="5" s="1"/>
  <c r="M400" i="2" a="1"/>
  <c r="M400" i="2" s="1"/>
  <c r="F400" i="5" s="1"/>
  <c r="N400" i="2" a="1"/>
  <c r="N400" i="2" s="1"/>
  <c r="E400" i="5" s="1"/>
  <c r="Q451" i="2"/>
  <c r="P451" i="2"/>
  <c r="C451" i="5" s="1"/>
  <c r="M444" i="2" a="1"/>
  <c r="M444" i="2" s="1"/>
  <c r="N444" i="2" a="1"/>
  <c r="N444" i="2" s="1"/>
  <c r="M427" i="2" a="1"/>
  <c r="M427" i="2" s="1"/>
  <c r="F427" i="5" s="1"/>
  <c r="N427" i="2" a="1"/>
  <c r="N427" i="2" s="1"/>
  <c r="M426" i="2" a="1"/>
  <c r="M426" i="2" s="1"/>
  <c r="F426" i="5" s="1"/>
  <c r="N426" i="2" a="1"/>
  <c r="N426" i="2" s="1"/>
  <c r="E426" i="5" s="1"/>
  <c r="M422" i="2" a="1"/>
  <c r="M422" i="2" s="1"/>
  <c r="N422" i="2" a="1"/>
  <c r="N422" i="2" s="1"/>
  <c r="E422" i="5" s="1"/>
  <c r="M395" i="2" a="1"/>
  <c r="M395" i="2" s="1"/>
  <c r="F395" i="5" s="1"/>
  <c r="N395" i="2" a="1"/>
  <c r="N395" i="2" s="1"/>
  <c r="M394" i="2" a="1"/>
  <c r="M394" i="2" s="1"/>
  <c r="N394" i="2" a="1"/>
  <c r="N394" i="2" s="1"/>
  <c r="F455" i="2"/>
  <c r="E455" i="2"/>
  <c r="P449" i="2"/>
  <c r="N386" i="2" a="1"/>
  <c r="N386" i="2" s="1"/>
  <c r="E386" i="5" s="1"/>
  <c r="M386" i="2" a="1"/>
  <c r="M386" i="2" s="1"/>
  <c r="M451" i="2" a="1"/>
  <c r="M451" i="2" s="1"/>
  <c r="F451" i="5" s="1"/>
  <c r="Q413" i="2"/>
  <c r="D413" i="5" s="1"/>
  <c r="P413" i="2"/>
  <c r="C413" i="5" s="1"/>
  <c r="M390" i="2" a="1"/>
  <c r="M390" i="2" s="1"/>
  <c r="N390" i="2" a="1"/>
  <c r="N390" i="2" s="1"/>
  <c r="E390" i="5" s="1"/>
  <c r="N387" i="2" a="1"/>
  <c r="N387" i="2" s="1"/>
  <c r="M387" i="2" a="1"/>
  <c r="M387" i="2" s="1"/>
  <c r="F387" i="5" s="1"/>
  <c r="M443" i="2" a="1"/>
  <c r="M443" i="2" s="1"/>
  <c r="F443" i="5" s="1"/>
  <c r="N443" i="2" a="1"/>
  <c r="N443" i="2" s="1"/>
  <c r="Q441" i="2"/>
  <c r="D441" i="5" s="1"/>
  <c r="P441" i="2"/>
  <c r="C441" i="5" s="1"/>
  <c r="P440" i="2"/>
  <c r="C440" i="5" s="1"/>
  <c r="Q440" i="2"/>
  <c r="D440" i="5" s="1"/>
  <c r="M432" i="2" a="1"/>
  <c r="M432" i="2" s="1"/>
  <c r="N432" i="2" a="1"/>
  <c r="N432" i="2" s="1"/>
  <c r="E432" i="5" s="1"/>
  <c r="M416" i="2" a="1"/>
  <c r="M416" i="2" s="1"/>
  <c r="N416" i="2" a="1"/>
  <c r="N416" i="2" s="1"/>
  <c r="P446" i="2"/>
  <c r="C446" i="5" s="1"/>
  <c r="Q446" i="2"/>
  <c r="P439" i="2"/>
  <c r="Q439" i="2"/>
  <c r="D439" i="5" s="1"/>
  <c r="Q429" i="2"/>
  <c r="P429" i="2"/>
  <c r="C429" i="5" s="1"/>
  <c r="M412" i="2" a="1"/>
  <c r="M412" i="2" s="1"/>
  <c r="F412" i="5" s="1"/>
  <c r="N412" i="2" a="1"/>
  <c r="N412" i="2" s="1"/>
  <c r="Q405" i="2"/>
  <c r="D405" i="5" s="1"/>
  <c r="P405" i="2"/>
  <c r="C405" i="5" s="1"/>
  <c r="Q397" i="2"/>
  <c r="D397" i="5" s="1"/>
  <c r="P397" i="2"/>
  <c r="C397" i="5" s="1"/>
  <c r="P391" i="2"/>
  <c r="Q391" i="2"/>
  <c r="E439" i="2"/>
  <c r="M434" i="2" a="1"/>
  <c r="M434" i="2" s="1"/>
  <c r="P430" i="2"/>
  <c r="E429" i="2"/>
  <c r="M424" i="2" a="1"/>
  <c r="M424" i="2" s="1"/>
  <c r="M423" i="2" a="1"/>
  <c r="M423" i="2" s="1"/>
  <c r="F423" i="5" s="1"/>
  <c r="P421" i="2"/>
  <c r="C421" i="5" s="1"/>
  <c r="P420" i="2"/>
  <c r="C420" i="5" s="1"/>
  <c r="P419" i="2"/>
  <c r="E418" i="2"/>
  <c r="M413" i="2" a="1"/>
  <c r="M413" i="2" s="1"/>
  <c r="F413" i="5" s="1"/>
  <c r="E407" i="2"/>
  <c r="N405" i="2" a="1"/>
  <c r="N405" i="2" s="1"/>
  <c r="M402" i="2" a="1"/>
  <c r="M402" i="2" s="1"/>
  <c r="F402" i="5" s="1"/>
  <c r="P398" i="2"/>
  <c r="E397" i="2"/>
  <c r="M392" i="2" a="1"/>
  <c r="M392" i="2" s="1"/>
  <c r="M391" i="2" a="1"/>
  <c r="M391" i="2" s="1"/>
  <c r="F391" i="5" s="1"/>
  <c r="P384" i="2"/>
  <c r="M383" i="2" a="1"/>
  <c r="M383" i="2" s="1"/>
  <c r="F383" i="5" s="1"/>
  <c r="N383" i="2" a="1"/>
  <c r="N383" i="2" s="1"/>
  <c r="M368" i="2" a="1"/>
  <c r="M368" i="2" s="1"/>
  <c r="F368" i="5" s="1"/>
  <c r="N368" i="2" a="1"/>
  <c r="N368" i="2" s="1"/>
  <c r="Q359" i="2"/>
  <c r="D359" i="5" s="1"/>
  <c r="P359" i="2"/>
  <c r="C359" i="5" s="1"/>
  <c r="M358" i="2" a="1"/>
  <c r="M358" i="2" s="1"/>
  <c r="N358" i="2" a="1"/>
  <c r="N358" i="2" s="1"/>
  <c r="Q349" i="2"/>
  <c r="D349" i="5" s="1"/>
  <c r="P349" i="2"/>
  <c r="P340" i="2"/>
  <c r="C340" i="5" s="1"/>
  <c r="Q340" i="2"/>
  <c r="Q333" i="2"/>
  <c r="D333" i="5" s="1"/>
  <c r="P333" i="2"/>
  <c r="C333" i="5" s="1"/>
  <c r="Q360" i="2"/>
  <c r="D360" i="5" s="1"/>
  <c r="P360" i="2"/>
  <c r="C360" i="5" s="1"/>
  <c r="M352" i="2" a="1"/>
  <c r="M352" i="2" s="1"/>
  <c r="F352" i="5" s="1"/>
  <c r="N352" i="2" a="1"/>
  <c r="N352" i="2" s="1"/>
  <c r="E352" i="5" s="1"/>
  <c r="M351" i="2" a="1"/>
  <c r="M351" i="2" s="1"/>
  <c r="F351" i="5" s="1"/>
  <c r="N351" i="2" a="1"/>
  <c r="N351" i="2" s="1"/>
  <c r="Q341" i="2"/>
  <c r="D341" i="5" s="1"/>
  <c r="P341" i="2"/>
  <c r="C341" i="5" s="1"/>
  <c r="M340" i="2" a="1"/>
  <c r="M340" i="2" s="1"/>
  <c r="N340" i="2" a="1"/>
  <c r="N340" i="2" s="1"/>
  <c r="E340" i="5" s="1"/>
  <c r="M339" i="2" a="1"/>
  <c r="M339" i="2" s="1"/>
  <c r="N339" i="2" a="1"/>
  <c r="N339" i="2" s="1"/>
  <c r="N439" i="2" a="1"/>
  <c r="N439" i="2" s="1"/>
  <c r="E439" i="5" s="1"/>
  <c r="N429" i="2" a="1"/>
  <c r="N429" i="2" s="1"/>
  <c r="N418" i="2" a="1"/>
  <c r="N418" i="2" s="1"/>
  <c r="E418" i="5" s="1"/>
  <c r="N407" i="2" a="1"/>
  <c r="N407" i="2" s="1"/>
  <c r="Q402" i="2"/>
  <c r="N397" i="2" a="1"/>
  <c r="N397" i="2" s="1"/>
  <c r="Q373" i="2"/>
  <c r="P373" i="2"/>
  <c r="C373" i="5" s="1"/>
  <c r="Q365" i="2"/>
  <c r="D365" i="5" s="1"/>
  <c r="P365" i="2"/>
  <c r="Q361" i="2"/>
  <c r="D361" i="5" s="1"/>
  <c r="P361" i="2"/>
  <c r="C361" i="5" s="1"/>
  <c r="Q337" i="2"/>
  <c r="D337" i="5" s="1"/>
  <c r="P337" i="2"/>
  <c r="C337" i="5" s="1"/>
  <c r="F445" i="2"/>
  <c r="N441" i="2" a="1"/>
  <c r="N441" i="2" s="1"/>
  <c r="E441" i="5" s="1"/>
  <c r="N440" i="2" a="1"/>
  <c r="N440" i="2" s="1"/>
  <c r="E440" i="5" s="1"/>
  <c r="Q436" i="2"/>
  <c r="D436" i="5" s="1"/>
  <c r="Q435" i="2"/>
  <c r="D435" i="5" s="1"/>
  <c r="F434" i="2"/>
  <c r="Q414" i="2"/>
  <c r="F413" i="2"/>
  <c r="N409" i="2" a="1"/>
  <c r="N409" i="2" s="1"/>
  <c r="E409" i="5" s="1"/>
  <c r="Q404" i="2"/>
  <c r="D404" i="5" s="1"/>
  <c r="Q403" i="2"/>
  <c r="D403" i="5" s="1"/>
  <c r="F402" i="2"/>
  <c r="P385" i="2"/>
  <c r="C385" i="5" s="1"/>
  <c r="N384" i="2" a="1"/>
  <c r="N384" i="2" s="1"/>
  <c r="Q383" i="2"/>
  <c r="D383" i="5" s="1"/>
  <c r="Q380" i="2"/>
  <c r="D380" i="5" s="1"/>
  <c r="M372" i="2" a="1"/>
  <c r="M372" i="2" s="1"/>
  <c r="F372" i="5" s="1"/>
  <c r="N372" i="2" a="1"/>
  <c r="N372" i="2" s="1"/>
  <c r="E372" i="5" s="1"/>
  <c r="P437" i="2"/>
  <c r="C437" i="5" s="1"/>
  <c r="E423" i="2"/>
  <c r="N420" i="2" a="1"/>
  <c r="N420" i="2" s="1"/>
  <c r="E420" i="5" s="1"/>
  <c r="E391" i="2"/>
  <c r="Q379" i="2"/>
  <c r="P376" i="2"/>
  <c r="C376" i="5" s="1"/>
  <c r="Q376" i="2"/>
  <c r="D376" i="5" s="1"/>
  <c r="P375" i="2"/>
  <c r="C375" i="5" s="1"/>
  <c r="Q375" i="2"/>
  <c r="D375" i="5" s="1"/>
  <c r="N374" i="2" a="1"/>
  <c r="N374" i="2" s="1"/>
  <c r="M374" i="2" a="1"/>
  <c r="M374" i="2" s="1"/>
  <c r="F374" i="5" s="1"/>
  <c r="N364" i="2" a="1"/>
  <c r="N364" i="2" s="1"/>
  <c r="M364" i="2" a="1"/>
  <c r="M364" i="2" s="1"/>
  <c r="F364" i="5" s="1"/>
  <c r="M362" i="2" a="1"/>
  <c r="M362" i="2" s="1"/>
  <c r="F362" i="5" s="1"/>
  <c r="N362" i="2" a="1"/>
  <c r="N362" i="2" s="1"/>
  <c r="E362" i="5" s="1"/>
  <c r="Q345" i="2"/>
  <c r="P345" i="2"/>
  <c r="C345" i="5" s="1"/>
  <c r="P344" i="2"/>
  <c r="Q344" i="2"/>
  <c r="D344" i="5" s="1"/>
  <c r="P343" i="2"/>
  <c r="Q343" i="2"/>
  <c r="N342" i="2" a="1"/>
  <c r="N342" i="2" s="1"/>
  <c r="E342" i="5" s="1"/>
  <c r="M342" i="2" a="1"/>
  <c r="M342" i="2" s="1"/>
  <c r="F342" i="5" s="1"/>
  <c r="M331" i="2" a="1"/>
  <c r="M331" i="2" s="1"/>
  <c r="F331" i="5" s="1"/>
  <c r="N331" i="2" a="1"/>
  <c r="N331" i="2" s="1"/>
  <c r="E331" i="5" s="1"/>
  <c r="Q381" i="2"/>
  <c r="P381" i="2"/>
  <c r="C381" i="5" s="1"/>
  <c r="M380" i="2" a="1"/>
  <c r="M380" i="2" s="1"/>
  <c r="F380" i="5" s="1"/>
  <c r="N380" i="2" a="1"/>
  <c r="N380" i="2" s="1"/>
  <c r="E380" i="5" s="1"/>
  <c r="Q377" i="2"/>
  <c r="D377" i="5" s="1"/>
  <c r="P377" i="2"/>
  <c r="C377" i="5" s="1"/>
  <c r="M376" i="2" a="1"/>
  <c r="M376" i="2" s="1"/>
  <c r="F376" i="5" s="1"/>
  <c r="N376" i="2" a="1"/>
  <c r="N376" i="2" s="1"/>
  <c r="E376" i="5" s="1"/>
  <c r="N375" i="2" a="1"/>
  <c r="N375" i="2" s="1"/>
  <c r="M375" i="2" a="1"/>
  <c r="M375" i="2" s="1"/>
  <c r="F375" i="5" s="1"/>
  <c r="M350" i="2" a="1"/>
  <c r="M350" i="2" s="1"/>
  <c r="F350" i="5" s="1"/>
  <c r="N350" i="2" a="1"/>
  <c r="N350" i="2" s="1"/>
  <c r="E350" i="5" s="1"/>
  <c r="P347" i="2"/>
  <c r="C347" i="5" s="1"/>
  <c r="Q347" i="2"/>
  <c r="D347" i="5" s="1"/>
  <c r="M344" i="2" a="1"/>
  <c r="M344" i="2" s="1"/>
  <c r="F344" i="5" s="1"/>
  <c r="N344" i="2" a="1"/>
  <c r="N344" i="2" s="1"/>
  <c r="E344" i="5" s="1"/>
  <c r="N343" i="2" a="1"/>
  <c r="N343" i="2" s="1"/>
  <c r="M343" i="2" a="1"/>
  <c r="M343" i="2" s="1"/>
  <c r="Q387" i="2"/>
  <c r="M381" i="2" a="1"/>
  <c r="M381" i="2" s="1"/>
  <c r="F381" i="5" s="1"/>
  <c r="N381" i="2" a="1"/>
  <c r="N381" i="2" s="1"/>
  <c r="E381" i="5" s="1"/>
  <c r="M379" i="2" a="1"/>
  <c r="M379" i="2" s="1"/>
  <c r="F379" i="5" s="1"/>
  <c r="N379" i="2" a="1"/>
  <c r="N379" i="2" s="1"/>
  <c r="Q369" i="2"/>
  <c r="D369" i="5" s="1"/>
  <c r="P369" i="2"/>
  <c r="C369" i="5" s="1"/>
  <c r="N363" i="2" a="1"/>
  <c r="N363" i="2" s="1"/>
  <c r="M363" i="2" a="1"/>
  <c r="M363" i="2" s="1"/>
  <c r="F363" i="5" s="1"/>
  <c r="N354" i="2" a="1"/>
  <c r="N354" i="2" s="1"/>
  <c r="E354" i="5" s="1"/>
  <c r="M354" i="2" a="1"/>
  <c r="M354" i="2" s="1"/>
  <c r="F354" i="5" s="1"/>
  <c r="P348" i="2"/>
  <c r="C348" i="5" s="1"/>
  <c r="Q348" i="2"/>
  <c r="D348" i="5" s="1"/>
  <c r="M347" i="2" a="1"/>
  <c r="M347" i="2" s="1"/>
  <c r="F347" i="5" s="1"/>
  <c r="N347" i="2" a="1"/>
  <c r="N347" i="2" s="1"/>
  <c r="N338" i="2" a="1"/>
  <c r="N338" i="2" s="1"/>
  <c r="E338" i="5" s="1"/>
  <c r="M338" i="2" a="1"/>
  <c r="M338" i="2" s="1"/>
  <c r="M348" i="2" a="1"/>
  <c r="M348" i="2" s="1"/>
  <c r="F348" i="5" s="1"/>
  <c r="N348" i="2" a="1"/>
  <c r="N348" i="2" s="1"/>
  <c r="E348" i="5" s="1"/>
  <c r="P336" i="2"/>
  <c r="C336" i="5" s="1"/>
  <c r="Q336" i="2"/>
  <c r="D336" i="5" s="1"/>
  <c r="Q382" i="2"/>
  <c r="D382" i="5" s="1"/>
  <c r="F381" i="2"/>
  <c r="N377" i="2" a="1"/>
  <c r="N377" i="2" s="1"/>
  <c r="E377" i="5" s="1"/>
  <c r="Q372" i="2"/>
  <c r="D372" i="5" s="1"/>
  <c r="Q371" i="2"/>
  <c r="D371" i="5" s="1"/>
  <c r="P370" i="2"/>
  <c r="C370" i="5" s="1"/>
  <c r="F370" i="2"/>
  <c r="E369" i="2"/>
  <c r="E358" i="2"/>
  <c r="N355" i="2" a="1"/>
  <c r="N355" i="2" s="1"/>
  <c r="Q350" i="2"/>
  <c r="D350" i="5" s="1"/>
  <c r="F349" i="2"/>
  <c r="N345" i="2" a="1"/>
  <c r="N345" i="2" s="1"/>
  <c r="Q339" i="2"/>
  <c r="D339" i="5" s="1"/>
  <c r="P338" i="2"/>
  <c r="C338" i="5" s="1"/>
  <c r="N337" i="2" a="1"/>
  <c r="N337" i="2" s="1"/>
  <c r="E337" i="5" s="1"/>
  <c r="Q335" i="2"/>
  <c r="D335" i="5" s="1"/>
  <c r="M329" i="2" a="1"/>
  <c r="M329" i="2" s="1"/>
  <c r="N329" i="2" a="1"/>
  <c r="N329" i="2" s="1"/>
  <c r="Q321" i="2"/>
  <c r="D321" i="5" s="1"/>
  <c r="P321" i="2"/>
  <c r="C321" i="5" s="1"/>
  <c r="M310" i="2" a="1"/>
  <c r="M310" i="2" s="1"/>
  <c r="F310" i="5" s="1"/>
  <c r="N310" i="2" a="1"/>
  <c r="N310" i="2" s="1"/>
  <c r="N303" i="2" a="1"/>
  <c r="N303" i="2" s="1"/>
  <c r="E303" i="5" s="1"/>
  <c r="M303" i="2" a="1"/>
  <c r="M303" i="2" s="1"/>
  <c r="F303" i="5" s="1"/>
  <c r="M299" i="2" a="1"/>
  <c r="M299" i="2" s="1"/>
  <c r="N299" i="2" a="1"/>
  <c r="N299" i="2" s="1"/>
  <c r="E299" i="5" s="1"/>
  <c r="Q297" i="2"/>
  <c r="D297" i="5" s="1"/>
  <c r="P297" i="2"/>
  <c r="P296" i="2"/>
  <c r="C296" i="5" s="1"/>
  <c r="Q296" i="2"/>
  <c r="D296" i="5" s="1"/>
  <c r="M268" i="2" a="1"/>
  <c r="M268" i="2" s="1"/>
  <c r="F268" i="5" s="1"/>
  <c r="N268" i="2" a="1"/>
  <c r="N268" i="2" s="1"/>
  <c r="E268" i="5" s="1"/>
  <c r="P267" i="2"/>
  <c r="Q267" i="2"/>
  <c r="D267" i="5" s="1"/>
  <c r="P264" i="2"/>
  <c r="C264" i="5" s="1"/>
  <c r="Q264" i="2"/>
  <c r="D264" i="5" s="1"/>
  <c r="Q261" i="2"/>
  <c r="D261" i="5" s="1"/>
  <c r="P261" i="2"/>
  <c r="C261" i="5" s="1"/>
  <c r="P259" i="2"/>
  <c r="Q259" i="2"/>
  <c r="D259" i="5" s="1"/>
  <c r="Q253" i="2"/>
  <c r="P253" i="2"/>
  <c r="C253" i="5" s="1"/>
  <c r="M242" i="2" a="1"/>
  <c r="M242" i="2" s="1"/>
  <c r="F242" i="5" s="1"/>
  <c r="N242" i="2" a="1"/>
  <c r="N242" i="2" s="1"/>
  <c r="M365" i="2" a="1"/>
  <c r="M365" i="2" s="1"/>
  <c r="F365" i="5" s="1"/>
  <c r="Q362" i="2"/>
  <c r="N356" i="2" a="1"/>
  <c r="N356" i="2" s="1"/>
  <c r="E356" i="5" s="1"/>
  <c r="Q351" i="2"/>
  <c r="D351" i="5" s="1"/>
  <c r="F350" i="2"/>
  <c r="Q331" i="2"/>
  <c r="D331" i="5" s="1"/>
  <c r="M328" i="2" a="1"/>
  <c r="M328" i="2" s="1"/>
  <c r="F328" i="5" s="1"/>
  <c r="M296" i="2" a="1"/>
  <c r="M296" i="2" s="1"/>
  <c r="F296" i="5" s="1"/>
  <c r="N296" i="2" a="1"/>
  <c r="N296" i="2" s="1"/>
  <c r="E296" i="5" s="1"/>
  <c r="P295" i="2"/>
  <c r="C295" i="5" s="1"/>
  <c r="Q295" i="2"/>
  <c r="D295" i="5" s="1"/>
  <c r="Q293" i="2"/>
  <c r="D293" i="5" s="1"/>
  <c r="P293" i="2"/>
  <c r="C293" i="5" s="1"/>
  <c r="N282" i="2" a="1"/>
  <c r="N282" i="2" s="1"/>
  <c r="E282" i="5" s="1"/>
  <c r="M282" i="2" a="1"/>
  <c r="M282" i="2" s="1"/>
  <c r="M278" i="2" a="1"/>
  <c r="M278" i="2" s="1"/>
  <c r="F278" i="5" s="1"/>
  <c r="N278" i="2" a="1"/>
  <c r="N278" i="2" s="1"/>
  <c r="E278" i="5" s="1"/>
  <c r="M274" i="2" a="1"/>
  <c r="M274" i="2" s="1"/>
  <c r="N274" i="2" a="1"/>
  <c r="N274" i="2" s="1"/>
  <c r="E274" i="5" s="1"/>
  <c r="M272" i="2" a="1"/>
  <c r="M272" i="2" s="1"/>
  <c r="N272" i="2" a="1"/>
  <c r="N272" i="2" s="1"/>
  <c r="M267" i="2" a="1"/>
  <c r="M267" i="2" s="1"/>
  <c r="F267" i="5" s="1"/>
  <c r="N267" i="2" a="1"/>
  <c r="N267" i="2" s="1"/>
  <c r="E267" i="5" s="1"/>
  <c r="Q265" i="2"/>
  <c r="D265" i="5" s="1"/>
  <c r="P265" i="2"/>
  <c r="C265" i="5" s="1"/>
  <c r="M264" i="2" a="1"/>
  <c r="M264" i="2" s="1"/>
  <c r="F264" i="5" s="1"/>
  <c r="N264" i="2" a="1"/>
  <c r="N264" i="2" s="1"/>
  <c r="E264" i="5" s="1"/>
  <c r="P263" i="2"/>
  <c r="C263" i="5" s="1"/>
  <c r="Q263" i="2"/>
  <c r="M256" i="2" a="1"/>
  <c r="M256" i="2" s="1"/>
  <c r="F256" i="5" s="1"/>
  <c r="N256" i="2" a="1"/>
  <c r="N256" i="2" s="1"/>
  <c r="E256" i="5" s="1"/>
  <c r="N250" i="2" a="1"/>
  <c r="N250" i="2" s="1"/>
  <c r="E250" i="5" s="1"/>
  <c r="M250" i="2" a="1"/>
  <c r="M250" i="2" s="1"/>
  <c r="F250" i="5" s="1"/>
  <c r="P232" i="2"/>
  <c r="Q232" i="2"/>
  <c r="D232" i="5" s="1"/>
  <c r="P231" i="2"/>
  <c r="C231" i="5" s="1"/>
  <c r="Q231" i="2"/>
  <c r="D231" i="5" s="1"/>
  <c r="P322" i="2"/>
  <c r="C322" i="5" s="1"/>
  <c r="Q322" i="2"/>
  <c r="D322" i="5" s="1"/>
  <c r="N314" i="2" a="1"/>
  <c r="N314" i="2" s="1"/>
  <c r="E314" i="5" s="1"/>
  <c r="M314" i="2" a="1"/>
  <c r="M314" i="2" s="1"/>
  <c r="F314" i="5" s="1"/>
  <c r="M295" i="2" a="1"/>
  <c r="M295" i="2" s="1"/>
  <c r="F295" i="5" s="1"/>
  <c r="N295" i="2" a="1"/>
  <c r="N295" i="2" s="1"/>
  <c r="E295" i="5" s="1"/>
  <c r="N271" i="2" a="1"/>
  <c r="N271" i="2" s="1"/>
  <c r="E271" i="5" s="1"/>
  <c r="M271" i="2" a="1"/>
  <c r="M271" i="2" s="1"/>
  <c r="M263" i="2" a="1"/>
  <c r="M263" i="2" s="1"/>
  <c r="F263" i="5" s="1"/>
  <c r="N263" i="2" a="1"/>
  <c r="N263" i="2" s="1"/>
  <c r="M246" i="2" a="1"/>
  <c r="M246" i="2" s="1"/>
  <c r="F246" i="5" s="1"/>
  <c r="N246" i="2" a="1"/>
  <c r="N246" i="2" s="1"/>
  <c r="Q233" i="2"/>
  <c r="D233" i="5" s="1"/>
  <c r="P233" i="2"/>
  <c r="M232" i="2" a="1"/>
  <c r="M232" i="2" s="1"/>
  <c r="F232" i="5" s="1"/>
  <c r="N232" i="2" a="1"/>
  <c r="N232" i="2" s="1"/>
  <c r="M231" i="2" a="1"/>
  <c r="M231" i="2" s="1"/>
  <c r="F231" i="5" s="1"/>
  <c r="N231" i="2" a="1"/>
  <c r="N231" i="2" s="1"/>
  <c r="M227" i="2" a="1"/>
  <c r="M227" i="2" s="1"/>
  <c r="F227" i="5" s="1"/>
  <c r="N227" i="2" a="1"/>
  <c r="N227" i="2" s="1"/>
  <c r="E227" i="5" s="1"/>
  <c r="N370" i="2" a="1"/>
  <c r="N370" i="2" s="1"/>
  <c r="N359" i="2" a="1"/>
  <c r="N359" i="2" s="1"/>
  <c r="E359" i="5" s="1"/>
  <c r="N349" i="2" a="1"/>
  <c r="N349" i="2" s="1"/>
  <c r="E349" i="5" s="1"/>
  <c r="N333" i="2" a="1"/>
  <c r="N333" i="2" s="1"/>
  <c r="P325" i="2"/>
  <c r="C325" i="5" s="1"/>
  <c r="Q305" i="2"/>
  <c r="P305" i="2"/>
  <c r="C305" i="5" s="1"/>
  <c r="P291" i="2"/>
  <c r="C291" i="5" s="1"/>
  <c r="Q291" i="2"/>
  <c r="D291" i="5" s="1"/>
  <c r="Q237" i="2"/>
  <c r="D237" i="5" s="1"/>
  <c r="P237" i="2"/>
  <c r="P236" i="2"/>
  <c r="C236" i="5" s="1"/>
  <c r="Q236" i="2"/>
  <c r="D236" i="5" s="1"/>
  <c r="P235" i="2"/>
  <c r="C235" i="5" s="1"/>
  <c r="Q235" i="2"/>
  <c r="D235" i="5" s="1"/>
  <c r="Q366" i="2"/>
  <c r="D366" i="5" s="1"/>
  <c r="F365" i="2"/>
  <c r="N360" i="2" a="1"/>
  <c r="N360" i="2" s="1"/>
  <c r="E360" i="5" s="1"/>
  <c r="Q356" i="2"/>
  <c r="D356" i="5" s="1"/>
  <c r="Q355" i="2"/>
  <c r="F354" i="2"/>
  <c r="F337" i="2"/>
  <c r="N335" i="2" a="1"/>
  <c r="N335" i="2" s="1"/>
  <c r="E335" i="5" s="1"/>
  <c r="N324" i="2" a="1"/>
  <c r="N324" i="2" s="1"/>
  <c r="E324" i="5" s="1"/>
  <c r="M324" i="2" a="1"/>
  <c r="M324" i="2" s="1"/>
  <c r="F324" i="5" s="1"/>
  <c r="M236" i="2" a="1"/>
  <c r="M236" i="2" s="1"/>
  <c r="F236" i="5" s="1"/>
  <c r="N236" i="2" a="1"/>
  <c r="N236" i="2" s="1"/>
  <c r="E236" i="5" s="1"/>
  <c r="M235" i="2" a="1"/>
  <c r="M235" i="2" s="1"/>
  <c r="F235" i="5" s="1"/>
  <c r="N235" i="2" a="1"/>
  <c r="N235" i="2" s="1"/>
  <c r="E375" i="2"/>
  <c r="N373" i="2" a="1"/>
  <c r="N373" i="2" s="1"/>
  <c r="E373" i="5" s="1"/>
  <c r="P357" i="2"/>
  <c r="C357" i="5" s="1"/>
  <c r="E343" i="2"/>
  <c r="N341" i="2" a="1"/>
  <c r="N341" i="2" s="1"/>
  <c r="E341" i="5" s="1"/>
  <c r="Q332" i="2"/>
  <c r="D332" i="5" s="1"/>
  <c r="E331" i="2"/>
  <c r="M326" i="2" a="1"/>
  <c r="M326" i="2" s="1"/>
  <c r="F326" i="5" s="1"/>
  <c r="N326" i="2" a="1"/>
  <c r="N326" i="2" s="1"/>
  <c r="E326" i="5" s="1"/>
  <c r="N323" i="2" a="1"/>
  <c r="N323" i="2" s="1"/>
  <c r="E323" i="5" s="1"/>
  <c r="M323" i="2" a="1"/>
  <c r="M323" i="2" s="1"/>
  <c r="F323" i="5" s="1"/>
  <c r="Q329" i="2"/>
  <c r="D329" i="5" s="1"/>
  <c r="P329" i="2"/>
  <c r="C329" i="5" s="1"/>
  <c r="M304" i="2" a="1"/>
  <c r="M304" i="2" s="1"/>
  <c r="F304" i="5" s="1"/>
  <c r="N304" i="2" a="1"/>
  <c r="N304" i="2" s="1"/>
  <c r="Q301" i="2"/>
  <c r="D301" i="5" s="1"/>
  <c r="P301" i="2"/>
  <c r="C301" i="5" s="1"/>
  <c r="P300" i="2"/>
  <c r="C300" i="5" s="1"/>
  <c r="Q300" i="2"/>
  <c r="D300" i="5" s="1"/>
  <c r="P260" i="2"/>
  <c r="C260" i="5" s="1"/>
  <c r="Q260" i="2"/>
  <c r="D260" i="5" s="1"/>
  <c r="N336" i="2" a="1"/>
  <c r="N336" i="2" s="1"/>
  <c r="E336" i="5" s="1"/>
  <c r="Q328" i="2"/>
  <c r="M308" i="2" a="1"/>
  <c r="M308" i="2" s="1"/>
  <c r="F308" i="5" s="1"/>
  <c r="N308" i="2" a="1"/>
  <c r="N308" i="2" s="1"/>
  <c r="M306" i="2" a="1"/>
  <c r="M306" i="2" s="1"/>
  <c r="F306" i="5" s="1"/>
  <c r="N306" i="2" a="1"/>
  <c r="N306" i="2" s="1"/>
  <c r="E306" i="5" s="1"/>
  <c r="M300" i="2" a="1"/>
  <c r="M300" i="2" s="1"/>
  <c r="N300" i="2" a="1"/>
  <c r="N300" i="2" s="1"/>
  <c r="E300" i="5" s="1"/>
  <c r="P299" i="2"/>
  <c r="C299" i="5" s="1"/>
  <c r="Q299" i="2"/>
  <c r="P292" i="2"/>
  <c r="C292" i="5" s="1"/>
  <c r="Q292" i="2"/>
  <c r="D292" i="5" s="1"/>
  <c r="Q269" i="2"/>
  <c r="D269" i="5" s="1"/>
  <c r="P269" i="2"/>
  <c r="C269" i="5" s="1"/>
  <c r="P268" i="2"/>
  <c r="C268" i="5" s="1"/>
  <c r="Q268" i="2"/>
  <c r="M240" i="2" a="1"/>
  <c r="M240" i="2" s="1"/>
  <c r="F240" i="5" s="1"/>
  <c r="N240" i="2" a="1"/>
  <c r="N240" i="2" s="1"/>
  <c r="E240" i="5" s="1"/>
  <c r="N239" i="2" a="1"/>
  <c r="N239" i="2" s="1"/>
  <c r="E239" i="5" s="1"/>
  <c r="M239" i="2" a="1"/>
  <c r="M239" i="2" s="1"/>
  <c r="F239" i="5" s="1"/>
  <c r="Q229" i="2"/>
  <c r="D229" i="5" s="1"/>
  <c r="P229" i="2"/>
  <c r="C229" i="5" s="1"/>
  <c r="N315" i="2" a="1"/>
  <c r="N315" i="2" s="1"/>
  <c r="E315" i="5" s="1"/>
  <c r="N305" i="2" a="1"/>
  <c r="N305" i="2" s="1"/>
  <c r="E305" i="5" s="1"/>
  <c r="N294" i="2" a="1"/>
  <c r="N294" i="2" s="1"/>
  <c r="E294" i="5" s="1"/>
  <c r="N283" i="2" a="1"/>
  <c r="N283" i="2" s="1"/>
  <c r="N273" i="2" a="1"/>
  <c r="N273" i="2" s="1"/>
  <c r="E273" i="5" s="1"/>
  <c r="N262" i="2" a="1"/>
  <c r="N262" i="2" s="1"/>
  <c r="E262" i="5" s="1"/>
  <c r="N251" i="2" a="1"/>
  <c r="N251" i="2" s="1"/>
  <c r="E251" i="5" s="1"/>
  <c r="N241" i="2" a="1"/>
  <c r="N241" i="2" s="1"/>
  <c r="E241" i="5" s="1"/>
  <c r="N230" i="2" a="1"/>
  <c r="N230" i="2" s="1"/>
  <c r="E230" i="5" s="1"/>
  <c r="M226" i="2" a="1"/>
  <c r="M226" i="2" s="1"/>
  <c r="F226" i="5" s="1"/>
  <c r="F226" i="2"/>
  <c r="M225" i="2" a="1"/>
  <c r="M225" i="2" s="1"/>
  <c r="F225" i="5" s="1"/>
  <c r="Q223" i="2"/>
  <c r="D223" i="5" s="1"/>
  <c r="Q221" i="2"/>
  <c r="D221" i="5" s="1"/>
  <c r="P221" i="2"/>
  <c r="Q209" i="2"/>
  <c r="D209" i="5" s="1"/>
  <c r="P209" i="2"/>
  <c r="C209" i="5" s="1"/>
  <c r="M200" i="2" a="1"/>
  <c r="M200" i="2" s="1"/>
  <c r="F200" i="5" s="1"/>
  <c r="N200" i="2" a="1"/>
  <c r="N200" i="2" s="1"/>
  <c r="E200" i="5" s="1"/>
  <c r="M325" i="2" a="1"/>
  <c r="M325" i="2" s="1"/>
  <c r="F321" i="2"/>
  <c r="N316" i="2" a="1"/>
  <c r="N316" i="2" s="1"/>
  <c r="E316" i="5" s="1"/>
  <c r="Q312" i="2"/>
  <c r="D312" i="5" s="1"/>
  <c r="Q311" i="2"/>
  <c r="D311" i="5" s="1"/>
  <c r="F310" i="2"/>
  <c r="M293" i="2" a="1"/>
  <c r="M293" i="2" s="1"/>
  <c r="F293" i="5" s="1"/>
  <c r="Q290" i="2"/>
  <c r="D290" i="5" s="1"/>
  <c r="F289" i="2"/>
  <c r="N284" i="2" a="1"/>
  <c r="N284" i="2" s="1"/>
  <c r="E284" i="5" s="1"/>
  <c r="Q280" i="2"/>
  <c r="D280" i="5" s="1"/>
  <c r="Q279" i="2"/>
  <c r="D279" i="5" s="1"/>
  <c r="F278" i="2"/>
  <c r="M261" i="2" a="1"/>
  <c r="M261" i="2" s="1"/>
  <c r="F261" i="5" s="1"/>
  <c r="Q258" i="2"/>
  <c r="D258" i="5" s="1"/>
  <c r="F257" i="2"/>
  <c r="N253" i="2" a="1"/>
  <c r="N253" i="2" s="1"/>
  <c r="E253" i="5" s="1"/>
  <c r="N252" i="2" a="1"/>
  <c r="N252" i="2" s="1"/>
  <c r="E252" i="5" s="1"/>
  <c r="Q247" i="2"/>
  <c r="D247" i="5" s="1"/>
  <c r="F246" i="2"/>
  <c r="Q228" i="2"/>
  <c r="D228" i="5" s="1"/>
  <c r="N221" i="2" a="1"/>
  <c r="N221" i="2" s="1"/>
  <c r="E221" i="5" s="1"/>
  <c r="M201" i="2" a="1"/>
  <c r="M201" i="2" s="1"/>
  <c r="N201" i="2" a="1"/>
  <c r="N201" i="2" s="1"/>
  <c r="E201" i="5" s="1"/>
  <c r="N318" i="2" a="1"/>
  <c r="N318" i="2" s="1"/>
  <c r="E318" i="5" s="1"/>
  <c r="P313" i="2"/>
  <c r="C313" i="5" s="1"/>
  <c r="N307" i="2" a="1"/>
  <c r="N307" i="2" s="1"/>
  <c r="E307" i="5" s="1"/>
  <c r="E299" i="2"/>
  <c r="N297" i="2" a="1"/>
  <c r="N297" i="2" s="1"/>
  <c r="E297" i="5" s="1"/>
  <c r="N286" i="2" a="1"/>
  <c r="N286" i="2" s="1"/>
  <c r="P281" i="2"/>
  <c r="C281" i="5" s="1"/>
  <c r="N275" i="2" a="1"/>
  <c r="N275" i="2" s="1"/>
  <c r="E275" i="5" s="1"/>
  <c r="E267" i="2"/>
  <c r="N265" i="2" a="1"/>
  <c r="N265" i="2" s="1"/>
  <c r="E265" i="5" s="1"/>
  <c r="N254" i="2" a="1"/>
  <c r="N254" i="2" s="1"/>
  <c r="E254" i="5" s="1"/>
  <c r="P249" i="2"/>
  <c r="C249" i="5" s="1"/>
  <c r="N243" i="2" a="1"/>
  <c r="N243" i="2" s="1"/>
  <c r="E243" i="5" s="1"/>
  <c r="E235" i="2"/>
  <c r="N233" i="2" a="1"/>
  <c r="N233" i="2" s="1"/>
  <c r="E233" i="5" s="1"/>
  <c r="N224" i="2" a="1"/>
  <c r="N224" i="2" s="1"/>
  <c r="E224" i="5" s="1"/>
  <c r="Q217" i="2"/>
  <c r="D217" i="5" s="1"/>
  <c r="P217" i="2"/>
  <c r="C217" i="5" s="1"/>
  <c r="N319" i="2" a="1"/>
  <c r="N319" i="2" s="1"/>
  <c r="N309" i="2" a="1"/>
  <c r="N309" i="2" s="1"/>
  <c r="E309" i="5" s="1"/>
  <c r="Q282" i="2"/>
  <c r="D282" i="5" s="1"/>
  <c r="F281" i="2"/>
  <c r="N277" i="2" a="1"/>
  <c r="N277" i="2" s="1"/>
  <c r="E277" i="5" s="1"/>
  <c r="N276" i="2" a="1"/>
  <c r="N276" i="2" s="1"/>
  <c r="E276" i="5" s="1"/>
  <c r="Q271" i="2"/>
  <c r="Q250" i="2"/>
  <c r="D250" i="5" s="1"/>
  <c r="N245" i="2" a="1"/>
  <c r="N245" i="2" s="1"/>
  <c r="E245" i="5" s="1"/>
  <c r="Q239" i="2"/>
  <c r="F238" i="2"/>
  <c r="N220" i="2" a="1"/>
  <c r="N220" i="2" s="1"/>
  <c r="E220" i="5" s="1"/>
  <c r="N217" i="2" a="1"/>
  <c r="N217" i="2" s="1"/>
  <c r="E217" i="5" s="1"/>
  <c r="M217" i="2" a="1"/>
  <c r="M217" i="2" s="1"/>
  <c r="F217" i="5" s="1"/>
  <c r="P216" i="2"/>
  <c r="C216" i="5" s="1"/>
  <c r="Q216" i="2"/>
  <c r="D216" i="5" s="1"/>
  <c r="P215" i="2"/>
  <c r="C215" i="5" s="1"/>
  <c r="Q215" i="2"/>
  <c r="D215" i="5" s="1"/>
  <c r="Q213" i="2"/>
  <c r="D213" i="5" s="1"/>
  <c r="P213" i="2"/>
  <c r="P212" i="2"/>
  <c r="C212" i="5" s="1"/>
  <c r="Q212" i="2"/>
  <c r="D212" i="5" s="1"/>
  <c r="P197" i="2"/>
  <c r="Q197" i="2"/>
  <c r="D197" i="5" s="1"/>
  <c r="P196" i="2"/>
  <c r="C196" i="5" s="1"/>
  <c r="Q196" i="2"/>
  <c r="D196" i="5" s="1"/>
  <c r="E323" i="2"/>
  <c r="N320" i="2" a="1"/>
  <c r="N320" i="2" s="1"/>
  <c r="E320" i="5" s="1"/>
  <c r="E291" i="2"/>
  <c r="N288" i="2" a="1"/>
  <c r="N288" i="2" s="1"/>
  <c r="E288" i="5" s="1"/>
  <c r="P273" i="2"/>
  <c r="N257" i="2" a="1"/>
  <c r="N257" i="2" s="1"/>
  <c r="E257" i="5" s="1"/>
  <c r="P241" i="2"/>
  <c r="C241" i="5" s="1"/>
  <c r="F229" i="2"/>
  <c r="M223" i="2" a="1"/>
  <c r="M223" i="2" s="1"/>
  <c r="F223" i="5" s="1"/>
  <c r="N223" i="2" a="1"/>
  <c r="N223" i="2" s="1"/>
  <c r="E223" i="5" s="1"/>
  <c r="F222" i="2"/>
  <c r="E222" i="2"/>
  <c r="M216" i="2" a="1"/>
  <c r="M216" i="2" s="1"/>
  <c r="F216" i="5" s="1"/>
  <c r="N216" i="2" a="1"/>
  <c r="N216" i="2" s="1"/>
  <c r="E216" i="5" s="1"/>
  <c r="M215" i="2" a="1"/>
  <c r="M215" i="2" s="1"/>
  <c r="F215" i="5" s="1"/>
  <c r="N215" i="2" a="1"/>
  <c r="N215" i="2" s="1"/>
  <c r="E215" i="5" s="1"/>
  <c r="M212" i="2" a="1"/>
  <c r="M212" i="2" s="1"/>
  <c r="F212" i="5" s="1"/>
  <c r="N212" i="2" a="1"/>
  <c r="N212" i="2" s="1"/>
  <c r="E212" i="5" s="1"/>
  <c r="P211" i="2"/>
  <c r="C211" i="5" s="1"/>
  <c r="Q211" i="2"/>
  <c r="D211" i="5" s="1"/>
  <c r="M207" i="2" a="1"/>
  <c r="M207" i="2" s="1"/>
  <c r="F207" i="5" s="1"/>
  <c r="N207" i="2" a="1"/>
  <c r="N207" i="2" s="1"/>
  <c r="E207" i="5" s="1"/>
  <c r="N322" i="2" a="1"/>
  <c r="N322" i="2" s="1"/>
  <c r="E322" i="5" s="1"/>
  <c r="N311" i="2" a="1"/>
  <c r="N311" i="2" s="1"/>
  <c r="E311" i="5" s="1"/>
  <c r="N301" i="2" a="1"/>
  <c r="N301" i="2" s="1"/>
  <c r="E301" i="5" s="1"/>
  <c r="N290" i="2" a="1"/>
  <c r="N290" i="2" s="1"/>
  <c r="E290" i="5" s="1"/>
  <c r="N279" i="2" a="1"/>
  <c r="N279" i="2" s="1"/>
  <c r="E279" i="5" s="1"/>
  <c r="N269" i="2" a="1"/>
  <c r="N269" i="2" s="1"/>
  <c r="E269" i="5" s="1"/>
  <c r="N258" i="2" a="1"/>
  <c r="N258" i="2" s="1"/>
  <c r="N247" i="2" a="1"/>
  <c r="N247" i="2" s="1"/>
  <c r="E247" i="5" s="1"/>
  <c r="N237" i="2" a="1"/>
  <c r="N237" i="2" s="1"/>
  <c r="E237" i="5" s="1"/>
  <c r="Q225" i="2"/>
  <c r="D225" i="5" s="1"/>
  <c r="P225" i="2"/>
  <c r="C225" i="5" s="1"/>
  <c r="M211" i="2" a="1"/>
  <c r="M211" i="2" s="1"/>
  <c r="F211" i="5" s="1"/>
  <c r="N211" i="2" a="1"/>
  <c r="N211" i="2" s="1"/>
  <c r="E211" i="5" s="1"/>
  <c r="Q318" i="2"/>
  <c r="D318" i="5" s="1"/>
  <c r="F317" i="2"/>
  <c r="N312" i="2" a="1"/>
  <c r="N312" i="2" s="1"/>
  <c r="E312" i="5" s="1"/>
  <c r="Q307" i="2"/>
  <c r="D307" i="5" s="1"/>
  <c r="F306" i="2"/>
  <c r="Q286" i="2"/>
  <c r="D286" i="5" s="1"/>
  <c r="F285" i="2"/>
  <c r="N280" i="2" a="1"/>
  <c r="N280" i="2" s="1"/>
  <c r="E280" i="5" s="1"/>
  <c r="Q275" i="2"/>
  <c r="D275" i="5" s="1"/>
  <c r="F274" i="2"/>
  <c r="Q254" i="2"/>
  <c r="D254" i="5" s="1"/>
  <c r="F253" i="2"/>
  <c r="N248" i="2" a="1"/>
  <c r="N248" i="2" s="1"/>
  <c r="E248" i="5" s="1"/>
  <c r="Q244" i="2"/>
  <c r="D244" i="5" s="1"/>
  <c r="Q243" i="2"/>
  <c r="D243" i="5" s="1"/>
  <c r="F242" i="2"/>
  <c r="N228" i="2" a="1"/>
  <c r="N228" i="2" s="1"/>
  <c r="E228" i="5" s="1"/>
  <c r="M219" i="2" a="1"/>
  <c r="M219" i="2" s="1"/>
  <c r="N219" i="2" a="1"/>
  <c r="N219" i="2" s="1"/>
  <c r="E219" i="5" s="1"/>
  <c r="P208" i="2"/>
  <c r="C208" i="5" s="1"/>
  <c r="Q208" i="2"/>
  <c r="D208" i="5" s="1"/>
  <c r="Q198" i="2"/>
  <c r="D198" i="5" s="1"/>
  <c r="P198" i="2"/>
  <c r="C198" i="5" s="1"/>
  <c r="P309" i="2"/>
  <c r="C309" i="5" s="1"/>
  <c r="P277" i="2"/>
  <c r="C277" i="5" s="1"/>
  <c r="E263" i="2"/>
  <c r="P245" i="2"/>
  <c r="C245" i="5" s="1"/>
  <c r="M208" i="2" a="1"/>
  <c r="M208" i="2" s="1"/>
  <c r="F208" i="5" s="1"/>
  <c r="N208" i="2" a="1"/>
  <c r="N208" i="2" s="1"/>
  <c r="E208" i="5" s="1"/>
  <c r="E211" i="2"/>
  <c r="N209" i="2" a="1"/>
  <c r="N209" i="2" s="1"/>
  <c r="E209" i="5" s="1"/>
  <c r="P206" i="2"/>
  <c r="C206" i="5" s="1"/>
  <c r="N204" i="2" a="1"/>
  <c r="N204" i="2" s="1"/>
  <c r="E204" i="5" s="1"/>
  <c r="P200" i="2"/>
  <c r="N197" i="2" a="1"/>
  <c r="N197" i="2" s="1"/>
  <c r="E197" i="5" s="1"/>
  <c r="M197" i="2" a="1"/>
  <c r="M197" i="2" s="1"/>
  <c r="F197" i="5" s="1"/>
  <c r="N192" i="2" a="1"/>
  <c r="N192" i="2" s="1"/>
  <c r="E192" i="5" s="1"/>
  <c r="M192" i="2" a="1"/>
  <c r="M192" i="2" s="1"/>
  <c r="F192" i="5" s="1"/>
  <c r="N210" i="2" a="1"/>
  <c r="N210" i="2" s="1"/>
  <c r="E210" i="5" s="1"/>
  <c r="Q207" i="2"/>
  <c r="D207" i="5" s="1"/>
  <c r="F207" i="2"/>
  <c r="P203" i="2"/>
  <c r="C203" i="5" s="1"/>
  <c r="Q201" i="2"/>
  <c r="D201" i="5" s="1"/>
  <c r="E215" i="2"/>
  <c r="N213" i="2" a="1"/>
  <c r="N213" i="2" s="1"/>
  <c r="E213" i="5" s="1"/>
  <c r="M199" i="2" a="1"/>
  <c r="M199" i="2" s="1"/>
  <c r="F199" i="5" s="1"/>
  <c r="Q194" i="2"/>
  <c r="D194" i="5" s="1"/>
  <c r="P194" i="2"/>
  <c r="C194" i="5" s="1"/>
  <c r="Q190" i="2"/>
  <c r="D190" i="5" s="1"/>
  <c r="P190" i="2"/>
  <c r="Q210" i="2"/>
  <c r="D210" i="5" s="1"/>
  <c r="E208" i="2"/>
  <c r="E202" i="2"/>
  <c r="N193" i="2" a="1"/>
  <c r="N193" i="2" s="1"/>
  <c r="E193" i="5" s="1"/>
  <c r="Q205" i="2"/>
  <c r="D205" i="5" s="1"/>
  <c r="M203" i="2" a="1"/>
  <c r="M203" i="2" s="1"/>
  <c r="F203" i="5" s="1"/>
  <c r="P202" i="2"/>
  <c r="C202" i="5" s="1"/>
  <c r="N198" i="2" a="1"/>
  <c r="N198" i="2" s="1"/>
  <c r="M198" i="2" a="1"/>
  <c r="M198" i="2" s="1"/>
  <c r="F198" i="5" s="1"/>
  <c r="P185" i="2"/>
  <c r="C185" i="5" s="1"/>
  <c r="E182" i="2"/>
  <c r="P152" i="2"/>
  <c r="C152" i="5" s="1"/>
  <c r="Q152" i="2"/>
  <c r="D152" i="5" s="1"/>
  <c r="Q150" i="2"/>
  <c r="D150" i="5" s="1"/>
  <c r="P150" i="2"/>
  <c r="C150" i="5" s="1"/>
  <c r="N149" i="2" a="1"/>
  <c r="N149" i="2" s="1"/>
  <c r="E149" i="5" s="1"/>
  <c r="M149" i="2" a="1"/>
  <c r="M149" i="2" s="1"/>
  <c r="F149" i="5" s="1"/>
  <c r="N148" i="2" a="1"/>
  <c r="N148" i="2" s="1"/>
  <c r="E148" i="5" s="1"/>
  <c r="M148" i="2" a="1"/>
  <c r="M148" i="2" s="1"/>
  <c r="F148" i="5" s="1"/>
  <c r="M147" i="2" a="1"/>
  <c r="M147" i="2" s="1"/>
  <c r="F147" i="5" s="1"/>
  <c r="N147" i="2" a="1"/>
  <c r="N147" i="2" s="1"/>
  <c r="E147" i="5" s="1"/>
  <c r="Q145" i="2"/>
  <c r="D145" i="5" s="1"/>
  <c r="P145" i="2"/>
  <c r="C145" i="5" s="1"/>
  <c r="M140" i="2" a="1"/>
  <c r="M140" i="2" s="1"/>
  <c r="F140" i="5" s="1"/>
  <c r="N140" i="2" a="1"/>
  <c r="N140" i="2" s="1"/>
  <c r="E140" i="5" s="1"/>
  <c r="N139" i="2" a="1"/>
  <c r="N139" i="2" s="1"/>
  <c r="E139" i="5" s="1"/>
  <c r="M139" i="2" a="1"/>
  <c r="M139" i="2" s="1"/>
  <c r="F139" i="5" s="1"/>
  <c r="M179" i="2" a="1"/>
  <c r="M179" i="2" s="1"/>
  <c r="F179" i="5" s="1"/>
  <c r="N179" i="2" a="1"/>
  <c r="N179" i="2" s="1"/>
  <c r="E179" i="5" s="1"/>
  <c r="P164" i="2"/>
  <c r="C164" i="5" s="1"/>
  <c r="Q164" i="2"/>
  <c r="D164" i="5" s="1"/>
  <c r="M161" i="2" a="1"/>
  <c r="M161" i="2" s="1"/>
  <c r="N161" i="2" a="1"/>
  <c r="N161" i="2" s="1"/>
  <c r="E161" i="5" s="1"/>
  <c r="N159" i="2" a="1"/>
  <c r="N159" i="2" s="1"/>
  <c r="E159" i="5" s="1"/>
  <c r="M159" i="2" a="1"/>
  <c r="M159" i="2" s="1"/>
  <c r="F159" i="5" s="1"/>
  <c r="P153" i="2"/>
  <c r="C153" i="5" s="1"/>
  <c r="Q153" i="2"/>
  <c r="D153" i="5" s="1"/>
  <c r="M152" i="2" a="1"/>
  <c r="M152" i="2" s="1"/>
  <c r="F152" i="5" s="1"/>
  <c r="N152" i="2" a="1"/>
  <c r="N152" i="2" s="1"/>
  <c r="E152" i="5" s="1"/>
  <c r="M186" i="2" a="1"/>
  <c r="M186" i="2" s="1"/>
  <c r="F186" i="5" s="1"/>
  <c r="N186" i="2" a="1"/>
  <c r="N186" i="2" s="1"/>
  <c r="E186" i="5" s="1"/>
  <c r="M185" i="2" a="1"/>
  <c r="M185" i="2" s="1"/>
  <c r="F185" i="5" s="1"/>
  <c r="N185" i="2" a="1"/>
  <c r="N185" i="2" s="1"/>
  <c r="E185" i="5" s="1"/>
  <c r="M163" i="2" a="1"/>
  <c r="M163" i="2" s="1"/>
  <c r="F163" i="5" s="1"/>
  <c r="N163" i="2" a="1"/>
  <c r="N163" i="2" s="1"/>
  <c r="E163" i="5" s="1"/>
  <c r="Q154" i="2"/>
  <c r="D154" i="5" s="1"/>
  <c r="P154" i="2"/>
  <c r="C154" i="5" s="1"/>
  <c r="M153" i="2" a="1"/>
  <c r="M153" i="2" s="1"/>
  <c r="F153" i="5" s="1"/>
  <c r="N153" i="2" a="1"/>
  <c r="N153" i="2" s="1"/>
  <c r="E153" i="5" s="1"/>
  <c r="N191" i="2" a="1"/>
  <c r="N191" i="2" s="1"/>
  <c r="E191" i="5" s="1"/>
  <c r="P188" i="2"/>
  <c r="C188" i="5" s="1"/>
  <c r="P165" i="2"/>
  <c r="C165" i="5" s="1"/>
  <c r="Q165" i="2"/>
  <c r="D165" i="5" s="1"/>
  <c r="M157" i="2" a="1"/>
  <c r="M157" i="2" s="1"/>
  <c r="F157" i="5" s="1"/>
  <c r="N157" i="2" a="1"/>
  <c r="N157" i="2" s="1"/>
  <c r="E157" i="5" s="1"/>
  <c r="M184" i="2" a="1"/>
  <c r="M184" i="2" s="1"/>
  <c r="N184" i="2" a="1"/>
  <c r="N184" i="2" s="1"/>
  <c r="E184" i="5" s="1"/>
  <c r="Q182" i="2"/>
  <c r="D182" i="5" s="1"/>
  <c r="P182" i="2"/>
  <c r="C182" i="5" s="1"/>
  <c r="Q166" i="2"/>
  <c r="D166" i="5" s="1"/>
  <c r="P166" i="2"/>
  <c r="C166" i="5" s="1"/>
  <c r="M165" i="2" a="1"/>
  <c r="M165" i="2" s="1"/>
  <c r="F165" i="5" s="1"/>
  <c r="N165" i="2" a="1"/>
  <c r="N165" i="2" s="1"/>
  <c r="E165" i="5" s="1"/>
  <c r="Q138" i="2"/>
  <c r="D138" i="5" s="1"/>
  <c r="P138" i="2"/>
  <c r="C138" i="5" s="1"/>
  <c r="Q187" i="2"/>
  <c r="D187" i="5" s="1"/>
  <c r="P187" i="2"/>
  <c r="C187" i="5" s="1"/>
  <c r="P181" i="2"/>
  <c r="C181" i="5" s="1"/>
  <c r="Q181" i="2"/>
  <c r="D181" i="5" s="1"/>
  <c r="M169" i="2" a="1"/>
  <c r="M169" i="2" s="1"/>
  <c r="F169" i="5" s="1"/>
  <c r="N169" i="2" a="1"/>
  <c r="N169" i="2" s="1"/>
  <c r="E169" i="5" s="1"/>
  <c r="Q158" i="2"/>
  <c r="D158" i="5" s="1"/>
  <c r="P158" i="2"/>
  <c r="C158" i="5" s="1"/>
  <c r="Q146" i="2"/>
  <c r="D146" i="5" s="1"/>
  <c r="P146" i="2"/>
  <c r="C146" i="5" s="1"/>
  <c r="M144" i="2" a="1"/>
  <c r="M144" i="2" s="1"/>
  <c r="F144" i="5" s="1"/>
  <c r="N144" i="2" a="1"/>
  <c r="N144" i="2" s="1"/>
  <c r="E144" i="5" s="1"/>
  <c r="M137" i="2" a="1"/>
  <c r="M137" i="2" s="1"/>
  <c r="F137" i="5" s="1"/>
  <c r="N137" i="2" a="1"/>
  <c r="N137" i="2" s="1"/>
  <c r="E137" i="5" s="1"/>
  <c r="F191" i="2"/>
  <c r="N190" i="2" a="1"/>
  <c r="N190" i="2" s="1"/>
  <c r="E190" i="5" s="1"/>
  <c r="P180" i="2"/>
  <c r="C180" i="5" s="1"/>
  <c r="Q180" i="2"/>
  <c r="D180" i="5" s="1"/>
  <c r="M167" i="2" a="1"/>
  <c r="M167" i="2" s="1"/>
  <c r="F167" i="5" s="1"/>
  <c r="N167" i="2" a="1"/>
  <c r="N167" i="2" s="1"/>
  <c r="E167" i="5" s="1"/>
  <c r="M156" i="2" a="1"/>
  <c r="M156" i="2" s="1"/>
  <c r="F156" i="5" s="1"/>
  <c r="N156" i="2" a="1"/>
  <c r="N156" i="2" s="1"/>
  <c r="E156" i="5" s="1"/>
  <c r="E200" i="2"/>
  <c r="Q193" i="2"/>
  <c r="D193" i="5" s="1"/>
  <c r="P189" i="2"/>
  <c r="C189" i="5" s="1"/>
  <c r="M188" i="2" a="1"/>
  <c r="M188" i="2" s="1"/>
  <c r="F188" i="5" s="1"/>
  <c r="M187" i="2" a="1"/>
  <c r="M187" i="2" s="1"/>
  <c r="F187" i="5" s="1"/>
  <c r="P186" i="2"/>
  <c r="C186" i="5" s="1"/>
  <c r="N181" i="2" a="1"/>
  <c r="N181" i="2" s="1"/>
  <c r="E181" i="5" s="1"/>
  <c r="M181" i="2" a="1"/>
  <c r="M181" i="2" s="1"/>
  <c r="F181" i="5" s="1"/>
  <c r="Q178" i="2"/>
  <c r="D178" i="5" s="1"/>
  <c r="P178" i="2"/>
  <c r="C178" i="5" s="1"/>
  <c r="M168" i="2" a="1"/>
  <c r="M168" i="2" s="1"/>
  <c r="F168" i="5" s="1"/>
  <c r="N168" i="2" a="1"/>
  <c r="N168" i="2" s="1"/>
  <c r="E168" i="5" s="1"/>
  <c r="P149" i="2"/>
  <c r="C149" i="5" s="1"/>
  <c r="Q149" i="2"/>
  <c r="D149" i="5" s="1"/>
  <c r="P148" i="2"/>
  <c r="C148" i="5" s="1"/>
  <c r="Q148" i="2"/>
  <c r="D148" i="5" s="1"/>
  <c r="E186" i="2"/>
  <c r="P177" i="2"/>
  <c r="C177" i="5" s="1"/>
  <c r="P176" i="2"/>
  <c r="C176" i="5" s="1"/>
  <c r="E175" i="2"/>
  <c r="M170" i="2" a="1"/>
  <c r="M170" i="2" s="1"/>
  <c r="F170" i="5" s="1"/>
  <c r="N162" i="2" a="1"/>
  <c r="N162" i="2" s="1"/>
  <c r="E162" i="5" s="1"/>
  <c r="P155" i="2"/>
  <c r="C155" i="5" s="1"/>
  <c r="P136" i="2"/>
  <c r="C136" i="5" s="1"/>
  <c r="Q130" i="2"/>
  <c r="D130" i="5" s="1"/>
  <c r="P130" i="2"/>
  <c r="C130" i="5" s="1"/>
  <c r="M116" i="2" a="1"/>
  <c r="M116" i="2" s="1"/>
  <c r="F116" i="5" s="1"/>
  <c r="N116" i="2" a="1"/>
  <c r="N116" i="2" s="1"/>
  <c r="E116" i="5" s="1"/>
  <c r="P113" i="2"/>
  <c r="C113" i="5" s="1"/>
  <c r="Q113" i="2"/>
  <c r="D113" i="5" s="1"/>
  <c r="M112" i="2" a="1"/>
  <c r="M112" i="2" s="1"/>
  <c r="F112" i="5" s="1"/>
  <c r="N112" i="2" a="1"/>
  <c r="N112" i="2" s="1"/>
  <c r="E112" i="5" s="1"/>
  <c r="Q106" i="2"/>
  <c r="P106" i="2"/>
  <c r="C106" i="5" s="1"/>
  <c r="Q94" i="2"/>
  <c r="D94" i="5" s="1"/>
  <c r="P94" i="2"/>
  <c r="C94" i="5" s="1"/>
  <c r="M93" i="2" a="1"/>
  <c r="M93" i="2" s="1"/>
  <c r="F93" i="5" s="1"/>
  <c r="N93" i="2" a="1"/>
  <c r="N93" i="2" s="1"/>
  <c r="E93" i="5" s="1"/>
  <c r="M92" i="2" a="1"/>
  <c r="M92" i="2" s="1"/>
  <c r="F92" i="5" s="1"/>
  <c r="N92" i="2" a="1"/>
  <c r="N92" i="2" s="1"/>
  <c r="E92" i="5" s="1"/>
  <c r="M182" i="2" a="1"/>
  <c r="M182" i="2" s="1"/>
  <c r="M160" i="2" a="1"/>
  <c r="M160" i="2" s="1"/>
  <c r="F160" i="5" s="1"/>
  <c r="M150" i="2" a="1"/>
  <c r="M150" i="2" s="1"/>
  <c r="F150" i="5" s="1"/>
  <c r="M143" i="2" a="1"/>
  <c r="M143" i="2" s="1"/>
  <c r="F143" i="5" s="1"/>
  <c r="Q142" i="2"/>
  <c r="D142" i="5" s="1"/>
  <c r="P142" i="2"/>
  <c r="C142" i="5" s="1"/>
  <c r="M130" i="2" a="1"/>
  <c r="M130" i="2" s="1"/>
  <c r="F130" i="5" s="1"/>
  <c r="N130" i="2" a="1"/>
  <c r="N130" i="2" s="1"/>
  <c r="E130" i="5" s="1"/>
  <c r="P124" i="2"/>
  <c r="Q124" i="2"/>
  <c r="D124" i="5" s="1"/>
  <c r="Q122" i="2"/>
  <c r="D122" i="5" s="1"/>
  <c r="P122" i="2"/>
  <c r="C122" i="5" s="1"/>
  <c r="P121" i="2"/>
  <c r="C121" i="5" s="1"/>
  <c r="Q121" i="2"/>
  <c r="D121" i="5" s="1"/>
  <c r="M113" i="2" a="1"/>
  <c r="M113" i="2" s="1"/>
  <c r="F113" i="5" s="1"/>
  <c r="N113" i="2" a="1"/>
  <c r="N113" i="2" s="1"/>
  <c r="E113" i="5" s="1"/>
  <c r="N175" i="2" a="1"/>
  <c r="N175" i="2" s="1"/>
  <c r="E175" i="5" s="1"/>
  <c r="N164" i="2" a="1"/>
  <c r="N164" i="2" s="1"/>
  <c r="E164" i="5" s="1"/>
  <c r="N154" i="2" a="1"/>
  <c r="N154" i="2" s="1"/>
  <c r="E154" i="5" s="1"/>
  <c r="E135" i="2"/>
  <c r="F135" i="2"/>
  <c r="M124" i="2" a="1"/>
  <c r="M124" i="2" s="1"/>
  <c r="F124" i="5" s="1"/>
  <c r="N124" i="2" a="1"/>
  <c r="N124" i="2" s="1"/>
  <c r="E124" i="5" s="1"/>
  <c r="P120" i="2"/>
  <c r="C120" i="5" s="1"/>
  <c r="Q120" i="2"/>
  <c r="D120" i="5" s="1"/>
  <c r="Q114" i="2"/>
  <c r="D114" i="5" s="1"/>
  <c r="P114" i="2"/>
  <c r="C114" i="5" s="1"/>
  <c r="M104" i="2" a="1"/>
  <c r="M104" i="2" s="1"/>
  <c r="F104" i="5" s="1"/>
  <c r="N104" i="2" a="1"/>
  <c r="N104" i="2" s="1"/>
  <c r="E104" i="5" s="1"/>
  <c r="Q102" i="2"/>
  <c r="D102" i="5" s="1"/>
  <c r="P102" i="2"/>
  <c r="C102" i="5" s="1"/>
  <c r="P101" i="2"/>
  <c r="C101" i="5" s="1"/>
  <c r="Q101" i="2"/>
  <c r="N100" i="2" a="1"/>
  <c r="N100" i="2" s="1"/>
  <c r="E100" i="5" s="1"/>
  <c r="M100" i="2" a="1"/>
  <c r="M100" i="2" s="1"/>
  <c r="F100" i="5" s="1"/>
  <c r="P96" i="2"/>
  <c r="C96" i="5" s="1"/>
  <c r="Q96" i="2"/>
  <c r="D96" i="5" s="1"/>
  <c r="M95" i="2" a="1"/>
  <c r="M95" i="2" s="1"/>
  <c r="F95" i="5" s="1"/>
  <c r="N95" i="2" a="1"/>
  <c r="N95" i="2" s="1"/>
  <c r="E95" i="5" s="1"/>
  <c r="Q90" i="2"/>
  <c r="D90" i="5" s="1"/>
  <c r="P90" i="2"/>
  <c r="C90" i="5" s="1"/>
  <c r="P88" i="2"/>
  <c r="C88" i="5" s="1"/>
  <c r="Q88" i="2"/>
  <c r="D88" i="5" s="1"/>
  <c r="Q171" i="2"/>
  <c r="D171" i="5" s="1"/>
  <c r="F170" i="2"/>
  <c r="N166" i="2" a="1"/>
  <c r="N166" i="2" s="1"/>
  <c r="E166" i="5" s="1"/>
  <c r="Q161" i="2"/>
  <c r="D161" i="5" s="1"/>
  <c r="Q160" i="2"/>
  <c r="D160" i="5" s="1"/>
  <c r="F159" i="2"/>
  <c r="Q143" i="2"/>
  <c r="D143" i="5" s="1"/>
  <c r="N142" i="2" a="1"/>
  <c r="N142" i="2" s="1"/>
  <c r="E142" i="5" s="1"/>
  <c r="M138" i="2" a="1"/>
  <c r="M138" i="2" s="1"/>
  <c r="F138" i="5" s="1"/>
  <c r="Q137" i="2"/>
  <c r="D137" i="5" s="1"/>
  <c r="M136" i="2" a="1"/>
  <c r="M136" i="2" s="1"/>
  <c r="F136" i="5" s="1"/>
  <c r="N136" i="2" a="1"/>
  <c r="N136" i="2" s="1"/>
  <c r="E136" i="5" s="1"/>
  <c r="M135" i="2" a="1"/>
  <c r="M135" i="2" s="1"/>
  <c r="F135" i="5" s="1"/>
  <c r="N135" i="2" a="1"/>
  <c r="N135" i="2" s="1"/>
  <c r="E135" i="5" s="1"/>
  <c r="P125" i="2"/>
  <c r="C125" i="5" s="1"/>
  <c r="Q125" i="2"/>
  <c r="D125" i="5" s="1"/>
  <c r="M105" i="2" a="1"/>
  <c r="M105" i="2" s="1"/>
  <c r="F105" i="5" s="1"/>
  <c r="N105" i="2" a="1"/>
  <c r="N105" i="2" s="1"/>
  <c r="E105" i="5" s="1"/>
  <c r="M101" i="2" a="1"/>
  <c r="M101" i="2" s="1"/>
  <c r="F101" i="5" s="1"/>
  <c r="N101" i="2" a="1"/>
  <c r="N101" i="2" s="1"/>
  <c r="E101" i="5" s="1"/>
  <c r="P97" i="2"/>
  <c r="C97" i="5" s="1"/>
  <c r="Q97" i="2"/>
  <c r="M96" i="2" a="1"/>
  <c r="M96" i="2" s="1"/>
  <c r="F96" i="5" s="1"/>
  <c r="N96" i="2" a="1"/>
  <c r="N96" i="2" s="1"/>
  <c r="E96" i="5" s="1"/>
  <c r="P89" i="2"/>
  <c r="C89" i="5" s="1"/>
  <c r="Q89" i="2"/>
  <c r="D89" i="5" s="1"/>
  <c r="M88" i="2" a="1"/>
  <c r="M88" i="2" s="1"/>
  <c r="F88" i="5" s="1"/>
  <c r="N88" i="2" a="1"/>
  <c r="N88" i="2" s="1"/>
  <c r="E88" i="5" s="1"/>
  <c r="P85" i="2"/>
  <c r="C85" i="5" s="1"/>
  <c r="Q85" i="2"/>
  <c r="D85" i="5" s="1"/>
  <c r="P84" i="2"/>
  <c r="C84" i="5" s="1"/>
  <c r="Q84" i="2"/>
  <c r="D84" i="5" s="1"/>
  <c r="E180" i="2"/>
  <c r="N177" i="2" a="1"/>
  <c r="N177" i="2" s="1"/>
  <c r="E177" i="5" s="1"/>
  <c r="P162" i="2"/>
  <c r="C162" i="5" s="1"/>
  <c r="E148" i="2"/>
  <c r="Q126" i="2"/>
  <c r="D126" i="5" s="1"/>
  <c r="P126" i="2"/>
  <c r="C126" i="5" s="1"/>
  <c r="M125" i="2" a="1"/>
  <c r="M125" i="2" s="1"/>
  <c r="F125" i="5" s="1"/>
  <c r="N125" i="2" a="1"/>
  <c r="N125" i="2" s="1"/>
  <c r="E125" i="5" s="1"/>
  <c r="N111" i="2" a="1"/>
  <c r="N111" i="2" s="1"/>
  <c r="E111" i="5" s="1"/>
  <c r="M111" i="2" a="1"/>
  <c r="M111" i="2" s="1"/>
  <c r="F111" i="5" s="1"/>
  <c r="P109" i="2"/>
  <c r="C109" i="5" s="1"/>
  <c r="Q109" i="2"/>
  <c r="D109" i="5" s="1"/>
  <c r="M107" i="2" a="1"/>
  <c r="M107" i="2" s="1"/>
  <c r="F107" i="5" s="1"/>
  <c r="N107" i="2" a="1"/>
  <c r="N107" i="2" s="1"/>
  <c r="Q98" i="2"/>
  <c r="D98" i="5" s="1"/>
  <c r="P98" i="2"/>
  <c r="C98" i="5" s="1"/>
  <c r="M97" i="2" a="1"/>
  <c r="M97" i="2" s="1"/>
  <c r="F97" i="5" s="1"/>
  <c r="N97" i="2" a="1"/>
  <c r="N97" i="2" s="1"/>
  <c r="E97" i="5" s="1"/>
  <c r="M89" i="2" a="1"/>
  <c r="M89" i="2" s="1"/>
  <c r="F89" i="5" s="1"/>
  <c r="N89" i="2" a="1"/>
  <c r="N89" i="2" s="1"/>
  <c r="E89" i="5" s="1"/>
  <c r="Q141" i="2"/>
  <c r="D141" i="5" s="1"/>
  <c r="P128" i="2"/>
  <c r="C128" i="5" s="1"/>
  <c r="Q128" i="2"/>
  <c r="D128" i="5" s="1"/>
  <c r="M115" i="2" a="1"/>
  <c r="M115" i="2" s="1"/>
  <c r="F115" i="5" s="1"/>
  <c r="N115" i="2" a="1"/>
  <c r="N115" i="2" s="1"/>
  <c r="E115" i="5" s="1"/>
  <c r="M109" i="2" a="1"/>
  <c r="M109" i="2" s="1"/>
  <c r="F109" i="5" s="1"/>
  <c r="N109" i="2" a="1"/>
  <c r="N109" i="2" s="1"/>
  <c r="E109" i="5" s="1"/>
  <c r="M108" i="2" a="1"/>
  <c r="M108" i="2" s="1"/>
  <c r="F108" i="5" s="1"/>
  <c r="N108" i="2" a="1"/>
  <c r="N108" i="2" s="1"/>
  <c r="E108" i="5" s="1"/>
  <c r="Q86" i="2"/>
  <c r="D86" i="5" s="1"/>
  <c r="P86" i="2"/>
  <c r="C86" i="5" s="1"/>
  <c r="Q134" i="2"/>
  <c r="D134" i="5" s="1"/>
  <c r="P134" i="2"/>
  <c r="C134" i="5" s="1"/>
  <c r="N132" i="2" a="1"/>
  <c r="N132" i="2" s="1"/>
  <c r="E132" i="5" s="1"/>
  <c r="M132" i="2" a="1"/>
  <c r="M132" i="2" s="1"/>
  <c r="F132" i="5" s="1"/>
  <c r="P129" i="2"/>
  <c r="C129" i="5" s="1"/>
  <c r="Q129" i="2"/>
  <c r="D129" i="5" s="1"/>
  <c r="M128" i="2" a="1"/>
  <c r="M128" i="2" s="1"/>
  <c r="F128" i="5" s="1"/>
  <c r="N128" i="2" a="1"/>
  <c r="N128" i="2" s="1"/>
  <c r="E128" i="5" s="1"/>
  <c r="M127" i="2" a="1"/>
  <c r="M127" i="2" s="1"/>
  <c r="F127" i="5" s="1"/>
  <c r="N127" i="2" a="1"/>
  <c r="N127" i="2" s="1"/>
  <c r="E127" i="5" s="1"/>
  <c r="M117" i="2" a="1"/>
  <c r="M117" i="2" s="1"/>
  <c r="F117" i="5" s="1"/>
  <c r="N117" i="2" a="1"/>
  <c r="N117" i="2" s="1"/>
  <c r="E117" i="5" s="1"/>
  <c r="M103" i="2" a="1"/>
  <c r="M103" i="2" s="1"/>
  <c r="F103" i="5" s="1"/>
  <c r="N103" i="2" a="1"/>
  <c r="N103" i="2" s="1"/>
  <c r="E103" i="5" s="1"/>
  <c r="E152" i="2"/>
  <c r="M129" i="2" a="1"/>
  <c r="M129" i="2" s="1"/>
  <c r="F129" i="5" s="1"/>
  <c r="N129" i="2" a="1"/>
  <c r="N129" i="2" s="1"/>
  <c r="E129" i="5" s="1"/>
  <c r="M123" i="2" a="1"/>
  <c r="M123" i="2" s="1"/>
  <c r="F123" i="5" s="1"/>
  <c r="N123" i="2" a="1"/>
  <c r="N123" i="2" s="1"/>
  <c r="E123" i="5" s="1"/>
  <c r="Q110" i="2"/>
  <c r="D110" i="5" s="1"/>
  <c r="P110" i="2"/>
  <c r="C110" i="5" s="1"/>
  <c r="P93" i="2"/>
  <c r="C93" i="5" s="1"/>
  <c r="Q93" i="2"/>
  <c r="D93" i="5" s="1"/>
  <c r="P92" i="2"/>
  <c r="C92" i="5" s="1"/>
  <c r="Q92" i="2"/>
  <c r="D92" i="5" s="1"/>
  <c r="M91" i="2" a="1"/>
  <c r="M91" i="2" s="1"/>
  <c r="F91" i="5" s="1"/>
  <c r="N91" i="2" a="1"/>
  <c r="N91" i="2" s="1"/>
  <c r="E91" i="5" s="1"/>
  <c r="M110" i="2" a="1"/>
  <c r="M110" i="2" s="1"/>
  <c r="F110" i="5" s="1"/>
  <c r="F88" i="2"/>
  <c r="E88" i="2"/>
  <c r="M72" i="2" a="1"/>
  <c r="M72" i="2" s="1"/>
  <c r="F72" i="5" s="1"/>
  <c r="N72" i="2" a="1"/>
  <c r="N72" i="2" s="1"/>
  <c r="E72" i="5" s="1"/>
  <c r="Q70" i="2"/>
  <c r="D70" i="5" s="1"/>
  <c r="P70" i="2"/>
  <c r="C70" i="5" s="1"/>
  <c r="N114" i="2" a="1"/>
  <c r="N114" i="2" s="1"/>
  <c r="E114" i="5" s="1"/>
  <c r="Q131" i="2"/>
  <c r="D131" i="5" s="1"/>
  <c r="F130" i="2"/>
  <c r="N126" i="2" a="1"/>
  <c r="N126" i="2" s="1"/>
  <c r="E126" i="5" s="1"/>
  <c r="F119" i="2"/>
  <c r="Q99" i="2"/>
  <c r="D99" i="5" s="1"/>
  <c r="N94" i="2" a="1"/>
  <c r="N94" i="2" s="1"/>
  <c r="E94" i="5" s="1"/>
  <c r="E86" i="2"/>
  <c r="M81" i="2" a="1"/>
  <c r="M81" i="2" s="1"/>
  <c r="F81" i="5" s="1"/>
  <c r="Q133" i="2"/>
  <c r="D133" i="5" s="1"/>
  <c r="Q132" i="2"/>
  <c r="D132" i="5" s="1"/>
  <c r="F131" i="2"/>
  <c r="Q111" i="2"/>
  <c r="D111" i="5" s="1"/>
  <c r="F110" i="2"/>
  <c r="N106" i="2" a="1"/>
  <c r="N106" i="2" s="1"/>
  <c r="E106" i="5" s="1"/>
  <c r="Q100" i="2"/>
  <c r="D100" i="5" s="1"/>
  <c r="F99" i="2"/>
  <c r="Q123" i="2"/>
  <c r="D123" i="5" s="1"/>
  <c r="N118" i="2" a="1"/>
  <c r="N118" i="2" s="1"/>
  <c r="E118" i="5" s="1"/>
  <c r="Q112" i="2"/>
  <c r="D112" i="5" s="1"/>
  <c r="F111" i="2"/>
  <c r="Q87" i="2"/>
  <c r="D87" i="5" s="1"/>
  <c r="M77" i="2" a="1"/>
  <c r="M77" i="2" s="1"/>
  <c r="F77" i="5" s="1"/>
  <c r="N77" i="2" a="1"/>
  <c r="N77" i="2" s="1"/>
  <c r="E77" i="5" s="1"/>
  <c r="F134" i="2"/>
  <c r="F123" i="2"/>
  <c r="Q103" i="2"/>
  <c r="D103" i="5" s="1"/>
  <c r="N98" i="2" a="1"/>
  <c r="N98" i="2" s="1"/>
  <c r="E98" i="5" s="1"/>
  <c r="Q82" i="2"/>
  <c r="P82" i="2"/>
  <c r="C82" i="5" s="1"/>
  <c r="F74" i="2"/>
  <c r="E74" i="2"/>
  <c r="Q115" i="2"/>
  <c r="D115" i="5" s="1"/>
  <c r="Q104" i="2"/>
  <c r="D104" i="5" s="1"/>
  <c r="F103" i="2"/>
  <c r="N87" i="2" a="1"/>
  <c r="N87" i="2" s="1"/>
  <c r="E87" i="5" s="1"/>
  <c r="F84" i="2"/>
  <c r="E84" i="2"/>
  <c r="M83" i="2" a="1"/>
  <c r="M83" i="2" s="1"/>
  <c r="F83" i="5" s="1"/>
  <c r="P81" i="2"/>
  <c r="C81" i="5" s="1"/>
  <c r="E83" i="2"/>
  <c r="F83" i="2"/>
  <c r="P79" i="2"/>
  <c r="C79" i="5" s="1"/>
  <c r="Q79" i="2"/>
  <c r="D79" i="5" s="1"/>
  <c r="P75" i="2"/>
  <c r="C75" i="5" s="1"/>
  <c r="M68" i="2" a="1"/>
  <c r="M68" i="2" s="1"/>
  <c r="F68" i="5" s="1"/>
  <c r="N68" i="2" a="1"/>
  <c r="N68" i="2" s="1"/>
  <c r="E68" i="5" s="1"/>
  <c r="F68" i="2"/>
  <c r="E68" i="2"/>
  <c r="M37" i="2" a="1"/>
  <c r="M37" i="2" s="1"/>
  <c r="F37" i="5" s="1"/>
  <c r="N37" i="2" a="1"/>
  <c r="N37" i="2" s="1"/>
  <c r="E37" i="5" s="1"/>
  <c r="Q74" i="2"/>
  <c r="D74" i="5" s="1"/>
  <c r="P74" i="2"/>
  <c r="C74" i="5" s="1"/>
  <c r="Q73" i="2"/>
  <c r="D73" i="5" s="1"/>
  <c r="M48" i="2" a="1"/>
  <c r="M48" i="2" s="1"/>
  <c r="F48" i="5" s="1"/>
  <c r="N48" i="2" a="1"/>
  <c r="N48" i="2" s="1"/>
  <c r="E48" i="5" s="1"/>
  <c r="M46" i="2" a="1"/>
  <c r="M46" i="2" s="1"/>
  <c r="F46" i="5" s="1"/>
  <c r="N46" i="2" a="1"/>
  <c r="N46" i="2" s="1"/>
  <c r="E46" i="5" s="1"/>
  <c r="N45" i="2" a="1"/>
  <c r="N45" i="2" s="1"/>
  <c r="E45" i="5" s="1"/>
  <c r="M45" i="2" a="1"/>
  <c r="M45" i="2" s="1"/>
  <c r="F45" i="5" s="1"/>
  <c r="M40" i="2" a="1"/>
  <c r="M40" i="2" s="1"/>
  <c r="F40" i="5" s="1"/>
  <c r="N40" i="2" a="1"/>
  <c r="N40" i="2" s="1"/>
  <c r="E40" i="5" s="1"/>
  <c r="M79" i="2" a="1"/>
  <c r="M79" i="2" s="1"/>
  <c r="F79" i="5" s="1"/>
  <c r="Q72" i="2"/>
  <c r="D72" i="5" s="1"/>
  <c r="Q58" i="2"/>
  <c r="D58" i="5" s="1"/>
  <c r="P58" i="2"/>
  <c r="C58" i="5" s="1"/>
  <c r="M57" i="2" a="1"/>
  <c r="M57" i="2" s="1"/>
  <c r="F57" i="5" s="1"/>
  <c r="N57" i="2" a="1"/>
  <c r="N57" i="2" s="1"/>
  <c r="E57" i="5" s="1"/>
  <c r="M56" i="2" a="1"/>
  <c r="M56" i="2" s="1"/>
  <c r="F56" i="5" s="1"/>
  <c r="N56" i="2" a="1"/>
  <c r="N56" i="2" s="1"/>
  <c r="E56" i="5" s="1"/>
  <c r="M50" i="2" a="1"/>
  <c r="M50" i="2" s="1"/>
  <c r="F50" i="5" s="1"/>
  <c r="N50" i="2" a="1"/>
  <c r="N50" i="2" s="1"/>
  <c r="E50" i="5" s="1"/>
  <c r="M49" i="2" a="1"/>
  <c r="M49" i="2" s="1"/>
  <c r="F49" i="5" s="1"/>
  <c r="N49" i="2" a="1"/>
  <c r="N49" i="2" s="1"/>
  <c r="E49" i="5" s="1"/>
  <c r="P41" i="2"/>
  <c r="C41" i="5" s="1"/>
  <c r="Q41" i="2"/>
  <c r="D41" i="5" s="1"/>
  <c r="E79" i="2"/>
  <c r="F79" i="2"/>
  <c r="N76" i="2" a="1"/>
  <c r="N76" i="2" s="1"/>
  <c r="E76" i="5" s="1"/>
  <c r="M76" i="2" a="1"/>
  <c r="M76" i="2" s="1"/>
  <c r="F76" i="5" s="1"/>
  <c r="M74" i="2" a="1"/>
  <c r="M74" i="2" s="1"/>
  <c r="F74" i="5" s="1"/>
  <c r="N74" i="2" a="1"/>
  <c r="N74" i="2" s="1"/>
  <c r="E74" i="5" s="1"/>
  <c r="M52" i="2" a="1"/>
  <c r="M52" i="2" s="1"/>
  <c r="F52" i="5" s="1"/>
  <c r="N52" i="2" a="1"/>
  <c r="N52" i="2" s="1"/>
  <c r="E52" i="5" s="1"/>
  <c r="Q43" i="2"/>
  <c r="D43" i="5" s="1"/>
  <c r="P43" i="2"/>
  <c r="C43" i="5" s="1"/>
  <c r="P42" i="2"/>
  <c r="C42" i="5" s="1"/>
  <c r="Q42" i="2"/>
  <c r="D42" i="5" s="1"/>
  <c r="M41" i="2" a="1"/>
  <c r="M41" i="2" s="1"/>
  <c r="F41" i="5" s="1"/>
  <c r="N41" i="2" a="1"/>
  <c r="N41" i="2" s="1"/>
  <c r="E41" i="5" s="1"/>
  <c r="N32" i="2" a="1"/>
  <c r="N32" i="2" s="1"/>
  <c r="E32" i="5" s="1"/>
  <c r="M32" i="2" a="1"/>
  <c r="M32" i="2" s="1"/>
  <c r="F32" i="5" s="1"/>
  <c r="N31" i="2" a="1"/>
  <c r="N31" i="2" s="1"/>
  <c r="E31" i="5" s="1"/>
  <c r="M31" i="2" a="1"/>
  <c r="M31" i="2" s="1"/>
  <c r="F31" i="5" s="1"/>
  <c r="M73" i="2" a="1"/>
  <c r="M73" i="2" s="1"/>
  <c r="F73" i="5" s="1"/>
  <c r="N73" i="2" a="1"/>
  <c r="N73" i="2" s="1"/>
  <c r="E73" i="5" s="1"/>
  <c r="M63" i="2" a="1"/>
  <c r="M63" i="2" s="1"/>
  <c r="F63" i="5" s="1"/>
  <c r="N63" i="2" a="1"/>
  <c r="N63" i="2" s="1"/>
  <c r="E63" i="5" s="1"/>
  <c r="Q60" i="2"/>
  <c r="D60" i="5" s="1"/>
  <c r="P60" i="2"/>
  <c r="C60" i="5" s="1"/>
  <c r="M59" i="2" a="1"/>
  <c r="M59" i="2" s="1"/>
  <c r="F59" i="5" s="1"/>
  <c r="N59" i="2" a="1"/>
  <c r="N59" i="2" s="1"/>
  <c r="E59" i="5" s="1"/>
  <c r="M42" i="2" a="1"/>
  <c r="M42" i="2" s="1"/>
  <c r="F42" i="5" s="1"/>
  <c r="N42" i="2" a="1"/>
  <c r="N42" i="2" s="1"/>
  <c r="E42" i="5" s="1"/>
  <c r="M33" i="2" a="1"/>
  <c r="M33" i="2" s="1"/>
  <c r="F33" i="5" s="1"/>
  <c r="N33" i="2" a="1"/>
  <c r="N33" i="2" s="1"/>
  <c r="E33" i="5" s="1"/>
  <c r="Q47" i="2"/>
  <c r="D47" i="5" s="1"/>
  <c r="P47" i="2"/>
  <c r="C47" i="5" s="1"/>
  <c r="P69" i="2"/>
  <c r="C69" i="5" s="1"/>
  <c r="Q69" i="2"/>
  <c r="D69" i="5" s="1"/>
  <c r="M65" i="2" a="1"/>
  <c r="M65" i="2" s="1"/>
  <c r="F65" i="5" s="1"/>
  <c r="M64" i="2" a="1"/>
  <c r="M64" i="2" s="1"/>
  <c r="F64" i="5" s="1"/>
  <c r="Q61" i="2"/>
  <c r="D61" i="5" s="1"/>
  <c r="P61" i="2"/>
  <c r="C61" i="5" s="1"/>
  <c r="Q39" i="2"/>
  <c r="D39" i="5" s="1"/>
  <c r="P39" i="2"/>
  <c r="C39" i="5" s="1"/>
  <c r="P38" i="2"/>
  <c r="C38" i="5" s="1"/>
  <c r="Q38" i="2"/>
  <c r="D38" i="5" s="1"/>
  <c r="M69" i="2" a="1"/>
  <c r="M69" i="2" s="1"/>
  <c r="F69" i="5" s="1"/>
  <c r="N69" i="2" a="1"/>
  <c r="N69" i="2" s="1"/>
  <c r="E69" i="5" s="1"/>
  <c r="P68" i="2"/>
  <c r="C68" i="5" s="1"/>
  <c r="Q68" i="2"/>
  <c r="D68" i="5" s="1"/>
  <c r="M61" i="2" a="1"/>
  <c r="M61" i="2" s="1"/>
  <c r="F61" i="5" s="1"/>
  <c r="N61" i="2" a="1"/>
  <c r="N61" i="2" s="1"/>
  <c r="E61" i="5" s="1"/>
  <c r="N44" i="2" a="1"/>
  <c r="N44" i="2" s="1"/>
  <c r="E44" i="5" s="1"/>
  <c r="M44" i="2" a="1"/>
  <c r="M44" i="2" s="1"/>
  <c r="F44" i="5" s="1"/>
  <c r="M38" i="2" a="1"/>
  <c r="M38" i="2" s="1"/>
  <c r="F38" i="5" s="1"/>
  <c r="N38" i="2" a="1"/>
  <c r="N38" i="2" s="1"/>
  <c r="E38" i="5" s="1"/>
  <c r="P37" i="2"/>
  <c r="C37" i="5" s="1"/>
  <c r="Q37" i="2"/>
  <c r="D37" i="5" s="1"/>
  <c r="N47" i="2" a="1"/>
  <c r="N47" i="2" s="1"/>
  <c r="E47" i="5" s="1"/>
  <c r="N22" i="2" a="1"/>
  <c r="N22" i="2" s="1"/>
  <c r="E22" i="5" s="1"/>
  <c r="M22" i="2" a="1"/>
  <c r="M22" i="2" s="1"/>
  <c r="F22" i="5" s="1"/>
  <c r="Q18" i="2"/>
  <c r="D18" i="5" s="1"/>
  <c r="P18" i="2"/>
  <c r="C18" i="5" s="1"/>
  <c r="M66" i="2" a="1"/>
  <c r="M66" i="2" s="1"/>
  <c r="F66" i="5" s="1"/>
  <c r="Q63" i="2"/>
  <c r="D63" i="5" s="1"/>
  <c r="F62" i="2"/>
  <c r="N58" i="2" a="1"/>
  <c r="N58" i="2" s="1"/>
  <c r="E58" i="5" s="1"/>
  <c r="Q54" i="2"/>
  <c r="D54" i="5" s="1"/>
  <c r="Q53" i="2"/>
  <c r="D53" i="5" s="1"/>
  <c r="F52" i="2"/>
  <c r="Q32" i="2"/>
  <c r="D32" i="5" s="1"/>
  <c r="N29" i="2" a="1"/>
  <c r="N29" i="2" s="1"/>
  <c r="E29" i="5" s="1"/>
  <c r="F28" i="2"/>
  <c r="E28" i="2"/>
  <c r="N18" i="2" a="1"/>
  <c r="N18" i="2" s="1"/>
  <c r="E18" i="5" s="1"/>
  <c r="M18" i="2" a="1"/>
  <c r="M18" i="2" s="1"/>
  <c r="F18" i="5" s="1"/>
  <c r="E72" i="2"/>
  <c r="Q65" i="2"/>
  <c r="D65" i="5" s="1"/>
  <c r="Q64" i="2"/>
  <c r="D64" i="5" s="1"/>
  <c r="F63" i="2"/>
  <c r="P55" i="2"/>
  <c r="C55" i="5" s="1"/>
  <c r="E41" i="2"/>
  <c r="N39" i="2" a="1"/>
  <c r="N39" i="2" s="1"/>
  <c r="E39" i="5" s="1"/>
  <c r="P35" i="2"/>
  <c r="C35" i="5" s="1"/>
  <c r="F35" i="2"/>
  <c r="M28" i="2" a="1"/>
  <c r="M28" i="2" s="1"/>
  <c r="F28" i="5" s="1"/>
  <c r="N28" i="2" a="1"/>
  <c r="N28" i="2" s="1"/>
  <c r="E28" i="5" s="1"/>
  <c r="P24" i="2"/>
  <c r="C24" i="5" s="1"/>
  <c r="P66" i="2"/>
  <c r="C66" i="5" s="1"/>
  <c r="F24" i="2"/>
  <c r="E24" i="2"/>
  <c r="Q14" i="2"/>
  <c r="D14" i="5" s="1"/>
  <c r="P14" i="2"/>
  <c r="C14" i="5" s="1"/>
  <c r="Q36" i="2"/>
  <c r="D36" i="5" s="1"/>
  <c r="M34" i="2" a="1"/>
  <c r="M34" i="2" s="1"/>
  <c r="F34" i="5" s="1"/>
  <c r="M24" i="2" a="1"/>
  <c r="M24" i="2" s="1"/>
  <c r="F24" i="5" s="1"/>
  <c r="N24" i="2" a="1"/>
  <c r="N24" i="2" s="1"/>
  <c r="E24" i="5" s="1"/>
  <c r="N53" i="2" a="1"/>
  <c r="N53" i="2" s="1"/>
  <c r="E53" i="5" s="1"/>
  <c r="N43" i="2" a="1"/>
  <c r="N43" i="2" s="1"/>
  <c r="E43" i="5" s="1"/>
  <c r="Q26" i="2"/>
  <c r="D26" i="5" s="1"/>
  <c r="P26" i="2"/>
  <c r="C26" i="5" s="1"/>
  <c r="Q59" i="2"/>
  <c r="D59" i="5" s="1"/>
  <c r="F58" i="2"/>
  <c r="N54" i="2" a="1"/>
  <c r="N54" i="2" s="1"/>
  <c r="E54" i="5" s="1"/>
  <c r="N35" i="2" a="1"/>
  <c r="N35" i="2" s="1"/>
  <c r="E35" i="5" s="1"/>
  <c r="N26" i="2" a="1"/>
  <c r="N26" i="2" s="1"/>
  <c r="E26" i="5" s="1"/>
  <c r="M26" i="2" a="1"/>
  <c r="M26" i="2" s="1"/>
  <c r="F26" i="5" s="1"/>
  <c r="Q10" i="2"/>
  <c r="D10" i="5" s="1"/>
  <c r="P10" i="2"/>
  <c r="C10" i="5" s="1"/>
  <c r="P51" i="2"/>
  <c r="C51" i="5" s="1"/>
  <c r="E37" i="2"/>
  <c r="P30" i="2"/>
  <c r="C30" i="5" s="1"/>
  <c r="P28" i="2"/>
  <c r="C28" i="5" s="1"/>
  <c r="Q22" i="2"/>
  <c r="D22" i="5" s="1"/>
  <c r="P22" i="2"/>
  <c r="C22" i="5" s="1"/>
  <c r="M14" i="2" a="1"/>
  <c r="M14" i="2" s="1"/>
  <c r="F14" i="5" s="1"/>
  <c r="M10" i="2" a="1"/>
  <c r="M10" i="2" s="1"/>
  <c r="F10" i="5" s="1"/>
  <c r="P3" i="2"/>
  <c r="C3" i="5" s="1"/>
  <c r="N3" i="2" a="1"/>
  <c r="N3" i="2" s="1"/>
  <c r="E3" i="5" s="1"/>
  <c r="N20" i="2" a="1"/>
  <c r="N20" i="2" s="1"/>
  <c r="E20" i="5" s="1"/>
  <c r="N16" i="2" a="1"/>
  <c r="N16" i="2" s="1"/>
  <c r="E16" i="5" s="1"/>
  <c r="N12" i="2" a="1"/>
  <c r="N12" i="2" s="1"/>
  <c r="E12" i="5" s="1"/>
  <c r="N5" i="2" a="1"/>
  <c r="N5" i="2" s="1"/>
  <c r="E5" i="5" s="1"/>
  <c r="N4" i="2" a="1"/>
  <c r="N4" i="2" s="1"/>
  <c r="E4" i="5" s="1"/>
  <c r="N30" i="2" a="1"/>
  <c r="N30" i="2" s="1"/>
  <c r="E30" i="5" s="1"/>
  <c r="E20" i="2"/>
  <c r="E16" i="2"/>
  <c r="E12" i="2"/>
  <c r="C607" i="5"/>
  <c r="D607" i="5"/>
  <c r="E704" i="5"/>
  <c r="F704" i="5"/>
  <c r="F689" i="5"/>
  <c r="E689" i="5"/>
  <c r="C659" i="5"/>
  <c r="E448" i="5"/>
  <c r="E387" i="5"/>
  <c r="F248" i="5"/>
  <c r="F697" i="5"/>
  <c r="E697" i="5"/>
  <c r="F667" i="5"/>
  <c r="E667" i="5"/>
  <c r="D582" i="5"/>
  <c r="D504" i="5"/>
  <c r="D709" i="5"/>
  <c r="F708" i="5"/>
  <c r="C693" i="5"/>
  <c r="D693" i="5"/>
  <c r="C664" i="5"/>
  <c r="D664" i="5"/>
  <c r="F656" i="5"/>
  <c r="E656" i="5"/>
  <c r="E403" i="5"/>
  <c r="D691" i="5"/>
  <c r="C691" i="5"/>
  <c r="E719" i="5"/>
  <c r="D699" i="5"/>
  <c r="C591" i="5"/>
  <c r="D539" i="5"/>
  <c r="E519" i="5"/>
  <c r="D484" i="5"/>
  <c r="C444" i="5"/>
  <c r="D687" i="5"/>
  <c r="C671" i="5"/>
  <c r="C633" i="5"/>
  <c r="C631" i="5"/>
  <c r="F630" i="5"/>
  <c r="E679" i="5"/>
  <c r="F655" i="5"/>
  <c r="E671" i="5"/>
  <c r="C663" i="5"/>
  <c r="C662" i="5"/>
  <c r="C661" i="5"/>
  <c r="F660" i="5"/>
  <c r="C650" i="5"/>
  <c r="F638" i="5"/>
  <c r="D652" i="5"/>
  <c r="E651" i="5"/>
  <c r="E650" i="5"/>
  <c r="C643" i="5"/>
  <c r="F642" i="5"/>
  <c r="C696" i="5"/>
  <c r="E653" i="5"/>
  <c r="F643" i="5"/>
  <c r="D715" i="5"/>
  <c r="C715" i="5"/>
  <c r="D719" i="5"/>
  <c r="C719" i="5"/>
  <c r="E717" i="5"/>
  <c r="F717" i="5"/>
  <c r="F718" i="5"/>
  <c r="E718" i="5"/>
  <c r="E716" i="5"/>
  <c r="F716" i="5"/>
  <c r="C720" i="5"/>
  <c r="E720" i="5"/>
  <c r="E714" i="5"/>
  <c r="F702" i="5"/>
  <c r="E702" i="5"/>
  <c r="F713" i="5"/>
  <c r="E713" i="5"/>
  <c r="D703" i="5"/>
  <c r="C703" i="5"/>
  <c r="D717" i="5"/>
  <c r="D711" i="5"/>
  <c r="C711" i="5"/>
  <c r="C705" i="5"/>
  <c r="D705" i="5"/>
  <c r="F711" i="5"/>
  <c r="E711" i="5"/>
  <c r="C710" i="5"/>
  <c r="D710" i="5"/>
  <c r="D707" i="5"/>
  <c r="C707" i="5"/>
  <c r="C706" i="5"/>
  <c r="D706" i="5"/>
  <c r="F705" i="5"/>
  <c r="E705" i="5"/>
  <c r="D718" i="5"/>
  <c r="E715" i="5"/>
  <c r="F710" i="5"/>
  <c r="E710" i="5"/>
  <c r="F706" i="5"/>
  <c r="E706" i="5"/>
  <c r="C700" i="5"/>
  <c r="D700" i="5"/>
  <c r="D698" i="5"/>
  <c r="C698" i="5"/>
  <c r="D714" i="5"/>
  <c r="F712" i="5"/>
  <c r="E712" i="5"/>
  <c r="F709" i="5"/>
  <c r="E709" i="5"/>
  <c r="C702" i="5"/>
  <c r="D702" i="5"/>
  <c r="C697" i="5"/>
  <c r="D697" i="5"/>
  <c r="C713" i="5"/>
  <c r="F707" i="5"/>
  <c r="D704" i="5"/>
  <c r="D694" i="5"/>
  <c r="C694" i="5"/>
  <c r="D690" i="5"/>
  <c r="C690" i="5"/>
  <c r="E701" i="5"/>
  <c r="F700" i="5"/>
  <c r="F696" i="5"/>
  <c r="F695" i="5"/>
  <c r="D689" i="5"/>
  <c r="C689" i="5"/>
  <c r="C681" i="5"/>
  <c r="D681" i="5"/>
  <c r="C676" i="5"/>
  <c r="D676" i="5"/>
  <c r="E675" i="5"/>
  <c r="F675" i="5"/>
  <c r="C692" i="5"/>
  <c r="D692" i="5"/>
  <c r="D688" i="5"/>
  <c r="C688" i="5"/>
  <c r="F681" i="5"/>
  <c r="E681" i="5"/>
  <c r="F676" i="5"/>
  <c r="E676" i="5"/>
  <c r="E694" i="5"/>
  <c r="F694" i="5"/>
  <c r="F687" i="5"/>
  <c r="F677" i="5"/>
  <c r="E677" i="5"/>
  <c r="E693" i="5"/>
  <c r="F693" i="5"/>
  <c r="E692" i="5"/>
  <c r="F692" i="5"/>
  <c r="F686" i="5"/>
  <c r="E686" i="5"/>
  <c r="F685" i="5"/>
  <c r="E685" i="5"/>
  <c r="F684" i="5"/>
  <c r="E684" i="5"/>
  <c r="E683" i="5"/>
  <c r="F683" i="5"/>
  <c r="D701" i="5"/>
  <c r="F699" i="5"/>
  <c r="D695" i="5"/>
  <c r="D680" i="5"/>
  <c r="C680" i="5"/>
  <c r="C673" i="5"/>
  <c r="D673" i="5"/>
  <c r="C672" i="5"/>
  <c r="D672" i="5"/>
  <c r="D682" i="5"/>
  <c r="C682" i="5"/>
  <c r="F680" i="5"/>
  <c r="E680" i="5"/>
  <c r="F673" i="5"/>
  <c r="E673" i="5"/>
  <c r="C668" i="5"/>
  <c r="D668" i="5"/>
  <c r="D656" i="5"/>
  <c r="C656" i="5"/>
  <c r="F672" i="5"/>
  <c r="D657" i="5"/>
  <c r="C657" i="5"/>
  <c r="E652" i="5"/>
  <c r="F652" i="5"/>
  <c r="D678" i="5"/>
  <c r="C678" i="5"/>
  <c r="F668" i="5"/>
  <c r="D666" i="5"/>
  <c r="C666" i="5"/>
  <c r="F665" i="5"/>
  <c r="F657" i="5"/>
  <c r="E657" i="5"/>
  <c r="E688" i="5"/>
  <c r="C670" i="5"/>
  <c r="E666" i="5"/>
  <c r="C660" i="5"/>
  <c r="D660" i="5"/>
  <c r="E691" i="5"/>
  <c r="C686" i="5"/>
  <c r="E678" i="5"/>
  <c r="E670" i="5"/>
  <c r="C669" i="5"/>
  <c r="D669" i="5"/>
  <c r="F664" i="5"/>
  <c r="D677" i="5"/>
  <c r="C674" i="5"/>
  <c r="F663" i="5"/>
  <c r="E663" i="5"/>
  <c r="F661" i="5"/>
  <c r="E661" i="5"/>
  <c r="C658" i="5"/>
  <c r="D658" i="5"/>
  <c r="D667" i="5"/>
  <c r="E662" i="5"/>
  <c r="F641" i="5"/>
  <c r="E641" i="5"/>
  <c r="E649" i="5"/>
  <c r="F645" i="5"/>
  <c r="E645" i="5"/>
  <c r="D630" i="5"/>
  <c r="C630" i="5"/>
  <c r="D654" i="5"/>
  <c r="D634" i="5"/>
  <c r="C634" i="5"/>
  <c r="F659" i="5"/>
  <c r="E659" i="5"/>
  <c r="C651" i="5"/>
  <c r="D638" i="5"/>
  <c r="C638" i="5"/>
  <c r="F633" i="5"/>
  <c r="E633" i="5"/>
  <c r="D648" i="5"/>
  <c r="C648" i="5"/>
  <c r="C653" i="5"/>
  <c r="D653" i="5"/>
  <c r="F648" i="5"/>
  <c r="E648" i="5"/>
  <c r="D642" i="5"/>
  <c r="F637" i="5"/>
  <c r="E637" i="5"/>
  <c r="F658" i="5"/>
  <c r="E658" i="5"/>
  <c r="D655" i="5"/>
  <c r="C655" i="5"/>
  <c r="D646" i="5"/>
  <c r="C646" i="5"/>
  <c r="C644" i="5"/>
  <c r="C640" i="5"/>
  <c r="C636" i="5"/>
  <c r="C632" i="5"/>
  <c r="E644" i="5"/>
  <c r="E640" i="5"/>
  <c r="E636" i="5"/>
  <c r="E639" i="5"/>
  <c r="E635" i="5"/>
  <c r="E631" i="5"/>
  <c r="E602" i="5"/>
  <c r="F602" i="5"/>
  <c r="D533" i="5"/>
  <c r="C533" i="5"/>
  <c r="E578" i="5"/>
  <c r="F578" i="5"/>
  <c r="E517" i="5"/>
  <c r="F517" i="5"/>
  <c r="D543" i="5"/>
  <c r="F538" i="5"/>
  <c r="D606" i="5"/>
  <c r="E229" i="5"/>
  <c r="D167" i="5"/>
  <c r="D594" i="5"/>
  <c r="C392" i="5"/>
  <c r="F245" i="5"/>
  <c r="E150" i="5"/>
  <c r="D206" i="5"/>
  <c r="F131" i="5"/>
  <c r="D608" i="5"/>
  <c r="E560" i="5"/>
  <c r="E427" i="5"/>
  <c r="C210" i="5"/>
  <c r="E609" i="5"/>
  <c r="C602" i="5"/>
  <c r="E281" i="5"/>
  <c r="C496" i="5"/>
  <c r="F487" i="5"/>
  <c r="E487" i="5"/>
  <c r="C243" i="5"/>
  <c r="C431" i="5"/>
  <c r="C422" i="5"/>
  <c r="C259" i="5"/>
  <c r="F237" i="5"/>
  <c r="C234" i="5"/>
  <c r="C465" i="5"/>
  <c r="C408" i="5"/>
  <c r="C349" i="5"/>
  <c r="D304" i="5"/>
  <c r="F290" i="5"/>
  <c r="C254" i="5"/>
  <c r="F253" i="5"/>
  <c r="E205" i="5"/>
  <c r="E371" i="5"/>
  <c r="D305" i="5"/>
  <c r="C286" i="5"/>
  <c r="F202" i="5"/>
  <c r="D175" i="5"/>
  <c r="C442" i="5"/>
  <c r="C436" i="5"/>
  <c r="C400" i="5"/>
  <c r="C384" i="5"/>
  <c r="E375" i="5"/>
  <c r="D298" i="5"/>
  <c r="D266" i="5"/>
  <c r="E261" i="5"/>
  <c r="C449" i="5"/>
  <c r="E391" i="5"/>
  <c r="C380" i="5"/>
  <c r="D317" i="5"/>
  <c r="D270" i="5"/>
  <c r="D230" i="5"/>
  <c r="F146" i="5"/>
  <c r="F142" i="5"/>
  <c r="E353" i="5"/>
  <c r="C303" i="5"/>
  <c r="F184" i="5"/>
  <c r="C576" i="5"/>
  <c r="D576" i="5"/>
  <c r="C615" i="5"/>
  <c r="C595" i="5"/>
  <c r="D595" i="5"/>
  <c r="C616" i="5"/>
  <c r="D616" i="5"/>
  <c r="D588" i="5"/>
  <c r="C588" i="5"/>
  <c r="D575" i="5"/>
  <c r="C575" i="5"/>
  <c r="D621" i="5"/>
  <c r="C621" i="5"/>
  <c r="D570" i="5"/>
  <c r="C570" i="5"/>
  <c r="C603" i="5"/>
  <c r="D603" i="5"/>
  <c r="D626" i="5"/>
  <c r="F585" i="5"/>
  <c r="F555" i="5"/>
  <c r="D587" i="5"/>
  <c r="D578" i="5"/>
  <c r="E577" i="5"/>
  <c r="C569" i="5"/>
  <c r="C518" i="5"/>
  <c r="C514" i="5"/>
  <c r="D514" i="5"/>
  <c r="C480" i="5"/>
  <c r="C545" i="5"/>
  <c r="D545" i="5"/>
  <c r="D476" i="5"/>
  <c r="C553" i="5"/>
  <c r="D553" i="5"/>
  <c r="C505" i="5"/>
  <c r="D505" i="5"/>
  <c r="D614" i="5"/>
  <c r="E564" i="5"/>
  <c r="F564" i="5"/>
  <c r="C493" i="5"/>
  <c r="D493" i="5"/>
  <c r="D477" i="5"/>
  <c r="C477" i="5"/>
  <c r="C571" i="5"/>
  <c r="C554" i="5"/>
  <c r="D515" i="5"/>
  <c r="C506" i="5"/>
  <c r="D506" i="5"/>
  <c r="E500" i="5"/>
  <c r="F500" i="5"/>
  <c r="D481" i="5"/>
  <c r="C481" i="5"/>
  <c r="E562" i="5"/>
  <c r="D555" i="5"/>
  <c r="D534" i="5"/>
  <c r="C534" i="5"/>
  <c r="F496" i="5"/>
  <c r="F479" i="5"/>
  <c r="D563" i="5"/>
  <c r="C513" i="5"/>
  <c r="C363" i="5"/>
  <c r="D363" i="5"/>
  <c r="C315" i="5"/>
  <c r="D315" i="5"/>
  <c r="E258" i="5"/>
  <c r="F258" i="5"/>
  <c r="E488" i="5"/>
  <c r="D471" i="5"/>
  <c r="C428" i="5"/>
  <c r="C424" i="5"/>
  <c r="E419" i="5"/>
  <c r="C416" i="5"/>
  <c r="C412" i="5"/>
  <c r="C339" i="5"/>
  <c r="C482" i="5"/>
  <c r="E478" i="5"/>
  <c r="D472" i="5"/>
  <c r="C452" i="5"/>
  <c r="E451" i="5"/>
  <c r="E450" i="5"/>
  <c r="D429" i="5"/>
  <c r="C404" i="5"/>
  <c r="D388" i="5"/>
  <c r="C388" i="5"/>
  <c r="F287" i="5"/>
  <c r="E287" i="5"/>
  <c r="D277" i="5"/>
  <c r="C244" i="5"/>
  <c r="C358" i="5"/>
  <c r="D358" i="5"/>
  <c r="C331" i="5"/>
  <c r="E518" i="5"/>
  <c r="D492" i="5"/>
  <c r="D483" i="5"/>
  <c r="E447" i="5"/>
  <c r="C438" i="5"/>
  <c r="F399" i="5"/>
  <c r="C362" i="5"/>
  <c r="D362" i="5"/>
  <c r="E329" i="5"/>
  <c r="F329" i="5"/>
  <c r="D316" i="5"/>
  <c r="C316" i="5"/>
  <c r="C284" i="5"/>
  <c r="D284" i="5"/>
  <c r="F274" i="5"/>
  <c r="F528" i="5"/>
  <c r="C517" i="5"/>
  <c r="F507" i="5"/>
  <c r="F484" i="5"/>
  <c r="C460" i="5"/>
  <c r="F434" i="5"/>
  <c r="C430" i="5"/>
  <c r="C426" i="5"/>
  <c r="E407" i="5"/>
  <c r="F319" i="5"/>
  <c r="E319" i="5"/>
  <c r="F247" i="5"/>
  <c r="E531" i="5"/>
  <c r="E499" i="5"/>
  <c r="E446" i="5"/>
  <c r="C432" i="5"/>
  <c r="F422" i="5"/>
  <c r="F418" i="5"/>
  <c r="F369" i="5"/>
  <c r="C276" i="5"/>
  <c r="D276" i="5"/>
  <c r="C199" i="5"/>
  <c r="D199" i="5"/>
  <c r="E367" i="5"/>
  <c r="D309" i="5"/>
  <c r="D308" i="5"/>
  <c r="F254" i="5"/>
  <c r="D245" i="5"/>
  <c r="E244" i="5"/>
  <c r="E226" i="5"/>
  <c r="E178" i="5"/>
  <c r="F178" i="5"/>
  <c r="C232" i="5"/>
  <c r="F321" i="5"/>
  <c r="F312" i="5"/>
  <c r="F307" i="5"/>
  <c r="F214" i="5"/>
  <c r="E214" i="5"/>
  <c r="C372" i="5"/>
  <c r="C365" i="5"/>
  <c r="C346" i="5"/>
  <c r="F311" i="5"/>
  <c r="F285" i="5"/>
  <c r="D262" i="5"/>
  <c r="E260" i="5"/>
  <c r="C246" i="5"/>
  <c r="D246" i="5"/>
  <c r="E383" i="5"/>
  <c r="E364" i="5"/>
  <c r="D338" i="5"/>
  <c r="C274" i="5"/>
  <c r="D222" i="5"/>
  <c r="C222" i="5"/>
  <c r="F361" i="5"/>
  <c r="C256" i="5"/>
  <c r="D256" i="5"/>
  <c r="F151" i="5"/>
  <c r="C139" i="5"/>
  <c r="F222" i="5"/>
  <c r="F221" i="5"/>
  <c r="F171" i="5"/>
  <c r="C144" i="5"/>
  <c r="D214" i="5"/>
  <c r="D163" i="5"/>
  <c r="D240" i="5"/>
  <c r="D239" i="5"/>
  <c r="C238" i="5"/>
  <c r="C127" i="5"/>
  <c r="D173" i="5"/>
  <c r="D172" i="5"/>
  <c r="D218" i="5"/>
  <c r="C151" i="5"/>
  <c r="C131" i="5"/>
  <c r="F174" i="5"/>
  <c r="C143" i="5"/>
  <c r="F141" i="5"/>
  <c r="C135" i="5"/>
  <c r="F134" i="5"/>
  <c r="E622" i="5"/>
  <c r="F622" i="5"/>
  <c r="F616" i="5"/>
  <c r="E616" i="5"/>
  <c r="D628" i="5"/>
  <c r="C628" i="5"/>
  <c r="D627" i="5"/>
  <c r="F627" i="5"/>
  <c r="E627" i="5"/>
  <c r="E626" i="5"/>
  <c r="D629" i="5"/>
  <c r="C629" i="5"/>
  <c r="F620" i="5"/>
  <c r="E620" i="5"/>
  <c r="D617" i="5"/>
  <c r="C617" i="5"/>
  <c r="F615" i="5"/>
  <c r="E615" i="5"/>
  <c r="F614" i="5"/>
  <c r="F603" i="5"/>
  <c r="E603" i="5"/>
  <c r="F595" i="5"/>
  <c r="E595" i="5"/>
  <c r="D585" i="5"/>
  <c r="C585" i="5"/>
  <c r="C584" i="5"/>
  <c r="F580" i="5"/>
  <c r="E580" i="5"/>
  <c r="D544" i="5"/>
  <c r="C544" i="5"/>
  <c r="F543" i="5"/>
  <c r="E543" i="5"/>
  <c r="F629" i="5"/>
  <c r="E623" i="5"/>
  <c r="F606" i="5"/>
  <c r="E606" i="5"/>
  <c r="D597" i="5"/>
  <c r="C597" i="5"/>
  <c r="C583" i="5"/>
  <c r="D583" i="5"/>
  <c r="F582" i="5"/>
  <c r="E582" i="5"/>
  <c r="D577" i="5"/>
  <c r="C577" i="5"/>
  <c r="F571" i="5"/>
  <c r="E571" i="5"/>
  <c r="D558" i="5"/>
  <c r="C558" i="5"/>
  <c r="F547" i="5"/>
  <c r="F536" i="5"/>
  <c r="E536" i="5"/>
  <c r="E625" i="5"/>
  <c r="E624" i="5"/>
  <c r="F618" i="5"/>
  <c r="E617" i="5"/>
  <c r="F608" i="5"/>
  <c r="E608" i="5"/>
  <c r="F607" i="5"/>
  <c r="E607" i="5"/>
  <c r="D589" i="5"/>
  <c r="C589" i="5"/>
  <c r="F574" i="5"/>
  <c r="E574" i="5"/>
  <c r="F567" i="5"/>
  <c r="E567" i="5"/>
  <c r="F563" i="5"/>
  <c r="E563" i="5"/>
  <c r="F551" i="5"/>
  <c r="E551" i="5"/>
  <c r="F545" i="5"/>
  <c r="E545" i="5"/>
  <c r="E610" i="5"/>
  <c r="F610" i="5"/>
  <c r="F598" i="5"/>
  <c r="E598" i="5"/>
  <c r="F541" i="5"/>
  <c r="E541" i="5"/>
  <c r="D622" i="5"/>
  <c r="D613" i="5"/>
  <c r="C613" i="5"/>
  <c r="D593" i="5"/>
  <c r="C593" i="5"/>
  <c r="C592" i="5"/>
  <c r="D592" i="5"/>
  <c r="F588" i="5"/>
  <c r="E588" i="5"/>
  <c r="F586" i="5"/>
  <c r="E586" i="5"/>
  <c r="D568" i="5"/>
  <c r="F559" i="5"/>
  <c r="E559" i="5"/>
  <c r="D552" i="5"/>
  <c r="C552" i="5"/>
  <c r="E628" i="5"/>
  <c r="D624" i="5"/>
  <c r="D623" i="5"/>
  <c r="E621" i="5"/>
  <c r="D620" i="5"/>
  <c r="E611" i="5"/>
  <c r="F611" i="5"/>
  <c r="D605" i="5"/>
  <c r="C605" i="5"/>
  <c r="D601" i="5"/>
  <c r="C601" i="5"/>
  <c r="F592" i="5"/>
  <c r="E592" i="5"/>
  <c r="E590" i="5"/>
  <c r="F590" i="5"/>
  <c r="F576" i="5"/>
  <c r="E576" i="5"/>
  <c r="E575" i="5"/>
  <c r="E565" i="5"/>
  <c r="F565" i="5"/>
  <c r="D560" i="5"/>
  <c r="C560" i="5"/>
  <c r="F549" i="5"/>
  <c r="D542" i="5"/>
  <c r="C542" i="5"/>
  <c r="C625" i="5"/>
  <c r="E619" i="5"/>
  <c r="D618" i="5"/>
  <c r="F612" i="5"/>
  <c r="E612" i="5"/>
  <c r="D609" i="5"/>
  <c r="C609" i="5"/>
  <c r="C604" i="5"/>
  <c r="D604" i="5"/>
  <c r="C600" i="5"/>
  <c r="D600" i="5"/>
  <c r="C599" i="5"/>
  <c r="D599" i="5"/>
  <c r="D596" i="5"/>
  <c r="C596" i="5"/>
  <c r="F587" i="5"/>
  <c r="E587" i="5"/>
  <c r="F569" i="5"/>
  <c r="E569" i="5"/>
  <c r="F553" i="5"/>
  <c r="D546" i="5"/>
  <c r="C546" i="5"/>
  <c r="E604" i="5"/>
  <c r="E600" i="5"/>
  <c r="E599" i="5"/>
  <c r="F599" i="5"/>
  <c r="F596" i="5"/>
  <c r="E596" i="5"/>
  <c r="D573" i="5"/>
  <c r="C573" i="5"/>
  <c r="D566" i="5"/>
  <c r="C562" i="5"/>
  <c r="F561" i="5"/>
  <c r="D550" i="5"/>
  <c r="C550" i="5"/>
  <c r="E613" i="5"/>
  <c r="E591" i="5"/>
  <c r="D586" i="5"/>
  <c r="E581" i="5"/>
  <c r="C574" i="5"/>
  <c r="E570" i="5"/>
  <c r="C564" i="5"/>
  <c r="F558" i="5"/>
  <c r="C557" i="5"/>
  <c r="F542" i="5"/>
  <c r="C541" i="5"/>
  <c r="E527" i="5"/>
  <c r="F526" i="5"/>
  <c r="F525" i="5"/>
  <c r="E525" i="5"/>
  <c r="F524" i="5"/>
  <c r="E524" i="5"/>
  <c r="F501" i="5"/>
  <c r="E501" i="5"/>
  <c r="C498" i="5"/>
  <c r="D498" i="5"/>
  <c r="D495" i="5"/>
  <c r="C495" i="5"/>
  <c r="F494" i="5"/>
  <c r="E494" i="5"/>
  <c r="F490" i="5"/>
  <c r="E490" i="5"/>
  <c r="F601" i="5"/>
  <c r="D598" i="5"/>
  <c r="E593" i="5"/>
  <c r="F579" i="5"/>
  <c r="F572" i="5"/>
  <c r="E568" i="5"/>
  <c r="F556" i="5"/>
  <c r="E552" i="5"/>
  <c r="F540" i="5"/>
  <c r="F537" i="5"/>
  <c r="C532" i="5"/>
  <c r="D532" i="5"/>
  <c r="F529" i="5"/>
  <c r="F520" i="5"/>
  <c r="E520" i="5"/>
  <c r="D511" i="5"/>
  <c r="C511" i="5"/>
  <c r="F502" i="5"/>
  <c r="D499" i="5"/>
  <c r="F498" i="5"/>
  <c r="E498" i="5"/>
  <c r="E605" i="5"/>
  <c r="E594" i="5"/>
  <c r="E583" i="5"/>
  <c r="E573" i="5"/>
  <c r="D567" i="5"/>
  <c r="E566" i="5"/>
  <c r="D551" i="5"/>
  <c r="E550" i="5"/>
  <c r="F493" i="5"/>
  <c r="F492" i="5"/>
  <c r="E492" i="5"/>
  <c r="F483" i="5"/>
  <c r="E483" i="5"/>
  <c r="D612" i="5"/>
  <c r="D611" i="5"/>
  <c r="D590" i="5"/>
  <c r="E584" i="5"/>
  <c r="D580" i="5"/>
  <c r="D579" i="5"/>
  <c r="D565" i="5"/>
  <c r="D549" i="5"/>
  <c r="E532" i="5"/>
  <c r="C521" i="5"/>
  <c r="D521" i="5"/>
  <c r="F512" i="5"/>
  <c r="E497" i="5"/>
  <c r="F497" i="5"/>
  <c r="E597" i="5"/>
  <c r="C581" i="5"/>
  <c r="C572" i="5"/>
  <c r="C556" i="5"/>
  <c r="D538" i="5"/>
  <c r="F534" i="5"/>
  <c r="C509" i="5"/>
  <c r="D509" i="5"/>
  <c r="E508" i="5"/>
  <c r="F508" i="5"/>
  <c r="F504" i="5"/>
  <c r="E504" i="5"/>
  <c r="F533" i="5"/>
  <c r="E533" i="5"/>
  <c r="C522" i="5"/>
  <c r="D522" i="5"/>
  <c r="C519" i="5"/>
  <c r="F514" i="5"/>
  <c r="E514" i="5"/>
  <c r="E509" i="5"/>
  <c r="C489" i="5"/>
  <c r="D489" i="5"/>
  <c r="D559" i="5"/>
  <c r="D530" i="5"/>
  <c r="D523" i="5"/>
  <c r="C523" i="5"/>
  <c r="F522" i="5"/>
  <c r="E522" i="5"/>
  <c r="E513" i="5"/>
  <c r="C510" i="5"/>
  <c r="D510" i="5"/>
  <c r="E485" i="5"/>
  <c r="F485" i="5"/>
  <c r="C535" i="5"/>
  <c r="D531" i="5"/>
  <c r="C531" i="5"/>
  <c r="E530" i="5"/>
  <c r="C529" i="5"/>
  <c r="D529" i="5"/>
  <c r="C526" i="5"/>
  <c r="D526" i="5"/>
  <c r="C525" i="5"/>
  <c r="D525" i="5"/>
  <c r="F510" i="5"/>
  <c r="E510" i="5"/>
  <c r="D507" i="5"/>
  <c r="D494" i="5"/>
  <c r="D491" i="5"/>
  <c r="C491" i="5"/>
  <c r="C490" i="5"/>
  <c r="D490" i="5"/>
  <c r="D474" i="5"/>
  <c r="F472" i="5"/>
  <c r="E472" i="5"/>
  <c r="E521" i="5"/>
  <c r="E511" i="5"/>
  <c r="E489" i="5"/>
  <c r="F486" i="5"/>
  <c r="D466" i="5"/>
  <c r="D537" i="5"/>
  <c r="E523" i="5"/>
  <c r="E491" i="5"/>
  <c r="F481" i="5"/>
  <c r="E481" i="5"/>
  <c r="E480" i="5"/>
  <c r="F480" i="5"/>
  <c r="E535" i="5"/>
  <c r="E503" i="5"/>
  <c r="C487" i="5"/>
  <c r="D470" i="5"/>
  <c r="C470" i="5"/>
  <c r="C469" i="5"/>
  <c r="D469" i="5"/>
  <c r="F467" i="5"/>
  <c r="D520" i="5"/>
  <c r="E515" i="5"/>
  <c r="D488" i="5"/>
  <c r="D478" i="5"/>
  <c r="C478" i="5"/>
  <c r="F475" i="5"/>
  <c r="E475" i="5"/>
  <c r="F469" i="5"/>
  <c r="E468" i="5"/>
  <c r="F468" i="5"/>
  <c r="E516" i="5"/>
  <c r="E505" i="5"/>
  <c r="D500" i="5"/>
  <c r="E495" i="5"/>
  <c r="E506" i="5"/>
  <c r="D502" i="5"/>
  <c r="D501" i="5"/>
  <c r="F477" i="5"/>
  <c r="E477" i="5"/>
  <c r="C473" i="5"/>
  <c r="D473" i="5"/>
  <c r="D462" i="5"/>
  <c r="C462" i="5"/>
  <c r="C503" i="5"/>
  <c r="D486" i="5"/>
  <c r="C486" i="5"/>
  <c r="F476" i="5"/>
  <c r="E476" i="5"/>
  <c r="F473" i="5"/>
  <c r="E473" i="5"/>
  <c r="E471" i="5"/>
  <c r="C475" i="5"/>
  <c r="C463" i="5"/>
  <c r="E442" i="5"/>
  <c r="F442" i="5"/>
  <c r="F470" i="5"/>
  <c r="D479" i="5"/>
  <c r="E474" i="5"/>
  <c r="D461" i="5"/>
  <c r="C458" i="5"/>
  <c r="D454" i="5"/>
  <c r="C454" i="5"/>
  <c r="C459" i="5"/>
  <c r="F454" i="5"/>
  <c r="D451" i="5"/>
  <c r="E462" i="5"/>
  <c r="F458" i="5"/>
  <c r="E458" i="5"/>
  <c r="D455" i="5"/>
  <c r="C455" i="5"/>
  <c r="E449" i="5"/>
  <c r="F449" i="5"/>
  <c r="F461" i="5"/>
  <c r="E461" i="5"/>
  <c r="E459" i="5"/>
  <c r="D447" i="5"/>
  <c r="C447" i="5"/>
  <c r="F465" i="5"/>
  <c r="E460" i="5"/>
  <c r="F460" i="5"/>
  <c r="C453" i="5"/>
  <c r="D453" i="5"/>
  <c r="F452" i="5"/>
  <c r="E452" i="5"/>
  <c r="F436" i="5"/>
  <c r="E436" i="5"/>
  <c r="F420" i="5"/>
  <c r="F410" i="5"/>
  <c r="E410" i="5"/>
  <c r="F394" i="5"/>
  <c r="E394" i="5"/>
  <c r="F378" i="5"/>
  <c r="E378" i="5"/>
  <c r="E374" i="5"/>
  <c r="F370" i="5"/>
  <c r="E370" i="5"/>
  <c r="F453" i="5"/>
  <c r="E445" i="5"/>
  <c r="C427" i="5"/>
  <c r="F425" i="5"/>
  <c r="E425" i="5"/>
  <c r="E423" i="5"/>
  <c r="C398" i="5"/>
  <c r="D398" i="5"/>
  <c r="C382" i="5"/>
  <c r="D457" i="5"/>
  <c r="C443" i="5"/>
  <c r="D433" i="5"/>
  <c r="E424" i="5"/>
  <c r="F424" i="5"/>
  <c r="D417" i="5"/>
  <c r="C414" i="5"/>
  <c r="D414" i="5"/>
  <c r="D411" i="5"/>
  <c r="C411" i="5"/>
  <c r="F398" i="5"/>
  <c r="E398" i="5"/>
  <c r="D395" i="5"/>
  <c r="C395" i="5"/>
  <c r="F382" i="5"/>
  <c r="E382" i="5"/>
  <c r="D379" i="5"/>
  <c r="C379" i="5"/>
  <c r="F429" i="5"/>
  <c r="E429" i="5"/>
  <c r="F414" i="5"/>
  <c r="E414" i="5"/>
  <c r="C402" i="5"/>
  <c r="D402" i="5"/>
  <c r="D399" i="5"/>
  <c r="C399" i="5"/>
  <c r="C386" i="5"/>
  <c r="D386" i="5"/>
  <c r="C383" i="5"/>
  <c r="D446" i="5"/>
  <c r="F444" i="5"/>
  <c r="E444" i="5"/>
  <c r="D437" i="5"/>
  <c r="C434" i="5"/>
  <c r="F430" i="5"/>
  <c r="D421" i="5"/>
  <c r="C418" i="5"/>
  <c r="E402" i="5"/>
  <c r="F386" i="5"/>
  <c r="E457" i="5"/>
  <c r="C448" i="5"/>
  <c r="E443" i="5"/>
  <c r="C439" i="5"/>
  <c r="C435" i="5"/>
  <c r="E433" i="5"/>
  <c r="F433" i="5"/>
  <c r="C419" i="5"/>
  <c r="E417" i="5"/>
  <c r="F417" i="5"/>
  <c r="C406" i="5"/>
  <c r="D406" i="5"/>
  <c r="C403" i="5"/>
  <c r="C390" i="5"/>
  <c r="D390" i="5"/>
  <c r="D387" i="5"/>
  <c r="C387" i="5"/>
  <c r="F373" i="5"/>
  <c r="C366" i="5"/>
  <c r="F441" i="5"/>
  <c r="F432" i="5"/>
  <c r="D425" i="5"/>
  <c r="F416" i="5"/>
  <c r="E416" i="5"/>
  <c r="E406" i="5"/>
  <c r="F390" i="5"/>
  <c r="D367" i="5"/>
  <c r="C367" i="5"/>
  <c r="F366" i="5"/>
  <c r="E366" i="5"/>
  <c r="C450" i="5"/>
  <c r="D445" i="5"/>
  <c r="F440" i="5"/>
  <c r="F437" i="5"/>
  <c r="E437" i="5"/>
  <c r="E435" i="5"/>
  <c r="C423" i="5"/>
  <c r="F421" i="5"/>
  <c r="E421" i="5"/>
  <c r="E413" i="5"/>
  <c r="C410" i="5"/>
  <c r="D410" i="5"/>
  <c r="C407" i="5"/>
  <c r="C394" i="5"/>
  <c r="D394" i="5"/>
  <c r="D391" i="5"/>
  <c r="C391" i="5"/>
  <c r="C378" i="5"/>
  <c r="D378" i="5"/>
  <c r="C374" i="5"/>
  <c r="D374" i="5"/>
  <c r="C371" i="5"/>
  <c r="C409" i="5"/>
  <c r="F401" i="5"/>
  <c r="E397" i="5"/>
  <c r="C393" i="5"/>
  <c r="F392" i="5"/>
  <c r="E388" i="5"/>
  <c r="F385" i="5"/>
  <c r="E365" i="5"/>
  <c r="C355" i="5"/>
  <c r="D355" i="5"/>
  <c r="D352" i="5"/>
  <c r="F327" i="5"/>
  <c r="E327" i="5"/>
  <c r="C312" i="5"/>
  <c r="E411" i="5"/>
  <c r="E395" i="5"/>
  <c r="D389" i="5"/>
  <c r="E379" i="5"/>
  <c r="D373" i="5"/>
  <c r="F355" i="5"/>
  <c r="E355" i="5"/>
  <c r="C351" i="5"/>
  <c r="C350" i="5"/>
  <c r="F341" i="5"/>
  <c r="E330" i="5"/>
  <c r="F330" i="5"/>
  <c r="C319" i="5"/>
  <c r="D319" i="5"/>
  <c r="F309" i="5"/>
  <c r="E393" i="5"/>
  <c r="E384" i="5"/>
  <c r="E368" i="5"/>
  <c r="E351" i="5"/>
  <c r="F349" i="5"/>
  <c r="C342" i="5"/>
  <c r="D342" i="5"/>
  <c r="C318" i="5"/>
  <c r="F317" i="5"/>
  <c r="E317" i="5"/>
  <c r="D385" i="5"/>
  <c r="F360" i="5"/>
  <c r="C356" i="5"/>
  <c r="F333" i="5"/>
  <c r="E333" i="5"/>
  <c r="E412" i="5"/>
  <c r="E405" i="5"/>
  <c r="E389" i="5"/>
  <c r="F357" i="5"/>
  <c r="E357" i="5"/>
  <c r="E347" i="5"/>
  <c r="C343" i="5"/>
  <c r="D343" i="5"/>
  <c r="F313" i="5"/>
  <c r="E313" i="5"/>
  <c r="D381" i="5"/>
  <c r="F359" i="5"/>
  <c r="F346" i="5"/>
  <c r="E346" i="5"/>
  <c r="F343" i="5"/>
  <c r="E343" i="5"/>
  <c r="D324" i="5"/>
  <c r="C324" i="5"/>
  <c r="C323" i="5"/>
  <c r="D323" i="5"/>
  <c r="F315" i="5"/>
  <c r="D370" i="5"/>
  <c r="E363" i="5"/>
  <c r="C344" i="5"/>
  <c r="D328" i="5"/>
  <c r="C328" i="5"/>
  <c r="F325" i="5"/>
  <c r="E325" i="5"/>
  <c r="C368" i="5"/>
  <c r="F358" i="5"/>
  <c r="E358" i="5"/>
  <c r="C354" i="5"/>
  <c r="D354" i="5"/>
  <c r="D340" i="5"/>
  <c r="F339" i="5"/>
  <c r="E339" i="5"/>
  <c r="F338" i="5"/>
  <c r="F337" i="5"/>
  <c r="C327" i="5"/>
  <c r="D327" i="5"/>
  <c r="C326" i="5"/>
  <c r="D326" i="5"/>
  <c r="F322" i="5"/>
  <c r="D320" i="5"/>
  <c r="C320" i="5"/>
  <c r="F340" i="5"/>
  <c r="E332" i="5"/>
  <c r="F318" i="5"/>
  <c r="F305" i="5"/>
  <c r="E304" i="5"/>
  <c r="F298" i="5"/>
  <c r="E298" i="5"/>
  <c r="F300" i="5"/>
  <c r="F299" i="5"/>
  <c r="E345" i="5"/>
  <c r="E334" i="5"/>
  <c r="D310" i="5"/>
  <c r="C310" i="5"/>
  <c r="E308" i="5"/>
  <c r="D330" i="5"/>
  <c r="E310" i="5"/>
  <c r="C364" i="5"/>
  <c r="C332" i="5"/>
  <c r="D302" i="5"/>
  <c r="C302" i="5"/>
  <c r="E328" i="5"/>
  <c r="D313" i="5"/>
  <c r="D345" i="5"/>
  <c r="D334" i="5"/>
  <c r="D306" i="5"/>
  <c r="C306" i="5"/>
  <c r="D314" i="5"/>
  <c r="D299" i="5"/>
  <c r="C290" i="5"/>
  <c r="C288" i="5"/>
  <c r="D288" i="5"/>
  <c r="C287" i="5"/>
  <c r="D287" i="5"/>
  <c r="E293" i="5"/>
  <c r="F292" i="5"/>
  <c r="E292" i="5"/>
  <c r="D289" i="5"/>
  <c r="E263" i="5"/>
  <c r="C297" i="5"/>
  <c r="E286" i="5"/>
  <c r="F286" i="5"/>
  <c r="D268" i="5"/>
  <c r="C267" i="5"/>
  <c r="E302" i="5"/>
  <c r="C294" i="5"/>
  <c r="D294" i="5"/>
  <c r="F291" i="5"/>
  <c r="E291" i="5"/>
  <c r="F276" i="5"/>
  <c r="F294" i="5"/>
  <c r="F282" i="5"/>
  <c r="D273" i="5"/>
  <c r="C273" i="5"/>
  <c r="D272" i="5"/>
  <c r="C272" i="5"/>
  <c r="D271" i="5"/>
  <c r="C271" i="5"/>
  <c r="F270" i="5"/>
  <c r="E270" i="5"/>
  <c r="F275" i="5"/>
  <c r="F272" i="5"/>
  <c r="E272" i="5"/>
  <c r="F271" i="5"/>
  <c r="E289" i="5"/>
  <c r="D283" i="5"/>
  <c r="D253" i="5"/>
  <c r="C252" i="5"/>
  <c r="D252" i="5"/>
  <c r="C251" i="5"/>
  <c r="D251" i="5"/>
  <c r="C228" i="5"/>
  <c r="C227" i="5"/>
  <c r="D227" i="5"/>
  <c r="F224" i="5"/>
  <c r="F218" i="5"/>
  <c r="E218" i="5"/>
  <c r="C285" i="5"/>
  <c r="F277" i="5"/>
  <c r="F266" i="5"/>
  <c r="E242" i="5"/>
  <c r="F228" i="5"/>
  <c r="C221" i="5"/>
  <c r="C220" i="5"/>
  <c r="D220" i="5"/>
  <c r="C219" i="5"/>
  <c r="D219" i="5"/>
  <c r="F265" i="5"/>
  <c r="C237" i="5"/>
  <c r="F234" i="5"/>
  <c r="E234" i="5"/>
  <c r="E232" i="5"/>
  <c r="F262" i="5"/>
  <c r="E231" i="5"/>
  <c r="E283" i="5"/>
  <c r="D278" i="5"/>
  <c r="C258" i="5"/>
  <c r="D263" i="5"/>
  <c r="D257" i="5"/>
  <c r="C257" i="5"/>
  <c r="C255" i="5"/>
  <c r="D255" i="5"/>
  <c r="F255" i="5"/>
  <c r="E255" i="5"/>
  <c r="F238" i="5"/>
  <c r="E238" i="5"/>
  <c r="F259" i="5"/>
  <c r="E259" i="5"/>
  <c r="F257" i="5"/>
  <c r="C224" i="5"/>
  <c r="D224" i="5"/>
  <c r="C223" i="5"/>
  <c r="F252" i="5"/>
  <c r="F251" i="5"/>
  <c r="C248" i="5"/>
  <c r="C247" i="5"/>
  <c r="F241" i="5"/>
  <c r="F230" i="5"/>
  <c r="C226" i="5"/>
  <c r="F220" i="5"/>
  <c r="F219" i="5"/>
  <c r="F213" i="5"/>
  <c r="F206" i="5"/>
  <c r="E206" i="5"/>
  <c r="C195" i="5"/>
  <c r="D195" i="5"/>
  <c r="C190" i="5"/>
  <c r="F209" i="5"/>
  <c r="C197" i="5"/>
  <c r="F195" i="5"/>
  <c r="E195" i="5"/>
  <c r="F190" i="5"/>
  <c r="E246" i="5"/>
  <c r="E235" i="5"/>
  <c r="E225" i="5"/>
  <c r="F210" i="5"/>
  <c r="C200" i="5"/>
  <c r="D200" i="5"/>
  <c r="F196" i="5"/>
  <c r="E196" i="5"/>
  <c r="C191" i="5"/>
  <c r="D191" i="5"/>
  <c r="D242" i="5"/>
  <c r="C192" i="5"/>
  <c r="D192" i="5"/>
  <c r="F191" i="5"/>
  <c r="E249" i="5"/>
  <c r="C233" i="5"/>
  <c r="E203" i="5"/>
  <c r="C201" i="5"/>
  <c r="C193" i="5"/>
  <c r="C213" i="5"/>
  <c r="F201" i="5"/>
  <c r="E199" i="5"/>
  <c r="E198" i="5"/>
  <c r="C207" i="5"/>
  <c r="F194" i="5"/>
  <c r="E194" i="5"/>
  <c r="F177" i="5"/>
  <c r="F173" i="5"/>
  <c r="E173" i="5"/>
  <c r="C168" i="5"/>
  <c r="D168" i="5"/>
  <c r="F193" i="5"/>
  <c r="E187" i="5"/>
  <c r="D186" i="5"/>
  <c r="F182" i="5"/>
  <c r="E182" i="5"/>
  <c r="C169" i="5"/>
  <c r="D169" i="5"/>
  <c r="D202" i="5"/>
  <c r="D189" i="5"/>
  <c r="D204" i="5"/>
  <c r="D203" i="5"/>
  <c r="C205" i="5"/>
  <c r="D188" i="5"/>
  <c r="D184" i="5"/>
  <c r="C184" i="5"/>
  <c r="C183" i="5"/>
  <c r="D183" i="5"/>
  <c r="F189" i="5"/>
  <c r="F183" i="5"/>
  <c r="E183" i="5"/>
  <c r="D176" i="5"/>
  <c r="E188" i="5"/>
  <c r="E180" i="5"/>
  <c r="D174" i="5"/>
  <c r="C174" i="5"/>
  <c r="D177" i="5"/>
  <c r="F175" i="5"/>
  <c r="E172" i="5"/>
  <c r="C161" i="5"/>
  <c r="C160" i="5"/>
  <c r="D179" i="5"/>
  <c r="F164" i="5"/>
  <c r="D162" i="5"/>
  <c r="F161" i="5"/>
  <c r="E160" i="5"/>
  <c r="C156" i="5"/>
  <c r="D156" i="5"/>
  <c r="E155" i="5"/>
  <c r="F155" i="5"/>
  <c r="F176" i="5"/>
  <c r="C170" i="5"/>
  <c r="F162" i="5"/>
  <c r="C157" i="5"/>
  <c r="D157" i="5"/>
  <c r="C159" i="5"/>
  <c r="E145" i="5"/>
  <c r="D136" i="5"/>
  <c r="E158" i="5"/>
  <c r="D155" i="5"/>
  <c r="C147" i="5"/>
  <c r="D140" i="5"/>
  <c r="C140" i="5"/>
  <c r="F133" i="5"/>
  <c r="E133" i="5"/>
  <c r="C132" i="5"/>
  <c r="E66" i="5"/>
  <c r="F67" i="5"/>
  <c r="E36" i="5"/>
  <c r="Q2" i="2"/>
  <c r="D2" i="5" s="1"/>
  <c r="C36" i="5"/>
  <c r="C32" i="5"/>
  <c r="D77" i="5"/>
  <c r="C100" i="5"/>
  <c r="C73" i="5"/>
  <c r="C123" i="5"/>
  <c r="C111" i="5"/>
  <c r="C104" i="5"/>
  <c r="F118" i="5"/>
  <c r="C67" i="5"/>
  <c r="D67" i="5"/>
  <c r="C112" i="5"/>
  <c r="C119" i="5"/>
  <c r="D119" i="5"/>
  <c r="D62" i="5"/>
  <c r="C62" i="5"/>
  <c r="E110" i="5"/>
  <c r="D66" i="5"/>
  <c r="C63" i="5"/>
  <c r="F98" i="5"/>
  <c r="D81" i="5"/>
  <c r="C40" i="5"/>
  <c r="D106" i="5"/>
  <c r="E78" i="5"/>
  <c r="C95" i="5"/>
  <c r="E81" i="5"/>
  <c r="E71" i="5"/>
  <c r="F35" i="5"/>
  <c r="F60" i="5"/>
  <c r="D56" i="5"/>
  <c r="C50" i="5"/>
  <c r="C33" i="5"/>
  <c r="F119" i="5"/>
  <c r="E119" i="5"/>
  <c r="C124" i="5"/>
  <c r="D117" i="5"/>
  <c r="C117" i="5"/>
  <c r="E120" i="5"/>
  <c r="C116" i="5"/>
  <c r="D116" i="5"/>
  <c r="C115" i="5"/>
  <c r="F114" i="5"/>
  <c r="E122" i="5"/>
  <c r="D105" i="5"/>
  <c r="C105" i="5"/>
  <c r="C107" i="5"/>
  <c r="D107" i="5"/>
  <c r="F106" i="5"/>
  <c r="C108" i="5"/>
  <c r="D108" i="5"/>
  <c r="E121" i="5"/>
  <c r="D101" i="5"/>
  <c r="F75" i="5"/>
  <c r="E75" i="5"/>
  <c r="E107" i="5"/>
  <c r="F90" i="5"/>
  <c r="E90" i="5"/>
  <c r="D83" i="5"/>
  <c r="C83" i="5"/>
  <c r="D82" i="5"/>
  <c r="C99" i="5"/>
  <c r="D97" i="5"/>
  <c r="F84" i="5"/>
  <c r="E84" i="5"/>
  <c r="E102" i="5"/>
  <c r="F99" i="5"/>
  <c r="D91" i="5"/>
  <c r="C91" i="5"/>
  <c r="E79" i="5"/>
  <c r="C87" i="5"/>
  <c r="E85" i="5"/>
  <c r="F85" i="5"/>
  <c r="E86" i="5"/>
  <c r="F86" i="5"/>
  <c r="D76" i="5"/>
  <c r="C76" i="5"/>
  <c r="F87" i="5"/>
  <c r="D80" i="5"/>
  <c r="C80" i="5"/>
  <c r="F70" i="5"/>
  <c r="E70" i="5"/>
  <c r="E82" i="5"/>
  <c r="D78" i="5"/>
  <c r="D75" i="5"/>
  <c r="C64" i="5"/>
  <c r="E83" i="5"/>
  <c r="E80" i="5"/>
  <c r="E65" i="5"/>
  <c r="C72" i="5"/>
  <c r="C71" i="5"/>
  <c r="D71" i="5"/>
  <c r="F62" i="5"/>
  <c r="C59" i="5"/>
  <c r="C52" i="5"/>
  <c r="F55" i="5"/>
  <c r="F51" i="5"/>
  <c r="E51" i="5"/>
  <c r="D57" i="5"/>
  <c r="C57" i="5"/>
  <c r="F58" i="5"/>
  <c r="F53" i="5"/>
  <c r="D48" i="5"/>
  <c r="C48" i="5"/>
  <c r="D46" i="5"/>
  <c r="C46" i="5"/>
  <c r="F54" i="5"/>
  <c r="C45" i="5"/>
  <c r="C44" i="5"/>
  <c r="C29" i="5"/>
  <c r="C31" i="5"/>
  <c r="C54" i="5"/>
  <c r="C49" i="5"/>
  <c r="C34" i="5"/>
  <c r="C53" i="5"/>
  <c r="C27" i="5"/>
  <c r="D27" i="5"/>
  <c r="C21" i="5"/>
  <c r="D21" i="5"/>
  <c r="C16" i="5"/>
  <c r="D16" i="5"/>
  <c r="E27" i="5"/>
  <c r="F27" i="5"/>
  <c r="F21" i="5"/>
  <c r="D19" i="5"/>
  <c r="C19" i="5"/>
  <c r="F16" i="5"/>
  <c r="D24" i="5"/>
  <c r="F19" i="5"/>
  <c r="E19" i="5"/>
  <c r="C17" i="5"/>
  <c r="D17" i="5"/>
  <c r="D28" i="5"/>
  <c r="E17" i="5"/>
  <c r="F17" i="5"/>
  <c r="C15" i="5"/>
  <c r="D15" i="5"/>
  <c r="D20" i="5"/>
  <c r="F15" i="5"/>
  <c r="E15" i="5"/>
  <c r="C25" i="5"/>
  <c r="D25" i="5"/>
  <c r="D23" i="5"/>
  <c r="C23" i="5"/>
  <c r="F20" i="5"/>
  <c r="E25" i="5"/>
  <c r="F25" i="5"/>
  <c r="F23" i="5"/>
  <c r="E23" i="5"/>
  <c r="F12" i="5"/>
  <c r="E10" i="5"/>
  <c r="C13" i="5"/>
  <c r="D13" i="5"/>
  <c r="E8" i="5"/>
  <c r="F8" i="5"/>
  <c r="C8" i="5"/>
  <c r="D8" i="5"/>
  <c r="E13" i="5"/>
  <c r="F13" i="5"/>
  <c r="C11" i="5"/>
  <c r="D11" i="5"/>
  <c r="C6" i="5"/>
  <c r="D6" i="5"/>
  <c r="F11" i="5"/>
  <c r="E11" i="5"/>
  <c r="C9" i="5"/>
  <c r="D9" i="5"/>
  <c r="F6" i="5"/>
  <c r="E6" i="5"/>
  <c r="F9" i="5"/>
  <c r="E9" i="5"/>
  <c r="E14" i="5"/>
  <c r="C7" i="5"/>
  <c r="D7" i="5"/>
  <c r="C12" i="5"/>
  <c r="D12" i="5"/>
  <c r="F7" i="5"/>
  <c r="E7" i="5"/>
  <c r="D5" i="5"/>
  <c r="F4" i="5"/>
  <c r="F5" i="5"/>
  <c r="D3" i="5"/>
  <c r="F3" i="5"/>
  <c r="C4" i="5"/>
  <c r="D4" i="5"/>
  <c r="N2" i="2" a="1"/>
  <c r="N2" i="2" s="1"/>
  <c r="E2" i="5" s="1"/>
  <c r="E2" i="2"/>
  <c r="B883" i="5" a="1"/>
  <c r="B1217" i="5" a="1"/>
  <c r="B1381" i="5" a="1"/>
  <c r="B1438" i="5" a="1"/>
  <c r="B930" i="5" a="1"/>
  <c r="B1026" i="5" a="1"/>
  <c r="B885" i="5" a="1"/>
  <c r="B1111" i="5" a="1"/>
  <c r="B1436" i="5" a="1"/>
  <c r="B1377" i="5" a="1"/>
  <c r="B1479" i="5" a="1"/>
  <c r="B1293" i="5" a="1"/>
  <c r="B1349" i="5" a="1"/>
  <c r="B994" i="5" a="1"/>
  <c r="B1572" i="5" a="1"/>
  <c r="B1274" i="5" a="1"/>
  <c r="B1586" i="5" a="1"/>
  <c r="B1277" i="5" a="1"/>
  <c r="B817" i="5" a="1"/>
  <c r="B855" i="5" a="1"/>
  <c r="B965" i="5" a="1"/>
  <c r="B951" i="5" a="1"/>
  <c r="B802" i="5" a="1"/>
  <c r="B1108" i="5" a="1"/>
  <c r="B810" i="5" a="1"/>
  <c r="B1059" i="5" a="1"/>
  <c r="B1344" i="5" a="1"/>
  <c r="B1239" i="5" a="1"/>
  <c r="B1433" i="5" a="1"/>
  <c r="B1369" i="5" a="1"/>
  <c r="B788" i="5" a="1"/>
  <c r="B854" i="5" a="1"/>
  <c r="B1126" i="5" a="1"/>
  <c r="B1182" i="5" a="1"/>
  <c r="B1102" i="5" a="1"/>
  <c r="B976" i="5" a="1"/>
  <c r="B809" i="5" a="1"/>
  <c r="B967" i="5" a="1"/>
  <c r="B736" i="5" a="1"/>
  <c r="B941" i="5" a="1"/>
  <c r="B997" i="5" a="1"/>
  <c r="B1376" i="5" a="1"/>
  <c r="B1446" i="5" a="1"/>
  <c r="B1332" i="5" a="1"/>
  <c r="B1083" i="5" a="1"/>
  <c r="B1036" i="5" a="1"/>
  <c r="B723" i="5" a="1"/>
  <c r="B1231" i="5" a="1"/>
  <c r="B1489" i="5" a="1"/>
  <c r="B995" i="5" a="1"/>
  <c r="B1326" i="5" a="1"/>
  <c r="B1255" i="5" a="1"/>
  <c r="B1140" i="5" a="1"/>
  <c r="B1507" i="5" a="1"/>
  <c r="B1144" i="5" a="1"/>
  <c r="B1390" i="5" a="1"/>
  <c r="B1186" i="5" a="1"/>
  <c r="B963" i="5" a="1"/>
  <c r="B879" i="5" a="1"/>
  <c r="B1324" i="5" a="1"/>
  <c r="B1200" i="5" a="1"/>
  <c r="B1429" i="5" a="1"/>
  <c r="B1302" i="5" a="1"/>
  <c r="B1450" i="5" a="1"/>
  <c r="B825" i="5" a="1"/>
  <c r="B1336" i="5" a="1"/>
  <c r="B1505" i="5" a="1"/>
  <c r="B1525" i="5" a="1"/>
  <c r="B1011" i="5" a="1"/>
  <c r="B874" i="5" a="1"/>
  <c r="B1047" i="5" a="1"/>
  <c r="B1171" i="5" a="1"/>
  <c r="B1137" i="5" a="1"/>
  <c r="B1418" i="5" a="1"/>
  <c r="B1556" i="5" a="1"/>
  <c r="B1190" i="5" a="1"/>
  <c r="B1151" i="5" a="1"/>
  <c r="B724" i="5" a="1"/>
  <c r="B1118" i="5" a="1"/>
  <c r="B1129" i="5" a="1"/>
  <c r="B791" i="5" a="1"/>
  <c r="B1587" i="5" a="1"/>
  <c r="B776" i="5" a="1"/>
  <c r="B915" i="5" a="1"/>
  <c r="B1055" i="5" a="1"/>
  <c r="B772" i="5" a="1"/>
  <c r="B777" i="5" a="1"/>
  <c r="B1013" i="5" a="1"/>
  <c r="B1093" i="5" a="1"/>
  <c r="B744" i="5" a="1"/>
  <c r="B1078" i="5" a="1"/>
  <c r="B1169" i="5" a="1"/>
  <c r="B1236" i="5" a="1"/>
  <c r="B1547" i="5" a="1"/>
  <c r="B844" i="5" a="1"/>
  <c r="B1486" i="5" a="1"/>
  <c r="B771" i="5" a="1"/>
  <c r="B977" i="5" a="1"/>
  <c r="B1463" i="5" a="1"/>
  <c r="B1205" i="5" a="1"/>
  <c r="B1345" i="5" a="1"/>
  <c r="B1092" i="5" a="1"/>
  <c r="B1353" i="5" a="1"/>
  <c r="B1495" i="5" a="1"/>
  <c r="B1211" i="5" a="1"/>
  <c r="B966" i="5" a="1"/>
  <c r="B780" i="5" a="1"/>
  <c r="B982" i="5" a="1"/>
  <c r="B1407" i="5" a="1"/>
  <c r="B1087" i="5" a="1"/>
  <c r="B878" i="5" a="1"/>
  <c r="B1110" i="5" a="1"/>
  <c r="B1600" i="5" a="1"/>
  <c r="B1564" i="5" a="1"/>
  <c r="B1601" i="5" a="1"/>
  <c r="B1257" i="5" a="1"/>
  <c r="B949" i="5" a="1"/>
  <c r="B1249" i="5" a="1"/>
  <c r="B905" i="5" a="1"/>
  <c r="B1566" i="5" a="1"/>
  <c r="B1005" i="5" a="1"/>
  <c r="B815" i="5" a="1"/>
  <c r="B786" i="5" a="1"/>
  <c r="B1018" i="5" a="1"/>
  <c r="B853" i="5" a="1"/>
  <c r="B1606" i="5" a="1"/>
  <c r="B1225" i="5" a="1"/>
  <c r="B862" i="5" a="1"/>
  <c r="B1466" i="5" a="1"/>
  <c r="B918" i="5" a="1"/>
  <c r="B924" i="5" a="1"/>
  <c r="B1245" i="5" a="1"/>
  <c r="B1138" i="5" a="1"/>
  <c r="B1565" i="5" a="1"/>
  <c r="B869" i="5" a="1"/>
  <c r="B1581" i="5" a="1"/>
  <c r="B1338" i="5" a="1"/>
  <c r="B1365" i="5" a="1"/>
  <c r="B929" i="5" a="1"/>
  <c r="B1162" i="5" a="1"/>
  <c r="B818" i="5" a="1"/>
  <c r="B1193" i="5" a="1"/>
  <c r="B753" i="5" a="1"/>
  <c r="B1465" i="5" a="1"/>
  <c r="B1105" i="5" a="1"/>
  <c r="B904" i="5" a="1"/>
  <c r="B1229" i="5" a="1"/>
  <c r="B759" i="5" a="1"/>
  <c r="B1286" i="5" a="1"/>
  <c r="B1366" i="5" a="1"/>
  <c r="B1598" i="5" a="1"/>
  <c r="B1317" i="5" a="1"/>
  <c r="B1130" i="5" a="1"/>
  <c r="B1350" i="5" a="1"/>
  <c r="B1550" i="5" a="1"/>
  <c r="B890" i="5" a="1"/>
  <c r="B1528" i="5" a="1"/>
  <c r="B1099" i="5" a="1"/>
  <c r="B910" i="5" a="1"/>
  <c r="B1408" i="5" a="1"/>
  <c r="B1560" i="5" a="1"/>
  <c r="B1531" i="5" a="1"/>
  <c r="B992" i="5" a="1"/>
  <c r="B1485" i="5" a="1"/>
  <c r="B1330" i="5" a="1"/>
  <c r="B735" i="5" a="1"/>
  <c r="B1453" i="5" a="1"/>
  <c r="B1280" i="5" a="1"/>
  <c r="B1541" i="5" a="1"/>
  <c r="B1076" i="5" a="1"/>
  <c r="B1209" i="5" a="1"/>
  <c r="B1206" i="5" a="1"/>
  <c r="B868" i="5" a="1"/>
  <c r="B1492" i="5" a="1"/>
  <c r="B1329" i="5" a="1"/>
  <c r="B1310" i="5" a="1"/>
  <c r="B1294" i="5" a="1"/>
  <c r="B1139" i="5" a="1"/>
  <c r="B1542" i="5" a="1"/>
  <c r="B852" i="5" a="1"/>
  <c r="B828" i="5" a="1"/>
  <c r="B1327" i="5" a="1"/>
  <c r="B1028" i="5" a="1"/>
  <c r="B805" i="5" a="1"/>
  <c r="B1152" i="5" a="1"/>
  <c r="B1023" i="5" a="1"/>
  <c r="B1268" i="5" a="1"/>
  <c r="B1038" i="5" a="1"/>
  <c r="B1534" i="5" a="1"/>
  <c r="B1478" i="5" a="1"/>
  <c r="B785" i="5" a="1"/>
  <c r="B1497" i="5" a="1"/>
  <c r="B1461" i="5" a="1"/>
  <c r="B1012" i="5" a="1"/>
  <c r="B1459" i="5" a="1"/>
  <c r="B1391" i="5" a="1"/>
  <c r="B1538" i="5" a="1"/>
  <c r="B1161" i="5" a="1"/>
  <c r="B1549" i="5" a="1"/>
  <c r="B742" i="5" a="1"/>
  <c r="B1141" i="5" a="1"/>
  <c r="B942" i="5" a="1"/>
  <c r="B940" i="5" a="1"/>
  <c r="B1097" i="5" a="1"/>
  <c r="B1493" i="5" a="1"/>
  <c r="B1306" i="5" a="1"/>
  <c r="B1557" i="5" a="1"/>
  <c r="B794" i="5" a="1"/>
  <c r="B1246" i="5" a="1"/>
  <c r="B1062" i="5" a="1"/>
  <c r="B881" i="5" a="1"/>
  <c r="B1180" i="5" a="1"/>
  <c r="B1476" i="5" a="1"/>
  <c r="B1544" i="5" a="1"/>
  <c r="B1276" i="5" a="1"/>
  <c r="B1041" i="5" a="1"/>
  <c r="B1248" i="5" a="1"/>
  <c r="B1058" i="5" a="1"/>
  <c r="B1593" i="5" a="1"/>
  <c r="B845" i="5" a="1"/>
  <c r="B793" i="5" a="1"/>
  <c r="B790" i="5" a="1"/>
  <c r="B957" i="5" a="1"/>
  <c r="B944" i="5" a="1"/>
  <c r="B1357" i="5" a="1"/>
  <c r="B733" i="5" a="1"/>
  <c r="B1371" i="5" a="1"/>
  <c r="B1021" i="5" a="1"/>
  <c r="B1379" i="5" a="1"/>
  <c r="B876" i="5" a="1"/>
  <c r="B1109" i="5" a="1"/>
  <c r="B990" i="5" a="1"/>
  <c r="B1506" i="5" a="1"/>
  <c r="B1124" i="5" a="1"/>
  <c r="B1307" i="5" a="1"/>
  <c r="B1569" i="5" a="1"/>
  <c r="B1282" i="5" a="1"/>
  <c r="B1373" i="5" a="1"/>
  <c r="B1046" i="5" a="1"/>
  <c r="B981" i="5" a="1"/>
  <c r="B1266" i="5" a="1"/>
  <c r="B1499" i="5" a="1"/>
  <c r="B922" i="5" a="1"/>
  <c r="B1116" i="5" a="1"/>
  <c r="B901" i="5" a="1"/>
  <c r="B1358" i="5" a="1"/>
  <c r="B1588" i="5" a="1"/>
  <c r="B1484" i="5" a="1"/>
  <c r="B923" i="5" a="1"/>
  <c r="B804" i="5" a="1"/>
  <c r="B806" i="5" a="1"/>
  <c r="B1104" i="5" a="1"/>
  <c r="B1281" i="5" a="1"/>
  <c r="B1242" i="5" a="1"/>
  <c r="B1065" i="5" a="1"/>
  <c r="B1183" i="5" a="1"/>
  <c r="B1360" i="5" a="1"/>
  <c r="B932" i="5" a="1"/>
  <c r="B769" i="5" a="1"/>
  <c r="B1574" i="5" a="1"/>
  <c r="B1082" i="5" a="1"/>
  <c r="B1223" i="5" a="1"/>
  <c r="B836" i="5" a="1"/>
  <c r="B1364" i="5" a="1"/>
  <c r="B748" i="5" a="1"/>
  <c r="B856" i="5" a="1"/>
  <c r="B1122" i="5" a="1"/>
  <c r="B894" i="5" a="1"/>
  <c r="B1351" i="5" a="1"/>
  <c r="B1455" i="5" a="1"/>
  <c r="B1389" i="5" a="1"/>
  <c r="B1578" i="5" a="1"/>
  <c r="B756" i="5" a="1"/>
  <c r="B1232" i="5" a="1"/>
  <c r="B1100" i="5" a="1"/>
  <c r="B1061" i="5" a="1"/>
  <c r="B1155" i="5" a="1"/>
  <c r="B1270" i="5" a="1"/>
  <c r="B1181" i="5" a="1"/>
  <c r="B1156" i="5" a="1"/>
  <c r="B973" i="5" a="1"/>
  <c r="B830" i="5" a="1"/>
  <c r="B1179" i="5" a="1"/>
  <c r="B757" i="5" a="1"/>
  <c r="B861" i="5" a="1"/>
  <c r="B872" i="5" a="1"/>
  <c r="B1125" i="5" a="1"/>
  <c r="B1149" i="5" a="1"/>
  <c r="B1143" i="5" a="1"/>
  <c r="B1520" i="5" a="1"/>
  <c r="B1117" i="5" a="1"/>
  <c r="B1383" i="5" a="1"/>
  <c r="B1515" i="5" a="1"/>
  <c r="B1131" i="5" a="1"/>
  <c r="B1412" i="5" a="1"/>
  <c r="B1573" i="5" a="1"/>
  <c r="B1384" i="5" a="1"/>
  <c r="B1000" i="5" a="1"/>
  <c r="B1396" i="5" a="1"/>
  <c r="B912" i="5" a="1"/>
  <c r="B1017" i="5" a="1"/>
  <c r="B1120" i="5" a="1"/>
  <c r="B1398" i="5" a="1"/>
  <c r="B1334" i="5" a="1"/>
  <c r="B1554" i="5" a="1"/>
  <c r="B980" i="5" a="1"/>
  <c r="B783" i="5" a="1"/>
  <c r="B1400" i="5" a="1"/>
  <c r="B1146" i="5" a="1"/>
  <c r="B1599" i="5" a="1"/>
  <c r="B1458" i="5" a="1"/>
  <c r="B1348" i="5" a="1"/>
  <c r="B968" i="5" a="1"/>
  <c r="B866" i="5" a="1"/>
  <c r="B955" i="5" a="1"/>
  <c r="B799" i="5" a="1"/>
  <c r="B851" i="5" a="1"/>
  <c r="B972" i="5" a="1"/>
  <c r="B761" i="5" a="1"/>
  <c r="B1068" i="5" a="1"/>
  <c r="B1014" i="5" a="1"/>
  <c r="B1442" i="5" a="1"/>
  <c r="B1498" i="5" a="1"/>
  <c r="B1203" i="5" a="1"/>
  <c r="B758" i="5" a="1"/>
  <c r="B800" i="5" a="1"/>
  <c r="B962" i="5" a="1"/>
  <c r="B985" i="5" a="1"/>
  <c r="B1313" i="5" a="1"/>
  <c r="B1166" i="5" a="1"/>
  <c r="B1423" i="5" a="1"/>
  <c r="B989" i="5" a="1"/>
  <c r="B1234" i="5" a="1"/>
  <c r="B1356" i="5" a="1"/>
  <c r="B1188" i="5" a="1"/>
  <c r="B1394" i="5" a="1"/>
  <c r="B832" i="5" a="1"/>
  <c r="B1559" i="5" a="1"/>
  <c r="B1259" i="5" a="1"/>
  <c r="B909" i="5" a="1"/>
  <c r="B1449" i="5" a="1"/>
  <c r="B1187" i="5" a="1"/>
  <c r="B1238" i="5" a="1"/>
  <c r="B1513" i="5" a="1"/>
  <c r="B1094" i="5" a="1"/>
  <c r="B1337" i="5" a="1"/>
  <c r="B1006" i="5" a="1"/>
  <c r="B1049" i="5" a="1"/>
  <c r="B919" i="5" a="1"/>
  <c r="B1133" i="5" a="1"/>
  <c r="B1115" i="5" a="1"/>
  <c r="B1022" i="5" a="1"/>
  <c r="B888" i="5" a="1"/>
  <c r="B749" i="5" a="1"/>
  <c r="B1195" i="5" a="1"/>
  <c r="B1261" i="5" a="1"/>
  <c r="B959" i="5" a="1"/>
  <c r="B1576" i="5" a="1"/>
  <c r="B1553" i="5" a="1"/>
  <c r="B1233" i="5" a="1"/>
  <c r="B1228" i="5" a="1"/>
  <c r="B1346" i="5" a="1"/>
  <c r="B1091" i="5" a="1"/>
  <c r="B1312" i="5" a="1"/>
  <c r="B1066" i="5" a="1"/>
  <c r="B1421" i="5" a="1"/>
  <c r="B921" i="5" a="1"/>
  <c r="B870" i="5" a="1"/>
  <c r="B1272" i="5" a="1"/>
  <c r="B969" i="5" a="1"/>
  <c r="B1278" i="5" a="1"/>
  <c r="B1057" i="5" a="1"/>
  <c r="B1494" i="5" a="1"/>
  <c r="B738" i="5" a="1"/>
  <c r="B1428" i="5" a="1"/>
  <c r="B1521" i="5" a="1"/>
  <c r="B1207" i="5" a="1"/>
  <c r="B838" i="5" a="1"/>
  <c r="B871" i="5" a="1"/>
  <c r="B964" i="5" a="1"/>
  <c r="B947" i="5" a="1"/>
  <c r="B1098" i="5" a="1"/>
  <c r="B1039" i="5" a="1"/>
  <c r="B746" i="5" a="1"/>
  <c r="B1347" i="5" a="1"/>
  <c r="B1539" i="5" a="1"/>
  <c r="B1315" i="5" a="1"/>
  <c r="B1567" i="5" a="1"/>
  <c r="B1034" i="5" a="1"/>
  <c r="B1561" i="5" a="1"/>
  <c r="B1314" i="5" a="1"/>
  <c r="B773" i="5" a="1"/>
  <c r="B948" i="5" a="1"/>
  <c r="B1502" i="5" a="1"/>
  <c r="B1052" i="5" a="1"/>
  <c r="B808" i="5" a="1"/>
  <c r="B1448" i="5" a="1"/>
  <c r="B1424" i="5" a="1"/>
  <c r="B897" i="5" a="1"/>
  <c r="B843" i="5" a="1"/>
  <c r="B1048" i="5" a="1"/>
  <c r="B882" i="5" a="1"/>
  <c r="B1462" i="5" a="1"/>
  <c r="B926" i="5" a="1"/>
  <c r="B1308" i="5" a="1"/>
  <c r="B1214" i="5" a="1"/>
  <c r="B1420" i="5" a="1"/>
  <c r="B1221" i="5" a="1"/>
  <c r="B732" i="5" a="1"/>
  <c r="B1339" i="5" a="1"/>
  <c r="B1393" i="5" a="1"/>
  <c r="B1545" i="5" a="1"/>
  <c r="B1530" i="5" a="1"/>
  <c r="B1591" i="5" a="1"/>
  <c r="B1341" i="5" a="1"/>
  <c r="B1500" i="5" a="1"/>
  <c r="B939" i="5" a="1"/>
  <c r="B1537" i="5" a="1"/>
  <c r="B1008" i="5" a="1"/>
  <c r="B1291" i="5" a="1"/>
  <c r="B1267" i="5" a="1"/>
  <c r="B983" i="5" a="1"/>
  <c r="B1473" i="5" a="1"/>
  <c r="B842" i="5" a="1"/>
  <c r="B979" i="5" a="1"/>
  <c r="B1103" i="5" a="1"/>
  <c r="B1320" i="5" a="1"/>
  <c r="B1471" i="5" a="1"/>
  <c r="B1279" i="5" a="1"/>
  <c r="B1562" i="5" a="1"/>
  <c r="B1426" i="5" a="1"/>
  <c r="B1226" i="5" a="1"/>
  <c r="B1477" i="5" a="1"/>
  <c r="B1056" i="5" a="1"/>
  <c r="B1096" i="5" a="1"/>
  <c r="B743" i="5" a="1"/>
  <c r="B925" i="5" a="1"/>
  <c r="B1603" i="5" a="1"/>
  <c r="B837" i="5" a="1"/>
  <c r="B751" i="5" a="1"/>
  <c r="B831" i="5" a="1"/>
  <c r="B1435" i="5" a="1"/>
  <c r="B821" i="5" a="1"/>
  <c r="B954" i="5" a="1"/>
  <c r="B1487" i="5" a="1"/>
  <c r="B755" i="5" a="1"/>
  <c r="B1157" i="5" a="1"/>
  <c r="B1210" i="5" a="1"/>
  <c r="B903" i="5" a="1"/>
  <c r="B961" i="5" a="1"/>
  <c r="B1237" i="5" a="1"/>
  <c r="B1524" i="5" a="1"/>
  <c r="B1298" i="5" a="1"/>
  <c r="B1607" i="5" a="1"/>
  <c r="B914" i="5" a="1"/>
  <c r="B1196" i="5" a="1"/>
  <c r="B850" i="5" a="1"/>
  <c r="B811" i="5" a="1"/>
  <c r="B1216" i="5" a="1"/>
  <c r="B1511" i="5" a="1"/>
  <c r="B1352" i="5" a="1"/>
  <c r="B986" i="5" a="1"/>
  <c r="B824" i="5" a="1"/>
  <c r="B1454" i="5" a="1"/>
  <c r="B887" i="5" a="1"/>
  <c r="B1002" i="5" a="1"/>
  <c r="B1443" i="5" a="1"/>
  <c r="B1073" i="5" a="1"/>
  <c r="B1401" i="5" a="1"/>
  <c r="B1145" i="5" a="1"/>
  <c r="B908" i="5" a="1"/>
  <c r="B784" i="5" a="1"/>
  <c r="B1287" i="5" a="1"/>
  <c r="B1290" i="5" a="1"/>
  <c r="B1251" i="5" a="1"/>
  <c r="B1403" i="5" a="1"/>
  <c r="B1175" i="5" a="1"/>
  <c r="B1416" i="5" a="1"/>
  <c r="B1265" i="5" a="1"/>
  <c r="B889" i="5" a="1"/>
  <c r="B1235" i="5" a="1"/>
  <c r="B754" i="5" a="1"/>
  <c r="B833" i="5" a="1"/>
  <c r="B913" i="5" a="1"/>
  <c r="B1577" i="5" a="1"/>
  <c r="B952" i="5" a="1"/>
  <c r="B1167" i="5" a="1"/>
  <c r="B1009" i="5" a="1"/>
  <c r="B1399" i="5" a="1"/>
  <c r="B1135" i="5" a="1"/>
  <c r="B1605" i="5" a="1"/>
  <c r="B1323" i="5" a="1"/>
  <c r="B1508" i="5" a="1"/>
  <c r="B902" i="5" a="1"/>
  <c r="B1468" i="5" a="1"/>
  <c r="B1184" i="5" a="1"/>
  <c r="B1311" i="5" a="1"/>
  <c r="B1050" i="5" a="1"/>
  <c r="B760" i="5" a="1"/>
  <c r="B1452" i="5" a="1"/>
  <c r="B937" i="5" a="1"/>
  <c r="B1271" i="5" a="1"/>
  <c r="B1568" i="5" a="1"/>
  <c r="B1309" i="5" a="1"/>
  <c r="B1247" i="5" a="1"/>
  <c r="B1551" i="5" a="1"/>
  <c r="B1415" i="5" a="1"/>
  <c r="B722" i="5" a="1"/>
  <c r="B745" i="5" a="1"/>
  <c r="B1289" i="5" a="1"/>
  <c r="B1273" i="5" a="1"/>
  <c r="B1168" i="5" a="1"/>
  <c r="B721" i="5" a="1"/>
  <c r="B934" i="5" a="1"/>
  <c r="B1284" i="5" a="1"/>
  <c r="B1417" i="5" a="1"/>
  <c r="B1263" i="5" a="1"/>
  <c r="B1095" i="5" a="1"/>
  <c r="B911" i="5" a="1"/>
  <c r="B1252" i="5" a="1"/>
  <c r="B998" i="5" a="1"/>
  <c r="B1079" i="5" a="1"/>
  <c r="B1503" i="5" a="1"/>
  <c r="B822" i="5" a="1"/>
  <c r="B1297" i="5" a="1"/>
  <c r="B741" i="5" a="1"/>
  <c r="B1380" i="5" a="1"/>
  <c r="B875" i="5" a="1"/>
  <c r="B1432" i="5" a="1"/>
  <c r="B1201" i="5" a="1"/>
  <c r="B920" i="5" a="1"/>
  <c r="B1177" i="5" a="1"/>
  <c r="B896" i="5" a="1"/>
  <c r="B829" i="5" a="1"/>
  <c r="B975" i="5" a="1"/>
  <c r="B796" i="5" a="1"/>
  <c r="B826" i="5" a="1"/>
  <c r="B1583" i="5" a="1"/>
  <c r="B1240" i="5" a="1"/>
  <c r="B1219" i="5" a="1"/>
  <c r="B993" i="5" a="1"/>
  <c r="B1164" i="5" a="1"/>
  <c r="B938" i="5" a="1"/>
  <c r="B1535" i="5" a="1"/>
  <c r="B1222" i="5" a="1"/>
  <c r="B1074" i="5" a="1"/>
  <c r="B812" i="5" a="1"/>
  <c r="B960" i="5" a="1"/>
  <c r="B834" i="5" a="1"/>
  <c r="B731" i="5" a="1"/>
  <c r="B1516" i="5" a="1"/>
  <c r="B1543" i="5" a="1"/>
  <c r="B1172" i="5" a="1"/>
  <c r="B873" i="5" a="1"/>
  <c r="B1552" i="5" a="1"/>
  <c r="B1113" i="5" a="1"/>
  <c r="B877" i="5" a="1"/>
  <c r="B857" i="5" a="1"/>
  <c r="B1594" i="5" a="1"/>
  <c r="B906" i="5" a="1"/>
  <c r="B1460" i="5" a="1"/>
  <c r="B1303" i="5" a="1"/>
  <c r="B1288" i="5" a="1"/>
  <c r="B1106" i="5" a="1"/>
  <c r="B1397" i="5" a="1"/>
  <c r="B1517" i="5" a="1"/>
  <c r="B1536" i="5" a="1"/>
  <c r="B747" i="5" a="1"/>
  <c r="B1227" i="5" a="1"/>
  <c r="B766" i="5" a="1"/>
  <c r="B1218" i="5" a="1"/>
  <c r="B1504" i="5" a="1"/>
  <c r="B1447" i="5" a="1"/>
  <c r="B1283" i="5" a="1"/>
  <c r="B928" i="5" a="1"/>
  <c r="B1427" i="5" a="1"/>
  <c r="B984" i="5" a="1"/>
  <c r="B1275" i="5" a="1"/>
  <c r="B1019" i="5" a="1"/>
  <c r="B1051" i="5" a="1"/>
  <c r="B991" i="5" a="1"/>
  <c r="B898" i="5" a="1"/>
  <c r="B1402" i="5" a="1"/>
  <c r="B1496" i="5" a="1"/>
  <c r="B900" i="5" a="1"/>
  <c r="B739" i="5" a="1"/>
  <c r="B1241" i="5" a="1"/>
  <c r="B1027" i="5" a="1"/>
  <c r="B1258" i="5" a="1"/>
  <c r="B1483" i="5" a="1"/>
  <c r="B907" i="5" a="1"/>
  <c r="B1519" i="5" a="1"/>
  <c r="B795" i="5" a="1"/>
  <c r="B779" i="5" a="1"/>
  <c r="B1575" i="5" a="1"/>
  <c r="B1159" i="5" a="1"/>
  <c r="B1410" i="5" a="1"/>
  <c r="B725" i="5" a="1"/>
  <c r="B1072" i="5" a="1"/>
  <c r="B891" i="5" a="1"/>
  <c r="B1388" i="5" a="1"/>
  <c r="B1472" i="5" a="1"/>
  <c r="B1292" i="5" a="1"/>
  <c r="B1112" i="5" a="1"/>
  <c r="B787" i="5" a="1"/>
  <c r="B865" i="5" a="1"/>
  <c r="B1299" i="5" a="1"/>
  <c r="B774" i="5" a="1"/>
  <c r="B1153" i="5" a="1"/>
  <c r="B1165" i="5" a="1"/>
  <c r="B1020" i="5" a="1"/>
  <c r="B933" i="5" a="1"/>
  <c r="B1304" i="5" a="1"/>
  <c r="B1220" i="5" a="1"/>
  <c r="B1030" i="5" a="1"/>
  <c r="B1595" i="5" a="1"/>
  <c r="B1042" i="5" a="1"/>
  <c r="B1355" i="5" a="1"/>
  <c r="B792" i="5" a="1"/>
  <c r="B1081" i="5" a="1"/>
  <c r="B750" i="5" a="1"/>
  <c r="B1456" i="5" a="1"/>
  <c r="B1434" i="5" a="1"/>
  <c r="B1158" i="5" a="1"/>
  <c r="B895" i="5" a="1"/>
  <c r="B1136" i="5" a="1"/>
  <c r="B1080" i="5" a="1"/>
  <c r="B1354" i="5" a="1"/>
  <c r="B1590" i="5" a="1"/>
  <c r="B1480" i="5" a="1"/>
  <c r="B1256" i="5" a="1"/>
  <c r="B1592" i="5" a="1"/>
  <c r="B1301" i="5" a="1"/>
  <c r="B1296" i="5" a="1"/>
  <c r="B1250" i="5" a="1"/>
  <c r="B1512" i="5" a="1"/>
  <c r="B1362" i="5" a="1"/>
  <c r="B1015" i="5" a="1"/>
  <c r="B958" i="5" a="1"/>
  <c r="B1533" i="5" a="1"/>
  <c r="B978" i="5" a="1"/>
  <c r="B1444" i="5" a="1"/>
  <c r="B789" i="5" a="1"/>
  <c r="B1532" i="5" a="1"/>
  <c r="B1368" i="5" a="1"/>
  <c r="B1070" i="5" a="1"/>
  <c r="B729" i="5" a="1"/>
  <c r="B1085" i="5" a="1"/>
  <c r="B917" i="5" a="1"/>
  <c r="B1075" i="5" a="1"/>
  <c r="B1213" i="5" a="1"/>
  <c r="B827" i="5" a="1"/>
  <c r="B1045" i="5" a="1"/>
  <c r="B1212" i="5" a="1"/>
  <c r="B816" i="5" a="1"/>
  <c r="B849" i="5" a="1"/>
  <c r="B1413" i="5" a="1"/>
  <c r="B1474" i="5" a="1"/>
  <c r="B1409" i="5" a="1"/>
  <c r="B1134" i="5" a="1"/>
  <c r="B762" i="5" a="1"/>
  <c r="B956" i="5" a="1"/>
  <c r="B1378" i="5" a="1"/>
  <c r="B1040" i="5" a="1"/>
  <c r="B1119" i="5" a="1"/>
  <c r="B1053" i="5" a="1"/>
  <c r="B1244" i="5" a="1"/>
  <c r="B1529" i="5" a="1"/>
  <c r="B1570" i="5" a="1"/>
  <c r="B1430" i="5" a="1"/>
  <c r="B1197" i="5" a="1"/>
  <c r="B1044" i="5" a="1"/>
  <c r="B1069" i="5" a="1"/>
  <c r="B1523" i="5" a="1"/>
  <c r="B1597" i="5" a="1"/>
  <c r="B767" i="5" a="1"/>
  <c r="B1491" i="5" a="1"/>
  <c r="B839" i="5" a="1"/>
  <c r="B860" i="5" a="1"/>
  <c r="B1375" i="5" a="1"/>
  <c r="B1441" i="5" a="1"/>
  <c r="B740" i="5" a="1"/>
  <c r="B953" i="5" a="1"/>
  <c r="B807" i="5" a="1"/>
  <c r="B1202" i="5" a="1"/>
  <c r="B1063" i="5" a="1"/>
  <c r="B1010" i="5" a="1"/>
  <c r="B988" i="5" a="1"/>
  <c r="B846" i="5" a="1"/>
  <c r="B1470" i="5" a="1"/>
  <c r="B820" i="5" a="1"/>
  <c r="B1467" i="5" a="1"/>
  <c r="B970" i="5" a="1"/>
  <c r="B880" i="5" a="1"/>
  <c r="B1367" i="5" a="1"/>
  <c r="B1208" i="5" a="1"/>
  <c r="B1414" i="5" a="1"/>
  <c r="B1067" i="5" a="1"/>
  <c r="B1439" i="5" a="1"/>
  <c r="B1385" i="5" a="1"/>
  <c r="B730" i="5" a="1"/>
  <c r="B1445" i="5" a="1"/>
  <c r="B1527" i="5" a="1"/>
  <c r="B1089" i="5" a="1"/>
  <c r="B1490" i="5" a="1"/>
  <c r="B971" i="5" a="1"/>
  <c r="B1422" i="5" a="1"/>
  <c r="B764" i="5" a="1"/>
  <c r="B1425" i="5" a="1"/>
  <c r="B797" i="5" a="1"/>
  <c r="B1437" i="5" a="1"/>
  <c r="B1121" i="5" a="1"/>
  <c r="B945" i="5" a="1"/>
  <c r="B1386" i="5" a="1"/>
  <c r="B1031" i="5" a="1"/>
  <c r="B1457" i="5" a="1"/>
  <c r="B1003" i="5" a="1"/>
  <c r="B1204" i="5" a="1"/>
  <c r="B1548" i="5" a="1"/>
  <c r="B768" i="5" a="1"/>
  <c r="B1596" i="5" a="1"/>
  <c r="B1464" i="5" a="1"/>
  <c r="B1260" i="5" a="1"/>
  <c r="B1060" i="5" a="1"/>
  <c r="B1558" i="5" a="1"/>
  <c r="B1025" i="5" a="1"/>
  <c r="B899" i="5" a="1"/>
  <c r="B950" i="5" a="1"/>
  <c r="B1170" i="5" a="1"/>
  <c r="B892" i="5" a="1"/>
  <c r="B1147" i="5" a="1"/>
  <c r="B1077" i="5" a="1"/>
  <c r="B1033" i="5" a="1"/>
  <c r="B936" i="5" a="1"/>
  <c r="B859" i="5" a="1"/>
  <c r="B847" i="5" a="1"/>
  <c r="B1609" i="5" a="1"/>
  <c r="B778" i="5" a="1"/>
  <c r="B1387" i="5" a="1"/>
  <c r="B1316" i="5" a="1"/>
  <c r="B1064" i="5" a="1"/>
  <c r="B1475" i="5" a="1"/>
  <c r="B1178" i="5" a="1"/>
  <c r="B863" i="5" a="1"/>
  <c r="B1321" i="5" a="1"/>
  <c r="B1589" i="5" a="1"/>
  <c r="B770" i="5" a="1"/>
  <c r="B1411" i="5" a="1"/>
  <c r="B1319" i="5" a="1"/>
  <c r="B1608" i="5" a="1"/>
  <c r="B943" i="5" a="1"/>
  <c r="B1150" i="5" a="1"/>
  <c r="B1335" i="5" a="1"/>
  <c r="B782" i="5" a="1"/>
  <c r="B1510" i="5" a="1"/>
  <c r="B1007" i="5" a="1"/>
  <c r="B1127" i="5" a="1"/>
  <c r="B1262" i="5" a="1"/>
  <c r="B1340" i="5" a="1"/>
  <c r="B1501" i="5" a="1"/>
  <c r="B1054" i="5" a="1"/>
  <c r="B765" i="5" a="1"/>
  <c r="B931" i="5" a="1"/>
  <c r="B1174" i="5" a="1"/>
  <c r="B893" i="5" a="1"/>
  <c r="B1522" i="5" a="1"/>
  <c r="B1123" i="5" a="1"/>
  <c r="B1395" i="5" a="1"/>
  <c r="B1043" i="5" a="1"/>
  <c r="B1199" i="5" a="1"/>
  <c r="B1086" i="5" a="1"/>
  <c r="B1604" i="5" a="1"/>
  <c r="B1071" i="5" a="1"/>
  <c r="B840" i="5" a="1"/>
  <c r="B1154" i="5" a="1"/>
  <c r="B1192" i="5" a="1"/>
  <c r="B801" i="5" a="1"/>
  <c r="B1404" i="5" a="1"/>
  <c r="B1285" i="5" a="1"/>
  <c r="B1392" i="5" a="1"/>
  <c r="B1243" i="5" a="1"/>
  <c r="B823" i="5" a="1"/>
  <c r="B1580" i="5" a="1"/>
  <c r="B1264" i="5" a="1"/>
  <c r="B1382" i="5" a="1"/>
  <c r="B813" i="5" a="1"/>
  <c r="B1084" i="5" a="1"/>
  <c r="B996" i="5" a="1"/>
  <c r="B1194" i="5" a="1"/>
  <c r="B1469" i="5" a="1"/>
  <c r="B726" i="5" a="1"/>
  <c r="B864" i="5" a="1"/>
  <c r="B1032" i="5" a="1"/>
  <c r="B752" i="5" a="1"/>
  <c r="B1029" i="5" a="1"/>
  <c r="B987" i="5" a="1"/>
  <c r="B803" i="5" a="1"/>
  <c r="B935" i="5" a="1"/>
  <c r="B1325" i="5" a="1"/>
  <c r="B1518" i="5" a="1"/>
  <c r="B1035" i="5" a="1"/>
  <c r="B781" i="5" a="1"/>
  <c r="B1176" i="5" a="1"/>
  <c r="B848" i="5" a="1"/>
  <c r="B727" i="5" a="1"/>
  <c r="B1114" i="5" a="1"/>
  <c r="B734" i="5" a="1"/>
  <c r="B1088" i="5" a="1"/>
  <c r="B814" i="5" a="1"/>
  <c r="B1004" i="5" a="1"/>
  <c r="B835" i="5" a="1"/>
  <c r="B1230" i="5" a="1"/>
  <c r="B927" i="5" a="1"/>
  <c r="B1509" i="5" a="1"/>
  <c r="B1579" i="5" a="1"/>
  <c r="B1016" i="5" a="1"/>
  <c r="B1253" i="5" a="1"/>
  <c r="B728" i="5" a="1"/>
  <c r="B867" i="5" a="1"/>
  <c r="B1563" i="5" a="1"/>
  <c r="B1582" i="5" a="1"/>
  <c r="B763" i="5" a="1"/>
  <c r="B1374" i="5" a="1"/>
  <c r="B858" i="5" a="1"/>
  <c r="B1142" i="5" a="1"/>
  <c r="B1101" i="5" a="1"/>
  <c r="B1189" i="5" a="1"/>
  <c r="B1440" i="5" a="1"/>
  <c r="B886" i="5" a="1"/>
  <c r="B1254" i="5" a="1"/>
  <c r="B1305" i="5" a="1"/>
  <c r="B1585" i="5" a="1"/>
  <c r="B1482" i="5" a="1"/>
  <c r="B798" i="5" a="1"/>
  <c r="B1090" i="5" a="1"/>
  <c r="B1343" i="5" a="1"/>
  <c r="B974" i="5" a="1"/>
  <c r="B1198" i="5" a="1"/>
  <c r="B1481" i="5" a="1"/>
  <c r="B1451" i="5" a="1"/>
  <c r="B1215" i="5" a="1"/>
  <c r="B1037" i="5" a="1"/>
  <c r="B1295" i="5" a="1"/>
  <c r="B1514" i="5" a="1"/>
  <c r="B1331" i="5" a="1"/>
  <c r="B1173" i="5" a="1"/>
  <c r="B819" i="5" a="1"/>
  <c r="B916" i="5" a="1"/>
  <c r="B1406" i="5" a="1"/>
  <c r="B1269" i="5" a="1"/>
  <c r="B1419" i="5" a="1"/>
  <c r="B1405" i="5" a="1"/>
  <c r="B1540" i="5" a="1"/>
  <c r="B1546" i="5" a="1"/>
  <c r="B1571" i="5" a="1"/>
  <c r="B1107" i="5" a="1"/>
  <c r="B1333" i="5" a="1"/>
  <c r="B999" i="5" a="1"/>
  <c r="B775" i="5" a="1"/>
  <c r="B1160" i="5" a="1"/>
  <c r="B1370" i="5" a="1"/>
  <c r="B1359" i="5" a="1"/>
  <c r="B1132" i="5" a="1"/>
  <c r="B1372" i="5" a="1"/>
  <c r="B1300" i="5" a="1"/>
  <c r="B1363" i="5" a="1"/>
  <c r="B946" i="5" a="1"/>
  <c r="B1555" i="5" a="1"/>
  <c r="B1361" i="5" a="1"/>
  <c r="B1224" i="5" a="1"/>
  <c r="B1163" i="5" a="1"/>
  <c r="B1024" i="5" a="1"/>
  <c r="B1488" i="5" a="1"/>
  <c r="B1342" i="5" a="1"/>
  <c r="B1318" i="5" a="1"/>
  <c r="B1526" i="5" a="1"/>
  <c r="B737" i="5" a="1"/>
  <c r="B1328" i="5" a="1"/>
  <c r="B1191" i="5" a="1"/>
  <c r="B841" i="5" a="1"/>
  <c r="B1148" i="5" a="1"/>
  <c r="B884" i="5" a="1"/>
  <c r="B1584" i="5" a="1"/>
  <c r="B1602" i="5" a="1"/>
  <c r="B1431" i="5" a="1"/>
  <c r="B1128" i="5" a="1"/>
  <c r="B1001" i="5" a="1"/>
  <c r="B1322" i="5" a="1"/>
  <c r="B1185" i="5" a="1"/>
  <c r="B777" i="5" l="1"/>
  <c r="B741" i="5"/>
  <c r="B909" i="5"/>
  <c r="B1285" i="5"/>
  <c r="B1268" i="5"/>
  <c r="B1303" i="5"/>
  <c r="B1555" i="5"/>
  <c r="B1505" i="5"/>
  <c r="B897" i="5"/>
  <c r="B1027" i="5"/>
  <c r="B1302" i="5"/>
  <c r="B796" i="5"/>
  <c r="B1307" i="5"/>
  <c r="B1536" i="5"/>
  <c r="B1365" i="5"/>
  <c r="B1090" i="5"/>
  <c r="B1356" i="5"/>
  <c r="B789" i="5"/>
  <c r="B1551" i="5"/>
  <c r="B1179" i="5"/>
  <c r="B1460" i="5"/>
  <c r="B1567" i="5"/>
  <c r="B801" i="5"/>
  <c r="B1561" i="5"/>
  <c r="B1571" i="5"/>
  <c r="B996" i="5"/>
  <c r="B1192" i="5"/>
  <c r="B1252" i="5"/>
  <c r="B1225" i="5"/>
  <c r="B1231" i="5"/>
  <c r="B1581" i="5"/>
  <c r="B1455" i="5"/>
  <c r="B1422" i="5"/>
  <c r="B1448" i="5"/>
  <c r="B1217" i="5"/>
  <c r="B1080" i="5"/>
  <c r="B1507" i="5"/>
  <c r="B1392" i="5"/>
  <c r="B1606" i="5"/>
  <c r="B1190" i="5"/>
  <c r="B1076" i="5"/>
  <c r="B1434" i="5"/>
  <c r="B1134" i="5"/>
  <c r="B747" i="5"/>
  <c r="B1423" i="5"/>
  <c r="B851" i="5"/>
  <c r="B1425" i="5"/>
  <c r="B1395" i="5"/>
  <c r="B1004" i="5"/>
  <c r="B914" i="5"/>
  <c r="B868" i="5"/>
  <c r="B1265" i="5"/>
  <c r="B894" i="5"/>
  <c r="B1335" i="5"/>
  <c r="B768" i="5"/>
  <c r="B1528" i="5"/>
  <c r="B1379" i="5"/>
  <c r="B1032" i="5"/>
  <c r="B1564" i="5"/>
  <c r="B1073" i="5"/>
  <c r="B1284" i="5"/>
  <c r="B863" i="5"/>
  <c r="B1349" i="5"/>
  <c r="B1515" i="5"/>
  <c r="B1158" i="5"/>
  <c r="B915" i="5"/>
  <c r="B811" i="5"/>
  <c r="B1082" i="5"/>
  <c r="B1594" i="5"/>
  <c r="B1558" i="5"/>
  <c r="B1548" i="5"/>
  <c r="B1569" i="5"/>
  <c r="B1503" i="5"/>
  <c r="B921" i="5"/>
  <c r="B807" i="5"/>
  <c r="B1491" i="5"/>
  <c r="B1038" i="5"/>
  <c r="B1054" i="5"/>
  <c r="B786" i="5"/>
  <c r="B832" i="5"/>
  <c r="B1530" i="5"/>
  <c r="B1279" i="5"/>
  <c r="B1228" i="5"/>
  <c r="B1156" i="5"/>
  <c r="B860" i="5"/>
  <c r="B769" i="5"/>
  <c r="B1478" i="5"/>
  <c r="B1514" i="5"/>
  <c r="B1556" i="5"/>
  <c r="B1218" i="5"/>
  <c r="B1262" i="5"/>
  <c r="B1414" i="5"/>
  <c r="B841" i="5"/>
  <c r="B1064" i="5"/>
  <c r="B1065" i="5"/>
  <c r="B1171" i="5"/>
  <c r="B1140" i="5"/>
  <c r="B907" i="5"/>
  <c r="B788" i="5"/>
  <c r="B962" i="5"/>
  <c r="B878" i="5"/>
  <c r="B753" i="5"/>
  <c r="B1609" i="5"/>
  <c r="B1498" i="5"/>
  <c r="B1540" i="5"/>
  <c r="B1608" i="5"/>
  <c r="B1233" i="5"/>
  <c r="B1398" i="5"/>
  <c r="B1346" i="5"/>
  <c r="B1014" i="5"/>
  <c r="B1050" i="5"/>
  <c r="B1155" i="5"/>
  <c r="B1124" i="5"/>
  <c r="B875" i="5"/>
  <c r="B772" i="5"/>
  <c r="B898" i="5"/>
  <c r="B808" i="5"/>
  <c r="B1537" i="5"/>
  <c r="B1426" i="5"/>
  <c r="B1468" i="5"/>
  <c r="B1582" i="5"/>
  <c r="B1102" i="5"/>
  <c r="B1106" i="5"/>
  <c r="B1274" i="5"/>
  <c r="B1045" i="5"/>
  <c r="B979" i="5"/>
  <c r="B1083" i="5"/>
  <c r="B1056" i="5"/>
  <c r="B738" i="5"/>
  <c r="B790" i="5"/>
  <c r="B997" i="5"/>
  <c r="B1450" i="5"/>
  <c r="B1465" i="5"/>
  <c r="B1370" i="5"/>
  <c r="B1420" i="5"/>
  <c r="B1510" i="5"/>
  <c r="B1389" i="5"/>
  <c r="B1191" i="5"/>
  <c r="B1142" i="5"/>
  <c r="B1003" i="5"/>
  <c r="B835" i="5"/>
  <c r="B1035" i="5"/>
  <c r="B977" i="5"/>
  <c r="B949" i="5"/>
  <c r="B976" i="5"/>
  <c r="B1163" i="5"/>
  <c r="B972" i="5"/>
  <c r="B1549" i="5"/>
  <c r="B1401" i="5"/>
  <c r="B1240" i="5"/>
  <c r="B1287" i="5"/>
  <c r="B1394" i="5"/>
  <c r="B1317" i="5"/>
  <c r="B1109" i="5"/>
  <c r="B1387" i="5"/>
  <c r="B930" i="5"/>
  <c r="B1178" i="5"/>
  <c r="B983" i="5"/>
  <c r="B910" i="5"/>
  <c r="B797" i="5"/>
  <c r="B904" i="5"/>
  <c r="B1161" i="5"/>
  <c r="B724" i="5"/>
  <c r="B1590" i="5"/>
  <c r="B1060" i="5"/>
  <c r="B1376" i="5"/>
  <c r="B1010" i="5"/>
  <c r="B887" i="5"/>
  <c r="B1400" i="5"/>
  <c r="B943" i="5"/>
  <c r="B913" i="5"/>
  <c r="B1015" i="5"/>
  <c r="B1396" i="5"/>
  <c r="B1311" i="5"/>
  <c r="B854" i="5"/>
  <c r="B1114" i="5"/>
  <c r="B840" i="5"/>
  <c r="B1464" i="5"/>
  <c r="B838" i="5"/>
  <c r="B1597" i="5"/>
  <c r="B1406" i="5"/>
  <c r="B1508" i="5"/>
  <c r="B1384" i="5"/>
  <c r="B1033" i="5"/>
  <c r="B1198" i="5"/>
  <c r="B1444" i="5"/>
  <c r="B1148" i="5"/>
  <c r="B1440" i="5"/>
  <c r="B906" i="5"/>
  <c r="B850" i="5"/>
  <c r="B1255" i="5"/>
  <c r="B1127" i="5"/>
  <c r="B1055" i="5"/>
  <c r="B1304" i="5"/>
  <c r="B1461" i="5"/>
  <c r="B1337" i="5"/>
  <c r="B1079" i="5"/>
  <c r="B1552" i="5"/>
  <c r="B1390" i="5"/>
  <c r="B1353" i="5"/>
  <c r="B1062" i="5"/>
  <c r="B746" i="5"/>
  <c r="B1289" i="5"/>
  <c r="B1550" i="5"/>
  <c r="B1095" i="5"/>
  <c r="B1023" i="5"/>
  <c r="B1466" i="5"/>
  <c r="B1364" i="5"/>
  <c r="B1413" i="5"/>
  <c r="B1093" i="5"/>
  <c r="B939" i="5"/>
  <c r="B732" i="5"/>
  <c r="B1487" i="5"/>
  <c r="B1497" i="5"/>
  <c r="B1402" i="5"/>
  <c r="B1435" i="5"/>
  <c r="B1542" i="5"/>
  <c r="B1421" i="5"/>
  <c r="B889" i="5"/>
  <c r="B1234" i="5"/>
  <c r="B1025" i="5"/>
  <c r="B899" i="5"/>
  <c r="B1051" i="5"/>
  <c r="B1016" i="5"/>
  <c r="B1006" i="5"/>
  <c r="B750" i="5"/>
  <c r="B883" i="5"/>
  <c r="B770" i="5"/>
  <c r="B1471" i="5"/>
  <c r="B1481" i="5"/>
  <c r="B1386" i="5"/>
  <c r="B1427" i="5"/>
  <c r="B1526" i="5"/>
  <c r="B1405" i="5"/>
  <c r="B1215" i="5"/>
  <c r="B1213" i="5"/>
  <c r="B1017" i="5"/>
  <c r="B867" i="5"/>
  <c r="B1043" i="5"/>
  <c r="B998" i="5"/>
  <c r="B981" i="5"/>
  <c r="B734" i="5"/>
  <c r="B993" i="5"/>
  <c r="B1565" i="5"/>
  <c r="B1433" i="5"/>
  <c r="B1272" i="5"/>
  <c r="B1319" i="5"/>
  <c r="B1424" i="5"/>
  <c r="B1333" i="5"/>
  <c r="B1135" i="5"/>
  <c r="B1403" i="5"/>
  <c r="B946" i="5"/>
  <c r="B722" i="5"/>
  <c r="B994" i="5"/>
  <c r="B926" i="5"/>
  <c r="B837" i="5"/>
  <c r="B920" i="5"/>
  <c r="B908" i="5"/>
  <c r="B1493" i="5"/>
  <c r="B1318" i="5"/>
  <c r="B1451" i="5"/>
  <c r="B1118" i="5"/>
  <c r="B1320" i="5"/>
  <c r="B1261" i="5"/>
  <c r="B873" i="5"/>
  <c r="B1331" i="5"/>
  <c r="B879" i="5"/>
  <c r="B1122" i="5"/>
  <c r="B922" i="5"/>
  <c r="B849" i="5"/>
  <c r="B1012" i="5"/>
  <c r="B848" i="5"/>
  <c r="B1196" i="5"/>
  <c r="B742" i="5"/>
  <c r="B1587" i="5"/>
  <c r="B1568" i="5"/>
  <c r="B1310" i="5"/>
  <c r="B1452" i="5"/>
  <c r="B1375" i="5"/>
  <c r="B1184" i="5"/>
  <c r="B1207" i="5"/>
  <c r="B1259" i="5"/>
  <c r="B803" i="5"/>
  <c r="B941" i="5"/>
  <c r="B855" i="5"/>
  <c r="B767" i="5"/>
  <c r="B940" i="5"/>
  <c r="B776" i="5"/>
  <c r="B1107" i="5"/>
  <c r="B1002" i="5"/>
  <c r="B986" i="5"/>
  <c r="B739" i="5"/>
  <c r="B1397" i="5"/>
  <c r="B965" i="5"/>
  <c r="B1112" i="5"/>
  <c r="B1323" i="5"/>
  <c r="B809" i="5"/>
  <c r="B1454" i="5"/>
  <c r="B950" i="5"/>
  <c r="B1470" i="5"/>
  <c r="B1199" i="5"/>
  <c r="B1432" i="5"/>
  <c r="B1194" i="5"/>
  <c r="B794" i="5"/>
  <c r="B804" i="5"/>
  <c r="B1373" i="5"/>
  <c r="B923" i="5"/>
  <c r="B1236" i="5"/>
  <c r="B833" i="5"/>
  <c r="B1559" i="5"/>
  <c r="B1378" i="5"/>
  <c r="B1290" i="5"/>
  <c r="B839" i="5"/>
  <c r="B1409" i="5"/>
  <c r="B1264" i="5"/>
  <c r="B1517" i="5"/>
  <c r="B1071" i="5"/>
  <c r="B1351" i="5"/>
  <c r="B1149" i="5"/>
  <c r="B1412" i="5"/>
  <c r="B1104" i="5"/>
  <c r="B961" i="5"/>
  <c r="B1570" i="5"/>
  <c r="B1288" i="5"/>
  <c r="B1242" i="5"/>
  <c r="B723" i="5"/>
  <c r="B1479" i="5"/>
  <c r="B1572" i="5"/>
  <c r="B1237" i="5"/>
  <c r="B927" i="5"/>
  <c r="B791" i="5"/>
  <c r="B758" i="5"/>
  <c r="B1589" i="5"/>
  <c r="B1359" i="5"/>
  <c r="B1327" i="5"/>
  <c r="B1367" i="5"/>
  <c r="B1436" i="5"/>
  <c r="B1357" i="5"/>
  <c r="B1167" i="5"/>
  <c r="B953" i="5"/>
  <c r="B975" i="5"/>
  <c r="B763" i="5"/>
  <c r="B1019" i="5"/>
  <c r="B945" i="5"/>
  <c r="B885" i="5"/>
  <c r="B944" i="5"/>
  <c r="B877" i="5"/>
  <c r="B992" i="5"/>
  <c r="B1573" i="5"/>
  <c r="B1441" i="5"/>
  <c r="B1295" i="5"/>
  <c r="B1328" i="5"/>
  <c r="B1428" i="5"/>
  <c r="B1341" i="5"/>
  <c r="B1141" i="5"/>
  <c r="B825" i="5"/>
  <c r="B959" i="5"/>
  <c r="B731" i="5"/>
  <c r="B1001" i="5"/>
  <c r="B929" i="5"/>
  <c r="B853" i="5"/>
  <c r="B928" i="5"/>
  <c r="B754" i="5"/>
  <c r="B1501" i="5"/>
  <c r="B1321" i="5"/>
  <c r="B1280" i="5"/>
  <c r="B1150" i="5"/>
  <c r="B1343" i="5"/>
  <c r="B1269" i="5"/>
  <c r="B982" i="5"/>
  <c r="B1339" i="5"/>
  <c r="B882" i="5"/>
  <c r="B1130" i="5"/>
  <c r="B935" i="5"/>
  <c r="B862" i="5"/>
  <c r="B721" i="5"/>
  <c r="B856" i="5"/>
  <c r="B1535" i="5"/>
  <c r="B1595" i="5"/>
  <c r="B1576" i="5"/>
  <c r="B1313" i="5"/>
  <c r="B1066" i="5"/>
  <c r="B1472" i="5"/>
  <c r="B1201" i="5"/>
  <c r="B1216" i="5"/>
  <c r="B1267" i="5"/>
  <c r="B815" i="5"/>
  <c r="B957" i="5"/>
  <c r="B858" i="5"/>
  <c r="B773" i="5"/>
  <c r="B948" i="5"/>
  <c r="B784" i="5"/>
  <c r="B1005" i="5"/>
  <c r="B872" i="5"/>
  <c r="B1523" i="5"/>
  <c r="B1602" i="5"/>
  <c r="B1600" i="5"/>
  <c r="B1340" i="5"/>
  <c r="B1388" i="5"/>
  <c r="B1088" i="5"/>
  <c r="B1133" i="5"/>
  <c r="B1197" i="5"/>
  <c r="B1153" i="5"/>
  <c r="B813" i="5"/>
  <c r="B755" i="5"/>
  <c r="B1036" i="5"/>
  <c r="B876" i="5"/>
  <c r="B785" i="5"/>
  <c r="B1492" i="5"/>
  <c r="B1007" i="5"/>
  <c r="B834" i="5"/>
  <c r="B1126" i="5"/>
  <c r="B798" i="5"/>
  <c r="B1203" i="5"/>
  <c r="B984" i="5"/>
  <c r="B1296" i="5"/>
  <c r="B780" i="5"/>
  <c r="B903" i="5"/>
  <c r="B1354" i="5"/>
  <c r="B1291" i="5"/>
  <c r="B1560" i="5"/>
  <c r="B1251" i="5"/>
  <c r="B1175" i="5"/>
  <c r="B1220" i="5"/>
  <c r="B931" i="5"/>
  <c r="B1605" i="5"/>
  <c r="B1224" i="5"/>
  <c r="B1607" i="5"/>
  <c r="B1181" i="5"/>
  <c r="B932" i="5"/>
  <c r="B1385" i="5"/>
  <c r="B1372" i="5"/>
  <c r="B1371" i="5"/>
  <c r="B1024" i="5"/>
  <c r="B1223" i="5"/>
  <c r="B1312" i="5"/>
  <c r="B1513" i="5"/>
  <c r="B1250" i="5"/>
  <c r="B1459" i="5"/>
  <c r="B1369" i="5"/>
  <c r="B1488" i="5"/>
  <c r="B1355" i="5"/>
  <c r="B1028" i="5"/>
  <c r="B1408" i="5"/>
  <c r="B1329" i="5"/>
  <c r="B1315" i="5"/>
  <c r="B958" i="5"/>
  <c r="B1469" i="5"/>
  <c r="B1431" i="5"/>
  <c r="B1430" i="5"/>
  <c r="B1081" i="5"/>
  <c r="B896" i="5"/>
  <c r="B952" i="5"/>
  <c r="B1525" i="5"/>
  <c r="B1366" i="5"/>
  <c r="B1592" i="5"/>
  <c r="B1232" i="5"/>
  <c r="B1368" i="5"/>
  <c r="B1293" i="5"/>
  <c r="B1077" i="5"/>
  <c r="B1363" i="5"/>
  <c r="B911" i="5"/>
  <c r="B1154" i="5"/>
  <c r="B954" i="5"/>
  <c r="B881" i="5"/>
  <c r="B759" i="5"/>
  <c r="B880" i="5"/>
  <c r="B1099" i="5"/>
  <c r="B733" i="5"/>
  <c r="B1509" i="5"/>
  <c r="B1324" i="5"/>
  <c r="B1407" i="5"/>
  <c r="B1182" i="5"/>
  <c r="B1352" i="5"/>
  <c r="B1277" i="5"/>
  <c r="B1046" i="5"/>
  <c r="B1347" i="5"/>
  <c r="B895" i="5"/>
  <c r="B1138" i="5"/>
  <c r="B938" i="5"/>
  <c r="B865" i="5"/>
  <c r="B727" i="5"/>
  <c r="B864" i="5"/>
  <c r="B775" i="5"/>
  <c r="B1603" i="5"/>
  <c r="B1211" i="5"/>
  <c r="B1316" i="5"/>
  <c r="B1239" i="5"/>
  <c r="B1210" i="5"/>
  <c r="B1209" i="5"/>
  <c r="B1222" i="5"/>
  <c r="B1275" i="5"/>
  <c r="B818" i="5"/>
  <c r="B973" i="5"/>
  <c r="B871" i="5"/>
  <c r="B793" i="5"/>
  <c r="B956" i="5"/>
  <c r="B792" i="5"/>
  <c r="B1591" i="5"/>
  <c r="B1531" i="5"/>
  <c r="B1098" i="5"/>
  <c r="B1212" i="5"/>
  <c r="B1361" i="5"/>
  <c r="B1404" i="5"/>
  <c r="B1111" i="5"/>
  <c r="B1136" i="5"/>
  <c r="B1200" i="5"/>
  <c r="B1169" i="5"/>
  <c r="B829" i="5"/>
  <c r="B778" i="5"/>
  <c r="B1044" i="5"/>
  <c r="B884" i="5"/>
  <c r="B817" i="5"/>
  <c r="B805" i="5"/>
  <c r="B744" i="5"/>
  <c r="B1502" i="5"/>
  <c r="B1538" i="5"/>
  <c r="B1580" i="5"/>
  <c r="B1244" i="5"/>
  <c r="B1294" i="5"/>
  <c r="B1438" i="5"/>
  <c r="B1030" i="5"/>
  <c r="B1096" i="5"/>
  <c r="B1089" i="5"/>
  <c r="B1195" i="5"/>
  <c r="B1164" i="5"/>
  <c r="B955" i="5"/>
  <c r="B812" i="5"/>
  <c r="B1057" i="5"/>
  <c r="B1545" i="5"/>
  <c r="B1282" i="5"/>
  <c r="B1473" i="5"/>
  <c r="B726" i="5"/>
  <c r="B1485" i="5"/>
  <c r="B1084" i="5"/>
  <c r="B1018" i="5"/>
  <c r="B934" i="5"/>
  <c r="B1103" i="5"/>
  <c r="B925" i="5"/>
  <c r="B1486" i="5"/>
  <c r="B1176" i="5"/>
  <c r="B1579" i="5"/>
  <c r="B1173" i="5"/>
  <c r="B1577" i="5"/>
  <c r="B1500" i="5"/>
  <c r="B1166" i="5"/>
  <c r="B1193" i="5"/>
  <c r="B735" i="5"/>
  <c r="B1334" i="5"/>
  <c r="B1309" i="5"/>
  <c r="B1586" i="5"/>
  <c r="B985" i="5"/>
  <c r="B1144" i="5"/>
  <c r="B1442" i="5"/>
  <c r="B1226" i="5"/>
  <c r="B1183" i="5"/>
  <c r="B766" i="5"/>
  <c r="B1380" i="5"/>
  <c r="B902" i="5"/>
  <c r="B1157" i="5"/>
  <c r="B1020" i="5"/>
  <c r="B1494" i="5"/>
  <c r="B1520" i="5"/>
  <c r="B870" i="5"/>
  <c r="B1170" i="5"/>
  <c r="B765" i="5"/>
  <c r="B888" i="5"/>
  <c r="B1453" i="5"/>
  <c r="B1260" i="5"/>
  <c r="B1348" i="5"/>
  <c r="B1504" i="5"/>
  <c r="B1256" i="5"/>
  <c r="B1230" i="5"/>
  <c r="B725" i="5"/>
  <c r="B1299" i="5"/>
  <c r="B847" i="5"/>
  <c r="B1008" i="5"/>
  <c r="B890" i="5"/>
  <c r="B814" i="5"/>
  <c r="B980" i="5"/>
  <c r="B816" i="5"/>
  <c r="B951" i="5"/>
  <c r="B844" i="5"/>
  <c r="B1456" i="5"/>
  <c r="B1254" i="5"/>
  <c r="B1342" i="5"/>
  <c r="B1271" i="5"/>
  <c r="B1221" i="5"/>
  <c r="B1219" i="5"/>
  <c r="B1227" i="5"/>
  <c r="B1283" i="5"/>
  <c r="B831" i="5"/>
  <c r="B990" i="5"/>
  <c r="B874" i="5"/>
  <c r="B799" i="5"/>
  <c r="B964" i="5"/>
  <c r="B800" i="5"/>
  <c r="B1047" i="5"/>
  <c r="B1539" i="5"/>
  <c r="B1248" i="5"/>
  <c r="B1246" i="5"/>
  <c r="B1374" i="5"/>
  <c r="B1417" i="5"/>
  <c r="B1120" i="5"/>
  <c r="B1159" i="5"/>
  <c r="B1205" i="5"/>
  <c r="B1177" i="5"/>
  <c r="B845" i="5"/>
  <c r="B787" i="5"/>
  <c r="B1052" i="5"/>
  <c r="B892" i="5"/>
  <c r="B728" i="5"/>
  <c r="B1458" i="5"/>
  <c r="B1467" i="5"/>
  <c r="B1546" i="5"/>
  <c r="B1588" i="5"/>
  <c r="B1270" i="5"/>
  <c r="B1297" i="5"/>
  <c r="B1446" i="5"/>
  <c r="B1063" i="5"/>
  <c r="B1119" i="5"/>
  <c r="B1097" i="5"/>
  <c r="B737" i="5"/>
  <c r="B1172" i="5"/>
  <c r="B971" i="5"/>
  <c r="B820" i="5"/>
  <c r="B1021" i="5"/>
  <c r="B1125" i="5"/>
  <c r="B1575" i="5"/>
  <c r="B1585" i="5"/>
  <c r="B1474" i="5"/>
  <c r="B1516" i="5"/>
  <c r="B1418" i="5"/>
  <c r="B1229" i="5"/>
  <c r="B1350" i="5"/>
  <c r="B1322" i="5"/>
  <c r="B918" i="5"/>
  <c r="B1026" i="5"/>
  <c r="B1131" i="5"/>
  <c r="B1100" i="5"/>
  <c r="B827" i="5"/>
  <c r="B748" i="5"/>
  <c r="B779" i="5"/>
  <c r="B1476" i="5"/>
  <c r="B1091" i="5"/>
  <c r="B1518" i="5"/>
  <c r="B1039" i="5"/>
  <c r="B1263" i="5"/>
  <c r="B1325" i="5"/>
  <c r="B987" i="5"/>
  <c r="B821" i="5"/>
  <c r="B912" i="5"/>
  <c r="B1292" i="5"/>
  <c r="B1086" i="5"/>
  <c r="B1253" i="5"/>
  <c r="B866" i="5"/>
  <c r="B846" i="5"/>
  <c r="B1399" i="5"/>
  <c r="B830" i="5"/>
  <c r="B1238" i="5"/>
  <c r="B1162" i="5"/>
  <c r="B1383" i="5"/>
  <c r="B1123" i="5"/>
  <c r="B1011" i="5"/>
  <c r="B1168" i="5"/>
  <c r="B1059" i="5"/>
  <c r="B1522" i="5"/>
  <c r="B1078" i="5"/>
  <c r="B1411" i="5"/>
  <c r="B822" i="5"/>
  <c r="B1281" i="5"/>
  <c r="B1437" i="5"/>
  <c r="B1301" i="5"/>
  <c r="B1029" i="5"/>
  <c r="B1013" i="5"/>
  <c r="B1314" i="5"/>
  <c r="B1533" i="5"/>
  <c r="B1496" i="5"/>
  <c r="B917" i="5"/>
  <c r="B1243" i="5"/>
  <c r="B1484" i="5"/>
  <c r="B1308" i="5"/>
  <c r="B1145" i="5"/>
  <c r="B1495" i="5"/>
  <c r="B1391" i="5"/>
  <c r="B1245" i="5"/>
  <c r="B978" i="5"/>
  <c r="B901" i="5"/>
  <c r="B1489" i="5"/>
  <c r="B1241" i="5"/>
  <c r="B757" i="5"/>
  <c r="B1187" i="5"/>
  <c r="B988" i="5"/>
  <c r="B824" i="5"/>
  <c r="B1563" i="5"/>
  <c r="B1544" i="5"/>
  <c r="B1278" i="5"/>
  <c r="B1393" i="5"/>
  <c r="B1445" i="5"/>
  <c r="B1152" i="5"/>
  <c r="B1189" i="5"/>
  <c r="B1235" i="5"/>
  <c r="B762" i="5"/>
  <c r="B893" i="5"/>
  <c r="B826" i="5"/>
  <c r="B729" i="5"/>
  <c r="B916" i="5"/>
  <c r="B752" i="5"/>
  <c r="B1132" i="5"/>
  <c r="B806" i="5"/>
  <c r="B1547" i="5"/>
  <c r="B1512" i="5"/>
  <c r="B1249" i="5"/>
  <c r="B1377" i="5"/>
  <c r="B1429" i="5"/>
  <c r="B1143" i="5"/>
  <c r="B1165" i="5"/>
  <c r="B1208" i="5"/>
  <c r="B730" i="5"/>
  <c r="B861" i="5"/>
  <c r="B810" i="5"/>
  <c r="B1117" i="5"/>
  <c r="B900" i="5"/>
  <c r="B736" i="5"/>
  <c r="B823" i="5"/>
  <c r="B1475" i="5"/>
  <c r="B1554" i="5"/>
  <c r="B1596" i="5"/>
  <c r="B1273" i="5"/>
  <c r="B1300" i="5"/>
  <c r="B751" i="5"/>
  <c r="B1069" i="5"/>
  <c r="B1128" i="5"/>
  <c r="B1105" i="5"/>
  <c r="B743" i="5"/>
  <c r="B1180" i="5"/>
  <c r="B991" i="5"/>
  <c r="B828" i="5"/>
  <c r="B1053" i="5"/>
  <c r="B1583" i="5"/>
  <c r="B1593" i="5"/>
  <c r="B1482" i="5"/>
  <c r="B1524" i="5"/>
  <c r="B1449" i="5"/>
  <c r="B857" i="5"/>
  <c r="B1358" i="5"/>
  <c r="B1330" i="5"/>
  <c r="B937" i="5"/>
  <c r="B1034" i="5"/>
  <c r="B1139" i="5"/>
  <c r="B1108" i="5"/>
  <c r="B843" i="5"/>
  <c r="B756" i="5"/>
  <c r="B1121" i="5"/>
  <c r="B891" i="5"/>
  <c r="B1511" i="5"/>
  <c r="B1521" i="5"/>
  <c r="B1415" i="5"/>
  <c r="B1447" i="5"/>
  <c r="B1566" i="5"/>
  <c r="B989" i="5"/>
  <c r="B1074" i="5"/>
  <c r="B1258" i="5"/>
  <c r="B1037" i="5"/>
  <c r="B947" i="5"/>
  <c r="B1067" i="5"/>
  <c r="B1040" i="5"/>
  <c r="B1206" i="5"/>
  <c r="B774" i="5"/>
  <c r="B1298" i="5"/>
  <c r="B1599" i="5"/>
  <c r="B1049" i="5"/>
  <c r="B1527" i="5"/>
  <c r="B1174" i="5"/>
  <c r="B1557" i="5"/>
  <c r="B1186" i="5"/>
  <c r="B919" i="5"/>
  <c r="B1336" i="5"/>
  <c r="B802" i="5"/>
  <c r="B1247" i="5"/>
  <c r="B967" i="5"/>
  <c r="B966" i="5"/>
  <c r="B1092" i="5"/>
  <c r="B1541" i="5"/>
  <c r="B1306" i="5"/>
  <c r="B842" i="5"/>
  <c r="B1345" i="5"/>
  <c r="B1087" i="5"/>
  <c r="B1506" i="5"/>
  <c r="B1022" i="5"/>
  <c r="B1344" i="5"/>
  <c r="B1543" i="5"/>
  <c r="B1085" i="5"/>
  <c r="B771" i="5"/>
  <c r="B740" i="5"/>
  <c r="B745" i="5"/>
  <c r="B1553" i="5"/>
  <c r="B1443" i="5"/>
  <c r="B1257" i="5"/>
  <c r="B1115" i="5"/>
  <c r="B1598" i="5"/>
  <c r="B1362" i="5"/>
  <c r="B795" i="5"/>
  <c r="B1477" i="5"/>
  <c r="B1439" i="5"/>
  <c r="B886" i="5"/>
  <c r="B1137" i="5"/>
  <c r="B960" i="5"/>
  <c r="B1286" i="5"/>
  <c r="B1534" i="5"/>
  <c r="B969" i="5"/>
  <c r="B970" i="5"/>
  <c r="B924" i="5"/>
  <c r="B760" i="5"/>
  <c r="B1499" i="5"/>
  <c r="B1578" i="5"/>
  <c r="B1480" i="5"/>
  <c r="B1305" i="5"/>
  <c r="B1332" i="5"/>
  <c r="B905" i="5"/>
  <c r="B1101" i="5"/>
  <c r="B1160" i="5"/>
  <c r="B1129" i="5"/>
  <c r="B781" i="5"/>
  <c r="B1204" i="5"/>
  <c r="B1009" i="5"/>
  <c r="B852" i="5"/>
  <c r="B761" i="5"/>
  <c r="B1068" i="5"/>
  <c r="B936" i="5"/>
  <c r="B1483" i="5"/>
  <c r="B1562" i="5"/>
  <c r="B1604" i="5"/>
  <c r="B1276" i="5"/>
  <c r="B1326" i="5"/>
  <c r="B783" i="5"/>
  <c r="B1072" i="5"/>
  <c r="B1151" i="5"/>
  <c r="B1113" i="5"/>
  <c r="B749" i="5"/>
  <c r="B1188" i="5"/>
  <c r="B995" i="5"/>
  <c r="B836" i="5"/>
  <c r="B1061" i="5"/>
  <c r="B942" i="5"/>
  <c r="B1601" i="5"/>
  <c r="B1490" i="5"/>
  <c r="B1532" i="5"/>
  <c r="B1584" i="5"/>
  <c r="B1202" i="5"/>
  <c r="B1382" i="5"/>
  <c r="B1338" i="5"/>
  <c r="B1000" i="5"/>
  <c r="B1042" i="5"/>
  <c r="B1147" i="5"/>
  <c r="B1116" i="5"/>
  <c r="B859" i="5"/>
  <c r="B764" i="5"/>
  <c r="B1058" i="5"/>
  <c r="B1519" i="5"/>
  <c r="B1529" i="5"/>
  <c r="B1419" i="5"/>
  <c r="B1462" i="5"/>
  <c r="B1574" i="5"/>
  <c r="B1070" i="5"/>
  <c r="B1094" i="5"/>
  <c r="B1266" i="5"/>
  <c r="B1041" i="5"/>
  <c r="B963" i="5"/>
  <c r="B1075" i="5"/>
  <c r="B1048" i="5"/>
  <c r="B1214" i="5"/>
  <c r="B782" i="5"/>
  <c r="B1146" i="5"/>
  <c r="B869" i="5"/>
  <c r="B1410" i="5"/>
  <c r="B1457" i="5"/>
  <c r="B1360" i="5"/>
  <c r="B1416" i="5"/>
  <c r="B1463" i="5"/>
  <c r="B1381" i="5"/>
  <c r="B1185" i="5"/>
  <c r="B1110" i="5"/>
  <c r="B999" i="5"/>
  <c r="B819" i="5"/>
  <c r="B1031" i="5"/>
  <c r="B974" i="5"/>
  <c r="B933" i="5"/>
  <c r="B968" i="5"/>
  <c r="I5" i="5"/>
  <c r="K25" i="5"/>
  <c r="I58" i="5"/>
  <c r="J58" i="5" s="1"/>
  <c r="K9" i="5"/>
  <c r="K20" i="5"/>
  <c r="K33" i="5"/>
  <c r="K40" i="5"/>
  <c r="K4" i="5"/>
  <c r="K63" i="5"/>
  <c r="K50" i="5"/>
  <c r="K5" i="5"/>
  <c r="I39" i="5"/>
  <c r="I9" i="5"/>
  <c r="I44" i="5"/>
  <c r="J44" i="5" s="1"/>
  <c r="I21" i="5"/>
  <c r="I53" i="5"/>
  <c r="I30" i="5"/>
  <c r="I62" i="5"/>
  <c r="K19" i="5"/>
  <c r="K28" i="5"/>
  <c r="K21" i="5"/>
  <c r="K14" i="5"/>
  <c r="K32" i="5"/>
  <c r="L32" i="5" s="1" a="1"/>
  <c r="L32" i="5" s="1"/>
  <c r="K16" i="5"/>
  <c r="K58" i="5"/>
  <c r="K41" i="5"/>
  <c r="I43" i="5"/>
  <c r="J43" i="5" s="1"/>
  <c r="I16" i="5"/>
  <c r="I48" i="5"/>
  <c r="I25" i="5"/>
  <c r="I57" i="5"/>
  <c r="I34" i="5"/>
  <c r="J34" i="5" s="1"/>
  <c r="I15" i="5"/>
  <c r="K27" i="5"/>
  <c r="K36" i="5"/>
  <c r="K29" i="5"/>
  <c r="K22" i="5"/>
  <c r="K15" i="5"/>
  <c r="K13" i="5"/>
  <c r="K7" i="5"/>
  <c r="I8" i="5"/>
  <c r="I47" i="5"/>
  <c r="J47" i="5" s="1"/>
  <c r="I20" i="5"/>
  <c r="I52" i="5"/>
  <c r="I29" i="5"/>
  <c r="I61" i="5"/>
  <c r="I38" i="5"/>
  <c r="J38" i="5" s="1"/>
  <c r="I4" i="5"/>
  <c r="K35" i="5"/>
  <c r="K44" i="5"/>
  <c r="K37" i="5"/>
  <c r="K30" i="5"/>
  <c r="K23" i="5"/>
  <c r="K17" i="5"/>
  <c r="K49" i="5"/>
  <c r="I19" i="5"/>
  <c r="I51" i="5"/>
  <c r="I24" i="5"/>
  <c r="I56" i="5"/>
  <c r="J56" i="5" s="1"/>
  <c r="I33" i="5"/>
  <c r="J33" i="5" s="1"/>
  <c r="I7" i="5"/>
  <c r="I42" i="5"/>
  <c r="K43" i="5"/>
  <c r="K52" i="5"/>
  <c r="K45" i="5"/>
  <c r="K38" i="5"/>
  <c r="K31" i="5"/>
  <c r="K18" i="5"/>
  <c r="K57" i="5"/>
  <c r="I23" i="5"/>
  <c r="I55" i="5"/>
  <c r="I28" i="5"/>
  <c r="I60" i="5"/>
  <c r="J60" i="5" s="1"/>
  <c r="I37" i="5"/>
  <c r="I14" i="5"/>
  <c r="I46" i="5"/>
  <c r="K51" i="5"/>
  <c r="K60" i="5"/>
  <c r="K53" i="5"/>
  <c r="K46" i="5"/>
  <c r="K39" i="5"/>
  <c r="K26" i="5"/>
  <c r="K48" i="5"/>
  <c r="I27" i="5"/>
  <c r="I59" i="5"/>
  <c r="I32" i="5"/>
  <c r="I6" i="5"/>
  <c r="I41" i="5"/>
  <c r="I18" i="5"/>
  <c r="I50" i="5"/>
  <c r="J50" i="5" s="1"/>
  <c r="K59" i="5"/>
  <c r="K8" i="5"/>
  <c r="K61" i="5"/>
  <c r="K54" i="5"/>
  <c r="K47" i="5"/>
  <c r="K34" i="5"/>
  <c r="K6" i="5"/>
  <c r="I31" i="5"/>
  <c r="I63" i="5"/>
  <c r="J63" i="5" s="1"/>
  <c r="I36" i="5"/>
  <c r="J36" i="5" s="1"/>
  <c r="I13" i="5"/>
  <c r="I45" i="5"/>
  <c r="I22" i="5"/>
  <c r="I54" i="5"/>
  <c r="K56" i="5"/>
  <c r="K24" i="5"/>
  <c r="K62" i="5"/>
  <c r="K55" i="5"/>
  <c r="K42" i="5"/>
  <c r="I35" i="5"/>
  <c r="I40" i="5"/>
  <c r="I17" i="5"/>
  <c r="I49" i="5"/>
  <c r="I26" i="5"/>
  <c r="M43" i="5" l="1"/>
  <c r="M56" i="5"/>
  <c r="M40" i="5" l="1"/>
  <c r="B28" i="6" s="1"/>
  <c r="J51" i="5"/>
  <c r="J28" i="5"/>
  <c r="M38" i="5"/>
  <c r="B26" i="6" s="1"/>
  <c r="J40" i="5"/>
  <c r="J55" i="5"/>
  <c r="J49" i="5"/>
  <c r="M51" i="5"/>
  <c r="B39" i="6" s="1"/>
  <c r="M36" i="5"/>
  <c r="B24" i="6" s="1"/>
  <c r="J31" i="5"/>
  <c r="J42" i="5"/>
  <c r="J29" i="5"/>
  <c r="M47" i="5"/>
  <c r="B35" i="6" s="1"/>
  <c r="M42" i="5"/>
  <c r="B30" i="6" s="1"/>
  <c r="M29" i="5"/>
  <c r="B17" i="6" s="1"/>
  <c r="B712" i="5" a="1"/>
  <c r="B61" i="5" a="1"/>
  <c r="B55" i="5" a="1"/>
  <c r="B718" i="5" a="1"/>
  <c r="B358" i="5" a="1"/>
  <c r="B508" i="5" a="1"/>
  <c r="B41" i="5" a="1"/>
  <c r="B414" i="5" a="1"/>
  <c r="B56" i="5" a="1"/>
  <c r="B620" i="5" a="1"/>
  <c r="B230" i="5" a="1"/>
  <c r="B135" i="5" a="1"/>
  <c r="B421" i="5" a="1"/>
  <c r="B36" i="5" a="1"/>
  <c r="B174" i="5" a="1"/>
  <c r="B385" i="5" a="1"/>
  <c r="B552" i="5" a="1"/>
  <c r="B633" i="5" a="1"/>
  <c r="B45" i="5" a="1"/>
  <c r="B641" i="5" a="1"/>
  <c r="B396" i="5" a="1"/>
  <c r="B675" i="5" a="1"/>
  <c r="B75" i="5" a="1"/>
  <c r="B306" i="5" a="1"/>
  <c r="B420" i="5" a="1"/>
  <c r="B66" i="5" a="1"/>
  <c r="B182" i="5" a="1"/>
  <c r="B719" i="5" a="1"/>
  <c r="B341" i="5" a="1"/>
  <c r="B202" i="5" a="1"/>
  <c r="B69" i="5" a="1"/>
  <c r="B705" i="5" a="1"/>
  <c r="B121" i="5" a="1"/>
  <c r="B445" i="5" a="1"/>
  <c r="B192" i="5" a="1"/>
  <c r="B78" i="5" a="1"/>
  <c r="B370" i="5" a="1"/>
  <c r="B381" i="5" a="1"/>
  <c r="B496" i="5" a="1"/>
  <c r="B196" i="5" a="1"/>
  <c r="B160" i="5" a="1"/>
  <c r="B604" i="5" a="1"/>
  <c r="B706" i="5" a="1"/>
  <c r="B340" i="5" a="1"/>
  <c r="B63" i="5" a="1"/>
  <c r="B664" i="5" a="1"/>
  <c r="B229" i="5" a="1"/>
  <c r="B17" i="5" a="1"/>
  <c r="B290" i="5" a="1"/>
  <c r="B27" i="5" a="1"/>
  <c r="B655" i="5" a="1"/>
  <c r="B708" i="5" a="1"/>
  <c r="B283" i="5" a="1"/>
  <c r="B250" i="5" a="1"/>
  <c r="B490" i="5" a="1"/>
  <c r="B104" i="5" a="1"/>
  <c r="B101" i="5" a="1"/>
  <c r="B91" i="5" a="1"/>
  <c r="B181" i="5" a="1"/>
  <c r="B125" i="5" a="1"/>
  <c r="B418" i="5" a="1"/>
  <c r="B632" i="5" a="1"/>
  <c r="B501" i="5" a="1"/>
  <c r="B562" i="5" a="1"/>
  <c r="B237" i="5" a="1"/>
  <c r="B165" i="5" a="1"/>
  <c r="B148" i="5" a="1"/>
  <c r="B189" i="5" a="1"/>
  <c r="B240" i="5" a="1"/>
  <c r="B480" i="5" a="1"/>
  <c r="B46" i="5" a="1"/>
  <c r="B544" i="5" a="1"/>
  <c r="B299" i="5" a="1"/>
  <c r="B608" i="5" a="1"/>
  <c r="B117" i="5" a="1"/>
  <c r="B509" i="5" a="1"/>
  <c r="B530" i="5" a="1"/>
  <c r="B344" i="5" a="1"/>
  <c r="B87" i="5" a="1"/>
  <c r="B216" i="5" a="1"/>
  <c r="B454" i="5" a="1"/>
  <c r="B422" i="5" a="1"/>
  <c r="B660" i="5" a="1"/>
  <c r="B277" i="5" a="1"/>
  <c r="B93" i="5" a="1"/>
  <c r="B377" i="5" a="1"/>
  <c r="B693" i="5" a="1"/>
  <c r="B222" i="5" a="1"/>
  <c r="B678" i="5" a="1"/>
  <c r="B323" i="5" a="1"/>
  <c r="B24" i="5" a="1"/>
  <c r="B532" i="5" a="1"/>
  <c r="B624" i="5" a="1"/>
  <c r="B650" i="5" a="1"/>
  <c r="B200" i="5" a="1"/>
  <c r="B615" i="5" a="1"/>
  <c r="B96" i="5" a="1"/>
  <c r="B707" i="5" a="1"/>
  <c r="B405" i="5" a="1"/>
  <c r="B515" i="5" a="1"/>
  <c r="B457" i="5" a="1"/>
  <c r="B212" i="5" a="1"/>
  <c r="B527" i="5" a="1"/>
  <c r="B90" i="5" a="1"/>
  <c r="B327" i="5" a="1"/>
  <c r="B475" i="5" a="1"/>
  <c r="B335" i="5" a="1"/>
  <c r="B583" i="5" a="1"/>
  <c r="B497" i="5" a="1"/>
  <c r="B267" i="5" a="1"/>
  <c r="B239" i="5" a="1"/>
  <c r="B443" i="5" a="1"/>
  <c r="B571" i="5" a="1"/>
  <c r="B329" i="5" a="1"/>
  <c r="B616" i="5" a="1"/>
  <c r="B204" i="5" a="1"/>
  <c r="B518" i="5" a="1"/>
  <c r="B697" i="5" a="1"/>
  <c r="B383" i="5" a="1"/>
  <c r="B560" i="5" a="1"/>
  <c r="B514" i="5" a="1"/>
  <c r="B248" i="5" a="1"/>
  <c r="B81" i="5" a="1"/>
  <c r="B303" i="5" a="1"/>
  <c r="B149" i="5" a="1"/>
  <c r="B568" i="5" a="1"/>
  <c r="B433" i="5" a="1"/>
  <c r="B673" i="5" a="1"/>
  <c r="B543" i="5" a="1"/>
  <c r="B62" i="5" a="1"/>
  <c r="B310" i="5" a="1"/>
  <c r="B140" i="5" a="1"/>
  <c r="B26" i="5" a="1"/>
  <c r="B188" i="5" a="1"/>
  <c r="B76" i="5" a="1"/>
  <c r="B473" i="5" a="1"/>
  <c r="B460" i="5" a="1"/>
  <c r="B39" i="5" a="1"/>
  <c r="B273" i="5" a="1"/>
  <c r="B300" i="5" a="1"/>
  <c r="B15" i="5" a="1"/>
  <c r="B19" i="5" a="1"/>
  <c r="B402" i="5" a="1"/>
  <c r="B668" i="5" a="1"/>
  <c r="B456" i="5" a="1"/>
  <c r="B619" i="5" a="1"/>
  <c r="B350" i="5" a="1"/>
  <c r="B504" i="5" a="1"/>
  <c r="B613" i="5" a="1"/>
  <c r="B578" i="5" a="1"/>
  <c r="B661" i="5" a="1"/>
  <c r="B37" i="5" a="1"/>
  <c r="B466" i="5" a="1"/>
  <c r="B447" i="5" a="1"/>
  <c r="B566" i="5" a="1"/>
  <c r="B292" i="5" a="1"/>
  <c r="B352" i="5" a="1"/>
  <c r="B73" i="5" a="1"/>
  <c r="B494" i="5" a="1"/>
  <c r="B207" i="5" a="1"/>
  <c r="B83" i="5" a="1"/>
  <c r="B50" i="5" a="1"/>
  <c r="B485" i="5" a="1"/>
  <c r="B170" i="5" a="1"/>
  <c r="B307" i="5" a="1"/>
  <c r="B665" i="5" a="1"/>
  <c r="B491" i="5" a="1"/>
  <c r="B293" i="5" a="1"/>
  <c r="B32" i="5" a="1"/>
  <c r="B493" i="5" a="1"/>
  <c r="B549" i="5" a="1"/>
  <c r="B25" i="5" a="1"/>
  <c r="B108" i="5" a="1"/>
  <c r="B223" i="5" a="1"/>
  <c r="B472" i="5" a="1"/>
  <c r="B643" i="5" a="1"/>
  <c r="B324" i="5" a="1"/>
  <c r="B64" i="5" a="1"/>
  <c r="B536" i="5" a="1"/>
  <c r="B390" i="5" a="1"/>
  <c r="B261" i="5" a="1"/>
  <c r="B365" i="5" a="1"/>
  <c r="B662" i="5" a="1"/>
  <c r="B119" i="5" a="1"/>
  <c r="B680" i="5" a="1"/>
  <c r="B401" i="5" a="1"/>
  <c r="B279" i="5" a="1"/>
  <c r="B696" i="5" a="1"/>
  <c r="B498" i="5" a="1"/>
  <c r="B364" i="5" a="1"/>
  <c r="B234" i="5" a="1"/>
  <c r="B315" i="5" a="1"/>
  <c r="B153" i="5" a="1"/>
  <c r="B690" i="5" a="1"/>
  <c r="B362" i="5" a="1"/>
  <c r="B185" i="5" a="1"/>
  <c r="B623" i="5" a="1"/>
  <c r="B263" i="5" a="1"/>
  <c r="B363" i="5" a="1"/>
  <c r="B205" i="5" a="1"/>
  <c r="B593" i="5" a="1"/>
  <c r="B638" i="5" a="1"/>
  <c r="B413" i="5" a="1"/>
  <c r="B539" i="5" a="1"/>
  <c r="B558" i="5" a="1"/>
  <c r="B89" i="5" a="1"/>
  <c r="B645" i="5" a="1"/>
  <c r="B244" i="5" a="1"/>
  <c r="B575" i="5" a="1"/>
  <c r="B272" i="5" a="1"/>
  <c r="B430" i="5" a="1"/>
  <c r="B432" i="5" a="1"/>
  <c r="B692" i="5" a="1"/>
  <c r="B629" i="5" a="1"/>
  <c r="B331" i="5" a="1"/>
  <c r="B103" i="5" a="1"/>
  <c r="B249" i="5" a="1"/>
  <c r="B465" i="5" a="1"/>
  <c r="B14" i="5" a="1"/>
  <c r="B8" i="5" a="1"/>
  <c r="B114" i="5" a="1"/>
  <c r="B486" i="5" a="1"/>
  <c r="B278" i="5" a="1"/>
  <c r="B337" i="5" a="1"/>
  <c r="B676" i="5" a="1"/>
  <c r="B502" i="5" a="1"/>
  <c r="B339" i="5" a="1"/>
  <c r="B458" i="5" a="1"/>
  <c r="B631" i="5" a="1"/>
  <c r="B582" i="5" a="1"/>
  <c r="B180" i="5" a="1"/>
  <c r="B398" i="5" a="1"/>
  <c r="B505" i="5" a="1"/>
  <c r="B343" i="5" a="1"/>
  <c r="B195" i="5" a="1"/>
  <c r="B554" i="5" a="1"/>
  <c r="B221" i="5" a="1"/>
  <c r="B557" i="5" a="1"/>
  <c r="B137" i="5" a="1"/>
  <c r="B579" i="5" a="1"/>
  <c r="B77" i="5" a="1"/>
  <c r="B439" i="5" a="1"/>
  <c r="B100" i="5" a="1"/>
  <c r="B6" i="5" a="1"/>
  <c r="B65" i="5" a="1"/>
  <c r="B714" i="5" a="1"/>
  <c r="B294" i="5" a="1"/>
  <c r="B585" i="5" a="1"/>
  <c r="B689" i="5" a="1"/>
  <c r="B144" i="5" a="1"/>
  <c r="B704" i="5" a="1"/>
  <c r="B553" i="5" a="1"/>
  <c r="B570" i="5" a="1"/>
  <c r="B667" i="5" a="1"/>
  <c r="B201" i="5" a="1"/>
  <c r="B70" i="5" a="1"/>
  <c r="B320" i="5" a="1"/>
  <c r="B711" i="5" a="1"/>
  <c r="B260" i="5" a="1"/>
  <c r="B548" i="5" a="1"/>
  <c r="B440" i="5" a="1"/>
  <c r="B226" i="5" a="1"/>
  <c r="B448" i="5" a="1"/>
  <c r="B666" i="5" a="1"/>
  <c r="B656" i="5" a="1"/>
  <c r="B429" i="5" a="1"/>
  <c r="B215" i="5" a="1"/>
  <c r="B399" i="5" a="1"/>
  <c r="B319" i="5" a="1"/>
  <c r="B28" i="5" a="1"/>
  <c r="B419" i="5" a="1"/>
  <c r="B686" i="5" a="1"/>
  <c r="B213" i="5" a="1"/>
  <c r="B464" i="5" a="1"/>
  <c r="B580" i="5" a="1"/>
  <c r="B652" i="5" a="1"/>
  <c r="B84" i="5" a="1"/>
  <c r="B644" i="5" a="1"/>
  <c r="B677" i="5" a="1"/>
  <c r="B276" i="5" a="1"/>
  <c r="B601" i="5" a="1"/>
  <c r="B717" i="5" a="1"/>
  <c r="B262" i="5" a="1"/>
  <c r="B286" i="5" a="1"/>
  <c r="B427" i="5" a="1"/>
  <c r="B415" i="5" a="1"/>
  <c r="B312" i="5" a="1"/>
  <c r="B605" i="5" a="1"/>
  <c r="B330" i="5" a="1"/>
  <c r="B166" i="5" a="1"/>
  <c r="B630" i="5" a="1"/>
  <c r="B82" i="5" a="1"/>
  <c r="B68" i="5" a="1"/>
  <c r="B688" i="5" a="1"/>
  <c r="B354" i="5" a="1"/>
  <c r="B285" i="5" a="1"/>
  <c r="B52" i="5" a="1"/>
  <c r="B245" i="5" a="1"/>
  <c r="B392" i="5" a="1"/>
  <c r="B477" i="5" a="1"/>
  <c r="B270" i="5" a="1"/>
  <c r="B298" i="5" a="1"/>
  <c r="B126" i="5" a="1"/>
  <c r="B194" i="5" a="1"/>
  <c r="B333" i="5" a="1"/>
  <c r="B635" i="5" a="1"/>
  <c r="B271" i="5" a="1"/>
  <c r="B211" i="5" a="1"/>
  <c r="B325" i="5" a="1"/>
  <c r="B565" i="5" a="1"/>
  <c r="B31" i="5" a="1"/>
  <c r="B217" i="5" a="1"/>
  <c r="B425" i="5" a="1"/>
  <c r="B342" i="5" a="1"/>
  <c r="B74" i="5" a="1"/>
  <c r="B400" i="5" a="1"/>
  <c r="B449" i="5" a="1"/>
  <c r="B378" i="5" a="1"/>
  <c r="B5" i="5" a="1"/>
  <c r="B98" i="5" a="1"/>
  <c r="B406" i="5" a="1"/>
  <c r="B463" i="5" a="1"/>
  <c r="B231" i="5" a="1"/>
  <c r="B703" i="5" a="1"/>
  <c r="B691" i="5" a="1"/>
  <c r="B609" i="5" a="1"/>
  <c r="B191" i="5" a="1"/>
  <c r="B193" i="5" a="1"/>
  <c r="B636" i="5" a="1"/>
  <c r="B242" i="5" a="1"/>
  <c r="B441" i="5" a="1"/>
  <c r="B603" i="5" a="1"/>
  <c r="B123" i="5" a="1"/>
  <c r="B251" i="5" a="1"/>
  <c r="B218" i="5" a="1"/>
  <c r="B569" i="5" a="1"/>
  <c r="B671" i="5" a="1"/>
  <c r="B572" i="5" a="1"/>
  <c r="B584" i="5" a="1"/>
  <c r="B141" i="5" a="1"/>
  <c r="B535" i="5" a="1"/>
  <c r="B699" i="5" a="1"/>
  <c r="B647" i="5" a="1"/>
  <c r="B516" i="5" a="1"/>
  <c r="B483" i="5" a="1"/>
  <c r="B227" i="5" a="1"/>
  <c r="B162" i="5" a="1"/>
  <c r="B51" i="5" a="1"/>
  <c r="B347" i="5" a="1"/>
  <c r="B154" i="5" a="1"/>
  <c r="B351" i="5" a="1"/>
  <c r="B446" i="5" a="1"/>
  <c r="B389" i="5" a="1"/>
  <c r="B391" i="5" a="1"/>
  <c r="B334" i="5" a="1"/>
  <c r="B596" i="5" a="1"/>
  <c r="B412" i="5" a="1"/>
  <c r="B3" i="5" a="1"/>
  <c r="B280" i="5" a="1"/>
  <c r="B67" i="5" a="1"/>
  <c r="B479" i="5" a="1"/>
  <c r="B118" i="5" a="1"/>
  <c r="B684" i="5" a="1"/>
  <c r="B357" i="5" a="1"/>
  <c r="B20" i="5" a="1"/>
  <c r="B694" i="5" a="1"/>
  <c r="B541" i="5" a="1"/>
  <c r="B519" i="5" a="1"/>
  <c r="B256" i="5" a="1"/>
  <c r="B88" i="5" a="1"/>
  <c r="B534" i="5" a="1"/>
  <c r="B115" i="5" a="1"/>
  <c r="B559" i="5" a="1"/>
  <c r="B416" i="5" a="1"/>
  <c r="B336" i="5" a="1"/>
  <c r="B60" i="5" a="1"/>
  <c r="B542" i="5" a="1"/>
  <c r="B372" i="5" a="1"/>
  <c r="B467" i="5" a="1"/>
  <c r="B428" i="5" a="1"/>
  <c r="B92" i="5" a="1"/>
  <c r="B332" i="5" a="1"/>
  <c r="B2" i="5" a="1"/>
  <c r="B102" i="5" a="1"/>
  <c r="B695" i="5" a="1"/>
  <c r="B590" i="5" a="1"/>
  <c r="B388" i="5" a="1"/>
  <c r="B561" i="5" a="1"/>
  <c r="B701" i="5" a="1"/>
  <c r="B233" i="5" a="1"/>
  <c r="B48" i="5" a="1"/>
  <c r="B513" i="5" a="1"/>
  <c r="B679" i="5" a="1"/>
  <c r="B264" i="5" a="1"/>
  <c r="B435" i="5" a="1"/>
  <c r="B573" i="5" a="1"/>
  <c r="B4" i="5" a="1"/>
  <c r="B175" i="5" a="1"/>
  <c r="B500" i="5" a="1"/>
  <c r="B713" i="5" a="1"/>
  <c r="B177" i="5" a="1"/>
  <c r="B471" i="5" a="1"/>
  <c r="B547" i="5" a="1"/>
  <c r="B594" i="5" a="1"/>
  <c r="B281" i="5" a="1"/>
  <c r="B587" i="5" a="1"/>
  <c r="B132" i="5" a="1"/>
  <c r="B586" i="5" a="1"/>
  <c r="B481" i="5" a="1"/>
  <c r="B685" i="5" a="1"/>
  <c r="B158" i="5" a="1"/>
  <c r="B639" i="5" a="1"/>
  <c r="B531" i="5" a="1"/>
  <c r="B219" i="5" a="1"/>
  <c r="B243" i="5" a="1"/>
  <c r="B353" i="5" a="1"/>
  <c r="B138" i="5" a="1"/>
  <c r="B524" i="5" a="1"/>
  <c r="B198" i="5" a="1"/>
  <c r="B122" i="5" a="1"/>
  <c r="B112" i="5" a="1"/>
  <c r="B599" i="5" a="1"/>
  <c r="B130" i="5" a="1"/>
  <c r="B254" i="5" a="1"/>
  <c r="B49" i="5" a="1"/>
  <c r="B317" i="5" a="1"/>
  <c r="B53" i="5" a="1"/>
  <c r="B345" i="5" a="1"/>
  <c r="B537" i="5" a="1"/>
  <c r="B710" i="5" a="1"/>
  <c r="B384" i="5" a="1"/>
  <c r="B628" i="5" a="1"/>
  <c r="B382" i="5" a="1"/>
  <c r="B451" i="5" a="1"/>
  <c r="B44" i="5" a="1"/>
  <c r="B265" i="5" a="1"/>
  <c r="B346" i="5" a="1"/>
  <c r="B646" i="5" a="1"/>
  <c r="B80" i="5" a="1"/>
  <c r="B275" i="5" a="1"/>
  <c r="B434" i="5" a="1"/>
  <c r="B670" i="5" a="1"/>
  <c r="B308" i="5" a="1"/>
  <c r="B133" i="5" a="1"/>
  <c r="B470" i="5" a="1"/>
  <c r="B116" i="5" a="1"/>
  <c r="B581" i="5" a="1"/>
  <c r="B520" i="5" a="1"/>
  <c r="B40" i="5" a="1"/>
  <c r="B268" i="5" a="1"/>
  <c r="B551" i="5" a="1"/>
  <c r="B642" i="5" a="1"/>
  <c r="B95" i="5" a="1"/>
  <c r="B241" i="5" a="1"/>
  <c r="B145" i="5" a="1"/>
  <c r="B395" i="5" a="1"/>
  <c r="B356" i="5" a="1"/>
  <c r="B38" i="5" a="1"/>
  <c r="B128" i="5" a="1"/>
  <c r="B139" i="5" a="1"/>
  <c r="B461" i="5" a="1"/>
  <c r="B517" i="5" a="1"/>
  <c r="B246" i="5" a="1"/>
  <c r="B47" i="5" a="1"/>
  <c r="B220" i="5" a="1"/>
  <c r="B495" i="5" a="1"/>
  <c r="B474" i="5" a="1"/>
  <c r="B648" i="5" a="1"/>
  <c r="B424" i="5" a="1"/>
  <c r="B151" i="5" a="1"/>
  <c r="B316" i="5" a="1"/>
  <c r="B176" i="5" a="1"/>
  <c r="B282" i="5" a="1"/>
  <c r="B111" i="5" a="1"/>
  <c r="B555" i="5" a="1"/>
  <c r="B338" i="5" a="1"/>
  <c r="B94" i="5" a="1"/>
  <c r="B164" i="5" a="1"/>
  <c r="B86" i="5" a="1"/>
  <c r="B146" i="5" a="1"/>
  <c r="B637" i="5" a="1"/>
  <c r="B173" i="5" a="1"/>
  <c r="B72" i="5" a="1"/>
  <c r="B113" i="5" a="1"/>
  <c r="B366" i="5" a="1"/>
  <c r="B97" i="5" a="1"/>
  <c r="B403" i="5" a="1"/>
  <c r="B369" i="5" a="1"/>
  <c r="B550" i="5" a="1"/>
  <c r="B152" i="5" a="1"/>
  <c r="B156" i="5" a="1"/>
  <c r="B18" i="5" a="1"/>
  <c r="B57" i="5" a="1"/>
  <c r="B410" i="5" a="1"/>
  <c r="B54" i="5" a="1"/>
  <c r="B574" i="5" a="1"/>
  <c r="B59" i="5" a="1"/>
  <c r="B468" i="5" a="1"/>
  <c r="B309" i="5" a="1"/>
  <c r="B523" i="5" a="1"/>
  <c r="B659" i="5" a="1"/>
  <c r="B199" i="5" a="1"/>
  <c r="B651" i="5" a="1"/>
  <c r="B169" i="5" a="1"/>
  <c r="B426" i="5" a="1"/>
  <c r="B452" i="5" a="1"/>
  <c r="B374" i="5" a="1"/>
  <c r="B179" i="5" a="1"/>
  <c r="B16" i="5" a="1"/>
  <c r="B10" i="5" a="1"/>
  <c r="B654" i="5" a="1"/>
  <c r="B612" i="5" a="1"/>
  <c r="B105" i="5" a="1"/>
  <c r="B453" i="5" a="1"/>
  <c r="B302" i="5" a="1"/>
  <c r="B197" i="5" a="1"/>
  <c r="B438" i="5" a="1"/>
  <c r="B22" i="5" a="1"/>
  <c r="B321" i="5" a="1"/>
  <c r="B12" i="5" a="1"/>
  <c r="B489" i="5" a="1"/>
  <c r="B606" i="5" a="1"/>
  <c r="B322" i="5" a="1"/>
  <c r="B305" i="5" a="1"/>
  <c r="B150" i="5" a="1"/>
  <c r="B167" i="5" a="1"/>
  <c r="B455" i="5" a="1"/>
  <c r="B510" i="5" a="1"/>
  <c r="B397" i="5" a="1"/>
  <c r="B161" i="5" a="1"/>
  <c r="B238" i="5" a="1"/>
  <c r="B295" i="5" a="1"/>
  <c r="B183" i="5" a="1"/>
  <c r="B437" i="5" a="1"/>
  <c r="B109" i="5" a="1"/>
  <c r="B328" i="5" a="1"/>
  <c r="B106" i="5" a="1"/>
  <c r="B511" i="5" a="1"/>
  <c r="B21" i="5" a="1"/>
  <c r="B131" i="5" a="1"/>
  <c r="B297" i="5" a="1"/>
  <c r="B284" i="5" a="1"/>
  <c r="B274" i="5" a="1"/>
  <c r="B361" i="5" a="1"/>
  <c r="B247" i="5" a="1"/>
  <c r="B287" i="5" a="1"/>
  <c r="B79" i="5" a="1"/>
  <c r="B407" i="5" a="1"/>
  <c r="B626" i="5" a="1"/>
  <c r="B42" i="5" a="1"/>
  <c r="B355" i="5" a="1"/>
  <c r="B482" i="5" a="1"/>
  <c r="B436" i="5" a="1"/>
  <c r="B289" i="5" a="1"/>
  <c r="B408" i="5" a="1"/>
  <c r="B318" i="5" a="1"/>
  <c r="B478" i="5" a="1"/>
  <c r="B387" i="5" a="1"/>
  <c r="B462" i="5" a="1"/>
  <c r="B591" i="5" a="1"/>
  <c r="B209" i="5" a="1"/>
  <c r="B129" i="5" a="1"/>
  <c r="B658" i="5" a="1"/>
  <c r="B444" i="5" a="1"/>
  <c r="B567" i="5" a="1"/>
  <c r="B545" i="5" a="1"/>
  <c r="B155" i="5" a="1"/>
  <c r="B236" i="5" a="1"/>
  <c r="B379" i="5" a="1"/>
  <c r="B617" i="5" a="1"/>
  <c r="B266" i="5" a="1"/>
  <c r="B538" i="5" a="1"/>
  <c r="B110" i="5" a="1"/>
  <c r="B235" i="5" a="1"/>
  <c r="B716" i="5" a="1"/>
  <c r="B107" i="5" a="1"/>
  <c r="B311" i="5" a="1"/>
  <c r="B35" i="5" a="1"/>
  <c r="B700" i="5" a="1"/>
  <c r="B208" i="5" a="1"/>
  <c r="B360" i="5" a="1"/>
  <c r="B393" i="5" a="1"/>
  <c r="B653" i="5" a="1"/>
  <c r="B172" i="5" a="1"/>
  <c r="B602" i="5" a="1"/>
  <c r="B255" i="5" a="1"/>
  <c r="B618" i="5" a="1"/>
  <c r="B210" i="5" a="1"/>
  <c r="B564" i="5" a="1"/>
  <c r="B163" i="5" a="1"/>
  <c r="B702" i="5" a="1"/>
  <c r="B380" i="5" a="1"/>
  <c r="B186" i="5" a="1"/>
  <c r="B556" i="5" a="1"/>
  <c r="B33" i="5" a="1"/>
  <c r="B313" i="5" a="1"/>
  <c r="B232" i="5" a="1"/>
  <c r="B259" i="5" a="1"/>
  <c r="B386" i="5" a="1"/>
  <c r="B512" i="5" a="1"/>
  <c r="B621" i="5" a="1"/>
  <c r="B168" i="5" a="1"/>
  <c r="B469" i="5" a="1"/>
  <c r="B682" i="5" a="1"/>
  <c r="B669" i="5" a="1"/>
  <c r="B11" i="5" a="1"/>
  <c r="B326" i="5" a="1"/>
  <c r="B252" i="5" a="1"/>
  <c r="B348" i="5" a="1"/>
  <c r="B600" i="5" a="1"/>
  <c r="B674" i="5" a="1"/>
  <c r="B576" i="5" a="1"/>
  <c r="B526" i="5" a="1"/>
  <c r="B681" i="5" a="1"/>
  <c r="B546" i="5" a="1"/>
  <c r="B409" i="5" a="1"/>
  <c r="B610" i="5" a="1"/>
  <c r="B394" i="5" a="1"/>
  <c r="B206" i="5" a="1"/>
  <c r="B171" i="5" a="1"/>
  <c r="B368" i="5" a="1"/>
  <c r="B7" i="5" a="1"/>
  <c r="B257" i="5" a="1"/>
  <c r="B442" i="5" a="1"/>
  <c r="B367" i="5" a="1"/>
  <c r="B373" i="5" a="1"/>
  <c r="B521" i="5" a="1"/>
  <c r="B522" i="5" a="1"/>
  <c r="B484" i="5" a="1"/>
  <c r="B34" i="5" a="1"/>
  <c r="B657" i="5" a="1"/>
  <c r="B423" i="5" a="1"/>
  <c r="B159" i="5" a="1"/>
  <c r="B157" i="5" a="1"/>
  <c r="B503" i="5" a="1"/>
  <c r="B488" i="5" a="1"/>
  <c r="B203" i="5" a="1"/>
  <c r="B85" i="5" a="1"/>
  <c r="B634" i="5" a="1"/>
  <c r="B99" i="5" a="1"/>
  <c r="B71" i="5" a="1"/>
  <c r="B672" i="5" a="1"/>
  <c r="B577" i="5" a="1"/>
  <c r="B450" i="5" a="1"/>
  <c r="B592" i="5" a="1"/>
  <c r="B528" i="5" a="1"/>
  <c r="B622" i="5" a="1"/>
  <c r="B224" i="5" a="1"/>
  <c r="B359" i="5" a="1"/>
  <c r="B607" i="5" a="1"/>
  <c r="B134" i="5" a="1"/>
  <c r="B214" i="5" a="1"/>
  <c r="B258" i="5" a="1"/>
  <c r="B529" i="5" a="1"/>
  <c r="B589" i="5" a="1"/>
  <c r="B533" i="5" a="1"/>
  <c r="B143" i="5" a="1"/>
  <c r="B411" i="5" a="1"/>
  <c r="B715" i="5" a="1"/>
  <c r="B499" i="5" a="1"/>
  <c r="B29" i="5" a="1"/>
  <c r="B588" i="5" a="1"/>
  <c r="B404" i="5" a="1"/>
  <c r="B58" i="5" a="1"/>
  <c r="B597" i="5" a="1"/>
  <c r="B698" i="5" a="1"/>
  <c r="B304" i="5" a="1"/>
  <c r="B476" i="5" a="1"/>
  <c r="B225" i="5" a="1"/>
  <c r="B9" i="5" a="1"/>
  <c r="B253" i="5" a="1"/>
  <c r="B371" i="5" a="1"/>
  <c r="B595" i="5" a="1"/>
  <c r="B269" i="5" a="1"/>
  <c r="B120" i="5" a="1"/>
  <c r="B540" i="5" a="1"/>
  <c r="B288" i="5" a="1"/>
  <c r="B301" i="5" a="1"/>
  <c r="B314" i="5" a="1"/>
  <c r="B291" i="5" a="1"/>
  <c r="B506" i="5" a="1"/>
  <c r="B507" i="5" a="1"/>
  <c r="B687" i="5" a="1"/>
  <c r="B663" i="5" a="1"/>
  <c r="B178" i="5" a="1"/>
  <c r="B611" i="5" a="1"/>
  <c r="B563" i="5" a="1"/>
  <c r="B525" i="5" a="1"/>
  <c r="B190" i="5" a="1"/>
  <c r="B625" i="5" a="1"/>
  <c r="B492" i="5" a="1"/>
  <c r="B127" i="5" a="1"/>
  <c r="B640" i="5" a="1"/>
  <c r="B228" i="5" a="1"/>
  <c r="B598" i="5" a="1"/>
  <c r="B375" i="5" a="1"/>
  <c r="B147" i="5" a="1"/>
  <c r="B376" i="5" a="1"/>
  <c r="B187" i="5" a="1"/>
  <c r="B142" i="5" a="1"/>
  <c r="B23" i="5" a="1"/>
  <c r="B720" i="5" a="1"/>
  <c r="B124" i="5" a="1"/>
  <c r="B13" i="5" a="1"/>
  <c r="B349" i="5" a="1"/>
  <c r="B30" i="5" a="1"/>
  <c r="B136" i="5" a="1"/>
  <c r="B487" i="5" a="1"/>
  <c r="B683" i="5" a="1"/>
  <c r="B431" i="5" a="1"/>
  <c r="B627" i="5" a="1"/>
  <c r="B296" i="5" a="1"/>
  <c r="B417" i="5" a="1"/>
  <c r="B709" i="5" a="1"/>
  <c r="B43" i="5" a="1"/>
  <c r="B649" i="5" a="1"/>
  <c r="B184" i="5" a="1"/>
  <c r="B459" i="5" a="1"/>
  <c r="B614" i="5" a="1"/>
  <c r="C39" i="6" l="1"/>
  <c r="C17" i="6"/>
  <c r="C30" i="6"/>
  <c r="C35" i="6"/>
  <c r="C26" i="6"/>
  <c r="C24" i="6"/>
  <c r="C28" i="6"/>
  <c r="B164" i="5"/>
  <c r="B639" i="5"/>
  <c r="B3" i="5"/>
  <c r="B575" i="5"/>
  <c r="B40" i="5"/>
  <c r="B263" i="5"/>
  <c r="B644" i="5"/>
  <c r="B9" i="5"/>
  <c r="B500" i="5"/>
  <c r="B38" i="5"/>
  <c r="B414" i="5"/>
  <c r="B522" i="5"/>
  <c r="B132" i="5"/>
  <c r="B659" i="5"/>
  <c r="B219" i="5"/>
  <c r="B669" i="5"/>
  <c r="B670" i="5"/>
  <c r="B30" i="5"/>
  <c r="B205" i="5"/>
  <c r="B26" i="5"/>
  <c r="B209" i="5"/>
  <c r="B398" i="5"/>
  <c r="B408" i="5"/>
  <c r="B629" i="5"/>
  <c r="B285" i="5"/>
  <c r="B375" i="5"/>
  <c r="B638" i="5"/>
  <c r="B157" i="5"/>
  <c r="B80" i="5"/>
  <c r="B144" i="5"/>
  <c r="B35" i="5"/>
  <c r="B631" i="5"/>
  <c r="B352" i="5"/>
  <c r="B386" i="5"/>
  <c r="B409" i="5"/>
  <c r="B310" i="5"/>
  <c r="B416" i="5"/>
  <c r="B174" i="5"/>
  <c r="B395" i="5"/>
  <c r="B348" i="5"/>
  <c r="B616" i="5"/>
  <c r="B239" i="5"/>
  <c r="B562" i="5"/>
  <c r="B427" i="5"/>
  <c r="B347" i="5"/>
  <c r="B461" i="5"/>
  <c r="B25" i="5"/>
  <c r="B385" i="5"/>
  <c r="B671" i="5"/>
  <c r="B399" i="5"/>
  <c r="B380" i="5"/>
  <c r="B327" i="5"/>
  <c r="B523" i="5"/>
  <c r="B388" i="5"/>
  <c r="B118" i="5"/>
  <c r="B708" i="5"/>
  <c r="B182" i="5"/>
  <c r="B222" i="5"/>
  <c r="B658" i="5"/>
  <c r="B50" i="5"/>
  <c r="B353" i="5"/>
  <c r="B570" i="5"/>
  <c r="B421" i="5"/>
  <c r="B521" i="5"/>
  <c r="B267" i="5"/>
  <c r="B503" i="5"/>
  <c r="B334" i="5"/>
  <c r="B86" i="5"/>
  <c r="B250" i="5"/>
  <c r="B357" i="5"/>
  <c r="B383" i="5"/>
  <c r="B8" i="5"/>
  <c r="B604" i="5"/>
  <c r="B462" i="5"/>
  <c r="B566" i="5"/>
  <c r="B571" i="5"/>
  <c r="B396" i="5"/>
  <c r="B358" i="5"/>
  <c r="B198" i="5"/>
  <c r="B467" i="5"/>
  <c r="B36" i="5"/>
  <c r="B703" i="5"/>
  <c r="B324" i="5"/>
  <c r="B14" i="5"/>
  <c r="B338" i="5"/>
  <c r="B580" i="5"/>
  <c r="B309" i="5"/>
  <c r="B218" i="5"/>
  <c r="B635" i="5"/>
  <c r="B589" i="5"/>
  <c r="B232" i="5"/>
  <c r="B578" i="5"/>
  <c r="B394" i="5"/>
  <c r="B488" i="5"/>
  <c r="B279" i="5"/>
  <c r="B64" i="5"/>
  <c r="B59" i="5"/>
  <c r="B147" i="5"/>
  <c r="B97" i="5"/>
  <c r="B623" i="5"/>
  <c r="B196" i="5"/>
  <c r="B166" i="5"/>
  <c r="B81" i="5"/>
  <c r="B713" i="5"/>
  <c r="B115" i="5"/>
  <c r="B274" i="5"/>
  <c r="M44" i="5" s="1"/>
  <c r="B32" i="6" s="1"/>
  <c r="B717" i="5"/>
  <c r="B225" i="5"/>
  <c r="B19" i="5"/>
  <c r="B583" i="5"/>
  <c r="B516" i="5"/>
  <c r="B585" i="5"/>
  <c r="B674" i="5"/>
  <c r="B546" i="5"/>
  <c r="B485" i="5"/>
  <c r="B322" i="5"/>
  <c r="B402" i="5"/>
  <c r="B299" i="5"/>
  <c r="B39" i="5"/>
  <c r="B284" i="5"/>
  <c r="B67" i="5"/>
  <c r="B176" i="5"/>
  <c r="B286" i="5"/>
  <c r="B662" i="5"/>
  <c r="B379" i="5"/>
  <c r="B619" i="5"/>
  <c r="B444" i="5"/>
  <c r="B683" i="5"/>
  <c r="B298" i="5"/>
  <c r="B441" i="5"/>
  <c r="B454" i="5"/>
  <c r="B294" i="5"/>
  <c r="B413" i="5"/>
  <c r="B697" i="5"/>
  <c r="B633" i="5"/>
  <c r="B162" i="5"/>
  <c r="B119" i="5"/>
  <c r="B507" i="5"/>
  <c r="B260" i="5"/>
  <c r="B617" i="5"/>
  <c r="B432" i="5"/>
  <c r="B527" i="5"/>
  <c r="B130" i="5"/>
  <c r="B700" i="5"/>
  <c r="B319" i="5"/>
  <c r="B344" i="5"/>
  <c r="B439" i="5"/>
  <c r="B243" i="5"/>
  <c r="B465" i="5"/>
  <c r="B688" i="5"/>
  <c r="B626" i="5"/>
  <c r="B594" i="5"/>
  <c r="B105" i="5"/>
  <c r="B109" i="5"/>
  <c r="B537" i="5"/>
  <c r="B568" i="5"/>
  <c r="B53" i="5"/>
  <c r="B346" i="5"/>
  <c r="B244" i="5"/>
  <c r="B677" i="5"/>
  <c r="B651" i="5"/>
  <c r="B335" i="5"/>
  <c r="B62" i="5"/>
  <c r="B689" i="5"/>
  <c r="B401" i="5"/>
  <c r="B367" i="5"/>
  <c r="B672" i="5"/>
  <c r="B90" i="5"/>
  <c r="B707" i="5"/>
  <c r="B33" i="5"/>
  <c r="B89" i="5"/>
  <c r="B60" i="5"/>
  <c r="B701" i="5"/>
  <c r="B192" i="5"/>
  <c r="B303" i="5"/>
  <c r="B587" i="5"/>
  <c r="B354" i="5"/>
  <c r="B15" i="5"/>
  <c r="B381" i="5"/>
  <c r="B434" i="5"/>
  <c r="B483" i="5"/>
  <c r="B28" i="5"/>
  <c r="B214" i="5"/>
  <c r="B261" i="5"/>
  <c r="B201" i="5"/>
  <c r="B495" i="5"/>
  <c r="B400" i="5"/>
  <c r="B531" i="5"/>
  <c r="B233" i="5"/>
  <c r="B78" i="5"/>
  <c r="B614" i="5"/>
  <c r="B445" i="5"/>
  <c r="B720" i="5"/>
  <c r="B666" i="5"/>
  <c r="B695" i="5"/>
  <c r="B540" i="5"/>
  <c r="B656" i="5"/>
  <c r="B156" i="5"/>
  <c r="B600" i="5"/>
  <c r="B65" i="5"/>
  <c r="B582" i="5"/>
  <c r="B255" i="5"/>
  <c r="B526" i="5"/>
  <c r="B528" i="5"/>
  <c r="B57" i="5"/>
  <c r="B206" i="5"/>
  <c r="B75" i="5"/>
  <c r="B649" i="5"/>
  <c r="B487" i="5"/>
  <c r="B343" i="5"/>
  <c r="B76" i="5"/>
  <c r="B185" i="5"/>
  <c r="B706" i="5"/>
  <c r="B245" i="5"/>
  <c r="B665" i="5"/>
  <c r="B277" i="5"/>
  <c r="B565" i="5"/>
  <c r="B85" i="5"/>
  <c r="B151" i="5"/>
  <c r="B648" i="5"/>
  <c r="B20" i="5"/>
  <c r="B661" i="5"/>
  <c r="B682" i="5"/>
  <c r="B188" i="5"/>
  <c r="B472" i="5"/>
  <c r="B12" i="5"/>
  <c r="B34" i="5"/>
  <c r="B641" i="5"/>
  <c r="B645" i="5"/>
  <c r="B428" i="5"/>
  <c r="B120" i="5"/>
  <c r="B475" i="5"/>
  <c r="B376" i="5"/>
  <c r="B654" i="5"/>
  <c r="B637" i="5"/>
  <c r="B180" i="5"/>
  <c r="B179" i="5"/>
  <c r="B627" i="5"/>
  <c r="B193" i="5"/>
  <c r="B699" i="5"/>
  <c r="B519" i="5"/>
  <c r="B46" i="5"/>
  <c r="B312" i="5"/>
  <c r="B581" i="5"/>
  <c r="B342" i="5"/>
  <c r="B332" i="5"/>
  <c r="B100" i="5"/>
  <c r="B473" i="5"/>
  <c r="B249" i="5"/>
  <c r="B128" i="5"/>
  <c r="B478" i="5"/>
  <c r="B212" i="5"/>
  <c r="B6" i="5"/>
  <c r="B240" i="5"/>
  <c r="B127" i="5"/>
  <c r="B55" i="5"/>
  <c r="B491" i="5"/>
  <c r="B584" i="5"/>
  <c r="B647" i="5"/>
  <c r="B281" i="5"/>
  <c r="B121" i="5"/>
  <c r="B17" i="5"/>
  <c r="B152" i="5"/>
  <c r="B718" i="5"/>
  <c r="B323" i="5"/>
  <c r="B624" i="5"/>
  <c r="B136" i="5"/>
  <c r="B393" i="5"/>
  <c r="B133" i="5"/>
  <c r="B681" i="5"/>
  <c r="B69" i="5"/>
  <c r="B113" i="5"/>
  <c r="J45" i="5" s="1"/>
  <c r="B532" i="5"/>
  <c r="B470" i="5"/>
  <c r="B719" i="5"/>
  <c r="B536" i="5"/>
  <c r="B297" i="5"/>
  <c r="B463" i="5"/>
  <c r="B170" i="5"/>
  <c r="B328" i="5"/>
  <c r="B77" i="5"/>
  <c r="B420" i="5"/>
  <c r="B73" i="5"/>
  <c r="B314" i="5"/>
  <c r="B83" i="5"/>
  <c r="B291" i="5"/>
  <c r="B361" i="5"/>
  <c r="B42" i="5"/>
  <c r="B474" i="5"/>
  <c r="J53" i="5" s="1"/>
  <c r="B142" i="5"/>
  <c r="B253" i="5"/>
  <c r="B289" i="5"/>
  <c r="B103" i="5"/>
  <c r="B137" i="5"/>
  <c r="B280" i="5"/>
  <c r="B268" i="5"/>
  <c r="B632" i="5"/>
  <c r="B630" i="5"/>
  <c r="B139" i="5"/>
  <c r="B640" i="5"/>
  <c r="B190" i="5"/>
  <c r="B183" i="5"/>
  <c r="B607" i="5"/>
  <c r="B518" i="5"/>
  <c r="B425" i="5"/>
  <c r="B181" i="5"/>
  <c r="B660" i="5"/>
  <c r="B200" i="5"/>
  <c r="B217" i="5"/>
  <c r="B476" i="5"/>
  <c r="M34" i="5" s="1"/>
  <c r="B22" i="6" s="1"/>
  <c r="B612" i="5"/>
  <c r="B296" i="5"/>
  <c r="B125" i="5"/>
  <c r="B293" i="5"/>
  <c r="B318" i="5"/>
  <c r="B535" i="5"/>
  <c r="B572" i="5"/>
  <c r="B685" i="5"/>
  <c r="B262" i="5"/>
  <c r="B131" i="5"/>
  <c r="B247" i="5"/>
  <c r="B61" i="5"/>
  <c r="B116" i="5"/>
  <c r="B702" i="5"/>
  <c r="B13" i="5"/>
  <c r="B606" i="5"/>
  <c r="B175" i="5"/>
  <c r="B447" i="5"/>
  <c r="B158" i="5"/>
  <c r="B360" i="5"/>
  <c r="B278" i="5"/>
  <c r="B345" i="5"/>
  <c r="B534" i="5"/>
  <c r="B650" i="5"/>
  <c r="B593" i="5"/>
  <c r="B84" i="5"/>
  <c r="B29" i="5"/>
  <c r="B350" i="5"/>
  <c r="B608" i="5"/>
  <c r="B646" i="5"/>
  <c r="B556" i="5"/>
  <c r="B161" i="5"/>
  <c r="B154" i="5"/>
  <c r="B493" i="5"/>
  <c r="B443" i="5"/>
  <c r="B588" i="5"/>
  <c r="B93" i="5"/>
  <c r="B704" i="5"/>
  <c r="B241" i="5"/>
  <c r="B514" i="5"/>
  <c r="B325" i="5"/>
  <c r="B481" i="5"/>
  <c r="B155" i="5"/>
  <c r="B553" i="5"/>
  <c r="B710" i="5"/>
  <c r="B370" i="5"/>
  <c r="B603" i="5"/>
  <c r="B111" i="5"/>
  <c r="B469" i="5"/>
  <c r="B412" i="5"/>
  <c r="B397" i="5"/>
  <c r="B98" i="5"/>
  <c r="M33" i="5" s="1"/>
  <c r="B21" i="6" s="1"/>
  <c r="B411" i="5"/>
  <c r="B711" i="5"/>
  <c r="B163" i="5"/>
  <c r="B451" i="5"/>
  <c r="B336" i="5"/>
  <c r="B694" i="5"/>
  <c r="B365" i="5"/>
  <c r="B615" i="5"/>
  <c r="M52" i="5" s="1"/>
  <c r="B40" i="6" s="1"/>
  <c r="B520" i="5"/>
  <c r="B313" i="5"/>
  <c r="B210" i="5"/>
  <c r="B248" i="5"/>
  <c r="B165" i="5"/>
  <c r="B459" i="5"/>
  <c r="B557" i="5"/>
  <c r="B579" i="5"/>
  <c r="B709" i="5"/>
  <c r="B622" i="5"/>
  <c r="B66" i="5"/>
  <c r="B505" i="5"/>
  <c r="B563" i="5"/>
  <c r="B316" i="5"/>
  <c r="B194" i="5"/>
  <c r="B238" i="5"/>
  <c r="J22" i="5" s="1"/>
  <c r="B362" i="5"/>
  <c r="B2" i="5"/>
  <c r="B496" i="5"/>
  <c r="B442" i="5"/>
  <c r="B667" i="5"/>
  <c r="B490" i="5"/>
  <c r="B436" i="5"/>
  <c r="B561" i="5"/>
  <c r="M16" i="5" s="1"/>
  <c r="B4" i="6" s="1"/>
  <c r="B237" i="5"/>
  <c r="B195" i="5"/>
  <c r="B72" i="5"/>
  <c r="B87" i="5"/>
  <c r="B82" i="5"/>
  <c r="B502" i="5"/>
  <c r="B466" i="5"/>
  <c r="B58" i="5"/>
  <c r="B159" i="5"/>
  <c r="B686" i="5"/>
  <c r="B300" i="5"/>
  <c r="B486" i="5"/>
  <c r="B48" i="5"/>
  <c r="B270" i="5"/>
  <c r="B440" i="5"/>
  <c r="B7" i="5"/>
  <c r="B256" i="5"/>
  <c r="B228" i="5"/>
  <c r="B577" i="5"/>
  <c r="B216" i="5"/>
  <c r="B404" i="5"/>
  <c r="B333" i="5"/>
  <c r="B168" i="5"/>
  <c r="B101" i="5"/>
  <c r="B692" i="5"/>
  <c r="B203" i="5"/>
  <c r="B515" i="5"/>
  <c r="B302" i="5"/>
  <c r="B213" i="5"/>
  <c r="B684" i="5"/>
  <c r="B696" i="5"/>
  <c r="B229" i="5"/>
  <c r="B304" i="5"/>
  <c r="B110" i="5"/>
  <c r="B372" i="5"/>
  <c r="B32" i="5"/>
  <c r="B494" i="5"/>
  <c r="B643" i="5"/>
  <c r="B341" i="5"/>
  <c r="B134" i="5"/>
  <c r="B22" i="5"/>
  <c r="B47" i="5"/>
  <c r="B27" i="5"/>
  <c r="B446" i="5"/>
  <c r="B146" i="5"/>
  <c r="B301" i="5"/>
  <c r="B448" i="5"/>
  <c r="B99" i="5"/>
  <c r="B94" i="5"/>
  <c r="B598" i="5"/>
  <c r="B543" i="5"/>
  <c r="B391" i="5"/>
  <c r="B657" i="5"/>
  <c r="B37" i="5"/>
  <c r="B10" i="5"/>
  <c r="B605" i="5"/>
  <c r="B547" i="5"/>
  <c r="B477" i="5"/>
  <c r="B269" i="5"/>
  <c r="B437" i="5"/>
  <c r="B418" i="5"/>
  <c r="B378" i="5"/>
  <c r="B308" i="5"/>
  <c r="B705" i="5"/>
  <c r="B226" i="5"/>
  <c r="B230" i="5"/>
  <c r="B88" i="5"/>
  <c r="B533" i="5"/>
  <c r="B576" i="5"/>
  <c r="B634" i="5"/>
  <c r="B435" i="5"/>
  <c r="B340" i="5"/>
  <c r="B679" i="5"/>
  <c r="B43" i="5"/>
  <c r="B202" i="5"/>
  <c r="B366" i="5"/>
  <c r="B123" i="5"/>
  <c r="B673" i="5"/>
  <c r="B276" i="5"/>
  <c r="B173" i="5"/>
  <c r="B135" i="5"/>
  <c r="B525" i="5"/>
  <c r="B140" i="5"/>
  <c r="B44" i="5"/>
  <c r="B145" i="5"/>
  <c r="B693" i="5"/>
  <c r="B501" i="5"/>
  <c r="B204" i="5"/>
  <c r="B71" i="5"/>
  <c r="B377" i="5"/>
  <c r="B512" i="5"/>
  <c r="B618" i="5"/>
  <c r="B24" i="5"/>
  <c r="B18" i="5"/>
  <c r="B611" i="5"/>
  <c r="B460" i="5"/>
  <c r="B555" i="5"/>
  <c r="B541" i="5"/>
  <c r="B406" i="5"/>
  <c r="B290" i="5"/>
  <c r="B169" i="5"/>
  <c r="B610" i="5"/>
  <c r="B620" i="5"/>
  <c r="B678" i="5"/>
  <c r="B349" i="5"/>
  <c r="B288" i="5"/>
  <c r="B545" i="5"/>
  <c r="B675" i="5"/>
  <c r="B574" i="5"/>
  <c r="B96" i="5"/>
  <c r="B197" i="5"/>
  <c r="B106" i="5"/>
  <c r="B424" i="5"/>
  <c r="B492" i="5"/>
  <c r="B479" i="5"/>
  <c r="B265" i="5"/>
  <c r="B258" i="5"/>
  <c r="B453" i="5"/>
  <c r="B305" i="5"/>
  <c r="B550" i="5"/>
  <c r="J46" i="5" s="1"/>
  <c r="B235" i="5"/>
  <c r="B320" i="5"/>
  <c r="B403" i="5"/>
  <c r="B549" i="5"/>
  <c r="B271" i="5"/>
  <c r="B415" i="5"/>
  <c r="B517" i="5"/>
  <c r="B407" i="5"/>
  <c r="B564" i="5"/>
  <c r="B107" i="5"/>
  <c r="B590" i="5"/>
  <c r="B167" i="5"/>
  <c r="B191" i="5"/>
  <c r="B663" i="5"/>
  <c r="B150" i="5"/>
  <c r="B172" i="5"/>
  <c r="M55" i="5" s="1"/>
  <c r="B43" i="6" s="1"/>
  <c r="B382" i="5"/>
  <c r="B510" i="5"/>
  <c r="B552" i="5"/>
  <c r="B457" i="5"/>
  <c r="B597" i="5"/>
  <c r="B112" i="5"/>
  <c r="B530" i="5"/>
  <c r="B592" i="5"/>
  <c r="B56" i="5"/>
  <c r="B292" i="5"/>
  <c r="B317" i="5"/>
  <c r="B426" i="5"/>
  <c r="B471" i="5"/>
  <c r="B369" i="5"/>
  <c r="B242" i="5"/>
  <c r="B41" i="5"/>
  <c r="B389" i="5"/>
  <c r="B339" i="5"/>
  <c r="B529" i="5"/>
  <c r="B220" i="5"/>
  <c r="B45" i="5"/>
  <c r="B423" i="5"/>
  <c r="B184" i="5"/>
  <c r="B609" i="5"/>
  <c r="B208" i="5"/>
  <c r="B690" i="5"/>
  <c r="J41" i="5" s="1"/>
  <c r="B215" i="5"/>
  <c r="B138" i="5"/>
  <c r="B63" i="5"/>
  <c r="B524" i="5"/>
  <c r="B602" i="5"/>
  <c r="B149" i="5"/>
  <c r="J35" i="5" s="1"/>
  <c r="B252" i="5"/>
  <c r="B642" i="5"/>
  <c r="B272" i="5"/>
  <c r="B455" i="5"/>
  <c r="B122" i="5"/>
  <c r="B599" i="5"/>
  <c r="B484" i="5"/>
  <c r="B178" i="5"/>
  <c r="B92" i="5"/>
  <c r="B177" i="5"/>
  <c r="B548" i="5"/>
  <c r="B21" i="5"/>
  <c r="B504" i="5"/>
  <c r="B51" i="5"/>
  <c r="B489" i="5"/>
  <c r="B456" i="5"/>
  <c r="B449" i="5"/>
  <c r="B716" i="5"/>
  <c r="B560" i="5"/>
  <c r="B392" i="5"/>
  <c r="B16" i="5"/>
  <c r="B257" i="5"/>
  <c r="B5" i="5"/>
  <c r="B373" i="5"/>
  <c r="B596" i="5"/>
  <c r="B187" i="5"/>
  <c r="B171" i="5"/>
  <c r="B613" i="5"/>
  <c r="B569" i="5"/>
  <c r="B234" i="5"/>
  <c r="B586" i="5"/>
  <c r="B405" i="5"/>
  <c r="M23" i="5" s="1"/>
  <c r="B11" i="6" s="1"/>
  <c r="B221" i="5"/>
  <c r="B390" i="5"/>
  <c r="B668" i="5"/>
  <c r="B254" i="5"/>
  <c r="B680" i="5"/>
  <c r="B628" i="5"/>
  <c r="B368" i="5"/>
  <c r="B387" i="5"/>
  <c r="B513" i="5"/>
  <c r="B664" i="5"/>
  <c r="B207" i="5"/>
  <c r="B295" i="5"/>
  <c r="B498" i="5"/>
  <c r="B275" i="5"/>
  <c r="B266" i="5"/>
  <c r="B153" i="5"/>
  <c r="B199" i="5"/>
  <c r="B625" i="5"/>
  <c r="B464" i="5"/>
  <c r="B591" i="5"/>
  <c r="B559" i="5"/>
  <c r="B429" i="5"/>
  <c r="B126" i="5"/>
  <c r="B676" i="5"/>
  <c r="M50" i="5" s="1"/>
  <c r="B38" i="6" s="1"/>
  <c r="B321" i="5"/>
  <c r="B148" i="5"/>
  <c r="B326" i="5"/>
  <c r="B282" i="5"/>
  <c r="B91" i="5"/>
  <c r="B79" i="5"/>
  <c r="B246" i="5"/>
  <c r="B450" i="5"/>
  <c r="B653" i="5"/>
  <c r="B287" i="5"/>
  <c r="B356" i="5"/>
  <c r="B283" i="5"/>
  <c r="B114" i="5"/>
  <c r="B422" i="5"/>
  <c r="B337" i="5"/>
  <c r="B573" i="5"/>
  <c r="B68" i="5"/>
  <c r="B452" i="5"/>
  <c r="B311" i="5"/>
  <c r="B506" i="5"/>
  <c r="B652" i="5"/>
  <c r="M28" i="5" s="1"/>
  <c r="B16" i="6" s="1"/>
  <c r="B124" i="5"/>
  <c r="J62" i="5" s="1"/>
  <c r="B95" i="5"/>
  <c r="M60" i="5" s="1"/>
  <c r="B48" i="6" s="1"/>
  <c r="B698" i="5"/>
  <c r="M54" i="5" s="1"/>
  <c r="B42" i="6" s="1"/>
  <c r="B419" i="5"/>
  <c r="B189" i="5"/>
  <c r="B417" i="5"/>
  <c r="B468" i="5"/>
  <c r="B636" i="5"/>
  <c r="B108" i="5"/>
  <c r="B558" i="5"/>
  <c r="B433" i="5"/>
  <c r="B351" i="5"/>
  <c r="B236" i="5"/>
  <c r="B374" i="5"/>
  <c r="B54" i="5"/>
  <c r="J18" i="5" s="1"/>
  <c r="B143" i="5"/>
  <c r="B371" i="5"/>
  <c r="B567" i="5"/>
  <c r="M58" i="5" s="1"/>
  <c r="B46" i="6" s="1"/>
  <c r="B74" i="5"/>
  <c r="J59" i="5" s="1"/>
  <c r="B23" i="5"/>
  <c r="B554" i="5"/>
  <c r="B458" i="5"/>
  <c r="B542" i="5"/>
  <c r="B363" i="5"/>
  <c r="B595" i="5"/>
  <c r="B497" i="5"/>
  <c r="B511" i="5"/>
  <c r="B70" i="5"/>
  <c r="B508" i="5"/>
  <c r="B129" i="5"/>
  <c r="B621" i="5"/>
  <c r="B431" i="5"/>
  <c r="B359" i="5"/>
  <c r="B4" i="5"/>
  <c r="B364" i="5"/>
  <c r="B306" i="5"/>
  <c r="B11" i="5"/>
  <c r="J17" i="5" s="1"/>
  <c r="B410" i="5"/>
  <c r="B715" i="5"/>
  <c r="B509" i="5"/>
  <c r="B712" i="5"/>
  <c r="B307" i="5"/>
  <c r="B480" i="5"/>
  <c r="B31" i="5"/>
  <c r="B231" i="5"/>
  <c r="B49" i="5"/>
  <c r="B251" i="5"/>
  <c r="B211" i="5"/>
  <c r="B538" i="5"/>
  <c r="B223" i="5"/>
  <c r="B482" i="5"/>
  <c r="B259" i="5"/>
  <c r="B315" i="5"/>
  <c r="B273" i="5"/>
  <c r="B384" i="5"/>
  <c r="B438" i="5"/>
  <c r="B499" i="5"/>
  <c r="B102" i="5"/>
  <c r="B687" i="5"/>
  <c r="B104" i="5"/>
  <c r="B160" i="5"/>
  <c r="B544" i="5"/>
  <c r="B655" i="5"/>
  <c r="B186" i="5"/>
  <c r="B714" i="5"/>
  <c r="B329" i="5"/>
  <c r="B224" i="5"/>
  <c r="M21" i="5" s="1"/>
  <c r="B9" i="6" s="1"/>
  <c r="B52" i="5"/>
  <c r="B227" i="5"/>
  <c r="B430" i="5"/>
  <c r="B117" i="5"/>
  <c r="B264" i="5"/>
  <c r="B551" i="5"/>
  <c r="B141" i="5"/>
  <c r="B331" i="5"/>
  <c r="B691" i="5"/>
  <c r="B355" i="5"/>
  <c r="B330" i="5"/>
  <c r="B601" i="5"/>
  <c r="B539" i="5"/>
  <c r="J32" i="5"/>
  <c r="J37" i="5"/>
  <c r="M37" i="5"/>
  <c r="B25" i="6" s="1"/>
  <c r="M32" i="5"/>
  <c r="J39" i="5"/>
  <c r="M39" i="5"/>
  <c r="B27" i="6" s="1"/>
  <c r="M31" i="5" l="1"/>
  <c r="B19" i="6" s="1"/>
  <c r="C19" i="6" s="1"/>
  <c r="M53" i="5"/>
  <c r="B41" i="6" s="1"/>
  <c r="C41" i="6" s="1"/>
  <c r="M25" i="5"/>
  <c r="B13" i="6" s="1"/>
  <c r="C13" i="6" s="1"/>
  <c r="J25" i="5"/>
  <c r="M41" i="5"/>
  <c r="B29" i="6" s="1"/>
  <c r="C29" i="6" s="1"/>
  <c r="M49" i="5"/>
  <c r="B37" i="6" s="1"/>
  <c r="C37" i="6" s="1"/>
  <c r="J57" i="5"/>
  <c r="M15" i="5"/>
  <c r="B3" i="6" s="1"/>
  <c r="C3" i="6" s="1"/>
  <c r="C21" i="6"/>
  <c r="C32" i="6"/>
  <c r="C42" i="6"/>
  <c r="C9" i="6"/>
  <c r="C46" i="6"/>
  <c r="C27" i="6"/>
  <c r="C16" i="6"/>
  <c r="C43" i="6"/>
  <c r="C22" i="6"/>
  <c r="C38" i="6"/>
  <c r="C48" i="6"/>
  <c r="M7" i="5"/>
  <c r="C40" i="6"/>
  <c r="C11" i="6"/>
  <c r="C25" i="6"/>
  <c r="C4" i="6"/>
  <c r="J52" i="5"/>
  <c r="J24" i="5"/>
  <c r="M46" i="5"/>
  <c r="B34" i="6" s="1"/>
  <c r="J26" i="5"/>
  <c r="M61" i="5"/>
  <c r="B49" i="6" s="1"/>
  <c r="J48" i="5"/>
  <c r="J61" i="5"/>
  <c r="J21" i="5"/>
  <c r="M19" i="5"/>
  <c r="B7" i="6" s="1"/>
  <c r="J23" i="5"/>
  <c r="J4" i="5"/>
  <c r="J5" i="5"/>
  <c r="J30" i="5"/>
  <c r="M48" i="5"/>
  <c r="B36" i="6" s="1"/>
  <c r="M22" i="5"/>
  <c r="B10" i="6" s="1"/>
  <c r="M24" i="5"/>
  <c r="B12" i="6" s="1"/>
  <c r="M17" i="5"/>
  <c r="B5" i="6" s="1"/>
  <c r="M13" i="5"/>
  <c r="B1" i="6" s="1"/>
  <c r="M30" i="5"/>
  <c r="B18" i="6" s="1"/>
  <c r="M14" i="5"/>
  <c r="B2" i="6" s="1"/>
  <c r="J6" i="5"/>
  <c r="M18" i="5"/>
  <c r="B6" i="6" s="1"/>
  <c r="M35" i="5"/>
  <c r="B23" i="6" s="1"/>
  <c r="J8" i="5"/>
  <c r="J54" i="5"/>
  <c r="M26" i="5"/>
  <c r="B14" i="6" s="1"/>
  <c r="J16" i="5"/>
  <c r="J14" i="5"/>
  <c r="M63" i="5"/>
  <c r="B51" i="6" s="1"/>
  <c r="J15" i="5"/>
  <c r="M4" i="5"/>
  <c r="J9" i="5"/>
  <c r="M27" i="5"/>
  <c r="B15" i="6" s="1"/>
  <c r="M8" i="5"/>
  <c r="J19" i="5"/>
  <c r="M20" i="5"/>
  <c r="B8" i="6" s="1"/>
  <c r="M6" i="5"/>
  <c r="J7" i="5"/>
  <c r="M62" i="5"/>
  <c r="B50" i="6" s="1"/>
  <c r="J20" i="5"/>
  <c r="M57" i="5"/>
  <c r="B45" i="6" s="1"/>
  <c r="M5" i="5"/>
  <c r="M59" i="5"/>
  <c r="B47" i="6" s="1"/>
  <c r="J27" i="5"/>
  <c r="M45" i="5"/>
  <c r="B33" i="6" s="1"/>
  <c r="M9" i="5"/>
  <c r="J13" i="5"/>
  <c r="C1" i="6" l="1"/>
  <c r="C6" i="6"/>
  <c r="C36" i="6"/>
  <c r="C33" i="6"/>
  <c r="C49" i="6"/>
  <c r="C51" i="6"/>
  <c r="C8" i="6"/>
  <c r="C2" i="6"/>
  <c r="C47" i="6"/>
  <c r="C18" i="6"/>
  <c r="C34" i="6"/>
  <c r="C14" i="6"/>
  <c r="C45" i="6"/>
  <c r="C5" i="6"/>
  <c r="C7" i="6"/>
  <c r="C15" i="6"/>
  <c r="C12" i="6"/>
  <c r="C50" i="6"/>
  <c r="C23" i="6"/>
  <c r="C10" i="6"/>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<sst xmlns="http://schemas.openxmlformats.org/spreadsheetml/2006/main" count="2195" uniqueCount="1873">
  <si>
    <t>title,url,tags_1,tags_2,tags_3,tags_4,tags_5,tags_6,tags_7,tags_8,tags_9,tags_10,tags_11,tags_12,tags_13,tags_14,tags_15,tags_16,tags_17,tags_18,tags_19,tags_20</t>
  </si>
  <si>
    <t>Berzelius announces breakthrough in battery technology with its high-capacity pure silicon anodes - Electric &amp; Hybrid Vehicle Technology International,https://www.electrichybridvehicletechnology.com/news/berzelius-announces-breakthrough-in-battery-technology-with-its-high-capacity-pure-silicon-anodes.html,vol3, 2024-w37, electrification, technology, materials, H3, ES-2,,,,,,,,,,,,,</t>
  </si>
  <si>
    <t>Fire services in Berlin and Paris rely on Rosenbauer RT - electrive.com,https://www.electrive.com/2024/09/10/fire-services-in-berlin-and-paris-rely-on-rosenbauer-rt/,vol3, 2024-w37, mobile, SEEP, market development, H1, Rosenbauer, HA-6,,,,,,,,,,,,</t>
  </si>
  <si>
    <t>EV Battery Recycling Gains Momentum,https://www.assemblymag.com/articles/98525-ev-battery-recycling-gains-momentum?utm_medium=emailsend&amp;utm_source=PR-ASM-Assembly&amp;utm_content=BNPCD240826051_01&amp;oly_enc_id=4423B5594889B8I,vol0, 2024-w19, sustainability, technology, materials, H3, electrification, ES-2, ES-4,,,,,,,,,,,</t>
  </si>
  <si>
    <t>Einstieg in die industrielle VGA-Thermografie,https://www.industrielle-automation.net/einstieg-in-die-industrielle-vga-thermografie/,vol3, 2024-w35, sensors, product release, camera, H1, Optris,,,,,,,,,,,,,</t>
  </si>
  <si>
    <t>AGCO brings Fendt 600 Vario tractor to North America | Industrial Vehicle Technology International,https://www.ivtinternational.com/news/agriculture/agco-brings-fendt-600-vario-tractor-to-north-america.html,vol3, 2024-w36, mobile, SEEP, market development, H1, AGCO, HA-3,,,,,,,,,,,,</t>
  </si>
  <si>
    <t>JLG completes acquisition of Ausa | Industrial Vehicle Technology International,https://www.ivtinternational.com/news/construction/jlg-completes-acquisition-of-aura.html,vol3, 2024-w36, mobile, SEEP, M&amp;A, H1, JLG, Ausa, HA-1, HA-6,,,,,,,,,,</t>
  </si>
  <si>
    <t>CASE STUDY: Manitou's first battery fixed telehandler for agriculture | Industrial Vehicle Technology International,https://www.ivtinternational.com/features/case-study-manitous-first-battery-fixed-telehandler-for-agriculture.html,vol3, 2024-w36, electrification, product release, system, H1, mobile, ES-2, HA-3, Manitou Group, ES-6,,,,,,,,,</t>
  </si>
  <si>
    <t>Develon to make Equip Exposition 2024 debut | Industrial Vehicle Technology International,https://www.ivtinternational.com/news/exhibitions/develon-to-make-equip-exposition-2024-debut.html,vol3, 2024-w36, mobile, product release, system, H1, Develon, HA-1,,,,,,,,,,,,</t>
  </si>
  <si>
    <t>Hydraulic Valve Market to Grow Over Next 10 Years,https://www.powermotiontech.com/hydraulics/hydraulic-valves/news/55136338/hydraulic-valve-market-to-grow-over-next-10-years,vol3, 2024-w35, hydraulics, SEEP, market development, H3,,,,,,,,,,,,,,</t>
  </si>
  <si>
    <t>New Scale Robotics Automates Gauging Applications With FANUC Cobots,https://www.assemblymag.com/articles/98706-new-scale-robotics-automates-gauging-applications-with-fanuc-cobots,vol3, 2024-w35, robotics, SEEP, partnership, H1, Fanuc, New Scale Robotics, IPr-2,,,,,,,,,,,</t>
  </si>
  <si>
    <t>Epiroc Simba SM60 S: â€˜a breakthrough in production drilling for smaller driftsâ€™ - International Mining,https://im-mining.com/2024/08/27/epiroc-simba-sm60-s-a-breakthrough-in-production-drilling-for-smaller-drifts/,vol3, 2024-w35, mobile, product release, system, H1, Epiroc, HA-8,,,,,,,,,,,,</t>
  </si>
  <si>
    <t>OPINION: Net zero without compromise | Industrial Vehicle Technology International,https://www.ivtinternational.com/opinion/opinion-net-zero-without-compromise.html,vol3, 2024-w34, electrification, SEEP, market development, H2, JCB, ES-2, ES-6, SD-4, mobile,,,,,,,,,</t>
  </si>
  <si>
    <t>Manitowoc expands range of Grove GRT rough-terrain cranes | Industrial Vehicle Technology International,https://www.ivtinternational.com/news/construction/manitowoc-expands-range-of-grove-grt-rough-terrain-cranes.html,vol3, 2024-w34, mobile, product release, system, H1, Manitowoc, HA-1,,,,,,,,,,,,</t>
  </si>
  <si>
    <t>Powell introduces high speed ethernet switch at Expo | Industrial Vehicle Technology International,https://www.ivtinternational.com/news/exhibitions/powell-introduces-high-speed-ethernet-switch-at-expo.html,vol3, 2024-w34, electronics, product release, communication, H1, Powell Electronics, SD-4, SD-8,,,,,,,,,,,</t>
  </si>
  <si>
    <t>IMTS 2024 Product Preview | RoboticsTomorrow,https://www.roboticstomorrow.com/article/2024/08/imts-2024-product-preview/22961,vol3, 2024-w35, robotics, product release, system, H1, IPr-2,,,,,,,,,,,,,</t>
  </si>
  <si>
    <t>Worldâ€™s First Window Cleaning Robot Reports to New York City Skyscraper Transforming the Industry Globally | RoboticsTomorrow,https://www.roboticstomorrow.com/story/2024/08/worlds-first-window-cleaning-robot-reports-to-new-york-city-skyscraper-transforming-the-industry-globally/23029/,vol3, 2024-w35, robotics, product release, system, H1, Skyline Robotics, AO-3,,,,,,,,,,,,</t>
  </si>
  <si>
    <t>AI Robots : Transforming Industries with Smart Robotic Solutions | RoboticsTomorrow,https://www.roboticstomorrow.com/story/2024/08/ai-robots-transforming-industries-with-smart-robotic-solutions/23005/,vol3, 2024-w34, robotics, SEEP, market development, H3, a, IPr-2, SD-2,,,,,,,,,,,</t>
  </si>
  <si>
    <t>Flexible hydraulische Fernsteuerung,https://www.oup-fluidtechnik.de/flexible-hydraulische-fernsteuerung/,vol3, 2024-w34, mobile, product release, HMI, H1, Danfoss,,,,,,,,,,,,,</t>
  </si>
  <si>
    <t>Sure Grip Controls presents trio of new products in Chicago | Industrial Vehicle Technology International,https://www.ivtinternational.com/news/ergonomics/sure-grip-controls-presents-a-trio-of-new-products-in-chicago.html,vol3, 2024-w34, mobile, product release, HMI, H1, Sure Grip Controls,,,,,,,,,,,,,</t>
  </si>
  <si>
    <t>Hydraulikpumpenserie fÃ¼r LKW-Antriebe,https://www.oup-fluidtechnik.de/hydraulikpumpenserie-fuer-lkw-antriebe/,vol3, 2024-w35, hydraulics, product release, motor, H1, mobile, Parker Hannifin, ES-2,,,,,,,,,,,</t>
  </si>
  <si>
    <t>Yanmar acquires Claas India | Industrial Vehicle Technology International,https://www.ivtinternational.com/news/agriculture/yanmar-acquires-claas-india.html,vol3, 2024-w35, mobile, SEEP, M&amp;A, H1, Yanmar Holdings, CLAAS, HA-3,,,,,,,,,,,</t>
  </si>
  <si>
    <t>Leica Geosystems and Roos Groep to develop world's first fully electric slipform paver | Industrial Vehicle Technology International,https://www.ivtinternational.com/news/technology/leica-geosystems-and-roos-groep-to-develop-worlds-first-fully-electric-slipform-paver.html,vol3, 2024-w36, mobile, SEEP, partnership, H2, Leica Geosystems, Roos Groep, ES-2, HA-1, electrification,,,,,,,,,</t>
  </si>
  <si>
    <t>Sany reports 2024 half-year financial results | Industrial Vehicle Technology International,https://www.ivtinternational.com/news/construction/sany-reports-2024-half-year-financial-results.html,vol3, 2024-w36, mobile, SEEP, market development, H1, Sany,,,,,,,,,,,,,</t>
  </si>
  <si>
    <t>Volvo CE opens new facilities for electric wheel loader production - electrive.com,https://www.electrive.com/2024/09/06/volvo-ce-opens-new-facilities-for-electric-wheel-loader-production/,vol3, 2024-w36, mobile, SEEP, investment, H1, electrification, Volvo Construction Equipment, ES-2, HA-1, HA-8,,,,,,,,,</t>
  </si>
  <si>
    <t>Kleenoil mit eigenen Schmierstoffen am Markt,https://www.oup-fluidtechnik.de/kleenoil-mit-eigenen-schmierstoffen-am-markt/,vol3, 2024-w36, hydraulics, technology, materials, H1, sustainability, ES-4,,,,,,,,,,,,</t>
  </si>
  <si>
    <t>Bonfiglioli gears up for MinExpo 2024 with mobile solutions,https://www.mobilehydraulictips.com/bonfiglioli-gears-up-for-minexpo-2024-with-mobile-solutions/,vol3, 2024-w35, mobile, product release, motor, H1, Bonfiglioli, HA-8,,,,,,,,,,,,</t>
  </si>
  <si>
    <t>Epiroc ditches Mobile Miner concept line working with partners on exiting projects - International Mining,https://im-mining.com/2024/09/05/epiroc-ditches-mobile-miner-concept-line-working-with-partners-on-exiting-projects/,vol3, 2024-w36, mobile, product release, system, H1, Epiroc, HA-8,,,,,,,,,,,,</t>
  </si>
  <si>
    <t>Sure Grip Controls Introduces Custom Armrests for Mobile Equipment Applications - Fluid Power Journal,https://fluidpowerjournal.com/sure-grip-controls-introduces-custom-armrests-for-mobile-equipment-applications/,vol2, 2024-w33, mobile, product release, HMI, H1, Sure Grip Controls,,,,,,,,,,,,,</t>
  </si>
  <si>
    <t>Full Steam Ahead Towards A Nationwide Hydrogen Filling Station Network - Fluid Power Journal,https://fluidpowerjournal.com/full-steam-ahead-towards-a-nationwide-hydrogen-filling-station-network/,vol2, 2024-w33, sustainability, SEEP, market development, H3, Bosch Rexroth, competitors, ES-2, NB-5, NB-6,,,,,,,,,</t>
  </si>
  <si>
    <t>Hubtex introduces industry's first sensory aisle entry assistant | Industrial Vehicle Technology International,https://www.ivtinternational.com/news/hubtex-introduces-industrys-first-sensory-aisle-entry-assistant.html,vol2, 2024-w33, mobile, product release, system, H1, sensors, Hubtex, HA-4, IPr-4,,,,,,,,,,</t>
  </si>
  <si>
    <t>Morrow Batteries opens Gigafactory in southern Norway - electrive.com,https://www.electrive.com/2024/08/20/morrow-batteries-opens-gigafactory-in-southern-norway/,vol2, 2024-w34, electrification, SEEP, investment, H1, Morrow Batteries, ES-2,,,,,,,,,,,,</t>
  </si>
  <si>
    <t>Movex Innovation to showcase line of ultra-compact mini loaders at MINExpo - International Mining,https://im-mining.com/2024/08/15/movex-innovation-to-showcase-line-of-ultra-compact-mini-loaders-at-minexpo/,vol2, 2024-w33, mobile, product release, system, H1, a, Movex, electrification, HA-8, ES-2,,,,,,,,,</t>
  </si>
  <si>
    <t>Alamos Gold boosts Young-Davidson mining rates with Cat R2900XEs - International Mining,https://im-mining.com/2024/08/17/alamos-gold-boosts-young-davidson-mining-rates-with-cat-r2900xes/,vol2, 2024-w33, mobile, SEEP, market development, H1, Caterpillar, ES-2, HA-8,,,,,,,,,,,</t>
  </si>
  <si>
    <t>Stereo vision camera provides 3D information from a distance of approx. 20 centimeters | RoboticsTomorrow,https://www.roboticstomorrow.com/story/2024/08/stereo-vision-camera-provides-3d-information-from-a-distance-of-approx-20-centimeters/22979/,vol2, 2024-w33, sensors, product release, camera, H1, IDS, HA-4, IPr-4,,,,,,,,,,,</t>
  </si>
  <si>
    <t>Natron Energy to build Na-ion battery factory in North Carolina - electrive.com,https://www.electrive.com/2024/08/16/natron-energy-to-build-na-ion-battery-factory-in-north-carolina/,vol2, 2024-w33, electrification, SEEP, investment, H2, Natron Energy, ES-2,,,,,,,,,,,,</t>
  </si>
  <si>
    <t>Archer Aviation wins major order for air taxis from FFG - electrive.com,https://www.electrive.com/2024/08/15/archer-aviation-wins-major-order-for-air-taxis-from-ffg/,vol2, 2024-w32, aviation &amp; space, SEEP, market development, H2, Archer Aviation, NB-10,,,,,,,,,,,,</t>
  </si>
  <si>
    <t>Kooperation im Bereich Agrartechnik,https://www.oup-fluidtechnik.de/kooperation-im-bereich-agrartechnik/,vol2, 2024-w34, mobile, SEEP, partnership, H2, electrification, Bucher Hydraulics, Mobil Elektronik, HA-3, ES-2, AO-2, a, competitors,,,,,,</t>
  </si>
  <si>
    <t>Epson Robots Introduces High-Precision Six-Axis Robot,https://www.assemblymag.com/articles/98700-epson-robots-introduces-high-precision-six-axis-robot,vol2, 2024-w33, robotics, product release, system, H1, Epson Robots, IPr-2,,,,,,,,,,,,</t>
  </si>
  <si>
    <t>Power the Future By Choosing the Right Battery Technology,https://www.powermotiontech.com/technlogies/batteries/article/55093709/delta-q-technologies-power-the-future-by-choosing-the-right-battery-technology,vol1, 2024-w27, electrification, technology, energy storage, H1, ES-2,,,,,,,,,,,,,</t>
  </si>
  <si>
    <t>Europa hydrogen-powered prototype arrives at Christmas Creek as Liebherr Fortescue eye zero emission AHS milestone - International Mining,https://im-mining.com/2024/08/13/europa-hydrogen-powered-prototype-arrives-at-christmas-creek-as-liebherr-fortescue-eye-zero-emission-ahs-milestone/,vol2, 2024-w33, mobile, technology, prototype, H2, Liebherr, Fortescue, a, ES-2, electrification, HA-8,,,,,,,,</t>
  </si>
  <si>
    <t>EPCA to produce 50-70 battery-electric mining trucks a year Xerotech says - International Mining,https://im-mining.com/2024/08/09/epca-to-produce-50-70-battery-electric-mining-trucks-a-year-xerotech-says/,vol2, 2024-w32, mobile, SEEP, market development, H1, EPCA, electrification, ES-2, HA-8,,,,,,,,,,</t>
  </si>
  <si>
    <t>ABB and Komatsu to collaborate on electrification platform | Industrial Vehicle Technology International,https://www.ivtinternational.com/news/abb-and-komatsu-to-collaborate-on-electrification-platform.html,vol2, 2024-w33, electrification, SEEP, partnership, H1, ABB, Komatsu, a, mobile, ES-2,,,,,,,,,</t>
  </si>
  <si>
    <t>Hydraulic crawler crane preserves space exploration history,https://www.mobilehydraulictips.com/hydraulic-crawler-crane-makes-and-preserve-space-exploration-history/,vol2, 2024-w33, aviation &amp; space, SEEP, partnership, H1, Liebherr, NASA, a, NB-10, ES-2,,,,,,,,,</t>
  </si>
  <si>
    <t>FEATURE: High voltage farming - Electric &amp; Hybrid Vehicle Technology International,https://www.electrichybridvehicletechnology.com/features/feature-high-voltage-farming.html,vol2, 2024-w33, mobile, SEEP, market development, H1, New Holland, a, ES-2, HA-3, NB-7,,,,,,,,,</t>
  </si>
  <si>
    <t>Goldhofer to build 14 electric tow tractors for Munich Airport - electrive.com,https://www.electrive.com/2024/08/12/goldhofer-to-build-14-electric-tow-tractors-for-munich-airport/,vol2, 2024-w33, mobile, SEEP, market development, H2, Goldhofer, ES-2, HA-4,,,,,,,,,,,</t>
  </si>
  <si>
    <t>US Department of Energy funds more battery research - electrive.com,https://www.electrive.com/2024/08/12/us-department-of-energy-funds-more-battery-research/,vol2, 2024-w33, electrification, SEEP, funding, H2, ES-2,,,,,,,,,,,,,</t>
  </si>
  <si>
    <t>OTTO Controls Broadens Can Solutions Family with Additon of Can Rocker and Can Keypad - Fluid Power Journal,https://fluidpowerjournal.com/otto-controls-broadens-can-solutions-family-with-additon-of-can-rocker-and-can-keypad/,vol2, 2023-w32, electronics, product release, HMI, H1, OTTO controls,,,,,,,,,,,,,</t>
  </si>
  <si>
    <t>Hydraulic and Pneumatic Industry Trends With NFPA - Fluid Power Journal,https://fluidpowerjournal.com/hydraulic-and-pneumatic-industry-trends-with-nfpa-3/,vol2, 2023-w32, hydraulics, SEEP, market development, H1,,,,,,,,,,,,,,</t>
  </si>
  <si>
    <t>Fluid Power Shipments and Orders Trend Downwards in June 2024,https://www.powermotiontech.com/hydraulics/media-gallery/55131363/national-fluid-power-association-nfpa-fluid-power-shipments-and-orders-trend-downwards-in-june-2024,vol2, 2024-w32, hydraulics, SEEP, market development, H1,,,,,,,,,,,,,,</t>
  </si>
  <si>
    <t>CASE STUDY: Mecalac's compact prizefighter | Industrial Vehicle Technology International,https://www.ivtinternational.com/features/case-study-mecalacs-compact-prizefighter.html,vol2, 2024-w33, mobile, product release, system, H1, a, Mecalac, HA-1, ES-2,,,,,,,,,,</t>
  </si>
  <si>
    <t>SUPPLIER FEATURE: Parker introduces next evolution in steer-by-wire feedback | Industrial Vehicle Technology International,https://www.ivtinternational.com/technology-profiles/parker-announces-the-next-evolution-in-steer-by-wire-sbw-feedback.html,vol2, 2024-w32, mobile, product release, HMI, H1, Parker Hannifin, competitors, AO-3, ES-2,,,,,,,,,,</t>
  </si>
  <si>
    <t>Komatsu to showcase electrification solutions at MINExpo 2024 | Industrial Vehicle Technology International,https://www.ivtinternational.com/news/komatsu-to-showcase-electrification-solutions-at-minexpo-2024.html,vol2, 2024-w32, mobile, product release, system, H1, Komatsu, a, electrification, ES-2, HA-8, HA-1,,,,,,,,</t>
  </si>
  <si>
    <t>Mining innovations zero in on sustainability,https://www.mobilehydraulictips.com/mining-innovations-zero-in-on-sustainability/,vol2, 2024-w32, mobile, technology, prototype, H2, electrification, ES-2, HA-8, a,,,,,,,,,,</t>
  </si>
  <si>
    <t>Will AI soon predict internal cylinder leakage?,https://www.mobilehydraulictips.com/will-ai-soon-predict-internal-cylinder-leakage/,vol0, 2024-w15, hydraulics, technology, research, H3, SD-2, SD-4,,,,,,,,,,,,</t>
  </si>
  <si>
    <t>The promise and pitfalls of electric construction machines,https://www.mobilehydraulictips.com/the-promise-and-pitfalls-of-electric-construction-machines/,vol0, 2024-w09, electrification, technology, architecture, H3, a, ES-2,,,,,,,,,,,,</t>
  </si>
  <si>
    <t>The growing wave of software-defined machines,https://www.mobilehydraulictips.com/the-growing-wave-of-software-defined-machines/,vol0, 2024-w06, electronics, technology, architecture, H2, SD-4, NB-2,,,,,,,,,,,,</t>
  </si>
  <si>
    <t>Agriculture electrifies without bailing on hydraulics,https://www.mobilehydraulictips.com/agriculture-electrifies-without-bailing-on-hydraulics/,vol0, 2024-w49, hydraulics, technology, architecture, H1, electrification, HAWE, ES-2, HA-3,,,,,,,,,,</t>
  </si>
  <si>
    <t>Raising mobile machine efficiency via advanced electrohydraulics,https://www.mobilehydraulictips.com/raising-mobile-machine-efficiency-via-advanced-electrohydraulics/,vol0, 2024-w08, electrification, technology, architecture, H2, Bosch Rexroth, competitors, ES-2, SD-4,,,,,,,,,,</t>
  </si>
  <si>
    <t>Cyclic Materials launches recycling partnership with Synetiq - electrive.com,https://www.electrive.com/2024/08/12/cyclic-materials-launches-recycling-partnership-with-synetiq/,vol2, 2024-w33, electrification, SEEP, partnership, H2, Cyclic Materials, Synetiq, ES-2, ES-4,,,,,,,,,,</t>
  </si>
  <si>
    <t>China files WTO complaint about EU's punitive EV tariffs - electrive.com,https://www.electrive.com/2024/08/12/china-files-wto-complaint-about-eus-punitive-ev-tariffs/,vol2, 2024-w33, electrification, SEEP, geopolitics, H2, ES-2, NB-4,,,,,,,,,,,,</t>
  </si>
  <si>
    <t>Japanese test Fuso eCanter with swappable batteries in Kyoto - electrive.com,https://www.electrive.com/2024/08/10/japanese-test-fuso-ecanter-with-swappable-batteries-in-kyoto/,vol2, 2024-w32, electrification, SEEP, partnership, H1, Mitsubishi Fuso, eCanter, ES-2,,,,,,,,,,,</t>
  </si>
  <si>
    <t>Fraunhofer ISI analyses European battery recycling - electrive.com,https://www.electrive.com/2024/08/09/fraunhofer-isi-analyses-european-battery-recycling/,vol2, 2024-w32, electrification, SEEP, market development, H2, ES-2, ES-1,,,,,,,,,,,,</t>
  </si>
  <si>
    <t>Hyundai Glovis &amp; Houayou Cobalt launch battery recycling initiative - electrive.com,https://www.electrive.com/2024/08/08/hyundai-glovis-houayou-cobalt-launch-battery-recycling-initiative/,vol2, 2024-w32, electrification, SEEP, partnership, H1, Hyundai Glovis, Houayou Cobalt, ES-2, ES-4,,,,,,,,,,</t>
  </si>
  <si>
    <t>CASE STUDY: New Holland's huge CR11 harvester | Industrial Vehicle Technology International,https://www.ivtinternational.com/features/feature-high-capacity-harvesting.html,vol2, 2024-w32, mobile, product release, system, H1, New Holland, HA-3, a,,,,,,,,,,,</t>
  </si>
  <si>
    <t>Verbesserter Hydrauliksammler fÃ¼r Mobilkran,https://www.oup-fluidtechnik.de/verbesserter-hydrauliksammler-fuer-mobilkran/,vol2, 2024-w32, hydraulics, technology, architecture, H1, Dietzel Hydraulik, Liebherr, HA-1, HA-8,,,,,,,,,,</t>
  </si>
  <si>
    <t>Komatsu introduces demolition excavators to North America | Industrial Vehicle Technology International,https://www.ivtinternational.com/news/construction/komatsu-introduces-demolition-excavators-to-north-america.html,vol2, 2024-w31, mobile, SEEP, market development, H1, Komatsu, HA-1,,,,,,,,,,,,</t>
  </si>
  <si>
    <t>FEATURE: Is the off-highway industry ready for hydrogen vehicles? | Industrial Vehicle Technology International,https://www.ivtinternational.com/news/hydrogen/feature-are-hydrogen-combustion-engines-market-ready.html,vol1, 2024-w30, mobile, technology, prototype, H2, ES-2, HA-1, HA-3, HA-6, HA-7, HA-8,,,,,,,,</t>
  </si>
  <si>
    <t>Retail construction equipment sales show modest growth says CEA | Industrial Vehicle Technology International,https://www.ivtinternational.com/news/retail-construction-equipment-sales-show-modest-growth-says-cea.html,vol2, 2024-w30, mobile, SEEP, market development, H1,,,,,,,,,,,,,,</t>
  </si>
  <si>
    <t>SUPPLIER FEATURE: Building machine interoperability into high-speed data communication | Industrial Vehicle Technology International,https://www.ivtinternational.com/news/electronics/high-speed-data-communication-used-for-multiple-industries.html,vol2, 2024-w31, mobile, product release, communication, H1, Powell Electronics,,,,,,,,,,,,,</t>
  </si>
  <si>
    <t>Ausa expands in Turkey with new partnership | Industrial Vehicle Technology International,https://www.ivtinternational.com/news/ausa-enters-partnership-with-turkuaz1-makine.html,vol2, 2024-w31, mobile, SEEP, partnership, H1, Ausa, Turkuaz1 Makine,,,,,,,,,,,,</t>
  </si>
  <si>
    <t>CE Engineering Solutions AB and Norrhydro will bring NorrDigiÂ® MCC technology to the construction machinery market during spring 2025,https://www.norrhydro.com/blog/ce-engineering-solutions-ab-volvo-ce-subsidiary-and-finlands-norrhydro-oyyj-will-bring-norrdigi-technology-to-the-construction-machinery-market-by-end-of-2024?utm_content=190786804&amp;utm_medium=social&amp;utm_source=linkedin&amp;hss_channel=lcp-1247823,vol2, 2024-w31, mobile, SEEP, partnership, H1, Volvo Construction Equipment, Norrhydro, competitors, a, ES-1, ES-2, HA-1,,,,,,,</t>
  </si>
  <si>
    <t>Hydraulic System Redesign Enables Performance Improvements for Agricultural OEM,https://www.powermotiontech.com/hydraulics/article/55127987/hydraforce-inc-hydraulic-system-redesign-enables-performance-improvements-for-agricultural-oem,vol2, 2024-w32, mobile, SEEP, partnership, H1, HydraForce, SaMASZ, HA-3,,,,,,,,,,,</t>
  </si>
  <si>
    <t>Hydraulic Reservoirs: Is it Time to Rethink Their Size?,https://www.powermotiontech.com/hydraulics/reservoirs-accessories/article/55128496/hydraulic-reservoirs-is-it-time-to-rethink-their-size,vol2, 2024-w32, hydraulics, technology, simulation, H1, Hydac, competitors,,,,,,,,,,,,</t>
  </si>
  <si>
    <t>Choosing the Right Material for Soundproofing and Vibration Control in Hydraulic Systems,https://www.powermotiontech.com/hydraulics/article/55127680/nott-company-choosing-the-right-material-for-soundproofing-and-vibration-control-in-hydraulic-systems,vol2, 2024-w32, hydraulics, technology, vibration, H1,,,,,,,,,,,,,,</t>
  </si>
  <si>
    <t>Okuma America's Factory Automation Division Launches New Line of Robotics | ManufacturingTomorrow,https://www.manufacturingtomorrow.com/news/2024/08/02/okuma-americas-factory-automation-division-launches-new-line-of-robotics/23135,vol2, 2024-w31, robotics, product release, system, H1, Okuma, IPr-2,,,,,,,,,,,,</t>
  </si>
  <si>
    <t>The Future of Hydraulic Systems in Mobile Machinery,https://www.powermotiontech.com/hydraulics/article/55130439/the-future-of-hydraulic-systems-in-mobile-machinery,vol2, 2024-w32, hydraulics, technology, architecture, H2, electrification, a, HA-1, HA-3, HA-6, HA-7, HA-8, ES-2, mobile,,,,,</t>
  </si>
  <si>
    <t>The 5 Levels of Autonomy in Off-Highway Equipment,https://www.powermotiontech.com/sensors-software/automation/article/21275809/danfoss-power-solutions-the-5-levels-of-autonomy-in-off-highway-equipment,vol0, 2023-w43, mobile, technology, automation, H3, HA-3, SD-6, NB-7,,,,,,,,,,,</t>
  </si>
  <si>
    <t>Mobile Hydraulics: The Trends and Technologies Shaping the Industry,https://www.powermotiontech.com/hydraulics/article/55126750/mobile-hydraulics-the-trends-and-technologies-shaping-the-industry,vol2, 2024-w31, mobile, technology, research, H2, Danfoss Power Solutions, Bailey International, competitors, a, hydraulics, electrification, electronics, HA-1, HA-3, HA-6, HA-7, HA-8, ES-2, SD-4</t>
  </si>
  <si>
    <t>Automatisierungssystemen in der Landtechnik,https://www.derkonstrukteur.de/automatisierungssystemen-in-der-landtechnik/,vol1, 2024-w30, electronics, technology, automation, H1, STW, HA-3, SD-6, NB-7,,,,,,,,,,</t>
  </si>
  <si>
    <t>We Can End Our Dependence on the Newly Mined Minerals That Go into EV Batteries. Hereâ€™s How. - RMI,https://rmi.org/we-can-end-our-dependence-on-the-newly-mined-minerals-that-go-into-ev-batteries-heres-how/?utm_medium=email&amp;utm_source=spark&amp;utm_content=spark&amp;utm_campaign=2024_08_01&amp;utm_term=title-1,vol1, 2024-w30, sustainability, technology, materials, H3, electrification, ES-4, ES-6, NB-6,,,,,,,,,,</t>
  </si>
  <si>
    <t>The Battery Mineral Loop - RMI,https://rmi.org/insight/the-battery-mineral-loop/?utm_medium=email&amp;utm_source=spark&amp;utm_content=spark&amp;utm_campaign=2024_08_01,vol1, 2024-w30, sustainability, SEEP, market development, H3, electrification, ES-4, ES-6, NB-6,,,,,,,,,,</t>
  </si>
  <si>
    <t>Cobot Automates Machine Tending,https://www.assemblymag.com/articles/98675-cobot-automates-machine-tending,vol1, 2024-w31, robotics, product release, system, H1, OnRobot, IPr-2, AO-3,,,,,,,,,,,</t>
  </si>
  <si>
    <t>New Delta Robot Designed for High-Speed Applications,https://www.assemblymag.com/articles/98676-new-delta-robot-designed-for-high-speed-applications,vol1, 2024-w31, robotics, product release, system, H1, WEISS North America, IPr-2,,,,,,,,,,,,</t>
  </si>
  <si>
    <t>KUKA Robotics to Showcase Advanced Solutions for Packaging and Processing At Pack Expo International | ManufacturingTomorrow,https://www.manufacturingtomorrow.com/news/2024/07/31/kuka-robotics-to-showcase-advanced-solutions-for-packaging-and-processing-at-pack-expo-international-/23128,vol1, 2024-w31, robotics, product release, system, H1, Kuka, IPr-2,,,,,,,,,,,,</t>
  </si>
  <si>
    <t>Moog and Komatsu Develop All-Electric Wheel Loader,https://www.powermotiontech.com/technologies/article/21253099/moog-inc-moog-and-komatsu-develop-all-electric-wheel-loader,vol0, 2022-w43, electrification, SEEP, partnership, H2, Moog, Komatsu, competitors, ES-2, HA-1, HA-3,,,,,,,,</t>
  </si>
  <si>
    <t>Vollelektrische Alternative zu Axialkolbenmotoren,https://www.oup-fluidtechnik.de/vollelektrische-alternative-zu-axialkolbenmotoren/,vol1, 2024-w31, electrification, product release, motor, H1, Bonfiglioli, ES-2, HA-1, HA-3, HA-6, HA-7, HA-8,,,,,,,</t>
  </si>
  <si>
    <t>Cincoze IPC for IIoT Gateway - Compact and Power-Efficient | ManufacturingTomorrow,https://www.manufacturingtomorrow.com/news/2024/07/30/cincoze-ipc-for-iiot-gateway-compact-and-power-efficient/23114,vol1, 2024-w31, electronics, product release, system, H1, Cincoze,,,,,,,,,,,,,</t>
  </si>
  <si>
    <t>MiddleGround Capital Completes Acquisition of Majority Ownership Stake in Helix | ManufacturingTomorrow,https://www.manufacturingtomorrow.com/news/2024/07/30/middleground-capital-completes-acquisition-of-majority-ownership-stake-in-helix/23109,vol1, 2024-w31, electrification, SEEP, M&amp;A, H1, MiddleGround Capital, Helix, NB-8, NB-10,,,,,,,,,,</t>
  </si>
  <si>
    <t>Motrac Industries geht an Anders Invest,https://www.oup-fluidtechnik.de/motrac-industries-geht-an-anders-invest/,vol1, 2024-w31, hydraulics, SEEP, M&amp;A, H1, Anders Invest, Mortrac,,,,,,,,,,,,</t>
  </si>
  <si>
    <t>Understanding What Mechatronics is and the Technologies Involved,https://www.powermotiontech.com/mechatronics/video/55125247/schaeffler-group-usa-inc-understanding-what-mechatronics-is-and-the-technologies-involved,vol1, 2024-w31, electrification, technology, architecture, H1,,,,,,,,,,,,,,</t>
  </si>
  <si>
    <t>IDS: Neuheiten fÃ¼r die Messe,https://www.industrielle-automation.net/ids-neuheiten-fuer-die-messe/,vol1, 2024-w29, sensors, product release, camera, H1, IDS, IPr-2,,,,,,,,,,,,</t>
  </si>
  <si>
    <t>A Bright Future Ahead for Electric Actuators,https://www.powermotiontech.com/mechatronics/actuators/article/21276358/ewellix-a-bright-future-ahead-for-electric-actuators,vol0, 2023-w44, electrification, SEEP, market development, H2, Ewellix, HA-1, HA-3, HA-4, HA-5, HA-6, HA-7, HA-8, HA-9,,,,,</t>
  </si>
  <si>
    <t>NVIDIA Announces Generative AI Models and NIM Microservices for OpenUSD Language Geometry Physics and Materials | ManufacturingTomorrow,https://www.manufacturingtomorrow.com/news/2024/07/29/nvidia-announces-generative-ai-models-and-nim-microservices-for-openusd-language-geometry-physics-and-materials/23106,vol1, 2024-w31, hydraulics, technology, manufacturing, H1, nvidia, IPr-1, SD-1, SD-2,,,,,,,,,,</t>
  </si>
  <si>
    <t>Domin Receives Another Patent for S4 Pro Servo Valve,https://domin.co/learn/domin-receives-another-patent-for-s4-pro-servo-valve/,vol1, 2024-w30, 3DP, SEEP, market development, H1, hydraulics, Domin Fluid Power, a, IPr-7,,,,,,,,,,</t>
  </si>
  <si>
    <t>Elektrozylinder auch fÃ¼r drauÃŸen,https://www.oup-fluidtechnik.de/elektrozylinder-auch-fuer-draussen/,vol1, 2024-w31, electrification, product release, actuators, H1, Rose+Krieger, a, mobile, HA-1, HA-3, HA-4, HA-5, HA-6, HA-7, HA-8, competitors,,,</t>
  </si>
  <si>
    <t>Danfoss launches ePanda eDrive for low-voltage applications,https://www.mobilehydraulictips.com/danfoss-launches-epanda-edrive-for-low-voltage-applications/,vol1, 2024-w30, electrification, product release, motor, H1, Danfoss Power Solutions, HA-1, HA-6, competitors,,,,,,,,,,</t>
  </si>
  <si>
    <t>Electric Actuators Offer Leak-Free Alternative for Whiskey Barrel Manufacturer,https://www.powermotiontech.com/mechatronics/actuators/article/55127860/electric-actuators-offer-leak-free-alternative-for-whiskey-barrel-manufacturer,vol1, 2024-w31, electrification, technology, safety, H1, Tolomatic, competitors, HA-5, a,,,,,,,,,,</t>
  </si>
  <si>
    <t>How Hydraulics Power Every Day Applications,https://www.powermotiontech.com/hydraulics/article/55126492/pirtek-uk-and-ireland-how-hydraulics-power-every-day-applications,vol1, 2024-w30, hydraulics, SEEP, market development, H1, HA-1, HA-3, NB-9, NB-10,,,,,,,,,,</t>
  </si>
  <si>
    <t>Rosotics unveils new metal 3D printer and partners with Siemens to â€œrevolutionizeâ€ manufacturing,https://3dprintingindustry.com/news/rosotics-unveils-new-metal-3d-printer-and-partners-with-siemens-to-revolutionize-manufacturing-231832/,vol1, 2024-w30, 3DP, technology, manufacturing, H2, Rosotics, Siemens, IPr-7,,,,,,,,,,,</t>
  </si>
  <si>
    <t>WASP technology produces new eco-friendly 3D printed building,https://3dprintingindustry.com/news/wasp-technology-produces-new-eco-friendly-3d-printed-building-231841/,vol1, 2024-w30, 3DP, technology, manufacturing, H3, HA-1, ES-1, ES-4, ES-5, IPr-7,,,,,,,,,</t>
  </si>
  <si>
    <t>Elektro-Linearaktuator liefert absolute Position,https://www.oup-fluidtechnik.de/elektro-linearaktuator-liefert-absolute-position/,vol1, 2024-w30, electrification, product release, actuators, H1, Thomson Ind., a, HA-4, HA-6, NB-9, HA-3, competitors,,,,,,,</t>
  </si>
  <si>
    <t>Medical Device Maker Increases Efficiency by 50 Percent,https://www.assemblymag.com/articles/98635-medical-device-maker-increases-efficiency-by-50-percent?utm_medium=emailsend&amp;utm_source=NL-ASB-ASSEMBLY&amp;utm_content=BNPCD240724032_01&amp;oly_enc_id=4423B5594889B8I,vol1, 2024-w28, hydraulics, technology, manufacturing, H1, Acumatica, IPr-9, SD-4, SD-5,,,,,,,,,,</t>
  </si>
  <si>
    <t>Securing Aerospace &amp; Military Hydraulic System Finishing - Fluid Power Journal,https://fluidpowerjournal.com/securing-aerospace-military-hydraulic-system-finishing/,vol1, 2024-w30, hydraulics, technology, manufacturing, H1, NB-10, aviation &amp; space,,,,,,,,,,,,</t>
  </si>
  <si>
    <t>CLAAS Releases LEXION 8900 TERRA TRAC in North America From: CLAAS of America Inc.,https://www.oemoffhighway.com/trends/equipment-launches/agriculture/product/22915162/claas-of-america-inc-claas-releases-lexion-8900-terra-trac-in-north-america,vol1, 2024-w29, mobile, product release, system, H1, CLAAS, HA-3,,,,,,,,,,,,</t>
  </si>
  <si>
    <t>Landmark Study Reveals Wearable Robotics Significantly Boost Safety and Efficiency in Industrial Environments | RoboticsTomorrow,https://www.roboticstomorrow.com/story/2024/07/landmark-study-reveals-wearable-robotics-significantly-boost-safety-and-efficiency-in-industrial-environments/22882/,vol1, 2024-w29, robotics, technology, safety, H1, Verve Motion, IPr-2, IPr-3, a,,,,,,,,,,</t>
  </si>
  <si>
    <t>Electric Actuators Present Emissions and Efficiency Benefits in Mobile Equipment,https://www.powermotiontech.com/mechatronics/actuators/video/55124843/ewellix-electric-actuators-present-emissions-and-efficiency-benefits-in-mobile-equipment,vol1, 2024-w29, electrification, SEEP, market development, H1, ES-2, HA-1, HA-6,,,,,,,,,,,</t>
  </si>
  <si>
    <t>Building the Worldâ€™s First Fully Electric Large Foundation Rig - Fluid Power Journal,https://fluidpowerjournal.com/building-the-worlds-first-fully-electric-large-foundation-rig/,vol1, 2024-w29, mobile, SEEP, partnership, H1, electrification, Hydrauvision, Danfoss Power Solutions, a, ES-2, HA-1, competitors,,,,,,,</t>
  </si>
  <si>
    <t>Korean giant enters smart factory market with multi-$bn goals - Drives and Controls Magazine,https://www.drivesncontrols.com/news/fullstory.php/aid/7754/Korean_giant_enters_smart_factory_market_with_multi-$bn_goals.html,vol1, 2024-w29, hydraulics, technology, manufacturing, H2, LG, IPr-2,,,,,,,,,,,,</t>
  </si>
  <si>
    <t>Material handlers lead the charge to the future,https://www.mobilehydraulictips.com/material-handlers-lead-the-charge-to-the-future/,2023-w44, electrification, product release, system, H1, Combilift, vol0, IPr-4, HA-4,,,,,,,,,,,</t>
  </si>
  <si>
    <t>Deere to Build New Assembly Plant in North Carolina,https://www.assemblymag.com/articles/98610-deere-to-build-new-assembly-plant-in-north-carolina?utm_medium=emailsend&amp;utm_source=NL-ASB-ASSEMBLY&amp;utm_content=BNPCD240717054_01&amp;oly_enc_id=4423B5594889B8I,vol1, 2024-w27, mobile, SEEP, investment, H1, John Deere, HA-1,,,,,,,,,,,,</t>
  </si>
  <si>
    <t>Study Shows Benefits of Self-Scheduling Robot Teams,https://www.assemblymag.com/articles/98623-study-shows-benefits-of-self-scheduling-robot-teams?utm_medium=emailsend&amp;utm_source=NL-ASB-ASSEMBLY&amp;utm_content=BNPCD240717054_01&amp;oly_enc_id=4423B5594889B8I,vol1, 2024-w28, robotics, technology, research, H2, a, IPr-2, IPr-4,,,,,,,,,,,</t>
  </si>
  <si>
    <t>Medizintechnik: Lebensrettende Millimeterarbeit,https://www.antriebstechnik.de/medizintechnik-lebensrettende-millimeterarbeit/,vol1, 2024-w28, medical, technology, automation, H1, Kendrion, robotics, IPr-2, HA-9,,,,,,,,,,</t>
  </si>
  <si>
    <t>Neue Ã–kodesign Verordnung und digitaler Produktpass,https://www.vdma.org/viewer/-/v2article/render/73857482,vol1, 2024-w27, sustainability, SEEP, regulation, H2, ES-4,,,,,,,,,,,,,</t>
  </si>
  <si>
    <t>3D printed lattice structures drive innovation in manufacturing,https://3dprintingindustry.com/news/3d-printed-lattice-structures-drive-innovation-in-manufacturing-231671/,vol1, 2024-w29, hydraulics, technology, manufacturing, 3DP, H3, IPr-7,,,,,,,,,,,,</t>
  </si>
  <si>
    <t>Agriculture Robots Market is projected to surpass USD 80 billion revenue by 2032 | RoboticsTomorrow,https://www.roboticstomorrow.com/story/2024/07/agriculture-robots-market-is-projected-to-surpass-usd-80-billion-revenue-by-2032/22856/,vol1, 2024-w28, mobile, SEEP, market development, H3, NB-7, HA-3, IPr-2,,,,,,,,,,,</t>
  </si>
  <si>
    <t>World's first bricklayer robot that boosts construction speed enters US,https://interestingengineering.com/innovation/mobile-bricklayer-robot-hadrian-in-us,vol1, 2024-w28, mobile, product release, system, H1, a, HA-1, IPr-2,,,,,,,,,,,</t>
  </si>
  <si>
    <t>Batteriepreise in China fallen drastisch: Auswirkungen auf globalen E-Auto-Markt,https://www.msn.com/de-de/finanzen/top-stories/batteriepreise-in-china-fallen-drastisch-auswirkungen-auf-globalen-e-auto-markt/ar-BB1pSvbJ?ocid=entnewsntp&amp;pc=U531&amp;cvid=fa8030f71b77412b9cd67dcb96892fa9&amp;ei=59,vol1, 2024-w28, electrification, SEEP, market development, H1, ES-2,,,,,,,,,,,,,</t>
  </si>
  <si>
    <t>FANUC Unveils New $110 Million Robotics and Automation Campus,https://www.assemblymag.com/articles/98644-fanuc-unveils-new-110-million-robotics-and-automation-campus,vol1, 2024-w28, robotics, SEEP, investment, H1, Fanuc, HA-5, IPr-2,,,,,,,,,,,</t>
  </si>
  <si>
    <t>Piezoresistive Absolutdrucksensoren mit Gelschutz,https://www.oup-fluidtechnik.de/piezoresistive-absolutdrucksensoren-mit-gelschutz/,vol1, 2024-w28, sensors, product release, pressure, H1, Angst+Pfister,,,,,,,,,,,,,</t>
  </si>
  <si>
    <t>Danfoss Power Solutions Launches Hydraulic Remote Control Portfolio Offering Increased Machine Productivity - Fluid Power Journal,https://fluidpowerjournal.com/danfoss-power-solutions-launches-hydraulic-remote-control-portfolio-offering-increased-machine-productivity/,vol1, 2024-w28, mobile, product release, HMI, H1, Danfoss Power Solutions, HA-1, HA-3, HA-6, HA-7, HA-8, competitors,,,,,,,</t>
  </si>
  <si>
    <t>Smart &amp; Sustainable Monitoring Solutions for Pneumatically-Driven Machines - Fluid Power Journal,https://fluidpowerjournal.com/smart-sustainable-monitoring-solutions-for-pneumatically-driven-machines/,vol1, 2024-w28, hydraulics, technology, monitoring, H1, SMC Corp., SD-4,,,,,,,,,,,,</t>
  </si>
  <si>
    <t>Sensorik: Unternehmen erwarten leichtes Wachstum,https://www.oup-fluidtechnik.de/sensorik-unternehmen-erwarten-leichtes-wachstum/,vol1, 2024-w26, sensors, SEEP, market development, H1,,,,,,,,,,,,,,</t>
  </si>
  <si>
    <t>Fluid Power Industry Growth Trend - Fluid Power Journal,https://fluidpowerjournal.com/fluid-power-industry-growth-trend-6/,vol1, 2024-w28, hydraulics, SEEP, market development, H1,,,,,,,,,,,,,,</t>
  </si>
  <si>
    <t>Portable engine powers artificial muscles in assistive devices,https://www.sciencedaily.com/releases/2024/07/240701131814.htm,vol1, 2024-w27, robotics, technology, research, H3, IPr-3,,,,,,,,,,,,,</t>
  </si>
  <si>
    <t>Die 10 grÃ¶ÃŸten Hydraulik-Hersteller im deutschen Markt,https://www.fluid.de/hydraulik/die-10-groessten-hydraulik-hersteller-im-deutschen-markt-986.html?utm_campaign=20240710_FLU+RSS+Themen-NL+FLU+Newsletter&amp;utm_source=fluid-newsletter&amp;utm_medium=email&amp;sc_src=email_6239967&amp;sc_lid=246444469&amp;sc_llid=2104&amp;sc_uid=IuFfHaVeJ9&amp;sc_eh=c7fbc3839a198e1e1,2024-w09, vol1, hydraulics, SEEP, market development, H1,,,,,,,,,,,,,,</t>
  </si>
  <si>
    <t>6 Strategies for Maximizing the Lifespan of Proportional Valves - Fluid Power Journal,https://fluidpowerjournal.com/6-strategies-for-maximizing-the-lifespan-of-proportional-valves/,vol1, 2024-w28, hydraulics, technology, reliability, H1,,,,,,,,,,,,,,</t>
  </si>
  <si>
    <t>Stone walls make a comeback with an autonomous hydraulic excavator,https://www.mobilehydraulictips.com/stone-walls-make-a-comeback-with-an-autonomous-hydraulic-excavator/,2024-w5, mobile, technology, automation, H2, HA-1, vol0, SD-6,,,,,,,,,,,,</t>
  </si>
  <si>
    <t>Joystick fÃ¼r hochprÃ¤zise ManÃ¶ver,https://www.oup-fluidtechnik.de/joystick-fuer-hochpraezise-manoever/,vol1, 2024-w28, mobile, product release, HMI, H1, Megatron, NB-8,,,,,,,,,,,,</t>
  </si>
  <si>
    <t>Reducing costs and improving efficiency with advanced hydraulic solutions.,https://www.powermotiontech.com/learning-resources/white-papers/whitepaper/55093215/reducing-costs-and-improving-efficiency-with-advanced-hydraulic-solutions,vol1, 2024-w28, mobile, SEEP, partnership, H1, Bosch Rexroth, Sampierana, ES-2, competitors,,,,,,,,,,</t>
  </si>
  <si>
    <t>Industrial Robots Are at Increased Risk of Cybersecurity Threats: 7 Considerations for 2024 | RoboticsTomorrow,https://www.roboticstomorrow.com/story/2024/07/industrial-robots-are-at-increased-risk-of-cybersecurity-threats-7-considerations-for-2024/22826/,vol1, 2024-w24, electronics, technology, H1, SD-9, safety,,,,,,,,,,,,,</t>
  </si>
  <si>
    <t>Exakte Messungen mit Gyro-Technologie,https://www.oup-fluidtechnik.de/exakte-messungen-mit-gyro-technologie/,vol1, 2024-w27, sensors, product release, inclination, H1, FSG, mobile, HA-1, HA-3, HA-7,,,,,,,,,</t>
  </si>
  <si>
    <t>[INTERVIEW] RAPID + TCT 2024: Transforming Aerospace Space and Defense with Velo3Dâ€™s large-format metal 3D printing,https://3dprintingindustry.com/news/interview-rapid-tct-2024-transforming-aerospace-space-and-defense-with-velo3ds-large-format-metal-3d-printing-231460/,vol1, 2024-w27, 3DP, technology, manufacturing, H2, aviation &amp; space, IPr-7,,,,,,,,,,,,</t>
  </si>
  <si>
    <t>PrÃ¤zise Sensoren in der E-Mobility-Produktion,https://www.oup-fluidtechnik.de/praezise-sensoren-in-der-e-mobility-produktion/,vol1, 2024-w27, battery, technology, manufacturing, H1, mobile, sensors, electrification, IPr-9,,,,,,,,,,</t>
  </si>
  <si>
    <t>Bobcat Aims to Make a Big Leap in Construction Equipment Design,https://www.powermotiontech.com/technologies/other-technologies/article/55002021/bobcat-aims-to-make-a-big-leap-in-construction-equipment-design,2024-w10, mobile, technology, prototype, H2, Bobcat, electrification, vol0, HA-1,,,,,,,,,,,</t>
  </si>
  <si>
    <t>IHA und Hydac intensivieren Zusammenarbeit,https://www.oup-fluidtechnik.de/iha-und-hydac-intensivieren-zusammenarbeit/,vol1, 2024-w26, hydraulics, SEEP, partnership, H2, Hydac, IHA, AO-2, AO-3, AO-4,,,,,,,,,</t>
  </si>
  <si>
    <t>Danfoss Proportional Valve Provides Improved Precision for Articulated Crane,https://www.powermotiontech.com/hydraulics/hydraulic-valves/media-gallery/55089274/danfoss-proportional-valve-provides-improved-precision-for-articulated-crane,vol1, 2024-w25, product release, valve, H1, Danfoss Power Solutions, mobile, HA-1, competitors,,,,,,,,,,,</t>
  </si>
  <si>
    <t>Radarsensor fÃ¼r Kollisionsvermeidung und mehr,https://www.oup-fluidtechnik.de/radarsensor-fuer-kollisionsvermeidung-und-mehr/,vol1, 2024-w25, sensors, product release, radar, H1, Ondosense,,,,,,,,,,,,,</t>
  </si>
  <si>
    <t>New open-center directional valve group for mobile machinery,https://www.mobilehydraulictips.com/new-open-center-directional-valve-group-for-mobile-machinery/,vol1, 2024-w26, product release, valve, H1, Danfoss Power Solutions, mobile, HA-1, HA-3, HA-6, HA-7, HA-8, competitors,,,,,,,</t>
  </si>
  <si>
    <t>Ãœberwachung von Hydraulik- und SchmierÃ¶len,https://www.oup-fluidtechnik.de/ueberwachung-von-hydraulik-und-schmieroelen/,vol1, 2024-w26, sensors, product release, particle analyzer, H1, Eaton,,,,,,,,,,,,,</t>
  </si>
  <si>
    <t>ZukunftsfÃ¤hig: Mobilcontroller fÃ¼r Landmaschinen,https://www.oup-fluidtechnik.de/zukunftsfaehig-mobilcontroller-fuer-landmaschinen/,vol1, 2024-w26, electronics, product release, controller, H1, STW, mobile, HA-1, HA-3, HA-6, HA-7, HA-8,,,,,,,</t>
  </si>
  <si>
    <t>Mini Board-Mount Drucksensoren fÃ¼r die Pneumatik,https://www.oup-fluidtechnik.de/mini-board-mount-drucksensoren-fuer-die-pneumatik/,vol1, 2024-w27, sensors, product release, pressure, H1, Analog microelectronics,,,,,,,,,,,,,</t>
  </si>
  <si>
    <t>How Off-Road Powertrain Electrification Differs From On-Road,https://www.oemoffhighway.com/drivetrains/article/22883089/interact-analysis-how-offroad-powertrain-electrification-differs-from-onroad,2024-w09, electrification, SEEP, market development, H3, vol0, HA-1, HA-3, HA-6, HA-7, HA-8,,,,,,,,,</t>
  </si>
  <si>
    <t>Fluid Power Shipments Decreased in April 2024,https://www.powermotiontech.com/hydraulics/media-gallery/55088098/national-fluid-power-association-nfpa-fluid-power-shipments-decreased-in-april-2024,vol1, 2024-w24, SEEP, market development, H1, mobile,,,,,,,,,,,,,,</t>
  </si>
  <si>
    <t>url</t>
  </si>
  <si>
    <t>Title</t>
  </si>
  <si>
    <t>Volume</t>
  </si>
  <si>
    <t>Date</t>
  </si>
  <si>
    <t>dimension</t>
  </si>
  <si>
    <t>Dimensions</t>
  </si>
  <si>
    <t>product release</t>
  </si>
  <si>
    <t>SEEP</t>
  </si>
  <si>
    <t>Technology</t>
  </si>
  <si>
    <t>3dp</t>
  </si>
  <si>
    <t>aviation &amp; space</t>
  </si>
  <si>
    <t>Battery</t>
  </si>
  <si>
    <t>Electrification</t>
  </si>
  <si>
    <t>Electronics</t>
  </si>
  <si>
    <t>Hydraulics</t>
  </si>
  <si>
    <t>Medical</t>
  </si>
  <si>
    <t>Mobile</t>
  </si>
  <si>
    <t>Robotics</t>
  </si>
  <si>
    <t>Sensors</t>
  </si>
  <si>
    <t>Sustainability</t>
  </si>
  <si>
    <t>sub-dimension</t>
  </si>
  <si>
    <t>Categories</t>
  </si>
  <si>
    <t>Sub-categories</t>
  </si>
  <si>
    <t>geopolitics</t>
  </si>
  <si>
    <t>investment</t>
  </si>
  <si>
    <t>m&amp;a</t>
  </si>
  <si>
    <t>market development</t>
  </si>
  <si>
    <t>partnership</t>
  </si>
  <si>
    <t>regulation</t>
  </si>
  <si>
    <t>social</t>
  </si>
  <si>
    <t>Actuators</t>
  </si>
  <si>
    <t>Camera</t>
  </si>
  <si>
    <t>Controller</t>
  </si>
  <si>
    <t>HMI</t>
  </si>
  <si>
    <t>Motor</t>
  </si>
  <si>
    <t>Service</t>
  </si>
  <si>
    <t>System</t>
  </si>
  <si>
    <t>Valve</t>
  </si>
  <si>
    <t>Inclination</t>
  </si>
  <si>
    <t>Particle Analyzer</t>
  </si>
  <si>
    <t>Pressure</t>
  </si>
  <si>
    <t>Radar</t>
  </si>
  <si>
    <t>Architecture</t>
  </si>
  <si>
    <t>Automation</t>
  </si>
  <si>
    <t>Energy Storage</t>
  </si>
  <si>
    <t>Efficiency</t>
  </si>
  <si>
    <t>Manufacturing</t>
  </si>
  <si>
    <t>Materials</t>
  </si>
  <si>
    <t>Monitoring</t>
  </si>
  <si>
    <t>Prototype</t>
  </si>
  <si>
    <t>Research</t>
  </si>
  <si>
    <t>Reliability</t>
  </si>
  <si>
    <t>Safety</t>
  </si>
  <si>
    <t>Simulation</t>
  </si>
  <si>
    <t>Vibration</t>
  </si>
  <si>
    <t>Horizon</t>
  </si>
  <si>
    <t>Horizons</t>
  </si>
  <si>
    <t>H1</t>
  </si>
  <si>
    <t>H2</t>
  </si>
  <si>
    <t>H3</t>
  </si>
  <si>
    <t>Trends</t>
  </si>
  <si>
    <t>ES-1</t>
  </si>
  <si>
    <t>ES-2</t>
  </si>
  <si>
    <t>ES-3</t>
  </si>
  <si>
    <t>ES-4</t>
  </si>
  <si>
    <t>ES-5</t>
  </si>
  <si>
    <t>ES-6</t>
  </si>
  <si>
    <t>ES-7</t>
  </si>
  <si>
    <t>HA-1</t>
  </si>
  <si>
    <t>HA-2</t>
  </si>
  <si>
    <t>HA-3</t>
  </si>
  <si>
    <t>HA-4</t>
  </si>
  <si>
    <t>HA-5</t>
  </si>
  <si>
    <t>HA-6</t>
  </si>
  <si>
    <t>HA-7</t>
  </si>
  <si>
    <t>HA-8</t>
  </si>
  <si>
    <t>HA-9</t>
  </si>
  <si>
    <t>IPr-1</t>
  </si>
  <si>
    <t>IPr-2</t>
  </si>
  <si>
    <t>IPr-3</t>
  </si>
  <si>
    <t>IPr-4</t>
  </si>
  <si>
    <t>IPr-5</t>
  </si>
  <si>
    <t>IPr-6</t>
  </si>
  <si>
    <t>IPr-7</t>
  </si>
  <si>
    <t>IPr-8</t>
  </si>
  <si>
    <t>IPr-9</t>
  </si>
  <si>
    <t>IPr-10</t>
  </si>
  <si>
    <t>AO-1</t>
  </si>
  <si>
    <t>AO-2</t>
  </si>
  <si>
    <t>AO-3</t>
  </si>
  <si>
    <t>AO-4</t>
  </si>
  <si>
    <t>AO-5</t>
  </si>
  <si>
    <t>AO-6</t>
  </si>
  <si>
    <t>SD-1</t>
  </si>
  <si>
    <t>SD-2</t>
  </si>
  <si>
    <t>SD-3</t>
  </si>
  <si>
    <t>SD-4</t>
  </si>
  <si>
    <t>SD-5</t>
  </si>
  <si>
    <t>SD-6</t>
  </si>
  <si>
    <t>SD-7</t>
  </si>
  <si>
    <t>SD-8</t>
  </si>
  <si>
    <t>SD-9</t>
  </si>
  <si>
    <t>NB-1</t>
  </si>
  <si>
    <t>NB-2</t>
  </si>
  <si>
    <t>NB-3</t>
  </si>
  <si>
    <t>NB-4</t>
  </si>
  <si>
    <t>NB-5</t>
  </si>
  <si>
    <t>NB-6</t>
  </si>
  <si>
    <t>NB-7</t>
  </si>
  <si>
    <t>NB-8</t>
  </si>
  <si>
    <t>NB-9</t>
  </si>
  <si>
    <t>NB-10</t>
  </si>
  <si>
    <t>Main Category</t>
  </si>
  <si>
    <t>Sub-trends</t>
  </si>
  <si>
    <t>Ecological Sustainability</t>
  </si>
  <si>
    <t>Hydraulic Applications Ecosystem</t>
  </si>
  <si>
    <t>Intelligent Production</t>
  </si>
  <si>
    <t>Adaptive Organization</t>
  </si>
  <si>
    <t>Smart Data Usage</t>
  </si>
  <si>
    <t>New Business</t>
  </si>
  <si>
    <t>Year</t>
  </si>
  <si>
    <t>Calendar week</t>
  </si>
  <si>
    <t>Abbr.</t>
  </si>
  <si>
    <t>ES</t>
  </si>
  <si>
    <t>AO</t>
  </si>
  <si>
    <t>NB</t>
  </si>
  <si>
    <t>HA</t>
  </si>
  <si>
    <t>SD</t>
  </si>
  <si>
    <t>IPr</t>
  </si>
  <si>
    <t>Main Sub-Trend code</t>
  </si>
  <si>
    <t>Main Trend</t>
  </si>
  <si>
    <t>Main Sub-trend</t>
  </si>
  <si>
    <t>Abr.</t>
  </si>
  <si>
    <t>Green Cities</t>
  </si>
  <si>
    <t>Enhanced Emission Policy</t>
  </si>
  <si>
    <t>Sustainable Energy System</t>
  </si>
  <si>
    <t>Circular Economy</t>
  </si>
  <si>
    <t>Promoting Biodiversity</t>
  </si>
  <si>
    <t>Zero Emission Company Value</t>
  </si>
  <si>
    <t>Geo-Engineering &amp; Clean Air</t>
  </si>
  <si>
    <t>Green &amp; Connected Construction site</t>
  </si>
  <si>
    <t>Advanced Wind Power</t>
  </si>
  <si>
    <t>Smart Farming</t>
  </si>
  <si>
    <t>Autonomous Material Handling</t>
  </si>
  <si>
    <t>Intelligent &amp; Efficient Factory</t>
  </si>
  <si>
    <t>Future Municipal Services</t>
  </si>
  <si>
    <t>Future Wood &amp; Forest Industry</t>
  </si>
  <si>
    <t>Sustainable Mining</t>
  </si>
  <si>
    <t>Advanced Healthcare Applications</t>
  </si>
  <si>
    <t>Industrial Metaverse</t>
  </si>
  <si>
    <t>Advanced Robotics</t>
  </si>
  <si>
    <t>Intelligent Worker Assistant</t>
  </si>
  <si>
    <t>Autonomus Intralofistic</t>
  </si>
  <si>
    <t>Sustainable Factory Buidling</t>
  </si>
  <si>
    <t>Adaptive Shop Floor Design</t>
  </si>
  <si>
    <t>Additive Manufacturing Technologies</t>
  </si>
  <si>
    <t>Biotechnological Revolution</t>
  </si>
  <si>
    <t>Smart Factory Data Analytics</t>
  </si>
  <si>
    <t>Smart &amp; Resilient Supply Chain</t>
  </si>
  <si>
    <t>Company Agility Tranfsormation</t>
  </si>
  <si>
    <t>Future Collaboration</t>
  </si>
  <si>
    <t>Skilled Workers Shortage</t>
  </si>
  <si>
    <t>Gen Z &amp; Gen Alpha Expectation Shift</t>
  </si>
  <si>
    <t>Intensified Ethical Awareness</t>
  </si>
  <si>
    <t>Immersive Technologies</t>
  </si>
  <si>
    <t>Advanced AI Capabilities</t>
  </si>
  <si>
    <t>Distributed Ledger Applications</t>
  </si>
  <si>
    <t>Big Data Value Creation</t>
  </si>
  <si>
    <t>New Data Management Strategies</t>
  </si>
  <si>
    <t>Intelligent Process Automation</t>
  </si>
  <si>
    <t>AI Usage Enablement</t>
  </si>
  <si>
    <t>Advanced Computational Hardware</t>
  </si>
  <si>
    <t>Increased Cyberthreats</t>
  </si>
  <si>
    <t>Digital Platforms &amp; Marketplaces</t>
  </si>
  <si>
    <t>Service Business Models</t>
  </si>
  <si>
    <t>Future Marketing</t>
  </si>
  <si>
    <t>Geopolitics &amp; Decoupling</t>
  </si>
  <si>
    <t>Overlap Markets</t>
  </si>
  <si>
    <t>Green Energy System</t>
  </si>
  <si>
    <t>Future Agriculture</t>
  </si>
  <si>
    <t>Sustainaible Maritime Applications</t>
  </si>
  <si>
    <t>Expanded Railway Mobility</t>
  </si>
  <si>
    <t>Air &amp; Space</t>
  </si>
  <si>
    <t>Sub-Trends codes</t>
  </si>
  <si>
    <t>Sub-Trends names</t>
  </si>
  <si>
    <t>Paraclete announces battery density breakthrough - electrive.com,https://www.electrive.com/2024/08/19/paraclete-announces-battery-density-breakthrough/,vol2, 2024-w34, electrification, technology, battery, H1, Paraclete Energy, ES-2, energy storage,,,,,,,,,,,</t>
  </si>
  <si>
    <t>Eleo Unveils Modular Battery Pack Product Platform for Off-Highway Applications From: Yanmar Holdings Co. Ltd.,https://www.oemoffhighway.com/electronics/power-systems/batteries-capacitors/product/22914663/yanmar-holdings-co-ltd-eleo-unveils-modular-battery-pack-product-platform-for-offhighway-applications,vol1, 2024-w29, battery, product release, H1, Eleo, electrification, mobile, ES-2, ES-6, HA-1, HA-3, HA-6, HA-7, HA-8, system,,,,</t>
  </si>
  <si>
    <t>Mobile Cobot Workstation Integrates With Larger Systems,https://www.assemblymag.com/articles/98626-mobile-cobot-workstation-integrates-with-larger-systems,vol1, 2024-w28, robotics, product release, H1, Mitsubishi Electric Automation, IPr-2, actuators,,,,,,,,,,,,</t>
  </si>
  <si>
    <t>Electrohydrostatic Actuation Captures the Best of Hydraulic and Electromechanical,https://www.powermotiontech.com/mechatronics/electrohydraulics/article/55093677/moog-inc-electrohydrostatic-actuation-captures-the-best-of-hydraulic-and-electromechanical,vol1, 2024-w28, electrification, technology, H1, Moog, ES-2, HA-1, competitors, a, actuators,,,,,,,,,</t>
  </si>
  <si>
    <t>Why Electric Actuators are Replacing Hydraulics,https://www.powermotiontech.com/mechatronics/actuators/article/55036713/why-electric-actuators-are-replacing-hydraulics,2024-w20, electrification, technology, H2, vol0, architecture,,,,,,,,,,,,,,</t>
  </si>
  <si>
    <t>Converting from Hydraulic to Electric Actuators: Key Steps to Follow,https://www.powermotiontech.com/mechatronics/actuators/article/55075989/tolomatic-converting-from-hydraulic-to-electric-actuators-key-steps-to-follow,vol1, 2024-w25, electrification, technology, architecture, H2,,,,,,,,,,,,,,</t>
  </si>
  <si>
    <t>How CAN makes mobile hydraulic control more reliable and precise,https://www.mobilehydraulictips.com/how-can-makes-mobile-hydraulic-control-more-reliable-and-precise/,vol1, 2024-w25, electronics, technology, H1, HA-1, HA-3, HA-6, HA-7, HA-8, communication,,,,,,,,,</t>
  </si>
  <si>
    <t>Neue Marke: Biologisch abbaubare Schmierstoffe,https://www.oup-fluidtechnik.de/neue-marke-biologisch-abbaubarer-schmierstoffe/,vol1, 2024-w26, H1, Shell, sustainability, mobile, a, ES-4, technology, materials,,,,,,,,,,</t>
  </si>
  <si>
    <t>Trends names</t>
  </si>
  <si>
    <t>Enforced Innovation Culture</t>
  </si>
  <si>
    <t>Humanoid Robots Push the Bounds of Collaborative Manufacturing,https://www.assemblymag.com/articles/98629-humanoid-robots-push-the-bounds-of-collaborative-manufacturing?utm_medium=emailsend&amp;utm_source=PR-ASM-Assembly&amp;utm_content=BNPCD240826051_01&amp;oly_enc_id=4423B5594889B8I,vol3, 2024-w27, robotics, SEEP, market development, H2, IPr-2, HA-5, industrial mfg,,,,,,,,,,,</t>
  </si>
  <si>
    <t>China wants robots to drive industrial growth and exports - Drives&amp;Controls,https://drivesncontrols.com/china-wants-robots-to-drive-industrial-growth-and-exports/?utm_source=rss&amp;utm_medium=rss&amp;utm_campaign=china-wants-robots-to-drive-industrial-growth-and-exports,vol3, 2024-w35, robotics, SEEP, geopolitics, H2, NB-4, IPr-2, industrial mfg,,,,,,,,,,,</t>
  </si>
  <si>
    <t>New Process Enables Adhesive-Free Joining of Metal and Wood,https://www.assemblymag.com/articles/98745-new-process-enables-adhesive-free-joining-of-metal-and-wood,vol3, 2024-w36, technology, materials, H3, IPr-7, IPr-8, industrial mfg,,,,,,,,,,,,</t>
  </si>
  <si>
    <t>Manufacturing and Industrial Products Most Targeted Industry by Cybercriminals | ManufacturingTomorrow,https://www.manufacturingtomorrow.com/news/2024/08/23/manufacturing-and-industrial-products-most-targeted-industry-by-cybercriminals/23241,vol3, 2024-w34, technology, safety, H1, SD-9, industrial mfg,,,,,,,,,,,,,</t>
  </si>
  <si>
    <t>The Role of Automation in Supply Chain Resilience | RoboticsTomorrow,https://www.roboticstomorrow.com/story/2024/09/the-role-of-automation-in-supply-chain-resilience/23057/,vol3, 2024-w37, SEEP, market development, H2, SD-2, SD-6, IPr-2, IPr-4, IPr-9, IPr-10, industrial mfg,,,,,,,,</t>
  </si>
  <si>
    <t>Weir to supply Enduron HPGR for De Grey Mining's Hemi gold project - International Mining,https://im-mining.com/2024/08/16/weir-to-supply-enduron-hpgr-for-de-grey-minings-hemi-gold-project/,vol2, 2024-w33, industrial applications, SEEP, market development, H1, Enduron, ES-2,,,,,,,,,,,,</t>
  </si>
  <si>
    <t>Mexicoâ€™s Boom: The New Hub for U.S. Manufacturers,https://www.powermotiontech.com/hydraulics/article/55130755/brennan-industries-mexicos-boom-the-new-hub-for-us-manufacturers,vol2, 2024-w33, mobile, SEEP, geopolitics, H2, NB-4, industrial mfg,,,,,,,,,,,,</t>
  </si>
  <si>
    <t>NMMC expanding ore conveyor network at Muruntau in Uzbekistan - International Mining,https://im-mining.com/2024/08/15/nmmc-expanding-ore-conveyor-network-at-muruntau-in-uzbekistan/,vol2, 2024-w33, industrial applications, SEEP, market development, H1, mobile, ES-2, HA-8,,,,,,,,,,,</t>
  </si>
  <si>
    <t>AI-driven manufacturing platform will â€˜transformâ€™ production efficiency - Drives&amp;Controls,https://drivesncontrols.com/ai-driven-manufacturing-platform-will-transform-production-efficiency/?utm_source=rss&amp;utm_medium=rss&amp;utm_campaign=ai-driven-manufacturing-platform-will-transform-production-efficiency,vol2, 2024-w32, product release, service, H1, Nanotronics, SD-4, SD-5, SD-2, industrial mfg,,,,,,,,,,</t>
  </si>
  <si>
    <t>Hydraulische GroÃŸpresse fit gemacht,https://www.oup-fluidtechnik.de/hydraulische-grosspresse-fit-gemacht/,vol2, 2024-w32, industrial applications, technology, monitoring, H1, HA-5,,,,,,,,,,,,,</t>
  </si>
  <si>
    <t>BMW tests second-generation AI-powered humanoid robot - Drives&amp;Controls,https://drivesncontrols.com/bmw-tests-second-generation-ai-powered-humanoid-robot/?utm_source=rss&amp;utm_medium=rss&amp;utm_campaign=bmw-tests-second-generation-ai-powered-humanoid-robot,vol2, 2024-w32, technology, manufacturing, H1, BMW, Figure, IPr-2, industrial mfg,,,,,,,,,,,</t>
  </si>
  <si>
    <t>OnLogic Launch AI Consulting Service Expand Edge AI Hardware Capabilities | ManufacturingTomorrow,https://www.manufacturingtomorrow.com/news/2024/08/07/onlogic-launch-ai-consulting-service-expand-edge-ai-hardware-capabilities/23151,vol2, 2024-w32, product release, service, H1, OnLogic, SD-7, NB-2, industrial mfg,,,,,,,,,,,</t>
  </si>
  <si>
    <t>Transforming Fleet Management for Mobile Robots with RTLS | RoboticsTomorrow,https://www.roboticstomorrow.com/article/2024/08/transforming-fleet-management-for-mobile-robots-with-rtls/22902,vol2, 2024-w31, technology, manufacturing, H1, IPr-4, industrial mfg,,,,,,,,,,,,,</t>
  </si>
  <si>
    <t>Nokia AIMS boosts warehouse efficiency with industry-first true automated inventory counting capability | ManufacturingTomorrow,https://www.manufacturingtomorrow.com/news/2024/08/05/nokia-aims-boosts-warehouse-efficiency-with-industry-first-true-automated-inventory-counting-capability/23139,vol2, 2024-w32, technology, manufacturing, H1, Nokia, IPr-4, industrial mfg,,,,,,,,,,,,</t>
  </si>
  <si>
    <t>Aerospace Assembler Forms Titanium Parts,https://www.assemblymag.com/articles/98674-aerospace-assembler-forms-titanium-parts,vol2, 2024-w31, industrial applications, technology, manufacturing, H1, Pryer Aerospace, a, HA-5,,,,,,,,,,,</t>
  </si>
  <si>
    <t>Start-up EV Company Automates Assembly,https://www.assemblymag.com/articles/98684-start-up-ev-company-automates-assembly,vol2, 2024-w32, industrial applications, product release, system, H1, DÃ¼rr, HA-4, IPr-4, a,,,,,,,,,,</t>
  </si>
  <si>
    <t>CLF's Innovative Two Platen Injection Molding Machine Revolutionizes Plastic Pallet Production with Superior Efficiency and Flexibility | ManufacturingTomorrow,https://www.manufacturingtomorrow.com/news/2024/07/31/clfs-innovative-two-platen-injection-molding-machine-revolutionizes-plastic-pallet-production-with-superior-efficiency-and-flexibility/23126,vol1, 2024-w31, industrial applications, product release, system, H1, CLF, a, HA-5,,,,,,,,,,,</t>
  </si>
  <si>
    <t>How EU manufacturers are losing ground by ignoring the urgency of modern data management | ManufacturingTomorrow,https://www.manufacturingtomorrow.com/news/2024/07/30/how-eu-manufacturers-are-losing-ground-by-ignoring-the-urgency-of-modern-data-management/23116,vol1, 2024-w31, SEEP, investment, H1, SD-4, SD-5, industrial mfg,,,,,,,,,,,,</t>
  </si>
  <si>
    <t>The Robot Driven Logistics Industry | RoboticsTomorrow,https://www.roboticstomorrow.com/article/2024/07/the-robot-driven-logistics-industry/22859,vol1, 2024-w31, technology, automation, H1, Deus Robotics, IPr-4, HA-4, industrial mfg,,,,,,,,,,,</t>
  </si>
  <si>
    <t>The outlook for CO2 removal,https://www.eco-business.com/news/the-outlook-for-co2-removal/,vol1, 2024-w27, sustainability, SEEP, market development, H3, ES-7, HA-5, NB-6, industrial applications,,,,,,,,,,</t>
  </si>
  <si>
    <t>'World's largest' compressed air energy storage project connects to the grid in China,https://www.energy-storage.news/worlds-largest-compressed-air-energy-storage-project-connects-to-the-grid-in-china/,2024-w15, sustainability, technology, energy storage, H1, vol0, ES-3, NB-6, industrial applications,,,,,,,,,,,</t>
  </si>
  <si>
    <t>Expanded Hydraulic Valve Portfolio Brings New Market Opportunities,https://www.powermotiontech.com/hydraulics/hydraulic-valves/article/55055358/moog-inc-expanded-hydraulic-valve-portfolio-brings-new-market-opportunities,vol1, 2024-w23, industrial applications, product release, valve, H1, Moog, competitors,,,,,,,,,,,,</t>
  </si>
  <si>
    <t>Economic Outlook Dips for Metalformers in May,https://www.powermotiontech.com/technologies/news/55056506/economic-outlook-dips-for-metalformers-in-may,vol1, 2024-w24, industrial applications, SEEP, market development, H1, HA-5,,,,,,,,,,,,,</t>
  </si>
  <si>
    <t>Georgia Tech reveals iron-chloride cathode for solid-state batteries - electrive.com,https://www.electrive.com/2024/09/24/georgia-tech-reveals-iron-chloride-cathode-for-solid-state-batteries/,vol3, 2024-w39, battery, technology, materials, H3, Georgia Tech, ES-2,,,,,,,,,,,,</t>
  </si>
  <si>
    <t>Komatsu unveils new underground hard rock BEVs at MINExpo including WX04B - International Mining,https://im-mining.com/2024/09/24/komatsu-unveils-new-underground-hard-rock-bevs-at-minexpo-including-wx04b/,vol3, 2024-w39, electrification, product release, system, H1, mobile, Komatsu, ES-2, HA-8,,,,,,,,,,</t>
  </si>
  <si>
    <t>Komatsu introduces new HD465-10 and HD605-10 haul trucks - International Mining,https://im-mining.com/2024/09/23/komatsu-introduces-new-hd465-10-and-hd605-10-haul-trucks/,vol3, 2024-w39, mobile, product release, system, H1, Komatsu, HA-8,,,,,,,,,,,,</t>
  </si>
  <si>
    <t>ABB Komatsu to showcase eMine automated battery truck charging solution at MINExpo - International Mining,https://im-mining.com/2024/09/23/abb-komatsu-to-showcase-automated-battery-truck-charging-solution-at-minexpo/,vol3, 2024-w39, electrification, technology, prototype, H2, mobile, ABB, Komatsu, ES-2, HA-8,,,,,,,,,</t>
  </si>
  <si>
    <t>Turkish firm debuts innovative battery immersion electric bus for Istanbul - Electric &amp; Hybrid Vehicle Technology International,https://www.electrichybridvehicletechnology.com/news/turkish-firm-debuts-innovative-battery-immersion-electric-bus-for-istanbul.html,vol3, 2024-w39, battery, technology, thermal, H2, electrification, Mivolt, ES-2,,,,,,,,,,,</t>
  </si>
  <si>
    <t>Epiroc brings COPROD drilling system to the Simba underground mining family - International Mining,https://im-mining.com/2024/09/23/epiroc-brings-coprod-drilling-system-to-the-simba-underground-mining-family/,vol3, 2024-w39, mobile, SEEP, market development, H1, Epiroc, HA-8,,,,,,,,,,,,</t>
  </si>
  <si>
    <t>CatÂ® 793 XE Early Learner battery electric trucks begin testing at customer sites - International Mining,https://im-mining.com/2024/09/22/cat-793-xe-early-learner-battery-electric-trucks-begin-testing-at-customer-sites/,vol3, 2024-w38, mobile, technology, prototype, H2, Caterpillar, ES-2, HA-8,,,,,,,,,,,</t>
  </si>
  <si>
    <t>AI and Cobots: The Dynamic Duo Changing Manufacturing | RoboticsTomorrow,https://www.roboticstomorrow.com/story/2024/09/ai-and-cobots-the-dynamic-duo-changing-manufacturing/23195/,vol3, 2024-w39, robotics, technology, automation, H2, IPr-2, IPr-3, SD-2,,,,,,,,,,,</t>
  </si>
  <si>
    <t>Worldâ€™s first premium tourism electric hydrofoil enters service in New Zealand - Electric &amp; Hybrid Vehicle Technology International,https://www.electrichybridvehicletechnology.com/news/buses-commercial-vehicles/worlds-first-premium-tourism-electric-hydrofoil-enters-service-in-new-zealand.html,vol3, 2024-w38, maritime, technology, prototype, H2, Vessev, NB-8, ES-2,,,,,,,,,,,</t>
  </si>
  <si>
    <t>Hitachi to begin mass production of 120 t class mining excavators in Indonesia - International Mining,https://im-mining.com/2024/09/20/hitachi-to-begin-mass-production-of-120-t-class-mining-excavators-in-indonesia/,vol3, 2024-w38, mobile, SEEP, market development, H1, Hitachi Construction Machinery, HA-8,,,,,,,,,,,,</t>
  </si>
  <si>
    <t>7 ways to reduce weight on mobile hydraulic machines,https://www.mobilehydraulictips.com/7-ways-to-reduce-weight-on-mobile-hydraulic-machines/,vol3, 2024-w38, mobile, technology, architecture, H1, ES-2, a,,,,,,,,,,,,</t>
  </si>
  <si>
    <t>TISAX-PrÃ¼fsiegel fÃ¼r Weber Hydraulik,https://www.oup-fluidtechnik.de/tisax-pruefsiegel-fuer-weber-hydraulik/,vol3, 2024-w38, mobile, SEEP, market development, H1, Weber hydraulik, competitors,,,,,,,,,,,,</t>
  </si>
  <si>
    <t>Praxistest fÃ¼r Lenkjoystick,https://www.oup-fluidtechnik.de/praxistest-fuer-lenkjoystick/,vol3, 2024-w38, mobile, product release, HMI, H1, HA-3, AO-2,,,,,,,,,,,,</t>
  </si>
  <si>
    <t>Pudu Robotics Unveils their PUDU D7 Semi-Humanoid Robot Showcasing Breakthrough Capabilities and Strategic Vision for Humanoid Robotics | RoboticsTomorrow,https://www.roboticstomorrow.com/story/2024/09/pudu-robotics-unveils-their-pudu-d7-semi-humanoid-robot-showcasing-breakthrough-capabilities-and-strategic-vision-for-humanoid-robotics/23193/,vol3, 2024-w38, robotics, product release, system, H1, Pudu Robotics, IPr-2,,,,,,,,,,,,</t>
  </si>
  <si>
    <t>Holcim deploys battery-electric wide body mining trucks in Argentina and Colombia - International Mining,https://im-mining.com/2024/09/19/holcim-deploys-battery-electric-wide-body-mining-trucks-in-argentina-and-colombia/,vol3, 2024-w38, mobile, SEEP, market development, H1, Holcim, electrification, ES-2,,,,,,,,,,,</t>
  </si>
  <si>
    <t>Benefits and Challenges of Manufacturing Assembly Line Automation | ManufacturingTomorrow,https://www.manufacturingtomorrow.com/news/2024/09/19/benefits-and-challenges-of-manufacturing-assembly-line-automation/23412,vol3, 2024-w38, industrial mfg, technology, automation, H1, IPr-9, HA-5, SD-6, SD-7,,,,,,,,,,</t>
  </si>
  <si>
    <t>Enerpac to highlight shovel mining machinery and vehicle maintenance options at MINExpo - International Mining,https://im-mining.com/2024/09/18/enerpac-to-highlight-shovel-mining-machinery-and-vehicle-maintenance-options-at-minexpo/,vol3, 2024-w38, industrial applications, product release, system, H1, HA-4,,,,,,,,,,,,,</t>
  </si>
  <si>
    <t>Teradyne Robotics and Siemens Announce a Strategic Collaboration for the Siemens Experience Center at MxD to Showcase the Future of Automation in the U.S. | ManufacturingTomorrow,https://www.manufacturingtomorrow.com/news/2024/09/17/teradyne-robotics-and-siemens-announce-a-strategic-collaboration-for-the-siemens-experience-center-at-mxd-to-showcase-the-future-of-automation-in-the-us/23390,vol3, 2024-w38, robotics, SEEP, partnership, H1, Teredyne Robotics, Siemens, IPr-2, AO-2,,,,,,,,,,</t>
  </si>
  <si>
    <t>Automatisierbarer hydraulischer Langhubspanner,https://www.oup-fluidtechnik.de/automatisierbarer-hydrauischer-langhubspanner/,vol3, 2024-w38, industrial applications, product release, system, H1, SMW-Autoblok, IPr-4,,,,,,,,,,,,</t>
  </si>
  <si>
    <t>Watson-Marlow Fluid Technology Solutions highlights full range of Bredel heavy-duty hose pumps and Qdos Reagent Feed Pumps for demanding mining applications | ManufacturingTomorrow,https://www.manufacturingtomorrow.com/news/2024/09/17/watson-marlow-fluid-technology-solutions-highlights-full-range-of-bredel-heavy-duty-hose-pumps-and-qdos-reagent-feed-pumps-for-demanding-mining-applications-/23398,vol3, 2024-w38, industrial applications, product release, pump, H1, Watson-Marlow, HA-8,,,,,,,,,,,,</t>
  </si>
  <si>
    <t>Bell and MacLean announce tech collaboration including 5G/LTE network in Sudbury - International Mining,https://im-mining.com/2024/09/17/bell-and-maclean-announce-tech-collaboration-including-5g-lte-network-in-sudbury/,vol3, 2024-w38, mobile, SEEP, partnership, H1, Bell, MacLean, HA-8, AO-2, SD-5,,,,,,,,,</t>
  </si>
  <si>
    <t>Metso expands flotation mixing offering with innovative FloatForceÂ®+ mechanism - International Mining,https://im-mining.com/2024/09/18/metso-expands-flotation-mixing-offering-with-innovative-floatforce-mechanism/,vol3, 2024-w38, industrial applications, product release, system, H1, Metso, HA-8,,,,,,,,,,,,</t>
  </si>
  <si>
    <t>Maximizing Hydraulic System Efficiency - Fluid Power Journal,https://fluidpowerjournal.com/maximizing-hydraulic-system-efficiency/,vol3, 2024-w38, hydraulics, technology, thermal, H1,,,,,,,,,,,,,,</t>
  </si>
  <si>
    <t>Danfoss DVG Directional Control Valves Enhance Equipment Performance,https://www.powermotiontech.com/hydraulics/hydraulic-valves/news/55138262/danfoss-power-solutions-danfoss-dvg-directional-control-valves-enhance-equipment-performance,vol3, 2024-w37, mobile, product release, valve, H1, Danfoss, hydraulics, HA-1, HA-3, HA-8,,,,,,,,,</t>
  </si>
  <si>
    <t>Wipro Infrastructure Engineeringâ€™s Hydraulics Business Acquires Columbus Hydraulics - Fluid Power Journal,https://fluidpowerjournal.com/wipro-infrastructure-engineerings-hydraulics-business-acquires-columbus-hydraulics/,vol3, 2024-w36, hydraulics, SEEP, M&amp;A, H1, Wipro Hydraulics, Columbus Hydraulics,,,,,,,,,,,,</t>
  </si>
  <si>
    <t>Phoenix Fluid Power Unveiled Following Significant Growth - Fluid Power Journal,https://fluidpowerjournal.com/phoenix-fluid-power-unveiled-following-significant-growth/,vol3, 2024-w37, hydraulics, SEEP, market development, H1, Phoenix Fluid Power, competitors,,,,,,,,,,,,</t>
  </si>
  <si>
    <t>ABB-Vention tie-up will bring cobots to more SME manufacturers - Drives&amp;Controls,https://drivesncontrols.com/abb-vention-tie-up-will-bring-cobots-to-more-sme-manufacturers/?utm_source=rss&amp;utm_medium=rss&amp;utm_campaign=abb-vention-tie-up-will-bring-cobots-to-more-sme-manufacturers,vol3, 2024-w37, robotics, SEEP, partnership, H1, ABB, Vention, industrial mfg, IPr-2,,,,,,,,,,</t>
  </si>
  <si>
    <t>Factorial Energy and Mercedes-Benz present solid-state battery - electrive.com,https://www.electrive.com/2024/09/11/factorial-energy-and-mercedes-benz-present-solid-state-battery/,vol3, 2024-w37, battery, SEEP, partnership, H3, Factorial Energy, Mercedes, ES-2,,,,,,,,,,,</t>
  </si>
  <si>
    <t>Swedish researchers report progress with â€˜structural' battery - electrive.com,https://www.electrive.com/2024/09/12/swedish-researchers-report-progress-with-structural-battery/,vol3, 2024-w37, battery, technology, materials, H3, ES-2,,,,,,,,,,,,,</t>
  </si>
  <si>
    <t>Purigo - Unmanned Orchard Spraying Robot | RoboticsTomorrow,https://www.roboticstomorrow.com/story/2024/09/purigo-unmanned-orchard-spraying-robot/23115/,vol3, 2024-w38, mobile, product release, system, H1, Purigo, HA-3, ES-2,,,,,,,,,,,</t>
  </si>
  <si>
    <t>Cincoze Rugged Embedded Computers: Driving Innovation in Edge AI Applications | ManufacturingTomorrow,https://www.manufacturingtomorrow.com/news/2024/09/12/cincoze-rugged-embedded-computers-driving-innovation-in-edge-ai-applications/23361,vol3, 2024-w37, electronics, product release, system, H1, Cincoze, industrial mfg, SD-2, HA-5,,,,,,,,,,</t>
  </si>
  <si>
    <t>Fluid Power Industry Growth Trend - Fluid Power Journal,https://fluidpowerjournal.com/fluid-power-industry-growth-trend-7/,vol3, 2024-w37, hydraulics, SEEP, market development, H1,,,,,,,,,,,,,,</t>
  </si>
  <si>
    <t>Consortium presents new production method for solid-state battery - electrive.com,https://www.electrive.com/2024/09/13/consortium-presents-new-production-method-for-solid-state-battery/,vol3, 2024-w37, battery, technology, prototype, H2, ES-2,,,,,,,,,,,,,</t>
  </si>
  <si>
    <t>ZF Pick and place | RoboticsTomorrow,https://www.roboticstomorrow.com/article/2024/09/zf-pick-and-place/23054,vol3, 2024-w37, robotics, SEEP, partnership, H1, ZF, micropsi industried, AO-2,,,,,,,,,,,</t>
  </si>
  <si>
    <t>These 7 Emerging Technologies Are Allowing for Fully Automated Warehouses | RoboticsTomorrow,https://www.roboticstomorrow.com/story/2024/09/these-7-emerging-technologies-are-allowing-for-fully-automated-warehouses/23080/,vol3, 2024-w37, industrial mfg, technology, automation, H2, HA-4, SD-6,,,,,,,,,,,,</t>
  </si>
  <si>
    <t>BMW Conducts Successful Test of Humanoid Robots,https://www.assemblymag.com/articles/98751-bmw-conducts-successful-test-of-humanoid-robots,vol3, 2024-w37, robotics, technology, automation, H1, BMW, Figure, industrial mfg, IPr-2, HA-4,,,,,,,,,</t>
  </si>
  <si>
    <t>EHBL digital boom control valve from HydraForce reduces energy use,https://www.mobilehydraulictips.com/ehbl-digital-boom-control-valve-from-hydraforce-reduces-energy-use/,vol3, 2024-w37, hydraulics, product release, valve, H1, HydraForce, a, ES-2,,,,,,,,,,,</t>
  </si>
  <si>
    <t>Inductive charging increases productivity of AGVs by 50 per cent says MHP study | Industrial Vehicle Technology International,https://www.ivtinternational.com/news/materials-handling/inductive-charging-increases-productivity-of-agvs-by-50-per-cent-says-mhp-study.html,vol3, 2024-w38, industrial mfg, technology, efficiency, H1, HA-4, electrification,,,,,,,,,,,,</t>
  </si>
  <si>
    <t>Yanmar Compact Equipment launches new compact track loader | Industrial Vehicle Technology International,https://www.ivtinternational.com/news/yanmar-compact-equipment-launches-new-compact-track-loader.html,vol3, 2024-w38, mobile, product release, system, H1, Yanmar Holdings, HA-1,,,,,,,,,,,,</t>
  </si>
  <si>
    <t>CATL announces extra-long-life battery for electric buses - electrive.com,https://www.electrive.com/2024/09/16/catl-announces-extra-long-life-battery-for-electric-buses/,vol3, 2024-w38, battery, product release, system, H1, CATL, electrification, ES-2, HA-6,,,,,,,,,,</t>
  </si>
  <si>
    <t>Tribe Technology's first autonomous RC rig arrives at AARP in Australia - International Mining,https://im-mining.com/2024/09/16/tribe-technologys-first-autonomous-rc-rig-arrives-at-aarp-in-australia/,vol3, 2024-w38, mobile, product release, system, H1, Tribe Technology PLC, HA-8,,,,,,,,,,,,</t>
  </si>
  <si>
    <t>Huge feeders made at VIVA Engineering for Virta's Centinela project up for award - International Mining,https://im-mining.com/2024/09/16/huge-feeders-made-at-viva-engineering-for-virtas-centinela-project-up-for-award/,vol3, 2024-w38, industrial applications, SEEP, market development, H1, HA-8, VIVA Engineering,,,,,,,,,,,,</t>
  </si>
  <si>
    <t>Schneider Electric increases productivity of manufacturing processes with new ultra-compact Lexium Scara high-speed robot | ManufacturingTomorrow,https://www.manufacturingtomorrow.com/news/2024/09/16/schneider-electric-increases-productivity-of-manufacturing-processes-with-new-ultra-compact-lexium-scara-high-speed-robot/23381,vol3, 2024-w38, robotics, product release, system, H1, Schneider Electric, industrial mfg, IPr-2,,,,,,,,,,,</t>
  </si>
  <si>
    <t>Rotary Actuator Provides Smooth Jerk-Free Motion,https://www.assemblymag.com/articles/98725-rotary-actuator-provides-smooth-jerk-free-motion?utm_medium=emailsend&amp;utm_source=PM-ASM-Assembly&amp;utm_content=BNPCD240909056_01&amp;oly_enc_id=4423B5594889B8I,vol3, 2024-w37, robotics, product release, actuators, H1, Bosch Rexroth, competitors, industrial mfg, HA-4,,,,,,,,,,</t>
  </si>
  <si>
    <t>Epiroc to supply SmartROC D65 drill rigs spare parts to Pilbara Minerals' Pilgangoora - International Mining,https://im-mining.com/2024/09/09/epiroc-to-supply-smartroc-d65-drill-rigs-spare-parts-to-pilbara-minerals-pilgangoora/,vol3, 2024-w37, mobile, SEEP, partnership, H1, Epiroc, Pilbara Minerals, HA-8,,,,,,,,,,,</t>
  </si>
  <si>
    <t>The Cat 6020 hydraulic mining shovel receives new engine upgrade | Industrial Vehicle Technology International,https://www.ivtinternational.com/news/mining/the-cat-6020-hydraulic-mining-shovel-receives-new-engine-upgrade.html,vol2, 2024-w34, mobile, technology, efficiency, H1, Caterpillar, ES-2, HA-1, HA-8,,,,,,,,,,</t>
  </si>
  <si>
    <t>Hydraulic Optimization for Electric Machines,https://www.oemoffhighway.com/fluid-power/article/22894946/danfoss-danfoss-power-solutions-hydraulic-optimization-for-electric-machines,2024-w23, electrification, technology, architecture, H2, mobile, vol0, ES-2,,,,,,,,,,,,</t>
  </si>
  <si>
    <t>Maritime</t>
  </si>
  <si>
    <t>Industrial mfg</t>
  </si>
  <si>
    <t>Industrial applications</t>
  </si>
  <si>
    <t>Donâ€™t Fear AI  Use It to Improve Manufacturing,https://www.assemblymag.com/articles/98690-dont-fear-ai-use-it-to-improve-manufacturing?utm_medium=emailsend&amp;utm_source=CM-ASM-Assembly&amp;utm_content=BNPCD240830010_01&amp;oly_enc_id=4423B5594889B8I,vol3, 2024-w36, industrial mfg, technology, automation, H1, SD-2, SD-7,,,,,,,,,,,,</t>
  </si>
  <si>
    <t>GRIDRASTER INDUSTRY SURVEY REVEALS THE CHALLENGES U.S. MANUFACTURERS HAVE WITH DOMESTIC GROWTH  OPPORTUNITIES IN OTHER REGIONS FOR WORKFORCE DEVELOPMENT | ManufacturingTomorrow,https://www.manufacturingtomorrow.com/news/2024/09/16/gridraster-industry-survey-reveals-the-challenges-us-manufacturers-have-with-domestic-growth-opportunities-in-other-regions-for-workforce-development-/23387,vol3, 2024-w38, industrial mfg, technology, manufacturing, H1, SD-1, IPr-2, AO-2,,,,,,,,,,,</t>
  </si>
  <si>
    <t>Reduce Emissions Through New Materials and Production Methods,https://www.powermotiontech.com/hydraulics/article/55142599/reduce-emissions-through-new-materials-and-production-methods,vol4, 2024-w42, sustainability, technology, materials, H3, ES-2, ES-5,,,,,,,,,,,,</t>
  </si>
  <si>
    <t>Nokia &amp; Vale partner to implement a cognitive mine monitoring network service - International Mining,https://im-mining.com/2024/10/10/nokia-vale-partner-to-implement-a-cognitive-mine-monitoring-network-service/,vol4, 2024-w41, mobile, SEEP, partnership, H2, Nokia, Vale, HA-8, SD-5, AO-2,,,,,,,,,</t>
  </si>
  <si>
    <t>PFAS Regulations: The Impacts for Fluid Power and Electromechanical Systems,https://www.powermotiontech.com/hydraulics/article/55143360/pfas-regulations-the-impacts-for-fluid-power-and-electromechanical-systems,vol4, 2024-w42, hydraulics, SEEP, regulation, H1, sustainability, HAWE,,,,,,,,,,,,</t>
  </si>
  <si>
    <t>Rosenbauer opens order books for Panther 6x6 electric - electrive.com,https://www.electrive.com/2024/10/11/rosenbauer-opens-order-books-for-panther-6x6/,vol4, 2024-w41, mobile, product release, system, H1, HA-6, Rosenbauer,,,,,,,,,,,,</t>
  </si>
  <si>
    <t>A primer on hydraulic pilot valves,https://www.mobilehydraulictips.com/a-primer-on-hydraulic-pilot-valves/,vol4, 2024-w41, hydraulics, technology, architecture, H1,,,,,,,,,,,,,,</t>
  </si>
  <si>
    <t>Danfoss Optimistic About the Future of Hydraulics,https://www.powermotiontech.com/hydraulics/article/55234073/danfoss-optimistic-about-the-future-of-hydraulics,vol4, 2024-w41, hydraulics, SEEP, market development, H1, Danfoss, competitors, ES-2, AO-2,,,,,,,,,,</t>
  </si>
  <si>
    <t>Creation of Energy Efficient Components Benefits Sustainability,https://www.powermotiontech.com/technologies/video/55234976/creation-of-energy-efficient-components-benefits-sustainability,vol4, 2024-w41, hydraulics, technology, efficiency, H1, Danfoss, competitors, ES-2, a,,,,,,,,,,</t>
  </si>
  <si>
    <t>Downward Trend Continues for Fluid Power Shipments in August 2024,https://www.powermotiontech.com/pneumatics/media-gallery/55234104/national-fluid-power-association-nfpa-downward-trend-continues-for-fluid-power-shipments-in-august-2024,vol4, 2024-w41, hydraulics, SEEP, market development, H1,,,,,,,,,,,,,,</t>
  </si>
  <si>
    <t>What are Scope Emissions and How Can They be Addressed?,https://www.powermotiontech.com/technologies/article/55172955/what-are-scope-emissions-and-how-can-they-be-addressed,vol4, 2024-w42, sustainability, SEEP, regulation, H3, Danfoss, ES-2, ES-6, competitors,,,,,,,,,,</t>
  </si>
  <si>
    <t>Robotic microfactories will tackle electronic waste - Drives&amp;Controls,https://drivesncontrols.com/robotic-microfactories-will-tackle-electronic-waste/?utm_source=rss&amp;utm_medium=rss&amp;utm_campaign=robotic-microfactories-will-tackle-electronic-waste,vol4, 2024-w41, industrial mfg, SEEP, investment, H2, ABB, Molg, sustainability, ES-4, IPr-2,,,,,,,,,</t>
  </si>
  <si>
    <t>ABB mine hoists to support safe and efficient copper extraction at Eti BakÄ±r - International Mining,https://im-mining.com/2024/10/10/abb-mine-hoists-to-support-safe-and-efficient-copper-extraction-at-eti-bakir/,vol4, 2024-w41, industrial applications, SEEP, partnership, H1, ABB, Eti Bakir, HA-8,,,,,,,,,,,</t>
  </si>
  <si>
    <t>Sandvik introduces 'industryâ€™s most advanced' narrow vein underground drill - International Mining,https://im-mining.com/2024/10/10/sandvik-introduces-industrys-most-advanced-narrow-vein-underground-drill/,vol4, 2024-w41, mobile, product release, system, H1, Sandvik, HA-8,,,,,,,,,,,,</t>
  </si>
  <si>
    <t>New KBFRG4-5 industrial hydraulic valve from Danfoss Power Solutions delivers high power capacity superior durability - Fluid Power Journal,https://fluidpowerjournal.com/new-kbfrg4-5-industrial-hydraulic-valve-from-danfoss-power-solutions-delivers-high-power-capacity-superior-durability/,vol4, 2024-w41, industrial applications, product release, valve, H1, hydraulics, Danfoss, HA-5, competitors,,,,,,,,,,</t>
  </si>
  <si>
    <t>Xing Mobility to show immersion-cooled Cell-to-Chassis battery - electrive.com,https://www.electrive.com/2024/10/10/xing-mobility-to-show-immersion-cooled-cell-to-chassis-battery/,vol4, 2024-w41, battery, technology, thermal, H2, Xing Mobility, ES-2, electrification,,,,,,,,,,,</t>
  </si>
  <si>
    <t>KIT opens world's first â€˜agileâ€™ battery cell production facility - electrive.com,https://www.electrive.com/2024/10/09/kit-opens-worlds-first-agile-battery-cell-production-facility/,vol4, 2024-w41, battery, technology, manufacturing, H2, IPr-1, IPr-2, IPr-5, IPr-6, SD-6,,,,,,,,,</t>
  </si>
  <si>
    <t>Siemens Invests $60 million to Open Assembly Plant for High-Speed Rail,https://www.assemblymag.com/articles/98798-siemens-invests-60-million-to-open-assembly-plant-for-high-speed-rail,vol4, 2024-w41, mobile, SEEP, market development, H1, Siemens, NB-9,,,,,,,,,,,,</t>
  </si>
  <si>
    <t>Top 5 Common Causes Of Hydraulic Cylinder Failure | MCH Hydraulics,https://www.mchhydraulics.co.uk/hydraulic-cylinder-failure/,vol4, 2024-w40, hydraulics, technology, safety, H1,,,,,,,,,,,,,,</t>
  </si>
  <si>
    <t>Hyster recognised as 2024 Green Supply Chain Partner | Industrial Vehicle Technology International,https://www.ivtinternational.com/news/materials-handling/hyster-recognised-as-2024-green-supply-chain-partner.html,vol4, 2024-w41, mobile, SEEP, market development, H1, Hyster, ES-2, ES-6, HA-4,,,,,,,,,,</t>
  </si>
  <si>
    <t>EACON Mining builds on MACA collaboration through MoU with its parent Thiess - International Mining,https://im-mining.com/2024/10/08/eacon-mining-builds-on-maca-collaboration-through-mou-with-its-parent-thiess/,vol4, 2024-w41, mobile, SEEP, partnership, H2, EACON, Thiess, HA-8, ES-2, ES-6,,,,,,,,,</t>
  </si>
  <si>
    <t>Pilot Crushtec equips TwisterTrac mobile vertical shaft impact crusher with Stage V engine - International Mining,https://im-mining.com/2024/10/08/pilot-crushtec-equips-twistertrac-mobile-vertical-shaft-impact-crusher-with-stage-v-engine/,vol4, 2024-w41, mobile, product release, system, H1, Pilot Cruschtec, HA-8, ES-2,,,,,,,,,,,</t>
  </si>
  <si>
    <t>Epiroc Pit Vipers SmartROC D65s on their way to Newmont Boddington - International Mining,https://im-mining.com/2024/10/08/epiroc-pit-vipers-smartroc-d65s-on-their-way-to-newmont-boddington/,vol4, 2024-w41, mobile, SEEP, market development, H1, Epiroc, HA-8, SD-6,,,,,,,,,,,</t>
  </si>
  <si>
    <t>Caterpillar makes ore sensing move with IMA Engineering alliance - International Mining,https://im-mining.com/2024/10/07/caterpillar-makes-ore-sensing-move-with-ima-engineering-alliance/,vol4, 2024-w41, mobile, SEEP, partnership, H2, Caterpillar, IMA Engineering, sensors, HA-8, SD-4,,,,,,,,,</t>
  </si>
  <si>
    <t>ABB Robotics launches Energy Efficiency Service to help customers save costs and enhance sustainability | ManufacturingTomorrow,https://www.manufacturingtomorrow.com/news/2024/10/07/abb-robotics-launches-energy-efficiency-service-to-help-customers-save-costs-and-enhance-sustainability-/23542,vol4, 2024-w41, robotics, product release, service, H1, ABB, ES-2, SD-4, industrial mfg,,,,,,,,,,</t>
  </si>
  <si>
    <t>Mining Engineering Online,https://me.smenet.org/webContent.cfm?webarticleid=4904,vol4, 2024-w40, electrification, SEEP, funding, H3, HA-8, ES-2,,,,,,,,,,,,</t>
  </si>
  <si>
    <t>Parker Hannifin unveils first Certified Mobile Electrification Centre in the Nordics region | Industrial Vehicle Technology International,https://www.ivtinternational.com/news/parker-hannifin-unveils-first-certified-mobile-electrification-centre-in-the-nordics-region.html,vol4, 2024-w40, mobile, product release, service, H2, Parker Hannifin, competitors, electrification, ES-2,,,,,,,,,,</t>
  </si>
  <si>
    <t>ABB launches groundbreaking Ultra Accuracy for GoFa cobots | RoboticsTomorrow,https://www.roboticstomorrow.com/story/2024/09/abb-launches-groundbreaking-ultra-accuracy-for-gofa-cobots-/23213/,vol4, 2024-w39, robotics, product release, system, H1, ABB, IPr-2, IPr-3,,,,,,,,,,,</t>
  </si>
  <si>
    <t>McGill University find improvements for solid-state battery electrodes - electrive.com,https://www.electrive.com/2024/10/04/mcgill-university-find-improvements-for-solid-state-battery-electrodes/,vol4, 2024-w40, battery, technology, materials, H3,,,,,,,,,,,,,,</t>
  </si>
  <si>
    <t>Cementation Americas to bring Cat R2900 XE diesel-electric loader to New Gold's Rainy River - International Mining,https://im-mining.com/2024/10/04/cementation-americas-to-bring-cat-r2900-xe-diesel-electric-loader-to-new-golds-rainy-river/,vol4, 2024-w40, mobile, SEEP, market development, H1, Caterpillar, Cementation America, HA-8, ES-2, ES-6,,,,,,,,,</t>
  </si>
  <si>
    <t>Philippi-Hagenbuch introduces ultra-class equipment lowboy trailer at MINExpo - International Mining,https://im-mining.com/2024/10/04/philippi-hagenbuch-introduces-ultra-class-equipment-lowboy-trailer-at-minexpo/,vol4, 2024-w40, mobile, product release, system, H1, Philippi-Hagenbuch, HA-8,,,,,,,,,,,,</t>
  </si>
  <si>
    <t>Indiaâ€™s first high-voltage second-life EV battery coming from JSW MG Motor India - Electric &amp; Hybrid Vehicle Technology International,https://www.electrichybridvehicletechnology.com/news/indias-first-high-voltage-second-life-ev-battery-coming-from-jsw-mg-motor-india.html,vol4, 2024-w41, battery, SEEP, market development, H2, ES-4, ES-2,,,,,,,,,,,,</t>
  </si>
  <si>
    <t>Palfinger unveils two new heavy-duty cranes | Industrial Vehicle Technology International,https://www.ivtinternational.com/news/construction/palfinger-unveils-two-new-heavy-duty-cranes.html,vol4, 2024-w41, mobile, product release, system, H1, Palfinger, HA-1,,,,,,,,,,,,</t>
  </si>
  <si>
    <t>Automated Industrial Robotics Inc. Acquires Robotics &amp; Drives | ManufacturingTomorrow,https://www.manufacturingtomorrow.com/news/2024/10/07/automated-industrial-robotics-inc-acquires-robotics-drives/23535,vol4, 2024-w41, robotics, SEEP, M&amp;A, H1, Automated Industrial Robotics, Robotics &amp; Drives, IPr-2,,,,,,,,,,,</t>
  </si>
  <si>
    <t>Unter vollem Druck austauschbar,https://www.oup-fluidtechnik.de/unter-vollem-druck-austauschbar/,vol4, 2024-w41, sensors, product release, pressure, H1, hydraulics, Inelta Sensorsysteme,,,,,,,,,,,,</t>
  </si>
  <si>
    <t>Neue integrierte Servomotoren,https://www.antriebstechnik.de/neue-integrierte-servomotoren/,vol4, 2024-w39, industrial mfg, product release, motor, H1, KÃ¼bler Group, IPr-2, IPr-4,,,,,,,,,,,</t>
  </si>
  <si>
    <t>Integrierte Motorsysteme fÃ¼r FTS und AMR,https://www.antriebstechnik.de/integrierte-motorsysteme-fuer-fts-und-amr/,vol4, 2024-w39, mobile, product release, motor, H1, EZ-Wheel, HA-4,,,,,,,,,,,,</t>
  </si>
  <si>
    <t>Record-High 4 Million Robots in Factories Worldwide,https://www.assemblymag.com/articles/98787-record-high-4-million-robots-in-factories-worldwide,vol4, 2024-w40, robotics, SEEP, market development, H1,,,,,,,,,,,,,,</t>
  </si>
  <si>
    <t>Free software upgrade boosts cobot load capacities by 5kg - Drives&amp;Controls,https://drivesncontrols.com/free-software-upgrade-boosts-cobot-load-capacities-by-5kg/?utm_source=rss&amp;utm_medium=rss&amp;utm_campaign=free-software-upgrade-boosts-cobot-load-capacities-by-5kg,vol4, 2024-w39, robotics, product release, service, H1, Universal Robots, IPr-2, IPr-3, industrial mfg,,,,,,,,,,</t>
  </si>
  <si>
    <t>Scissor Hoists for Mobile Hydraulics Relaunched,https://www.oemoffhighway.com/fluid-power/pumps-motors/hydraulic-motors/article/22921887/bailey-hydraulics-scissor-hoists-for-mobile-hydraulics-relaunched,vol4, 2024-w40, mobile, product release, actuators, H1, Bailey International,,,,,,,,,,,,,</t>
  </si>
  <si>
    <t>Maximizing Efficiency &amp; Safety - Fluid Power Journal,https://fluidpowerjournal.com/maximizing-efficiency-safety/,vol4, 2024-w40, sensors, technology, monitoring, H1,,,,,,,,,,,,,,</t>
  </si>
  <si>
    <t>New VS6 electronic differential pressure sensor expands Eatonâ€™s range of clogging indicators - Fluid Power Journal,https://fluidpowerjournal.com/new-vs6-electronic-differential-pressure-sensor-expands-eatons-range-of-clogging-indicators/,vol4, 2024-w40, sensors, product release, pressure, H1, Eaton,,,,,,,,,,,,,</t>
  </si>
  <si>
    <t>Danfoss Sees Growth Opportunities Despite Down Cycle,https://www.powermotiontech.com/hydraulics/article/55233952/danfoss-power-solutions-danfoss-sees-growth-opportunities-despite-down-cycle,vol4, 2024-w41, hydraulics, SEEP, market development, H1, Danfoss, competitors, a,,,,,,,,,,,</t>
  </si>
  <si>
    <t>Pushing the Limit on What is Possible with Hydraulic Valve Technology,https://www.powermotiontech.com/hydraulics/hydraulic-valves/video/55195691/pushing-the-limit-on-what-is-possible-with-hydraulic-valve-technology,vol4, 2024-w41, maritime, product release, valve, H1, Domin Fluid Power, 3DP, IPr-7, NB-8,,,,,,,,,,</t>
  </si>
  <si>
    <t>iVT WEBINAR: HydraForce delves into hybrid valve solutions | Industrial Vehicle Technology International,https://www.ivtinternational.com/webinars/ivt-webinar-hydraforce-delves-into-hybrid-valve-solution.html,vol4, 2024-w40, mobile, product release, valve, H1, Bosch Rexroth, HA-3, HA-6, competitors,,,,,,,,,,</t>
  </si>
  <si>
    <t>Volvo CE brings hybrid technology to new generation excavators | Industrial Vehicle Technology International,https://www.ivtinternational.com/news/construction/volvo-ce-brings-hybrid-technology-to-new-generation-excavators.html,vol4, 2024-w39, mobile, product release, system, H1, Volvo Construction Equipment, ES-2, HA-8,,,,,,,,,,,</t>
  </si>
  <si>
    <t>Komatsu plans to acquire mining optimisation software developer | Industrial Vehicle Technology International,https://www.ivtinternational.com/news/komatsu-plans-to-acquire-mining-optimisation-software-developer.html,vol4, 2024-w40, mobile, SEEP, M&amp;A, H1, Komatsu, Octodot Analytics, SD-4, SD-5, SD-6, HA-8,,,,,,,,</t>
  </si>
  <si>
    <t>Epiroc focused on â€˜connecting the dotsâ€™ to create mine of the future - International Mining,https://im-mining.com/2024/10/03/epiroc-focused-on-connecting-the-dots-to-create-mine-of-the-future/,vol4, 2024-w40, mobile, SEEP, market development, H2, Epiroc, HA-8, ES-2, SD-4, SD-5, SD-6, IPr-4,,,,,,,</t>
  </si>
  <si>
    <t>Schneider Electric Launches Free Subscription Plan for Comprehensive Emissions Management | ManufacturingTomorrow,https://www.manufacturingtomorrow.com/news/2024/10/03/meet-zeigo-schneider-electrics-innovative-suite-of-saas-sustainability-decarbonization-solutions/23526,vol4, 2024-w40, sustainability, product release, service, H1, Schneider Electric, NB-2,,,,,,,,,,,,</t>
  </si>
  <si>
    <t>Festo Develops New Solutions for Automating EV Battery Manufacturing | ManufacturingTomorrow,https://www.manufacturingtomorrow.com/news/2024/10/03/festo-develops-new-solutions-for-automating-ev-battery-manufacturing/23523,vol4, 2024-w40, battery, technology, manufacturing, H1, Festo, ES-2, HA-5,,,,,,,,,,,</t>
  </si>
  <si>
    <t>Hochdruck-Membranpumpe fÃ¼r alternative Kraftstoffe,https://www.oup-fluidtechnik.de/hochdruck-membranpumpe-fuer-alternative-kraftstoffe/,vol4, 2024-w40, maritime, product release, pump, H1, Lewa, ES-2, NB-8,,,,,,,,,,,</t>
  </si>
  <si>
    <t>Laufen und Springen mit elektrohydraulischen Aktuatoren,https://www.oup-fluidtechnik.de/laufen-und-springen-mit-elektrohydraulischen-aktuatoren/,vol4, 2024-w40, robotics, technology, research, H3, IPr-2,,,,,,,,,,,,,</t>
  </si>
  <si>
    <t>Wacker Neuson: HVO als Kraftstoff,https://www.oup-fluidtechnik.de/wacker-neuson-hvo-als-kraftstoff/,vol4, 2024-w39, mobile, technology, materials, H2, ES-2, ES-5,,,,,,,,,,,,</t>
  </si>
  <si>
    <t>Industrial Robotics Evolving the Factory Floor | RoboticsTomorrow,https://www.roboticstomorrow.com/article/2024/10/industrial-robotics-evolving-the-factory-floor/23180,vol4, 2024-w40, robotics, SEEP, market development, H2, IPr-2,,,,,,,,,,,,,</t>
  </si>
  <si>
    <t>Trump Threatens 200 Percent Tariff if Deere Moves Assembly to Mexico,https://www.assemblymag.com/articles/98782-trump-threatens-200-percent-tariff-if-deere-moves-assembly-to-mexico,vol4, 2024-w39, mobile, SEEP, geopolitics, H1, NB-4,,,,,,,,,,,,,</t>
  </si>
  <si>
    <t>Caterpillar presents dynamic charging system for mining trucks - electrive.com,https://www.electrive.com/2024/10/02/caterpillar-presents-dynamic-charging-system-for-mining-trucks/,vol4, 2024-w40, mobile, product release, system, H1, Caterpillar, electrification, ES-2,,,,,,,,,,,</t>
  </si>
  <si>
    <t>Swissport accelerates electrification of ground services at airports - electrive.com,https://www.electrive.com/2024/10/02/swissport-accelerates-electrification-of-ground-services-at-airports/,vol4, 2024-w40, mobile, SEEP, market development, H2,,,,,,,,,,,,,,</t>
  </si>
  <si>
    <t>Energy Density and Charging are Technology Priorities for EV Advancement,https://www.powermotiontech.com/technologies/other-technologies/article/55142731/danfoss-power-solutions-energy-density-and-charging-are-technology-priorities-for-ev-advancement,vol4, 2024-w40, mobile, technology, architecture, H2, electrification, Danfoss, competitors, ES-2,,,,,,,,,,</t>
  </si>
  <si>
    <t>MINExpo 2024 Showcases the Latest Technologies for Mining,https://www.powermotiontech.com/hydraulics/media-gallery/55141043/minexpo-2024-technologies-to-aid-mining-efficiency-and-productivity,vol4, 2024-w39, mobile, product release, system, H1, HA-8,,,,,,,,,,,,,</t>
  </si>
  <si>
    <t>Trioliet doubles capacity on new Triomatic WP 2 600 robotic feeder | Industrial Vehicle Technology International,https://www.ivtinternational.com/news/trioliet-doubles-capacity-on-new-triomatic-wp-2-600-robotic-feeder.html,vol4, 2024-w39, industrial applications, product release, system, H1, Triolet, HA-3,,,,,,,,,,,,</t>
  </si>
  <si>
    <t>Strautmann to launch new fodder mixing wagon at EuroTier | Industrial Vehicle Technology International,https://www.ivtinternational.com/news/strautmann-to-launch-new-fodder-mixing-wagon-at-eurotier.html,vol4, 2024-w39, mobile, product release, system, H1, Strautmann, HA-3,,,,,,,,,,,,</t>
  </si>
  <si>
    <t>ERG signs deal with Epiroc for new fleet at Donskoy GOK's mine expansion project - International Mining,https://im-mining.com/2024/10/02/erg-signs-deal-with-epiroc-for-new-fleet-at-donskoy-goks-mine-expansion-project/,vol4, 2024-w40, mobile, SEEP, partnership, H1, Factorial Energy, Epiroc, HA-8, AO-2,,,,,,,,,,</t>
  </si>
  <si>
    <t>Zoomlion unveils 300 t class ZTE520 hybrid mining truck in Changsha - International Mining,https://im-mining.com/2024/10/01/zoomlion-unveils-300-t-class-zte520-hybrid-mining-truck-in-changsha/,vol4, 2024-w40, mobile, product release, system, H1, electrification, Zoomlion, ES-2,,,,,,,,,,,</t>
  </si>
  <si>
    <t>Hitachi Construction Machinery zeroed in on the future at MINExpo 2024 - International Mining,https://im-mining.com/2024/10/01/hitachi-construction-machinery-zeroed-in-on-the-future-at-minexpo-2024/,vol4, 2024-w30, mobile, technology, automation, H1, Hitachi Construction Machinery, HA-8,,,,,,,,,,,,</t>
  </si>
  <si>
    <t>Liebherr unveils new Power Rail next generation dynamic power transfer system - International Mining,https://im-mining.com/2024/09/27/liebherr-unveils-new-power-rail-next-generation-dynamic-power-transfer-system/,vol4, 2024-w39, mobile, product release, system, H1, electrification, Liebherr, ES-2, ES-6,,,,,,,,,,</t>
  </si>
  <si>
    <t>Sandvik introduces LFP battery technology for its BEV underground drills - International Mining,https://im-mining.com/2024/09/30/sandvik-introduces-lfp-battery-technology-for-its-bev-underground-drills/,vol4, 2024-w39, battery, technology, materials, H1, mobile, Sandvik, ES-2, HA-8,,,,,,,,,,</t>
  </si>
  <si>
    <t>First Mode accepted into ICSV initiative  prepares to commercialise hybrid retrofit - International Mining,https://im-mining.com/2024/09/30/first-mode-accepted-into-icsv-initiative-prepares-to-commercialise-hybrid-retrofit/,vol4, 2024-w39, mobile, SEEP, partnership, H2, First Mode, sustainability, ES-6, AO-2, ES-2,,,,,,,,,</t>
  </si>
  <si>
    <t>Easier joint pin extraction for excavators â€“ new Enerpac hydraulic pin pullers - International Mining,https://im-mining.com/2024/09/30/easier-joint-pin-extraction-for-excavators-new-enerpac-hydraulic-pin-pullers/,vol4, 2024-w39, industrial applications, product release, system, H1, Enerpac,,,,,,,,,,,,,</t>
  </si>
  <si>
    <t>Dexory secures $80M funding to drive global expansion goals and development of groundbreaking technology | ManufacturingTomorrow,https://www.manufacturingtomorrow.com/news/2024/10/01/dexory-secures-80m-funding-to-drive-global-expansion-goals-and-development-of-groundbreaking-technology/23503,vol4, 2024-w40, robotics, SEEP, investment, H2, Dexory, IPr-4,,,,,,,,,,,,</t>
  </si>
  <si>
    <t>Spanish researchers reveal sodium and sulphur battery - electrive.com,https://www.electrive.com/2024/10/01/spanish-researchers-reveal-sodium-and-sulphur-battery/,vol4, 2024-w40, battery, technology, materials, H3, ES-2,,,,,,,,,,,,,</t>
  </si>
  <si>
    <t>Liebherr and BHP to pursue cutting-edge mining solutions - International Mining,https://im-mining.com/2024/09/30/liebherr-and-bhp-to-pursue-cutting-edge-mining-solutions/,vol4, 2024-w39, mobile, SEEP, partnership, H1, Liebherr, BHP, HA-8,,,,,,,,,,,</t>
  </si>
  <si>
    <t>Servo Motors Growing Smarter and More Efficient Than Ever with IO-Link Wireless Enhancements | ManufacturingTomorrow,https://www.manufacturingtomorrow.com/news/2024/09/30/servo-motors-growing-smarter-and-more-efficient-than-ever-with-io-link-wireless-enhancements/23495,vol4, 2024-w39, industrial mfg, technology, automation, H1, Siboni, CoreTigo, SD-5,,,,,,,,,,,</t>
  </si>
  <si>
    <t>SANY's Smart Mining Solution 3.0 now running at over 10 mining sites - International Mining,https://im-mining.com/2024/09/28/sanys-smart-mining-solution-3-0-now-running-at-over-10-mining-sites/,vol4, 2024-w39, mobile, product release, service, H1, Sany, SD-4, SD-6, HA-8, IPr-4,,,,,,,,,</t>
  </si>
  <si>
    <t>Epiroc to deliver Australiaâ€™s first Pit Viper 271 E to Fortescue - International Mining,https://im-mining.com/2024/09/27/epiroc-to-deliver-australias-first-pit-viper-271-e-to-fortescue/,vol4, 2024-w39, mobile, SEEP, partnership, H1, Epiroc, Fortescue, electrification, ES-2, ES-4, HA-8,,,,,,,,</t>
  </si>
  <si>
    <t>BHP to trial Cat Dynamic Energy Transfer solution at Escondida - International Mining,https://im-mining.com/2024/09/26/bhp-to-trial-cat-dynamic-energy-transfer-solution-at-escondida/,vol4, 2024-w39, mobile, SEEP, partnership, H1, BHP, Caterpillar, electrification, ES-2, ES-4, HA-8,,,,,,,,</t>
  </si>
  <si>
    <t>Aramine intent on 'rapidly expanding' battery-electric machine offering - International Mining,https://im-mining.com/2024/09/26/aramine-intent-on-rapidly-expanding-battery-elecric-machine-offering/,vol3, 2024-w39, mobile, SEEP, market development, H1, electrification, Aramine, ES-2, HA-8,,,,,,,,,,</t>
  </si>
  <si>
    <t>Battery recycling: Plans for Indo-American joint venture - electrive.com,https://www.electrive.com/2024/09/28/battery-recycling-plans-for-indo-american-joint-venture/,vol4, 2024-w39, battery, SEEP, partnership, H2, ReElement, American Metals, ES-2, ES-4,,,,,,,,,,</t>
  </si>
  <si>
    <t>OCSiAl to supply ProLogium with carbon nanotubes for solid-state batteries - electrive.com,https://www.electrive.com/2024/09/27/ocsial-to-supply-prologium-with-carbon-nanotubes-for-solid-state-batteries/,vol4, 2024-w39, battery, technology, materials, H2, Prologium, ES-2,,,,,,,,,,,,</t>
  </si>
  <si>
    <t>From Waste to Value: How Carbon Dioxide Can Be Transformed into Modern Lifeâ€™s Essential Products - RMI,https://rmi.org/from-waste-to-value-how-carbon-dioxide-can-be-transformed-into-modern-lifes-essential-products/?utm_medium=email&amp;utm_source=spark&amp;utm_content=spark&amp;utm_campaign=2024_10_03&amp;utm_term=title-2,vol4, 2024-w40, sustainability, technology, materials, H3, ES-7, NB-6,,,,,,,,,,,,</t>
  </si>
  <si>
    <t>VDMA-Industrie Podcast: Hoffnungsmarkt Indien,https://www.myfactory-magazin.de/vdma-industrie-podcast-hoffnungsmarkt-indien/,vol4, 2024-w38, industrial mfg, SEEP, geopolitics, H2, NB-4,,,,,,,,,,,,,</t>
  </si>
  <si>
    <t>Future of Work: Four scenarios on human-AI collaboration in the workplace â€” Futures Platform,https://www.futuresplatform.com/blog/future-of-work-ai-in-the-workplace-scenarios?utm_campaign=Foresight%20Methods%20blog%20series&amp;utm_medium=email&amp;_hsenc=p2ANqtz--Zr8FYx55uT_u6XARNELbGZ4urWTf4uomKe0xztI3BQlrQA1cQ8lPz_UR-OyyrWeHqHH9G2Zk3domQjyjfN63MTHM1CQ&amp;_hsmi=326572229&amp;utm_content=326572229&amp;utm_source=hs_email&amp;hsCtaTracking=3892624f-4783-4ef0-9663-fc1cdbb3563f%7C8fd89fed-6666-48a3-bfbb-f1cc3eca722b,vol3, 2024-w38, industrial mfg, technology, automation, H3, IPr-3, SD-2,,,,,,,,,,,,</t>
  </si>
  <si>
    <t>EMR opens EV battery recycling facility in Birmingham - electrive.com,https://www.electrive.com/2024/09/26/emr-opens-ev-battery-recycling-facility-in-birmingham/,vol3, 2024-w39, battery, SEEP, market development, H1, EMR, ES-2, electrification, a,,,,,,,,,,</t>
  </si>
  <si>
    <t>StÃ¤ubli launches 'industry-leading' 7.5 MW Quick Charging Connector System - International Mining,https://im-mining.com/2024/09/24/staubli-launches-industry-leading-7-5-mw-quick-charging-connector-system/,vol3, 2024-w39, mobile, product release, power, H1, Staeubli, electrification, ES-2, HA-8,,,,,,,,,,</t>
  </si>
  <si>
    <t>Epiroc unveils Groundbreaking Intelligence: a flexible digital mine ecosystem - International Mining,https://im-mining.com/2024/09/24/epiroc-unveils-groundbreaking-intelligence-a-flexible-digital-mine-ecosystem/,vol3, 2024-w39, mobile, product release, service, H1, Epiroc, SD-4, SD-5, SD-6, NB-2,,,,,,,,,</t>
  </si>
  <si>
    <t>Komatsu showcases electrically powered PC4000-11E hydraulic mining excavator at MINExpo 2024 - International Mining,https://im-mining.com/2024/09/24/komatsu-showcases-electrically-powered-pc4000-11e-hydraulic-mining-excavator-at-minexpo-2024/,vol3, 2024-w39, mobile, product release, system, H1, Komatsu, electrification, ES-2, HA-8,,,,,,,,,,</t>
  </si>
  <si>
    <t>Sandvik presents new 'trolley module' for BEV trucks at MINExpo - International Mining,https://im-mining.com/2024/09/24/sandvik-presents-new-trolley-module-for-bev-trucks-at-minexpo/,vol3, 2024-w39, mobile, product release, power, H1, Sandvik, ES-2, electrification, HA-8,,,,,,,,,,</t>
  </si>
  <si>
    <t>Boliden Kevitsa Sandvik to jointly test battery-electric concept surface drill rig - International Mining,https://im-mining.com/2024/09/25/boliden-kevitsa-sandvik-to-jointly-test-battery-electric-concept-surface-drill-rig/,vol3, 2024-w39, mobile, SEEP, partnership, H2, Sandvik, Rock Solutions, Boliden, ES-2, ES-6, AO-2, HA-8,,,,,,,</t>
  </si>
  <si>
    <t>Thiess collaborates with FLANDERS to deploy FREEDOM hybrid haul truck solution - International Mining,https://im-mining.com/2024/09/25/thiess-collaborates-with-flanders-to-deploy-freedom-hybrid-haul-truck-solution/,vol3, 2024-w39, mobile, SEEP, partnership, H2, Thiess, FLANDERS, ES-2, HA-8, AO-2, electrification,,,,,,,,</t>
  </si>
  <si>
    <t>Komatsu's pre-production Power Agnostic 930E haul truck heading to Boliden's Aitik mine - International Mining,https://im-mining.com/2024/09/25/komatsus-pre-production-power-agnostic-930e-haul-truck-heading-to-bolidens-aitik-mine/,vol3, 2024-w39, mobile, SEEP, partnership, H2, Komatsu, Boliden, ES-2, ES-6, HA-8, AO-2,,,,,,,,</t>
  </si>
  <si>
    <t>MacLean to deliver 30 battery-electric graders to Fortescue operations - International Mining,https://im-mining.com/2024/09/25/maclean-to-deliver-30-battery-electric-graders-to-fortescue-operations/,vol3, 2024-w39, mobile, SEEP, partnership, H2, MacLean, Fortescue, ES-2, ES-6, a, AO-2, electrification,,,,,,,</t>
  </si>
  <si>
    <t>Hyster honoured by three sustainability award programs | Industrial Vehicle Technology International,https://www.ivtinternational.com/news/materials-handling/hyster-honoured-by-three-sustainability-award-programs.html,vol3, 2024-w39, mobile, technology, prototype, H2, Hyster, ES-2, HA-4,,,,,,,,,,,</t>
  </si>
  <si>
    <t>Komatsu to complement new Modular ecosystem with Octodots Analytics solutions - International Mining,https://im-mining.com/2024/09/26/komatsu-to-complement-new-modular-ecosystem-with-octodots-analytics-solutions/,vol3, 2024-w39, mobile, SEEP, M&amp;A, H1, Komatsu, Octodot Analytics, SD-2, SD-4, HA-8,,,,,,,,,</t>
  </si>
  <si>
    <t>MICHELIN BETTER HAUL ROAD to up the haul road monitoring ante - International Mining,https://im-mining.com/2024/09/26/michelin-better-haul-road-to-up-the-haul-road-monitoring-ante/,vol3, 2024-w39, mobile, product release, service, H1, Michelin, SD-4, HA-8,,,,,,,,,,,</t>
  </si>
  <si>
    <t>Crown Equipment launches new electric forklifts | Industrial Vehicle Technology International,https://www.ivtinternational.com/news/materials-handling/crown-equipment-expands-c-b-series-electric-forklifts.html,vol3, 2024-w39, mobile, product release, system, H1, Crown Equipment, HA-4,,,,,,,,,,,,</t>
  </si>
  <si>
    <t>Komatsu showcases portfolio at MINExpo | Industrial Vehicle Technology International,https://www.ivtinternational.com/news/mining/komatsu-to-showcases-portfolio-at-minexpo.html,vol3, 2024-w39, mobile, product release, system, H1, Komatsu, HA-8,,,,,,,,,,,,</t>
  </si>
  <si>
    <t>JCB reports rise in profits in 2023 | Industrial Vehicle Technology International,https://www.ivtinternational.com/news/construction/jcb-reports-rise-in-profits-in-2023.html,vol3, 2024-w39, mobile, SEEP, market development, H1, JCB, HA-3,,,,,,,,,,,,</t>
  </si>
  <si>
    <t>Class upgrades Rovio 4 series maize pickers | Industrial Vehicle Technology International,https://www.ivtinternational.com/news/agriculture/class-upgrades-rovio-4-series-maize-pickers.html,vol3, 2024-w39, mobile, product release, system, H1, CLAAS, HA-3,,,,,,,,,,,,</t>
  </si>
  <si>
    <t>SAIC-GM and CATL present fast-charging LFP battery - electrive.com,https://www.electrive.com/2024/09/26/saic-gm-and-catl-present-fast-charging-lfp-battery/,vol3, 2024-w39, battery, SEEP, partnership, H2, CATL, BYD, electrification, ES-2,,,,,,,,,,</t>
  </si>
  <si>
    <t>Cobots are â€˜ten times more accurateâ€™ than any rivals - Drives&amp;Controls,https://drivesncontrols.com/cobots-are-ten-times-more-accurate-than-any-rivals/?utm_source=rss&amp;utm_medium=rss&amp;utm_campaign=cobots-are-ten-times-more-accurate-than-any-rivals,vol3, 2024-w39, robotics, product release, service, H1, ABB, IPr-2, industrial mfg,,,,,,,,,,,</t>
  </si>
  <si>
    <t>Global robot population grows by 10% to exceed 4 million - Drives&amp;Controls,https://drivesncontrols.com/global-robot-population-grows-by-10-to-exceed-4-million/?utm_source=rss&amp;utm_medium=rss&amp;utm_campaign=global-robot-population-grows-by-10-to-exceed-4-million,vol3, 2024-w39, robotics, SEEP, market development, H1, industrial mfg, IPr-2,,,,,,,,,,,,</t>
  </si>
  <si>
    <t>CATL unveils battery for long-haul electric trucks - electrive.com,https://www.electrive.com/2024/09/17/catl-unveils-battery-for-long-haul-electric-trucks/,vol3, 2024-w38, battery, product release, system, H1, mobile, ES-2, HA-6, CATL, a,,,,,,,,,</t>
  </si>
  <si>
    <t>Catâ€™s Denise Johnson on solidifying the electrification solution set - International Mining,https://im-mining.com/2024/09/23/cats-denise-johnson-on-solidifying-the-electrification-solution-set/,vol3, 2024-w39, electrification, SEEP, market development, H2, ES-2, HA-8, Caterpillar, mobile,,,,,,,,,,</t>
  </si>
  <si>
    <t>US researchers find trick to extend battery life - electrive.com,https://www.electrive.com/2024/09/23/us-researchers-find-trick-to-extend-battery-life/,vol3, 2024-w39, battery, technology, manufacturing, H1, ES-2, a,,,,,,,,,,,,</t>
  </si>
  <si>
    <t>US earmarks billions in funding for domestic battery value creation - electrive.com,https://www.electrive.com/2024/09/23/us-earmarks-billions-in-funding-for-domestic-battery-value-creation/,vol3, 2024-w39, battery, SEEP, H2, ES-2, NB-4, a, funding,,,,,,,,,,,</t>
  </si>
  <si>
    <t>AE Elemental opens recycling plant in Poland - electrive.com,https://www.electrive.com/2024/09/23/ae-elemental-opens-recycling-plant-in-poland/,vol3, 2024-w39, battery, SEEP, market development, H1, sustainability, AE Elemental, ES-4, ES-2, a,,,,,,,,,</t>
  </si>
  <si>
    <t>Xing Mobility reveals new immersion cooling battery system at IAA 2024 - Electric &amp; Hybrid Vehicle Technology International,https://www.electrichybridvehicletechnology.com/news/xing-mobility-reveals-new-immersion-cooling-battery-system-at-iaa-2024.html,vol3, 2024-w38, battery, technology, thermal, H1, Xing Mobility, ES-2, a,,,,,,,,,,,</t>
  </si>
  <si>
    <t>Wacker Neuson introduces HVO as an alternative fuel | Industrial Vehicle Technology International,https://www.ivtinternational.com/news/wacker-neuson-introduces-hvo-as-an-alternative-fuel.html,vol3, 2024-w38, mobile, product release, system, H1, Wacker Neuson, ES-2, HA-1, ES-5, a,,,,,,,,,</t>
  </si>
  <si>
    <t>CASE STUDY: Volvo's mid-size electric machines | Industrial Vehicle Technology International,https://www.ivtinternational.com/features/case-study-volvos-mid-size-electric-machines.html,vol3, 2024-w38, electrification, SEEP, market development, H1, mobile, Volvo Construction Equipment, ES-2, a,,,,,,,,,,</t>
  </si>
  <si>
    <t>Manitou Group unveils new forklift range | Industrial Vehicle Technology International,https://www.ivtinternational.com/news/materials-handling/manitou-group-launches-new-forklift-range.html,vol3, 2024-w38, mobile, product release, system, H1, Manitou Group, HA-4, ES-2, electrification, a,,,,,,,,,</t>
  </si>
  <si>
    <t>Bolidenâ€™s sustainable metals supply strategy on show at RÃ¤vliden - International Mining,https://im-mining.com/2024/09/20/bolidens-sustainable-metals-supply-strategy-on-show-at-ravliden/,vol3, 2024-w38, mobile, SEEP, market development, H2, Boliden, sustainability, ES-2, ES-4, ES-6, a,,,,,,,,</t>
  </si>
  <si>
    <t>Caterpillar affirms large mining truck product line commitment through the energy transition,https://me.smenet.org/webContent.cfm?webarticleid=4883,vol3, 2024-w38, mobile, SEEP, market development, H1, Caterpillar, HA-8, a,,,,,,,,,,,</t>
  </si>
  <si>
    <t>Embrace efficiency and innovation for electrified mobile machinery,https://www.mobilehydraulictips.com/embrace-efficiency-and-innovation-for-electrified-mobile-machinery/,vol3, 2024-w38, electrification, SEEP, market development, H3, Danfoss, ES-2, mobile,,,,,,,,,,,</t>
  </si>
  <si>
    <t>AI &amp; Autonomous Solutions in Agriculture | RoboticsTomorrow,https://www.roboticstomorrow.com/article/2024/09/ai-autonomous-solutions-in-agriculture/23100,vol3, 2024-w38, mobile, SEEP, market development, H1, Bluewhite, NB-7, HA-3, SD-4, SD-6, SD-2, a,,,,,,,</t>
  </si>
  <si>
    <t>Connected Worker Solution from Plex by Rockwell Automation Addresses Labor Crisis in Manufacturing | ManufacturingTomorrow,https://www.manufacturingtomorrow.com/news/2024/09/19/connected-worker-solution-from-plex-by-rockwell-automation-addresses-labor-crisis-in-manufacturing/23424,vol3, 2024-w38, industrial mfg, product release, service, H1, Rockwell automation, IPr-3, IPr-6, IPr-9, AO-3,,,,,,,,,</t>
  </si>
  <si>
    <t>ICPT starts automated production of batteries for electric trucks and buses - electrive.com,https://www.electrive.com/2024/09/19/icpt-starts-automated-production-of-lfp-batteries-for-electric-trucks-and-buses/,vol3, 2024-w38, battery, SEEP, market development, H1, ICPT, ES-2, a,,,,,,,,,,,</t>
  </si>
  <si>
    <t>Epiroc unveils the diesel-electric Minetruck MT66 S eDrive - International Mining,https://im-mining.com/2024/09/18/epiroc-unveils-the-diesel-electric-minetruck-mt66-s-edrive/,vol3, 2024-w38, mobile, product release, SEEP, H1, electrification, ES-2, HA-8, Epiroc, a,,,,,,,,,</t>
  </si>
  <si>
    <t>Rio Tinto to explore Pongomia seed-based biofuels optionality in Australia - International Mining,https://im-mining.com/2024/09/18/rio-tinto-to-explore-pongomia-seed-based-biofuels-optionality-in-australia/,vol3, 2024-w38, mobile, technology, materials, H2, sustainability, Rio Tinto, ES-2, ES-5, ES-6, HA-8, a,,,,,,,</t>
  </si>
  <si>
    <t>Caterpillar introduces energy transfer solution for mining sector | Industrial Vehicle Technology International,https://www.ivtinternational.com/news/mining/caterpillar-introduces-energy-transfer-solution-for-mining-sector.html,vol3, 2024-w38, electrification, product release, service, H1, Caterpillar, HA-8, a, mobile,,,,,,,,,,</t>
  </si>
  <si>
    <t>Proventia and Morrow sign LOI to develop LFP batteries for non-road use - Electric &amp; Hybrid Vehicle Technology International,https://www.electrichybridvehicletechnology.com/news/proventia-and-morrow-sign-loi-to-develop-lfp-batteries-for-non-road-use.html,vol3, 2024-w37, battery, SEEP, partnership, H1, Proventia, Morrow Batteries, mobile, electrification, ES-2, AO-2, a,,,,,,,</t>
  </si>
  <si>
    <t>SLB showcases sustainable lithium production at Clayton Valley demo plant - International Mining,https://im-mining.com/2024/09/11/slb-showcases-sustainable-lithium-production-at-clayton-valley-demo-plant/,vol3, 2024-w37, electrification, technology, materials, H2, ES-2, battery,,,,,,,,,,,,</t>
  </si>
  <si>
    <t>Backenbrecher mit optimierter Spaltverstellung,https://www.oup-fluidtechnik.de/backenbrecher-mit-optimierter-spaltverstellung/,vol3, 2024-w38, mobile, product release, system, H1, Mesda Deutschland GmbH, HA-8, ES-2, a,,,,,,,,,,</t>
  </si>
  <si>
    <t>Develon debuts wheel loader for waste handling | Industrial Vehicle Technology International,https://www.ivtinternational.com/news/develon-debuts-wheel-loader-for-waste-handling.html,vol3, 2024-w38, mobile, product release, system, H1, Develon, HA-6, a,,,,,,,,,,,</t>
  </si>
  <si>
    <t>Mehr Energieeffizienz fÃ¼r Tiefziehpressen,https://www.oup-fluidtechnik.de/mehr-energieeffizienz-fuer-tiefziehpressen/,vol3, 2024-w37, industrial applications, SEEP, market development, H1, Bosch Rexroth, competitors, a,,,,,,,,,,,</t>
  </si>
  <si>
    <t>Bellevue Gold reinforces sustainable production growth plans with addition of Sandvik DD422iE BEV - International Mining,https://im-mining.com/2024/09/10/bellevue-gold-reinforces-sustainable-production-growth-plans-with-addition-of-sandvik-dd422ie-bev/,vol3, 2024-w37, mobile, SEEP, partnership, H1, Bellevue, electrification, ES-2, HA-8, ES-6, a, Sandvik,,,,,,,</t>
  </si>
  <si>
    <t>New Atlas Salt strategic partnership with Sandvik includes electric mining fleet - International Mining,https://im-mining.com/2024/09/10/new-atlas-salt-strategic-partnership-with-sandvik-includes-electric-mining-fleet/,vol3, 2024-w37, mobile, SEEP, partnership, H1, Rock Solutions, HA-8, electrification, ES-2, SD-6, ES-6, a, Sandvik,,,,,,</t>
  </si>
  <si>
    <t>Toyota introduces swarm automation storage | Industrial Vehicle Technology International,https://www.ivtinternational.com/news/toyota-introduces-swarm-automation-storage.html,vol3, 2024-w37, mobile, product release, system, H1, Toyota, HA-4, IPr-4, industrial mfg, a,,,,,,,,,</t>
  </si>
  <si>
    <t>Caterpillar introduces eight new next generation models | Industrial Vehicle Technology International,https://www.ivtinternational.com/news/construction/caterpillar-introduces-eight-new-next-generation-models.html,vol3, 2024-w37, mobile, product release, system, H1, Caterpillar, HA-1, a,,,,,,,,,,,</t>
  </si>
  <si>
    <t>Cylib starts building battery recycling plant in Germany - electrive.com,https://www.electrive.com/2024/09/09/cylib-starts-building-battery-recycling-plant-in-germany/,vol3, 2024-w37, electrification, SEEP, market development, H2, sustainability, Cylib, ES-2, ES-4, battery, a,,,,,,,,</t>
  </si>
  <si>
    <t>Mehr Effizienz fÃ¼r die Landtechnik,https://www.industrielle-automation.net/mehr-effizienz-fuer-die-landtechnik/,vol3, 2024-w35, electronics, technology, automation, H2, STW, HA-3, NB-7, SD-2, SD-4, SD-7, SD-8, a,,,,,,</t>
  </si>
  <si>
    <t>Technological Developments Aiding Shift to Electromechanical Solutions,https://www.powermotiontech.com/mechatronics/video/55132499/bosch-rexroth-technological-developments-aiding-shift-to-electromechanical-solutions,vol3, 2024-w35, electrification, SEEP, market development, H2, Bosch Rexroth, ES-2, hydraulics,,,,,,,,,,,</t>
  </si>
  <si>
    <t>Electric Actuators Shine in Lower Horsepower Applications,https://www.powermotiontech.com/mechatronics/actuators/article/55135768/ewellix-electric-actuators-shine-in-lower-horsepower-applications,vol3, 2024-w36, electrification, SEEP, market development, H1, Ewllix, ES-2, hydraulics, a,,,,,,,,,,</t>
  </si>
  <si>
    <t>Battery cell developer 24M opens pilot plant in Thailand - electrive.com,https://www.electrive.com/2024/09/07/battery-cell-developer-24m-opens-pilot-plant-in-thailand/,vol3, 2024-w36, electrification, SEEP, investment, H1, ES-2, NB-4, battery, 24M, a,,,,,,,,,</t>
  </si>
  <si>
    <t>EPCA electrifies 100-tonne mining truck - electrive.com,https://www.electrive.com/2024/08/26/epca-electrifies-100-tonne-mining-truck/,vol3, 2024-w34, electrification, SEEP, market development, H1, Caterpillar, EPCA, Xerotech, ES-2, HA-8, mobile, a,,,,,,,</t>
  </si>
  <si>
    <t>US researchers develop thin solid electrolyte - electrive.com,https://www.electrive.com/2024/09/02/us-researchers-develop-thin-solid-electrolyte/,vol3, 2024-w36, electrification, technology, materials, H3, battery, ES-2, ES-4,,,,,,,,,,,</t>
  </si>
  <si>
    <t>German university develops gel to make lithium-ion batteries safer - electrive.com,https://www.electrive.com/2024/09/03/german-university-develops-gel-to-make-lithium-ion-batteries-safer/,vol3, 2024-w36, electrification, technology, materials, H3, ES-2, ES-4, battery,,,,,,,,,,,</t>
  </si>
  <si>
    <t>Germany's battery researchers fear a complete funding freeze - electrive.com,https://www.electrive.com/2024/09/04/germanys-battery-researchers-fear-a-complete-funding-freeze/,vol3, 2024-w36, electrification, SEEP, H3, ES-2, NB-4, battery, a, funding,,,,,,,,,,</t>
  </si>
  <si>
    <t>Epiroc whets the electrification appetite for MINExpo 2024 - International Mining,https://im-mining.com/2024/09/02/epiroc-whets-the-electrification-appetite-for-minexpo-2024/,vol3, 2024-w36, sustainability, SEEP, market development, H1, electrification, Epiroc, ES-2, ES-6, mobile,,,,,,,,,</t>
  </si>
  <si>
    <t>Briggs &amp; Stratton makes iVT Expo USA debut | Industrial Vehicle Technology International,https://www.ivtinternational.com/news/briggs-stratton-makes-ivt-expo-usa-debut.html,vol3, 2024-w34, product release, battery, H1, Briggs &amp; Stratton, competitors, ES-2, system,,,,,,,,,,,</t>
  </si>
  <si>
    <t>Elektrohubzylinder: Starke Leistung smarte Steuerung,https://www.oup-fluidtechnik.de/elektrohubzylinder-starke-leistung-smarte-steuerung/,vol3, 2024-w35, electrification, product release, actuators, H1, Rodriguez GmbH, ES-2, hydraulics,,,,,,,,,,,</t>
  </si>
  <si>
    <t>Liebherr delivers BHPâ€™s first electric excavator,https://me.smenet.org/webContent.cfm?webarticleid=4847,vol3, 2024-w35, electrification, SEEP, market development, H1, mobile, Liebherr, HA-8, ES-2, ES-6, a,,,,,,,,</t>
  </si>
  <si>
    <t>Sandvik Leopard DI650i drill rigs improving health and safety at Stockton coal mine - International Mining,https://im-mining.com/2024/09/05/sandvik-leopard-di650i-drill-rigs-improving-health-and-safety-at-stockton-coal-mine/,vol3, 2024-w36, mobile, product release, system, H1, HA-8, ES-2, Sandvik,,,,,,,,,,,</t>
  </si>
  <si>
    <t>Clark launches new electric pallet truck series | Industrial Vehicle Technology International,https://www.ivtinternational.com/news/clark-launches-new-electric-pallet-truck-series.html,vol3, 2024-w35, mobile, product release, system, H1, Clark, electrification, HA-4, ES-2, a,,,,,,,,,</t>
  </si>
  <si>
    <t>Proportional-Schieberventile in Windkraftanlagen,https://www.oup-fluidtechnik.de/proportional-schieberventile-in-windkraftanlagen/,vol3, 2024-w36, industrial applications, SEEP, market development, H1, competitors, Wandfluh, HA-2, ES-3, a,,,,,,,,,</t>
  </si>
  <si>
    <t>Sun Hydraulics' eSense counterbalance solution for safe load holding,https://www.mobilehydraulictips.com/sun-hydraulics-esense-counterbalance-solution-for-safe-load-holding/,vol3, 2024-w35, hydraulics, product release, valve, H1, a, SUN Hydraulics, mobile, ABB,,,,,,,,,,</t>
  </si>
  <si>
    <t>4 key considerations when choosing electric motors and equipment,https://www.mobilehydraulictips.com/4-key-considerations-when-choosing-electric-motors-and-equipment/,vol3, 2024-w36, electrification, SEEP, market development, H1, ES-2, hydraulics,,,,,,,,,,,,</t>
  </si>
  <si>
    <t>DOK-ING showcases its NRE robotic dozer support rig &amp; drill rig at Electra Mining - International Mining,https://im-mining.com/2024/09/06/dok-ing-showcases-its-nre-robotic-dozer-support-rig-drill-rig-at-electra-mining/,vol3, 2024-w36, mobile, product release, system, H1, electrification, a, DOK-ING, HA-8, ES-2, SD-1,,,,,,,,</t>
  </si>
  <si>
    <t>Liebherr and Fortescue announce partnership for development of Autonomous Haulage Solution - International Mining,https://im-mining.com/2024/07/02/liebherr-and-fortescue-announce-partnership-for-development-of-autonomous-haulage-solution/,vol1, 2024-w27, mobile, SEEP, partnership, H2, Liebherr, Fortescue, HA-8, AO-2,,,,,,,,,,</t>
  </si>
  <si>
    <t>funding</t>
  </si>
  <si>
    <t>ABB: IE6-Hypereffizienz mit magnetfreien Motoren,https://www.antriebstechnik.de/abb-ie6-hypereffizienz-mit-magnetfreien-motoren/,vol5, 2024-w48, industrial mfg, product release, motor, H1, ABB,,,,,,,,,,,,,</t>
  </si>
  <si>
    <t>Umstellung auf lackfreie Getriebemotoren,https://www.antriebstechnik.de/umstellung-auf-lackfreie-getriebemotoren/,vol5, 2024-w48, industrial mfg, technology, materials, H2, SEW-Eurodrive, ES-6,,,,,,,,,,,,</t>
  </si>
  <si>
    <t>Damen to build new multi-purpose vessel for Herman Sr.,https://www.ship-technology.com/news/damen-multi-purpose-vessel-herman-sr/?cf-view,vol5, 2024-w48, maritime, product release, system, H2, Damen, ES-2, NB-8,,,,,,,,,,,</t>
  </si>
  <si>
    <t>Automotive Stamping Line Is Fast and Flexible,https://www.assemblymag.com/articles/98921-automotive-stamping-line-is-fast-and-flexible,vol5, 2024-w48, industrial mfg, technology, manufacturing, H1, Toyota, ES-2, ES-4, IPr-4, IPr-5,,,,,,,,,</t>
  </si>
  <si>
    <t>Amara Raja Infra opens Indiaâ€™s first green hydrogen fuelling station - electrive.com,https://www.electrive.com/2024/11/27/amara-raja-infra-opens-indias-first-green-hydrogen-fuelling-station/,vol5, 2024-w48, mobile, SEEP, market development, H1, sustainability, ES-2,,,,,,,,,,,,</t>
  </si>
  <si>
    <t>The need for hybrid-built homes continues to grow,https://www.pbctoday.co.uk/news/mmc-news/the-need-for-hybrid-built-homes-continues-to-grow/146228/,vol5, 2024-w48, mobile, SEEP, market development, H2, HA-1,,,,,,,,,,,,,</t>
  </si>
  <si>
    <t>Fortescue awards US$400 million contract to XCMG to supply zero emissions mining equipment - International Mining,https://im-mining.com/2024/11/27/fortescue-awards-us400-million-contract-to-xcmg-to-supply-zero-emissions-mining-equipment/,vol5, 2024-w48, mobile, SEEP, market development, H2, XCMG, ES-2, ES-6,,,,,,,,,,,</t>
  </si>
  <si>
    <t>German PoWer consortium to develop hydrogen engines for off-highway | Industrial Vehicle Technology International,https://www.ivtinternational.com/news/hydrogen/german-power-consortium-to-develop-hydrogen-engines-for-off-highway.html,vol5, 2024-w48, mobile, technology, research, H3, ES-2,,,,,,,,,,,,,</t>
  </si>
  <si>
    <t>Wheeled robot helps Hermes to unload boxes from containers - Drives&amp;Controls,https://drivesncontrols.com/wheeled-robot-helps-hermes-to-unload-boxes-from-containers/?utm_source=rss&amp;utm_medium=rss&amp;utm_campaign=wheeled-robot-helps-hermes-to-unload-boxes-from-containers,vol5, 2024-w48, industrial mfg, SEEP, market development, H1, Boston Dynamics, robotics, IPr-2, HA-4,,,,,,,,,,</t>
  </si>
  <si>
    <t>Rocket Lab nails two missions within 24 hours â€” one in each hemisphere | TechCrunch,https://techcrunch.com/2024/11/25/rocket-lab-nails-two-missions-within-24-hours-one-in-each-hemisphere/,vol5, 2024-w48, aviation &amp; space, SEEP, market development, H2, Rocket LAb, NB-10,,,,,,,,,,,,</t>
  </si>
  <si>
    <t>CRP Technology Introduces Vapor Smoothing to Boost Surface Quality and Performance of Windform Materials | ManufacturingTomorrow,https://www.manufacturingtomorrow.com/news/2024/11/25/crp-technology-introduces-vapor-smoothing-to-boost-surface-quality-and-performance-of-windform-materials/23877,vol5, 2024-w48, 3DP, technology, manufacturing, CRP Technology, IPr-7, H2,,,,,,,,,,,,</t>
  </si>
  <si>
    <t>Topping-Out ceremony for MANâ€™s new battery production facility in Nuremberg - electrive.com,https://www.electrive.com/2024/11/25/topping-out-ceremony-for-mans-new-battery-production-facility-in-nuremberg/,vol5, 2024-w48, battery, SEEP, market development, H1, ES-2,,,,,,,,,,,,,</t>
  </si>
  <si>
    <t>Leica Geosystems Develon Expand 3D Machine Control Options : CEG,https://www.constructionequipmentguide.com/leica-geosystems-develon-expand-3d-machine-control-options-for-dd100-dd130-dozers/66589,vol5, 2024-w48, mobile, product release, system, H1, Develon, Leica Geosystems, HA-1,,,,,,,,,,,</t>
  </si>
  <si>
    <t>BMW Regensburg plant opts for hydrogen intralogistics vehicles - electrive.com,https://www.electrive.com/2024/11/25/bmw-regensburg-plant-opts-for-hydrogen-intralogistics-vehicles/,vol5, 2024-w48, mobile, SEEP, market development, H2, HA-4,,,,,,,,,,,,,</t>
  </si>
  <si>
    <t>AUSA Unveils Its Next-Generation of Compact Dumpers : CEG,https://www.constructionequipmentguide.com/ausa-unveils-its-next-generation-of-compact-dumpers/66576,vol5, 2024-w48, mobile, product release, system, H1, Ausa, HA-1,,,,,,,,,,,,</t>
  </si>
  <si>
    <t>Boliden's RanggÃ¥rd urges mining sector to avoid electrification pitfalls - International Mining,https://im-mining.com/2024/11/25/bolidens-ranggard-urges-mining-sector-to-avoid-electrification-pitfalls/,vol5, 2024-w48, mobile, SEEP, market development, H2, electrification, ES-2, HA-8, a,,,,,,,,,,</t>
  </si>
  <si>
    <t>Snells set to deploy SANY wide body battery mining trucks at LKAB's Svappavaara - International Mining,https://im-mining.com/2024/11/22/snells-set-to-deploy-sany-wide-body-battery-mining-trucks-at-lkabs-svappavaara/,vol5, 2024-w48, mobile, SEEP, market development, H1, Sany, ES-2,,,,,,,,,,,,</t>
  </si>
  <si>
    <t>Ilika achieves milestone in solid-state battery development - electrive.com,https://www.electrive.com/2024/11/22/ilika-achieves-milestone-in-solid-state-battery-development/,vol5, 2024-w48, battery, technology, prototype, H2, Ilika, ES-2,,,,,,,,,,,,</t>
  </si>
  <si>
    <t>YMX partners with Orange EV to deploy electric yard trucks - electrive.com,https://www.electrive.com/2024/11/22/ymx-partners-with-orange-ev-to-deploy-electric-yard-trucks/,vol5, 2024-w48, mobile, product release, system, H1, electrification, YMX, ES-2, HA-4,,,,,,,,,,</t>
  </si>
  <si>
    <t>Ultimation Industries Forecasts Five Material Handling Trends for 2025 | ManufacturingTomorrow,https://www.manufacturingtomorrow.com/news/2024/11/22/ultimation-industries-forecasts-five-material-handling-trends-for-2025/23865,vol5, 2024-w48, industrial mfg, SEEP, market development, H1,,,,,,,,,,,,,,</t>
  </si>
  <si>
    <t>Fortress Acquires Texas Hydraulics,https://www.oemoffhighway.com/fluid-power/pumps-motors/hydraulic-motors/article/22927060/texas-hydraulics-fortress-acquires-texas-hydraulics,vol5, 2024-w46, hydraulics, SEEP, M&amp;A, H1, Fortress Investment Group, Texas Hydraulics,,,,,,,,,,,,</t>
  </si>
  <si>
    <t>China overtakes Germany in global league of robot users - Drives&amp;Controls,https://drivesncontrols.com/china-overtakes-germany-in-global-league-of-robot-users/?utm_source=rss&amp;utm_medium=rss&amp;utm_campaign=china-overtakes-germany-in-global-league-of-robot-users,vol5, 2024-w46, robotics, SEEP, market development, H1, IPr-2,,,,,,,,,,,,,</t>
  </si>
  <si>
    <t>Comau leads European battery recycling innovation project - Electric &amp; Hybrid Vehicle Technology International,https://www.electrichybridvehicletechnology.com/news/comau-leads-european-battery-recycling-innovation-project.html,vol5, 2024-w46, battery, technology, research, H3, ES-2, ES-4,,,,,,,,,,,,</t>
  </si>
  <si>
    <t>Honda opens pilot production line for solid-state batteries - electrive.com,https://www.electrive.com/2024/11/21/honda-opens-pilot-production-line-for-solid-state-batteries/,vol5, 2024-w46, battery, SEEP, market development, H2, Honda, ES-2,,,,,,,,,,,,</t>
  </si>
  <si>
    <t>600kg load capacity mobile cobot tackles tougher tasks - Drives&amp;Controls,https://drivesncontrols.com/600kg-load-capacity-mobile-cobot-tackles-tougher-tasks/?utm_source=rss&amp;utm_medium=rss&amp;utm_campaign=600kg-load-capacity-mobile-cobot-tackles-tougher-tasks,vol5, 2024-w46, industrial mfg, product release, system, H1, IPr-2, Mobile Industrial Robots,,,,,,,,,,,,</t>
  </si>
  <si>
    <t>SchÃ¤ffer launches emission-free compact loader | Industrial Vehicle Technology International,https://www.ivtinternational.com/news/agriculture/schaffer-launches-emission-free-compact-loader.html,vol5, 2024-w46, mobile, product release, system, H1, SchÃ¤ffer, ES-2, HA-3, electrification,,,,,,,,,,</t>
  </si>
  <si>
    <t>CATL considers recycling factory in Europe - electrive.com,https://www.electrive.com/2024/11/20/catl-considers-recycling-factory-in-europe/,vol5, 2024-w46, battery, SEEP, market development, H2, CATL, ES-2, ES-4,,,,,,,,,,,</t>
  </si>
  <si>
    <t>Handtmann presents battery system with up to 1.3 MWh - electrive.com,https://www.electrive.com/2024/11/20/handtmann-presents-battery-system-with-up-to-1-3-mwh/,vol5, 2024-w46, battery, product release, system, H1, Handtmann, NB-6,,,,,,,,,,,,</t>
  </si>
  <si>
    <t>Maersk Halifax undergoes dual-fuel methanol engine conversion,https://www.ship-technology.com/news/maersk-halifax-dual-fuel-engine/,vol5, 2024-w46, maritime, product release, motor, H1, ES-2,,,,,,,,,,,,,</t>
  </si>
  <si>
    <t>Carbon Robotics Secures $70 Million in Funding Led by BOND | RoboticsTomorrow,https://www.roboticstomorrow.com/article/2024/11/carbon-robotics-secures-70-million-in-funding-led-by-bond/23498,vol5, 2024-w46, mobile, SEEP, investment, H2, Carbon Robotics, HA-3,,,,,,,,,,,,</t>
  </si>
  <si>
    <t>Advancing maintenance in underground mining through digitalisation and automation - International Mining,https://im-mining.com/2024/11/19/advancing-maintenance-in-underground-mining-through-digitalisation-and-automation/,vol5, 2024-w46, industrial applications, technology, monitoring, H3, mobile, HA-8, SD-4,,,,,,,,,,,</t>
  </si>
  <si>
    <t>Autonomous hydrogen-powered mining truck achieves test successes in China - International Mining,https://im-mining.com/2024/11/18/autonomous-hydrogen-powered-mining-truck-achieves-test-successes-in-china/,vol5, 2024-w46, mobile, technology, prototype, H2, ES-2, HA-8,,,,,,,,,,,,</t>
  </si>
  <si>
    <t>Hydrogen in maritime: unlocking sustainable shipping,https://www.ship-technology.com/comment/hydrogen-in-maritime-unlocking-sustainable-shipping/?cf-view,vol5, 2024-w46, maritime, SEEP, market development, H3, ES-2, NB-8,,,,,,,,,,,,</t>
  </si>
  <si>
    <t>New modular carbon capture design in development,https://www.pbctoday.co.uk/news/energy-news/modular-carbon-capture-design-development/145929/,vol5, 2024-w46, industrial applications, technology, research, H3, Carbon Clean, ES-2, ES-7, NB-6,,,,,,,,,,</t>
  </si>
  <si>
    <t>NASA wants SpaceX and Blue Origin to deliver cargo to the moon,https://www.theverge.com/2024/11/20/24301744/nasa-spacex-blue-origin-cargo-mission-artemis,vol5, 2024-w46, aviation &amp; space, SEEP, partnership, H3, NASA, SpaceX, Blue Origin, NB-10,,,,,,,,,,</t>
  </si>
  <si>
    <t>Fusion startup Tokamak Energy attracts $125M for its egg-like reactor design | TechCrunch,https://techcrunch.com/2024/11/20/fusion-startup-tokamak-energy-attracts-125m-for-its-egg-like-reactor-design/,vol5, 2024-w46, sustainability, SEEP, investment, H3, Tokamak Energy, NB-6,,,,,,,,,,,,</t>
  </si>
  <si>
    <t>Georgia Tech researchers develop iron chloride-based cathodes - electrive.com,https://www.electrive.com/2024/11/20/us-researchers-develop-iron-chloride-based-cathodes/,vol5, 2024-w46, battery, technology, research, H3, ES-2,,,,,,,,,,,,,</t>
  </si>
  <si>
    <t>Teslaâ€™s first 500kW V4 Superchargers are coming next year,https://www.theverge.com/2024/11/18/24300040/tesla-500kw-v4-supercharger-cabinets-first-2025,vol5, 2024-w46, battery, product release, charger, H1, Tesla, ES-2, electrification,,,,,,,,,,,</t>
  </si>
  <si>
    <t>Kreisel Electric relies on BASF for battery recycling - electrive.com,https://www.electrive.com/2024/11/16/kreisel-electric-relies-on-basf-for-battery-recycling/,vol5, 2024-w46, battery, SEEP, partnership, H2, Kreisel Electric, BASF, ES-4,,,,,,,,,,,</t>
  </si>
  <si>
    <t>Startups to Share Vision of Future of Construction Mining : CEG,https://www.constructionequipmentguide.com/innovative-startups-to-share-vision-of-future-of-construction-mining-at-hitachi-construction-machinery-challenge/66483,vol5, 2024-w46, mobile, SEEP, investment, H3, AO-4, Hitachi Construction Machinery,,,,,,,,,,,,</t>
  </si>
  <si>
    <t>The Exploration Company raises $160M to build Europeâ€™s answer to SpaceX Dragon | TechCrunch,https://techcrunch.com/2024/11/17/the-exploration-company-raises-160m-to-build-europes-answer-to-spacex-dragon/,vol5, 2024-w47, aviation &amp; space, SEEP, H3, The Exploration Company, NB-10, investment,,,,,,,,,,,,</t>
  </si>
  <si>
    <t>Back to Basics: Simple Questions for Assessing Industrial Artificial Intelligence Applications | NIST,https://www.nist.gov/blogs/manufacturing-innovation-blog/back-basics-simple-questions-assessing-industrial-artificial,vol5, 2024-w46, industrial mfg, technology, manufacturing, H1, SD-2,,,,,,,,,,,,,</t>
  </si>
  <si>
    <t>Equinor LS Cable &amp; System ink South Korean floating wind agreement - Offshore Energy,https://www.offshore-energy.biz/equinor-ls-cable-system-ink-south-korean-floating-wind-agreement/,vol5, 2024-w45, industrial applications, SEEP, market development, H2, sustainability, ES-3, NB-6,,,,,,,,,,,</t>
  </si>
  <si>
    <t>Wave energy can meet double Irelandâ€™s power needs - if supported COER says,https://www.offshore-energy.biz/wave-energy-can-meet-double-irelands-power-needs-if-supported-coer-says/,vol5, 2024-w46, technology, research, H3, ES-3, NB-6, industrial applications, sustainability,,,,,,,,,,,</t>
  </si>
  <si>
    <t>US-German collab gets $7.7M boost for development of low-cost subsea energy storage,https://www.offshore-energy.biz/us-german-collab-gets-7-7m-boost-for-development-of-low-cost-subsea-energy-storage/,vol5, 2024-w44, industrial applications, SEEP, funding, H3, ES-2, NB-6, sustainability,,,,,,,,,,,</t>
  </si>
  <si>
    <t>Scandlines' hybrid ferry electrification project wins innovation award in Germany,https://www.offshore-energy.biz/scandlines-hybrid-ferry-electrification-project-wins-innovation-award-in-germany/,vol5, 2024-w45, maritime, SEEP, funding, H3, ES-2, NB-8, sustainability,,,,,,,,,,,</t>
  </si>
  <si>
    <t>Â£1.7M project to tackle hurdles in deployment of wave tidal and offshore wind installations,https://www.offshore-energy.biz/1-7m-project-to-tackle-hurdles-in-deployment-of-wave-tidal-and-offshore-wind-installations/,vol5, 2024-w46, industrial applications, SEEP, funding, H3, ES-3, sustainability,,,,,,,,,,,,</t>
  </si>
  <si>
    <t>BAR Technologies taps WindWaves to manufacture new 20-24m WindWings,https://www.offshore-energy.biz/bar-technologies-taps-windwaves-to-manufacture-new-20-24m-windwings/,vol5, 2024-w46, maritime, technology, energy harvesting, H3, BAR Technologies, ES-2, NB-8,,,,,,,,,,,</t>
  </si>
  <si>
    <t>20 bound4blue eSAILS set for installation across five Maersk Tankers' vessels,https://www.offshore-energy.biz/bound4blue-to-supply-its-esail-waps-to-five-mr-tankers-under-maersk-tankers-ownership/,vol5, 2024-w46, maritime, technology, energy harvesting, H3, bound4blue, ES-2, NB-8,,,,,,,,,,,</t>
  </si>
  <si>
    <t>Caterpillar Marine receives green light for its dual-fuel methanol-ready engines,https://www.offshore-energy.biz/caterpillar-marine-receives-green-light-for-its-dual-fuel-methanol-ready-engines/,vol5, 2024-w46, maritime, product release, motor, H2, Caterpillar, ES-2, NB-8,,,,,,,,,,,</t>
  </si>
  <si>
    <t>Stakeholders Across Maritime Value Chain Align to Accelerate Adoption of Zero-Emission Fuels by 2030 for a Sustainable Shipping Future - RMI,https://rmi.org/press-release/stakeholders-across-maritime-value-chain-align-to-accelerate-adoption-of-zero-emission-fuels-by-2030-for-a-sustainable-shipping-future/?utm_medium=email&amp;utm_source=spark&amp;utm_content=spark&amp;utm_campaign=2024_11_14,vol5, 2024-w46, maritime, SEEP, regulation, H3, sustainability, ES-2, ES-6, NB-8,,,,,,,,,,</t>
  </si>
  <si>
    <t>Advancing Precision and Efficiency: The Role of Linear Transducer in Stamping Press Technology,https://www.assemblymag.com/articles/98884-advancing-precision-and-efficiency-the-role-of-linear-transducer-in-stamping-press-technology?utm_medium=emailsend&amp;utm_source=CM-ASM-Assembly&amp;utm_content=BNPCD241111035_01&amp;oly_enc_id=4423B5594889B8I,vol5, 2024-w44, industrial mfg, technology, manufacturing, H2, HA-5,,,,,,,,,,,,,</t>
  </si>
  <si>
    <t>Li-Cycle receives $475 million government loan for battery recycling plant - electrive.com,https://www.electrive.com/2024/11/12/li-cycle-receives-475-million-government-loan-for-battery-recycling-plant/,vol5, 2024-w46, battery, SEEP, funding, H2, LiCycle, ES-2, ES-4,,,,,,,,,,,</t>
  </si>
  <si>
    <t>Volvo CE upgrades straight boom demolition excavators | Industrial Vehicle Technology International,https://www.ivtinternational.com/news/construction/volvo-ce-upgrades-straight-boom-demolition-excavators.html,vol5, 2024-w46, mobile, product release, system, H1, Volvo Construction Equipment, HA-1,,,,,,,,,,,,</t>
  </si>
  <si>
    <t>New Holland unveils new compact telehandler | Industrial Vehicle Technology International,https://www.ivtinternational.com/news/new-holland-unveils-new-compact-telehandler.html,vol5, 2024-w46, mobile, product release, system, H1, New Holland, HA-4,,,,,,,,,,,,</t>
  </si>
  <si>
    <t>Komatsu introduces new WA700-8 wheel loader - International Mining,https://im-mining.com/2024/11/13/komatsu-introduces-new-wa700-8-wheel-loader/,vol5, 2024-w46, mobile, product release, system, H1, Komatsu, HA-8,,,,,,,,,,,,</t>
  </si>
  <si>
    <t>Mammoetâ€™s new beast passes testing and certification,https://www.theconstructionindex.co.uk/news/view/mammoets-new-beast-passes-testing-and-certification,vol5, 2024-w46, crane, product release, system, H2, Mammoet,,,,,,,,,,,,,</t>
  </si>
  <si>
    <t>Schaeffler plans to deploy humanoid robots in plants around the world - Drives&amp;Controls,https://drivesncontrols.com/schaeffler-plans-to-deploy-humanoid-robots-in-plants-around-the-world/?utm_source=rss&amp;utm_medium=rss&amp;utm_campaign=schaeffler-plans-to-deploy-humanoid-robots-in-plants-around-the-world,vol5, 2024-w46, robotics, SEEP, market development, H3, industrial mfg, Agility Robotics, IPr-2,,,,,,,,,,,</t>
  </si>
  <si>
    <t>Antofagasta receives first hydrogen locomotive in Chile and South America - International Mining,https://im-mining.com/2024/11/14/antofagasta-receives-first-hydrogen-locomotive-in-chile-and-south-america/,vol5, 2024-w46, mobile, technology, prototype, H2, Antofagasta, ES-2, NB-9,,,,,,,,,,,</t>
  </si>
  <si>
    <t>EIMA VIDEO: Solis previews electric tractor and unveils higher HP tractors | Industrial Vehicle Technology International,https://www.ivtinternational.com/videos/eima-video-solis-previews-electric-tractor-and-unveils-higher-hp-tractors.html,vol5, 2024-w46, mobile, product release, system, H1, Solis, ES-2,,,,,,,,,,,,</t>
  </si>
  <si>
    <t>Rio Tinto to extend use of Palantir Technologies' AI-based solutions - International Mining,https://im-mining.com/2024/11/14/rio-tinto-to-extend-use-of-palantir-technologies-ai-based-solutions/,vol5, 2024-w46, mobile, SEEP, partnership, H2, Rio Tinto, Palantir Technologies, HA-8, SD-2,,,,,,,,,,</t>
  </si>
  <si>
    <t>EIMA VIDEO: New Holland's new T5 Dual Command tractor | Industrial Vehicle Technology International,https://www.ivtinternational.com/news/agriculture/eima-video-new-hollands-new-t5-dual-command-tractor.html,vol5, 2024-w46, mobile, product release, H1, New Holland, HA-3, system,,,,,,,,,,,,</t>
  </si>
  <si>
    <t>Bucher Hydraulics Ã¼bernimmt Hydman Oy,https://www.oup-fluidtechnik.de/bucher-hydraulics-uebernimmt-hydman-oy/,vol5, 2024-w46, hydraulics, SEEP, M&amp;A, H1, Bucher Hydraulics, Hydman Oy,,,,,,,,,,,,</t>
  </si>
  <si>
    <t>Lyten acquires facilities from Northvolt subsidiary Cuberg - electrive.com,https://www.electrive.com/2024/11/14/lyten-acquires-facilities-from-northvolt-subsidiary-cuberg/,vol5, 2024-w46, battery, SEEP, M&amp;A, H1, Lyten, Northvolt, ES-2,,,,,,,,,,,</t>
  </si>
  <si>
    <t>EACON delivering AHS project at Zijin copper-gold mine utilising battery trucks - International Mining,https://im-mining.com/2024/11/14/eacon-delivering-ahs-project-at-zijin-copper-gold-mine-utilising-battery-trucks/,vol5, 2024-w46, mobile, SEEP, market development, H2, EACON, ES-2, IPr-4,,,,,,,,,,,</t>
  </si>
  <si>
    <t>Breaking ground on EV battery component plant - On-Site Magazine,https://www.on-sitemag.com/construction/breaking-ground-on-ev-battery-component-plant/1003983759/,vol5, 2024-w46, battery, SEEP, investment, H2, Asahi Kasei, ES-2,,,,,,,,,,,,</t>
  </si>
  <si>
    <t>Exclusive: Ecolectro stuffs hydrogen production into shipping containers to cut costs | TechCrunch,https://techcrunch.com/2024/11/14/ecolectro-stuffs-hydrogen-production-into-shipping-containers-to-cut-costs/,vol5, 2024-w46, sustainability, technology, energy generation, H3, ES-3,,,,,,,,,,,,,</t>
  </si>
  <si>
    <t>Research Focuses on Developing Versatile Robotic Hand,https://www.assemblymag.com/articles/98868-research-focuses-on-developing-versatile-robotic-hand?utm_medium=emailsend&amp;utm_source=PM-ASM-Assembly&amp;utm_content=BNPCD241112047_01&amp;oly_enc_id=4423B5594889B8I,vol5, 2024-w44, robotics, technology, research, H3, IPr-2,,,,,,,,,,,,,</t>
  </si>
  <si>
    <t>An Oversupply of Used Equipment Offers Opportunities in a Tough Market,https://www.agriculture.com/an-oversupply-of-used-equipment-offers-opportunities-in-a-tough-market-8737643?hid=03e3d9199a4d3fce5ded25e4e5977b2904d442ec&amp;did=15346016-20241112&amp;utm_campaign=todays-news_newsletter&amp;utm_source=ag&amp;utm_medium=email&amp;utm_content=111224&amp;lctg=03e3d9199a4d3fce5ded25e4e5977b2904d442ec,vol5, 2024-w46, mobile, SEEP, market development, H3, HA-3, NB-7,,,,,,,,,,,,</t>
  </si>
  <si>
    <t>SANY Redefines Heavy Lifting with the Worldâ€™s Largest All-Terrain Crane SAC40000T,https://www.sanyglobal.com/press_releases/4078/,vol5, 2024-w46, mobile, product release, system, H1, Sany, HA-1,,,,,,,,,,,,</t>
  </si>
  <si>
    <t>MAN Engines introduces a new innovative energy storage solution - electrive.com,https://www.electrive.com/2024/11/12/man-engines-introduces-a-new-innovative-energy-storage-solution/,vol5, 2024-w46, battery, product release, system, H1, ES-2, MAN, ES-4, electrification,,,,,,,,,,</t>
  </si>
  <si>
    <t>VIDEO: Tafe celebrates first EIMA with Utility Tractor of the Year finalist with auto-steer | Industrial Vehicle Technology International,https://www.ivtinternational.com/news/agriculture/video-tafe-celebrates-first-eima-with-utility-tractor-of-the-year-finalist-with-auto-steer.html,vol5, 2024-w46, mobile, product release, system, H2, HA-3, NB-7, Tafe,,,,,,,,,,,</t>
  </si>
  <si>
    <t>Fluid Power Industry Growth Trend - Fluid Power Journal,https://fluidpowerjournal.com/fluid-power-industry-growth-trend-9/,vol5, 2024-w46, hydraulics, SEEP, market development, H1,,,,,,,,,,,,,,</t>
  </si>
  <si>
    <t>PowerCell participates in project for fuel cells for construction machinery - electrive.com,https://www.electrive.com/2024/11/11/powercell-participates-in-project-for-fuel-cells-for-construction-machinery/,vol5, 2024-w46, mobile, SEEP, investment, H3, ES-2, PowerCell,,,,,,,,,,,,</t>
  </si>
  <si>
    <t>Mining truck automation tech company CiDi files for IPO in Hong Kong - International Mining,https://im-mining.com/2024/11/11/mining-truck-automation-tech-company-cidi-files-for-ipo-in-hong-kong/,vol5, 2024-w46, mobile, SEEP, investment, H2, CiDi, HA-8,,,,,,,,,,,,</t>
  </si>
  <si>
    <t>Aridditive Secures â‚¬500,000 in Pre-Seed Funding for 3D Concrete Printing Expansion,https://3dprintingindustry.com/news/aridditive-secures-e500000-in-pre-seed-funding-for-3d-concrete-printing-expansion-234258/,vol5, 2024-w46, 3DP, technology, manufacturing, H3, Aridditive, IPr-7, HA-1,,,,,,,,,,,</t>
  </si>
  <si>
    <t>Masaba Introduces Self-Contained Conveyor Line : CEG,https://www.constructionequipmentguide.com/masaba-introduces-self-contained-conveyor-line/66348,vol5, 2024-w45, mobile, product release, system, H1, Masaba, HA-1,,,,,,,,,,,,</t>
  </si>
  <si>
    <t>Tadano Introduces Fully Electric Rough Terrain Crane : CEG,https://www.constructionequipmentguide.com/tadano-introduces-us-canadas-first-fully-electric-rough-terrain-crane/66342,vol5, 2024-w44, mobile, product release, system, H1, electrification, ES-2, Tadano, HA-1,,,,,,,,,,</t>
  </si>
  <si>
    <t>Concrete printer given tracks for volume production,https://www.theconstructionindex.co.uk/news/view/concrete-printer-given-tracks-for-volume-production,vol4, 2024-w43, 3DP, technology, prototype, H2, COBOD, IPr-7, HA-1,,,,,,,,,,,</t>
  </si>
  <si>
    <t>Energieeffizienter LeistungstrÃ¤ger: hydraulisches Logikventil,https://www.oup-fluidtechnik.de/energieeffizienter-leistungstraeger-hydraulisches-logikventil/,vol5, 2024-w46, hydraulics, product release, valve, H1, Bosch Rexroth,,,,,,,,,,,,,</t>
  </si>
  <si>
    <t>Biologisch abbaubare Schmierstoffe,https://www.oup-fluidtechnik.de/biologisch-abbaubare-schmierstoffe/,vol5, 2024-w45, sustainability, technology, materials, H1, ES-5,,,,,,,,,,,,,</t>
  </si>
  <si>
    <t>AI Capabilities in Humanoid Robots | RoboticsTomorrow,https://www.roboticstomorrow.com/article/2024/11/ai-capabilities-in-humanoid-robots/23381,vol5, 2024-w45, robotics, technology, prototype, H3, Realbotix, IPr-2, IPr-3, SD-2,,,,,,,,,,</t>
  </si>
  <si>
    <t>Codelco Toyota and Mitsui to collaborate on sustainable mobility in mining - International Mining,https://im-mining.com/2024/11/06/codelco-toyota-and-mitsui-to-collaborate-on-sustainable-mobility-in-mining/,vol5, 2024-w45, mobile, SEEP, partnership, H3, Codelco, Toyota, Mitsui, ES-2, HA-8,,,,,,,,,</t>
  </si>
  <si>
    <t>Argonne National Laboratory researchers announce new cathode material - electrive.com,https://www.electrive.com/2024/11/06/argonne-national-laboratory-researchers-announce-new-cathode-material/,vol5, 2024-w45, battery, technology, materials, H3,,,,,,,,,,,,,,</t>
  </si>
  <si>
    <t>Amazon starts drone deliveries in Arizona,https://www.theverge.com/2024/11/5/24288735/amazon-arizona-tolleson-phoenix-drone-prime-air-launch,vol5, 2024-w45, aviation &amp; space, product release, service, H2, Amazon, NB-10,,,,,,,,,,,,</t>
  </si>
  <si>
    <t>Boston Dynamics has demonstrated its new new all-electric Atlas robot performing complex tasks without a human operator.,https://www.theverge.com/2024/10/30/24283592/boston-dynamics-atlas-robot-autonomous,vol5, 2024-w44, robotics, technology, prototype, H2, IPr-2,,,,,,,,,,,,,</t>
  </si>
  <si>
    <t>Rio Tinto partners with SPIC to trial battery swapping on electric trucks at Oyu Tolgoi - International Mining,https://im-mining.com/2024/11/01/rio-tinto-partners-with-spic-to-trial-battery-swapping-on-electric-trucks-at-oyu-tolgoi/,vol5, 2024-w44, mobile, SEEP, partnership, H2, Rio Tinto, SPIC, ES-2, HA-8,,,,,,,,,,</t>
  </si>
  <si>
    <t>Tolomatic Expands RSX High-Force Actuator Line With New Models | ManufacturingTomorrow,https://www.manufacturingtomorrow.com/news/2024/10/31/tolomatic-expands-rsx-high-force-actuator-line-with-new-models/23719,vol5, 2024-w44, hydraulics, product release, actuators, H1, electrification, Tolomatic,,,,,,,,,,,,</t>
  </si>
  <si>
    <t>Battery technology breakthrough promises EV for aviation and maritime industries - Electric &amp; Hybrid Vehicle Technology International,https://www.electrichybridvehicletechnology.com/news/battery-technology-breakthrough-promises-ev-for-aviation-and-maritime-industries.html,vol5, 2024-w44, battery, technology, materials, H3, maritime, aviation &amp; space, ES-2, NB-8, NB-10, electrification,,,,,,,,</t>
  </si>
  <si>
    <t>3D Printing Advances Affordable Housing Through SCI and CyBe Partnership,https://3dprintingindustry.com/news/3d-printing-advances-affordable-housing-through-sci-and-cybe-partnership-233988/,vol5, 2024-w44, 3DP, technology, manufacturing, H2, SCI, HA-1, IPr-7,,,,,,,,,,,</t>
  </si>
  <si>
    <t>Electric hydrofoil ferry launches in Stockholm - Electric &amp; Hybrid Vehicle Technology International,https://www.electrichybridvehicletechnology.com/news/electric-hydrofoil-ferry-launches-in-stockholm.html,vol5, 2024-w44, maritime, product release, system, H2, Candela, ES-2, NB-8,,,,,,,,,,,</t>
  </si>
  <si>
    <t>First Quantum Minerals and FLANDERS sign agreement for drill fleet autonomy - International Mining,https://im-mining.com/2024/10/30/first-quantum-minerals-and-flanders-sign-agreement-for-drill-fleet-autonomy/,vol5, 2024-w44, mobile, SEEP, partnership, H2, FQM, FLANDERS, HA-8,,,,,,,,,,,</t>
  </si>
  <si>
    <t>CR Powered by Epiroc plants roots in Saudi Arabia with Rasi Investment Co partnership - International Mining,https://im-mining.com/2024/10/30/cr-powered-by-epiroc-plants-roots-in-saudi-arabia-with-rasi-investment-co-partnership/,vol5, 2024-w44, mobile, SEEP, market development, H3, HA-8,,,,,,,,,,,,,</t>
  </si>
  <si>
    <t>Rio Tinto completes conversion of Kennecott heavy mining fleet to renewable diesel use - International Mining,https://im-mining.com/2024/10/30/rio-tinto-completes-conversion-of-kennecott-heavy-mining-fleet-to-renewable-diesel-use/,vol5, 2024-w44, mobile, SEEP, market development, H1, Rio Tinto, ES-2, HA-8,,,,,,,,,,,</t>
  </si>
  <si>
    <t>First Early Learner Cat 793 XE battery-electric truck arrives at Newmont Cripple Creek and Victor - International Mining,https://im-mining.com/2024/10/30/first-early-learner-cat-793-xe-battery-electric-truck-arrives-at-newmont-cripple-creek-and-victor/,vol5, 2024-w44, mobile, SEEP, market development, H1, Caterpillar, ES-2, HA-8,,,,,,,,,,,</t>
  </si>
  <si>
    <t>Alta Technology's PureTractionâ„¢ - revolutionising mining fleet decarbonisation - International Mining,https://im-mining.com/2024/10/29/alta-technologys-puretraction-revolutionising-mining-fleet-decarbonisation/,vol5, 2024-w44, mobile, product release, service, H2, Alta Technology, HA-8, ES-2, electrification,,,,,,,,,,</t>
  </si>
  <si>
    <t>Mine decarbonisation ambitions can be achieved with existing tech ABB report highlights - International Mining,https://im-mining.com/2024/10/29/mine-decarbonisation-ambitions-can-be-achieved-with-existing-tech-abb-report-highlights/,vol5, 2024-w44, mobile, SEEP, market development, H2, ABB, robotics, HA-8,,,,,,,,,,,</t>
  </si>
  <si>
    <t>All electric XEMC 220 ton truck starts operation at Anjialing coal mine - International Mining,https://im-mining.com/2024/11/01/all-electric-xemc-220-ton-truck-starts-operation-at-anjialing-coal-mine/,vol5, 2024-w44, mobile, SEEP, market development, H1, XEMC, ES-2, electrification, HA-8,,,,,,,,,,</t>
  </si>
  <si>
    <t>Swedish Company Automates Assembly of Solar Collectors,https://www.assemblymag.com/articles/98881-swedish-company-automates-assembly-of-solar-collectors,vol5, 2024-w44, sustainability, technology, manufacturing, H1, robotics, IPr-2, ABB,,,,,,,,,,,</t>
  </si>
  <si>
    <t>Evolution Mining to evaluate fleet as part of emissions reduction pathway - International Mining,https://im-mining.com/2024/11/04/evolution-mining-to-evaluate-fleet-as-part-of-emissions-reduction-pathway/,vol5, 2024-w45, mobile, SEEP, partnership, H3, Evolution Mining, Caterpillar, ES-2, HA-8, ES-6,,,,,,,,,</t>
  </si>
  <si>
    <t>Preventative and Predictive Maintenance in Fluid Power: The Technologies and Benefits,https://www.powermotiontech.com/hydraulics/article/55238478/preventative-and-predictive-maintenance-in-fluid-power-the-technologies-and-benefits,vol5, 2024-w45, hydraulics, technology, monitoring, H1, SD-4,,,,,,,,,,,,,</t>
  </si>
  <si>
    <t>China could sue EU over special tariffs - electrive.com,https://www.electrive.com/2024/11/05/china-could-sue-eu-over-special-tariffs/,vol5, 2024-w45, mobile, SEEP, geopolitics, H1, NB-4,,,,,,,,,,,,,</t>
  </si>
  <si>
    <t>Bear-Loc: a fail-safe locking device that holds four million pounds,https://www.mobilehydraulictips.com/fail-safe-locking-device-can-hold-four-million-pounds/,vol5, 2024-w44, hydraulics, technology, safety, H1, York Precision,,,,,,,,,,,,,</t>
  </si>
  <si>
    <t>2024 a Tough Year for Hydraulics but Technological Advancements Persist,https://www.powermotiontech.com/hydraulics/article/55237845/bailey-group-2024-a-tough-year-for-hydraulics-but-technological-advancements-persist,vol5, 2024-w45, hydraulics, SEEP, market development, H1,,,,,,,,,,,,,,</t>
  </si>
  <si>
    <t>Fluid Power Shipments Remain on a Decline,https://www.powermotiontech.com/hydraulics/media-gallery/55241370/national-fluid-power-association-nfpa-fluid-power-shipments-remain-on-a-decline,vol5, 2024-w45, hydraulics, SEEP, market development, H1,,,,,,,,,,,,,,</t>
  </si>
  <si>
    <t>Packaging Machinery a Bright Spot for Manufacturing Sector,https://www.powermotiontech.com/technologies/news/55238380/interact-analysis-packaging-machinery-a-bright-spot-for-manufacturing-sector,vol5, 2024-w44, industrial applications, SEEP, market development, H2,,,,,,,,,,,,,,</t>
  </si>
  <si>
    <t>Liebherr R 9300 excavator gets to work at SQM iodine mine - International Mining,https://im-mining.com/2024/10/28/liebherr-r-9300-excavator-gets-to-work-at-sqm-iodine-mine/,vol5, 2024-w44, mobile, product release, system, H1, Liebherr, ES-2,,,,,,,,,,,,</t>
  </si>
  <si>
    <t>Are we looking at electrification through rose-colored glasses?,https://www.mobilehydraulictips.com/are-we-looking-at-electrification-through-rose-colored-glasses/,vol5, 2024-w43, mobile, SEEP, market development, H2, electrification, ES-2, HA-8,,,,,,,,,,,</t>
  </si>
  <si>
    <t>Making battery-powered hydraulics last longer,https://www.mobilehydraulictips.com/making-battery-powered-hydraulics-last-longer/,vol4, 2024-w43, mobile, technology, efficiency, H2, ES-2, electrification,,,,,,,,,,,,</t>
  </si>
  <si>
    <t>Eramet and Suez suspend plans for battery recycling in France - electrive.com,https://www.electrive.com/2024/10/25/eramet-and-suez-suspend-plans-for-battery-recycling-in-france/,vol4, 2024-w43, battery, SEEP, market development, H1, Eramet, Suez,,,,,,,,,,,,</t>
  </si>
  <si>
    <t>Quintus Unveils Worldâ€™s Largest High Pressure Processing System | Refrigerated &amp; Frozen Foods,https://www.refrigeratedfrozenfood.com/articles/103033-quintus-unveils-worlds-largest-high-pressure-processing-system,vol5, 2024-w44, industrial applications, product release, system, H1, Quintus Technologies,,,,,,,,,,,,,</t>
  </si>
  <si>
    <t>Mining Engineering Online,https://me.smenet.org/webContent.cfm?webarticleid=4937,vol5, 2024-w44, mobile, SEEP, market development, H1, Newmont Corp., Caterpillar, ES-2,,,,,,,,,,,</t>
  </si>
  <si>
    <t>BioMADE Announces $26.9 Million Invested in 17 Projects Supporting U.S. Bioindustrial Manufacturing Innovations and Workforce Development | ManufacturingTomorrow,https://www.manufacturingtomorrow.com/news/2024/10/30/biomade-announces-269-million-invested-in-17-projects-supporting-us-bioindustrial-manufacturing-innovations-and-workforce-development/23710,vol5, 2024-w44, sustainability, SEEP, investment, H3, IPr-8,,,,,,,,,,,,,</t>
  </si>
  <si>
    <t>PHD Inc. Launches New 7th Axis Solutions Catalog for UR Cobots - Fluid Power Journal,https://fluidpowerjournal.com/phd-inc-launches-new-7th-axis-solutions-catalog-for-ur-cobots/,vol5, 2024-w44, industrial mfg, product release, actuators, H1, robotics, PHD Inc., IPr-2,,,,,,,,,,,</t>
  </si>
  <si>
    <t>Drucksensoren zur schnellen Inbetriebnahme,https://www.oup-fluidtechnik.de/drucksensoren-zur-schnellen-inbetriebnahme/,vol5, 2024-w44, sensors, product release, pressure, H1, SMC Corp., hydraulics,,,,,,,,,,,,</t>
  </si>
  <si>
    <t>Sensortechnik fÃ¼r Wasserstoffanwendungen,https://www.oup-fluidtechnik.de/sensortechnik-fuer-wasserstoffanwendungen/,vol5, 2024-w44, sensors, product release, pressure, H1, Barksdale, ES-2,,,,,,,,,,,,</t>
  </si>
  <si>
    <t>Epiroc underground drill rigs mine trucks and loaders now compatible with HVO100 - International Mining,https://im-mining.com/2024/10/31/epiroc-underground-drill-rigs-mine-trucks-and-loaders-now-compatible-with-hvo100/,vol5, 2024-w44, mobile, SEEP, market development, H1, ES-2,,,,,,,,,,,,,</t>
  </si>
  <si>
    <t>ABB and BHP strengthen productivity safety and sustainability ties - International Mining,https://im-mining.com/2024/10/31/abb-and-bhp-strengthen-productivity-safety-and-sustainability-ties/,vol5, 2024-w44, robotics, SEEP, partnership, H2, ES-2, HA-8, AO-2,,,,,,,,,,,</t>
  </si>
  <si>
    <t>SUPPLIER FEATURE: A new sensor series from Rota | Industrial Vehicle Technology International,https://www.ivtinternational.com/technology-profiles/supplier-feature-a-new-sensor-series.html,vol5, 2024-w44, sensors, product release, magnetic, H1, Rota,,,,,,,,,,,,,</t>
  </si>
  <si>
    <t>Investing in the UKâ€™s injection moulding sector - The case for all-electric machines and robotic integration | RoboticsTomorrow,https://www.roboticstomorrow.com/article/2024/10/investing-in-the-uks-injection-moulding-sector-the-case-for-all-electric-machines-and-robotic-integration-/23347,vol5, 2024-w44, industrial applications, SEEP, market development, H2, ES-2, IPr-2,,,,,,,,,,,,</t>
  </si>
  <si>
    <t>Is ETH Zurichâ€™s unique impact printing construction method a sustainable alternative to 3D printing?,https://3dprintingindustry.com/news/is-eth-zurichs-unique-impact-printing-construction-method-a-sustainable-alternative-to-3d-printing-234021/,vol5, 2024-w44, 3DP, technology, materials, H3, HA-1, IPr-7,,,,,,,,,,,,</t>
  </si>
  <si>
    <t>The Wave Energy Dam Is Beginning To Bust Wide Open - CleanTechnica,https://cleantechnica.com/2024/10/10/the-wave-energy-dam-is-beginning-to-bust-wide-open/amp/,vol4, 2024-w41, sustainability, technology, energy generation, H3, Eco Wave Power, NB-6, ES-3,,,,,,,,,,,</t>
  </si>
  <si>
    <t>EU Battery Regulation: Navigating the New Rules and Requirements - Prewave,https://www.prewave.com/blog/eu-battery-regulation/?utm_medium=email&amp;_hsenc=p2ANqtz-_Ej6OwImXJRMbnEGyR9qhtgaTUSDvHZZZiEHeCuoLPhS4AzZRQIGfs-JC_qyz9iZmLjqciehCzj57TrgSR2fs3SOnEtg&amp;_hsmi=332456064&amp;utm_content=332456064&amp;utm_source=hs_email,vol4, 2024-w41, battery, SEEP, regulation, H2,,,,,,,,,,,,,,</t>
  </si>
  <si>
    <t>Thermal Batteries: Electrifying Heating in Chemical Plants - RMI,https://rmi.org/thermal-batteries-electrifying-heating-in-chemical-plants/?utm_medium=email&amp;utm_source=spark&amp;utm_content=spark&amp;utm_campaign=2024_10_31,vol5, 2024-w44, sustainability, technology, thermal, H3, ES-2,,,,,,,,,,,,,</t>
  </si>
  <si>
    <t>Partnerschaft mit Synapticon,https://www.derkonstrukteur.de/partnerschaft-mit-synapticon/,vol4, 2024-w42, hydraulics, SEEP, partnership, H1, KÃ¼bler Group, Synapticon,,,,,,,,,,,,</t>
  </si>
  <si>
    <t>1000 W Servomotoren mit integriertem Kommunikationsmodul,https://www.antriebstechnik.de/1000-w-servomotoren-mit-integriertem-kommunikationsmodul/,vol5, 2024-w43, hydraulics, product release, motor, H1, JVL,,,,,,,,,,,,,</t>
  </si>
  <si>
    <t>Lyten To Build Worldâ€™s First Lithium-Sulfur Battery Gigafactory,https://www.assemblymag.com/articles/98837-lyten-to-build-worlds-first-lithium-sulfur-battery-gigafactory?utm_medium=emailsend&amp;utm_source=PR-ASM-Assembly&amp;utm_content=BNPCD241025037_01&amp;oly_enc_id=4423B5594889B8I,vol4, 2024-w42, battery, SEEP, market development, H2, Lyten,,,,,,,,,,,,,</t>
  </si>
  <si>
    <t>Kubota Introduces Track Loader Utility Vehicles and Mower,https://www.agriculture.com/kubota-introduces-track-loader-utility-vehicles-and-mower-8732971?hid=03e3d9199a4d3fce5ded25e4e5977b2904d442ec&amp;did=15086572-20241024&amp;utm_campaign=todays-news_newsletter&amp;utm_source=ag&amp;utm_medium=email&amp;utm_content=102424&amp;lctg=03e3d9199a4d3fce5ded25e4e5977b2904d442ec,vol4, 2024-w43, mobile, product release, system, H1, kubota, HA-3,,,,,,,,,,,,</t>
  </si>
  <si>
    <t>The Next Chapter for US Green Industrial Strategy - RMI,https://rmi.org/the-next-chapter-for-us-green-industrial-strategy/?utm_medium=email&amp;utm_source=spark&amp;utm_content=spark&amp;utm_campaign=2024_11_07&amp;utm_term=title-2,vol5, 2024-w44, sustainability, SEEP, market development, H1, ES-2,,,,,,,,,,,,,</t>
  </si>
  <si>
    <t>Smart Farming: 6 Emerging Trends for Agritech Startups to Watch,https://www.globalagtechinitiative.com/digital-farming/smart-farming-6-emerging-trends-for-agritech-startups-to-watch/,vol5, 2024-w45, mobile, SEEP, market development, H2, HA-3, NB-7, SD-4, SD-2,,,,,,,,,,</t>
  </si>
  <si>
    <t>VerschleiÃŸfeste PFAS- und PTFE-freie Polymerlager,https://www.derkonstrukteur.de/verschleissfeste-pfas-und-ptfe-freie-polymerlager/,vol4, 2024-w41, sustainability, technology, materials, H2,,,,,,,,,,,,,,</t>
  </si>
  <si>
    <t>EV battery startup Ionetic launches AI-powered development system - Electric &amp; Hybrid Vehicle Technology International,https://www.electrichybridvehicletechnology.com/news/ev-battery-startup-ionetic-launches-ai-powered-development-system.html,vol4, 2024-w43, battery, technology, manufacturing, H1, Ionetic,,,,,,,,,,,,,</t>
  </si>
  <si>
    <t>Cut-to-length calls for high-end hydraulics,https://www.mobilehydraulictips.com/cut-to-length-calls-for-high-end-hydraulics/,vol4, 2024-w43, mobile, SEEP, market development, H1, HA-7,,,,,,,,,,,,,</t>
  </si>
  <si>
    <t>Grove upgrades GMK6400-1 all-terrain crane | Industrial Vehicle Technology International,https://www.ivtinternational.com/news/construction/grove-upgrades-gmk6400-1-all-terrain-crane.html,vol4, 2024-w43, mobile, product release, system, H1, Grove, HA-1,,,,,,,,,,,,</t>
  </si>
  <si>
    <t>Steyr debuts new tractor series | Industrial Vehicle Technology International,https://www.ivtinternational.com/news/agriculture/steyr-debuts-new-tractor-series.html,vol4, 2024-w43, mobile, product release, system, H1, Steyr, HA-3,,,,,,,,,,,,</t>
  </si>
  <si>
    <t>Regenerative suspension â€¦ for mobile hydraulic applications?,https://www.mobilehydraulictips.com/regenerative-suspension-for-mobile-hydraulic-applications/,vol4, 2024-w43, mobile, technology, energy storage, H3, ES-2,,,,,,,,,,,,,</t>
  </si>
  <si>
    <t>Bosch Rexroth Compact Hydraulic Products Now Available on HydraForce Website - Fluid Power Journal,https://fluidpowerjournal.com/bosch-rexroth-compact-hydraulic-products-now-available-on-hydraforce-website/,vol4, 2024-w43, hydraulics, SEEP, partnership, H1, Bosch Rexroth, HydraForce, AO-2, NB-1,,,,,,,,,,</t>
  </si>
  <si>
    <t>Electrifying Fluid Power: Advancing Smarter and More Sustainable Machines,https://www.powermotiontech.com/hydraulics/article/55235414/zapi-group-electrifying-fluid-power-advancing-smarter-and-more-sustainable-machines,vol4, 2024-w43, mobile, SEEP, market development, H1, electrification, Danfoss, competitors, a,,,,,,,,,,</t>
  </si>
  <si>
    <t>A Return to Growth for Mobile Hydraulics in 2025,https://www.powermotiontech.com/hydraulics/news/55235317/interact-analysis-a-return-to-growth-for-mobile-hydraulics-in-2025,vol4, 2024-w43, mobile, SEEP, market development, H1,,,,,,,,,,,,,,</t>
  </si>
  <si>
    <t>TCO equation stacks up for 150-t payload battery-electric trucks SRK report shows - International Mining,https://im-mining.com/2024/10/25/tco-equation-stacks-up-for-150-t-payload-battery-electric-trucks-srk-report-shows/,vol4, 2024-w43, mobile, SEEP, market development, H1, HA-8, ES-2,,,,,,,,,,,,</t>
  </si>
  <si>
    <t>Universal Robots unveils its AI Accelerator enabling a new wave of AI-powered cobot innovations | RoboticsTomorrow,https://www.roboticstomorrow.com/story/2024/10/universal-robots-unveils-its-ai-accelerator-enabling-a-new-wave-of-ai-powered-cobot-innovations/23389/,vol4, 2024-w43, robotics, product release, service, H1, Universal Robots, IPr-2, HA-4, SD-2, SD-7,,,,,,,,,</t>
  </si>
  <si>
    <t>Mercedes-Benz opens battery recycling factory in Germany - electrive.com,https://www.electrive.com/2024/10/21/mercedes-benz-opens-battery-recycling-factory-in-germany/,vol4, 2024-w43, battery, SEEP, market development, H1, Mercedes, sustainability, ES-4,,,,,,,,,,,</t>
  </si>
  <si>
    <t>Mitsubishi Electric Automation Inc. Launches Robot with Largest Reach in its Low-Cost Robot Series | ManufacturingTomorrow,https://www.manufacturingtomorrow.com/news/2024/10/21/mitsubishi-electric-automation-inc-launches-robot-with-largest-reach-in-its-low-cost-robot-series/23640,vol4, 2024-w43, robotics, product release, system, H1, Mitsubishi Electric Automation, HA-4, IPr-2,,,,,,,,,,,</t>
  </si>
  <si>
    <t>Exclusive: Turnover Labs is helping chemical plants to reuse their waste CO2 | TechCrunch,https://techcrunch.com/2024/10/22/turnover-labs-is-helping-chemical-plants-to-reuse-their-waste-co2/,vol4, 2024-w43, sustainability, SEEP, funding, H3, Turnover Labs, ES-2, ES-7, AO-6,,,,,,,,,,</t>
  </si>
  <si>
    <t>Micro-Hydraulic Valves Provide Compact Yet High-Performance Solution,https://www.powermotiontech.com/hydraulics/hydraulic-valves/article/55236215/moog-inc-micro-hydraulic-valves-high-performance-solution-in-a-compact-package,vol4, 2024-w43, hydraulics, SEEP, market development, H1, Moog,,,,,,,,,,,,,</t>
  </si>
  <si>
    <t>New MiR Fleet Enterprise Software Raises the Bar in Scalability and Cybersecurity for Autonomous Mobile Robots | RoboticsTomorrow,https://www.roboticstomorrow.com/story/2024/10/new-mir-fleet-enterprise-software-raises-the-bar-in-scalability-and-cybersecurity-for-autonomous-mobile-robots/23386/,vol4, 2024-w42, industrial applications, product release, service, H1, Autonomous mobile Robot, IPr-4, HA-4,,,,,,,,,,,</t>
  </si>
  <si>
    <t>VIDEO: New vehicles and upgrades from JCB | Industrial Vehicle Technology International,https://www.ivtinternational.com/videos/video-new-vehicles-and-upgrades-from-jcb.html,vol4, 2024-w42, mobile, product release, system, H1, JCB, HA-1,,,,,,,,,,,,</t>
  </si>
  <si>
    <t>Tyrecycle &amp; Alcoa Australia sign mining tyre recycling deal - International Mining,https://im-mining.com/2024/10/18/australias-tyrecycle-alcoa-australia-sign-mining-tyre-recycling-deal/,vol4, 2024-w42, sustainability, SEEP, partnership, H1, Alcoa, Tyrecycle, ES-2, ES-4, ES-6,,,,,,,,,</t>
  </si>
  <si>
    <t>Sandvik Leopard DI650i DTH continues to pass drilling milestones - International Mining,https://im-mining.com/2024/10/18/sandvik-leopard-di650i-dth-continues-to-pass-drilling-milestones/,vol4, 2024-w42, mobile, SEEP, market development, H1, Sandvik, HA-8,,,,,,,,,,,,</t>
  </si>
  <si>
    <t>Vale begins testing of Petrobras renewable content Diesel R5 on mining truck - International Mining,https://im-mining.com/2024/10/18/vale-begins-testing-of-petrobras-renewable-content-diesel-r5-on-mining-truck/,vol4, 2024-w42, mobile, SEEP, partnership, H1, Vale, Petrobras, HA-8, ES-2,,,,,,,,,,</t>
  </si>
  <si>
    <t>Pacific Energy signs deal to deliver its biggest solar farm yet for Gold Fieldsâ€™ St Ives mine - International Mining,https://im-mining.com/2024/10/18/pacific-energy-signs-deal-to-deliver-its-biggest-solar-farm-yet-for-gold-fields-st-ives-mine/,vol4, 2024-w42, sustainability, SEEP, partnership, ES-2, HA-8, Pacific Energy, Gold Fields, H3,,,,,,,,,,</t>
  </si>
  <si>
    <t>A Very Faint and Dim Light At The End Of The Tunnel,https://www.agriculture.com/moving-iron-a-very-faint-and-dim-light-at-the-end-of-the-tunnel-8729597?hid=03e3d9199a4d3fce5ded25e4e5977b2904d442ec&amp;did=15011681-20241018&amp;utm_campaign=todays-news_newsletter&amp;utm_source=ag&amp;utm_medium=email&amp;utm_content=101824&amp;lctg=03e3d9199a4d3fce5ded25e4e5977b2904d442ec,vol4, 2024-w42, mobile, SEEP, market development, H1, HA-3,,,,,,,,,,,,,</t>
  </si>
  <si>
    <t>Micron Eagle Hydraulics: Revolutionising Fluid Condition Monitoring with FROG - Fluid Power Journal,https://fluidpowerjournal.com/micron-eagle-hydraulics-revolutionising-fluid-condition-monitoring-with-frog/,vol4, 2024-w42, sensors, product release, fluid, H1, Micron Eagle Hydraulics, SD-4,,,,,,,,,,,,</t>
  </si>
  <si>
    <t>Integral Powers presents improved LMFP cell chemistry - electrive.com,https://www.electrive.com/2024/10/17/254146/,vol4, 2024-w42, battery, technology, materials, H2, Integral Powers, ES-2,,,,,,,,,,,,</t>
  </si>
  <si>
    <t>Robot Era unleashes humanoids to traverse Gobi Desert of Northern China | ManufacturingTomorrow,https://www.manufacturingtomorrow.com/news/2024/10/17/robot-era-unleashes-humanoids-to-traverse-gobi-desert-of-northern-china/23616,vol4, 2024-w42, robotics, technology, prototype, H2, Robot Era, IPr-2,,,,,,,,,,,,</t>
  </si>
  <si>
    <t>FEATURE: The future of electro-hydraulics | Industrial Vehicle Technology International,https://www.ivtinternational.com/features/case-study-electro-hydraulic-insights.html,vol4, 2024-w42, hydraulics, technology, roadmap, H3, Volvo Construction Equipment, Danfoss, ES-2, mobile, electrification, electronics, a, HA-1, HA-8,,,,,</t>
  </si>
  <si>
    <t>Neuer Teleskop-Hydraulikzylinder,https://www.oup-fluidtechnik.de/neuer-teleskop-hydraulikzylinder/,vol4, 2024-w42, hydraulics, product release, actuators, H1, Bott, a,,,,,,,,,,,,</t>
  </si>
  <si>
    <t>Kenya's Octavia gets $3.9M seed to remove carbon from air | TechCrunch,https://techcrunch.com/2024/10/16/octavia-gets-backing-to-remove-carbon-from-air/,vol4, 2024-w42, sustainability, SEEP, investment, H3, Octavia Carbon, ES-7, NB-6,,,,,,,,,,,</t>
  </si>
  <si>
    <t>SpaceXâ€™s Dramatic Rocket Catch Brings Interplanetary Travel One Step Closer,https://www.wired.com/story/spacex-starship-super-heavy-mechazilla-catch/,vol4, 2024-w42, aviation &amp; space, technology, prototype, H3, SpaceX, NB-10,,,,,,,,,,,,</t>
  </si>
  <si>
    <t>Exclusive: Aerleum plans to turn CO2 directly into fuel for cargo ships and eventually airplanes | TechCrunch,https://techcrunch.com/2024/10/14/aerleum-plans-to-turn-co2-directly-into-fuel-for-cargo-ships-and-eventually-airplanes/,vol4, 2024-w42, sustainability, SEEP, investment, H3, Aerleum, ES-7, AO-6,,,,,,,,,,,</t>
  </si>
  <si>
    <t>Smarte Konstruktion in Sitzbauweise,https://www.oup-fluidtechnik.de/smarte-konstruktion-in-sitzbauweise/,vol4, 2024-w42, industrial applications, product release, valve, H1, Hydac, competitors, SD-4, HA-5, IPr-9, a,,,,,,,,</t>
  </si>
  <si>
    <t>Energy management to become â€˜theâ€™ mine electrification talking point - International Mining,https://im-mining.com/2024/10/17/energy-management-to-become-the-mine-electrification-talking-point/,vol4, 2024-w42, mobile, SEEP, market development, H2, electrification, ES-2, IPr-4,,,,,,,,,,,</t>
  </si>
  <si>
    <t>Sandvik hands over equipment to key mining customers at MMH in Seville - International Mining,https://im-mining.com/2024/10/16/sandvik-hands-over-equipment-to-key-mining-customers-at-mmh-in-seville/,vol4, 2024-w42, mobile, SEEP, market development, H1, Sandvik, HA-8,,,,,,,,,,,,</t>
  </si>
  <si>
    <t>Airbus UpNext and Toshiba Partner to Develop Superconducting Motor for Hydrogen-Powered Aircraft,https://www.assemblymag.com/articles/98841-airbus-upnext-and-toshiba-partner-to-develop-superconducting-motor-for-hydrogen-powered-aircraft,vol4, 2024-w42, aviation &amp; space, SEEP, partnership, H3, Airbus, Toshiba Corp., ES-2,,,,,,,,,,,</t>
  </si>
  <si>
    <t>Boston Dynamics Toyota Will Partner to Advance Development of Humanoid Robots,https://www.assemblymag.com/articles/98839-boston-dynamics-toyota-will-partner-to-advance-development-of-humanoid-robots,vol4, 2024-w42, industrial mfg, SEEP, partnership, H2, Boston Dynamics, Toyota Research Institute, IPr-2, IPr-3,,,,,,,,,,</t>
  </si>
  <si>
    <t>Reliable Industrial Robots with AI - Enhancing Fail-Safe Operations with Predictive Maintenance | RoboticsTomorrow,https://www.roboticstomorrow.com/story/2024/10/reliable-industrial-robots-with-ai-enhancing-fail-safe-operations-with-predictive-maintenance/23346/,vol4, 2024-w42, industrial mfg, SEEP, market development, H1, IPr-3,,,,,,,,,,,,,</t>
  </si>
  <si>
    <t>Robot Era bags shy of 300 million yuan in pre-Series A funding to spur humanoid robotics development | ManufacturingTomorrow,https://www.manufacturingtomorrow.com/news/2024/10/16/robot-era-bags-shy-of-300-million-yuan-in-pre-series-a-funding-to-spur-humanoid-robotics-development/23601,vol4, industrial mfg, SEEP, investment, H2, HA-4, IPr-2, IPr-3, 2024-w42,,,,,,,,,,,</t>
  </si>
  <si>
    <t>Rockwell partners with Taurob for â€˜next phase of industrial automationâ€™ - Drives&amp;Controls,https://drivesncontrols.com/rockwell-partners-with-taurob-for-next-phase-of-industrial-automation/?utm_source=rss&amp;utm_medium=rss&amp;utm_campaign=rockwell-partners-with-taurob-for-next-phase-of-industrial-automation,vol4, 2024-w42, industrial applications, SEEP, partnership, H2, Rockwell automation, Taurob, HA-4, IPr-2, IPr-4,,,,,,,,,</t>
  </si>
  <si>
    <t>Komatsu's underground battery electric program - robust and simple - International Mining,https://im-mining.com/2024/10/15/komatsus-underground-battery-electric-program-robust-and-simple/,vol4, 2024-w42, mobile, technology, prototype, H2, Komatsu, ES-2, HA-8,,,,,,,,,,,</t>
  </si>
  <si>
    <t>Rockwell Automation Advances FactoryTalk Optix Portfolio with DataReady Smart Machine Application Enhancing Real-Time Industrial Automation Insights | ManufacturingTomorrow,https://www.manufacturingtomorrow.com/news/2024/10/15/rockwell-automation-advances-factorytalk-optix-portfolio-with-dataready-smart-machine-application-enhancing-real-time-industrial-automation-insights/23599,vol4, 2024-w42, industrial mfg, product release, service, H1, Rockwell automation, SD-4, SD-5,,,,,,,,,,,</t>
  </si>
  <si>
    <t>Lyten To Build Worldâ€™s First Lithium-Sulfur Battery Gigafactory,https://www.assemblymag.com/articles/98837-lyten-to-build-worlds-first-lithium-sulfur-battery-gigafactory,vol4, 2024-w42, battery, SEEP, market development, H1, Lyten,,,,,,,,,,,,,</t>
  </si>
  <si>
    <t>ProLogium presents silicon composite anode - electrive.com,https://www.electrive.com/2024/10/15/prologium-presents-silicon-composite-anode/,vol4, 2024-w42, battery, product release, system, H1, Prologium, ES-2,,,,,,,,,,,,</t>
  </si>
  <si>
    <t>ProSense FSC Series Mechatronic Digital Flow Sensors from AutomationDirect - Fluid Power Journal,https://fluidpowerjournal.com/prosense-fsc-series-mechatronic-digital-flow-sensors-from-automationdirect/,vol4, 2024-w42, sensors, product release, flow, H1,,,,,,,,,,,,,,</t>
  </si>
  <si>
    <t>Fluid Power Industry Growth Trend - Fluid Power Journal,https://fluidpowerjournal.com/fluid-power-industry-growth-trend-8/,vol4, 2024-w42, hydraulics, SEEP, market development, H1,,,,,,,,,,,,,,</t>
  </si>
  <si>
    <t>Liebherr and Strabag test hydrogen wheel loader | Industrial Vehicle Technology International,https://www.ivtinternational.com/news/hydrogen/liebherr-and-strabag-test-hydrogen-wheel-loader.html,vol4, 2024-w42, mobile, SEEP, partnership, H2, Liebherr, Strabag, ES-2, HA-1, HA-8,,,,,,,,,</t>
  </si>
  <si>
    <t>Hurtigruten updates plans for zero-emission cruise ship - electrive.com,https://www.electrive.com/2024/10/14/hurtigruten-develops-plans-for-zero-emission-cruise-ship/,vol4, 2024-w42, maritime, technology, research, H3, ES-2, NB-8, Hurtigruten,,,,,,,,,,,</t>
  </si>
  <si>
    <t>Bobcat wins Red Dot Design Award for RogueX2 loader concept | Industrial Vehicle Technology International,https://www.ivtinternational.com/news/construction/bobcat-wins-red-dot-design-award-for-roguex2-loader-concept.html,vol4, 2024-w42, mobile, technology, prototype, H2, Bobcat, ES-2, HA-1, HA-4, HA-8, IPr-4,,,,,,,,</t>
  </si>
  <si>
    <t>Press for Precise Radial Crimping,https://www.assemblymag.com/articles/98790-press-for-precise-radial-crimping?utm_medium=emailsend&amp;utm_source=PM-ASM-Assembly&amp;utm_content=BNPCD241008007_01&amp;oly_enc_id=4423B5594889B8I,vol4, 2024-w40, industrial applications, product release, system, H1, Promess, HA-5,,,,,,,,,,,,</t>
  </si>
  <si>
    <t>Direct ocean capture may be the next frontier for carbon removal | TechCrunch,https://techcrunch.com/2024/10/01/direct-ocean-capture-may-be-the-next-frontier-for-carbon-removal/,vol4, 2024-w40, sustainability, SEEP, investment, H1, Brineworks, ES-7, NB-6,,,,,,,,,,,</t>
  </si>
  <si>
    <t>The Rising Influence of Sustainability on Hydraulics and Pneumatics,https://www.powermotiontech.com/hydraulics/article/55150495/the-rising-influence-of-sustainability-on-hydraulics-and-pneumatics,vol4, 2024-w41, hydraulics, SEEP, market development, H2, sustainability, ES-6,,,,,,,,,,,,</t>
  </si>
  <si>
    <t>Normet unveils advanced explosives charging scaling rock breaking solutions at MINExpo 2024 - International Mining,https://im-mining.com/2024/09/25/normet-unveils-advanced-explosives-charging-scaling-rock-breaking-solutions-at-minexpo-2024/,vol3, mobile, product release, system, H1, Normet, HA-8, 2024-w39,,,,,,,,,,,,</t>
  </si>
  <si>
    <t>Fortescue signs $2.8 billion green equipment partnership with Liebherr for zero emission mining solutions,https://me.smenet.org/webContent.cfm?webarticleid=4887,vol3, 2024-w39, mobile, SEEP, partnership, H1, Fortescue, Liebherr, AO-2, ES-2, ES-6, a, electrification, HA-8,,,,,,</t>
  </si>
  <si>
    <t>What Are The Polishing Methods For Non-Standard Stainless Steel Parts? | ManufacturingTomorrow,https://www.manufacturingtomorrow.com/news/2024/09/14/what-are-the-polishing-methods-for-non-standard-stainless-steel-parts/23375,vol3, industrial mfg, technology, manufacturing, H1, 2024-w37,,,,,,,,,,,,,,</t>
  </si>
  <si>
    <t>UNDP and WASP collaborate on innovative sustainable housing in Colombia,https://3dprintingindustry.com/news/undp-and-wasp-collaborate-on-innovative-sustainable-housing-in-colombia-232307/,vol3, 2024-w36, 3DP, technology, materials, WASP, HA-1, IPr-7, H3,,,,,,,,,,,</t>
  </si>
  <si>
    <t>Bosch Rexroth Prepares for North American Expansion - Fluid Power Journal,https://fluidpowerjournal.com/bosch-rexroth-prepares-for-north-american-expansion/,vol1, 2024-w26, hydraulics, SEEP, investment, H1, Bosch Rexroth, a, competitors, IPr-10,,,,,,,,,,</t>
  </si>
  <si>
    <t>Ireland set for its first innovative 3D printed housing units,https://3dprintingindustry.com/news/ireland-set-for-its-first-innovative-3d-printed-housing-units-231898/,vol1, 2024-w31, 3DP, SEEP, market development, H1, COBOD, a, IPr-7, H2,,,,,,,,,,</t>
  </si>
  <si>
    <t>Automating the impossible in any factory in any country. | ManufacturingTomorrow,https://www.manufacturingtomorrow.com/news/2024/07/24/automating-the-impossible-in-any-factory-in-any-country/23087,vol1, 2024-w30, robotics, product release, H1, Bosch Rexroth, competitors, IPr-2, HA-4, industrial mfg, actuators,,,,,,,,,</t>
  </si>
  <si>
    <t>ICONâ€™s energy-efficient 3D printed homes now available in Wimberley Springs,https://3dprintingindustry.com/news/icons-energy-efficient-3d-printed-homes-now-available-in-wimberley-springs-231762/,vol1, 2024-w30, 3DP, technology, manufacturing, a, ICON, HA-1, IPr-7, H2,,,,,,,,,,</t>
  </si>
  <si>
    <t>Energy Generation</t>
  </si>
  <si>
    <t>Flow</t>
  </si>
  <si>
    <t>Crane</t>
  </si>
  <si>
    <t>Energy harvesting</t>
  </si>
  <si>
    <t>Pump</t>
  </si>
  <si>
    <t>Software</t>
  </si>
  <si>
    <t>Thermal</t>
  </si>
  <si>
    <t>Magnetic</t>
  </si>
  <si>
    <t>Charger</t>
  </si>
  <si>
    <t>Genial einfach â€“ einfach genial,https://www.industrielle-automation.net/genial-einfach-einfach-genial/,vol7, 2024-w49, industrial mfg, technology, manufacturing, H2, HA-5,,,,,,,,,,,,,</t>
  </si>
  <si>
    <t>Five things we learned from Bauma China,https://www.accessbriefing.com/news/five-things-we-learned-from-bauma-china/8047771.article?utm_source=newsletter&amp;utm_medium=email&amp;utm_campaign=access-international-2024-12-17&amp;encoded_email=bS5nYXZhZ25pbkBoYXdlLmF0,vol7, 2024-w48, mobile, SEEP, market development, H1, NB-4,,,,,,,,,,,,,</t>
  </si>
  <si>
    <t>2025 forecast: electrification in key segments to reach 24.5% by 2029,https://www.constructionbriefing.com/news/2025-forecast-electrification-in-key-segments-to-reach-245-by-2029/8049465.article?utm_source=newsletter&amp;utm_medium=email&amp;utm_campaign=construction-technology-2025-01-09&amp;encoded_email=bS5nYXZhZ25pbkBoYXdlLmF0,vol7, 2024-w51, mobile, SEEP, market development, H2, ES-2, electrification,,,,,,,,,,,,</t>
  </si>
  <si>
    <t>US firm concrete prints homes for unhoused people,https://www.constructionbriefing.com/news/us-firm-concrete-prints-homes-for-unhoused-people/8049456.article?utm_source=newsletter&amp;utm_medium=email&amp;utm_campaign=construction-technology-2025-01-09&amp;encoded_email=bS5nYXZhZ25pbkBoYXdlLmF0,vol7, 2024-w51, 3DP, SEEP, market development, H2, HA-1, IPr-7, ICON,,,,,,,,,,,</t>
  </si>
  <si>
    <t>JCB to unveil new materials handling machines at Lamma 2025 | Industrial Vehicle Technology International,https://www.ivtinternational.com/news/jcb-to-unveil-new-materials-handling-machines-at-lamma-2025.html?utm_campaign=9th%20January&amp;utm_content=READ%20MORE&amp;utm_term=https%3A%2F%2Fwww.ivtinternational.com%2Fnews%2Fjcb-to-unveil-new-materials-handling-machines-at-lamma-2025.html&amp;utm_medium=email&amp;utm_source=Industrial%20Vehicle%20Technology,vol7, 2024-w52, mobile, product release, system, H1, JCB, HA-3,,,,,,,,,,,,</t>
  </si>
  <si>
    <t>Carbon capture and sequestration with in-situ CO2 and steam integrated 3D concrete printing,https://www.sciencedirect.com/science/article/pii/S2772656824001180?via%3Dihub,vol6, 2024-w51, 3DP, technology, materials, H3, HA-1, IPr-7,,,,,,,,,,,,</t>
  </si>
  <si>
    <t>Cement demand to fall 25% by 2050,https://www.theconstructionindex.co.uk/news/view/cement-demand-to-fall-25-by-2050,vol6, 2024-w51, sustainability, SEEP, market development, H3, ES-2, HA-1,,,,,,,,,,,,</t>
  </si>
  <si>
    <t>BlueOval SK secures US loan to construct battery plants - electrive.com,https://www.electrive.com/2024/12/17/blueoval-sk-secures-us-loan-to-construct-battery-plants/,vol6, 2024-w51, battery, SEEP, funding, H2, BlueOval, ES-2,,,,,,,,,,,,</t>
  </si>
  <si>
    <t>New Clean Power Action Plan to revitalise UK energy infrastructure,https://www.pbctoday.co.uk/news/energy-news/new-clean-power-action-plan-to-revitalise-uk-energy-infrastructure/146906/,vol6, 2024-w51, sustainability, SEEP, market development, H3, ES-3, NB-6,,,,,,,,,,,,</t>
  </si>
  <si>
    <t>Sunwoda to improve solid-state battery prototypes with XTC - electrive.com,https://www.electrive.com/2024/12/16/sunwoda-to-improve-solid-state-battery-prototypes-with-xtc/,vol6, 2024-w51, battery, SEEP, partnership, H2, Sunwoda, XTC, ES-2,,,,,,,,,,,</t>
  </si>
  <si>
    <t>Modernizing Hydraulic Systems Through New Technology Developments,https://www.powermotiontech.com/hydraulics/hydraulic-valves/article/55248760/modernizing-hydraulic-systems-through-new-technology-developments,vol6, 2024-w50, valve, technology, manufacturing, H2, Domin Fluid Power, IPr-7, ES-2,,,,,,,,,,,</t>
  </si>
  <si>
    <t>CATL offers innovation financing to its suppliers - electrive.com,https://www.electrive.com/2024/12/16/catl-offers-innovation-financing-to-its-suppliers/,vol6, 2024-w51, battery, SEEP, market development, H2, CATL, ES-2, AO-2,,,,,,,,,,,</t>
  </si>
  <si>
    <t>Hyster HFC ReachStacker recognised in 2024 Global Good Awards | Industrial Vehicle Technology International,https://www.ivtinternational.com/news/hyster-hfc-reachstacker-recognised-in-2024-global-good-awards.html,vol6, 2024-w50, SEEP, market development, Hyster, HA-4, ES-2, mobile, H2,,,,,,,,,,,</t>
  </si>
  <si>
    <t>Eastern Pacific Shipping orders three eSAIL suction sails from bound4blue,https://www.ship-technology.com/news/eastern-pacific-suction-bound4blue/,vol6, 2024-w50, maritime, SEEP, market development, H1, bound4blue, ES-2, NB-8,,,,,,,,,,,</t>
  </si>
  <si>
    <t>International Mining | Epiroc and Ericsson partner to enhance Mexican mine operations,https://im-mining.com/2024/12/12/epiroc-and-ericsson-partner-to-enhance-mexican-mine-operations/,vol6, 2024-w50, mobile, SEEP, partnership, H2, Epiroc, Ericsson, HA-8,,,,,,,,,,,</t>
  </si>
  <si>
    <t>Efficiency Is Key as Companies Diversify Equipment Power Sources - Fluid Power Journal,https://fluidpowerjournal.com/efficiency-is-key-as-companies-diversify-equipment-power-sources/,vol6, 2024-w50, mobile, technology, efficiency, H2, ES-2,,,,,,,,,,,,,</t>
  </si>
  <si>
    <t>Germany plans air taxi test routes from 2026 - electrive.com,https://www.electrive.com/2024/12/12/germany-plans-air-taxi-test-routes-from-2026/,vol6, 2024-w50, aviation &amp; space, SEEP, market development, H2, NB-10,,,,,,,,,,,,,</t>
  </si>
  <si>
    <t>Leckagefreie Hydraulik in MÃ¼llfahrzeugen,https://www.oup-fluidtechnik.de/leckagefreie-hydraulik-in-muellfahrzeugen/,vol6, 2024-w50, mobile, technology, reliability, H1, HA-6, ES-2,,,,,,,,,,,,</t>
  </si>
  <si>
    <t>Tigercat Officially Launches 6500 Chipper : CEG,https://www.constructionequipmentguide.com/tigercat-officially-launches-6500-chipper/66747,vol6, 2024-w50, mobile, product release, system, H1, Tigercat, HA-1,,,,,,,,,,,,</t>
  </si>
  <si>
    <t>Sonsray Expands Reach By Acquiring Goodman AG Group : CEG,https://www.constructionequipmentguide.com/sonsray-expands-reach-by-acquiring-goodman-ag-group/66742,vol6, 2024-w50, mobile, SEEP, M&amp;A, H1, Sonsray, Goodman AG Group, HA-3,,,,,,,,,,,</t>
  </si>
  <si>
    <t>EU project to establish digital battery passport - electrive.com,https://www.electrive.com/2024/12/11/eu-project-to-establish-digital-battery-passport/,vol6, 2024-w50, battery, technology, standardisation, H2, ES-2, SD-3,,,,,,,,,,,,</t>
  </si>
  <si>
    <t>Mobile robot forecast downgraded as macro-economic factors continue to bite | RoboticsTomorrow,https://www.roboticstomorrow.com/story/2024/12/mobile-robot-forecast-downgraded-as-macro-economic-factors-continue-to-bite/23657/,vol6, 2024-w50, robotics, SEEP, market development, H2,,,,,,,,,,,,,,</t>
  </si>
  <si>
    <t>ABB and Microsoft launch AI Copilot with â€˜potential to transform industryâ€™ - Drives&amp;Controls,https://drivesncontrols.com/abb-and-microsoft-launch-ai-copilot-with-potential-to-transform-industry/?utm_source=rss&amp;utm_medium=rss&amp;utm_campaign=abb-and-microsoft-launch-ai-copilot-with-potential-to-transform-industry,vol6, 2024-w50, industrial mfg, SEEP, partnership, H2, ABB, Microsoft, SD-2, SD-4,,,,,,,,,,</t>
  </si>
  <si>
    <t>Next Generation Cat D8 Dozer Provides Next-Level Technology : CEG,https://www.constructionequipmentguide.com/next-generation-cat-d8-dozer-provides-next-level-technology/66763,vol6, 2024-w51, mobile, product release, H1, Caterpillar, HA-1,,,,,,,,,,,,,</t>
  </si>
  <si>
    <t>EU signs $11B deal for sovereign satellite constellation to rival Musk's Starlink | TechCrunch,https://techcrunch.com/2024/12/16/eu-signs-11b-deal-for-sovereign-satellite-constellation-to-rival-musks-starlink/,vol6, 2024-w51, aviation &amp; space, SEEP, market development, H3, NB-10,,,,,,,,,,,,,</t>
  </si>
  <si>
    <t>Case Construction Equipment introduces limited edition backhoe loader | Industrial Vehicle Technology International,https://www.ivtinternational.com/news/case-construction-equipment-introduces-limited-edition-backhoe-loader.html?utm_campaign=11th%20December&amp;utm_content=READ%20MORE&amp;utm_term=https%3A%2F%2Fwww.ivtinternational.com%2Fnews%2Fcase-construction-equipment-introduces-limited-edition-backhoe-loader.html&amp;utm_medium=email&amp;utm_source=Industrial%20Vehicle%20Technology,vol6, 2024-w50, mobile, product release, system, H1, HA-1, Case Construction Equipment,,,,,,,,,,,,</t>
  </si>
  <si>
    <t>Molabo introduces ISCAD motor technology for off-highway applications | Industrial Vehicle Technology International,https://www.ivtinternational.com/news/powertrain/molabo-introduces-iscad-motor-technology-for-off-highway-applications.html,vol6, 2024-w50, mobile, product release, motor, H2, Molabo, electrification, ES-2, HA-3,,,,,,,,,,</t>
  </si>
  <si>
    <t>VDMA zieht negatives ResÃ¼mee fÃ¼r 2024,https://www.myfactory-magazin.de/vdma-zieht-negatives-resuemee-fuer-2024/,vol6, 2024-w50, hydraulics, SEEP, market development, H1,,,,,,,,,,,,,,</t>
  </si>
  <si>
    <t>Advances in battery technology can make it attractive compared to hydrogen,https://www.powerprogress.com/news/advances-in-battery-technology-make-it-/8047754.article,vol6, 2024-w49, battery, technology, materials, H2, ES-2,,,,,,,,,,,,,</t>
  </si>
  <si>
    <t>Fluid Power Industry Growth Trend - Fluid Power Journal,https://fluidpowerjournal.com/fluid-power-industry-growth-trend-10,vol6, 2024-w50, hydraulics, SEEP, market development, H1,,,,,,,,,,,,,,</t>
  </si>
  <si>
    <t>Brittany Ferries to launch hybrid ferry in the English Channel - electrive.com,https://www.electrive.com/2024/12/09/brittany-ferries-to-launch-hybrid-ferry-in-the-english-channel,vol6, 2024-w50, maritime, SEEP, market development, H1, Brittany Ferries, ES-2, NB-8,,,,,,,,,,,</t>
  </si>
  <si>
    <t>OPINION: â€œDespite small market share new battery technologies attract great attentionâ€ - Electric &amp; Hybrid Vehicle Technology International,https://www.electrichybridvehicletechnology.com/opinion/opinion-despite-small-market-share-new-battery-technologies-attract-great-attention.html,vol6, 2024-w50, battery, technology, materials, H3, ES-2, electrification, mobile,,,,,,,,,,,</t>
  </si>
  <si>
    <t>IHC Mining awarded new electric dredger contract by Quarzwerke - International Mining,https://im-mining.com/2024/12/09/ihc-mining-awarded-new-electric-dredger-contract-by-quarzwerke,vol6, 2024-w50, maritime, SEEP, market development, H2, IHC Mining, ES-2, NB-8, electrification,,,,,,,,,,</t>
  </si>
  <si>
    <t>Wallenius Marine announces trials to validate PCTC vessel design,https://www.ship-technology.com/news/wallenius-marine-pctc-vessel-design,vol6, 2024-w50, maritime, technology, prototype, H2, ES-2,,,,,,,,,,,,,</t>
  </si>
  <si>
    <t>High-Tech Solutions for Heavy Work: Civil Construction Machinery Trends in 2025 | ManufacturingTomorrow,https://www.manufacturingtomorrow.com/news/2024/12/09/high-tech-solutions-for-heavy-work-civil-construction-machinery-trends-in-2025/23937,vol6, 2024-w50, mobile, technology, automation, H1, HA-1, ES-2,,,,,,,,,,,,</t>
  </si>
  <si>
    <t>MDS launches the new M300 scalping screen | Industrial Vehicle Technology International,https://www.ivtinternational.com/news/mds-launches-the-new-m300-scalping-screen.html,vol6, 2024-w50, mobile, product release, system, H1, MDS, HA-8,,,,,,,,,,,,</t>
  </si>
  <si>
    <t>ABB to deliver 'world's largest' friction hoists to BHP for Jansen potash project - International Mining,https://im-mining.com/2024/12/09/abb-to-deliver-worlds-largest-friction-hoists-to-bhp-for-jansen-potash-project,vol6, 2024-w50, industrial applications, SEEP, market development, H2, ABB, HA-8,,,,,,,,,,,,</t>
  </si>
  <si>
    <t>Alkane Resources bolsters Tomingley underground fleet with Cat R2900 XEs - International Mining,https://im-mining.com/2024/12/09/alkane-resources-bolsters-tomingley-underground-fleet-with-cat-r2900-xes,vol6, 2024-w50, mobile, SEEP, market development, H1, Caterpillar, HA-8, ES-2,,,,,,,,,,,</t>
  </si>
  <si>
    <t>RPTU Kaiserslautern forscht an mobilen Maschinen,https://www.oup-fluidtechnik.de/rptu-kaiserslautern-forscht-an-mobilen-maschinen,vol6, 2024-w50, mobile, SEEP, funding, H3, ES-2, Hydac, Bomag, a,,,,,,,,,,</t>
  </si>
  <si>
    <t>NES to supply charging stations for ferry operator Fjord1 - electrive.com,https://www.electrive.com/2024/12/07/nes-to-supply-charging-stations-for-ferry-operator-fjord1,vol6, 2024-w49, maritime, SEEP, market development, Fjord1, ES-2, NB-8, H2, electrification,,,,,,,,,,</t>
  </si>
  <si>
    <t>Ballard seeks to expand CPKCâ€™s hydrogen-powered locomotive programme - electrive.com,https://www.electrive.com/2024/12/06/ballard-seeks-to-expand-cpkcs-hydrogen-powered-locomotive-programme,vol6, 2024-w49, mobile, SEEP, market development, H1, Ballard, ES-2, NB-9,,,,,,,,,,,</t>
  </si>
  <si>
    <t>Stellantis and Zeta Energy develop Lithium-sulfur batteries - electrive.com,https://www.electrive.com/2024/12/06/stellantis-and-zeta-energy-develop-lithium-sulfur-batteries,vol6, 2024-w49, battery, SEEP, partnership, H3, Stellantis, Zeta Energy, ES-2,,,,,,,,,,,</t>
  </si>
  <si>
    <t>NYK secures AiP for subsea cable-laying vessel design,https://www.ship-technology.com/news/nyk-subsea-cable-laying-vessel-design,vol6, 2024-w49, maritime, technology, research, H3, NB-8, NB-6,,,,,,,,,,,,</t>
  </si>
  <si>
    <t>Economic Signals are Improving for Fluid Power Industry in 2025,https://www.powermotiontech.com/hydraulics/article/55248071/economic-signals-are-improving-for-fluid-power-industry-in-2025,vol6, 2024-w50, hydraulics, SEEP, market development, H1,,,,,,,,,,,,,,</t>
  </si>
  <si>
    <t>Macroeconomic Trends to Watch in 2025,https://www.powermotiontech.com/technologies/article/55248183/macroeconomic-trends-to-watch-in-2025,vol6, 2024-w50, hydraulics, SEEP, market development, H1,,,,,,,,,,,,,,</t>
  </si>
  <si>
    <t>O'Shea Equipment: Fresh Face of Amphibious Excavation : CEG,https://www.constructionequipmentguide.com/oshea-equipment-fresh-face-of-amphibious-excavation/66711,vol6, 2024-w50, mobile, SEEP, market development, H2, OShea, HA-1,,,,,,,,,,,,</t>
  </si>
  <si>
    <t>Revolutionizing Automotive Manufacturing Intralogistics | RoboticsTomorrow,https://www.roboticstomorrow.com/article/2024/12/revolutionizing-automotive-manufacturing-intralogistics/23589,vol6, 2024-w50, industrial applications, SEEP, market development, H1, IPr-4, HA-4, ForwardX Robotics,,,,,,,,,,,</t>
  </si>
  <si>
    <t>Stellantis &amp; CATL official confirm plant for LFP battery cells in Spain - electrive.com,https://www.electrive.com/2024/12/10/stellantis-catl-official-confirm-plant-for-lfp-battery-cells-in-spain,vol6, 2024-w50, battery, SEEP, market development, H2, Stellantis, CATL, ES-2,,,,,,,,,,,</t>
  </si>
  <si>
    <t>Archer commercializes air taxis in Abu Dhabi - electrive.com,https://www.electrive.com/2024/12/10/archer-commercializes-air-taxis-in-abu-dhabi,vol6, 2024-w50, aviation &amp; space, SEEP, market development, H2, NB-10, Archer Aviation,,,,,,,,,,,,</t>
  </si>
  <si>
    <t>Exclusive: SpinLaunch raises $11M but hoped to raise much more source says,https://techcrunch.com/2024/12/03/once-buzzy-space-startup-spinlaunch-raises-11m-but-hoped-to-raise-more-sources-say,vol6, 2024-w49, aviation &amp; space, SEEP, investment, H3, SpinLaunch, NB-10,,,,,,,,,,,,</t>
  </si>
  <si>
    <t>HEVI H Series: A Transformative Opportunity for Dealers : CEG,https://www.constructionequipmentguide.com/hevi-h-series-a-transformative-opportunity-for-dealers-in-electric-construction-equipment/66693,vol6, 2024-w49, mobile, SEEP, market development, H1, ES-2, HEVI,,,,,,,,,,,,</t>
  </si>
  <si>
    <t>Briggs &amp; Stratton Adds New Fluid Power Partners to Electrification Network,https://www.powermotiontech.com/hydraulics/news/55247169/briggs-stratton-adds-new-fluid-power-partners-to-electrification-network,vol6, 2024-w49, hydraulics, SEEP, partnership, H2, Briggs &amp; Stratton, AFP Industries, ES-2, electrification, mobile, a,,,,,,,,</t>
  </si>
  <si>
    <t>10m-long cobot seventh axis is â€˜firstâ€™ to detect collisions - Drives&amp;Controls,https://drivesncontrols.com/10m-long-cobot-seventh-axis-is-first-to-detect-collisions,vol6, 2024-w49, robotics, product release, system, H1, industrial mfg, IPr-2, Thomson Ind.,,,,,,,,,,,</t>
  </si>
  <si>
    <t>UKâ€™s first advanced battery recycling plant opens in Plymouth - Electric &amp; Hybrid Vehicle Technology International,https://www.electrichybridvehicletechnology.com/news/uks-first-advanced-battery-recycling-plant-opens-in-plymouth.html,vol6, 2024-w49, battery, SEEP, market development, H1, Altilium, ES-4,,,,,,,,,,,,</t>
  </si>
  <si>
    <t>Danfoss and Innomotics form drives and motors partnership - Drives&amp;Controls,https://drivesncontrols.com/danfoss-and-innomotics-form-drives-and-motors-partnership,vol6, 2024-w49, mobile, SEEP, partnership, H2, Danfoss, Innomotics, ES-2, Danfoss Power Solutions, electrification,,,,,,,,,</t>
  </si>
  <si>
    <t>Hapag-Lloyd reduces emissions and cuts costs with Shipshave's ITCH solution,https://www.ship-technology.com/news/hapag-lloyd-shipshave-itch-solution?cf-view=,vol6, 2024-w49, maritime, technology, efficiency, H3, ES-2, NB-8,,,,,,,,,,,,</t>
  </si>
  <si>
    <t>HydraulikÃ¶le auf PAO-Basis,https://www.oup-fluidtechnik.de/hydraulikoele-auf-pao-basis,vol6, 2024-w49, hydraulics, technology, materials, H1, Knoll, ES-4,,,,,,,,,,,,</t>
  </si>
  <si>
    <t>Toshiba introduces new battery recycling process - electrive.com,https://www.electrive.com/2024/12/04/toshiba-introduces-new-battery-recycling-process,vol6, 2024-w49, battery, technology, manufacturing, H2, Toshiba Corp., ES-4,,,,,,,,,,,,</t>
  </si>
  <si>
    <t>Vision-Guided Robots Process Hydraulic Components,https://www.assemblymag.com/articles/98933-vision-guided-robots-process-hydraulic-components,vol6, 2024-w49, industrial mfg, technology, automation, H1, Kuka, Danfoss, HA-5, IPr-2,,,,,,,,,,</t>
  </si>
  <si>
    <t>Acquisitions Expand Market Opportunities for Fluid Power Component Providers,https://www.powermotiontech.com/hydraulics/news/55245969/acquisitions-expand-market-opportunities-for-fluid-power-component-providers,vol6, 2024-w49, hydraulics, SEEP, M&amp;A, H1,,,,,,,,,,,,,,</t>
  </si>
  <si>
    <t>Vale to deploy autonomous truck fleet at restarted Capanema mine - International Mining,https://im-mining.com/2024/12/03/vale-to-deploy-autonomous-truck-fleet-at-restarted-capanema-mine,vol6, 2024-w49, mobile, SEEP, market development, H2, Vale, HA-8, IPr-4,,,,,,,,,,,</t>
  </si>
  <si>
    <t>GM will sell its battery cell plant to LG Energy Solution - electrive.com,https://www.electrive.com/2024/12/03/gm-will-sell-its-battery-cell-plant-to-lg-energy-solution,vol6, 2024-w49, battery, SEEP, M&amp;A, H1, General Motors, LG Energy Solutions,,,,,,,,,,,,</t>
  </si>
  <si>
    <t>Fortescue wins ARENA funding to develop 6 MW fast chargers for iron ore sector - International Mining,https://im-mining.com/2024/12/03/fortescue-wins-arena-funding-to-develop-6-mw-fast-chargers-for-iron-ore-sector,vol6, 2024-w49, mobile, SEEP, investment, H2, Fortescue, ES-2, ES-3, HA-8, electrification,,,,,,,,,</t>
  </si>
  <si>
    <t>Volvo CE Heidelberg Materials Advance Partnership to Decarbonize : CEG,https://www.constructionequipmentguide.com/volvo-construction-equipment-heidelberg-materials-advance-partnership-to-decarbonize-construction/66619,vol6, 2024-w49, mobile, SEEP, partnership, H2, Volvo Construction Equipment, Heidelberg Materials, ES-2, electrification, AO-2,,,,,,,,,</t>
  </si>
  <si>
    <t>Easy Integration of Webtec CTA Hydraulic Flow Monitor with New 4-20mA Output - Fluid Power Journal,https://fluidpowerjournal.com/easy-integration-of-webtec-cta-hydraulic-flow-monitor-with-new-4-20ma-output,vol6, 2024-w49, sensors, product release, flow, H1, hydraulics, Webtec CTA,,,,,,,,,,,,</t>
  </si>
  <si>
    <t>FAE's SFL Multitask Head for Tractors : CEG,https://www.constructionequipmentguide.com/faes-sfl-multitask-head-for-tractors/66605,vol6, 2024-w49, mobile, product release, system, H1, FAE, HA-3,,,,,,,,,,,,</t>
  </si>
  <si>
    <t>A World We Share: LiuGong's Journey to a Greener Future : CEG,https://www.constructionequipmentguide.com/a-world-we-share-liugongs-journey-to-a-greener-future/66697,vol6, 2024-w50, mobile, SEEP, market development, H1, LiuGong, ES-2, HA-1,,,,,,,,,,,</t>
  </si>
  <si>
    <t>Volvo CE Adds Two Mid-Size Models to New Generation of Excavators : CEG,https://www.constructionequipmentguide.com/volvo-ce-adds-two-mid-size-models-to-new-generation-of-excavators/66604,vol6, 2024-w49, mobile, product release, system, H1, Volvo Construction Equipment, HA-1,,,,,,,,,,,,</t>
  </si>
  <si>
    <t>Hyster introduces new onboard charging solution | Industrial Vehicle Technology International,https://www.ivtinternational.com/news/hyster-introduces-new-onboard-charging-solution.html,vol6, 2024-w49, mobile, product release, system, H1, Hyster, ES-2, HA-4,,,,,,,,,,,</t>
  </si>
  <si>
    <t>Mammoet electrifies land-based crane - electrive.com,https://www.electrive.com/2024/11/29/mammoet-electrifies-land-based-crane,vol6, 2024-w48, crane, technology, prototype, H2, electrification, Mammoet, HA-8, ES-2,,,,,,,,,,</t>
  </si>
  <si>
    <t>Ok Tedi bolsters mining fleet with large Cat 995 wheel loader - International Mining,https://im-mining.com/2024/11/29/ok-tedi-bolsters-mining-fleet-with-large-cat-995-wheel-loader,vol6, 2024-w48, mobile, SEEP, market development, H1, OK Tedi, Caterpillar, HA-8,,,,,,,,,,,</t>
  </si>
  <si>
    <t>Fortescue orders XCMG electric mining equipment worth $400 million - electrive.com,https://www.electrive.com/2024/11/28/fortescue-orders-xcmg-electric-mining-equipment-worth-400-million,vol6, 2024-w48, mobile, SEEP, market development, H2, Fortescue, XCMG, ES-2, HA-8,,,,,,,,,,</t>
  </si>
  <si>
    <t>Dana prepares to sell Off-Highway business amid leadership changes | Industrial Vehicle Technology International,https://www.ivtinternational.com/news/powertrain/dana-prepares-to-sell-off-highway-business-amid-leadership-changes.html,vol6, 2024-w48, mobile, SEEP, market development, H1, Dana,,,,,,,,,,,,,</t>
  </si>
  <si>
    <t>Horizon unveils 400 kW fuel cell for heavy-duty commercial vehicles - electrive.com,https://www.electrive.com/2024/11/28/horizon-unveils-400-kw-fuel-cell-for-heavy-duty-commercial-vehicles,vol4, 2024-w48, mobile, product release, system, H2, Horizon, ES-2,,,,,,,,,,,,</t>
  </si>
  <si>
    <t>XCMG's cabless electric ZNK95 truck &amp; XE1600H hybrid excavator at bauma China - International Mining,https://im-mining.com/2024/12/09/xcmgs-cabless-electric-znk95-truck-xe1600h-hybrid-excavator-at-bauma-china,vol6, 2024-w50, mobile, product release, system, XCMG, HA-1, electrification, ES-2, H2,,,,,,,,,,</t>
  </si>
  <si>
    <t>Kubota receives a CES â€œBest of Innovationâ€ award | Industrial Vehicle Technology International,https://www.ivtinternational.com/news/kubota-receives-a-ces-best-of-innovation-award.html,vol6, 2024-w49, mobile, technology, prototype, H2, kubota, HA-3,,,,,,,,,,,,</t>
  </si>
  <si>
    <t>Manitowoc launches largest topless tower crane | Industrial Vehicle Technology International,https://www.ivtinternational.com/news/manitowoc-launches-largest-topless-tower-crane.html,vol6, 2024-w49, crane, product release, system, H1, Manitowoc, HA-1,,,,,,,,,,,,</t>
  </si>
  <si>
    <t>DB Schenker setzt ferngesteuerte Gabelstapler ein,https://www.foerdern-und-heben.de/db-schenker-setzt-ferngesteuerte-gabelstapler-ein,vol6, 2024-w49, mobile, technology, automation, H2, enabl Technologies, IPr-4, HA-4,,,,,,,,,,,</t>
  </si>
  <si>
    <t>Driving the Zero-Emissions Vehicle Transition: The Role of Supply-Side Policies - RMI,https://rmi.org/driving-the-zero-emissions-vehicle-transition-the-role-of-supply-side-policies,vol4, 2024-w47, electrification, SEEP, regulation, H2, battery, ES-2,,,,,,,,,,,,</t>
  </si>
  <si>
    <t>Sustainable aviation fuel is taking off. What is it exactly?,https://www.canarymedia.com/articles/air-travel/sustainable-aviation-fuel-is-taking-off-but-what-is-it,vol4, 2024-w47, aviation &amp; space, SEEP, market development, H3, ES-2, sustainability, NB-10,,,,,,,,,,,</t>
  </si>
  <si>
    <t>Boring Company Speeds Up Tunneling. Vegas Loop Tunnels Could Finish in 2025 | NextBigFuture.com,https://www.nextbigfuture.com/2024/03/boring-company-speeds-up-tunneling-vegas-tunnels-could-finish-in-2025.html,vol6, 2024-w49, industrial applications, product release, system, H1, The Boring Company, HA-1, HA-8,,,,,,,,,,,</t>
  </si>
  <si>
    <t>PFAS: Vorsichtige Signale aber noch keine angemessene LÃ¶sung,https://www.oup-fluidtechnik.de/pfas-vorsichtige-signale-aber-noch-keine-angemessene-loesung,vol6, 2024-w50, sustainability, SEEP, regulation, H1,,,,,,,,,,,,,,</t>
  </si>
  <si>
    <t>John Deere Adds 112 More Iowa Layoffs,https://www.agriculture.com/john-deere-adds-112-more-iowa-layoffs-8758079?did=15708651-20241209&amp;hid=03e3d9199a4d3fce5ded25e4e5977b2904d442ec&amp;lctg=03e3d9199a4d3fce5ded25e4e5977b2904d442ec,vol6, 2024-w50, mobile, SEEP, market development, H1, John Deere,,,,,,,,,,,,,</t>
  </si>
  <si>
    <t>Eco Wave Power to link wave energy to national grid at Jaffa Port,https://www.offshore-energy.biz/eco-wave-power-to-link-wave-energy-to-national-grid-at-jaffa-port/,vol5, 2024-w48, SEEP, market development, H2, Eco Wave Power, ES-3, NB-6, maritime,,,,,,,,,,,</t>
  </si>
  <si>
    <t>Eco Wave Power gears up for first US onshore wave energy pilot installation,https://www.offshore-energy.biz/eco-wave-power-gears-up-for-first-us-onshore-wave-energy-pilot-installation/,vol5, 2024-w47, SEEP, market development, H2, Eco Wave Power, NB-6, ES-3, maritime,,,,,,,,,,,</t>
  </si>
  <si>
    <t>ManuRob autonomous loader exhibited at EuroTier | Industrial Vehicle Technology International,https://www.ivtinternational.com/news/autonomous-vehicles/manurob-autonomous-loader-exhibited-at-eurotier.html,vol5, 2024-w48, mobile, product release, system, ES-2, HA-3, H2, ManuRob, HA-4, IPr-4,,,,,,,,,</t>
  </si>
  <si>
    <t>Podcast #29 - The future of autonomous operations with Vinay Shet CEO of Teleo | Industrial Vehicle Technology International,https://www.ivtinternational.com/podcast/podcast-29-the-future-of-autonomy-with-vinay-shet-ceo-of-teleo.html?utm_campaign=Podcast%20episode%2029&amp;utm_content=Vinay%20Shet%20is%20co-founder%20and%20CEO%20of%20Teleo%2C%20a%20%E2%80%98supervised%20autonomy%E2%80%99%20firm%20that%20aims%20to%20revolutionise%20h&amp;utm_term=https%3A%2F%2Fwww.ivtinternational.com%2Fpodcast%2Fpodcast-29-the-future-of-autonomy-with-vinay-shet-ceo-of-teleo.html&amp;utm_medium=email&amp;utm_source=Industrial%20Vehicle%20Technology,vol5, 2024-w48, hydraulics, SEEP, market development, H1, Teleo, mobile,,,,,,,,,,,,</t>
  </si>
  <si>
    <t>Baukasten fÃ¼r drehzahlvariable Antriebe,https://www.oup-fluidtechnik.de/baukasten-fuer-drehzahlvariable-antriebe/,vol5, 2024-w48, hydraulics, SEEP, market development, H1, Hydac, competitors,,,,,,,,,,,,</t>
  </si>
  <si>
    <t>Miros introduces new wave and vessel motion prediction technology,https://www.ship-technology.com/news/miros-vessel-motion-prediction-technology/,vol5, 2024-w48, maritime, software, H2, Miros, NB-8, SD-2, SD-4, product release,,,,,,,,,,</t>
  </si>
  <si>
    <t>Integrating Servo Drives with Robotics: Key Considerations for Seamless Automation | RoboticsTomorrow,https://www.roboticstomorrow.com/article/2024/11/integrating-servo-drives-with-robotics-key-considerations-for-seamless-automation/23513,vol5, robotics, technology, automation, H1, IPr-2, 2024-w48,,,,,,,,,,,,,</t>
  </si>
  <si>
    <t>Candela delivers first electric hydrofoil to the US - electrive.com,https://www.electrive.com/2024/11/23/candela-delivers-first-electric-hydrofoil-to-the-us/,vol5, 2024-w48, SEEP, market development, H1, Candela, NB-8, maritime,,,,,,,,,,,,</t>
  </si>
  <si>
    <t>Schnelle Proportional-Einbauventile mit Vorsteuerventil,https://www.oup-fluidtechnik.de/schnelle-proportional-einbauventile-mit-vorsteuerventil/,vol5, 2024-w46, hydraulics, product release, valve, H1, Parker Hannifin, competitors,,,,,,,,,,,,</t>
  </si>
  <si>
    <t>Caterpillar expands Cat Command for Loading availability | Industrial Vehicle Technology International,https://www.ivtinternational.com/news/caterpillar-expands-cat-command-for-loading-availability.html,vol5, 2024-w46, mobile, product release, service, H1, Caterpillar, HA-1, SD-1,,,,,,,,,,,</t>
  </si>
  <si>
    <t>HD Hyundai nominated for Bauma 2025 innovation award | Industrial Vehicle Technology International,https://www.ivtinternational.com/news/construction/hd-hyundai-nominated-for-bauma-2025-innovation-award.html,vol5, 2024-w46, mobile, SEEP, market development, HD Hyundai, HA-1, ES-2, H1,,,,,,,,,,,</t>
  </si>
  <si>
    <t>VIDEO: Propson Embraces Trend Toward Rotating Telehandlers : CEG,https://www.constructionequipmentguide.com/propson-embraces-trend-toward-rotating-telehandlers/66544,vol5, 2024-w46, mobile, product release, system, H2, HA-1, Manitou Group,,,,,,,,,,,,</t>
  </si>
  <si>
    <t>Neuer 48-Volt-Elektro-Linearaktuator,https://www.oup-fluidtechnik.de/neuer-48-volt-elektro-linearaktuator/,vol5, 2024-w45, hydraulics, product release, actuators, H1, Thomson Ind., HA-3, HA-4, competitors,,,,,,,,,,</t>
  </si>
  <si>
    <t>EU-backed tidal array project targets 9.6 MW of tidal energy by 2027,https://www.offshore-energy.biz/eu-backed-tidal-array-project-targets-9-6-mw-of-tidal-energy-by-2027/,vol5, 2024-w45, industrial applications, SEEP, funding, ES-3, NB-6, sustainability, H2,,,,,,,,,,,</t>
  </si>
  <si>
    <t>Danfoss Power Solutions launches ACL 3.2 software | Industrial Vehicle Technology International,https://www.ivtinternational.com/news/technology/danfoss-power-solutions-launches-acl-3-2-software.html,vol5, 2024-w46, mobile, product release, software, H2, Danfoss, HA-1, HA-8, competitors,,,,,,,,,,</t>
  </si>
  <si>
    <t>Ringspann Ã¼berarbeitet elektrohydraulische Bremsen,https://www.oup-fluidtechnik.de/ringspann-ueberarbeitet-elektrohydraulische-bremsen/,vol5, 2024-w46, hydraulics, product release, H1, Ringspann, crane, maritime, actuators,,,,,,,,,,,</t>
  </si>
  <si>
    <t>Danfoss Power Solutions launches Editron EM-PMI540B electric motor | Industrial Vehicle Technology International,https://www.ivtinternational.com/news/danfoss-power-solutions-launches-editron-em-pmi540b-electric-motor.html,vol5, 2024-w45, mobile, product release, motor, H1, Danfoss, maritime, ES-2, HA-1, HA-3, HA-8, NB-8, competitors,,,,,,</t>
  </si>
  <si>
    <t>Parker Introduces DFplusÂ® Generation IV Proportional Valves for Demanding Industrial Applications - Fluid Power Journal,https://fluidpowerjournal.com/parker-introduces-dfplus-generation-iv-proportional-valves-for-demanding-industrial-applications-2/,vol5, 2024-w44, hydraulics, product release, valve, H1, industrial applications, Parker Hannifin, competitors,,,,,,,,,,,</t>
  </si>
  <si>
    <t>Kubota and Fede unveil new autonomous sprayer concept | Industrial Vehicle Technology International,https://www.ivtinternational.com/news/agriculture/kubota-and-fede-unveil-new-autonomous-sprayer-concept.html,vol5, 2024-w44, mobile, product release, system, HA-3, NB-7, kubota, H2,,,,,,,,,,,</t>
  </si>
  <si>
    <t>GroÃŸer Fortschritt bei elektrohydrostatischen Antrieben,https://www.oup-fluidtechnik.de/grosser-fortschritt-bei-elektrohydrostatischen-antrieben/,vol5, 2024-w44, hydraulics, product release, actuators, H1, Moog, electrification, competitors,,,,,,,,,,,</t>
  </si>
  <si>
    <t>Parker Hannifin highlights new Force Command EHA technology,https://www.mobilehydraulictips.com/parker-hannifin-highlights-new-force-command-eha-technology/,vol5, 2024-w45, hydraulics, technology, prototype, H2, Parker Hannifin, competitors,,,,,,,,,,,,</t>
  </si>
  <si>
    <t>Lion E-Mobility completes battery cooling tests - electrive.com,https://www.electrive.com/2024/11/05/lion-e-mobility-completes-battery-cooling-tests/,vol5, 2024-w45, battery, technology, thermal, H2, Lion E-Mobility, ES-2,,,,,,,,,,,,</t>
  </si>
  <si>
    <t>Cummins showcases engine technology at EIMA | Industrial Vehicle Technology International,https://www.ivtinternational.com/news/cummins-showcases-engine-technology-at-eima.html,vol5, 2024-w45, mobile, product release, motor, H1, ES-2, Cummins, HA-3,,,,,,,,,,,</t>
  </si>
  <si>
    <t>Danfoss Power Solutions expands D1P open-circuit high-power pump portfolio,https://www.mobilehydraulictips.com/danfoss-power-solutions-expands-d1p-open-circuit-high-power-pump-portfolio/,vol5, 2024-w44, hydraulics, product release, pump, H1, Danfoss, competitors,,,,,,,,,,,,</t>
  </si>
  <si>
    <t>DEVELON to Showcase Three Machines at World of Concrete : CEG,https://www.constructionequipmentguide.com/develon-to-showcase-three-machines-at-world-of-concrete/66739,vol7, 2024-w50, mobile, product release, system, H1, Develon, HA-1,,,,,,,,,,,,</t>
  </si>
  <si>
    <t>Average Horizon</t>
  </si>
  <si>
    <t>Horizon #</t>
  </si>
  <si>
    <t>Sub-trend</t>
  </si>
  <si>
    <t>Trend</t>
  </si>
  <si>
    <t>Statistics from main</t>
  </si>
  <si>
    <t>Statistics on all</t>
  </si>
  <si>
    <t>Relative importance</t>
  </si>
  <si>
    <t>HAWE scoring 2022</t>
  </si>
  <si>
    <t>Est. Horizon</t>
  </si>
  <si>
    <t>Years</t>
  </si>
  <si>
    <t>Autonomus Intralogistic</t>
  </si>
  <si>
    <t>Chinaâ€™s construction OEMs have made strides. Should western firms worry?,https://www.accessbriefing.com/chinas-construction-oems-have-made-strides-should-western-firms-worry/8042646.article,vol6, 2024-w49, mobile, SEEP, market development, H2, NB-4,,,,,,,,,,,,,</t>
  </si>
  <si>
    <t>Ontario aims to refurbish Pickering Nuclear Generating Station - On-Site Magazine,https://www.on-sitemag.com/construction/ontario-aims-to-refurbish-pickering-nuclear-generating-station/1003984284/,vol7, 2025-w05, sustainability, SEEP, market development, H3, ES-2,,,,,,,,,,,,,</t>
  </si>
  <si>
    <t>Digital Product Passport: Navigating the New Regulatory Landscape | ManufacturingTomorrow,https://www.manufacturingtomorrow.com/news/2025/01/27/digital-product-passport-navigating-the-new-regulatory-landscape/24192,vol7, 2025-w05, sustainability, SEEP, regulation, H1, ES-2,,,,,,,,,,,,,</t>
  </si>
  <si>
    <t>WinGDâ€™s X-DF-A ammonia-fuelled engine meets early test expectations,https://www.ship-technology.com/news/wingds-x-df-a-ammonia-fuelled-engine/,vol7, 2025-w05, maritime, technology, prototype, H3, ES-2, WindGD,,,,,,,,,,,,</t>
  </si>
  <si>
    <t>Liebherr Expands Its Hampton Roads Va. Manufacturing Capabilities : CEG,https://www.constructionequipmentguide.com/liebherr-expands-its-manufacturing-capabilities/67085,vol7, 2025-w05, mobile, SEEP, market development, H1, Liebherr, HA-1, HA-8,,,,,,,,,,,</t>
  </si>
  <si>
    <t>Ati Motors raises $20M as India's robotics industry grows | TechCrunch,https://techcrunch.com/2025/01/22/ati-motors-raises-20m-as-indias-robotics-industry-grows/,vol7, 2025-w04, mobile, SEEP, investment, H2, IPr-4, HA-4,,,,,,,,,,,,</t>
  </si>
  <si>
    <t>President Trump issues executive order â€œUnleashing American Energyâ€,https://me.smenet.org/webContent.cfm?webarticleid=5022,vol7, 2025-w04, sustainability, SEEP, regulation, H1, HA-8,,,,,,,,,,,,,</t>
  </si>
  <si>
    <t>Top 5 trends for the AIoT industry in 2025 | RoboticsTomorrow,https://www.roboticstomorrow.com/story/2025/01/top-5-trends-for-the-aiot-industry-in-2025/23984/,vol7, 2025-w04, sensors, SEEP, market development, H2, SD-2,,,,,,,,,,,,,</t>
  </si>
  <si>
    <t>Nord Drivesystems: AntriebslÃ¶sungen fÃ¼r Crane &amp; Cargo,https://www.oup-fluidtechnik.de/nord-drivesystems-antriebsloesungen-fuer-crane-cargo/,vol7, 2025-w04, crane, SEEP, market development, H1, Nord Drivesystems, HA-1,,,,,,,,,,,,</t>
  </si>
  <si>
    <t>Lithuaniaâ€™s Klaipeda Port launches green hydrogen ship,https://www.ship-technology.com/news/lithuanias-klaipeda-port-green-hydrogen-ship/,vol7, 2025-w04, maritime, product release, system, H1, ES-2, NB-8,,,,,,,,,,,,</t>
  </si>
  <si>
    <t>Bio-Ultimax 1200LT hydraulic fluids conquer cold weather challenges - Fluid Power World,https://www.fluidpowerworld.com/bio-ultimax-1200lt-hydraulic-fluids-conquer-cold-weather-challenges/,vol7, 2025-w04, technology, materials, H1, ES-5,,,,,,,,,,,,,,</t>
  </si>
  <si>
    <t>Motion controls sales fell by 6.9% in 2024 in â€˜rough yearâ€™ - Drives&amp;Controls,https://drivesncontrols.com/motion-controls-sales-fell-by-6-9-in-2024-in-rough-year/?utm_source=rss&amp;utm_medium=rss&amp;utm_campaign=motion-controls-sales-fell-by-6-9-in-2024-in-rough-year,vol7, 2025-w04, hydraulics, SEEP, market development, H2,,,,,,,,,,,,,,</t>
  </si>
  <si>
    <t>The Enduring Benefits of Electro-Hydraulic Linear Actuators in an Electrified World - Fluid Power Journal,https://fluidpowerjournal.com/the-enduring-benefits-of-electro-hydraulic-linear-actuators-in-an-electrified-world/,vol7, 2025-w04, hydraulics, SEEP, market development, H2, Parker Hannifin, ES-2, electrification,,,,,,,,,,,</t>
  </si>
  <si>
    <t>UNM Engineers Develop Bendable Concrete for 3D Printing,https://3dprintingindustry.com/news/unm-engineers-develop-bendable-concrete-for-3d-printing-235853/,vol7, 2025-w04, 3DP, technology, materials, H3, IPr-7, HA-1,,,,,,,,,,,,</t>
  </si>
  <si>
    <t>Kubota Updates Compact Excavator Lineup With Next-Generation KX040-5 : CEG,https://www.constructionequipmentguide.com/kubota-updates-compact-excavator-lineup-with-next-generation-kx040-5/67069,vol7, 2025-w04, mobile, product release, system, H1, kubota, HA-1,,,,,,,,,,,,</t>
  </si>
  <si>
    <t>DEVELON DX62R-7 Mini Excavator Featured at World of Concrete : CEG,https://www.constructionequipmentguide.com/develon-dx62r-7-mini-excavator-featured-at-world-of-concrete/67067,vol7, 2025-w04, mobile, SEEP, market development, H1, Develon, HA-1,,,,,,,,,,,,</t>
  </si>
  <si>
    <t>Finlay unveils new C-1550+ tracked cone crusher | Industrial Vehicle Technology International,https://www.ivtinternational.com/news/construction/finlay-unveils-new-c-1550-tracked-cone-crusher.html,vol7, 2025-w04, mobile, product release, system, H1, Finlay, HA-8,,,,,,,,,,,,</t>
  </si>
  <si>
    <t>Kubota Introduces Newly Enhanced Compact Track Loader: SVL97-3 : CEG,https://www.constructionequipmentguide.com/kubota-introduces-newly-enhanced-compact-track-loader-svl97-3/67047,vol7, 2025-w04, mobile, product release, system, H1, kubota, HA-1, HA-3,,,,,,,,,,,</t>
  </si>
  <si>
    <t>Teradyne Robotics and Analog Devices Enter Strategic Partnership to Accelerate the Adoption of AI and Advanced Robotics-Driven Collaborative Automation in Manufacturing | ManufacturingTomorrow,https://www.manufacturingtomorrow.com/news/2025/01/22/teradyne-robotics-and-analog-devices-enter-strategic-partnership-to-accelerate-the-adoption-of-ai-and-advanced-robotics-driven-collaborative-automation-in-manufacturing/24176,vol7, 2025-w04, robotics, SEEP, partnership, H2, Teradyne Robotics, ADI, IPr-2, IPr-3, HA-5,,,,,,,,,</t>
  </si>
  <si>
    <t>Fendt introduces machines to the UK at Lamma | Industrial Vehicle Technology International,https://www.ivtinternational.com/news/agriculture/fendt-launches-new-machinery-at-lamma.html,vol7, 2025-w04, mobile, product release, system, H1, Fendt, HA-3,,,,,,,,,,,,</t>
  </si>
  <si>
    <t>Clark expands range of electric forklifts | Industrial Vehicle Technology International,https://www.ivtinternational.com/news/materials-handling/clark-expands-the-s-series-electric-with-three-wheel-and-four-wheel-forklifts.html,vol7, 2025-w04, mobile, SEEP, market development, H1, Clark, electrification, ES-2, HA-4,,,,,,,,,,</t>
  </si>
  <si>
    <t>Vented linear position sensors offer accurate and precise cylinder displacement - Fluid Power World,https://www.fluidpowerworld.com/vented-linear-position-sensors-offer-accurate-and-precise-cylinder-displacement/,vol7, 2025-w04, sensors, product release, position, H1, NewTek,,,,,,,,,,,,,</t>
  </si>
  <si>
    <t>Next-Generation Robots will Rely on Integrating AI and Motion Control,https://www.powermotiontech.com/technologies/artificial-intelligence/article/55251194/zapi-group-next-generation-robots-will-rely-on-integrating-ai-and-motion-control,vol7, 2025-w03, robotics, technology, automation, H2, IPr-2,,,,,,,,,,,,,</t>
  </si>
  <si>
    <t>Fluid Power Shipments Drop in November 2024,https://www.powermotiontech.com/hydraulics/media-gallery/55259956/national-fluid-power-association-nfpa-fluid-power-shipments-drop-in-november-2024,vol7, 2025-w02, hydraulics, SEEP, market development, H1,,,,,,,,,,,,,,</t>
  </si>
  <si>
    <t>Toro Introduces Electric Swivel Ultra Buggy e2500-TS : CEG,https://www.constructionequipmentguide.com/toro-introduces-electric-swivel-ultra-buggy-e2500-ts/67046,vol7, 2025-w04, mobile, product release, system, H1, HA-1, electrification, HA-4, HA-6,,,,,,,,,,</t>
  </si>
  <si>
    <t>AI-Powered Design Tools Can Enhance Fluid Power Product Development,https://www.powermotiontech.com/sensors-software/computer-aided-design/article/55261613/ai-improves-design-tools-for-fluid-power-systems,vol7, 2025-w04, hydraulics, technology, manufacturing, H2, SD-2,,,,,,,,,,,,,</t>
  </si>
  <si>
    <t>DEVELON DL280-7 Wheel Loader: A Closer Look : CEG,https://www.constructionequipmentguide.com/develon-dl280-7-wheel-loader-a-closer-look/67040,vol7, 2025-w04, mobile, product release, system, H1, Develon, HA-1, HA-8,,,,,,,,,,,</t>
  </si>
  <si>
    <t>Eletrohydraulisches Hubsystem von Hawe,https://www.oup-fluidtechnik.de/eletrohydraulisches-hubsystem-von-hawe/,vol7, 2025-w04, industrial applications, product release, actuators, H1, HAWE, HA-5,,,,,,,,,,,,</t>
  </si>
  <si>
    <t>Cedarapids Releases TI4250 Horizontal Shaft Impactor : CEG,https://www.constructionequipmentguide.com/cedarapids-releases-ti4250-horizontal-shaft-impactor/67032,vol7, 2025-w04, industrial applications, product release, system, H1, Cedarapids, HA-8,,,,,,,,,,,,</t>
  </si>
  <si>
    <t>Liebherr to bring AHS and IoMine to Germany,https://im-mining.com/2025/01/21/liebherr-iomine-and-battery-driven-autonomous-t-264-to-be-displayed-at-bauma/,vol7, 2025-w04, mobile, SEEP, partnership, Liebherr, Fortescue, ES-2, HA-8, H2,,,,,,,,,,</t>
  </si>
  <si>
    <t>How do you prevent microbes in hydraulic oil? - Fluid Power World,https://www.fluidpowerworld.com/how-do-you-prevent-microbes-in-hydraulic-oil/,vol7, 2025-w03, hydraulics, technology, materials, H1,,,,,,,,,,,,,,</t>
  </si>
  <si>
    <t>International Mining | Kodiak delivers first customer-owned autonomous RoboTrucks to Atlas Energy,https://im-mining.com/2025/01/24/kodiak-delivers-first-customer-owned-autonomous-robotrucks-to-atlas-energy/,vol7, 2025-w04, mobile, SEEP, market development, H2, Kodiak, ES-2, IPr-4, HA-8, HA-4,,,,,,,,,</t>
  </si>
  <si>
    <t>Trump moves to sink offshore wind | TechCrunch,https://techcrunch.com/2025/01/21/trump-moves-to-sink-offshore-wind/,vol7, 2025-w04, industrial applications, SEEP, geopolitics, H1, HA-2, ES-3,,,,,,,,,,,,</t>
  </si>
  <si>
    <t>Safety and performance in high-voltage batteries,https://www.powerprogress.com/news/safety-and-performance-in-high-voltage-batteries/8049799.article,vol7, 2025-w03, battery, SEEP, market development, H1, Flash Battery, ES-2,,,,,,,,,,,,</t>
  </si>
  <si>
    <t>Navigating the complex world of battery logistics,"https://www.powerprogress.com/news/navigating-the-complex-world-of-battery-logistics/8049666.article?utm_source=newsletter&amp;utm_medium=email&amp;utm_campaign=recap,-w/o-1-2025-01-17&amp;encoded_email=bS5nYXZhZ25pbkBoYXdlLmF0",vol7, 2025-w03, battery, SEEP, regulation, H1,,,,,,,,,,,,,,</t>
  </si>
  <si>
    <t>Trump declares a â€˜national energy emergencyâ€™,https://www.theverge.com/2025/1/20/24347870/trump-executive-order-fossil-fuels-environment,vol7, 2025-w04, sustainability, SEEP, geopolitics, H1, ES-2, NB-4,,,,,,,,,,,,</t>
  </si>
  <si>
    <t>Brain-inspired nanotech points to a new era in electronics,https://www.sciencedaily.com/releases/2025/01/250109130028.htm,vol7, 2025-w02, computing, technology, research, H3, SD-8,,,,,,,,,,,,,</t>
  </si>
  <si>
    <t>How Robot Sensors Are Powering a USD 5 Billion Revolution by 2032 | RoboticsTomorrow,https://www.roboticstomorrow.com/story/2025/01/how-robot-sensors-are-powering-a-usd-5-billion-revolution-by-2032/23916/,vol7, 2025-w03, sensors, SEEP, market development, H3, robotics, IPr-2,,,,,,,,,,,,</t>
  </si>
  <si>
    <t>Decarbonizing brings economic gains says RBC Climate Action Institute - On-Site Magazine,https://www.on-sitemag.com/construction/decarbonizing-brings-economic-gains-says-rbc-climate-action-institute/1003984233/,vol7, 2025-w03, sustainability, SEEP, market development, H2, ES-2, ES-3, NB-6,,,,,,,,,,,</t>
  </si>
  <si>
    <t>CES 2025 Spotlights Heavy Machinery Industry's Advancements in Electrification and Automation,https://www.powermotiontech.com/technologies/news/55253017/ces-2025-spotlights-heavy-machinery-industrys-advancements-in-electrification-and-automation,vol7, 2025-w03, mobile, SEEP, prototype, H2, electrification, ES-2,,,,,,,,,,,,</t>
  </si>
  <si>
    <t>NFPA Collecting Input on Industrial Fluid Power Market Drivers,https://www.powermotiontech.com/pneumatics/news/55261481/national-fluid-power-association-nfpa-nfpa-collecting-input-on-industrial-fluid-power-market-drivers,vol7, 2025-w03, hydraulics, technology, roadmap, H2, NFPA,,,,,,,,,,,,,</t>
  </si>
  <si>
    <t>FEATURE: Mission to the Moon - Electric &amp; Hybrid Vehicle Technology International,https://www.electrichybridvehicletechnology.com/features/feature-mission-to-the-moon.html,vol7, 2025-w04, aviation &amp; space, technology, research, H3, NB-10, NASA,,,,,,,,,,,,</t>
  </si>
  <si>
    <t>CASE STUDY: CNH's agricultural design challenge 2025 | Industrial Vehicle Technology International,https://www.ivtinternational.com/ivt-concept/case-study-cnhs-agricultural-design-challenge-2025.html,vol7, 2025-w04, mobile, technology, research, H3, CNH In. America LLC, Martini, HA-3, NB-7,,,,,,,,,,</t>
  </si>
  <si>
    <t>GridRaster Inc. : A Revolution Driven by Robotics Automation and AI,https://www.mfg-outlook.com/manufacturing-software-technologies/gridraster-inc-a-revolution-driven-by-robotics-automation-and-ai,vol7, 2025-w04, robotics, SEEP, market development, H1, Amazon, IPr-2, IPr-3, SD-2, SD-1,,,,,,,,,</t>
  </si>
  <si>
    <t>Sanmar to build fully electric tug for Svitzer,https://www.ship-technology.com/news/sanmar-fully-electric-tug-svitzer/?cf-view,vol7, 2025-w04, maritime, product release, system, H1, Sanmar, NB-8,,,,,,,,,,,,</t>
  </si>
  <si>
    <t>NewTek Vented Linear Position Sensors Offer Accurate and Precise Measurement of Displacement in Hydraulic Cylinders - Fluid Power Journal,https://fluidpowerjournal.com/newtek-vented-linear-position-sensors-offer-accurate-and-precise-measurement-of-displacement-in-hydraulic-cylinders/,vol7, 2025-w04, sensors, product release, displacement, H1, NewTek, SD-4,,,,,,,,,,,,</t>
  </si>
  <si>
    <t>Loft Orbital lands a fresh $170M after logging over $500M of bookings | TechCrunch,https://techcrunch.com/2025/01/15/loft-orbital-lands-a-fresh-170-million-after-logging-over-500-million-of-bookings/,vol7, 2025-w03, aviation &amp; space, SEEP, investment, H3, Loft Orbital, NB-10,,,,,,,,,,,,</t>
  </si>
  <si>
    <t>Bezosâ€™ Blue Origin successfully launches SpaceX rival,https://www.theverge.com/2025/1/16/24342567/blue-origin-launch-sucessful,vol7, 2025-w03, aviation &amp; space, SEEP, market development, H2, Blue Origin, NB-10,,,,,,,,,,,,</t>
  </si>
  <si>
    <t>E2 Systems' Material Placer Solution Serves Practical Need : CEG,https://www.constructionequipmentguide.com/e2-systems-material-placer-solution-serves-practical-need/67002,vol7, 2025-w03, mobile, product release, system, H1, HA-1, E2 Systems,,,,,,,,,,,,</t>
  </si>
  <si>
    <t>Neura raises â‚¬120m to propel cognitive and humanoid robotics - Drives&amp;Controls,https://drivesncontrols.com/neura-raises-e120m-to-propel-cognitive-and-humanoid-robotics/?utm_source=rss&amp;utm_medium=rss&amp;utm_campaign=neura-raises-e120m-to-propel-cognitive-and-humanoid-robotics,vol7, 2025-w03, robotics, SEEP, investment, H2, Neura Robotics, IPr-2,,,,,,,,,,,,</t>
  </si>
  <si>
    <t>Sandvik Launches New Wheeled Jaw Crusher : CEG,https://www.constructionequipmentguide.com/sandvik-launches-new-wheeled-jaw-crusher/67006,vol7, 2025-w03, mobile, product release, system, H1, Sandvik, HA-8, ES-2,,,,,,,,,,,</t>
  </si>
  <si>
    <t>Mecbo America Launches Beton Cap Concrete Mixer-Pump : CEG,https://www.constructionequipmentguide.com/mecbo-america-launches-beton-cap-concrete-mixer-pump/67010,vol7, 2025-w03, mobile, product release, system, H1, HA-1, Mecbo,,,,,,,,,,,,</t>
  </si>
  <si>
    <t>Norwayâ€™s Berge Rederi selects Norsepower Rotor Sails for cargo vessels,https://www.ship-technology.com/news/berge-rederi-norsepower-sails/,vol7, 2025-w03, maritime, SEEP, market development, H1, ES-2, NB-8,,,,,,,,,,,,</t>
  </si>
  <si>
    <t>NOHFC funding to charge RIINO commercialisation plans,https://im-mining.com/2025/01/17/riino-awarded-c2-million-in-nohfc-funding-to-progress-zero-emission-rail-haulage-plans/,vol7, 2025-w03, mobile, SEEP, investment, H3, HA-8, ES-2,,,,,,,,,,,,</t>
  </si>
  <si>
    <t>2025 forecast: machine markets rebalance as headwinds bite,https://www.powerprogress.com/news/2025-forecast-machine-markets-rebalance-as-headwinds-bite/8049463.article#,vol7, 2024-w51, mobile, SEEP, market development, H1,,,,,,,,,,,,,,</t>
  </si>
  <si>
    <t>Case IH launches updated Quantum tractor,https://www.powerprogress.com/news/case-ih-launches-updated-quantum-tractor/8049833.article?utm_source=newsletter&amp;utm_medium=email&amp;utm_campaign=what-drives-electrification-oems-share-their-journeys-at-roundtable-8049894--2025-01-16&amp;encoded_email=bS5nYXZhZ25pbkBoYXdlLmF0,vol7, 2025-w02, mobile, product release, system, H1, HA-3, Case IH,,,,,,,,,,,,</t>
  </si>
  <si>
    <t>Kubota introduces two new machines at Lamma | Industrial Vehicle Technology International,https://www.ivtinternational.com/news/construction/kubota-introduces-two-new-machines-at-lamma.html?utm_campaign=16th%20January&amp;utm_content=READ%20MORE&amp;utm_term=https%3A%2F%2Fwww.ivtinternational.com%2Fnews%2Fconstruction%2Fkubota-introduces-two-new-machines-at-lamma.html&amp;utm_medium=email&amp;utm_source=Industrial%20Vehicle%20Technology,vol7, 2025-w03, mobile, product release, system, H1, HA-3, kubota,,,,,,,,,,,,</t>
  </si>
  <si>
    <t>Major US 3D concrete printer confirms round of layoffs,https://www.constructionbriefing.com/news/major-us-3d-concrete-printer-confirms-round-of-layoffs/8049718.article?utm_source=newsletter&amp;utm_medium=email&amp;utm_campaign=construction-europe-2025-01-15&amp;encoded_email=bS5nYXZhZ25pbkBoYXdlLmF0,vol7, 2025-w02, 3DP, SEEP, market development, H1, ICON, IPr-7, HA-1,,,,,,,,,,,</t>
  </si>
  <si>
    <t>Mecalac launches Revotruck dumper with rotating cab,https://www.powerprogress.com/news/mecalac-launches-revotruck-dumper-with-rotating-cab/8049699.article?utm_source=newsletter&amp;utm_medium=email&amp;utm_campaign=navigating-the-world-of-battery-logistics-8049666--2025-01-13&amp;encoded_email=bS5nYXZhZ25pbkBoYXdlLmF0,vol7, 2025-w02, mobile, product release, system, H1, Mecalac, HA-1,,,,,,,,,,,,</t>
  </si>
  <si>
    <t>Elhyte launches battery for construction equipment at CES,https://www.powerprogress.com/news/elhyte-launches-battery-for-construction-equipment-at-ces/8049585.article?utm_source=newsletter&amp;utm_medium=email&amp;utm_campaign=power-progress-2025-01-14&amp;encoded_email=bS5nYXZhZ25pbkBoYXdlLmF0,vol7, 2025-w02, battery, product release, system, H1, Elhyte, ES-2, HA-1, mobile,,,,,,,,,,</t>
  </si>
  <si>
    <t>Interview: LGMGâ€™s Ares Song on new products and diversification,https://www.accessbriefing.com/news/interv/8049720.article?utm_source=newsletter&amp;utm_medium=email&amp;utm_campaign=access-international-2025-01-14&amp;encoded_email=bS5nYXZhZ25pbkBoYXdlLmF0,vol7, 2025-w02, mobile, SEEP, market development, H1, LGMG, NB-4,,,,,,,,,,,,</t>
  </si>
  <si>
    <t>Caterpillar reveals next-gen telehandlers,https://www.accessbriefing.com/news/caterpillar-reveals-line-of-next-gen-telehandlers/8049611.article?utm_source=newsletter&amp;utm_medium=email&amp;utm_campaign=access-international-2025-01-14&amp;encoded_email=bS5nYXZhZ25pbkBoYXdlLmF0,vol7, 2025-w02, mobile, product release, H1, Caterpillar, HA-4,,,,,,,,,,,,,</t>
  </si>
  <si>
    <t>First telehandler produced by LGMG in Mexico,https://www.accessbriefing.com/news/first-telehandler-produced-by-lgmg-in-mexico/8049598.article?utm_source=newsletter&amp;utm_medium=email&amp;utm_campaign=access-international-2025-01-14&amp;encoded_email=bS5nYXZhZ25pbkBoYXdlLmF0,vol7, 2025-w02, mobile, SEEP, market development, H1, LGMG, NB-4,,,,,,,,,,,,</t>
  </si>
  <si>
    <t>Fluid Power Shipments Drop in November 2024,https://www.powermotiontech.com/hydraulics/media-gallery/55259956/national-fluid-power-association-nfpa-fluid-power-shipments-drop-in-november-2024?slide=3&amp;id=55259956,vol7, 2025-w02, hydraulics, SEEP, market development, H1,,,,,,,,,,,,,,</t>
  </si>
  <si>
    <t>Software fÃ¼r autonome Off-Highway-Maschinen,https://www.oup-fluidtechnik.de/software-fuer-autonome-off-highway-maschinen/,vol7, 2025-w02, mobile, product release, software, H1, Danfoss, IPr-4,,,,,,,,,,,,</t>
  </si>
  <si>
    <t>GLAMS Project: 3D Printing Geopolymers from Lunar Soils,https://3dprintingindustry.com/news/glams-project-3d-printing-geopolymers-from-lunar-soils-235550/,vol7, 2025-w02, 3DP, technology, research, H3, aviation &amp; space, NB-10,,,,,,,,,,,,</t>
  </si>
  <si>
    <t>OSARO CEO Derik Pridmore's 2025 Robotics Predictions: AI-Powered Solutions and Practical Automation Take Center Stage | RoboticsTomorrow,https://www.roboticstomorrow.com/story/2025/01/osaro-ceo-derik-pridmores-2025-robotics-predictions-ai-powered-solutions-and-practical-automation-take-center-stage/23823/,vol7, 2025-w02, robotics, technology, automation, H3, industrial mfg, IPr-2,,,,,,,,,,,,</t>
  </si>
  <si>
    <t>Terex Utilities Names Top 5 Tech Tips of 2024 : CEG,https://www.constructionequipmentguide.com/terex-utilities-names-top-5-tech-tips-of-2024/66971,vol7, 2025-w02, hydraulics, technology, monitoring, H1, a,,,,,,,,,,,,,</t>
  </si>
  <si>
    <t>Next generation e-drive - Electric &amp; Hybrid Vehicle Technology International,https://www.electrichybridvehicletechnology.com/technical-articles/next-generation-e-drive.html,vol7, 2025-w03, mobile, technology, prototype, H2, Magna, ES-2,,,,,,,,,,,,</t>
  </si>
  <si>
    <t>BMW expands EV battery recycling with pan-European initiative - Electric &amp; Hybrid Vehicle Technology International,https://www.electrichybridvehicletechnology.com/news/bmw-expands-ev-battery-recycling-with-pan-european-initiative.html,vol7, 2025-w02, battery, SEEP, partnership, H2, BMW, SK Tes, ES-2, ES-4, AO-2,,,,,,,,,</t>
  </si>
  <si>
    <t>Tigercat Launches 120 Winch Assist : CEG,https://www.constructionequipmentguide.com/tigercat-launches-120-winch-assist/66977,vol7, 2025-w02, mobile, product release, system, H1, Tigercat, HA-7,,,,,,,,,,,,</t>
  </si>
  <si>
    <t>International Mining | Epiroc and ABB advance collaboration on underground trolley solutions for mining,https://im-mining.com/2025/01/14/epiroc-and-abb-advance-collaboration-on-underground-trolley-solutions-for-mining/,vol7, 2025-w02, mobile, SEEP, partnership, H2, Epiroc, ABB, HA-8, ES-2, electrification, AO-2,,,,,,,,</t>
  </si>
  <si>
    <t>Exploring the Future of Supply Chain in 2025 | RoboticsTomorrow,https://www.roboticstomorrow.com/article/2025/01/exploring-the-future-of-supply-chain-in-2025/23810,vol7, 2025-w02, industrial mfg, SEEP, geopolitics, H1, NB-4,,,,,,,,,,,,,</t>
  </si>
  <si>
    <t>Case 580EV Electric Backhoe Loader Wins Good Design Award : CEG,https://www.constructionequipmentguide.com/case-580ev-electric-backhoe-loader-wins-good-design-award/67011,vol7, 2025-w03, mobile, SEEP, market development, H1, HA-1, ES-2, electrification, Case Construction Equipment,,,,,,,,,,</t>
  </si>
  <si>
    <t>Micro Arc Joining For Electric Vehicle &amp; Battery Applications | ManufacturingTomorrow,https://www.manufacturingtomorrow.com/news/2025/01/14/-micro-arc-joining-for-electric-vehicle-battery-applications/24118,vol7, industrial mfg, technology, manufacturing, H1, AMADA WELD TECH, 2025-w02,,,,,,,,,,,,,</t>
  </si>
  <si>
    <t>New coiled tubing rig to be demonstrated in Arizona,https://im-mining.com/2025/01/15/ivanhoe-electric-to-deploy-xtremex-minings-automated-coil-tubing-rig-at-santa-cruz/,vol7, industrial applications, product release, system, H2, HA-8, XtremeX Mining Technology, 2025-w03,,,,,,,,,,,,</t>
  </si>
  <si>
    <t>Revolutionizing Forestry: How Advanced Wheeled Harvesters Boost Precision and Efficiency in Logging Operations,https://farmonaut.com/precision-farming/revolutionizing-forestry-how-advanced-wheeled-harvesters-boost-precision-and-efficiency-in-logging-operations/,vol4, 2024-w42, mobile, technology, automation, H2, HA-7,,,,,,,,,,,,,</t>
  </si>
  <si>
    <t>Battery-electric crawler crane new from Jekko,https://www.powerprogress.com/news/battery-electric-crawler-crane-new-from-jekko/8049408.article?utm_source=newsletter&amp;utm_medium=email&amp;utm_campaign=power-briefing-2024-12-20&amp;encoded_email=bS5nYXZhZ25pbkBoYXdlLmF0,vol7, 2024-w51, mobile, product release, system, H1, Jekko, ES-2, HA-1,,,,,,,,,,,</t>
  </si>
  <si>
    <t>Eve Energy introduces three new battery ranges for off-highway applications,https://www.powerprogress.com/news/eve-energy-introduces-three-new-battery-ranges-for-off-highway-applications/8049525.article?utm_source=newsletter&amp;utm_medium=email&amp;utm_campaign=new-construction-equipment-models-power-up-8049436--2025-01-06&amp;encoded_email=bS5nYXZhZ25pbkBoYXdlLmF0,vol7, 2025-w01, battery, product release, system, H1, Eve Energy, ES-2,,,,,,,,,,,,</t>
  </si>
  <si>
    <t>AAM to build electric vessels for San Francisco Bay Ferry,https://www.powerprogress.com/news/all-american-marine-to-build-electric-vessels-for-bay-area/8049416.article?utm_source=newsletter&amp;utm_medium=email&amp;utm_campaign=new-construction-equipment-models-power-up-8049436--2025-01-06&amp;encoded_email=bS5nYXZhZ25pbkBoYXdlLmF0,vol7, 2024-w52, maritime, product release, system, H2, ES-2, NB-8,,,,,,,,,,,,</t>
  </si>
  <si>
    <t>Tech companies want to capture carbon at paper mills and sewage plants,https://www.theverge.com/2024/12/23/24328158/paper-sewage-carbon-removal-google-salesforce-frontier-crew-co280,vol7, 2024-w52, sustainability, SEEP, market development, H3, ES-7, NB-6, HA-5, industrial applications,,,,,,,,,,</t>
  </si>
  <si>
    <t>RoboForce raises $10 million to create a robot workforce | TechCrunch,https://techcrunch.com/2025/01/06/roboforce-raises-10-millions-to-create-a-robot-workforce/,vol7, 2025-w01, robotics, SEEP, investment, H2, IPr-2, industrial mfg,,,,,,,,,,,,</t>
  </si>
  <si>
    <t>John Deere says its self-driving tractors and trucks will help address labor shortages,https://www.theverge.com/2025/1/6/24334357/john-deere-autonomous-tractor-truck-orchard-mow-ces,vol7, mobile, technology, automation, H2, John Deere, HA-3, NB-7, 2025-w01,,,,,,,,,,,</t>
  </si>
  <si>
    <t>Mantis Robotics Raises $5M to Advance Human-Centric Robots | ManufacturingTomorrow,https://www.manufacturingtomorrow.com/news/2024/12/17/mantis-robotics-raises-5m-to-advance-human-centric-robots/23994,vol7, 2024-w51, robotics, SEEP, investment, H2, Mantis Robotics, IPr-2,,,,,,,,,,,,</t>
  </si>
  <si>
    <t>THOMSON ADDS ENCODER OPTION TO STEPPER MOTOR LINEAR ACTUATOR ONLINE SELECTION TOOL | ManufacturingTomorrow,https://www.manufacturingtomorrow.com/news/2025/01/08/thomson-adds-encoder-option-to-stepper-motor-linear-actuator-online-selection-tool/24075,vol7, 2025-w02, hydraulics, product release, service, H1, Thomson Ind., electrification, NB-1,,,,,,,,,,,</t>
  </si>
  <si>
    <t>International Mining | NORCAT announces new collaborations with Komatsu and Becker Mining,https://im-mining.com/2024/12/17/norcat-announces-new-collaborations-with-komatsu-and-becker-mining/,vol7, 2024-w51, mobile, SEEP, partnership, H2, Norcat, Komatsu, HA-8, ES-2,,,,,,,,,,</t>
  </si>
  <si>
    <t>Zijin trials fully electric trucks,https://im-mining.com/2024/12/25/zijin-completes-trial-of-fully-electric-trucks-at-serbian-mine/,vol7, 2024-w52, mobile, SEEP, market development, H2, ES-2, electrification,,,,,,,,,,,,</t>
  </si>
  <si>
    <t>Oyu Tolgoi BEV fleet swells to number approaching 15,https://im-mining.com/2025/01/02/oyu-tolgoi-battery-electric-equipment-developments-intensify/,vol7, 2025-w01, mobile, SEEP, market development, H2, ES-2, HA-8, Epiroc, Sandvik, Normet,,,,,,,,,</t>
  </si>
  <si>
    <t>Autonomous drills heading to WAIO Escondida,https://im-mining.com/2025/01/07/autonomous-epiroc-pit-viper-drills-heading-to-bhp-waio-escondida/,vol7, 2025-w02, mobile, SEEP, market development, H1, HA-8, Epiroc,,,,,,,,,,,,</t>
  </si>
  <si>
    <t>Yanmar CE unveils new zero-tail swing excavators | Industrial Vehicle Technology International,https://www.ivtinternational.com/news/construction/yanmar-ce-unveils-new-zero-tail-excavators.html,vol7, 2025-w02, mobile, product release, system, H1, Yanmar Holdings, HA-1,,,,,,,,,,,,</t>
  </si>
  <si>
    <t>New Biodegradable Hydraulic Fluid Meets Requirements for Performance and Sustainability,https://www.powermotiontech.com/hydraulics/hydraulic-fluids/video/55248838/chevron-usa-new-biodegradable-hydraulic-fluid-meets-requirements-for-performance-and-sustainability,vol7, 2024-w51, sustainability, technology, materials, H1, hydraulics, ES-5, Chevron,,,,,,,,,,,</t>
  </si>
  <si>
    <t>Proportional Valves Are Evolving to Adapt to More Demanding Applications,https://www.powermotiontech.com/hydraulics/hydraulic-valves/article/55251145/parker-hannifin-proportional-valves-are-evolving-to-adapt-to-more-demanding-applications,vol7, 2025-w02, hydraulics, SEEP, market development, H1, Parker Hannifin,,,,,,,,,,,,,</t>
  </si>
  <si>
    <t>Future Sensor Market Growth Will Benefit from New Technology and Applications,https://www.powermotiontech.com/sensors-software/article/55250876/future-sensor-market-growth-will-benefit-from-new-technology-and-applications,vol7, 2025-w02, sensors, SEEP, market development, H1,,,,,,,,,,,,,,</t>
  </si>
  <si>
    <t>Hydraulic cylinders set standards for the future of construction machinery: lightweight sensors and sustainability - Fluid Power Journal,https://fluidpowerjournal.com/hydraulic-cylinders-set-standards-for-the-future-of-construction-machinery-lightweight-sensors-and-sustainability/,vol7, 2024-w51, hydraulics, SEEP, market development, H2, Liebherr,,,,,,,,,,,,,</t>
  </si>
  <si>
    <t>Electrification in Mobile Hydraulic Systems - Fluid Power Journal,https://fluidpowerjournal.com/electrification-in-mobile-hydraulic-systems/,vol7, 2024-w52, mobile, technology, efficiency, H2, electrification, ES-2, a,,,,,,,,,,,</t>
  </si>
  <si>
    <t>CATL unveils battery packs for battery swapping - electrive.com,https://www.electrive.com/2024/12/19/catl-unveils-battery-packs-for-battery-swapping/,vol7, 2024-w51, battery, SEEP, market development, H2, ES-2,,,,,,,,,,,,,</t>
  </si>
  <si>
    <t>Funding for battery recycling plant from ABTC - electrive.com,https://www.electrive.com/2024/12/20/funding-for-battery-recycling-plant-from-abtc/,vol7, 2024-w51, battery, SEEP, funding, H2, ES-2, ES-4,,,,,,,,,,,,</t>
  </si>
  <si>
    <t>Dutch working on aircraft propulsion with liquid hydrogen - electrive.com,https://www.electrive.com/2024/12/21/dutch-working-on-aircraft-propulsion-with-liquid-hydrogen/,vol7, 2024-w51, aviation &amp; space, technology, research, H3, ES-2, NB-10,,,,,,,,,,,,</t>
  </si>
  <si>
    <t>US Department of Energy funds battery research with $25 million - electrive.com,https://www.electrive.com/2024/12/26/us-department-of-energy-funds-battery-research-with-25-million/,vol7, 2024-w52, battery, SEEP, investment, H3, ES-2,,,,,,,,,,,,,</t>
  </si>
  <si>
    <t>Xing Mobility partners with Eneos to promote immersion-cooling battery systems - Electric &amp; Hybrid Vehicle Technology International,https://www.electrichybridvehicletechnology.com/news/xing-mobility-partners-with-eneos-to-promote-immersion-cooling-battery-systems.html,vol7, 2025-w02, battery, SEEP, partnership, H2, Xing Mobility, Eneos, ES-2,,,,,,,,,,,</t>
  </si>
  <si>
    <t>Siemens and Sony claim immersive metaverse â€˜breakthroughâ€™ - Drives&amp;Controls,https://drivesncontrols.com/siemens-and-sony-claim-immersive-metaverse-breakthrough/?utm_source=rss&amp;utm_medium=rss&amp;utm_campaign=siemens-and-sony-claim-immersive-metaverse-breakthrough,vol7, industrial mfg, SEEP, partnership, H1, Siemens, Sony, SD-1, 2025-w02,,,,,,,,,,,</t>
  </si>
  <si>
    <t>DEVELON DX225LC-7X Crawler Excavator : CEG,https://www.constructionequipmentguide.com/develon-dx225lc-7x-crawler-excavator-offers-fully-electrohydraulic-control-system/66795,vol7, 2024-w51, mobile, product release, system, H1, Develon, sensors, HA-1,,,,,,,,,,,</t>
  </si>
  <si>
    <t>Liebherr Announces West Coast Container Crane Contract : CEG,https://www.constructionequipmentguide.com/liebherr-announces-west-coast-container-crane-contract/66824,vol7, 2024-w51, crane, SEEP, market development, H1, maritime, Liebherr,,,,,,,,,,,,</t>
  </si>
  <si>
    <t>John Deere Reveals New Autonomous Machines Technology at CES 2025 : CEG,https://www.constructionequipmentguide.com/john-deere-reveals-new-autonomous-machines-technology-at-ces-2025/66907,vol7, mobile, product release, system, H2, Caterpillar, HA-3, HA-1, IPr-4, 2025-w02,,,,,,,,,,</t>
  </si>
  <si>
    <t>Engcon Launches New Tiltrotator Model : CEG,https://www.constructionequipmentguide.com/engcon-launches-new-model-of-tiltrotator-model/66940,vol7, 2025-w02, mobile, product release, attachment, H1, Engcon, HA-1,,,,,,,,,,,,</t>
  </si>
  <si>
    <t>MÃ¼llfahrzeug mit 3D-Bildverarbeitung,https://www.oup-fluidtechnik.de/muellfahrzeug-mit-3d-bildverarbeitung/,vol7, 2025-w01, mobile, product release, sensors, H2, HA-6,,,,,,,,,,,,,</t>
  </si>
  <si>
    <t>Automatische digitale Maschinen- und GelÃ¤ndemodelle,https://www.oup-fluidtechnik.de/automatische-digitale-maschinen-und-gelaendemodelle/,vol7, 2025-w02, mobile, product release, sensors, H1, MOBA Mobile Automation, SD-4,,,,,,,,,,,,</t>
  </si>
  <si>
    <t>Linear hydraulic snubber ensures controlled movements on mining shovel bucket doors,https://www.mobilehydraulictips.com/linear-hydraulic-snubber-ensures-controlled-movements-on-mining-shovel-bucket-doors/,vol7, 2024-w51, hydraulics, product release, actuators, H1, HA-8, Open Loop Energy,,,,,,,,,,,,</t>
  </si>
  <si>
    <t>MarQuipt uses Eckart E3 actuators for safe easy lifting,https://www.mobilehydraulictips.com/marquipt-uses-eckart-e3-helical-spline-actuators-for-safe-easy-lifting/,vol7, 2024-w52, maritime, product release, actuators, H1, MarQuipt, NB-8, hydraulics, Eckart,,,,,,,,,,</t>
  </si>
  <si>
    <t>Robot Era unveils groundbreaking ERA-42 model ushering in a new era of general-purpose robotics | ManufacturingTomorrow,https://www.manufacturingtomorrow.com/news/2024/12/24/robot-era-unveils-groundbreaking-era-42-model-ushering-in-a-new-era-of-general-purpose-robotics/24029,vol7, 2024-w52, robotics, product release, software, H2, Robot Era, IPr-2,,,,,,,,,,,,</t>
  </si>
  <si>
    <t>Epiroc launches latest battery-electric loader,https://im-mining.com/2025/01/09/epiroc-launches-scooptram-st10-g-battery-electric-underground-loader-for-smaller-drift-sizes/,vol7, 2025-w02, mobile, product release, H1, Epiroic, electrification, ES-2, HA-8,,,,,,,,,,,</t>
  </si>
  <si>
    <t>Kubota Unveils Wide Range of Customer Solutions at CES 2025 : CEG,https://www.constructionequipmentguide.com/kubota-unveils-wide-range-of-customer-solutions-at-ces-2025/66931,vol7, 2025-w02, mobile, technology, prototype, H2, kubota, HA-3, NB-7, ES-2, SD-4, electrification,,,,,,,,</t>
  </si>
  <si>
    <t>Geoquip Marine boosts fleet with sustainable vessel conversion,https://www.ship-technology.com/news/geoquip-fleet-sustainable-vessel/,vol7, 2024-w51, maritime, SEEP, market development, H1, NB-8, NB-6, Geoquip Marine,,,,,,,,,,,</t>
  </si>
  <si>
    <t>Anemoi Marine installs Rotor Sails on Vale's Sohar Max VLOC,https://www.ship-technology.com/news/anemoi-rotor-sails-vloc/,vol7, 2024-w51, maritime, SEEP, market development, H1, ES-2, NB-8, Anemoi Marine,,,,,,,,,,,</t>
  </si>
  <si>
    <t>Vard and partners explore next-gen nuclear technologies for maritime use,https://www.ship-technology.com/news/vard-nuclear-technologies-maritime-use/,vol7, 2025-w02, maritime, technology, research, H3, ES-2, NB-8,,,,,,,,,,,,</t>
  </si>
  <si>
    <t>Samsung Electronics To Become Largest Shareholder in Rainbow Robotics Accelerating Future Robot Development | RoboticsTomorrow,https://www.roboticstomorrow.com/story/2025/01/samsung-electronics-to-become-largest-shareholder-in-rainbow-robotics-accelerating-future-robot-development/23789/,vol7, 2025-w01, robotics, SEEP, investment, H2, Samsung, Rainbow Robotics, IPr-2,,,,,,,,,,,</t>
  </si>
  <si>
    <t>Hyundai Reveals Smart Manufacturing Technologies,https://www.assemblymag.com/articles/98958-hyundai-reveals-smart-manufacturing-technologies,vol7, 2024-w51, industrial mfg, technology, automation, H1, SD-4, SD-6,,,,,,,,,,,,</t>
  </si>
  <si>
    <t>Irelandâ€™s first 3D printed social housing project underway,https://www.pbctoday.co.uk/news/projects/irelands-first-3d-printed-social-housing-project-underway/147051/,vol7, 2024-w51, 3DP, SEEP, market development, H2, IPr-7, HA-1,,,,,,,,,,,,</t>
  </si>
  <si>
    <t>First-of-its-kind 3D concrete printer to power sustainable construction study at Northumbria University,https://www.pbctoday.co.uk/news/mmc-news/uks-first-3d-concrete-printer-power-sustainable-construction-study/146467/,vol7, 2025-w01, 3DP, technology, research, H3, HA-1, IPr-7, sustainability,,,,,,,,,,,</t>
  </si>
  <si>
    <t>Performance-based construction for sustainable structures,https://www.pbctoday.co.uk/news/digital-construction-news/construction-technology-news/performance-based-construction-for-sustainable-structures/147131/,vol7, 2025-w01, sustainability, technology, materials, H3, 3DP, HA-1, ES-1, IPr-7,,,,,,,,,,</t>
  </si>
  <si>
    <t>Top 10 innovative construction materials shaping the future of building,https://www.pbctoday.co.uk/news/planning-construction-news/top-10-innovative-construction-materials-shaping-the-future-of-building/147192/,vol7, 2025-w02, sustainability, technology, materials, H3, HA-1, ES-1,,,,,,,,,,,,</t>
  </si>
  <si>
    <t>Glencar announce huge switch to hydrotreated vegetable oil (HVO) fuel,https://www.pbctoday.co.uk/news/energy-news/glencar-announce-huge-switch-hydrotreated-vegetable-oil-hvo-fuel/147242/,vol7, 2025-w02, mobile, SEEP, market development, H2, sustainability, ES-2, Glencar,,,,,,,,,,,</t>
  </si>
  <si>
    <t>From borers to BEVs: Nutrien says 75% of underground horsepower now electric - International Mining,https://im-mining.com/2024/11/28/from-borers-to-bevs-nutrien-says-75-of-underground-horsepower-now-electric,vol4, 2024-w48, mobile, SEEP, market development, H1, HA-8, electrification, ES-2,,,,,,,,,,,</t>
  </si>
  <si>
    <t>MOL KEPCO partner on liquefied hydrogen carrier study,https://www.ship-technology.com/news/mol-kepco-liquefied-hydrogen-carrier/?cf-view,vol5, 2024-w46, maritime, SEEP, partnership, H3, MOL, KEPCO, ES-3, NB-6, NB-8,,,,,,,,,</t>
  </si>
  <si>
    <t>Vestdavit equips CSOV Olympic Notos with advanced davits,https://www.ship-technology.com/news/vestdavit-csov-olympic-notos-davits/,vol5, 2024-w46, maritime, SEEP, market development, H1, Vestdavit, ES-2, NB-8,,,,,,,,,,,</t>
  </si>
  <si>
    <t>More XE underground loaders on the way Caterpillar says - International Mining,https://im-mining.com/2024/10/16/more-xe-underground-loaders-on-the-way-caterpillar-says/,vol4, 2024-w42, mobile, SEEP, market development, H1, ES-2, HA-8, Caterpillar,,,,,,,,,,,</t>
  </si>
  <si>
    <t>Reduce Reuse and Recycle: 3 Key Facets to a Circular Supply Chain,https://www.powermotiontech.com/technologies/article/55142008/reduce-reuse-and-recycle-3-key-facets-to-a-circular-supply-chain,vol4, 2024-w42, sustainability, technology, materials, H1, ES-4, ES-6, competitors, Hydac,,,,,,,,,,</t>
  </si>
  <si>
    <t>Case IH Quadtrac tractors win EIMA International 2024 Technical Innovation award | Industrial Vehicle Technology International,https://www.ivtinternational.com/news/agriculture/case-ih-quadtrac-tractors-win-eima-international-2024-technical-innovation-award.html,vol4, 2024-w40, mobile, product release, system, H1, HA-3, Case IH,,,,,,,,,,,,</t>
  </si>
  <si>
    <t>Scania and Fortescue collaborate to develop autonomous mining road train,https://www.scania.com/group/en/home/newsroom/press-releases/press-release-detail-page.html/4907986-scania-and-fortescue-collaborate-to-develop-autonomous-mining-road-train,vol4, 2024-w39, mobile, SEEP, partnership, Scania, Fortescue, HA-8, IPr-4, H2,,,,,,,,,,</t>
  </si>
  <si>
    <t>EPCA demonstrating real-world battery haulage business case at Bakers Hill mine - International Mining,https://im-mining.com/2024/09/23/epca-demonstrating-real-world-battery-haulage-business-case-at-bakers-hill-mine/,vol3, 2024-w39, mobile, SEEP, market development, ES-2, HA-8, H2,,,,,,,,,,,,</t>
  </si>
  <si>
    <t>Scania at MINExpo - efficiency by thinking big but acting small - International Mining,https://im-mining.com/2024/09/21/scania-at-minexpo-efficiency-by-thinking-big-but-acting-small/,vol3, 2024-w38, mobile, product release, system, H1, Scania, HA-8, IPr-4,,,,,,,,,,,</t>
  </si>
  <si>
    <t>Caterpillar outlines Cat Precision Mining advanced mining vision - International Mining,https://im-mining.com/2024/09/20/caterpillar-outlines-cat-precision-mining-advanced-mining-vision/,vol3, 2024-w38, mobile, SEEP, market development, Caterpillar, HA-8, AO-2, SD-4, SD-5, SD-6, NB-2, H2,,,,,,,</t>
  </si>
  <si>
    <t>SafeAI partners with RTI to set a new standard in autonomous solutions - International Mining,https://im-mining.com/2024/09/19/safeai-partners-with-rti-to-set-a-new-standard-in-autonomous-solutions/,vol3, 2024-w38, mobile, SEEP, partnership, SafeAI, RTI, HA-8, SD-2, H2,,,,,,,,,,</t>
  </si>
  <si>
    <t>Epiroc reinforces OEM-agnostic autonomous haulage solution vision with new Utah facility - International Mining,https://im-mining.com/2024/09/09/epiroc-reinforces-oem-agnostic-autonomous-haulage-solution-vision-with-new-utah-facility/,vol3, 2024-w37, mobile, SEEP, investment, Epiroc, HA-8, H3,,,,,,,,,,,,</t>
  </si>
  <si>
    <t>NVIDIA Accelerates Humanoid Robotics Development | RoboticsTomorrow,https://www.roboticstomorrow.com/story/2024/07/nvidia-accelerates-humanoid-robotics-development/22916/,vol1, 2024-w31, robotics, product release, service, nvidia, IPr-2, SD-2, SD-7, SD-1, H2,,,,,,,,,</t>
  </si>
  <si>
    <t>Komatsu Forest MaxiXT Head Control for Tracked Harvesters | Forest Machine Magazine,https://forestmachinemagazine.com/komatsu-forest-maxixt-head-control/?utm_source=rss&amp;utm_medium=rss&amp;utm_campaign=komatsu-forest-maxixt-head-control,vol12, 2025-w24, mobile, product release, system, H1, Komatsu, HA-7,,,,,,,,,,,,</t>
  </si>
  <si>
    <t>Volvo Long-Distance Electric Truck | Forest Machine Magazine,https://forestmachinemagazine.com/new-volvo-long-distance-electric-truck/?utm_source=rss&amp;utm_medium=rss&amp;utm_campaign=new-volvo-long-distance-electric-truck,vol12, 2025-w25, mobile, product release, system, H1, Volvo Trucks, ES-2, ES-1,,,,,,,,,,,</t>
  </si>
  <si>
    <t>Deere Volvo CE to Expand US Production of Construction Equipment,https://www.enr.com/articles/60893-volvo-construction-equipment-john-deere-will-both-expand-production-in-the-us,vol12, 2025-w24, mobile, SEEP, investment, H2, NB-4, Volvo Construction Equipment, John Deere,,,,,,,,,,,</t>
  </si>
  <si>
    <t>Cyclic Materials to open new recycling centre in Ontario - electrive.com,https://www.electrive.com/2025/06/12/cyclic-materials-to-open-new-recycling-centre-in-ontario/,vol12, 2025-w24, sustainability, SEEP, investment, H1, ES-4,,,,,,,,,,,,,</t>
  </si>
  <si>
    <t>PowerCell and Bosch scale fuel cell push in China - electrive.com,https://www.electrive.com/2025/06/13/powercell-and-bosch-scale-fuel-cell-push-in-china/,vol12, 2025-w24, SEEP, partnership, H2, Bosch, PowerCell, ES-2, NB-4, sustainability,,,,,,,,,,</t>
  </si>
  <si>
    <t>Leica Geosystems launches AI-powered visual detection system | Industrial Vehicle Technology International,https://www.ivtinternational.com/news/safety/leica-geosystems-launches-ai-powered-visual-detection-system.html,vol12, 2025-w25, sensors, technology, safety, H1, HA-1, Leica Geosystems,,,,,,,,,,,,</t>
  </si>
  <si>
    <t>Robotic start-up with $8.5m of backing cuts deployment to â€˜weeksâ€™ - Drives&amp;Controls,https://drivesncontrols.com/robotic-start-up-with-8-5m-of-backing-cuts-deployments-to-weeks/?utm_source=rss&amp;utm_medium=rss&amp;utm_campaign=robotic-start-up-with-8-5m-of-backing-cuts-deployments-to-weeks,vol12, 2025-w25, robotics, product release, system, H1, HA-5, industrial mfg, Sunrise Robotics, IPr-2, AO-3,,,,,,,,,</t>
  </si>
  <si>
    <t>PTx Trimble wins award for OutRun autonomous grain cart solution | Industrial Vehicle Technology International,https://www.ivtinternational.com/news/agriculture/ptx-trimble-wins-award-for-outrun-autonomous-grain-cart-solution.html,vol12, 2025-w25, mobile, technology, automation, H1, HA-3,,,,,,,,,,,,,</t>
  </si>
  <si>
    <t>Komatsu debuts new TimberPro swing machine | Industrial Vehicle Technology International,https://www.ivtinternational.com/news/forestry/komatsu-debuts-new-timberpro-swing-machine.html,vol12, 2025-w25, mobile, product release, system, H1, Komatsu, HA-3,,,,,,,,,,,,</t>
  </si>
  <si>
    <t>Greater CO2 Uptake Could Cause Ocean Deoxygenation,https://www.marinetechnologynews.com/news/greater-uptake-could-cause-649919,vol12, 2025-w24, sustainability, technology, research, H3, ES-7, NB-6, ES-5,,,,,,,,,,,</t>
  </si>
  <si>
    <t>UK to Invest 200m Pounds in North Sea Carbon Capture Project,https://www.marinetechnologynews.com/news/invest-pounds-north-carbon-649865,vol12, 2025-w24, sustainability, SEEP, funding, H3, ES-7, NB-6,,,,,,,,,,,,</t>
  </si>
  <si>
    <t>New machines at bauma highlight sustainability and productivity,https://www.mobilehydraulictips.com/new-machines-at-bauma-highlight-sustainability-and-productivity/,vol12, 2025-w24, mobile, product release, system, H1, ES-2, HA-1, HA-8, electrification, ES-1,,,,,,,,,</t>
  </si>
  <si>
    <t>'Unprecedented Expansion' of Heavy-Lift Vessels Needed for Europe Not to Miss Offshore Wind Targets Report Says,https://www.offshorewind.biz/2025/06/16/unprecedented-expansion-of-heavy-lift-vessels-needed-for-europe-not-to-miss-offshore-wind-targets-report-says/,vol12, 2025-w25, maritime, SEEP, market development, H2, NB-8, a,,,,,,,,,,,,</t>
  </si>
  <si>
    <t>Cenos Floating Wind Farm Wraps Up NorthConnect Deal,https://www.offshorewind.biz/2025/06/16/cenos-floating-wind-farm-wraps-up-northconnect-deal/,vol12, 2025-w25, industrial applications, SEEP, market development, H1, HA-2, Cenos,,,,,,,,,,,,</t>
  </si>
  <si>
    <t>NEURA Robotics and NVIDIA Collaborate to Advance the Future of Physical AI in Germany | RoboticsTomorrow,https://www.roboticstomorrow.com/story/2025/06/neura-robotics-and-nvidia-collaborate-to-advance-the-future-of-physical-ai-in-germany/24922/,vol12, 2025-w25, robotics, SEEP, partnership, H2, nvidia, Neura Robotics, IPr-2, IPr-3, SD-2,,,,,,,,,</t>
  </si>
  <si>
    <t>What if the Most Dangerous Jobs Could Run Themselves? | RoboticsTomorrow,https://www.roboticstomorrow.com/story/2025/06/what-if-the-most-dangerous-jobs-could-run-themselves/24898/,vol12, 2025-w24, robotics, technology, safety, H2, industrial mfg, IPr-2,,,,,,,,,,,,</t>
  </si>
  <si>
    <t>Fluid power suppliers leap industry hurdles,https://www.powerprogress.com/news/fluid-power-suppliers-leap-industry-hurdles/8061556.article?utm_source=newsletter&amp;utm_medium=email&amp;utm_campaign=power-briefing-2025-05-26&amp;encoded_email=bS5nYXZhZ25pbkBoYXdlLmF0,vol11, 2025-w21, hydraulics, SEEP, market development, H1, competitors, a,,,,,,,,,,,,</t>
  </si>
  <si>
    <t>Aktuatoren fÃ¼r aktive Exoskelette,https://www.antriebstechnik.de/aktuatoren-fuer-aktive-exoskelette/,vol12, 2025-w23, robotics, technology, research, H3, medical, IPr-2,,,,,,,,,,,,</t>
  </si>
  <si>
    <t>EV Manufacturers Can Reduce Reliance on Rare-Earth Minerals,https://www.assemblymag.com/articles/99281-ev-manufacturers-can-reduce-reliance-on-rare-earth-minerals?utm_medium=emailsend&amp;utm_source=NL-ASB-Autonomous+%26+Electric+Mobility&amp;utm_content=BNPCD250610039_01&amp;oly_enc_id=4423B5594889B8I,vol11, 2025-w22, mobile, SEEP, geopolitics, H2, NB-4,,,,,,,,,,,,,</t>
  </si>
  <si>
    <t>VDMA-Prognose 2025: Deutsche Robotik und Automation verliert zehn Prozent Umsatz,https://www.myfactory-magazin.de/vdma-prognose-2025-deutsche-robotik-und-automation-verliert-zehn-prozent-umsatz/,vol12, 2025-w23, robotics, SEEP, market development, H1, industrial applications, industrial mfg, HA-5, IPr-2,,,,,,,,,,</t>
  </si>
  <si>
    <t>Scania shows new Megawatt Charging System for HD BE trucks,https://www.powerprogress.com/news/scania-shows-new-megawatt-charging-system-for-hd-be-trucks/8062912.article,vol12, 2025-w24, mobile, technology, prototype, H2, Volvo Construction Equipment, electrification, ES-2, ES-1,,,,,,,,,,</t>
  </si>
  <si>
    <t>Largest boom joins LGMG range,https://www.accessbriefing.com/news/largest-boom-joins-lgmg-range/8061851.article?utm_source=newsletter&amp;utm_medium=email&amp;utm_campaign=access-lift-handlers-2025-05-28&amp;encoded_email=bS5nYXZhZ25pbkBoYXdlLmF0,vol11, 2025-w22, mobile, product release, system, H1, LGMG, HA-4, ES-2,,,,,,,,,,,</t>
  </si>
  <si>
    <t>Battery Recycling: How Accounting for Social and Environmental Benefits Boosts Returns - RMI,https://rmi.org/battery-recycling-how-accounting-for-social-and-environmental-benefits-boosts-returns/?utm_medium=email&amp;utm_source=spark&amp;utm_content=spark&amp;utm_campaign=2025_05_22&amp;utm_term=title-1,vol11, 2025-w22, sustainability, technology, materials, H3, ES-4, battery,,,,,,,,,,,,</t>
  </si>
  <si>
    <t>Hydro-Mechanical vs Electro-Hydraulic Solutions - Fluid Power Journal,https://fluidpowerjournal.com/hydro-mechanical-vs-electro-hydraulic-solutions/,vol12, 2025-w24, hydraulics, technology, efficiency, H1,,,,,,,,,,,,,,</t>
  </si>
  <si>
    <t>Two new SP Maskiner Harvesting Heads are Launched | Forest Machine Magazine,https://forestmachinemagazine.com/two-new-sp-maskiner-harvesting-heads-are-launched/?utm_source=rss&amp;utm_medium=rss&amp;utm_campaign=two-new-sp-maskiner-harvesting-heads-are-launched,vol12, 2025-w24, mobile, product release, system, H1, SP Maskiner, HA-7,,,,,,,,,,,,</t>
  </si>
  <si>
    <t>NKT Picks OSBIT to Deliver â€˜Worldâ€™s Most Powerfulâ€™ Subsea Trencher,https://www.marinetechnologynews.com/news/picks-osbit-deliver-world-649835,vol12, 2025-w24, maritime, product release, system, H2, NB-8, OSBIT,,,,,,,,,,,,</t>
  </si>
  <si>
    <t>First Offshore Wind-Focused Auction Launched in Philippines,https://www.offshorewind.biz/2025/06/12/first-offshore-wind-focused-auction-launched-in-philippines/,vol12, 2025-w24, industrial applications, SEEP, market development, H2, HA-2,,,,,,,,,,,,,</t>
  </si>
  <si>
    <t>1 GW Hai Long Offshore Wind Project Delivers First Power,https://www.offshorewind.biz/2025/06/12/1-gw-hai-long-offshore-wind-project-delivers-first-power/,vol12, 2025-w24, industrial applications, SEEP, market development, H1, HA-2,,,,,,,,,,,,,</t>
  </si>
  <si>
    <t>Hakkers and Paebbl introduce carbon-storing solution at Port of Rotterdam,https://www.ship-technology.com/news/hakkers-paebbl-carbon-storing-solution-port-of-rotterdam/?cf-view,vol12, 2025-w24, sustainability, technology, materials, H3, NB-6,,,,,,,,,,,,,</t>
  </si>
  <si>
    <t>EPA Proposes Rolling Back Key Power Plant Emission Rules,https://www.enr.com/articles/60886-epa-proposes-rolling-back-key-power-plant-emission-rules,vol12, 2025-w24, sustainability, SEEP, regulation, H1, ES-2, NB-4,,,,,,,,,,,,</t>
  </si>
  <si>
    <t>EDAG Group and AIR to partner on new eVTOL - electrive.com,https://www.electrive.com/2025/06/11/edag-group-and-air-to-partner-on-new-evtol/,vol12, 2025-w24, aviation &amp; space, SEEP, partnership, H2, EDAG Group, AIR ONE, NB-10,,,,,,,,,,,</t>
  </si>
  <si>
    <t>The SP 33 Enables Concrete Paving in Offset and Crosspave Modes : CEG,https://www.constructionequipmentguide.com/the-sp-33-enables-concrete-paving-in-offset-and-crosspave-modes/68146,vol12, 2025-w23, mobile, product release, system, H1, Wirtgen, HA-1,,,,,,,,,,,,</t>
  </si>
  <si>
    <t>Liebherr Invests $230M for New Logistics Center in Tupelo : CEG,https://www.constructionequipmentguide.com/liebherr-invests-320m-for-new-logistics-center-in-tupelo/68158,vol12, 2025-w23, mobile, SEEP, investment, H1, Liebherr, HA-1, NB-4,,,,,,,,,,,</t>
  </si>
  <si>
    <t>What's Driving the Autonomous Construction Equipment Market? : CEG,https://www.constructionequipmentguide.com/whatand39s-driving-the-autonomous-construction-equipment-market/68160,vol12, 2025-w23, mobile, SEEP, market development, H3, HA-8, ES-2, electrification,,,,,,,,,,,</t>
  </si>
  <si>
    <t>Kyiv National University Launches Concrete Project to Rebuild Ukraine Using 3D Printing and Recycled Materials,https://3dprintingindustry.com/news/kyiv-national-university-launches-concrete-project-to-rebuild-ukraine-using-3d-printing-and-recycled-materials-240282/,vol12, 2025-w23, 3DP, technology, research, H3, HA-1, IPr-7, ES-4,,,,,,,,,,,</t>
  </si>
  <si>
    <t>International Mining | Hitachi Construction Machinery and TU Delft join forces on mining research project,https://im-mining.com/2025/05/28/hitachi-construction-machinery-and-tu-delft-join-forces-on-mining-research-project/,vol12, 2025-w22, mobile, technology, research, H3, Hitachi Construction Machinery, HA-8, SD-4,,,,,,,,,,,</t>
  </si>
  <si>
    <t>Combilift launches two new innovations at Ligna 2025 | Industrial Vehicle Technology International,https://www.ivtinternational.com/news/materials-handling/combilift-launches-two-new-innovations-at-ligna-2025.html,vol12, 2025-w22, mobile, product release, system, H1, Combilift, HA-4, electrification, ES-2,,,,,,,,,,</t>
  </si>
  <si>
    <t>Volvo Construction Equipment unveils new generation short swing wheeled excavators | Industrial Vehicle Technology International,https://www.ivtinternational.com/news/construction/volvo-construction-equipment-unveils-new-generation-short-swing-wheeled-excavators.html,vol11, 2025-w22, mobile, product release, system, H1, HA-1, Volvo Construction Equipment,,,,,,,,,,,,</t>
  </si>
  <si>
    <t>Case Construction Equipment unveils two new midi excavators | Industrial Vehicle Technology International,https://www.ivtinternational.com/news/construction/case-construction-equipment-unveils-two-new-midi-excavators.html,vol12, 2025-w23, mobile, product release, system, H1, Case Construction Equipment, HA-1,,,,,,,,,,,,</t>
  </si>
  <si>
    <t>Japan emerges as the number one market for Russian timber | Forest Machine Magazine,https://forestmachinemagazine.com/japan-emerges-as-number-one/?utm_source=rss&amp;utm_medium=rss&amp;utm_campaign=japan-emerges-as-number-one,vol12, 2025-w23, mobile, SEEP, geopolitics, H1, NB-4, HA-7,,,,,,,,,,,,</t>
  </si>
  <si>
    <t>Electrics bring a complex future to ag machinery - Fluid Power World,https://www.fluidpowerworld.com/electrics-bring-a-complex-future-to-ag-machinery/,vol12, 2025-w23, mobile, SEEP, market development, H1, Bosch Rexroth, competitors, HA-3, electrification, a,,,,,,,,,</t>
  </si>
  <si>
    <t>China allows rare earth exports with licences - electrive.com,https://www.electrive.com/2025/06/02/china-allows-rare-earth-exports-with-licences/,vol12, 2025-w23, mobile, SEEP, geopolitics, H1, industrial mfg, industrial applications, NB-4, a,,,,,,,,,,</t>
  </si>
  <si>
    <t>Offshore Renewable Energy Legislation Takes Effect in Newfoundland and Labrador,https://www.offshorewind.biz/2025/06/03/offshore-renewable-energy-legislation-takes-effect-in-newfoundland-and-labrador/,vol12, 2025-w23, industrial applications, SEEP, regulation, H2, HA-2,,,,,,,,,,,,,</t>
  </si>
  <si>
    <t>Sonardyne to Deliver Seabed Monitoring Kit for North Sea CCS Project,https://www.marinetechnologynews.com/news/sonardyne-deliver-seabed-monitoring-649495,vol12, 2025-w23, sustainability, technology, monitoring, H2, ES-7, NB-6, Sonardyne,,,,,,,,,,,</t>
  </si>
  <si>
    <t>LOGSET'S NEW CRANE AND HARVESTER HEAD SERIES | Forest Machine Magazine,https://forestmachinemagazine.com/logsets-new-crane-and-harvester-head-series/?utm_source=rss&amp;utm_medium=rss&amp;utm_campaign=logsets-new-crane-and-harvester-head-series,vol12, 2025-w23, mobile, product release, system, H1, HA-7, Logset, Bucher Hydraulics, competitors,,,,,,,,,,</t>
  </si>
  <si>
    <t>Gazelle Secures New Funding for 2 MW Floating Wind Demo Project,https://www.offshorewind.biz/2025/05/29/gazelle-secures-new-funding-for-2-mw-floating-wind-demo-project/,vol12, 2025-w23, industrial applications, SEEP, investment, H2, Gazelle, HA-2, NB-6,,,,,,,,,,,</t>
  </si>
  <si>
    <t>LS Marine Solution Invests EUR 221 Million in New High-Spec Cable Laying Vessel,https://www.offshorewind.biz/2025/06/02/ls-marine-solution-invests-eur-221-million-in-new-high-spec-cable-laying-vessel/,vol12, 2025-w23, maritime, SEEP, investment, H3, HA-2, NB-8, LS Marine Solutions,,,,,,,,,,,</t>
  </si>
  <si>
    <t>Behind-the-Scenes with Davi: Assembling a Heavy-Duty 4-Roll,https://www.offshorewind.biz/2025/06/02/behind-the-scenes-assembling-a-heavy-duty-4-roll-mcb-plate-roll/,vol12, 2025-w23, industrial applications, technology, manufacturing, H1, Davi, HA-5, HA-2,,,,,,,,,,,</t>
  </si>
  <si>
    <t>Electric vessel charging is viable for offshore power industry - report,https://www.ship-technology.com/news/electric-vessel-charging-is-viable-for-offshore-power-industry/?cf-view,vol12, 2025-w24, maritime, technology, prototype, H3, electrification, Oasis Marine, NB-8, ES-2,,,,,,,,,,</t>
  </si>
  <si>
    <t>Physical AI: Embracing AIâ€™s Moment in Robotics | RoboticsTomorrow,https://www.roboticstomorrow.com/article/2025/06/physical-ai-embracing-ais-moment-in-robotics/24719,vol12, 2025-w24, robotics, technology, automation, H1, SD-2, IPr-2,,,,,,,,,,,,</t>
  </si>
  <si>
    <t>First 10 MW Turbine Assembled for New Floating Wind Farm in Mediterranean Sea,https://www.offshorewind.biz/2025/06/11/first-10-mw-turbine-assembled-for-new-floating-wind-farm-in-mediterranean-sea/,vol12, 2025-w24, industrial applications, SEEP, market development, H1, HA-2, NB-6,,,,,,,,,,,,</t>
  </si>
  <si>
    <t>Agreement Signed for First Offshore Wind-Powered Underwater Data Centre in China,https://www.offshorewind.biz/2025/06/11/agreement-signed-for-first-offshore-wind-powered-underwater-data-centre-in-china/,vol12, 2025-w24, sustainability, SEEP, market development, H1, HA-2,,,,,,,,,,,,,</t>
  </si>
  <si>
    <t>Aquaterra Energy to Deliver Well Services Work for North Sea CCS Project,https://www.marinetechnologynews.com/news/aquaterra-energy-deliver-services-649748,vol12, 2025-w24, sustainability, technology, prototype, H2, ES-7, NB-6, Acquaterra Energy,,,,,,,,,,,</t>
  </si>
  <si>
    <t>EU Presents European Ocean Pact,https://www.marinetechnologynews.com/news/presents-european-ocean-649781,vol12, 2025-w24, sustainability, SEEP, regulation, H3, ES-2, ES-5,,,,,,,,,,,,</t>
  </si>
  <si>
    <t>Durable cylinders for high forces: High-power electromechanical cylinders cover heavy-duty applications with forces up to 250 kN | ManufacturingTomorrow,https://www.manufacturingtomorrow.com/news/2025/06/10/durable-cylinders-for-high-forces-high-power-electromechanical-cylinders-cover-heavy-duty-applications-with-forces-up-to-250-kn/25150,vol12, 2025-w24, hydraulics, product release, actuators, H1, Bosch Rexroth, competitors, electrification,,,,,,,,,,,</t>
  </si>
  <si>
    <t>John Deere Electronics showcases new VPU in Cologne | Industrial Vehicle Technology International,https://www.ivtinternational.com/news/exhibitions/ohn-deere-electronics-showcases-new-vpu-in-cologne.html,vol12, 2025-w24, mobile, product release, control, H1, John Deere, HA-3,,,,,,,,,,,,</t>
  </si>
  <si>
    <t>Case Construction Equipment expands excavator lineup | Industrial Vehicle Technology International,https://www.ivtinternational.com/news/construction/case-construction-equipment-expands-excavator-lineup.html,vol12, 2025-w24, mobile, product release, system, H1, Case Construction Equipment, HA-1,,,,,,,,,,,,</t>
  </si>
  <si>
    <t>New Komatsu 898 25 Tonne Capacity Forwarder | Forest Machine Magazine,https://forestmachinemagazine.com/new-komatsu-898-25-tonne-capacity-forwarder/?utm_source=rss&amp;utm_medium=rss&amp;utm_campaign=new-komatsu-898-25-tonne-capacity-forwarder,vol12, 2025-w24, mobile, product release, system, H1, Komatsu, HA-7,,,,,,,,,,,,</t>
  </si>
  <si>
    <t>Komatsu HEV (Hybrid-Electric Forwarder) Prototype Unveiled | Forest Machine Magazine,https://forestmachinemagazine.com/komatsu-hev-hybrid-electric-forwarder-prototype-unveiled/?utm_source=rss&amp;utm_medium=rss&amp;utm_campaign=komatsu-hev-hybrid-electric-forwarder-prototype-unveiled,vol12, 2025-w24, mobile, technology, prototype, H2, HA-7, Komatsu, ES-2, electrification,,,,,,,,,,</t>
  </si>
  <si>
    <t>AESC kicks off battery production at Douai gigafactory - electrive.com,https://www.electrive.com/2025/06/10/aesc-kicks-off-battery-production-at-douai-gigafactory/,vol12, 2025-w24, battery, SEEP, market development, H1, AESC, ES-2, mobile,,,,,,,,,,,</t>
  </si>
  <si>
    <t>Commercial megawatt charging project launched in Europe - electrive.com,https://www.electrive.com/2025/06/10/commercial-megawatt-charging-project-launched-in-europe/,vol12, 2025-w24, battery, technology, research, H3, ES-2,,,,,,,,,,,,,</t>
  </si>
  <si>
    <t>Resch aims to cut battery module costs by one-third - electrive.com,https://www.electrive.com/2025/06/11/resch-aims-to-cut-battery-module-costs-by-one-third/,vol12, 2025-w24, battery, technology, architecture, H2, Resch, ES-2,,,,,,,,,,,,</t>
  </si>
  <si>
    <t>Volvo Construction Equipment to Expand Production in North America : CEG,https://www.constructionequipmentguide.com/volvo-construction-equipment-to-expand-production-in-north-america/68226,vol12, 2025-w23, mobile, SEEP, investment, H1, Volvo Construction Equipment, HA-1, NB-4,,,,,,,,,,,</t>
  </si>
  <si>
    <t>Chinese Firm Eyes Building 200 MW Offshore Wind Project in Azerbaijan,https://www.offshorewind.biz/2025/06/04/chinese-firm-eyes-building-200-mw-offshore-wind-project-in-azerbaijan/,vol12, 2025-w23, industrial applications, SEEP, market development, H2, HA-2,,,,,,,,,,,,,</t>
  </si>
  <si>
    <t>Japan Opens Exclusive Economic Zone for Offshore Wind,https://www.offshorewind.biz/2025/06/04/japan-opens-exclusive-economic-zone-for-offshore-wind/,vol12, 2025-w23, industrial applications, SEEP, regulation, H2, HA-2, NB-6,,,,,,,,,,,,</t>
  </si>
  <si>
    <t>'World's First' E-Methanol-Fuelled SOV Begins Sea Trials,https://www.offshorewind.biz/2025/06/05/worlds-first-e-methanol-fuelled-sov-begins-sea-trials/,vol12, 2025-w23, maritime, technology, prototype, H2, ES-2, NB-8,,,,,,,,,,,,</t>
  </si>
  <si>
    <t>Scottish Port Secures EUR 29 Million Investment for Floating Wind Upgrade,https://www.offshorewind.biz/2025/06/05/scottish-port-secures-eur-29-million-investment-for-floating-wind-upgrade/,vol12, 2025-w23, industrial applications, SEEP, investment, H2, HA-2, NB-6,,,,,,,,,,,,</t>
  </si>
  <si>
    <t>First Floating Offshore Wind Farm in France Fully Commissioned,https://www.offshorewind.biz/2025/06/05/first-floating-offshore-wind-farm-in-france-fully-commissioned/,vol12, 2025-w23, industrial applications, SEEP, market development, H1, Siemens, HA-2, NB-6,,,,,,,,,,,</t>
  </si>
  <si>
    <t>TGS Performing Geophysical Survey for Floating Wind Farm Planned to Power Oil &amp; Gas Platforms,https://www.offshorewind.biz/2025/06/06/tgs-performing-geophysical-survey-for-floating-wind-farm-planned-to-power-oil-gas-platforms/,vol12, 2025-w23, industrial applications, SEEP, market development, H2, ES-2, HA-2,,,,,,,,,,,,</t>
  </si>
  <si>
    <t>Battery-Powered SOVs CTVs to Soon Become Cheaper than Their MGO Alternatives Study Says,https://www.offshorewind.biz/2025/06/09/battery-powered-sovs-ctvs-to-soon-become-cheaper-than-their-mgo-alternatives-study-says/,vol12, 2025-w24, maritime, SEEP, market development, H2, electrification, ES-2, NB-8,,,,,,,,,,,</t>
  </si>
  <si>
    <t>Aikido partners with METCentre to build largest offshore wind platform to date | Wind Systems Magazine,https://www.windsystemsmag.com/news/aikido-partners-with-metcentre-to-build-largest-offshore-wind-platform-to-date/,vol12, 2025-w23, industrial applications, technology, prototype, H2, Aikido Technologies, HA-2, NB-6,,,,,,,,,,,</t>
  </si>
  <si>
    <t>Electrifying massive crawler cranes with electrics and hydraulics,https://www.mobilehydraulictips.com/electrifying-massive-crawler-cranes-with-electrics-and-hydraulics/,vol12, 2025-w23, crane, SEEP, partnership, H1, HA-1, ES-2, Danfoss Power Solutions, Sany,,,,,,,,,,</t>
  </si>
  <si>
    <t>UK Firm Seeks Suppliers to Build Full-Scale Tidal Energy Prototype,https://www.marinetechnologynews.com/news/seeks-suppliers-build-scale-649644,vol12, 2025-w23, industrial applications, technology, prototype, H3, TTL, NB-6,,,,,,,,,,,,</t>
  </si>
  <si>
    <t>From Prototypes to Production Lines: How Industrial 3D Printing Is Closing the Gap in Smart Manufacturing | ManufacturingTomorrow,https://www.manufacturingtomorrow.com/news/2025/06/05/from-prototypes-to-production-lines-how-industrial-3d-printing-is-closing-the-gap-in-smart-manufacturing/25123,vol12, 2025-w23, 3DP, SEEP, market development, H1, IPr-7, industrial mfg, HA-5,,,,,,,,,,,</t>
  </si>
  <si>
    <t>International Mining | MacLean Engineering and Sika to collaborate in underground mining,https://im-mining.com/2025/06/04/maclean-engineering-and-sika-to-collaborate-in-underground-mining/,vol12, 2025-w23, mobile, SEEP, partnership, H2, MacLean, Sika, HA-1,,,,,,,,,,,</t>
  </si>
  <si>
    <t>International Mining | HATL produces underground battery truck &amp; adds to surface BEV fleet,https://im-mining.com/2025/06/04/hatl-produces-underground-battery-truck-adds-to-surface-bev-fleet/,vol12, 2025-w23, mobile, product release, system, H1, electrification, HATL, HA-8, ES-2,,,,,,,,,,</t>
  </si>
  <si>
    <t>International Mining | Vale Cummins &amp; Komatsu advance joint Dual Fuel Program for mining engines,https://im-mining.com/2025/06/05/vale-cummins-komatsu-advance-joint-dual-fuel-program-for-mining-engines/,vol12, 2025-w23, mobile, SEEP, partnership, H2, Cummins, Komatsu, HA-8, ES-2,,,,,,,,,,</t>
  </si>
  <si>
    <t>International Mining | Zijinâ€™s La Arena mine in Peru deploying 50 all battery Tonly DTE145 trucks,https://im-mining.com/2025/06/06/zijins-la-arena-mine-in-peru-deploying-50-all-battery-tonly-dte145-trucks/,vol12, 2025-w23, mobile, SEEP, market development, H1, TONLY, electrification, HA-8, ES-2,,,,,,,,,,</t>
  </si>
  <si>
    <t>Alpine satellite dishes converted to solar array [â€“with video],https://www.theconstructionindex.co.uk/news/view/alpine-satellite-dishes-converted-to-solar-arrays-with-video,vol12, 2025-w23, sustainability, SEEP, market development, H1, ES-3,,,,,,,,,,,,,</t>
  </si>
  <si>
    <t>John Deere introduces new 500R self-propelled sprayer | Industrial Vehicle Technology International,https://www.ivtinternational.com/news/agriculture/john-deere-introduces-new-500r-self-propelled-sprayer.html,vol12, 2025-w23, mobile, product release, system, H1, John Deere, HA-3,,,,,,,,,,,,</t>
  </si>
  <si>
    <t>Develon launches new DX25Z-7 mini excavator | Industrial Vehicle Technology International,https://www.ivtinternational.com/news/construction/develon-launches-new-dx25z-7-mini-excavator.html,vol12, 2025-w23, mobile, product release, system, H1, Develon, HA-1,,,,,,,,,,,,</t>
  </si>
  <si>
    <t>Case IH upgrades Optum tractors with enhanced control and new packages | Industrial Vehicle Technology International,https://www.ivtinternational.com/news/agriculture/case-ih-makes-upgrades-to-optum-tractors.html,vol12, 2025-w23, mobile, product release, HMI, H1, Case IH, HA-3,,,,,,,,,,,,</t>
  </si>
  <si>
    <t>Autonomous AgXeed AgBot sets world ploughing record | Industrial Vehicle Technology International,https://www.ivtinternational.com/news/agriculture/autonomous-agxeed-agbot-5-115t2-sets-new-world-ploughing-record.html,vol12, 2025-w23, mobile, technology, automation, H1, AgXeed, HA-3,,,,,,,,,,,,</t>
  </si>
  <si>
    <t>Develon unveils new electric excavators | Industrial Vehicle Technology International,https://www.ivtinternational.com/news/construction/develon-unveils-new-electric-excavators.html,vol12, 2025-w24, mobile, product release, system, H1, HA-1, electrification, ES-2, Develon,,,,,,,,,,</t>
  </si>
  <si>
    <t>John Deere introduces new self-propelled forage harvesters | Industrial Vehicle Technology International,https://www.ivtinternational.com/news/agriculture/john-deere-unveils-new-self-propelled-forage-harvesters.html,vol12, 2025-w24, mobile, product release, system, H1, HA-3, John Deere,,,,,,,,,,,,</t>
  </si>
  <si>
    <t>Does Harvester Crane Tip Control increase production? | Forest Machine Magazine,https://forestmachinemagazine.com/does-harvester-crane-tip-control-increase-production/?utm_source=rss&amp;utm_medium=rss&amp;utm_campaign=does-harvester-crane-tip-control-increase-production,vol12, 2025-w24, mobile, technology, automation, H1, HA-7,,,,,,,,,,,,,</t>
  </si>
  <si>
    <t>Go Home Go Home Go Home / Letâ€™s Make â€˜Come Backâ€™ Work - Fluid Power Journal,https://fluidpowerjournal.com/go-home-go-home-go-home-lets-make-come-back-work/,vol12, 2025-w23, industrial mfg, SEEP, social, H1, AO-1,,,,,,,,,,,,,</t>
  </si>
  <si>
    <t>IEA report: Dimensions and trends of the global battery market - electrive.com,https://www.electrive.com/2025/06/03/iea-report-dimensions-and-trends-of-the-global-battery-market/,vol12, 2025-w23, battery, SEEP, market development, H3, ES-2,,,,,,,,,,,,,</t>
  </si>
  <si>
    <t>DÃ¼rr and Grob present battery concept factory - electrive.com,https://www.electrive.com/2025/06/03/durr-and-grob-present-battery-concept-factory/,vol12, 2025-w23, battery, technology, manufacturing, H1, DÃ¼rr, HA-5,,,,,,,,,,,,</t>
  </si>
  <si>
    <t>WÃ¤rtsilÃ¤ to supply propulsion for electric ferries in San Francisco Bay - electrive.com,https://www.electrive.com/2025/06/05/wartsila-to-supply-propulsion-for-electric-ferries-in-san-francisco-bay/,vol12, 2025-w23, maritime, SEEP, market development, H1, ES-2, NB-8,,,,,,,,,,,,</t>
  </si>
  <si>
    <t>Rome airport powers up with recycled Nissan EV batteries - Electric &amp; Hybrid Vehicle Technology International,https://www.electrichybridvehicletechnology.com/news/rome-airport-powers-up-with-recycled-nissan-ev-batteries.html,vol12, 2025-w23, battery, technology, energy storage, H1, ES-4, NB-6,,,,,,,,,,,,</t>
  </si>
  <si>
    <t>Efficient motors and drives could cut global energy use by up to 10% - Drives&amp;Controls,https://drivesncontrols.com/efficient-motors-and-drives-could-cut-global-energy-use-by-up-to-10/?utm_source=rss&amp;utm_medium=rss&amp;utm_campaign=efficient-motors-and-drives-could-cut-global-energy-use-by-up-to-10,vol12, 2025-w24, sustainability, technology, efficiency, H2, ES-2,,,,,,,,,,,,,</t>
  </si>
  <si>
    <t>German robotics and automation sector faces faster decline - Drives&amp;Controls,https://drivesncontrols.com/german-robotics-and-automation-sector-faces-faster-decline/?utm_source=rss&amp;utm_medium=rss&amp;utm_campaign=german-robotics-and-automation-sector-faces-faster-decline,vol12, 2025-w24, robotics, SEEP, market development, H1, HA-5,,,,,,,,,,,,,</t>
  </si>
  <si>
    <t>Kubota Partners with Agtonomy to Advance Autonomous Operations on M5N Tractors for Specialty Crop Growers : CEG,https://www.constructionequipmentguide.com/kubota-partners-with-agtonomy-to-advance-autonomous-operations-on-m5n-tractors-for-specialty-crop-growers/68181,vol12, 2025-w23, mobile, SEEP, partnership, H2, kubota, Agtonomy, HA-3, NB-7,,,,,,,,,,</t>
  </si>
  <si>
    <t>Trumpâ€™s Promised Steel and Aluminum Tariffs Take Effect Doubling to 50 Percent,https://www.assemblymag.com/articles/99303-trumps-promised-steel-and-aluminum-tariffs-take-effect-doubling-to-50-percent,vol12, 2025-w23, industrial mfg, SEEP, regulation, H1, NB-4,,,,,,,,,,,,,</t>
  </si>
  <si>
    <t>Rice University Engineers Use Light and AI to Reimagine Robotic Motion in Soft Arm Prototype,https://www.assemblymag.com/articles/99317-rice-university-engineers-use-light-and-ai-to-reimagine-robotic-motion-in-soft-arm-prototype,vol12, 2025-w24, robotics, technology, materials, H3, IPr-7,,,,,,,,,,,,,</t>
  </si>
  <si>
    <t>Anti-Ruin: 3D Printed Marble Dust Structure Debuts at the Venice Biennale of Architecture,https://3dprintingindustry.com/news/anti-ruin-3d-printed-marble-dust-structure-debuts-at-the-venice-biennale-of-architecture-240472/,vol12, 2025-w24, 3DP, technology, materials, H3, ES-4, HA-1,,,,,,,,,,,,</t>
  </si>
  <si>
    <t>Oceans Protection Treaty Could Take effect from January,https://www.marinetechnologynews.com/news/oceans-protection-treaty-could-649716,vol12, 2025-w24, sustainability, SEEP, regulation, H1, ES-2, ES-5,,,,,,,,,,,,</t>
  </si>
  <si>
    <t>Dongfang tests 150-metre blade for world's most powerful offshore wind turbine,https://www.windpowermonthly.com/article/1919950/dongfang-tests-150-metre-blade-worlds-powerful-offshore-wind-turbine,vol12, 2025-w23, industrial applications, technology, prototype, H2, Dongfang Ekectri Corp., HA-2,,,,,,,,,,,,</t>
  </si>
  <si>
    <t>WÃ¤rtsilÃ¤'s 4-stroke ammonia engine tests reduce GHG emissions by up to 90%,https://www.ship-technology.com/news/wartsilas-4-stroke-ammonia-engine-ghg-emissions/?cf-view,vol12, 2025-w22, maritime, technology, prototype, H2, ES-2, NB-8, WÃ¤rtsilÃ¤,,,,,,,,,,,</t>
  </si>
  <si>
    <t>BAR Technologies' WindWings receives Bureau Veritas Type Approval,https://www.ship-technology.com/news/bar-technologies-windwings-bureau-veritas-type-approval-design-certificate/,vol12, 2025-w22, maritime, SEEP, market development, H2, BAR Technologies, ES-2, NB-8,,,,,,,,,,,</t>
  </si>
  <si>
    <t>Norsepower to equip six GEFO newbuild tankers with rotor sails,https://www.ship-technology.com/news/norsepower-six-gefo-newbuild-tankers-rotor-sails/,vol12, 2025-w22, maritime, SEEP, market development, H1, ES-2, NB-8, Norsepower,,,,,,,,,,,</t>
  </si>
  <si>
    <t>WÃ¤rtsilÃ¤ to supply Fit4Power solution to containership ONE Maestro,https://www.ship-technology.com/news/wartsila-fit4power-solution-containership-one-maestro/,vol12, 2025-w23, maritime, SEEP, market development, H1, NB-8, ES-2,,,,,,,,,,,,</t>
  </si>
  <si>
    <t>Kongsberg Maritime and offshore companies sign MoU to launch remote DP operations pilot,https://www.ship-technology.com/news/kongsberg-maritime-offshore-companies-mou-remote-dp-operations-pilot/?cf-view,vol12, 2025-w23, maritime, technology, prototype, H2, Kongsberg Maritime, NB-8,,,,,,,,,,,,</t>
  </si>
  <si>
    <t>bound4blue gets validation from DNV for wind propulsion performance methodology,https://www.ship-technology.com/news/bound4blue-validation-dnv-wind-propulsion-performance/?cf-view,vol12, 2025-w23, maritime, SEEP, regulation, H1, bound4blue, NB-8, ES-2,,,,,,,,,,,</t>
  </si>
  <si>
    <t>Kongsberg Maritime introduces K-Sail to support WAPS uptake,https://www.ship-technology.com/news/kongsberg-maritime-k-sail-service/?cf-view,vol12, 2025-w24, maritime, product release, system, H1, Kongsberg Maritime, NB-8, ES-2,,,,,,,,,,,</t>
  </si>
  <si>
    <t>Kawasaki Introduces Four-Legged Robotic ATV,https://www.assemblymag.com/articles/99293-kawasaki-introduces-four-legged-robotic-atv,vol12, 2025-w23, robotics, product release, system, H1, Kawasaki Heavy Industries, IPr-2,,,,,,,,,,,,</t>
  </si>
  <si>
    <t>Humanoid Robotic Welders to Tackle Shipyard Automation,https://www.assemblymag.com/articles/99296-humanoid-robotic-welders-to-tackle-shipyard-automation,vol12, 2025-w23, robotics, SEEP, partnership, H2, IPr-2, industrial mfg,,,,,,,,,,,,</t>
  </si>
  <si>
    <t>Renault Invests in Humanoid Robot Maker,https://www.assemblymag.com/articles/99315-renault-invests-in-humanoid-robot-maker,vol12, 2025-w24, industrial mfg, SEEP, investment, H2, HA-5, IPr-2, robotics,,,,,,,,,,,</t>
  </si>
  <si>
    <t>Circular Construction Hub aims to increase reuse of building materials in Scotland,https://www.pbctoday.co.uk/news/mmc-news/circular-construction-hub-aims-to-increase-reuse-of-building-materials-in-scotland/151837/,vol12, 2025-w23, sustainability, technology, materials, H3, HA-1, ES-4,,,,,,,,,,,,</t>
  </si>
  <si>
    <t>Giatec forms strategic partnership with Sika - On-Site Magazine,https://www.on-sitemag.com/construction/giatec-forms-strategic-partnership-with-sika/1003985312/,vol12, 2025-w23, sensors, technology, investment, H2, HA-1, Giatec,,,,,,,,,,,,</t>
  </si>
  <si>
    <t>Fugro Ocean Visions Team Up for Ocean-Based Carbon Removal Tech,https://www.marinetechnologynews.com/news/fugro-ocean-visions-ocean-649728,vol12, 2025-w24, sustainability, technology, research, H3, NB-6, ES-7,,,,,,,,,,,,</t>
  </si>
  <si>
    <t>Caterpillar announces annual product updates for Cat hydraulic excavators | Industrial Vehicle Technology International,https://www.ivtinternational.com/news/construction/caterpillar-announces-annual-product-updates-for-cat-hydraulic-excavators.html,vol11, 2025-w22, mobile, product release, software, H1, Caterpillar, HA-1, SD-5,,,,,,,,,,,</t>
  </si>
  <si>
    <t>Europe's largest H2 refuelling station opens in DÃ¼sseldorf - electrive.com,https://www.electrive.com/2025/05/27/europes-largest-h2-refuelling-station-opens-in-dusseldorf/,vol11, 2025-w22, sustainability, SEEP, market development, H1, ES-2, NB-6,,,,,,,,,,,,</t>
  </si>
  <si>
    <t>European Council approves softened CO2 targets - electrive.com,https://www.electrive.com/2025/05/27/european-council-approves-softened-co2-targets/,vol11, 2025-w22, sustainability, SEEP, regulation, H1, ES-2, mobile,,,,,,,,,,,,</t>
  </si>
  <si>
    <t>Komatsu Smart Construction 3D Machine Guidance | Forest Machine Magazine,https://forestmachinemagazine.com/komatsu-smart-construction-3d-machine-guidance/,vol10, 2025-w17, mobile, product release, service, H1, Komatsu, HA-1, SD-5,,,,,,,,,,,</t>
  </si>
  <si>
    <t>Wales Tidal Energy Project Moves Ahead,https://www.marinetechnologynews.com/news/wales-tidal-energy-project-649231,vol11, 2025-w22, maritime, technology, prototype, H3, NB-6,,,,,,,,,,,,,</t>
  </si>
  <si>
    <t>German Bionic,https://www.germanbionic.com/news/exia-unveiled,vol11, 2025-w22, product release, system, H1, German Bionic, IPr-3, IPr-2, HA-4, industrial applications,,,,,,,,,,</t>
  </si>
  <si>
    <t>South Korea to Tender 1.25 GW Fixed-Bottom Offshore Wind in First Half of 2025,https://www.offshorewind.biz/2025/05/27/south-korea-to-tender-1-25-gw-fixed-bottom-offshore-wind-in-first-half-of-2025/,vol11, 2025-w22, industrial applications, SEEP, market development, H1, HA-2,,,,,,,,,,,,,</t>
  </si>
  <si>
    <t>Sandvik adds automation platform to surface drilling offering,https://im-mining.com/2025/05/27/sandvik-introduces-future-of-autonomous-drill-rig-operation-with-automine-surface-fleet/,vol11, 2025-w22, mobile, product release, service, H1, Sandvik, HA-8,,,,,,,,,,,,</t>
  </si>
  <si>
    <t>International Mining | sensmore secures $7.3 million to turn mining machines into intelligent robots,https://im-mining.com/2025/05/20/sensmore-secures-7-3-million-to-turn-mining-machines-into-intelligent-robots/,vol11, 2025-w21, mobile, SEEP, investment, H2, HA-8, sensmore,,,,,,,,,,,,</t>
  </si>
  <si>
    <t>International Mining | ABB to acquire BrightLoop expanding mining vehicle electrification capability,https://im-mining.com/2025/05/21/abb-to-acquire-brightloop-expanding-mining-vehicle-electrification-capability/,vol11, 2025-w21, mobile, SEEP, M&amp;A, H1, ABB, BrightLoop, electrification, ES-2,,,,,,,,,,</t>
  </si>
  <si>
    <t>Liebherr showcases new railroad excavator at IAF 2025 | Industrial Vehicle Technology International,https://www.ivtinternational.com/news/specialist-machines/liebherr-showcases-new-railroad-excavator-at-iaf-2025.html,vol11, 2025-w21, mobile, product release, system, H1, Liebherr, NB-9,,,,,,,,,,,,</t>
  </si>
  <si>
    <t>Parker Launches New SensoControl Converter Box From: Parker Hannifin Corp.,https://www.oemoffhighway.com/electronics/sensors/product/22941646/parker-hannifin-corp-parker-launches-new-sensocontrol-converter-box,vol11, 2025-w21, hydraulics, product release, control, H1, Parker Hannifin, sensors, competitors,,,,,,,,,,,</t>
  </si>
  <si>
    <t>Trump Reverses Shutdown of $5B NY Empire Wind Construction,https://www.enr.com/articles/60774-trump-reverses-shutdown-of-5b-ny-empire-wind-construction,vol11, 2025-w21, industrial applications, SEEP, regulation, H1, HA-2,,,,,,,,,,,,,</t>
  </si>
  <si>
    <t>Port of Antwerp-Bruges introduces electric tugboat - electrive.com,https://www.electrive.com/2025/05/22/port-of-antwerp-bruges-introduces-electric-tugboat/,vol11, 2025-w21, maritime, product release, system, H1, electrification, ES-2, NB-8,,,,,,,,,,,</t>
  </si>
  <si>
    <t>BMW and Solid Power achieve milestone with first ASSB road test - Electric &amp; Hybrid Vehicle Technology International,https://www.electrichybridvehicletechnology.com/news/bmw-and-solid-power-achieve-milestone-with-first-assb-road-test.html,vol11, 2025-w21, battery, technology, prototype, H2, BMW, Solid Powwer, ES-2,,,,,,,,,,,</t>
  </si>
  <si>
    <t>John Deere Elevates Efficiency With New 510 P-Tier Excavator : CEG,https://www.constructionequipmentguide.com/john-deere-elevates-efficiency-with-new-510-p-tier-excavator/68078,vol11, 2025-w21, mobile, product release, system, H1, John Deere, HA-1,,,,,,,,,,,,</t>
  </si>
  <si>
    <t>ElevenEs announces fast-charging LFP cell - electrive.com,https://www.electrive.com/2025/05/26/elevenes-announces-fast-charging-lfp-cell/,vol11, 2025-w22, battery, product release, system, H1, ES-2, ElevenEs,,,,,,,,,,,,</t>
  </si>
  <si>
    <t>Langlebige Zylinder fÃ¼r hohe KrÃ¤fte,https://www.oup-fluidtechnik.de/langlebige-zylinder-fuer-hohe-kraefte/,vol11, 2025-w21, hydraulics, product release, actuators, H1, electrification, Bosch Rexroth, competitors, industrial mfg,,,,,,,,,,</t>
  </si>
  <si>
    <t>Ex-Motoren neu im Pleiger Produktportfolio,https://www.oup-fluidtechnik.de/ex-motoren-neu-im-pleiger-produktportfolio/,vol11, 2025-w21, hydraulics, product release, motor, H1, Pleiger Maschinenbau,,,,,,,,,,,,,</t>
  </si>
  <si>
    <t>Equinor Polenergia Secure Financing for EUR 7.2 Billion BaÅ‚tyk 2 &amp; 3 Offshore Wind Farms,https://www.offshorewind.biz/2025/05/23/equinor-polenergia-secure-financing-for-eur-7-2-billion-baltyk-2-3-offshore-wind-farms/,vol11, 2025-w21, industrial applications, SEEP, market development, H2, HA-2,,,,,,,,,,,,,</t>
  </si>
  <si>
    <t>US House of Representatives Passes Bill That Cuts IRA Provisions Supporting Offshore Wind Development,https://www.offshorewind.biz/2025/05/22/us-house-of-representatives-passes-bill-that-cuts-ira-provisions-supporting-offshore-wind-development/,vol11, 2025-w21, industrial applications, SEEP, regulation, H1, HA-2,,,,,,,,,,,,,</t>
  </si>
  <si>
    <t>Developer Confidence in Floating Offshore Wind Declines Survey Finds,https://www.offshorewind.biz/2025/05/22/developer-confidence-in-floating-offshore-wind-declines-survey-finds/,vol11, 2025-w21, industrial applications, SEEP, market development, H2, HA-2, NB-6,,,,,,,,,,,,</t>
  </si>
  <si>
    <t>Are You Ready for the Future? Asian Manufacturers Are,https://www.assemblymag.com/articles/99274-are-you-ready-for-the-future-asian-manufacturers-are,vol11, 2025-w21, industrial mfg, technology, automation, H3, HA-5, IPr-2, IPr-3, IPr-4,,,,,,,,,,</t>
  </si>
  <si>
    <t>MAN Energy unveils advanced methanol engine for container vessels,https://www.ship-technology.com/news/man-methanol-engine-container-vessels/?cf-view,vol11, 2025-w21, maritime, product release, engine, H1, MAN, NB-8, ES-2,,,,,,,,,,,</t>
  </si>
  <si>
    <t>Swedish firm unveils two-bladed vertical-axis floating offshore wind turbine design,https://www.windpowermonthly.com/article/1919018/swedish-firm-unveils-two-bladed-vertical-axis-floating-offshore-wind-turbine-design,vol11, 2025-w21, industrial applications, technology, prototype, H2, SeaTwirl, HA-2, NB-6,,,,,,,,,,,</t>
  </si>
  <si>
    <t>John Deere commits to $20B in U.S. investment,https://www.powerprogress.com/news/john-deere-commits-to-20b-in-us-investment/8061647.article?utm_source=newsletter&amp;utm_medium=email&amp;utm_campaign=power-progress-2025-05-20&amp;encoded_email=bS5nYXZhZ25pbkBoYXdlLmF0,vol11, 2025-w19, mobile, SEEP, investment, H3, John Deere, NB-4,,,,,,,,,,,,</t>
  </si>
  <si>
    <t>CNH expands connectivity solutions to Starlink,https://www.powerprogress.com/news/cnh-expands-connectivity-solutions-to-starlink/8061638.article?utm_source=newsletter&amp;utm_medium=email&amp;utm_campaign=power-briefing-2025-05-20&amp;encoded_email=bS5nYXZhZ25pbkBoYXdlLmF0,vol11, 2025-w19, mobile, product release, service, H1, CNH, HA-3,,,,,,,,,,,,</t>
  </si>
  <si>
    <t>Ultra High-Pressure Valves for Hydrogen Applications,https://www.pcne.eu/article/ultra-high-pressure-valves-for-hydrogen-applications/,vol10, 2025-w14, hydraulics, product release, valve, H1, BÃ¼rkert, ES-2, NB-6,,,,,,,,,,,</t>
  </si>
  <si>
    <t>New floating offshore wind prototypes set for tests off Norway,https://www.windpowermonthly.com/article/1918647/new-floating-offshore-wind-prototypes-set-tests-off-norway?bulletin=windpower-weekly&amp;utm_medium=EMAIL&amp;utm_campaign=eNews%20Bulletin&amp;utm_source=20250521&amp;utm_content=Windpower%20Weekly%20(38)::www_windpowermonthly_com__17&amp;email_hash=,vol11, 2025-w20, industrial applications, technology, prototype, H2, HA-2, NB-6,,,,,,,,,,,,</t>
  </si>
  <si>
    <t>Vita Inclinata unveils next-gen crane load navigator,https://www.constructionbriefing.com/news/vita-inclinata-unveils-next-gen-crane-load-navigator/8060153.article?utm_source=newsletter&amp;utm_medium=email&amp;utm_campaign=construction-europe-2025-05-21&amp;encoded_email=bS5nYXZhZ25pbkBoYXdlLmF0,vol11, 2025-w19, crane, product release, system, H1, Vita Inclinata, HA-1,,,,,,,,,,,,</t>
  </si>
  <si>
    <t>Bosch Rexroth plans market rebound,https://www.powerprogress.com/news/boch-rexroth-plans-market-rebound/8061750.article?utm_source=newsletter&amp;utm_medium=email&amp;utm_campaign=power-briefing-2025-05-21&amp;encoded_email=bS5nYXZhZ25pbkBoYXdlLmF0,vol11, 2025-w21, hydraulics, SEEP, market development, H1, Bosch Rexroth, competitors,,,,,,,,,,,,</t>
  </si>
  <si>
    <t>Aikido Odfjell Secure METCentre Slots to Test Floating Wind Projects Offshore Norway,https://www.offshorewind.biz/2025/05/20/aikido-odfjell-secure-metcentre-slots-to-test-floating-wind-projects-offshore-norway/,vol11, 2025-w21, industrial applications, technology, prototype, H2, Aikido Technologies, Odfjell Oceanwind, HA-2, NB-6,,,,,,,,,,</t>
  </si>
  <si>
    <t>Holcim UK trials AI-powered autonomous technology,https://www.constructionbriefing.com/news/holcim-uk-trials-ai-powered-autonomous-technology-to-operate-an-excavator/8056173.article?utm_source=newsletter&amp;utm_medium=email&amp;utm_campaign=construction-technology-2025-05-15&amp;encoded_email=bS5nYXZhZ25pbkBoYXdlLmF0,vol11, 2025-w18, mobile, technology, prototype, H2, Develon, Gravis Robotics, HA-8,,,,,,,,,,,</t>
  </si>
  <si>
    <t>Manitou Group's first retrofit telehandler tested on French construction site | Industrial Vehicle Technology International,https://www.ivtinternational.com/news/construction/manitou-groups-first-retrofit-telehandler-tested-on-french-construction-site.html?utm_campaign=1st%20May&amp;utm_content=READ%20MORE&amp;utm_term=https%3A%2F%2Fwww.ivtinternational.com%2Fnews%2Fconstruction%2Fmanitou-groups-first-retrofit-telehandler-tested-on-french-construction-site.html&amp;utm_medium=email&amp;utm_source=Industrial%20Vehicle%20Technology,vol11, 2025-w18, mobile, technology, prototype, H2, Manitou Group, electrification, ES-2, HA-1, ES-4,,,,,,,,,</t>
  </si>
  <si>
    <t>John Deere brings vision processing unit to OEMs,https://www.powerprogress.com/news/john-deere-brings-vision-processing-unit-to-oems/8055590.article?utm_source=newsletter&amp;utm_medium=email&amp;utm_campaign=power-progress-2025-04-22&amp;encoded_email=bS5nYXZhZ25pbkBoYXdlLmF0,vol11, 2025-w20, electronics, product release, controller, H1, mobile, John Deere,,,,,,,,,,,,</t>
  </si>
  <si>
    <t>Walmart and Alquist Complete 3D Concrete Printed Expansion Of Alabama Supercenter | ManufacturingTomorrow,https://www.manufacturingtomorrow.com/news/2025/05/09/walmart-and-alquist-complete-3d-concrete-printed-expansion-of-alabama-supercenter/24924,vol11, 2025-w19, 3DP, SEEP, market development, H1, IPr-7,,,,,,,,,,,,,</t>
  </si>
  <si>
    <t>First Floater for 30 MW French Pilot Wind Farm Launched,https://www.offshorewind.biz/2025/05/12/first-floater-for-30-mw-french-pilot-wind-farm-launched/,vol11, 2025-w20, industrial applications, SEEP, market development, H1, HA-2, NB-6,,,,,,,,,,,,</t>
  </si>
  <si>
    <t>South Korea Unveils Plans for Massive 3.2 GW Offshore Wind Project,https://www.offshorewind.biz/2025/05/07/south-korea-unveils-plans-for-massive-3-2-gw-offshore-wind-project/,vol11, 2025-w19, industrial applications, SEEP, market development, H3, HA-2,,,,,,,,,,,,,</t>
  </si>
  <si>
    <t>Shell and Google Power Deal Extends Life of Netherlands' First Offshore Wind Farm,https://www.offshorewind.biz/2025/05/06/shell-and-google-power-deal-extends-life-of-netherlands-first-offshore-wind-farm/,vol11, 2025-w19, industrial applications, SEEP, market development, H2, HA-2,,,,,,,,,,,,,</t>
  </si>
  <si>
    <t>Incat unveils worldâ€™s largest battery-electric vessel,https://www.ship-technology.com/news/incat-battery-electric-vessel/?cf-view,vol11, 2025-w19, maritime, product release, system, H1, ES-2, electrification, NB-8,,,,,,,,,,,</t>
  </si>
  <si>
    <t>Chinese wind turbine giant Windey plans Brazilian factories,https://www.windpowermonthly.com/article/1917958/chinese-wind-turbine-giant-windey-plans-brazilian-factories,vol11, 2025-w19, industrial applications, SEEP, market development, H2, HA-2, Windey,,,,,,,,,,,,</t>
  </si>
  <si>
    <t>Realta Fusion taps $36M in fresh funds for its fusion-in-a-bottle reactor | TechCrunch,https://techcrunch.com/2025/05/13/realta-fusion-taps-36m-in-fresh-funds-for-its-fusion-in-a-bottle-reactor/,vol11, 2025-w20, sustainability, SEEP, investment, H3, Realta fusion, NB-6,,,,,,,,,,,,</t>
  </si>
  <si>
    <t>Caterpillar Announces Collision Warning System Other Technology Options for Cat Medium Wheel Loaders : CEG,https://www.constructionequipmentguide.com/caterpillar-announces-collision-warning-system-other-technology-options-for-cat-medium-wheel-loaders/67962,vol11, 2025-w19, mobile, technology, safety, H1, Caterpillar, HA-4,,,,,,,,,,,,</t>
  </si>
  <si>
    <t>Bobcat Expands Compact Tractor Lineup With Two New Models : CEG,https://www.constructionequipmentguide.com/bobcat-company-expands-compact-tractor-lineup-with-two-new-models/67945,vol11, 2025-w19, mobile, product release, system, H1, Bobcat, HA-3,,,,,,,,,,,,</t>
  </si>
  <si>
    <t>URâ€™s fastest-ever cobot will cut cycle times by up to 30% - Drives&amp;Controls,https://drivesncontrols.com/urs-fastest-ever-cobot-will-cut-cycle-times-by-up-to-30/?utm_source=rss&amp;utm_medium=rss&amp;utm_campaign=urs-fastest-ever-cobot-will-cut-cycle-times-by-up-to-30,vol11, 2025-w20, industrial mfg, product release, system, H1, robotics, Universal Robots, IPr-2, HA-5,,,,,,,,,,</t>
  </si>
  <si>
    <t>Orchestrated AI agents will help to automate automation - Drives&amp;Controls,https://drivesncontrols.com/orchestrated-ai-agents-will-help-to-automate-automation/?utm_source=rss&amp;utm_medium=rss&amp;utm_campaign=orchestrated-ai-agents-will-help-to-automate-automation,vol11, 2025-w20, industrial mfg, product release, service, H1, Siemens, SD-2, IPr-3, HA-5,,,,,,,,,,</t>
  </si>
  <si>
    <t>Rare-earth-free IE5 integrated motor â€˜cuts rotor losses by 40%â€™ - Drives&amp;Controls,https://drivesncontrols.com/rare-earth-free-ie5-integrated-motor-cuts-rotor-losses-by-40/?utm_source=rss&amp;utm_medium=rss&amp;utm_campaign=rare-earth-free-ie5-integrated-motor-cuts-rotor-losses-by-40,vol11, 2025-w19, industrial applications, product release, motor, H1, Woolong, HA-5, electrification, a,,,,,,,,,,</t>
  </si>
  <si>
    <t>â€˜Disruptiveâ€™ legless humanoid robot costs less than â‚¬48,000 - Drives&amp;Controls,https://drivesncontrols.com/disruptive-legless-humanoid-robot-costs-less-than-e48000/?utm_source=rss&amp;utm_medium=rss&amp;utm_campaign=disruptive-legless-humanoid-robot-costs-less-than-e48000,vol11, 2025-w19, robotics, product release, system, H1, igus, IPr-2,,,,,,,,,,,,</t>
  </si>
  <si>
    <t>Hyundai plans to buy â€˜tens of thousandsâ€™ of robots as part of $21bn US plan - Drives&amp;Controls,https://drivesncontrols.com/hyundai-plans-to-buy-tens-of-thousands-of-robots-in-21bn-us-plan/?utm_source=rss&amp;utm_medium=rss&amp;utm_campaign=hyundai-plans-to-buy-tens-of-thousands-of-robots-in-21bn-us-plan,vol11, 2025-w19, robotics, SEEP, market development, H2, Hyundai, Boston Dynamics, IPr-2, HA-5,,,,,,,,,,</t>
  </si>
  <si>
    <t>â€˜Breakthroughâ€™ allows robots to work on items moving on production lines - Drives&amp;Controls,https://drivesncontrols.com/breakthrough-allows-robots-to-work-on-items-moving-on-production-lines/?utm_source=rss&amp;utm_medium=rss&amp;utm_campaign=breakthrough-allows-robots-to-work-on-items-moving-on-production-lines,vol11, 2025-w19, robotics, technology, automation, H1, industrial mfg, Fanuc, HA-5, IPr-2,,,,,,,,,,</t>
  </si>
  <si>
    <t>JLRâ€™s circular economy initiative repurposes factory equipment for EV manufacturing - Electric &amp; Hybrid Vehicle Technology International,https://www.electrichybridvehicletechnology.com/news/jlrs-circular-economy-initiative-repurposes-factory-equipment-for-ev-manufacturing.html,vol11, 2025-w19, industrial mfg, technology, materials, H1, ES-4, JLR,,,,,,,,,,,,</t>
  </si>
  <si>
    <t>Altilium demonstrates battery cell production with recycled cathode materials - electrive.com,https://www.electrive.com/2025/05/15/altilium-demonstrates-battery-cell-production-with-recycled-cathode-materials/,vol11, 2025-w20, battery, technology, materials, H2, ES-4, electrification, ES-2, Altilium,,,,,,,,,,</t>
  </si>
  <si>
    <t>BASF and Group14 deliver silicon anode breakthrough for lithium-ion batteries - electrive.com,https://www.electrive.com/2025/05/14/basf-and-group14-deliver-silicon-anode-breakthrough-for-lithium-ion-batteries/,vol11, 2025-w20, battery, technology, materials, H2, electrification, ES-2,,,,,,,,,,,,</t>
  </si>
  <si>
    <t>SSA Marine switches to battery-electric forklift fleet at Port of Los Angeles - electrive.com,https://www.electrive.com/2025/05/12/ssa-marine-switches-to-battery-electric-forklift-fleet-at-port-of-los-angeles/,vol11, 2025-w20, mobile, SEEP, market development, H1, electrification, ES-2, HA-4, Hyster,,,,,,,,,,</t>
  </si>
  <si>
    <t>Volvo's battery subsidiary to fire 150 people - electrive.com,https://www.electrive.com/2025/05/06/volvos-battery-subsidiary-to-fire-150-people/,vol11, 2025-w19, battery, SEEP, market development, H1, Novo, ES-2, electrification,,,,,,,,,,,</t>
  </si>
  <si>
    <t>Danfoss Power Solutions launches ET500 lightweight portable crimp machine increasing safety and easing hose service in the field - Fluid Power Journal,https://fluidpowerjournal.com/danfoss-power-solutions-launches-et500-lightweight-portable-crimp-machine-increasing-safety-and-easing-hose-service-in-the-field/,vol11, 2025-w20, industrial applications, product release, system, H1, Danfoss, HA-5, competitors,,,,,,,,,,,</t>
  </si>
  <si>
    <t>Forsee Power &amp; Connected Energy to roll out second-life stationary storage system in Europe - electrive.com,https://www.electrive.com/2025/05/06/forsee-power-connected-energy-to-roll-out-second-life-stationary-storage-system-in-europe/,vol11, 2025-w19, battery, SEEP, partnership, H2, Forsee Power, Connected Energy, ES-4,,,,,,,,,,,</t>
  </si>
  <si>
    <t>Komatsu Forest's CTL Equipment starts trials in Japan | Forest Machine Magazine,https://forestmachinemagazine.com/komatsu-forests-ctl-equipment/?utm_source=rss&amp;utm_medium=rss&amp;utm_campaign=komatsu-forests-ctl-equipment,vol11, 2025-w20, mobile, technology, prototype, H2, Komatsu, HA-7,,,,,,,,,,,,</t>
  </si>
  <si>
    <t>Komatsu Smart Construction Remote Standard | Forest Machine Magazine,https://forestmachinemagazine.com/komatsu-smart-construction-remote-standard/?utm_source=rss&amp;utm_medium=rss&amp;utm_campaign=komatsu-smart-construction-remote-standard,vol11, 2025-w19, mobile, product release, software, H1, Komatsu, HA-1, NB-2, SD-4,,,,,,,,,,</t>
  </si>
  <si>
    <t>Hyster introduces new pedestrian awareness camera | Industrial Vehicle Technology International,https://www.ivtinternational.com/news/materials-handling/hyster-introduces-new-pedestrian-awareness-camera.html,vol11, 2025-w19, mobile, technology, safety, H1, sensors, HA-4, Hyster,,,,,,,,,,,</t>
  </si>
  <si>
    <t>OPINION: Real-world hydrogen solutions | Industrial Vehicle Technology International,https://www.ivtinternational.com/opinion/opinion-real-world-hydrogen-solutions.html,vol11, 2025-w19, mobile, SEEP, regulation, H2, JCB, ES-2, HA-1, NB-6,,,,,,,,,,</t>
  </si>
  <si>
    <t>Acquisition takes Manitou into robotics,https://www.theconstructionindex.co.uk/news/view/acquisition-takes-manitou-into-robotics,vol11, 2025-w20, mobile, SEEP, M&amp;A, H1, Manitou Group, Sitia, HA-4,,,,,,,,,,,</t>
  </si>
  <si>
    <t>International Mining | Fleet of 100 autonomous electric mining trucks deployed at Yimin mine,https://im-mining.com/2025/05/15/fleet-of-100-autonomous-electric-mining-trucks-deployed-at-yimin-mine/,vol11, 2025-w20, mobile, technology, automation, H1, Huaneng Ruichi, HA-8, ES-2, electrification,,,,,,,,,,</t>
  </si>
  <si>
    <t>International Mining | Normet expands battery-electric SmartDrive offering at The Electric Mine,https://im-mining.com/2025/05/14/normet-expands-battery-electric-smartdrive-offering-at-the-electric-mine/,vol11, 2025-w20, mobile, product release, system, H1, Normet, ES-2, electrification, HA-8,,,,,,,,,,</t>
  </si>
  <si>
    <t>International Mining | Komatsu first to autonomously operate electric drive truck with trolley assist,https://im-mining.com/2025/05/14/komatsu-first-to-autonomously-operate-electric-drive-truck-with-trolley-assist/,vol11, 2025-w21, mobile, technology, automation, H2, Komatsu, electrification, ES-2, HA-8,,,,,,,,,,</t>
  </si>
  <si>
    <t>International Mining | Komatsu collaborates with Dimaag on Mobile Megawatt Charging System,https://im-mining.com/2025/05/11/komastu-collaborates-with-dimaag-on-mobile-megawatt-charging-system/,vol11, 2025-w19, battery, SEEP, partnership, H2, Komatsu, Dimag, ES-2, electrification, HA-1,,,,,,,,,</t>
  </si>
  <si>
    <t>International Mining | Ouster &amp; Komatsu partner on 3D LiDAR for autonomous mining equipment,https://im-mining.com/2025/05/08/ouster-komatsu-partner-on-3d-lidar-for-autonomous-mining-equipment/,vol11, 2025-w19, mobile, SEEP, partnership, H2, Ouster, Komatsu, sensors, HA-1,,,,,,,,,,</t>
  </si>
  <si>
    <t>Schneider Electric Unveils Industrial Gen AI Copilot in Collaboration with Microsoft | ManufacturingTomorrow,https://www.manufacturingtomorrow.com/news/2025/05/14/schneider-electric-unveils-industrial-gen-ai-copilot-in-collaboration-with-microsoft-/24969,vol11, 2025-w20, industrial mfg, SEEP, partnership, H2, Schneider Electric, Microsoft, IPr-3, SD-2, HA-5,,,,,,,,,</t>
  </si>
  <si>
    <t>Proportionalventile fÃ¼r Motoren und Brennstoffzellen,https://www.oup-fluidtechnik.de/proportionalventile-fuer-motoren-und-brennstoffzellen/,vol11, 2025-w19, hydraulics, SEEP, market development, H1, Hydac, competitors, NB-6, ES-2,,,,,,,,,,</t>
  </si>
  <si>
    <t>Exclusive: Laser-powered fusion experiment more than doubles its power output | TechCrunch,https://techcrunch.com/2025/05/17/laser-powered-fusion-experiment-more-than-doubles-its-power-output/,vol11, 2025-w20, sustainability, technology, energy generation, H3, ES-2, NB-6,,,,,,,,,,,,</t>
  </si>
  <si>
    <t>DEVELON Introduces Its Next-Generation Log Loaders Road Builders : CEG,https://www.constructionequipmentguide.com/develon-introduces-its-next-generation-log-loaders-road-builders/68045,vol11, 2025-w21, mobile, product release, system, Develon, HA-7, H1,,,,,,,,,,,,</t>
  </si>
  <si>
    <t>FEATURE: Volvo Construction Equipment - Electric &amp; Hybrid Vehicle Technology International,https://www.electrichybridvehicletechnology.com/features/feature-volvo-construction-equipment.html,vol11, 2025-w21, mobile, product release, system, H1, electrification, ES-2, Volvo Construction Equipment, HA-1, HA-4,,,,,,,,,</t>
  </si>
  <si>
    <t>CATL to open 300 battery exchange stations for electric trucks by the end of the year - electrive.com,https://www.electrive.com/2025/05/19/catl-plans-to-open-300-battery-exchange-stations-for-e-trucks-by-the-end-of-the-year/,vol11, 2025-w21, battery, SEEP, market development, H1, CATL, ES-2, mobile, electrification, ES-1,,,,,,,,,</t>
  </si>
  <si>
    <t>Gotion begins pilot production of solid-state battery - electrive.com,https://www.electrive.com/2025/05/19/gotion-begins-pilot-production-of-solid-state-battery/,vol11, 2025-w21, battery, technology, manufacturing, H2, Gotion, ES-2, electrification,,,,,,,,,,,</t>
  </si>
  <si>
    <t>Danfoss eHydraulic Power Module enables electrification of 200-tonne SANY crawler crane - Fluid Power Journal,https://fluidpowerjournal.com/danfoss-ehydraulic-power-module-enables-electrification-of-200-tonne-sany-crawler-crane/,vol11, 2025-w21, crane, product release, system, H1, Sany, Danfoss, competitors, HA-1, electrification, ES-2,,,,,,,,</t>
  </si>
  <si>
    <t>Liebherr to present special machines for forestry at Ligna 2025 | Industrial Vehicle Technology International,https://www.ivtinternational.com/news/forestry/liebherr-to-present-special-machines-for-forestry-at-ligna-2025.html,vol11, 2025-w21, mobile, product release, system, H1, Liebherr, HA-7,,,,,,,,,,,,</t>
  </si>
  <si>
    <t>UK Parliament Passes Great British Energy Bill Paving Way for GBP 300 Million Investment in Offshore Wind Supply Chain,https://www.offshorewind.biz/2025/05/16/uk-parliament-passes-great-british-energy-bill-paving-way-for-gbp-300-million-investment-in-offshore-wind-supply-chain/,vol11, 2025-w20, industrial applications, SEEP, funding, H2, HA-2, NB-6,,,,,,,,,,,,</t>
  </si>
  <si>
    <t>Austal wins contract to build hydrogen-ready RoPax ferry for Swedenâ€™s Gotlandsbolaget,https://www.ship-technology.com/news/austal-ropax-gotlandsbolaget/?cf-view,vol8, 2025-w07, maritime, product release, system, H2, ES-2, NB-8,,,,,,,,,,,,</t>
  </si>
  <si>
    <t>Van Oord Kicks Off Offshore Construction at RWE's 1.6 GW Nordseecluster Project,https://www.offshorewind.biz/2025/05/05/van-oord-kicks-off-offshore-construction-at-rwes-1-6-gw-nordseecluster-project/,vol11, 2025-w19, industrial applications, SEEP, market development, H2, Vestas, HA-2,,,,,,,,,,,,</t>
  </si>
  <si>
    <t>Offshore Wind Grows by 11 GW in 2024 with 31 Projects Commissioned - WFO Report,https://www.offshorewind.biz/2025/05/02/offshore-wind-grows-by-11-gw-in-2024-with-31-projects-commissioned-wfo-report/,vol11, 2025-w18, industrial applications, SEEP, market development, H1, HA-2, NB-6,,,,,,,,,,,,</t>
  </si>
  <si>
    <t>ZF Wind Power Fires Up Powertrain Test Rig for 30 MW Turbines,https://www.offshorewind.biz/2025/05/01/zf-wind-power-fires-up-powertrain-test-rig-for-30-mw-turbines/,vol11, 2025-w18, industrial applications, technology, prototype, H2, HA-2, ZF,,,,,,,,,,,,</t>
  </si>
  <si>
    <t>XR Smart Glasses for Remote Site Support | Forest Machine Magazine,https://forestmachinemagazine.com/xr-smart-glasses-for-remote-site-support/?utm_source=rss&amp;utm_medium=rss&amp;utm_campaign=xr-smart-glasses-for-remote-site-support,vol11, 2025-w19, mobile, product release, service, H1, Hitachi Construction Machinery, HA-1, SD-1,,,,,,,,,,,</t>
  </si>
  <si>
    <t>Battery-powered Trucks for timber transport will increase operating costs | Forest Machine Magazine,https://forestmachinemagazine.com/battery-powered-trucks-for-timber/?utm_source=rss&amp;utm_medium=rss&amp;utm_campaign=battery-powered-trucks-for-timber,vol11, 2025-w18, mobile, SEEP, market development, H2, electrification, ES-2, HA-7,,,,,,,,,,,</t>
  </si>
  <si>
    <t>Librec inaugurates battery recycling plant in Switzerland - electrive.com,https://www.electrive.com/2025/05/03/librec-inaugurates-battery-recycling-plant-in-switzerland/,vol11, 2025-w18, battery, SEEP, market development, H1, Librec, ES-2, electrification, sustainability, ES-4,,,,,,,,,</t>
  </si>
  <si>
    <t>DOE Halts $13M Grant to U. Maine for Floating Offshore Wind Turbine R&amp;amp D Construction,https://www.enr.com/articles/60688-doe-halts-13m-grant-to-u-maine-for-floating-offshore-wind-turbine-r-and-d-construction,vol11, industrial applications, SEEP, geopolitics, H1, HA-2, 2025-w18,,,,,,,,,,,,,</t>
  </si>
  <si>
    <t>Volvo CE Debuts Two Mid-Size Electric Machines in North America : CEG,https://www.constructionequipmentguide.com/volvo-ce-debuts-two-mid-size-electric-machines-in-north-america/67915,vol10, 2025-w18, mobile, SEEP, market development, H1, Volvo Construction Equipment, HA-1, electrification, ES-2,,,,,,,,,,</t>
  </si>
  <si>
    <t>Try Out ASSEMBLYâ€™s New AI Search Tool,https://www.assemblymag.com/articles/99233-try-out-assemblys-new-ai-search-tool,vol10, 2025-w18, industrial mfg, technology, digitalization, H1, ES-2, a,,,,,,,,,,,,</t>
  </si>
  <si>
    <t>International Mining | BEML completes India-designed &amp; developed large electric rope shovel,https://im-mining.com/2025/04/29/beml-completes-india-designed-developed-large-electric-rope-shovel/,vol10, 2025-w18, mobile, product release, system, H1, BEML, ES-2, HA-8,,,,,,,,,,,</t>
  </si>
  <si>
    <t>DP World tests hydrogen-powered RTG crane at Vancouver Port in Canada,https://www.ship-technology.com/news/dp-world-rtg-vancouver-port/?cf-view,vol10, 2025-w18, crane, technology, prototype, H2, ES-2, NB-6,,,,,,,,,,,,</t>
  </si>
  <si>
    <t>LG &amp; Derichebourg to launch recycling joint venture in France - electrive.com,https://www.electrive.com/2025/04/29/lg-derichebourg-to-launch-recycling-joint-venture-in-france/,vol10, 2025-w18, battery, SEEP, market development, H2, ES-2, LG Energy Solutions, ES-4,,,,,,,,,,,</t>
  </si>
  <si>
    <t>[VIDEO] Autonomous digger passes site tests will be deployed at Manchester Airport,https://www.pbctoday.co.uk/news/digital-construction-news/construction-technology-news/autonomous-digger-passes-site-tests-will-be-deployed-at-manchester-airport/150683/,vol10, 2025-w18, mobile, technology, prototype, H2, HA-1,,,,,,,,,,,,,</t>
  </si>
  <si>
    <t>Junttan partners with Volvo Penta for new drilling rig | Industrial Vehicle Technology International,https://www.ivtinternational.com/news/construction/junttan-partners-with-volvo-penta-for-new-drilling-rig.html,vol10, 2025-w18, mobile, SEEP, partnership, H2, Volvo Penta, Junttan, ES-2, HA-8,,,,,,,,,,</t>
  </si>
  <si>
    <t>Quantum Computing Streamlines Auto Assembly Line,https://www.assemblymag.com/articles/99229-quantum-computing-streamlines-auto-assembly-line,vol10, 2025-w18, industrial mfg, technology, digitalization, H1, SD-8,,,,,,,,,,,,,</t>
  </si>
  <si>
    <t>European research project to create battery development platform - electrive.com,https://www.electrive.com/2025/04/28/european-research-project-to-create-battery-development-platform/,vol10, 2025-w18, battery, technology, research, H3, ES-2,,,,,,,,,,,,,</t>
  </si>
  <si>
    <t>Amprius unveils enhanced high-performance cell with silicon anode - electrive.com,https://www.electrive.com/2025/04/28/amprius-unveils-enhanced-high-performance-cell-with-silicon-anode/,vol10, 2025-w18, battery, technology, materials, H2, Amprius, ES-2,,,,,,,,,,,,</t>
  </si>
  <si>
    <t>Amazon launches its first satellites to rival Starlink,https://www.theverge.com/news/657689/amazon-project-kuiper-satellite-launch,vol10, 2025-w18, aviation &amp; space, SEEP, market development, H1, Amazon, NB-10,,,,,,,,,,,,</t>
  </si>
  <si>
    <t>Meet the companies racing to build quantum chips | TechCrunch,https://techcrunch.com/2025/04/28/meet-the-companies-racing-to-build-quantum-chips/,vol10, 2025-w18, computing, SEEP, market development, H2, SD-8,,,,,,,,,,,,,</t>
  </si>
  <si>
    <t>PTx Trimble introduces next-generation guidance controller | Industrial Vehicle Technology International,https://www.ivtinternational.com/news/electronics/ptx-trimble-introduces-next-generation-guidance-controller.html,vol10, 2025-w18, mobile, product release, position, H1, HA-3,,,,,,,,,,,,,</t>
  </si>
  <si>
    <t>First Large-Scale CCU Plant Built for German Cement Industry : CEG,https://www.constructionequipmentguide.com/first-large-scale-ccu-plant-built-for-german-cement-industry/67877,vol10, 2025-w18, industrial applications, SEEP, market development, H2, sustainability, ES-7,,,,,,,,,,,,</t>
  </si>
  <si>
    <t>Volvo CE unveils new generation wheel loaders | Industrial Vehicle Technology International,https://www.ivtinternational.com/news/construction/volvo-ce-unveils-new-generation-wheel-loaders.html,vol10, 2025-w18, mobile, product release, system, H1, Volvo Construction Equipment, HA-4,,,,,,,,,,,,</t>
  </si>
  <si>
    <t>Kenworth Launches T880E: Vocational Class 8 Battery-Electric Truck : CEG,https://www.constructionequipmentguide.com/kenworth-launches-t880e-vocational-class-8-battery-electric-truck/67880,vol10, 2025-w18, battery, product release, system, H1, Kenworth, ES-2,,,,,,,,,,,,</t>
  </si>
  <si>
    <t>New battery technology from Proterra targets HDCV market - Electric &amp; Hybrid Vehicle Technology International,https://www.electrichybridvehicletechnology.com/news/new-battery-technology-from-proterra-targets-hdcv-market.html,vol10, 2025-w18, battery, product release, system, H1, Proterra, ES-2,,,,,,,,,,,,</t>
  </si>
  <si>
    <t>Smarte Proportionalventile durch Onboard-Elektronik,https://www.oup-fluidtechnik.de/smarte-proportionalventile-durch-onboard-elektronik/,vol10, 2025-w18, hydraulics, SEEP, market development, H1, Bosch Rexroth, ES-4, competitors,,,,,,,,,,,</t>
  </si>
  <si>
    <t>BMW completes central battery factory building in Bavaria - electrive.com,https://www.electrive.com/2025/04/30/bmw-completes-central-battery-factory-building-in-bavaria/,vol10, 2025-w18, battery, SEEP, market development, H1, BMW, ES-2,,,,,,,,,,,,</t>
  </si>
  <si>
    <t>Bureau Veritas Joins European Effort to Advance Liquid Hydrogen Fuel Solutions in SOVs | Offshore Wind,https://www.offshorewind.biz/2025/04/30/bureau-veritas-joins-european-effort-to-advance-liquid-hydrogen-fuel-solutions-in-sovs/,vol10, 2025-w18, maritime, technology, research, H3, ES-2, NB-8,,,,,,,,,,,,</t>
  </si>
  <si>
    <t>Hydrogen-powered machines receive approval to use public roads in the UK | Industrial Vehicle Technology International,https://www.ivtinternational.com/news/hydrogen/hydrogen-powered-machines-receive-approval-to-use-public-roads-in-the-uk.html,vol10, 2025-w18, mobile, SEEP, regulation, H1, ES-2, ES-1,,,,,,,,,,,,</t>
  </si>
  <si>
    <t>OPINION: Advancing vehicle R&amp;D with software and AI | Industrial Vehicle Technology International,https://www.ivtinternational.com/opinion/opinion-advancing-vehicle-rd-with-software-and-ai.html,vol10, 2025-w18, mobile, technology, digitalization, H2, SD-4,,,,,,,,,,,,,</t>
  </si>
  <si>
    <t>Danfoss: Partnerschaft fÃ¼r IoT-Roadmap,https://www.oup-fluidtechnik.de/danfoss-partnerschaft-fuer-iot-roadmap/,vol10, 2025-w18, hydraulics, SEEP, partnership, H2, Danfoss, Trackunit, Proemion, SD-4,,,,,,,,,,</t>
  </si>
  <si>
    <t>Battery cell manufacturer CustomCells files for insolvency - electrive.com,https://www.electrive.com/2025/04/30/battery-cell-manufacturer-customcells-files-for-insolvency/,vol10, 2025-w18, battery, SEEP, market development, H1, CustomCells,,,,,,,,,,,,,</t>
  </si>
  <si>
    <t>How Hydraulic Systems are Evolving to Meet Electrification Requirements,https://www.powermotiontech.com/hydraulics/article/55278626/how-hydraulic-systems-are-evolving-to-meet-electrification-requirements,vol10, 2025-w16, hydraulics, SEEP, market development, H2, mobile, ES-2, electrification, Parker Hannifin, Poclain, competitors,,,,,,,,</t>
  </si>
  <si>
    <t>Chinese energy giant Goldwind posts annual growth as overseas drive deepens,https://www.winddaily.com/reports/Chinese_energy_giant_Goldwind_posts_annual_growth_as_overseas_drive_deepens_999.html,vol9, 2025-w13, industrial applications, SEEP, market development, H1, Goldwind, HA-2,,,,,,,,,,,,</t>
  </si>
  <si>
    <t>US halts Equinor's huge New York offshore wind project,https://www.winddaily.com/reports/US_halts_Equinors_huge_New_York_offshore_wind_project_999.html,vol10, 2025-w16, industrial applications, SEEP, geopolitics, H1, HA-2,,,,,,,,,,,,,</t>
  </si>
  <si>
    <t>Aker Solutions unveils plan for three floating wind prototypes,https://www.windpowermonthly.com/article/1913820/aker-solutions-unveils-plan-three-floating-wind-prototypes,vol10, 2025-w16, industrial applications, technology, prototype, H2, Anker Solutions, HA-2, NB-6,,,,,,,,,,,</t>
  </si>
  <si>
    <t>Goldwind eyes greater wind power role in 'strategic hub' Turkey,https://www.windpowermonthly.com/article/1912057/goldwind-eyes-greater-wind-power-role-strategic-hub-turkey,vol10, 2025-w13, industrial applications, SEEP, market development, H2, Goldwind, HA-2,,,,,,,,,,,,</t>
  </si>
  <si>
    <t>JLG Expands Its ClearSky Smart Fleet IoT Platform Adds Three New Features : CEG,https://www.constructionequipmentguide.com/jlg-expands-its-clearsky-smart-fleet-iot-platform-adds-three-new-features/67852,vol10, 2025-w17, mobile, product release, software, H1, JLG, HA-1,,,,,,,,,,,,</t>
  </si>
  <si>
    <t>bauma 2025: Construction Equipment Launches Demonstrate Technology Advancements,https://www.powermotiontech.com/technologies/news/55284496/bauma-2025-construction-equipment-launches-demonstrate-technology-advancements,vol10, 2025-w17, mobile, SEEP, market development, H1, HA-1, HA-8,,,,,,,,,,,,</t>
  </si>
  <si>
    <t>Low-Maintenance Industrial Machinery Rely on Intelligent Motion Systems,https://www.powermotiontech.com/sensors-software/maintenance/article/55283499/emerson-automation-solutions-low-maintenance-industrial-machinery-rely-on-intelligent-motion-systems,vol10, 2025-w17, industrial applications, technology, monitoring, H1, HA-5,,,,,,,,,,,,,</t>
  </si>
  <si>
    <t>Hydraulic and Pneumatic Shipments Decline in February 2025,https://www.powermotiontech.com/hydraulics/news/55282915/national-fluid-power-association-nfpa-hydraulic-and-pneumatic-shipments-decline-in-february-2025,vol10, 2025-w16, hydraulics, SEEP, market development, H1,,,,,,,,,,,,,,</t>
  </si>
  <si>
    <t>bauma is Back in a Big Way,https://www.powermotiontech.com/hydraulics/blog/55279557/bauma-is-back-in-a-big-way,vol10, 2025-w16, hydraulics, SEEP, market development, H1,,,,,,,,,,,,,,</t>
  </si>
  <si>
    <t>Continued Investments in Danfoss PLUS+1 Software Capabilities Aids Machine Design,https://www.powermotiontech.com/sensors-software/video/55278731/danfoss-power-solutions-continued-investments-in-danfoss-plus1-software-capabilities-aids-machine-design,vol10, 2025-w15, hydraulics, product release, software, H1, Danfoss, competitors, SD-4, a,,,,,,,,,,</t>
  </si>
  <si>
    <t>How is the Fluid Power Industry Responding to Tariffs?,https://www.powermotiontech.com/hydraulics/blog/55279611/how-is-the-fluid-power-industry-responding-to-tariffs,vol10, 2025-w15, hydraulics, SEEP, geopolitics, H1,,,,,,,,,,,,,,</t>
  </si>
  <si>
    <t>Next-Gen Biodegradable Hydraulic Fluids Overcome Performance Challenges,https://www.powermotiontech.com/hydraulics/hydraulic-fluids/article/55276496/next-gen-biodegradable-hydraulic-fluids-overcome-performance-challenges,vol9, 2025-w14, sustainability, technology, materials, H2, ES-5,,,,,,,,,,,,,</t>
  </si>
  <si>
    <t>bauma 2025 to Showcase Major Industry Trends in Construction and Mining,https://www.powermotiontech.com/technologies/news/55277519/bauma-2025-major-industry-trends-in-construction-and-mining-equipment,vol9, 2025-w13, sustainability, SEEP, market development, H1, ES-2, HA-1, ES-1,,,,,,,,,,,</t>
  </si>
  <si>
    <t>John Deere to showcase world's largest production tractor at Cereals 2025 | Industrial Vehicle Technology International,https://www.ivtinternational.com/news/agriculture/john-deere-to-showcase-worlds-largest-production-tractor-at-cereals-2025.html,vol10, 2025-w17, mobile, product release, system, H1, HA-3, John Deere,,,,,,,,,,,,</t>
  </si>
  <si>
    <t>FEATURE: The future of HMI | Industrial Vehicle Technology International,https://www.ivtinternational.com/features/feature-the-future-of-hmis.html,vol10, 2025-w14, mobile, technology, digitalization, H2, SD-4,,,,,,,,,,,,,</t>
  </si>
  <si>
    <t>Volvo CE expands suite of digital tools and solutions | Industrial Vehicle Technology International,https://www.ivtinternational.com/news/construction/volvo-ce-expands-suite-of-digital-tools-and-solutions.html,vol10, 2025-w16, mobile, product release, software, H1, Volvo Construction Equipment, HA-1,,,,,,,,,,,,</t>
  </si>
  <si>
    <t>Volvo CE upgrades compact electric machines | Industrial Vehicle Technology International,https://www.ivtinternational.com/news/hybrid-electric-vehicles/volvo-ce-upgrades-compact-electric-machines.html,vol10, 2025-w16, mobile, product release, system, H1, Volvo Construction Equipment, ES-2, electrification, HA-1, ES-1,,,,,,,,,</t>
  </si>
  <si>
    <t>Volvo CE partners with Unicontrol for advanced machine control technology | Industrial Vehicle Technology International,https://www.ivtinternational.com/news/construction/volvo-ce-partners-with-unicontrol-for-advanced-machine-control-technology.html,vol9, 2025-w14, mobile, SEEP, partnership, H1, Volvo Construction Equipment, Unicontrol, HA-1,,,,,,,,,,,</t>
  </si>
  <si>
    <t>International Mining | ABD Solutions &amp; Mining3 partner to accelerate autonomy in mining,https://im-mining.com/2025/04/25/abd-solutions-mining3-partner-to-accelerate-autonomy-in-mining/,vol10, 2025-w17, mobile, SEEP, partnership, H2, ABD Solutions, Mining3, HA-8, IPr-4,,,,,,,,,,</t>
  </si>
  <si>
    <t>International Mining | Africa set to be early adopter of FLS Rail-Running Conveyor,https://im-mining.com/2025/04/24/africa-set-to-be-early-adopter-of-fls-rail-running-conveyor/,vol10, 2025-w17, sustainability, SEEP, market development, H1, HA-8,,,,,,,,,,,,,</t>
  </si>
  <si>
    <t>International Mining | Liebherr gives more insight on Power Rail dynamic power transfer system,https://im-mining.com/2025/04/24/liebherr-gives-more-insight-on-power-rail-dynamic-power-transfer-system/,vol10, 2025-w17, mobile, technology, architecture, H1, Liebherr, electrification, ES-2, HA-8,,,,,,,,,,</t>
  </si>
  <si>
    <t>International Mining | Sandvik to supply its largest-ever battery-electric vehicle fleet to South32,https://www.electrive.com/2025/04/26/sandvik-secures-largest-bev-mining-contract-to-date-with-south32/,vol10, 2025-w17, mobile, SEEP, market development, H1, Sandvik, South32, ES-2, HA-8, electrification,,,,,,,,,</t>
  </si>
  <si>
    <t>Epiroc more than doubles record contract with Fortescue drilling pact,https://im-mining.com/2025/04/16/epiroc-extends-fortescue-electric-auto-drilling-ties-with-record-contract/,vol10, 2025-w16, mobile, SEEP, market development, H1, Epiroc, Fortescue, HA-8, ES-2, electrification,,,,,,,,,</t>
  </si>
  <si>
    <t>International Mining | Newmont enables teleremote dozer fleet with Ericsson Private 5G,https://im-mining.com/2025/04/14/newmont-enables-teleremote-dozer-fleet-with-ericsson-private-5g/,vol10, 2025-w16, mobile, product release, service, H1, Ericsson, HA-8, SD-4,,,,,,,,,,,</t>
  </si>
  <si>
    <t>International Mining | Develon parent &amp; Gravis Robotics to help Holcim quarries go autonomous,https://im-mining.com/2025/04/11/develon-parent-gravis-robotics-to-help-holcim-quarries-go-autonomous/,vol10, 2025-w15, mobile, SEEP, partnership, H2, Develon, Gravis Robotics, IPr-4, HA-1, HA-8,,,,,,,,,</t>
  </si>
  <si>
    <t>International Mining | Liebherr shares electrification solutions for mining equipment at bauma 2025,https://im-mining.com/2025/04/10/liebherr-shares-electrification-solutions-for-mining-equipment-at-bauma-2025/,vol10, 2025-w15, mobile, technology, prototype, H2, Liebherr, electrification, HA-8, IPr-4,,,,,,,,,,</t>
  </si>
  <si>
    <t>Metso adds to Nordberg HPe crusher series,https://im-mining.com/2025/04/09/metso-adds-to-nordberg-hpe-cone-crusher-series/,vol10, 2025-w15, industrial applications, product release, system, H1, Metso, HA-5,,,,,,,,,,,,</t>
  </si>
  <si>
    <t>International Mining | Sumitomo &amp; ABB sign deal to explore decarbonisation of mining machinery,https://im-mining.com/2025/04/08/sumitomo-abb-sign-deal-to-explore-decarbonisation-of-mining-machinery/,vol10, 2025-w15, mobile, SEEP, partnership, H2, ABB, Sumitomo, ES-2, electrification, HA-8,,,,,,,,,</t>
  </si>
  <si>
    <t>Rio Tinto backs latest net zero emissions steel pursuit,https://im-mining.com/2025/04/09/rio-tinto-pledges-iron-ore-for-net-zero-co2-emissions-ironmaking-project/,vol10, 2025-w15, sustainability, SEEP, partnership, H2, Rio Tinto, Voestalpine, Mitsubishi, ES-2,,,,,,,,,,</t>
  </si>
  <si>
    <t>International Mining | Volvo CE makes big move with battery electric A30 and A40 ADTs,https://im-mining.com/2025/04/08/volvo-ce-makes-big-move-with-battery-electric-a30-and-a40-adts/,vol10, 2025-w15, mobile, product release, system, H1, Volvo Construction Equipment, ES-2, HA-8, electrification,,,,,,,,,,</t>
  </si>
  <si>
    <t>International Mining | Epiroc pre-launches new cabin on SmartROC T40 at bauma 2025,https://im-mining.com/2025/04/08/epiroc-pre-launches-new-cabin-on-smartroc-t40-at-bauma-2025/,vol10, 2025-w15, mobile, product release, system, H1, Epiroc, HA-8,,,,,,,,,,,,</t>
  </si>
  <si>
    <t>bauma 2025 press event showcases ABB offering,https://im-mining.com/2025/04/08/abb-launches-next-gen-battery-system-for-electric-vehicles/,vol10, 2025-w15, battery, product release, system, H1, ABB, HA-1, HA-8, electrification,,,,,,,,,,</t>
  </si>
  <si>
    <t>International Mining | Huaweiâ€™s vision and progress in mining â€“ from AI to autonomous driving,https://im-mining.com/2025/04/02/huaweis-vision-and-progress-in-mining-from-ai-to-autonomous-driving/,vol10, 2025-w14, mobile, technology, automation, H2, Huawei, HA-8, IPr-4,,,,,,,,,,,</t>
  </si>
  <si>
    <t>Philippi-Hagenbuch joins the zero-emission steel club,https://im-mining.com/2025/04/03/philippi-hagenbuch-to-offer-zero-emission-ssab-zero-steel-for-haul-truck-solutions/,vol10, 2025-w14, mobile, technology, materials, H1, Philippi-Hagenbuch, ES-2, HA-8,,,,,,,,,,,</t>
  </si>
  <si>
    <t>International Mining | Epiroc acquires remaining 47% share of mine connectivity provider Radlink â€‹â€‹â€‹â€‹â€‹â€‹â€‹,https://im-mining.com/2025/04/02/epiroc-acquires-remaining-47-share-of-mine-connectivity-provider-radlink/,vol10, 2025-w14, mobile, SEEP, M&amp;A, H1, Epiroc, Radlink, HA-8, SD-4,,,,,,,,,,</t>
  </si>
  <si>
    <t>International Mining | Dyno Nobel unveils first mine-ready electric MPU for explosives delivery,https://im-mining.com/2025/04/01/dyno-nobel-unveils-first-mine-ready-electric-mpu-for-explosives-delivery/,vol10, 2025-w14, mobile, product release, system, H1, Dyno Nobel, HA-8, ES-2, electrification,,,,,,,,,,</t>
  </si>
  <si>
    <t>International Mining | Atlas Copco launches 1 MW battery energy storage system,https://im-mining.com/2025/03/31/atlas-copco-launches-1-mw-battery-energy-storage-system/,vol9, 2025-w14, battery, product release, system, H1, Atlas Copco, ES-2, HA-8, electrification,,,,,,,,,,</t>
  </si>
  <si>
    <t>International Mining | Luminar to supply LiDAR tech for Caterpillar Command for hauling,https://im-mining.com/2025/03/28/luminar-to-supply-lidar-tech-for-caterpillar-command-for-hauling/,vol9, 2025-w13, mobile, SEEP, partnership, H2, sensors, Caterpillar, Luminar, HA-8, IPr-4,,,,,,,,,</t>
  </si>
  <si>
    <t>Wheel-loader prototype eliminates the cab,https://www.mobilehydraulictips.com/wheel-loader-prototype-eliminates-the-cab/,vol10, 2025-w17, mobile, technology, automation, H2, Case Construction Equipment, HA-4, IPr-4, ES-2, electrification,,,,,,,,,</t>
  </si>
  <si>
    <t>Autonomous driving system wins innovation award,https://www.mobilehydraulictips.com/autonomous-driving-system-wins-innovation-award/,vol10, 2025-w16, mobile, technology, automation, H2, Liebherr, HA-4, IPr-4,,,,,,,,,,,</t>
  </si>
  <si>
    <t>LANDCROS One excavator concept â€œgamifiesâ€ operations,https://www.mobilehydraulictips.com/landcros-one-excavator-concept-gamifies-operations/,vol10, 2025-w17, mobile, technology, prototype, H2, Hitachi Construction Machinery, HA-1, SD-2, SD-1, ES-2,,,,,,,,,</t>
  </si>
  <si>
    <t>Pumpenregler fÃ¼r Retrofit und Neuanlagen,https://www.oup-fluidtechnik.de/pumpenregler-fuer-retrofit-und-neuanlagen/,vol10, 2025-w17, electronics, product release, controller, H1, industrial applications, HA-5, We.E.St.,,,,,,,,,,,</t>
  </si>
  <si>
    <t>Stimmung im Maschinenbau bleibt durchwachsen,https://www.oup-fluidtechnik.de/stimmung-im-maschinenbau-bleibt-durchwachsen/,vol10, 2025-w17, hydraulics, SEEP, market development, H1,,,,,,,,,,,,,,</t>
  </si>
  <si>
    <t>Umschlagbagger aus â€žgrÃ¼nemâ€œ Stahl,https://www.oup-fluidtechnik.de/umschlagbagger-aus-gruenem-stahl/,vol10, 2025-w17, mobile, technology, materials, H1, ES-2, HA-4, Sennebogen, Salzgitter, a,,,,,,,,,</t>
  </si>
  <si>
    <t>Filter-/UmrichterlÃ¶sung vereinfacht Systemintegration,https://www.oup-fluidtechnik.de/filter-umrichterloesung-vereinfacht-systemintegration/,vol10, 2025-w16, electronics, product release, electrif filter, H1, electrification, competitors, mobile, ES-2, Danfoss Power Solutions,,,,,,,,,</t>
  </si>
  <si>
    <t>Monitorhalterung fÃ¼r mobile Arbeitsmaschinen,https://www.oup-fluidtechnik.de/monitorhalterung-fuer-mobile-arbeitsmaschinen/,vol10, 2025-w16, mobile, product release, HMI, H1, Rose+Krieger,,,,,,,,,,,,,</t>
  </si>
  <si>
    <t>Materialschonendes Ultraschall-Tiefziehen,https://www.oup-fluidtechnik.de/materialschonendes-ultraschall-tiefziehen/,vol10, 2025-w15, industrial mfg, technology, manufacturing, H2, HA-5,,,,,,,,,,,,,</t>
  </si>
  <si>
    <t>Japan's First Barge-Type Floating Wind Turbine Enters Commercial Operation,https://www.offshorewind.biz/2025/04/25/japans-first-barge-type-floating-wind-turbine-enters-commercial-operation/,vol10, 2025-w17, industrial applications, SEEP, market development, H1, HA-2, NB-6,,,,,,,,,,,,</t>
  </si>
  <si>
    <t>Sun Hydraulics expands its electro-proportional hydraulic cartridge valve - Fluid Power World,https://www.fluidpowerworld.com/sun-hydraulics-expands-its-electro-proportional-hydraulic-cartridge-valve/,vol10, 2025-w17, hydraulics, product release, valve, H1, mobile, SUN Hydraulics, competitors,,,,,,,,,,,</t>
  </si>
  <si>
    <t>Bosch Rexroth's HÃ¤gglunds Fusion drive wins OTC's Technology Award - Fluid Power World,https://www.fluidpowerworld.com/bosch-rexroths-hagglunds-fusion-drive-wins-otcs-technology-award/,vol10, 2025-w16, hydraulics, product release, HPU, H1, Bosch Rexroth, HA-4, competitors,,,,,,,,,,,</t>
  </si>
  <si>
    <t>The future of intelligent industrial valves from Hydac - Fluid Power World,https://www.fluidpowerworld.com/the-future-of-intelligent-industrial-valves-from-hydac/,vol10, 2025-w18, hydraulics, technology, digitalization, H1, Hydac, industrial applications, competitors, HA-5,,,,,,,,,,</t>
  </si>
  <si>
    <t>Bobcat launches new V-Drive telehandlers for agriculture | Industrial Vehicle Technology International,https://www.ivtinternational.com/news/agriculture/bobcat-launches-new-v-drive-telehandlers-for-agriculture.html,vol10, 2025-w17, mobile, product release, system, H1, HA-4, Bobcat,,,,,,,,,,,,</t>
  </si>
  <si>
    <t>MPR radial piston motor from Rexroth offers performance in compact design - Fluid Power World,https://www.fluidpowerworld.com/mpr-radial-piston-motor-from-rexroth-offers-performance-in-compact-design/,vol10, 2025-w15, hydraulics, product release, pump, H1, Bosch Rexroth, competitors, a,,,,,,,,,,,</t>
  </si>
  <si>
    <t>Parkerâ€™s T8MINI vane pump launches at bauma for high efficiency low noise - Fluid Power World,https://www.fluidpowerworld.com/parkers-t8mini-vane-pump-launches-at-bauma-for-high-efficiency-low-noise/,vol10, 2025-w15, hydraulics, product release, pump, H1, Parker Hannifin, competitors, ES-2,,,,,,,,,,,</t>
  </si>
  <si>
    <t>CryoPumps from Bosch Rexroth optimize hydrogen infrastructure - Fluid Power World,https://www.fluidpowerworld.com/cryopumps-from-bosch-rexroth-optimize-hydrogen-infrastructure/,vol10, 2025-w14, industrial applications, product release, system, H1, sustainability, Bosch Rexroth, NB-6, ES-2, competitors,,,,,,,,,</t>
  </si>
  <si>
    <t>HAWEâ€™s MICK directional control valve provides efficient safe control - Fluid Power World,https://www.fluidpowerworld.com/hawes-mick-directional-control-valve-provides-efficient-safe-control/,vol10, 2025-w14, hydraulics, product release, valve, H1, HAWE, HA-4,,,,,,,,,,,,</t>
  </si>
  <si>
    <t>Tariff wars: a new trade - Fluid Power World,https://www.fluidpowerworld.com/tariff-wars-a-new-trade/,vol9, 2025-w13, hydraulics, SEEP, geopolitics, H1, NB-4,,,,,,,,,,,,,</t>
  </si>
  <si>
    <t>New BMF T1020L timber crane for trucks | Forest Machine Magazine,https://forestmachinemagazine.com/bmf-t1020l-timber-crane-for-trucks/?utm_source=rss&amp;utm_medium=rss&amp;utm_campaign=bmf-t1020l-timber-crane-for-trucks,vol10, 2025-w13, mobile, product release, system, H1, crane, HA-4, Baltic Machinery Factory, HAWE,,,,,,,,,,</t>
  </si>
  <si>
    <t>New Komatsu PC220LC/LCi-12 excavators. | Forest Machine Magazine,https://forestmachinemagazine.com/new-komatsu-pc220lc-lci-12-excavators/?utm_source=rss&amp;utm_medium=rss&amp;utm_campaign=new-komatsu-pc220lc-lci-12-excavators,vol10, 2025-w16, mobile, product release, system, H1, HA-1, Komatsu,,,,,,,,,,,,</t>
  </si>
  <si>
    <t>New Steep Terrain Logging Equipment from Tigercat | Forest Machine Magazine,https://forestmachinemagazine.com/steep-terrain-logging-equipment-from-tigercat/?utm_source=rss&amp;utm_medium=rss&amp;utm_campaign=steep-terrain-logging-equipment-from-tigercat,vol10, 2025-w16, mobile, product release, system, H1, HA-7, Tigercat,,,,,,,,,,,,</t>
  </si>
  <si>
    <t>Satellite positioning accuracy of forest machines | Forest Machine Magazine,https://forestmachinemagazine.com/satellite-positioning-accuracy/?utm_source=rss&amp;utm_medium=rss&amp;utm_campaign=satellite-positioning-accuracy,vol10, 2025-w16, mobile, technology, monitoring, H1, HA-7,,,,,,,,,,,,,</t>
  </si>
  <si>
    <t>New CatÂ® Tiltrotators deliver fully integrated solution | Forest Machine Magazine,https://forestmachinemagazine.com/cat-tiltrotators-deliver/?utm_source=rss&amp;utm_medium=rss&amp;utm_campaign=cat-tiltrotators-deliver,vol10, 2025-w16, mobile, product release, system, H1, Caterpillar, HA-7, hydraulics, a,,,,,,,,,,</t>
  </si>
  <si>
    <t>Komatsu C93- Improved performance and dependability | Forest Machine Magazine,https://forestmachinemagazine.com/komatsu-c93-improved-performance-and-dependability/?utm_source=rss&amp;utm_medium=rss&amp;utm_campaign=komatsu-c93-improved-performance-and-dependability,vol10, 2025-w16, mobile, product release, system, H1, Komatsu, HA-7, hydraulics, a,,,,,,,,,,</t>
  </si>
  <si>
    <t>Bell Equipment announce their new line up for 2025 | Forest Machine Magazine,https://forestmachinemagazine.com/bell-equipment/?utm_source=rss&amp;utm_medium=rss&amp;utm_campaign=bell-equipment,vol10, 2025-w15, mobile, product release, system, H1, Bell, HA-1,,,,,,,,,,,,</t>
  </si>
  <si>
    <t>KX Speed Valve For Tree Shears | Forest Machine Magazine,https://forestmachinemagazine.com/kx-speed-valve-for-tree-shears/?utm_source=rss&amp;utm_medium=rss&amp;utm_campaign=kx-speed-valve-for-tree-shears,vol10, 2025-w14, mobile, product release, valve, H1, KX-TreeShears, HA-7, hydraulics,,,,,,,,,,,</t>
  </si>
  <si>
    <t>SEPPI M MAXICRUSHR xd | Forest Machine Magazine,https://forestmachinemagazine.com/seppi-m-maxicrushr-xd/?utm_source=rss&amp;utm_medium=rss&amp;utm_campaign=seppi-m-maxicrushr-xd,vol10, 2025-w14, mobile, product release, system, H1, Seppi, HA-1,,,,,,,,,,,,</t>
  </si>
  <si>
    <t>Mecalac Revo990 Rotating Cab Backhoe Loader | Forest Machine Magazine,https://forestmachinemagazine.com/mecalac-revo990-rotating-cab/?utm_source=rss&amp;utm_medium=rss&amp;utm_campaign=mecalac-revo990-rotating-cab,vol10, 2025-w17, mobile, product release, system, H1, Mecalac, HA-1,,,,,,,,,,,,</t>
  </si>
  <si>
    <t>Hydraquip and Vanguard Partner to Offer Enhanced Electric Capabilities,https://www.oemoffhighway.com/electronics/article/22939045/briggs-and-stratton-vanguard-hydraquip-and-vanguard-partner-to-offer-enhanced-electric-capabilities,vol10, 2025-w17, mobile, SEEP, partnership, H2, Hydraquip, Vanguard, Morrow Batteries, ES-2, competitors, electrification,,,,,,,,</t>
  </si>
  <si>
    <t>Caterpillar Showcases Range of Optimized Fuel-Flexible Integrated Power Technologies Services,https://www.oemoffhighway.com/engines/article/22937955/caterpillar-inc-industrial-engines-power-systems-caterpillar-showcases-range-of-optimized-fuelflexible-integrated-power-technologies-services,vol10, 2025-w15, mobile, product release, system, H1, Caterpillar, ES-2,,,,,,,,,,,,</t>
  </si>
  <si>
    <t>HAWE Hydraulik USA Announcing New Cartridge Valve Offering - Fluid Power Journal,https://fluidpowerjournal.com/hawe-hydraulik-usa-announcing-new-cartridge-valve-offering/,vol10, 2025-w14, hydraulics, product release, valve, H1, HAWE,,,,,,,,,,,,,</t>
  </si>
  <si>
    <t>Danfoss Power Solutions Introduces Full-Flow High-Pressure Relief Valve for H1B Motor - Fluid Power Journal,https://fluidpowerjournal.com/danfoss-power-solutions-introduces-full-flow-high-pressure-relief-valve-for-h1b-motor/,vol9, 2025-w14, hydraulics, product release, valve, H1, Danfoss, competitors,,,,,,,,,,,,</t>
  </si>
  <si>
    <t>Parker Announces First Certified Mobile Electrification Technology Center Program in North America - Fluid Power Journal,https://fluidpowerjournal.com/parker-announces-first-certified-mobile-electrification-technology-center-program-in-north-america/,vol10, 2025-w18, mobile, SEEP, investment, H1, Parker Hannifin, electrification, ES-2,,,,,,,,,,,</t>
  </si>
  <si>
    <t>RWE stops US offshore wind activities and raises investment threshold,https://www.windpowermonthly.com/article/1915499/rwe-stops-us-offshore-wind-activities-raises-investment-threshold,vol10, 2025-w17, industrial applications, SEEP, market development, H1, RWE, HA-2,,,,,,,,,,,,</t>
  </si>
  <si>
    <t>JCB to Double Size of US Assembly Plant in Wake of Trumpâ€™s Tariffs,https://www.assemblymag.com/articles/99205-jcb-to-double-size-of-us-assembly-plant-in-wake-of-trumps-tariffs,vol10, 2025-w17, mobile, SEEP, investment, H1, JCB, HA-4,,,,,,,,,,,,</t>
  </si>
  <si>
    <t>Lion Smart begins delivery of NMC+ battery platform samples - electrive.com,https://www.electrive.com/2025/04/23/lion-smart-begins-delivery-of-nmc-battery-platform-samples/,vol10, 2025-w17, battery, SEEP, market development, H1, Lion E-Mobility, ES-2,,,,,,,,,,,,</t>
  </si>
  <si>
    <t>Stena Line unveils concept RoRo vessel Stena Futuro,https://www.ship-technology.com/news/stena-roro-stena-futuro/?cf-view,vol10, 2025-w14, maritime, SEEP, market development, H1, ES-2, NB-8, Stena Line,,,,,,,,,,,</t>
  </si>
  <si>
    <t>bound4blue installs world's largest suction sails on MV Atlantic Orchard,https://www.ship-technology.com/news/bound4blue-suction-sails-mv-atlantic-orchard/?cf-view,vol10, 2025-w15, maritime, SEEP, market development, H1, bound4blue, ES-2, NB-8,,,,,,,,,,,</t>
  </si>
  <si>
    <t>Norsepower launches WAPS measure and monitor system,https://www.ship-technology.com/news/norsepower-propulsion-monitoring-system/?cf-view,vol10, 2025-w15, maritime, technology, monitoring, H1, Norsepower, NB-8, ES-2,,,,,,,,,,,</t>
  </si>
  <si>
    <t>Viking Fincantieri unveil worldâ€™s first hydrogen-powered cruise ship,https://www.ship-technology.com/news/viking-fincantieri-hydrogen-powered-cruise-ship/,vol10, 2025-w15, maritime, product release, system, H1, Viking, Fincantieri, NB-8, ES-2,,,,,,,,,,</t>
  </si>
  <si>
    <t>Norsepower COSCO join forces to boost wind propulsion in China,https://www.ship-technology.com/news/norsepower-cosco-wind-propulsion-china/?cf-view,vol10, 2025-w16, maritime, SEEP, partnership, H2, Norsepower, COSCO Shipping, NB-8, ES-2,,,,,,,,,,</t>
  </si>
  <si>
    <t>Press Brake Robots: Transforming Sheet Metal Bending with Precision and Efficiency | RoboticsTomorrow,https://www.roboticstomorrow.com/article/2025/04/press-brake-robots-transforming-sheet-metal-bending-with-precision-and-efficiency/24394,vol10, 2025-w15, industrial mfg, SEEP, market development, H1, robotics, HA-5,,,,,,,,,,,,</t>
  </si>
  <si>
    <t>Smart Energy-Efficient Robotic Gripper Cuts Production Costs,https://www.assemblymag.com/articles/99163-smart-energy-efficient-robotic-gripper-cuts-production-costs,vol10, 2025-w10, robotics, technology, materials, H3, industrial mfg, HA-5, IPr-2,,,,,,,,,,,</t>
  </si>
  <si>
    <t>Hydrogen fuel in construction endorsed by Wates,https://www.pbctoday.co.uk/news/energy-news/hydrogen-fuel-in-construction-endorsed-by-wates/150423/,vol10, 2025-w16, sustainability, technology, energy generation, H2, JCB, HA-1,,,,,,,,,,,,</t>
  </si>
  <si>
    <t>Worldâ€™s first Low Carbon Ratings system for cement and concrete launched,https://www.pbctoday.co.uk/news/energy-news/worlds-first-low-carbon-ratings-system-for-cement-and-concrete-launched/150589/,vol10, 2025-w17, sustainability, SEEP, regulation, H2, HA-1,,,,,,,,,,,,,</t>
  </si>
  <si>
    <t>[VIDEO] Record-breaking monopile installation sets foundation for Â£4bn offshore windfarm,https://www.pbctoday.co.uk/news/energy-news/record-breaking-monopile-installation-sets-foundation-for-4bn-offshore-windfarm/150603/,vol10, 2025-w18, industrial applications, SEEP, market development, H1, HA-2,,,,,,,,,,,,,</t>
  </si>
  <si>
    <t>Addressing Manufacturing Challenges in Wind Energy: Faccin's Tailored Solutions for Wind Towers and Foundations,https://www.offshorewind.biz/2025/04/04/addressing-manufacturing-challenges-in-wind-energy-faccins-tailored-solutions-for-wind-towers-and-foundations/,vol10, 2025-w14, industrial applications, technology, manufacturing, H1, HA-2, HA-5, Faccin spa,,,,,,,,,,,</t>
  </si>
  <si>
    <t>Gazelle Cleared to Use Portuguese Site for Floating Wind Demo Project,https://www.offshorewind.biz/2025/04/11/gazelle-cleared-to-use-portuguese-site-for-floating-wind-demo-project/,vol10, 2025-w15, industrial applications, technology, prototype, H2, Gazelle, HA-2, NB-6,,,,,,,,,,,</t>
  </si>
  <si>
    <t>The Technologies Enabling Digitalization of Fluid Power Systems,https://www.powermotiontech.com/hydraulics/video/55270491/the-technologies-enabling-digitalization-of-fluid-power-systems,vol8, 2025-w08, hydraulics, technology, digitalization, H1, Moog, Festo, Domin Fluid Power,,,,,,,,,,,</t>
  </si>
  <si>
    <t>Bosch Rexroth HydraForce to showcase range of compact hydraulics at bauma,https://www.mobilehydraulictips.com/bosch-rexroth-hydraforce-to-showcase-range-of-compact-hydraulics-at-bauma/,vol8, 2025-w08, hydraulics, SEEP, market development, H1, HydraForce, Bosch Rexroth, competitors,,,,,,,,,,,</t>
  </si>
  <si>
    <t>VIDEO: Hyundai's new fuel-cell wheeled excavator | Industrial Vehicle Technology International,https://www.ivtinternational.com/news/technology/hd-hyundai-nominated-for-bauma-innovation-award.html?utm_campaign=27th%20February&amp;utm_content=READ%20MORE&amp;utm_term=https%3A%2F%2Fwww.ivtinternational.com%2Fnews%2Ftechnology%2Fhd-hyundai-nominated-for-bauma-innovation-award.html&amp;utm_medium=email&amp;utm_source=Industrial%20Vehicle%20Technology,vol8, 2025-w09, mobile, technology, prototype, H2, Hyundai CE, ES-2, HA-1, ES-1,,,,,,,,,,</t>
  </si>
  <si>
    <t>Effizienz und Sicherheit in einer LÃ¶sung vereint,https://www.foerdern-und-heben.de/effizienz-und-sicherheit-in-einer-loesung-vereint/,vol8, 2025-w09, product release, system, H1, HAWE, hydraulics, HA-4, mobile,,,,,,,,,,,</t>
  </si>
  <si>
    <t>Wind turbine maker Nordex takes 'significant step' with full-year profit,https://www.windpowermonthly.com/article/1908070/wind-turbine-maker-nordex-takes-significant-step-full-year-profit?bulletin=windpower-breaking-news&amp;utm_medium=EMAIL&amp;utm_campaign=eNews%20Bulletin&amp;utm_source=20250227&amp;utm_content=Windpower%20Breaking%20News%20(39)::www_windpowermonthly_com_artic&amp;email_hash=,vol9, 2025-w09, industrial applications, SEEP, market development, H1, HA-2, Nordex,,,,,,,,,,,,</t>
  </si>
  <si>
    <t>VallÃ©e Unveils Its Electric 4DA25 XRT Zero-emission Forklift - Wood Business,https://www.woodbusiness.ca/sponsored/vallee-unveils-its-electric-4da25-xrt-zero-emission-forklift/?oly_enc_id=4546I9821612B9Y,vol7, 2025-w04, mobilÃ¶e, product release, system, H1, VallÃ©e, electrification, ES-2, HA-4,,,,,,,,,,</t>
  </si>
  <si>
    <t>Good feelings between Turntide and Bonfiglioli,https://www.powertraininternationalweb.com/bauma/turntide-bonfiglioli-bauma/,vol10, 2025-w16, mobile, SEEP, partnership, H2, Bonfiglioli, Turntide Technologies, ES-2, electrification, electronics,,,,,,,,,</t>
  </si>
  <si>
    <t>Caterpillar and Flory Industries report successful tests of electrified powertrain prototype - Powertrain International,https://www.powertraininternationalweb.com/off-highway/caterpillar-and-flory-industries-report-successful-tests-of-electrified-powertrain-prototype/,vol8, 2025-w08, mobile, SEEP, partnership, H2, Caterpillar, Flory Industries, ES-2, electrification, HA-3,,,,,,,,,</t>
  </si>
  <si>
    <t>Caterpillar introduces new forest machine for woods and mill-yard works,https://www.powerprogress.com/news/news/caterpillar-introduces-first-ever-forest-machine-for-wood-and-mill-yard-works/8050543.article,vol8, 2025-w06, mobile, product release, system, H1, Caterpillar, HA-7,,,,,,,,,,,,</t>
  </si>
  <si>
    <t>Boston Dynamics Expands Collaboration with NVIDIA to Accelerate AI Capabilities in Humanoid Robots | RoboticsTomorrow,https://www.roboticstomorrow.com/story/2025/03/boston-dynamics-expands-collaboration-with-nvidia-to-accelerate-ai-capabilities-in-humanoid-robots/24472/,vol9, 2025-w12, robotics, SEEP, partnership, H2, IPr-2, Boston Dynamics, nvidia, SD-2,,,,,,,,,,</t>
  </si>
  <si>
    <t>John Deere Enhances Its Tracked Feller Bunchers Harvesters And Shovel Loggers - Wood Business,https://www.woodbusiness.ca/john-deere-enhances-its-tracked-feller-bunchers-harvesters-and-shovel-loggers/,vol9, 2025-w10, mobile, product release, service, H1, John Deere, HA-7,,,,,,,,,,,,</t>
  </si>
  <si>
    <t>Valmet secures marine methanol fuel automation order in China,https://www.ship-technology.com/news/valmet-marine-methanol-fuel-automation-order/,vol9, 2025-w09, maritime, SEEP, market development, H2, ES-2, NB-8,,,,,,,,,,,,</t>
  </si>
  <si>
    <t>Red Funnel Artemis begin construction of zero-emission electric foiling ferry,https://www.ship-technology.com/news/red-funnel-artemis-electric-foiling-ferry/,vol8, 2025-w09, maritime, product release, system, H2, Artemis, NB-8, ES-2,,,,,,,,,,,</t>
  </si>
  <si>
    <t>Metacon announces AiP for ammonia cracking tech use in maritime propulsion,https://www.ship-technology.com/news/metacon-ammonia-cracking-tech-maritime/?cf-view,vol9, 2025-w11, maritime, SEEP, market development, H2, ES-2, NB-8,,,,,,,,,,,,</t>
  </si>
  <si>
    <t>bound4blue wind assisted propulsion system installed on Odfjell chemical tanker,https://www.ship-technology.com/news/odfjell-wind-propulsion-chemical-tanker/?cf-view,vol9, 2025-w11, maritime, SEEP, market development, H1, bound4blue, NB-8, ES-2,,,,,,,,,,,</t>
  </si>
  <si>
    <t>RobotLAB Unveils Breakthrough in Humanoid Robotics with Launch of BroBotâ„¢ | RoboticsTomorrow,https://www.roboticstomorrow.com/story/2025/03/robotlab-unveils-breakthrough-in-humanoid-robotics-with-launch-of-brobot/24532/,vol9, 2025-w14, robotics, product release, system, H2, RobotLAB, IPr-7,,,,,,,,,,,,</t>
  </si>
  <si>
    <t>Humanoid Robots: Large opportunity but limited uptake in the short- to mid-term | RoboticsTomorrow,https://www.roboticstomorrow.com/story/2025/04/humanoid-robots-large-opportunity-but-limited-uptake-in-the-short-to-mid-term/24561/,vol10, 2025-w15, robotics, SEEP, market development, H3, IPr-7,,,,,,,,,,,,,</t>
  </si>
  <si>
    <t>Biodiversity net gain: One year on,https://www.pbctoday.co.uk/news/energy-news/biodiversity-net-gain-one-year-on/148767/,vol8, 2025-w09, sustainability, SEEP, r, regulation, H2, HA-1, ES-5,,,,,,,,,,,</t>
  </si>
  <si>
    <t>AF&amp;PA Responds To 25-per-cent Tariffs On Canada And Mexico - Wood Business,https://www.woodbusiness.ca/afpa-responds-to-25-per-cent-tariffs-on-canada-and-mexico/,vol9, 2025-w09, mobile, SEEP, geopolitics, H1, HA-7,,,,,,,,,,,,,</t>
  </si>
  <si>
    <t>Building the Future - Fluid Power Journal,https://fluidpowerjournal.com/building-the-future-adam-khaw/,vol9, 2025-w09, mobile, technology, automation, H2, HA-1,,,,,,,,,,,,,</t>
  </si>
  <si>
    <t>VeroTouch Completes Coloradoâ€™s First 3D Printed Homes Expands with IHIP Grant,https://3dprintingindustry.com/news/verotouch-completes-colorados-first-3d-printed-homes-expands-with-ihip-grant-237367/,vol9, 2025-w12, 3DP, SEEP, market development, H1, IPr-7, Verotouch, COBOD,,,,,,,,,,,</t>
  </si>
  <si>
    <t>Narrow vein drill receives drilling controls update,https://im-mining.com/2025/03/13/sandvik-brings-new-drill-controls-to-dd210-narrow-vein-underground-rig/,vol9, 2025-w10, mobile, product release, system, H1, Sandvik, HA-8,,,,,,,,,,,,</t>
  </si>
  <si>
    <t>International Mining | Pakistan coal miner SECMC deploys test fleet of BEV mining trucks,https://im-mining.com/2025/03/10/pakistan-coal-miner-secmc-deploys-test-fleet-of-bev-mining-trucks/,vol9, 2025-w10, mobile, technology, prototype, H2, ES-2, HA-8, TONLY, Yutong,,,,,,,,,,</t>
  </si>
  <si>
    <t>International Mining | Liebherrâ€™s S1 Vision innovation for mined material haulage,https://im-mining.com/2025/03/10/liebherrs-s1-vision-innovation-for-mined-material-haulage/,vol9, 2025-w10, mobile, technology, prototype, H2, Liebherr, ES-2, HA-8,,,,,,,,,,,</t>
  </si>
  <si>
    <t>International Mining | GMG on The Electric Mine â€“ sustainable mining moving at electric pace,https://im-mining.com/2025/03/07/gmg-on-the-electric-mine-sustainable-mining-moving-at-electric-pace/,vol9, 2025-w09, mobile, SEEP, market development, H3, electrification, ES-2, HA-8,,,,,,,,,,,</t>
  </si>
  <si>
    <t>Sandvik adds to diesel/electric generator-based drivetrain plant solutions,https://im-mining.com/2025/03/05/sandvik-helps-bridge-the-gap-with-qh443e-electric-driven-cone-plant/,vol9, 2025-w09, mobile, product release, system, H1, Sandvik, HA-8, ES-2, electrification,,,,,,,,,,</t>
  </si>
  <si>
    <t>International Mining | Huawei launches autonomous driving cloud tech for mining worldwide,https://im-mining.com/2025/03/03/huawei-launches-autonomous-driving-cloud-tech-for-mining-worldwide/,vol9, 2025-w09, mobile, product release, service, H2, Huawei, HA-8,,,,,,,,,,,,</t>
  </si>
  <si>
    <t>'Carbon-emission free' steel range to be showcased in Munich,https://im-mining.com/2025/02/27/ssab-to-debut-first-ssab-zero-steel-in-hardox-range-at-bauma/,vol8, 2025-w09, sustainability, technology, materials, H1, SSAB, ES-2,,,,,,,,,,,,</t>
  </si>
  <si>
    <t>Volvo Introduces Straight Boom for EC18 Electric Mini-Excavator : CEG,https://www.constructionequipmentguide.com/volvo-introduces-straight-boom-for-electric-mini-excavator/67333,vol8, 2025-w09, mobile, product release, system, H1, Volvo Construction Equipment, ES-2, electrification, HA-1,,,,,,,,,,</t>
  </si>
  <si>
    <t>Furukawa Rock Drill USA Introduces Fx800 Qtv : CEG,https://www.constructionequipmentguide.com/mgx-equipment-services-grows-with-new-tennessee-location/67331,vol8, 2025-w09, mobile, product release, system, H1, Furukawa Rock Drill USA, HA-8, HA-1,,,,,,,,,,,</t>
  </si>
  <si>
    <t>Siemens plans US investments worth more than $10bn - Drives&amp;Controls,https://drivesncontrols.com/siemens-plans-us-investments-worth-more-than-10bn/?utm_source=rss&amp;utm_medium=rss&amp;utm_campaign=siemens-plans-us-investments-worth-more-than-10bn,vol9, 2025-w09, industrial mfg, SEEP, market development, H1, Siemens, NB-4,,,,,,,,,,,,</t>
  </si>
  <si>
    <t>ABB Plans $120M Investment at Tennessee Mississippi Plants,https://www.enr.com/articles/60383-abb-plans-120m-investment-at-tennessee-mississippi-plants,vol9, 2025-w09, robotics, SEEP, investment, H1, ABB, NB-4,,,,,,,,,,,,</t>
  </si>
  <si>
    <t>ABB takes stake in US circular manufacturing start-up to transform drive designs - Drives&amp;Controls,https://drivesncontrols.com/abb-takes-stake-in-us-circular-manufacturing-start-up-to-transform-drive-designs/?utm_source=rss&amp;utm_medium=rss&amp;utm_campaign=abb-takes-stake-in-us-circular-manufacturing-start-up-to-transform-drive-designs,vol9, 2025-w09, robotics, SEEP, investment, H2, ABB, Molg, ES-4,,,,,,,,,,,</t>
  </si>
  <si>
    <t>AI software helps machine-builders to develop adaptive picking robots - Drives&amp;Controls,https://drivesncontrols.com/ai-software-helps-machine-builders-to-develop-adaptive-picking-robots/?utm_source=rss&amp;utm_medium=rss&amp;utm_campaign=ai-software-helps-machine-builders-to-develop-adaptive-picking-robots,vol9, 2025-w09, robotics, product release, software, H1, Siemens, industrial mfg, SD-6, IPr-2, SD-2,,,,,,,,,</t>
  </si>
  <si>
    <t>Tests show new LMFP battery cathode to extend EV range - Electric &amp; Hybrid Vehicle Technology International,https://www.electrichybridvehicletechnology.com/news/tests-show-new-lmfp-battery-cathode-to-extend-ev-range.html,vol9, 2025-w11, battery, technology, materials, H3, ES-2,,,,,,,,,,,,,</t>
  </si>
  <si>
    <t>Formula 1 technology drives Mercedesâ€™ solid-state battery innovation - Electric &amp; Hybrid Vehicle Technology International,https://www.electrichybridvehicletechnology.com/news/formula-1-technology-drives-mercedes-solid-state-battery-innovation.html,vol9, 2025-w09, battery, technology, prototype, H2, Mercedes, ES-2,,,,,,,,,,,,</t>
  </si>
  <si>
    <t>BYD introduces megawatt charging for electric cars - electrive.com,https://www.electrive.com/2025/03/18/byd-introduces-megawatt-charging-for-electric-cars/,vol9, 2025-w12, mobile, product release, system, H1, BYD, battery, ES-2, ES-1,,,,,,,,,,</t>
  </si>
  <si>
    <t>HyLiST research project for solid-state batteries launched - electrive.com,https://www.electrive.com/2025/03/15/hylist-research-project-for-solid-state-batteries-launched/,vol9, 2025-w11, battery, technology, research, H3, ES-2,,,,,,,,,,,,,</t>
  </si>
  <si>
    <t>Changan plans for solid state battery mass production in 2027 - electrive.com,https://www.electrive.com/2025/03/13/changan-plans-for-solid-state-battery-mass-production-in-2027/,vol9, 2025-w11, battery, SEEP, market development, H2, Changan, ES-2,,,,,,,,,,,,</t>
  </si>
  <si>
    <t>Construction industry tackles CO2: breaking new ground in emissions control,https://www.pbctoday.co.uk/news/energy-news/construction-industry-tackles-co2-breaking-new-ground-in-emissions-control/148807/,vol8, 2025-w09, mobile, SEEP, regulation, H2, HA-1, ES-2, ES-1,,,,,,,,,,,</t>
  </si>
  <si>
    <t>Dandara utilising AI safety cameras on their telehandlers,https://www.pbctoday.co.uk/news/health-safety-news/dandara-utilising-ai-safety-cameras-on-their-telehandlers/149540/,vol9, 2025-w11, mobile, technology, monitoring, H1, sensors, HA-4, Dandara,,,,,,,,,,,</t>
  </si>
  <si>
    <t>Cadeler Signs US Offshore Wind Contract for Second P-Class Newbuild,https://www.offshorewind.biz/2025/02/28/cadeler-signs-us-offshore-wind-contract-for-second-p-class-newbuild/,vol8, 2025-w09, maritime, SEEP, market development, H1, HA-2, NB-8, Cadeler,,,,,,,,,,,</t>
  </si>
  <si>
    <t>Global Offshore Wind to Rebound in 2025 Adding 19 GW of Capacity - Rystad Energy,https://www.offshorewind.biz/2025/03/04/global-offshore-wind-to-rebound-in-2025-adding-19-gw-of-capacity-rystad-energy/,vol9, 2025-w09, industrial applications, SEEP, market development, H1, HA-2,,,,,,,,,,,,,</t>
  </si>
  <si>
    <t>Saipem and Divento Join Forces on Two Floating Wind Projects Offshore Italy,https://www.offshorewind.biz/2025/03/06/saipem-and-divento-join-forces-on-two-floating-wind-projects-offshore-italy/,vol9, 2025-w09, industrial applications, SEEP, partnership, H2, Saipem, Divento, HA-2, NB-6,,,,,,,,,,</t>
  </si>
  <si>
    <t>Saipem Unveils Star1 Floating Wind Foundation for Next-Gen Turbines,https://www.offshorewind.biz/2025/03/11/saipem-unveils-star1-floating-wind-foundation-for-next-gen-turbines/,vol9, 2025-w10, industrial applications, product release, system, H2, Saipem, HA-2, NB-6,,,,,,,,,,,</t>
  </si>
  <si>
    <t>Davi reinforces leadership in wind energy sector with record sales in 2024,https://www.offshorewind.biz/2025/03/11/davi-reinforces-leadership-in-wind-energy-sector-with-record-sales-in-2024/,vol9, 2025-w10, industrial applications, SEEP, market development, H1, Davi, HA-2,,,,,,,,,,,,</t>
  </si>
  <si>
    <t>Techano Oceanlift Cranes for Two New Construction Support Vessels,https://www.offshorewind.biz/2025/03/11/techano-oceanlift-cranes-for-two-new-construction-support-vessels/,vol9, 2025-w10, maritime, SEEP, market development, H1, Techano Oceanlift, HA-2, NB-8,,,,,,,,,,,</t>
  </si>
  <si>
    <t>RWE Commissions First of Two Battery Energy Storage Systems as Part of OranjeWind Project,https://www.offshorewind.biz/2025/03/14/rwe-commissions-first-of-two-battery-energy-storage-systems-as-part-of-oranjewind-project/,vol9, 2025-w10, battery, SEEP, market development, H1, HA-2, NB-6,,,,,,,,,,,,</t>
  </si>
  <si>
    <t>New Research Project to Study Offshore Wind Energy Yield in UK,https://www.offshorewind.biz/2025/03/13/new-research-project-to-study-offshore-wind-energy-yield-in-uk/,vol9, 2025-w10, industrial applications, technology, research, H3, HA-2,,,,,,,,,,,,,</t>
  </si>
  <si>
    <t>Epiroc equips Canadian mine with electric vehicles - electrive.com,https://www.electrive.com/2025/03/13/epiroc-equips-canadian-mine-with-electric-vehicles/,vol9, 2025-w10, mobile, SEEP, market development, H1, Epiroc, ES-2, electrification, HA-8,,,,,,,,,,</t>
  </si>
  <si>
    <t>Chinese researchers aim to extend battery life - electrive.com,https://www.electrive.com/2025/03/12/chinese-researchers-aim-to-extend-battery-life/,vol9, 2025-w10, battery, technology, research, H3, ES-2, ES-4,,,,,,,,,,,,</t>
  </si>
  <si>
    <t>Hyundai to manufacture fuel cells in South Korea - electrive.com,https://www.electrive.com/2025/03/11/hyundai-to-manufacture-fuel-cells-in-south-korea/,vol9, 2025-w10, mobile, SEEP, market development, H2, Hyundai, ES-2,,,,,,,,,,,,</t>
  </si>
  <si>
    <t>Northvolt AB files for bankruptcy in Sweden - electrive.com,https://www.electrive.com/2025/03/12/northvolt-ab-files-for-bankruptcy-in-sweden/,vol9, 2025-w10, battery, SEEP, market development, H1, Northvolt, ES-2,,,,,,,,,,,,</t>
  </si>
  <si>
    <t>Farasis Energy introduces 6C battery technology - electrive.com,https://www.electrive.com/2025/03/11/farasis-energy-introduces-6c-battery-technology/,vol9, 2025-w10, battery, technology, prototype, H2, Farasis Energy, ES-2,,,,,,,,,,,,</t>
  </si>
  <si>
    <t>Farizon mass-produces first units of its H2 truck in China - electrive.com,https://www.electrive.com/2025/03/10/farizon-mass-produces-first-units-of-its-h2-truck-in-china/,vol9, 2025-w11, mobile, SEEP, market development, H2, ES-2, Farizon, ES-1,,,,,,,,,,,</t>
  </si>
  <si>
    <t>IEA analysis: battery demand exceeds one terawatt hour for the first time - electrive.com,https://www.electrive.com/2025/03/07/iea-analysis-battery-demand-exceeds-one-terawatt-hour-for-the-first-time/,vol9, 2025-w10, battery, SEEP, market development, H3, ES-2,,,,,,,,,,,,,</t>
  </si>
  <si>
    <t>Ballard announces major fuel cell module order from Egypt - electrive.com,https://www.electrive.com/2025/03/05/ballard-announces-major-fuel-cell-module-order-from-egypt/,vol9, 2025-w10, mobile, SEEP, market development, H1, ES-2, ES-1,,,,,,,,,,,,</t>
  </si>
  <si>
    <t>EU initiative to improve battery recycling - electrive.com,https://www.electrive.com/2025/03/04/eu-initiative-to-improve-battery-recycling/,vol9, 2025-w10, battery, technology, research, H3, ES-2, ES-4, sustainability,,,,,,,,,,,</t>
  </si>
  <si>
    <t>H2 Mobility to shut down 22 hydrogen fuel stations in Germany - electrive.com,https://www.electrive.com/2025/03/03/h2-mobility-to-shut-down-22-hydrogen-fuel-stations-in-germany/,vol9, 2025-w09, mobile, SEEP, market development, H1, ES-2, ES-1,,,,,,,,,,,,</t>
  </si>
  <si>
    <t>Idemitsu Kosan builds plant for lithium sulphide - electrive.com,https://www.electrive.com/2025/03/01/idemitsu-kosan-builds-plant-for-lithium-sulphide/,2025-w09, battery, SEEP, market development, H2, Idemitsu Kosan, vol9,,,,,,,,,,,,,</t>
  </si>
  <si>
    <t>Dump Pump for Hydraulic Applications,https://www.oemoffhighway.com/fluid-power/pumps-motors/hydraulic-pumps/article/22934544/eaton-hydraulics-dump-pump-for-hydraulic-applications,2025-w09, hydraulics, product release, pump, H1, Eaton, competitors, vol8,,,,,,,,,,,,</t>
  </si>
  <si>
    <t>Danfoss Power Solutions to showcase system solutions for construction mining machinery at bauma 2025 - Fluid Power Journal,https://fluidpowerjournal.com/danfoss-power-solutions-to-showcase-system-solutions-for-construction-mining-machinery-at-bauma-2025/,2025-w10, competitors, SEEP, market development, H1, Danfoss, hydraulics, vol9,,,,,,,,,,,,</t>
  </si>
  <si>
    <t>Danfoss Power Solutions breaks ground on new campus in Pune India - Fluid Power World,https://www.fluidpowerworld.com/danfoss-power-solutions-breaks-ground-on-new-campus-in-pune-india/,2025-w11, competitors, SEEP, investment, H2, Danfoss, hydraulics, vol9,,,,,,,,,,,,</t>
  </si>
  <si>
    <t>Bosch Rexroth HydraForce to showcase range of compact hydraulics at bauma - Fluid Power World,https://www.fluidpowerworld.com/bosch-rexroth-hydraforce-to-showcase-range-of-compact-hydraulics-at-bauma/,2025-w09, competitors, SEEP, market development, H1, Bosch Rexroth, hydraulics, vol8,,,,,,,,,,,,</t>
  </si>
  <si>
    <t>Ecoforst 40.3 T-WINCH- Their New Largest Traction Assist Winch | Forest Machine Magazine,https://forestmachinemagazine.com/ecoforst-40-3-their-new-largest-traction-assist-winch/?utm_source=rss&amp;utm_medium=rss&amp;utm_campaign=ecoforst-40-3-their-new-largest-traction-assist-winch,2025-w17, mobile, product release, system, H1, Ecofrost, HA-7, vol9,,,,,,,,,,,,</t>
  </si>
  <si>
    <t>VIDEO: Poclain unveils electric wheel motors at Bauma | Industrial Vehicle Technology International,https://www.ivtinternational.com/videos/poclain-unveils-electric-wheel-motors-at-bauma.html?utm_campaign=Bauma%202025%20-%202&amp;utm_content=WATCH&amp;utm_term=https%3A%2F%2Fwww.ivtinternational.com%2Fvideos%2Fpoclain-unveils-electric-wheel-motors-at-bauma.html&amp;utm_medium=email&amp;utm_source=Industrial%20Vehicle%20Technology,vol10, 2025-w15, hydraulics, SEEP, market development, H1, Poclain, competitors, ES-2, a,,,,,,,,,,</t>
  </si>
  <si>
    <t>Generative AI tools can cut maintenance times by 25% - Drives&amp;Controls,https://drivesncontrols.com/16519-2/?utm_source=rss&amp;utm_medium=rss&amp;utm_campaign=16519-2,vol10, 2025-w15, industrial mfg, product release, service, H1, Siemens, SD-4, IPr-9, SD-5,,,,,,,,,,</t>
  </si>
  <si>
    <t>Siemens and Accenture create 7,000-strong group to â€˜re-inventâ€™ manufacturing - Drives&amp;Controls,https://drivesncontrols.com/siemens-and-accenture-create-7000-strong-group-to-re-invent-manufacturing/?utm_source=rss&amp;utm_medium=rss&amp;utm_campaign=siemens-and-accenture-create-7000-strong-group-to-re-invent-manufacturing,vol10, 2025-w14, industrial mfg, SEEP, partnership, H2, Siemens, Accenture, IPr-9, SD-4,,,,,,,,,,</t>
  </si>
  <si>
    <t>Lignin-based battery material powers new ultra-fast charging technology - Electric &amp; Hybrid Vehicle Technology International,https://www.electrichybridvehicletechnology.com/news/lignin-based-battery-material-powers-new-ultra-fast-charging-technology.html,vol10, 2025-w14, battery, technology, materials, H3, ES-2,,,,,,,,,,,,,</t>
  </si>
  <si>
    <t>China to introduce stricter EV battery standards in 2026 - electrive.com,https://www.electrive.com/2025/04/17/china-to-introduce-stricter-ev-battery-standards-in-2026/,vol10, 2025-w16, battery, SEEP, r, regulation, H1, ES-2,,,,,,,,,,,,</t>
  </si>
  <si>
    <t>China imposes export ban on rare earths - electrive.com,https://www.electrive.com/2025/04/16/china-imposes-export-ban-on-rare-earths/,vol10, 2025-w16, battery, SEEP, geopolitics, H1, ES-2,,,,,,,,,,,,,</t>
  </si>
  <si>
    <t>EU project develops new EV battery concept - electrive.com,https://www.electrive.com/2025/04/10/eu-project-develops-new-ev-battery-concept/,vol10, 2025-w15, battery, technology, research, H3, ES-2, sustainability,,,,,,,,,,,,</t>
  </si>
  <si>
    <t>Volvo CE introduces electric articulated haulers - electrive.com,https://www.electrive.com/2025/04/09/volvo-ce-introduces-electric-articulated-haulers/,vol10, 2025-w15, mobile, product release, system, H1, Volvo Construction Equipment, ES-2, HA-1, HA-4,,,,,,,,,,</t>
  </si>
  <si>
    <t>Panasonic launches closed-loop recycling initiative in Japan - electrive.com,https://www.electrive.com/2025/03/31/panasonic-launches-closed-loop-recycling-initiative-in-japan/,2025-w14, battery, technology, materials, H2, sustainability, ES-2, Panasonic, vol9,,,,,,,,,,,</t>
  </si>
  <si>
    <t>Five winners named in 2025 bauma Innovation Awards,https://www.scaffoldmag.com/news/five-winners-named-in-2025-bauma-innovation-award/8055212.article?utm_source=newsletter&amp;utm_medium=email&amp;utm_campaign=access-lift-handlers-2025-04-15&amp;encoded_email=bS5nYXZhZ25pbkBoYXdlLmF0&amp;zephr_sso_ott=yxsxb5,vol10, 2025-w15, mobile, technology, research, H2, industrial mfg,,,,,,,,,,,,,</t>
  </si>
  <si>
    <t>Macrotrends influencing the future of fluid power,https://www.constructionbriefing.com/news/macrotrends-influencing-the-future-of-fluid-power-part-1/8055510.article?utm_source=newsletter&amp;utm_medium=email&amp;utm_campaign=construction-technology-2025-04-17&amp;encoded_email=bS5nYXZhZ25pbkBoYXdlLmF0,vol10, 2025-w16, hydraulics, SEEP, market development, H2, competitors, a,,,,,,,,,,,,</t>
  </si>
  <si>
    <t>Case Construction Equipment presents new machines at Bauma | Industrial Vehicle Technology International,https://www.ivtinternational.com/news/construction/case-construction-equipment-unveils-several-new-machines-at-bauma.html?utm_campaign=Bauma%202025%20-%204&amp;utm_content=READ%20MORE&amp;utm_term=https%3A%2F%2Fwww.ivtinternational.com%2Fnews%2Fconstruction%2Fcase-construction-equipment-unveils-several-new-machines-at-bauma.html&amp;utm_medium=email&amp;utm_source=Industrial%20Vehicle%20Technology,vol10, 2025-w15, mobile, product release, system, H1, HA-4, Case Construction Equipment, ES-2,,,,,,,,,,,</t>
  </si>
  <si>
    <t>Develon unveils new next generation smart crawler excavators at Bauma | Industrial Vehicle Technology International,https://www.ivtinternational.com/news/construction/develon-unveils-new-next-generation-smart-crawler-excavators-at-bauma.html?utm_campaign=Bauma%202025%20-%204&amp;utm_content=READ%20MORE&amp;utm_term=https%3A%2F%2Fwww.ivtinternational.com%2Fnews%2Fconstruction%2Fdevelon-unveils-new-next-generation-smart-crawler-excavators-at-bauma.html&amp;utm_medium=email&amp;utm_source=Industrial%20Vehicle%20Technology,vol10, 2025-w15, mobile, product release, system, H1, Develon, ES-2, HA-1, HA-8,,,,,,,,,,</t>
  </si>
  <si>
    <t>Electrification is comingâ€¦but slower and more patchily than you might have expected,https://www.constructionbriefing.com/news/electrification-is-comingbut-slower-and-more-patchily-than-you-might-have-expected/8054855.article?utm_source=newsletter&amp;utm_medium=email&amp;utm_campaign=construction-technology-2025-04-17&amp;encoded_email=bS5nYXZhZ25pbkBoYXdlLmF0,vol10, 2025-w15, mobile, SEEP, market development, H3, ES-2, electrification,,,,,,,,,,,,</t>
  </si>
  <si>
    <t>4 things we learned from Liebherrâ€™s latest full-year results,https://www.constructionbriefing.com/news/4-takeaways-from-liebherrs-2024-results/8055062.article?utm_source=newsletter&amp;utm_medium=email&amp;utm_campaign=construction-technology-2025-04-17&amp;encoded_email=bS5nYXZhZ25pbkBoYXdlLmF0,vol10, 2025-w15, mobile, technology, research, H3, Liebherr,,,,,,,,,,,,,</t>
  </si>
  <si>
    <t>How We Can Eliminate the Need for Mined Minerals by 2050 - RMI,https://rmi.org/how-we-can-eliminate-the-need-for-mined-minerals-by-2050/?utm_medium=email&amp;utm_source=spark&amp;utm_content=spark&amp;utm_campaign=2025_04_17&amp;utm_term=title-1,vol10, 2025-w16, sustainability, technology, materials, H3, ES-2, electrification,,,,,,,,,,,,</t>
  </si>
  <si>
    <t>Volvo and Putzmeister showcase battery-electric concrete pump,https://www.constructionbriefing.com/news/volvo-and-putzmeister-showcase-battery-electric-concrete-pump/8055222.article?utm_source=newsletter&amp;utm_medium=email&amp;utm_campaign=construction-technology-2025-04-17&amp;encoded_email=bS5nYXZhZ25pbkBoYXdlLmF0,vol10, 2025-w15, mobile, SEEP, partnership, H2, Volvo Trucks, Putzmeister, ES-2, HA-1, ES-1,,,,,,,,,</t>
  </si>
  <si>
    <t>VIDEO: Perkins debuts a battery electric power unit at Bauma 2025,https://www.constructionbriefing.com/news/video-perkins/8055383.article?utm_source=newsletter&amp;utm_medium=email&amp;utm_campaign=construction-technology-2025-04-17&amp;encoded_email=bS5nYXZhZ25pbkBoYXdlLmF0,vol10, 2025-w16, mobile, technology, prototype, H2, ES-2, Perkins,,,,,,,,,,,,</t>
  </si>
  <si>
    <t>Bosch Rexroth extends eLion portfolio with new 96 V hardware,https://www.powerprogress.com/news/bosch-rexroth-extends-elion-portfolio-with-new-96-v-hardware/8055322.article?utm_source=newsletter&amp;utm_medium=email&amp;utm_campaign=power-briefing-2025-04-16&amp;encoded_email=bS5nYXZhZ25pbkBoYXdlLmF0,vol10, 2025-w15, electronics, product release, motor, H1, hydraulics, Bosch Rexroth, competitors, ES-2, electrification,,,,,,,,,</t>
  </si>
  <si>
    <t>Briggs &amp; Stratton to showcase Vanguard engines at Bauma 2025,https://www.powerprogress.com/products/news/briggs-stratton-to-showcase-vanguard-engines-at-bauma-2025/8054488.article?utm_source=newsletter&amp;utm_medium=email&amp;utm_campaign=power-briefing-2025-04-16&amp;encoded_email=bS5nYXZhZ25pbkBoYXdlLmF0,vol10, 2025-w13, electronics, product release, battery, H1, Briggs &amp; Stratton, electrification, ES-2, mobile,,,,,,,,,,</t>
  </si>
  <si>
    <t>Scania acquires Northvolt Systems Industrial Division,https://www.powerprogress.com/news/scania-acquires-northvolt-systems-industrial-division/8055467.article?utm_source=newsletter&amp;utm_medium=email&amp;utm_campaign=power-briefing-2025-04-15&amp;encoded_email=bS5nYXZhZ25pbkBoYXdlLmF0,vol10, 2025-w15, mobile, SEEP, M&amp;A, H1, Scania, Northvolt, electrification, ES-2, battery,,,,,,,,,</t>
  </si>
  <si>
    <t>Liebherr showcases over 100 new innovations at Bauma | Industrial Vehicle Technology International,https://www.ivtinternational.com/news/construction/liebherr-showcases-over-100-new-innovations-at-bauma.html?utm_campaign=Bauma%20Review&amp;utm_content=READ%20MORE&amp;utm_term=https%3A%2F%2Fwww.ivtinternational.com%2Fnews%2Fconstruction%2Fliebherr-showcases-over-100-new-innovations-at-bauma.html&amp;utm_medium=email&amp;utm_source=Industrial%20Vehicle%20Technology,vol10, 2025-w16, mobile, product release, system, H1, Liebherr, ES-2, HA-8, HA-1, electrification,,,,,,,,,</t>
  </si>
  <si>
    <t>Caterpillar reveals future autonomous capabilities for new Cat 775 | Industrial Vehicle Technology International,https://www.ivtinternational.com/news/construction/caterpillar-previews-new-cat-775-off-highway-truck-with-future-autonomous-capabilities.html?utm_campaign=Bauma%20Review&amp;utm_content=READ%20MORE&amp;utm_term=https%3A%2F%2Fwww.ivtinternational.com%2Fnews%2Fconstruction%2Fcaterpillar-previews-new-cat-775-off-highway-truck-with-future-autonomous-capabilities.html&amp;utm_medium=email&amp;utm_source=Industrial%20Vehicle%20Technology,vol10, 2025-w16, mobile, product release, system, H1, Caterpillar, HA-8,,,,,,,,,,,,</t>
  </si>
  <si>
    <t>Tobroco-Giant introduces its first-ever wheel dumper | Industrial Vehicle Technology International,https://www.ivtinternational.com/news/construction/tobroco-giant-introduces-its-first-ever-wheel-dumper.html?utm_campaign=Bauma%20Review&amp;utm_content=READ%20MORE&amp;utm_term=https%3A%2F%2Fwww.ivtinternational.com%2Fnews%2Fconstruction%2Ftobroco-giant-introduces-its-first-ever-wheel-dumper.html&amp;utm_medium=email&amp;utm_source=Industrial%20Vehicle%20Technology,vol10, 2025-w16, mobile, product release, system, H1, Tobroco-Giant, HA-4,,,,,,,,,,,,</t>
  </si>
  <si>
    <t>Kubota launches the SVL75-3 compact track loader to the European market | Industrial Vehicle Technology International,https://www.ivtinternational.com/news/construction/kubota-launches-the-svl75-3-compact-track-loader-to-the-european-market.html?utm_campaign=Bauma%20Review&amp;utm_content=READ%20MORE&amp;utm_term=https%3A%2F%2Fwww.ivtinternational.com%2Fnews%2Fconstruction%2Fkubota-launches-the-svl75-3-compact-track-loader-to-the-european-market.html&amp;utm_medium=email&amp;utm_source=Industrial%20Vehicle%20Technology,vol10, 2025-w15, mobile, product release, system, H1, kubota, HA-4, a,,,,,,,,,,,</t>
  </si>
  <si>
    <t>Wacker Neuson and Kramer showcase innovation and electrification | Industrial Vehicle Technology International,https://www.ivtinternational.com/news/construction/wacker-neuson-and-kramer-showcase-innovation-and-electrification-across-their-ranges.html?utm_campaign=Bauma%202025%20-%205&amp;utm_content=READ%20MORE&amp;utm_term=https%3A%2F%2Fwww.ivtinternational.com%2Fnews%2Fconstruction%2Fwacker-neuson-and-kramer-showcase-innovation-and-electrification-across-their-ranges.html&amp;utm_medium=email&amp;utm_source=Industrial%20Vehicle%20Technology,vol10, 2025-w15, mobile, product release, system, H1, Wacker Neuson, HA-1, electrification, ES-2, ES-1,,,,,,,,,</t>
  </si>
  <si>
    <t>Europe â€˜a key growth marketâ€™ for Chinese manufacturer LiuGong,https://www.constructionbriefing.com/news/europe-a-key-growth-market-for-chinese-manufacturer-liugong/8055357.article?utm_source=newsletter&amp;utm_medium=email&amp;utm_campaign=construction-europe-bauma-2025-04-11&amp;encoded_email=bS5nYXZhZ25pbkBoYXdlLmF0,vol10, 2025-w15, mobile, SEEP, market development, H2, LiuGong, HA-1,,,,,,,,,,,,</t>
  </si>
  <si>
    <t>Kioti launches Flow+ technology for compact loaders,https://www.powerprogress.com/news/kioti-launches-flow-technology-for-compact-loaders/8055298.article?utm_source=newsletter&amp;utm_medium=email&amp;utm_campaign=power-briefing-2025-04-10&amp;encoded_email=bS5nYXZhZ25pbkBoYXdlLmF0,vol10, 2025-w15, mobile, product release, system, H1, HA-4, Kioti,,,,,,,,,,,,</t>
  </si>
  <si>
    <t>JLG introduces new compact electric boom at Bauma,https://www.accessbriefing.com/news/jlg-introduces-neelectric-boom-set-for-bauma-/8054921.article?utm_source=newsletter&amp;utm_medium=email&amp;utm_campaign=access-lift-handlers-bauma-2025-04-10&amp;encoded_email=bS5nYXZhZ25pbkBoYXdlLmF0,vol10, 2025-w14, mobile, product release, system, H1, electrification, JLG, HA-4, ES-2, ES-1,,,,,,,,,</t>
  </si>
  <si>
    <t>Palfinger reimagines truck mount range,https://www.accessbriefing.com/news/palfinger-reimagines-truck-mount-range/8055329.article?utm_source=newsletter&amp;utm_medium=email&amp;utm_campaign=access-lift-handlers-bauma-2025-04-10&amp;encoded_email=bS5nYXZhZ25pbkBoYXdlLmF0,vol10, 2025-w15, mobile, product release, system, H1, crane, Palfinger, HA-1, HA-4,,,,,,,,,,</t>
  </si>
  <si>
    <t>Manitou Group highlights series of new innovations at Bauma | Industrial Vehicle Technology International,https://www.ivtinternational.com/news/construction/manitou-group-presents-all-new-machines-at-bauma.html?utm_campaign=Copy%20of%20Bauma%202025%20-%203&amp;utm_content=READ%20MORE&amp;utm_term=https%3A%2F%2Fwww.ivtinternational.com%2Fnews%2Fconstruction%2Fmanitou-group-presents-all-new-machines-at-bauma.html&amp;utm_medium=email&amp;utm_source=Industrial%20Vehicle%20Technology,vol10, 2025-w15, mobile, product release, system, H1, Manitou BF, HA-4, electrification, ES-2,,,,,,,,,,</t>
  </si>
  <si>
    <t>Parker Hannifin unveils second generation global vehicle inverter | Industrial Vehicle Technology International,https://www.ivtinternational.com/news/powertrain/parker-hannifin-unveils-second-generation-global-vehicle-inverter.html?utm_campaign=Copy%20of%20Bauma%202025%20-%203&amp;utm_content=READ%20MORE&amp;utm_term=https%3A%2F%2Fwww.ivtinternational.com%2Fnews%2Fpowertrain%2Fparker-hannifin-unveils-second-generation-global-vehicle-inverter.html&amp;utm_medium=email&amp;utm_source=Industrial%20Vehicle%20Technology,vol10, 2025-w15, electronics, product release, inverter, H1, mobile, Parker Hannifin, competitors, electrification,,,,,,,,,,</t>
  </si>
  <si>
    <t>Kobelco to debut two electric excavators at Bauma,https://www.powerprogress.com/news/-video-trendlines-off-highway-research-shares-trends-in-compact-track-loaders/news/kobelco-to/8055074.article?utm_source=newsletter&amp;utm_medium=email&amp;utm_campaign=power-progress-%40-bauma-2025-04-08&amp;encoded_email=bS5nYXZhZ25pbkBoYXdlLmF0,vol10, 2025-w14, mobile, product release, system, H1, electrification, Kobelco, HA-1, ES-2,,,,,,,,,,</t>
  </si>
  <si>
    <t>Sinoboom acquires Holland Lift,https://www.accessbriefing.com/news/emargoed-do-not-publish-sinoboom-acquires-holland-lift/8055161.article?utm_source=newsletter&amp;utm_medium=email&amp;utm_campaign=access-international-bauma-2025-04-08&amp;encoded_email=bS5nYXZhZ25pbkBoYXdlLmF0,vol10, 2025-w14, mobile, SEEP, M&amp;A, H1, Hunan Sinoboom, Holland Lift, HA-4,,,,,,,,,,,</t>
  </si>
  <si>
    <t>Mecalac expands MTX models and adds electrics,https://www.constructionbriefing.com/news/mecalac-expands-mtx-models-and-adds-electrics/8054642.article?utm_source=newsletter&amp;utm_medium=email&amp;utm_campaign=construction-europe-%40-bauma-2025-04-08&amp;encoded_email=bS5nYXZhZ25pbkBoYXdlLmF0,2025-w13, mobile, product release, system, H1, electrification, HA-1, Mecalac, ES-2, vol9,,,,,,,,,,</t>
  </si>
  <si>
    <t>â€žDas Beste aus zwei Weltenâ€œ,https://www.oup-fluidtechnik.de/das-beste-aus-zwei-welten/,2025-w13, hydraulics, SEEP, market development, H1, Bosch Rexroth, HydraForce, competitors, vol9,,,,,,,,,,,</t>
  </si>
  <si>
    <t>Hyundai showcases HX230e electric excavator concept | Industrial Vehicle Technology International,https://www.ivtinternational.com/news/construction/hyundai-showcases-hx230e-electric-excavator-concept.html?utm_campaign=Bauma%202025%20-%202&amp;utm_content=READ%20MORE&amp;utm_term=https%3A%2F%2Fwww.ivtinternational.com%2Fnews%2Fconstruction%2Fhyundai-showcases-hx230e-electric-excavator-concept.html&amp;utm_medium=email&amp;utm_source=Industrial%20Vehicle%20Technology,vol10, 2025-w14, mobile, product release, system, H1, ES-2, HA-1, electrification, Hyundai CE, ES-1,,,,,,,,,</t>
  </si>
  <si>
    <t>Danfoss Power Solutions launches X1P family of open-circuit piston pumps | Industrial Vehicle Technology International,https://www.ivtinternational.com/news/fluid-power/danfoss-power-solutions-launches-x1p-family-of-open-circuit-piston-pumps.html?utm_campaign=Bauma%202025%20-%202&amp;utm_content=READ%20MORE&amp;utm_term=https%3A%2F%2Fwww.ivtinternational.com%2Fnews%2Ffluid-power%2Fdanfoss-power-solutions-launches-x1p-family-of-open-circuit-piston-pumps.html&amp;utm_medium=email&amp;utm_source=Industrial%20Vehicle%20Technology,vol10, 2025-w14, hydraulics, product release, pump, H1, HA-1, HA-4, competitors, Danfoss,,,,,,,,,,</t>
  </si>
  <si>
    <t>NEW CASE 421G WHEEL LOADER TAKES ON 100HP SEGMENT | Forest Machine Magazine,https://forestmachinemagazine.com/new-case-421g-wheel-loader-takes-on-100hp-segment/?utm_source=rss&amp;utm_medium=rss&amp;utm_campaign=new-case-421g-wheel-loader-takes-on-100hp-segment,vol9, 2025-w10, mobile, product release, system, H1, New Case, HA-4,,,,,,,,,,,,</t>
  </si>
  <si>
    <t>PM Trac -A Forestry Workhorse | Forest Machine Magazine,https://forestmachinemagazine.com/pm-trac-a-forestry-workhorse/?utm_source=rss&amp;utm_medium=rss&amp;utm_campaign=pm-trac-a-forestry-workhorse,vol9, 2025-w10, mobile, product release, system, H1, Pfanzelt, HA-7,,,,,,,,,,,,</t>
  </si>
  <si>
    <t>Volvo EC230 Electric boasts full day operation | Forest Machine Magazine,https://forestmachinemagazine.com/volvo-ec230-electric/?utm_source=rss&amp;utm_medium=rss&amp;utm_campaign=volvo-ec230-electric,vol9, 2025-w09, mobile, product release, system, H1, HA-1, Volvo Construction Equipment, electrification, ES-2,,,,,,,,,,</t>
  </si>
  <si>
    <t>THE NEW TAMTRON USER INTERFACE FOR ONE TIMBER SCALE IS LAUNCHED | Forest Machine Magazine,https://forestmachinemagazine.com/tamtron-user-interface/?utm_source=rss&amp;utm_medium=rss&amp;utm_campaign=tamtron-user-interface,vol9, 2025-w09, mobile, product release, software, H1, HA-7,,,,,,,,,,,,,</t>
  </si>
  <si>
    <t>ChipMax 364T New whole tree chipper from CBI | Forest Machine Magazine,https://forestmachinemagazine.com/new-cbi-chipmax-364t/?utm_source=rss&amp;utm_medium=rss&amp;utm_campaign=new-cbi-chipmax-364t,vol9, 2025-w09, mobile, product release, system, H1, HA-7, CBI,,,,,,,,,,,,</t>
  </si>
  <si>
    <t>FASSI Cranes to be manufactured using SSAB ZeroTM | Forest Machine Magazine,https://forestmachinemagazine.com/fassi-cranes-to-be-manufactured-using-ssab-zerotm/?utm_source=rss&amp;utm_medium=rss&amp;utm_campaign=fassi-cranes-to-be-manufactured-using-ssab-zerotm,vol9, 2025-w09, mobile, SEEP, partnership, H2, FASSI Cranes, SSAB, sustainability, ES-4, ES-2, HA-7,,,,,,,,</t>
  </si>
  <si>
    <t>Fluid Power Shipments Down to Start 2025,https://www.powermotiontech.com/hydraulics/news/55274079/national-fluid-power-association-nfpa-fluid-power-shipments-down-to-start-2025,vol9, 2025-w10, hydraulics, SEEP, market development, H1,,,,,,,,,,,,,,</t>
  </si>
  <si>
    <t>Global Electrohydraulic Servo Valve Market to Grow 5.9%,https://www.powermotiontech.com/mechatronics/electrohydraulics/article/55270620/global-electrohydraulic-servo-valve-market-to-grow-59,vol9, 2025-w09, hydraulics, SEEP, market development, H2, NB-10, HA-5, HA-2,,,,,,,,,,,</t>
  </si>
  <si>
    <t>Caterpillar launches the next generation Cat 330 UHD demolition excavator | Industrial Vehicle Technology International,https://www.ivtinternational.com/news/construction/caterpillar-launches-the-next-generation-cat-330-uhd-demolition-excavator.html,vol9, 2025-w11, mobile, product release, system, H1, HA-1, Caterpillar,,,,,,,,,,,,</t>
  </si>
  <si>
    <t>Komatsu unveils two new wheel loaders | Industrial Vehicle Technology International,https://www.ivtinternational.com/news/construction/komatsu-unveils-two-new-wheel-loaders.html,vol9, 2025-w11, mobile, product release, system, H1, Komatsu, HA-4,,,,,,,,,,,,</t>
  </si>
  <si>
    <t>Caterpillar introduces the Cat MH3032 material handler | Industrial Vehicle Technology International,https://www.ivtinternational.com/news/construction/caterpillar-introduces-the-cat-mh3032-material-handler.html,vol9, 2025-w10, mobile, product release, system, H1, Caterpillar, HA-4,,,,,,,,,,,,</t>
  </si>
  <si>
    <t>Jungheinrich showcases new solutions at LogiMAT 2025 | Industrial Vehicle Technology International,https://www.ivtinternational.com/news/exhibitions/jungheinrich-to-showcase-new-solutions-at-logimat-2025.html,vol9, 2025-w10, mobile, SEEP, market development, H1, Jungheinrich AG, HA-4, ES-2,,,,,,,,,,,</t>
  </si>
  <si>
    <t>Bosch Rexroth expands electrical portfolio for mobile machines | Industrial Vehicle Technology International,https://www.ivtinternational.com/news/electronics/bosch-rexroth-expands-electrical-portfolio-for-mobile-machines.html,vol9, 2025-w09, mobile, product release, system, H1, Bosch Rexroth, electrification, HA-4, HA-6, HA-7, ES-2,,,,,,,,</t>
  </si>
  <si>
    <t>Bobcat to showcase mini excavators at Bauma | Industrial Vehicle Technology International,https://www.ivtinternational.com/news/construction/bobcat-to-showcase-mini-excavators-at-bauma.html,vol9, 2025-w09, mobile, product release, system, H1, Bobcat, HA-1,,,,,,,,,,,,</t>
  </si>
  <si>
    <t>Yanmar to unveil multi-energy powertrain solutions at Bauma | Industrial Vehicle Technology International,https://www.ivtinternational.com/news/engines/yanmar-to-unveil-multi-energy-powertrain-solutions-at-bauma.html,vol9, 2025-w09, mobile, technology, prototype, H1, Yanmar Holdings, ES-2, HA-1,,,,,,,,,,,</t>
  </si>
  <si>
    <t>Komatsu to launch two new machines at Bauma | Industrial Vehicle Technology International,https://www.ivtinternational.com/news/construction/komatsu-to-launch-two-new-machines-at-bauma.html,vol9, 2025-w09, mobile, product release, system, H1, Komatsu, HA-4,,,,,,,,,,,,</t>
  </si>
  <si>
    <t>Caterpillar unveils new Cat 789D autonomous water truck | Industrial Vehicle Technology International,https://www.ivtinternational.com/news/mining/caterpillar-unveils-new-cat-789d-autonomous-water-truck.html,vol9, 2025-w09, mobile, product release, system, H1, Caterpillar, HA-8,,,,,,,,,,,,</t>
  </si>
  <si>
    <t>International Mining | XCMG unveils 100% electric water truck in Brazil,https://im-mining.com/2025/03/17/xcmg-unveils-100-electric-water-truck-in-brazil/,vol9, 2025-w11, mobile, product release, system, H1, XCMG, electrification, HA-6, ES-2,,,,,,,,,,</t>
  </si>
  <si>
    <t>Fayat Group Agrees to Acquire Mecalac Group : CEG,https://www.constructionequipmentguide.com/agreement-signed-for-acquisition-of-mecalac-group-by-fayat-group/67342,vol9, 2025-w09, mobile, SEEP, M&amp;A, H1, Mecalac, Fayat, HA-1,,,,,,,,,,,</t>
  </si>
  <si>
    <t>FAE Introduces New RQL/HY Forestry Mulcher for Powerpack Vehicles Wheeled Excavators : CEG,https://www.constructionequipmentguide.com/new-rql-hy-forestry-mulcher-for-powerpack-vehicles-wheeled-excavators/67336,vol9, 2025-w09, mobile, product release, system, H1, FAE, HA-3,,,,,,,,,,,,</t>
  </si>
  <si>
    <t>North Star begins construction for hydroelectric service vessel | Wind Systems Magazine,https://www.windsystemsmag.com/news/north-star-begins-construction-for-hydroelectric-service-vessel/,vol9, 2025-w09, maritime, SEEP, market development, H2, North Star, NB-8, ES-2,,,,,,,,,,,</t>
  </si>
  <si>
    <t>A Private Space Mission Just Successfully Landed on the Moon for the First Time,https://www.wired.com/story/a-private-space-mission-has-successfully-landed-on-the-moon-for-the-first-time-blue-ghost-firefly-aerospace/,vol9, 2025-w09, aviation &amp; space, SEEP, market development, H1, Firefly Aerospace, NB-10,,,,,,,,,,,,</t>
  </si>
  <si>
    <t>LVDT-Wegsensoren fÃ¼r Schwermaschinen,https://www.oup-fluidtechnik.de/lvdt-wegsensoren-fuer-schwermaschinen/,vol9, 2025-w10, sensors, product release, LVDT, H1, Inelta Sensorsysteme, hydraulics,,,,,,,,,,,,</t>
  </si>
  <si>
    <t>Danfoss starts construction of â‚¬100m site in Pune India,https://www.powerprogress.com/news/danfoss-starts-construction-of-100m-site-in-pune-india/8051749.article?utm_source=newsletter&amp;utm_medium=email&amp;utm_campaign=power-briefing-2025-03-14&amp;encoded_email=bS5nYXZhZ25pbkBoYXdlLmF0,vol9, 2025-w10, hydraulics, SEEP, investment, H2, Danfoss, competitors, NB-4,,,,,,,,,,,</t>
  </si>
  <si>
    <t>Manitowoc unveils its largest telescoping crawler crane | Industrial Vehicle Technology International,https://www.ivtinternational.com/news/construction/manitowoc-unveils-its-largest-telescoping-crawler-crane.html?utm_campaign=13th%20March&amp;utm_content=READ%20MORE&amp;utm_term=https%3A%2F%2Fwww.ivtinternational.com%2Fnews%2Fconstruction%2Fmanitowoc-unveils-its-largest-telescoping-crawler-crane.html&amp;utm_medium=email&amp;utm_source=Industrial%20Vehicle%20Technology,vol9, 2025-w10, mobile, product release, system, H1, crane, Manitowoc, HA-1,,,,,,,,,,,</t>
  </si>
  <si>
    <t>Sennebogen to present upgraded material handler at Bauma | Industrial Vehicle Technology International,https://www.ivtinternational.com/news/construction/sennebogen-to-present-upgraded-material-handler-at-bauma.html?utm_campaign=13th%20March&amp;utm_content=READ%20MORE&amp;utm_term=https%3A%2F%2Fwww.ivtinternational.com%2Fnews%2Fconstruction%2Fsennebogen-to-present-upgraded-material-handler-at-bauma.html&amp;utm_medium=email&amp;utm_source=Industrial%20Vehicle%20Technology,vol9, 2025-w10, mobile, product release, system, H1, Sennebogen, HA-4,,,,,,,,,,,,</t>
  </si>
  <si>
    <t>Yanmar to launch new Electrification Unit for compact off-highway machinery | Industrial Vehicle Technology International,https://www.ivtinternational.com/news/hybrid-electric-vehicles/yanmar-to-launch-new-electrification-unit-for-compact-off-highway-machinery.html?utm_campaign=13th%20March&amp;utm_content=READ%20MORE&amp;utm_term=https%3A%2F%2Fwww.ivtinternational.com%2Fnews%2Fhybrid-electric-vehicles%2Fyanmar-to-launch-new-electrification-unit-for-compact-off-highway-machinery.html&amp;utm_medium=email&amp;utm_source=Industrial%20Vehicle%20Technology,vol9, 2025-w10, mobile, product release, system, H1, Yanmar Holdings, ES-2, electrification, electronics,,,,,,,,,,</t>
  </si>
  <si>
    <t>The Case for Recalibrating Europeâ€™s Hydrogen Strategy - RMI,https://rmi.org/the-case-for-re-calibrating-europes-hydrogen-strategy/?utm_medium=email&amp;utm_source=spark&amp;utm_content=spark&amp;utm_campaign=2025_03_13,vol9, 2025-w10, sustainability, SEEP, market development, H2, NB-6,,,,,,,,,,,,,</t>
  </si>
  <si>
    <t>Sandvik launches new electric product,https://www.constructionbriefing.com/news/sandvik-launches-new-electric/8051495.article?utm_source=newsletter&amp;utm_medium=email&amp;utm_campaign=construction-europe-2025-03-12&amp;encoded_email=bS5nYXZhZ25pbkBoYXdlLmF0,vol9, 2025-w09, mobile, product release, system, H1, electrification, ES-2, Sandvik, HA-8,,,,,,,,,,</t>
  </si>
  <si>
    <t>AI and Software-Based Localization Solutions for Industrial Automation,https://www.world-of-industries.com/ai-and-software-based-localization-solutions-for-industrial-automation/,vol9, 2025-w09, industrial applications, SEEP, M&amp;A, H1, Sick, Accerion, HA-4, IPr-4,,,,,,,,,,</t>
  </si>
  <si>
    <t>Palazzani to launch eco spiders at Bauma,https://www.accessbriefing.com/news/palazzani-to-launch-eco-spiders-at-bauma/8051554.article?utm_source=newsletter&amp;utm_medium=email&amp;utm_campaign=access-international-2025-03-11&amp;encoded_email=bS5nYXZhZ25pbkBoYXdlLmF0,vol9, 2025-w09, mobile, product release, system, H1, crane, Palazzani, ES-2, HA-1, electrification, ES-1,,,,,,,,</t>
  </si>
  <si>
    <t>China announces plans for major renewable projects to tackle climate change,https://www.reuters.com/sustainability/climate-energy/china-announces-plans-major-renewable-projects-tackle-climate-change-2025-03-05/?utm_campaign=Newsletter%20Campaign&amp;utm_medium=email&amp;_hsenc=p2ANqtz--j3XnHS-1HMQ9mkwnXdSYUQ5X81VsaMVGujCnRvo2LVr_4Cg1MGBxzRfG_JZ6S359T04VDL7o3Gp4n8fMBa8F87rRcgQ&amp;_hsmi=350574194&amp;utm_content=350574194&amp;utm_source=hs_email,vol9, 2025-w10, industrial applications, SEEP, market development, H3, sustainability, HA-2,,,,,,,,,,,,</t>
  </si>
  <si>
    <t>Hyster expands lineup of electric forklifts | Industrial Vehicle Technology International,https://www.ivtinternational.com/news/materials-handling/hyster-expands-lineup-of-electric-forklifts.html?utm_campaign=6th%20March&amp;utm_content=READ%20MORE&amp;utm_term=https%3A%2F%2Fwww.ivtinternational.com%2Fnews%2Fmaterials-handling%2Fhyster-expands-lineup-of-electric-forklifts.html&amp;utm_medium=email&amp;utm_source=Industrial%20Vehicle%20Technology,vol9, 2025-w10, mobile, product release, system, H1, Hyster, HA-4, ES-2,,,,,,,,,,,</t>
  </si>
  <si>
    <t>1X will test humanoid robots in 'a few hundred' homes in 2025 | TechCrunch,https://techcrunch.com/2025/03/21/1x-will-test-humanoid-robots-in-a-few-hundred-homes-in-2025/,vol9, 2025-w12, robotics, technology, prototype, H2, 1X, IPr-2,,,,,,,,,,,,</t>
  </si>
  <si>
    <t>Mercedes-Benz Deploys Humanoids at Berlin Assembly Plant,https://www.assemblymag.com/articles/99135-mercedes-benz-deploys-humanoids-at-berlin-assembly-plant,vol9, 2025-w12, robotics, SEEP, market development, H1, industrial mfg, Mercedes, Apptronik, HA-4, IPr-4, IPr-2,,,,,,,,</t>
  </si>
  <si>
    <t>Smart industrial motor with AC-AC converter needs no VSD - Drives&amp;Controls,https://drivesncontrols.com/smart-industrial-motor-with-ac-ac-converter-needs-no-vsd/?utm_source=rss&amp;utm_medium=rss&amp;utm_campaign=smart-industrial-motor-with-ac-ac-converter-needs-no-vsd,vol9, 2025-w12, industrial applications, product release, motor, H1, ITT, HA-5,,,,,,,,,,,,</t>
  </si>
  <si>
    <t>Deep Wind Offshore Brings Local Partner Onboard South Korean Projects,https://www.offshorewind.biz/2025/03/25/deep-wind-offshore-brings-local-partner-onboard-south-korean-projects/,vol9, 2025-w13, industrial applications, SEEP, market development, H2, Deep Wind, HA-2,,,,,,,,,,,,</t>
  </si>
  <si>
    <t>Danfoss launches Editron ED3 onboard charger and ePTO for rapid ac charging,https://www.mobilehydraulictips.com/danfoss-launches-editron-ed3-onboard-charger-and-epto-for-rapid-ac-charging/,vol9, 2025-w13, mobile, product release, ePTO, H1, electronics, Danfoss, competitors, ES-2,,,,,,,,,,</t>
  </si>
  <si>
    <t>Parker announces first North American Certified Mobile Electrification Technology Centers,https://www.mobilehydraulictips.com/parker-announces-first-north-american-certified-mobile-electrification-technology-centers/,vol9, 2025-w13, mobile, product release, service, H1, Parker Hannifin, ED-2, competitors,,,,,,,,,,,</t>
  </si>
  <si>
    <t>London tests mobile charging for electric construction vehicles - electrive.com,https://www.electrive.com/2025/03/24/london-tests-mobile-charging-for-electric-construction-vehicles/,vol9, 2025-w13, mobile, technology, prototype, H2, ES-2, HA-1, electrification, ES-1,,,,,,,,,,</t>
  </si>
  <si>
    <t>Siemens expands Industrial Copilot with New generative AI-powered Maintenance Offering | ManufacturingTomorrow,https://www.manufacturingtomorrow.com/news/2025/03/24/siemens-expands-industrial-copilot-with-new-generative-ai-powered-maintenance-offering-/24572,vol9, 2025-w13, industrial mfg, product release, software, H1, Siemens, IPr-9, SD-2,,,,,,,,,,,</t>
  </si>
  <si>
    <t>LG ES &amp; Doosan Bobcat to develop batteries for construction vehicles - electrive.com,https://www.electrive.com/2025/03/24/lg-es-doosan-bobcat-to-develop-batteries-for-construction-vehicles/,vol9, 2025-w13, battery, SEEP, partnership, H2, LG Energy Solutions, Bobcat, ES-2, mobile,,,,,,,,,,</t>
  </si>
  <si>
    <t>Magnetic Filtration Helps Extend the Life of Hydraulic Systems,https://www.powermotiontech.com/hydraulics/hydraulic-filters/article/55275370/magnetic-filtration-helps-extend-the-life-of-hydraulic-systems,vol9, 2025-w13, hydraulics, technology, filtration, H1, MagSchield,,,,,,,,,,,,,</t>
  </si>
  <si>
    <t>Chinese researchers announce battery recycling breakthrough - electrive.com,https://www.electrive.com/2025/03/24/chinese-researchers-announce-battery-recycling-brakethrough/,vol9, 2025-w13, battery, technology, materials, H3, ES-4,,,,,,,,,,,,,</t>
  </si>
  <si>
    <t>Herstellung von HydraulikventilgehÃ¤usen,https://www.oup-fluidtechnik.de/herstellung-von-hydraulikventilgehaeusen/,vol9, 2025-w13, industrial mfg, SEEP, partnership, H1, Bosch Rexroth, Licon, HA-5, competitors, hydraulics, a,,,,,,,,</t>
  </si>
  <si>
    <t>Glamox to Light Thor Offshore Wind Turbine Foundations,https://www.offshorewind.biz/2025/03/24/glamox-to-light-thor-offshore-wind-turbine-foundations/,vol9, 2025-w13, industrial applications, SEEP, market development, H1, Siemens, HA-2, ES-4,,,,,,,,,,,</t>
  </si>
  <si>
    <t>Waratah's New Line of Forestry Grapples | Forest Machine Magazine,https://forestmachinemagazine.com/waratahs-new-line-of-forestry-grapples/?utm_source=rss&amp;utm_medium=rss&amp;utm_campaign=waratahs-new-line-of-forestry-grapples,vol9, 2025-w13, mobile, product release, system, H1, Waratah, HA-7,,,,,,,,,,,,</t>
  </si>
  <si>
    <t>Stena Line Norsepower partner for eco-friendly RoRo vessel,https://www.ship-technology.com/news/stena-line-norsepower-roro-vessel/?cf-view,vol9, 2025-w12, maritime, SEEP, partnership, H2, Stena Line, Norsepower, NB-8, ES-2,,,,,,,,,,</t>
  </si>
  <si>
    <t>CLPe Zoomlion &amp; Sanroc sign truck partnership in Hong Kong - electrive.com,https://www.electrive.com/2025/03/21/clpe-zoomlion-sanroc-sign-truck-partnership-in-hong-kong/,vol9, 2025-w12, mobile, product release, system, H1, CLPe, Sanroc, Zoomlion, HA-1, crane,,,,,,,,,</t>
  </si>
  <si>
    <t>BAUMA ONES TO WATCH: More must-see vehicle launches | Industrial Vehicle Technology International,https://www.ivtinternational.com/news/construction/bauma-ones-to-watch-more-must-see-vehicle-launches.html?utm_campaign=Bauma%202025%20-%201&amp;utm_content=READ%20MORE&amp;utm_term=https%3A%2F%2Fwww.ivtinternational.com%2Fnews%2Fconstruction%2Fbauma-ones-to-watch-more-must-see-vehicle-launches.html&amp;utm_medium=email&amp;utm_source=Industrial%20Vehicle%20Technology,vol10, 2025-w14, mobile, product release, system, H1, HA-1,,,,,,,,,,,,,</t>
  </si>
  <si>
    <t>This Third Party Retrofit Kit Makes Your John Deere Tractor Capable of 24/7 Work Without Anyone in the Cab,https://www.agriculture.com/carbon-robotics-autonomy-for-john-deere-tractors-with-24-7-remote-monitoring-11708458?hid=03e3d9199a4d3fce5ded25e4e5977b2904d442ec&amp;did=17169873-20250404&amp;utm_campaign=todays-news_newsletter&amp;utm_source=ag&amp;utm_medium=email&amp;utm_content=040425&amp;lctg=03e3d9199a4d3fce5ded25e4e5977b2904d442ec,vol10, 2025-w15, mobile, product release, service, H1, Carbon Robotics, HA-3,,,,,,,,,,,,</t>
  </si>
  <si>
    <t>Economic experts call for focus on electric instead of fuel cell trucks - electrive.com,https://www.electrive.com/2025/03/21/economic-experts-call-for-focus-on-electric-instead-of-fuel-cell-trucks/,vol9, 2025-w12, mobile, SEEP, market development, H2, electrification, ES-2, ES-1,,,,,,,,,,,</t>
  </si>
  <si>
    <t>Sany Gets First Turbine Order for 200 MW Chinese Offshore Wind Farm,https://www.offshorewind.biz/2025/03/21/sany-gets-first-turbine-order-for-200-mw-chinese-offshore-wind-farm/,vol9, 2025-w12, industrial applications, SEEP, market development, H1, Sany, HA-2,,,,,,,,,,,,</t>
  </si>
  <si>
    <t>Curtiss-Wright introduces new FNR directional control switch | Industrial Vehicle Technology International,https://www.ivtinternational.com/news/ergonomics/curtiss-wright-introduces-new-fnr-directional-control-switch.html,vol9, 2025-w12, electronics, product release, HMI, H1, mobile, Cutriss-Wright,,,,,,,,,,,,</t>
  </si>
  <si>
    <t>Master Drilling to further vision of integrating innovative technology with Konec acquisition,https://im-mining.com/2025/03/20/master-drilling-to-acquire-chile-based-equipment-ai-integrator-konec/,vol9, 2025-w12, industrial applications, SEEP, partnership, H2, Master Drilling, Konec, HA-8,,,,,,,,,,,</t>
  </si>
  <si>
    <t>Wacker Neuson unveils new electric excavator and wheel loaders - electrive.com,https://www.electrive.com/2025/03/19/wacker-neuson-unveils-new-electric-excavator-and-wheel-loaders/,vol9, 2025-w12, mobile, product release, system, H1, Wacker Neuson, electrification, ES-2, HA-1, ES-1,,,,,,,,,</t>
  </si>
  <si>
    <t>IoT security: Connectivity of industrial vehicles | Industrial Vehicle Technology International,https://www.ivtinternational.com/technology-profiles/iot-security-connectivity-of-industrial-vehicles.html,vol9, 2025-w12, mobile, technology, safety, H1, SD-9,,,,,,,,,,,,,</t>
  </si>
  <si>
    <t>Beyond Aero optimises its fuel cell jet - electrive.com,https://www.electrive.com/2025/03/19/beyond-aero-optimises-its-fuel-cell-jet/,vol9, 2025-w12, aviation &amp; space, technology, prototype, H2, Beyond Aero, NB-10,,,,,,,,,,,,</t>
  </si>
  <si>
    <t>New Products for Material Handling,https://www.assemblymag.com/articles/99128-new-products-for-material-handling,vol9, 2025-w12, industrial applications, SEEP, market development, H1, HA-5, IPr-6,,,,,,,,,,,,</t>
  </si>
  <si>
    <t>AtkinsRÃ©alis and Sellafield Ltd trial a maintenance robot dog,https://www.pbctoday.co.uk/news/digital-construction-news/construction-technology-news/atkinsrealis-sellafield-ltd-trial-maintenance-robot-dog/149643/,vol9, 2025-w12, robotics, technology, prototype, H2, AtkinsRÃ©alis, HA-1, IPr-2,,,,,,,,,,,</t>
  </si>
  <si>
    <t>BAUMA TECH PROFILE: Reinventing cam lobe motors | Industrial Vehicle Technology International,https://www.ivtinternational.com/technology-profiles/reinventing-cam-lobe-motors.html,vol9, 2025-w13, mobile, product release, motor, H1, Danfoss, HA-1,,,,,,,,,,,,</t>
  </si>
  <si>
    <t>VINSSEN gets AiP certification for South Korean hydrogen tug,https://www.ship-technology.com/news/south-korea-hydrogen-propulsion-tugboat/?cf-view,vol9, 2025-w12, maritime, SEEP, market development, H2, VINSSEN, ES-2, NB-8,,,,,,,,,,,</t>
  </si>
  <si>
    <t>VINSSEN gets AiP certification for South Korean hydrogen tug,https://www.ship-technology.com/news/south-korea-hydrogen-propulsion-tugboat/,vol9, 2025-w12, maritime, technology, research, H3, ES-2, VINSSEN,,,,,,,,,,,,</t>
  </si>
  <si>
    <t>Rosenbauer delivers EREV fire engine in Hamburg - electrive.com,https://www.electrive.com/2025/03/18/rosenbauer-delivers-erev-fire-engine-in-hamburg/,vol9, 2025-w12, mobile, SEEP, market development, H1, Rosenbauer, HA-6,,,,,,,,,,,,</t>
  </si>
  <si>
    <t>Meet Clone Robotics' Protoclone V1: The Worldâ€™s First Bipedal Musculoskeletal Android Sparks Debate,https://www.gizbot.com/internet/news/meet-clone-robotics-protoclone-v1-world-first-bipedal-musculoskeletal-android-sparks-debate-110135.html,vol8, 2025-w08, robotics, technology, prototype, H3, Clone Robotics, IPr-2,,,,,,,,,,,,</t>
  </si>
  <si>
    <t>Buckets breaking new ground - On-Site Magazine,https://www.on-sitemag.com/features/buckets-breaking-new-ground/?custnum=1133614528&amp;title=On-Site%20eNews:%20High-speed%20rail%20infrastructure%20on%20federal%20agenda&amp;utm_source=ONS&amp;utm_medium=email&amp;utm_campaign=ANXCD250214017&amp;oly_enc_id=4546I9821612B9Y,vol8, 2025-w08, mobile, technology, automation, H1, Case Construction Equipment, HA-4, HA-1, HA-8,,,,,,,,,,</t>
  </si>
  <si>
    <t>Construction starts on Spainâ€™s largest green hydrogen plant,https://www.constructionbriefing.com/news/construction-starts-on-spains-largest-green-hydrogen-plant/8050874.article?utm_source=newsletter&amp;utm_medium=email&amp;utm_campaign=construction-europe-2025-02-19&amp;encoded_email=bS5nYXZhZ25pbkBoYXdlLmF0,vol8, 2025-w08, sustainability, SEEP, market development, H2, ES-2,,,,,,,,,,,,,</t>
  </si>
  <si>
    <t>Kioti launches Kioti Connect app,https://www.powerprogress.com/news/kioti/8050661.article?utm_source=newsletter&amp;utm_medium=email&amp;utm_campaign=power-briefing-2025-02-14&amp;encoded_email=bS5nYXZhZ25pbkBoYXdlLmF0,vol8, 2025-w07, mobile, product release, service, H1, Kioti, HA-4,,,,,,,,,,,,</t>
  </si>
  <si>
    <t>Excavators: Big work takes big machines - On-Site Magazine,https://www.on-sitemag.com/features/excavators-big-work-takes-big-machines/?custnum=1133614528&amp;title=On-Site%20eNews:%20Permit%20values%20end%202024%20on%20a%20high%20note&amp;utm_source=ONS&amp;utm_medium=email&amp;utm_campaign=ANXCD250207012&amp;oly_enc_id=4546I9821612B9Y,vol8, 2025-w07, mobile, SEEP, market development, H1, HA-1,,,,,,,,,,,,,</t>
  </si>
  <si>
    <t>JLG articulating boom lift - On-Site Magazine,https://www.on-sitemag.com/products/jlg-articulating-boom-lift/?oly_enc_id=4546I9821612B9Y,vol8, 2025-w06, mobile, product release, system, H1, JLG, HA-4,,,,,,,,,,,,</t>
  </si>
  <si>
    <t>Unicontrol launches 2D machine control system for SMEs,https://www.constructionbriefing.com/news/unicontrol-launch-2d-machine-control-system-for-smes/8050084.article?utm_source=newsletter&amp;utm_medium=email&amp;utm_campaign=construction-technology-2025-02-06&amp;encoded_email=bS5nYXZhZ25pbkBoYXdlLmF0,vol9, 2025-w13, electronics, product release, control, H1, mobile, Unicontrol,,,,,,,,,,,,</t>
  </si>
  <si>
    <t>New FH Aero Electric from Volvo Trucks has 600 km range,https://www.powerprogress.com/news/new-fh-aero-electric-from-volvo-trucks-has-600-km-range/8054718.article?utm_source=newsletter&amp;utm_medium=email&amp;utm_campaign=power-briefing-2025-03-31&amp;encoded_email=bS5nYXZhZ25pbkBoYXdlLmF0,vol9, 2025-w13, mobile, product release, system, H1, Volvo Trucks, electrification, ES-2, ES-1,,,,,,,,,,</t>
  </si>
  <si>
    <t>Bobcat adds six heavy-duty machines to construction equipment range,https://www.powerprogress.com/news/bobcat-adds-heavy-duty-machines-to-construction-equipment-range/8054661.article?utm_source=newsletter&amp;utm_medium=email&amp;utm_campaign=power-progress-2025-04-01&amp;encoded_email=bS5nYXZhZ25pbkBoYXdlLmF0,vol9, 2025-w13, mobile, product release, system, H1, Bobcat, HA-4,,,,,,,,,,,,</t>
  </si>
  <si>
    <t>Parker starts Mobile Electrification Technology Center program,https://www.powerprogress.com/news/parker-starts-mobile-electrification-technology-center-program/8054590.article?utm_source=newsletter&amp;utm_medium=email&amp;utm_campaign=power-progress-2025-04-01&amp;encoded_email=bS5nYXZhZ25pbkBoYXdlLmF0,vol9, 2025-w13, mobile, SEEP, partnership, H2, Parker Hannifin, electrification, ES-2,,,,,,,,,,,</t>
  </si>
  <si>
    <t>Tadano launches MEWP line in North America,https://www.accessbriefing.com/news/tadano-launches-mewp-line-in-north-america/8054727.article?utm_source=newsletter&amp;utm_medium=email&amp;utm_campaign=access-international-2025-04-01&amp;encoded_email=bS5nYXZhZ25pbkBoYXdlLmF0,vol9, 2025-w13, mobile, product release, system, H1, Tadano, HA-4,,,,,,,,,,,,</t>
  </si>
  <si>
    <t>Bronto launches worldâ€™s largest all-electric truck mount,https://www.accessbriefing.com/news/bronto-launches-worlds-largest-all-eletric-truck-mount/8054857.article?utm_source=newsletter&amp;utm_medium=email&amp;utm_campaign=access-international-2025-04-01&amp;encoded_email=bS5nYXZhZ25pbkBoYXdlLmF0,vol9, 2025-w14, mobile, product release, system, H1, HA-1, HA-4, Bronto Skylift,,,,,,,,,,,</t>
  </si>
  <si>
    <t>Long range lift premier from Dinolift,https://www.accessbriefing.com/news/long-range-lift-premier-from-dinolift/8054698.article?utm_source=newsletter&amp;utm_medium=email&amp;utm_campaign=access-international-2025-04-01&amp;encoded_email=bS5nYXZhZ25pbkBoYXdlLmF0,vol9, 2025-w13, mobile, product release, system, H1, Dinolift, HA-4,,,,,,,,,,,,</t>
  </si>
  <si>
    <t>MEC launches its tallest lift,https://www.accessbriefing.com/news/mec-launches-its-tallest-lift/8054694.article?utm_source=newsletter&amp;utm_medium=email&amp;utm_campaign=access-international-2025-04-01&amp;encoded_email=bS5nYXZhZ25pbkBoYXdlLmF0,vol9, 2025-w13, mobile, product release, system, H1, MEC, HA-4,,,,,,,,,,,,</t>
  </si>
  <si>
    <t>Tracking success: Why telematics is constructionâ€™s must-have technology,https://www.accessbriefing.com/news/tracking-success-why-telematics-is-constructions-must-have-technology/8054491.article?utm_source=newsletter&amp;utm_medium=email&amp;utm_campaign=access-international-2025-04-01&amp;encoded_email=bS5nYXZhZ25pbkBoYXdlLmF0,vol9, 2025-w13, mobile, technology, monitoring, H1, SD-4,,,,,,,,,,,,,</t>
  </si>
  <si>
    <t>Proventia to present new LFP battery system at Bauma,https://www.powerprogress.com/news/proventia-to-present-new-lfp-battery-system-at-bauma/8054991.article?utm_source=newsletter&amp;utm_medium=email&amp;utm_campaign=power-briefing-2025-04-03&amp;encoded_email=bS5nYXZhZ25pbkBoYXdlLmF0,vol10, 2025-w14, battery, product release, system, H1, Proventia, electrification, ES-2,,,,,,,,,,,</t>
  </si>
  <si>
    <t>Palfinger to premiere new middle-seat truck-mounted forklift at Bauma | Industrial Vehicle Technology International,https://www.ivtinternational.com/news/materials-handling/palfinger-to-premiere-new-middle-seat-truck-mounted-forklift-at-bauma.html?utm_campaign=3rd%20April&amp;utm_content=READ%20MORE&amp;utm_term=https%3A%2F%2Fwww.ivtinternational.com%2Fnews%2Fmaterials-handling%2Fpalfinger-to-premiere-new-middle-seat-truck-mounted-forklift-at-bauma.html&amp;utm_medium=email&amp;utm_source=Industrial%20Vehicle%20Technology,vol9, 2025-w14, mobile, product release, system, H1, HA-4, Palfinger,,,,,,,,,,,,</t>
  </si>
  <si>
    <t>Ausa to unveil electric rough terrain forklift and new reversible dumper at Bauma | Industrial Vehicle Technology International,https://www.ivtinternational.com/news/construction/ausa-to-unveil-electric-rough-terrain-forklift-and-new-reversible-dumper-at-bauma.html?utm_campaign=3rd%20April&amp;utm_content=READ%20MORE&amp;utm_term=https%3A%2F%2Fwww.ivtinternational.com%2Fnews%2Fconstruction%2Fausa-to-unveil-electric-rough-terrain-forklift-and-new-reversible-dumper-at-bauma.html&amp;utm_medium=email&amp;utm_source=Industrial%20Vehicle%20Technology,vol10, 2025-w14, mobile, product release, system, H1, Ausa, electrification, HA-4,,,,,,,,,,,</t>
  </si>
  <si>
    <t>Danfoss announces production launch of Editron ED3 onboard charger and ePTO | Industrial Vehicle Technology International,https://www.ivtinternational.com/news/fluid-power/danfoss-announces-production-launch-of-editron-ed3-onboard-charger-and-epto.html?utm_campaign=3rd%20April&amp;utm_content=READ%20MORE&amp;utm_term=https%3A%2F%2Fwww.ivtinternational.com%2Fnews%2Ffluid-power%2Fdanfoss-announces-production-launch-of-editron-ed3-onboard-charger-and-epto.html&amp;utm_medium=email&amp;utm_source=Industrial%20Vehicle%20Technology,vol10, 2025-w14, electronics, product release, OBC, Danfoss, mobile, HA-1, H1, electrification, competitors,,,,,,,,,</t>
  </si>
  <si>
    <t>Hyundai wheeled excavator - On-Site Magazine,https://www.on-sitemag.com/products/hyundai-wheeled-excavator/?oly_enc_id=4546I9821612B9Y,vol9, 2025-w14, mobile, product release, system, H1, Hyundai CE, HA-1,,,,,,,,,,,,</t>
  </si>
  <si>
    <t>VÃ¶gele VR 500 screed - On-Site Magazine,https://www.on-sitemag.com/products/vogele-vr-screed/?oly_enc_id=4546I9821612B9Y,vol9, 2025-w13, mobile, product release, system, H1, VÃ¶gele, HA-1,,,,,,,,,,,,</t>
  </si>
  <si>
    <t>Volvo CE and Unicontrol announce partnership for machine control technology,https://www.constructionbriefing.com/news/volvo-ce-and-unicontrol-announce-partnership-formachine-control-technology/8054854.article?utm_source=newsletter&amp;utm_medium=email&amp;utm_campaign=construction-technology-2025-04-03&amp;encoded_email=bS5nYXZhZ25pbkBoYXdlLmF0,vol9, 2025-w13, mobile, SEEP, partnership, H2, Volvo Construction Equipment, Unicontrol, HA-1,,,,,,,,,,,</t>
  </si>
  <si>
    <t>Kobelco partners for remote control technology,https://www.constructionbriefing.com/news/kobelco-partners-with-leica-geosystems-and-xwatch-to-advance-remote-technology/8054826.article?utm_source=newsletter&amp;utm_medium=email&amp;utm_campaign=construction-technology-2025-04-03&amp;encoded_email=bS5nYXZhZ25pbkBoYXdlLmF0,vol9, 2025-w13, mobile, SEEP, partnership, H2, Kobelco, Leica Geosystems, Xwatch Safety Solutions, HA-1,,,,,,,,,,</t>
  </si>
  <si>
    <t>AFC takes next step with portable hydrogen â€˜crackerâ€™,https://www.constructionbriefing.com/news/afc-takes-next-step-with-portable-hydrogen-production-unit/8054648.article?utm_source=newsletter&amp;utm_medium=email&amp;utm_campaign=construction-technology-2025-04-03&amp;encoded_email=bS5nYXZhZ25pbkBoYXdlLmF0,vol9, 2025-w13, sustainability, technology, energy generation, H2, ES-2, NB-6,,,,,,,,,,,,</t>
  </si>
  <si>
    <t>Mecalac expands MTX models and adds electrics,https://www.powerprogress.com/news/mecalac-expands-mtx-models-and-adds-electrics/8054642.article?utm_source=newsletter&amp;utm_medium=email&amp;utm_campaign=power-briefing-2025-03-26&amp;encoded_email=bS5nYXZhZ25pbkBoYXdlLmF0,vol9, 2025-w13, mobile, product release, system, H1, Mecalac, ES-2, HA-1,,,,,,,,,,,</t>
  </si>
  <si>
    <t>POWR2â€™s latest mobile BESS tech on display,https://www.internationalrentalnews.com/news/1-prepares-for-european-expansion/8051571.article?zephr_sso_ott=364sPW,vol9, 2025-w11, battery, SEEP, market development, H1, POWR2, ES-2, HA-1, ES-1,,,,,,,,,,</t>
  </si>
  <si>
    <t>Caterpillar to show â€œlatest advancementsâ€ in equipment and tech at Bauma,https://www.constructionbriefing.com/news/caterpillar-to-show-latest-advancements-in-equipment-and-tech-at-bauma/8054427.article?utm_source=newsletter&amp;utm_medium=email&amp;utm_campaign=construction-europe-2025-03-26&amp;encoded_email=bS5nYXZhZ25pbkBoYXdlLmF0,vol9, 2025-w12, mobile, SEEP, market development, H1, Caterpillar, ES-2,,,,,,,,,,,,</t>
  </si>
  <si>
    <t>OberflÃ¤chenschutz fÃ¼r Aluminium,https://www.antriebstechnik.de/oberflaechenschutz-fuer-aluminium/,vol9, 2025-w12, hydraulics, technology, materials, H1,,,,,,,,,,,,,,</t>
  </si>
  <si>
    <t>Next steps in boom lifts,https://www.accessbriefing.com/news/nexr-steps-in-b/8054550.article?utm_source=newsletter&amp;utm_medium=email&amp;utm_campaign=access-lift-handlers-2025-03-25&amp;encoded_email=bS5nYXZhZ25pbkBoYXdlLmF0,vol9, 2025-w13, mobile, SEEP, market development, H1, HA-4, HA-6,,,,,,,,,,,,</t>
  </si>
  <si>
    <t>New alliance between academia and industry looks to advance H2 in North America,https://www.powerprogress.com/news/new-alliance-between-academia-and-industry-looks-to-advance-h2-in-north-america/8054423.article?utm_source=newsletter&amp;utm_medium=email&amp;utm_campaign=power-briefing-2025-03-24&amp;encoded_email=bS5nYXZhZ25pbkBoYXdlLmF0,vol9, 2025-w12, mobile, technology, research, H3, ES-2,,,,,,,,,,,,,</t>
  </si>
  <si>
    <t>Die Zukunft der Off-Road-MobilitÃ¤t,https://www.oup-fluidtechnik.de/die-zukunft-der-off-road-mobilitaet/,vol9, 2025-w11, competitors, SEEP, market development, H1, Parker Hannifin, ES-2,,,,,,,,,,,,</t>
  </si>
  <si>
    <t>AI and Humanoids Are Top Robotic Trends in 2025,https://www.assemblymag.com/articles/99121-ai-and-humanoids-are-top-robotic-trends-in-2025?utm_medium=emailsend&amp;utm_source=PR-ASM-Assembly&amp;utm_content=BNPCD250327039_01&amp;oly_enc_id=4423B5594889B8I,vol9, 2025-w12, robotics, technology, automation, H1, industrial mfg, IPr-2,,,,,,,,,,,,</t>
  </si>
  <si>
    <t>EPA to start â€˜reconsiderationâ€™ of emissions regulations,https://www.powerprogress.com/news/epa-to-start-reconsideration-of-emissions-rules/8051846.article?utm_source=newsletter&amp;utm_medium=email&amp;utm_campaign=power-briefing-2025-03-21&amp;encoded_email=bS5nYXZhZ25pbkBoYXdlLmF0,vol9, 2025-w12, sustainability, SEEP, geopolitics, H2, ES-2,,,,,,,,,,,,,</t>
  </si>
  <si>
    <t>Keyou BÃ¼cker and Essing to convert 1,000 diesel engines to H2 IC,https://www.powerprogress.com/news/keyou-bucker-and-essing-to-convert-1-000-diesel-engines-to-h2-ic/8051901.article?utm_source=newsletter&amp;utm_medium=email&amp;utm_campaign=power-briefing-2025-03-20&amp;encoded_email=bS5nYXZhZ25pbkBoYXdlLmF0,vol9, 2025-w12, mobile, SEEP, market development, H2, ES-2,,,,,,,,,,,,,</t>
  </si>
  <si>
    <t>Develon to showcase new innovations at Bauma | Industrial Vehicle Technology International,https://www.ivtinternational.com/news/construction/develon-to-showcase-new-innovations-at-bauma.html?utm_campaign=20th%20March&amp;utm_content=READ%20MORE&amp;utm_term=https%3A%2F%2Fwww.ivtinternational.com%2Fnews%2Fconstruction%2Fdevelon-to-showcase-new-innovations-at-bauma.html&amp;utm_medium=email&amp;utm_source=Industrial%20Vehicle%20Technology,vol9, 2025-w12, mobile, product release, H1, Develon, HA-1,,,,,,,,,,,,,</t>
  </si>
  <si>
    <t>John Deereâ€™s 850 X-Tier dozer rethinks drivetrain with electric drive tech,https://www.constructionbriefing.com/news/electric-motors-power-new-john-deere-dozers/8051801.article?utm_source=newsletter&amp;utm_medium=email&amp;utm_campaign=construction-technology-2025-03-20&amp;encoded_email=bS5nYXZhZ25pbkBoYXdlLmF0,vol9, 2025-w12, mobile, product release, system, H1, electrification, HA-1, John Deere, ES-2,,,,,,,,,,</t>
  </si>
  <si>
    <t>Reinventing the wheeled loader? Two-wheeled electric prototype to debut at Bauma,https://www.constructionbriefing.com/news/reinventing-the-wheeled-loader-two-wheeled-electric-machine-to-debut-at-bauma/8051132.article?utm_source=newsletter&amp;utm_medium=email&amp;utm_campaign=construction-technology-2025-03-20&amp;encoded_email=bS5nYXZhZ25pbkBoYXdlLmF0,vol9, 2025-w11, mobile, technology, prototype, H2, QuiMo, HA-4,,,,,,,,,,,,</t>
  </si>
  <si>
    <t>H2-focused and hybrid-electric: EVS Hydrogen multi-fuel engines promise flexibility future-proofing,https://www.powerprogress.com/news/h2-focused-and-hybrid-electric-evs-hydrogen-multi-fuel-engines-offer-flexibility-future-proofing/8051858.article?utm_source=newsletter&amp;utm_medium=email&amp;utm_campaign=power-briefing-2025-03-19&amp;encoded_email=bS5nYXZhZ25pbkBoYXdlLmF0,vol9, 2025-w12, mobile, technology, hydrogen, H2, EVS Hydrogen, ES-2,,,,,,,,,,,,</t>
  </si>
  <si>
    <t>Heidelberg Materials and Pronto expand autonomous haulage partnership,https://www.constructionbriefing.com/news/heidelberg-materials-and-pronto-expand-autonomous-haulage-partnership/8051338.article?utm_source=newsletter&amp;utm_medium=email&amp;utm_campaign=construction-technology-2025-03-06&amp;encoded_email=bS5nYXZhZ25pbkBoYXdlLmF0,vol9, 2025-w10, mobile, SEEP, partnership, H2, Pronto AHS, Heidelberg Materials, HA-8, HA-4,,,,,,,,,,</t>
  </si>
  <si>
    <t>South Korea passes â€˜special actâ€™ to turbocharge offshore wind,https://www.windpowermonthly.com/article/1908693/south-korea-passes-special-act-turbocharge-offshore-wind?bulletin=windpower-weekly&amp;utm_medium=EMAIL&amp;utm_campaign=eNews%20Bulletin&amp;utm_source=20250305&amp;utm_content=Windpower%20Weekly%20(51)::www_windpowermonthly_com__15&amp;email_hash=,vol9, 2025-w10, industrial applications, SEEP, regulation, H1, HA-2,,,,,,,,,,,,,</t>
  </si>
  <si>
    <t>Chinese manufacturer Zoomlion to start MEWP production in Europe with â‚¬100 million factory,https://www.powerprogress.com/news/chinese-manufacturer-zoomlion-to-invest-100-million-in-hungarian-factory/8051116.article?utm_source=newsletter&amp;utm_medium=email&amp;utm_campaign=power-progress-2025-03-04&amp;encoded_email=bS5nYXZhZ25pbkBoYXdlLmF0,vol8, 2025-w09, mobile, SEEP, investment, H1, Zoomlion, HA-4, HA-6,,,,,,,,,,,</t>
  </si>
  <si>
    <t>MacLean launches division for surface mining equipment,https://www.powerprogress.com/news/maclean-launches-division-for-surface-mining-equipment/8051316.article?utm_source=newsletter&amp;utm_medium=email&amp;utm_campaign=power-progress-2025-03-04&amp;encoded_email=bS5nYXZhZ25pbkBoYXdlLmF0,vol8, 2025-w09, mobile, SEEP, market development, H2, MacLean, HA-8, ES-2,,,,,,,,,,,</t>
  </si>
  <si>
    <t>LGMG to launch products into Europe,https://www.accessbriefing.com/news/lgmg-to-launch-products-into-europe/8051200.article?utm_source=newsletter&amp;utm_medium=email&amp;utm_campaign=access-international-2025-03-04&amp;encoded_email=bS5nYXZhZ25pbkBoYXdlLmF0,vol8, 2025-w09, mobile, product release, system, H1, LGMG, electrification, ES-2, HA-4, ES-1,,,,,,,,,</t>
  </si>
  <si>
    <t>New electric bucket truck from Terex Utilities,https://www.accessbriefing.com/news/new-electric-bucket-t/8051235.article?utm_source=newsletter&amp;utm_medium=email&amp;utm_campaign=access-international-2025-03-04&amp;encoded_email=bS5nYXZhZ25pbkBoYXdlLmF0,vol8, 2025-w09, mobile, product release, system, H1, Terex Utilities, Mack, ES-2, HA-6, ES-1,,,,,,,,,</t>
  </si>
  <si>
    <t>ReVolt Motors bets on hybrid powertrains to decarbonize Class 8 fleets,https://www.powerprogress.com/news/revolt-motors-bets-on-hybrid-powertrains-to-decarbonize-class-8-fleets/8051268.article?utm_source=newsletter&amp;utm_medium=email&amp;utm_campaign=power-briefing-2025-03-03&amp;encoded_email=bS5nYXZhZ25pbkBoYXdlLmF0,vol9, 2025-w10, mobile, SEEP, market development, H2, ReVolt, ES-2, ES-1,,,,,,,,,,,</t>
  </si>
  <si>
    <t>Parker Hannifin collaborates on hydrogen-argon project,https://www.powerprogress.com/news/parker-hannifin-collaborates-on-hydrogen-argon-project/8051227.article?utm_source=newsletter&amp;utm_medium=email&amp;utm_campaign=power-briefing-2025-03-03&amp;encoded_email=bS5nYXZhZ25pbkBoYXdlLmF0,vol8, 2025-w09, competitors, technology, research, H3, Parker Hannifin, ES-3, NB-6,,,,,,,,,,,</t>
  </si>
  <si>
    <t>Deereâ€™s Next Generation Perception System Brings Autonomy to Tillage,https://www.agriculture.com/deere-s-next-generation-perception-system-brings-autonomy-to-tillage-11688661?hid=03e3d9199a4d3fce5ded25e4e5977b2904d442ec&amp;did=16737891-20250303&amp;utm_campaign=todays-news_newsletter&amp;utm_source=ag&amp;utm_medium=email&amp;utm_content=030325&amp;lctg=03e3d9199a4d3fce5ded25e4e5977b2904d442ec,vol8, 2025-w09, mobile, product release, system, H1, John Deere, HA-3,,,,,,,,,,,,</t>
  </si>
  <si>
    <t>Kubota highlights retrofit batteries for mini excavators,https://www.powerprogress.com/news/kubota-highlights-retrofit-batteries-for-mini-excavators/8054598.article?utm_source=newsletter&amp;utm_medium=email&amp;utm_campaign=power-briefing-2025-03-26&amp;encoded_email=bS5nYXZhZ25pbkBoYXdlLmF0,vol9, 2025-w13, mobile, SEEP, market development, H1, electrification, kubota, HA-1, ES-2, ES-1,,,,,,,,,</t>
  </si>
  <si>
    <t>MEC launches its tallest lift,https://www.accessbriefing.com/news/mec-launches-its-tallest-lift/8054694.article,vol9, 2025-w13, mobile, product release, system, H1, MEC, HA-4,,,,,,,,,,,,</t>
  </si>
  <si>
    <t>Caterpillar to unveil new Cat 295 front shovel large excavator at Bauma | Industrial Vehicle Technology International,https://www.ivtinternational.com/news/construction/caterpillar-to-unveil-new-front-shovel-large-excavator-at-bauma.html?utm_campaign=27th%20March&amp;utm_content=READ%20MORE&amp;utm_term=https%3A%2F%2Fwww.ivtinternational.com%2Fnews%2Fconstruction%2Fcaterpillar-to-unveil-new-front-shovel-large-excavator-at-bauma.html&amp;utm_medium=email&amp;utm_source=Industrial%20Vehicle%20Technology,vol9, 2025-w13, mobile, product release, system, H1, Caterpillar, HA-8, HA-1,,,,,,,,,,,</t>
  </si>
  <si>
    <t>Danfoss launches Editron ED3 onboard charger and ePTO for rapid ac charging - Fluid Power World,https://www.fluidpowerworld.com/danfoss-launches-editron-ed3-onboard-charger-and-epto-for-rapid-ac-charging/,vol9, 2025-w13, competitors, product release, OBC, H1, Danfoss, electrification,,,,,,,,,,,,</t>
  </si>
  <si>
    <t>Detecting faults in hydraulic systems - Fluid Power World,https://www.fluidpowerworld.com/detecting-faults-in-hydraulic-systems/,vol9, 2025-w13, hydraulics, technology, monitoring, H1, sensors, Teledyne,,,,,,,,,,,,</t>
  </si>
  <si>
    <t>Siemens Gamesa to sell majority of Indian wind business,https://www.windpowermonthly.com/article/1911671/siemens-gamesa-sell-majority-indian-wind-business,vol9, 2025-w13, industrial applications, SEEP, market development, H1, Siemens, HA-2,,,,,,,,,,,,</t>
  </si>
  <si>
    <t>ProportionalverstÃ¤rker fÃ¼r prÃ¤zise Ventilsteuerung,https://www.oup-fluidtechnik.de/proportionalverstaerker-fuer-praezise-ventilsteuerung/,vol9, 2025-w13, competitors, product release, communication, H1, Weber hydraulik,,,,,,,,,,,,,</t>
  </si>
  <si>
    <t>Siemens acquires Altair to create most complete AI-powered portfolio of industrial software | ManufacturingTomorrow,https://www.manufacturingtomorrow.com/news/2025/03/26/siemens-acquires-altair-to-create-most-complete-ai-powered-portfolio-of-industrial-software-/24593,vol9, 2025-w13, industrial mfg, SEEP, M&amp;A, H1, HA-5, SD-2,,,,,,,,,,,,</t>
  </si>
  <si>
    <t>Announcing Davi partnership with GS Entec for plate rolling machines,https://www.offshorewind.biz/2025/03/25/announcing-davi-partnership-with-gs-entec-for-plate-rolling-machines/,vol9, 2025-w13, industrial applications, SEEP, partnership, H2, Davi, GS Entec, HA-5,,,,,,,,,,,</t>
  </si>
  <si>
    <t>BAUMA TECH PROFILE: Bosch Rexroth to demo new electrification solutions | Industrial Vehicle Technology International,https://www.ivtinternational.com/technology-profiles/technology-partner-for-innovative-off-highway-vehicles.html,vol9, 2025-w13, competitors, SEEP, market development, H1, Bosch Rexroth, mobile,,,,,,,,,,,,</t>
  </si>
  <si>
    <t>Axiomatic is showcasing at BAUMA 2025 a new valve controller - Fluid Power Journal,https://fluidpowerjournal.com/axiomatic-is-showcasing-at-bauma-2025-a-new-valve-controller/,vol9, 2025-w13, hydraulics, product release, controller, H1, Axiomatic,,,,,,,,,,,,,</t>
  </si>
  <si>
    <t>Hitachi to showcase special application machines at Bauma | Industrial Vehicle Technology International,https://www.ivtinternational.com/news/construction/hitachi-to-showcase-special-application-machines-at-bauma.html,vol9, 2025-w13, mobile, SEEP, market development, H1, Hitachi Construction Machinery, HA-1,,,,,,,,,,,,</t>
  </si>
  <si>
    <t>Komatsu to present new midi wheeled excavator at Bauma | Industrial Vehicle Technology International,https://www.ivtinternational.com/news/construction/komatsu-to-presents-its-all-new-7-5-tonne-midi-wheeled-excavator-at-bauma.html,vol9, 2025-w13, mobile, product release, system, H1, Komatsu, HA-1,,,,,,,,,,,,</t>
  </si>
  <si>
    <t>Mitsubishi secures orders for methanol-fuelled RORO cargo ships,https://www.ship-technology.com/news/mitsubishi-methanol-roro-ships/?cf-view,vol9, 2025-w13, maritime, SEEP, market development, H2, Mitsubishi Heavy Ind., ES-2, NB-8,,,,,,,,,,,</t>
  </si>
  <si>
    <t>CASE STUDY: Hyundai's hydrogen fuel-cell prototype | Industrial Vehicle Technology International,https://www.ivtinternational.com/features/case-study-hyundais-hydrogen-fuel-cell-prototype.html,vol9, 2025-w13, mobile, technology, prototype, H2, ES-2, Hyundai CE, HA-1,,,,,,,,,,,</t>
  </si>
  <si>
    <t>Scottish Council Greenlights Onshore Plans for Salamander Floating Wind Farm,https://www.offshorewind.biz/2025/03/27/scottish-council-greenlights-onshore-plans-for-salamander-floating-wind-farm/,vol9, 2025-w13, industrial applications, SEEP, market development, H2, Salamander Offshore Wind Farm,,,,,,,,,,,,,</t>
  </si>
  <si>
    <t>Bosch presents 800 V electric drive for construction machinery - electrive.com,https://www.electrive.com/2025/02/25/bosch-presents-800-v-electric-drive-for-construction-machinery/,vol8, 2025-w09, mobile, product release, motor, H1, Bosch, ES-2, HA-1,,,,,,,,,,,</t>
  </si>
  <si>
    <t>Honda advances hydrogen strategy with new fuel cell module - Electric &amp; Hybrid Vehicle Technology International,https://www.electrichybridvehicletechnology.com/news/honda-advances-hydrogen-strategy-with-new-fuel-cell-module.html,vol8, 2025-w09, mobile, product release, system, H1, Honda, ES-2,,,,,,,,,,,,</t>
  </si>
  <si>
    <t>Volvo Brings Hydraulic Hybrid Technology to New-Gen Excavators With Five New Models : CEG,https://www.constructionequipmentguide.com/volvo-brings-hydraulic-hybrid-technology-to-new-gen-excavators-with-five-new-models/67315,vol8, 2025-w09, mobile, technology, energy harvesting, H1, Volvo Construction Equipment, ES-2, HA-1,,,,,,,,,,,</t>
  </si>
  <si>
    <t>Liverpool orders 58 electric double-decker buses from ADL - electrive.com,https://www.electrive.com/2025/02/26/liverpool-orders-58-electric-double-decker-buses-from-adl/,vol8, 2025-w09, mobile, SEEP, market development, H1, ES-2, ES-1,,,,,,,,,,,,</t>
  </si>
  <si>
    <t>Ionetic launches pilot battery production in the UK - electrive.com,https://www.electrive.com/2025/02/26/ionetic-launches-pilot-battery-production-in-the-uk/,vol8, 2025-w09, battery, SEEP, market development, H2, Ionetic, ES-2,,,,,,,,,,,,</t>
  </si>
  <si>
    <t>How Fluid Power can Benefit from AI and Machine Learning,https://www.powermotiontech.com/pneumatics/article/55269935/how-fluid-power-can-benefit-from-ai-and-machine-learning,vol8, 2025-w09, hydraulics, technology, manufacturing, H1, SD-2,,,,,,,,,,,,,</t>
  </si>
  <si>
    <t>VIDEO: Liebherr's S1 Vision haulage concept nominated for Bauma Innovation Award | Industrial Vehicle Technology International,https://www.ivtinternational.com/news/awards/video-liebherrs-s1-vision-haulage-concept-nominated-for-bauma-innovation-award.html,vol8, 2025-w09, mobile, technology, research, H3, ES-2, IPr-4, Liebherr,,,,,,,,,,,</t>
  </si>
  <si>
    <t>British Battery startup Volklec announces Â£1 billion gigafactory plans - Electric &amp; Hybrid Vehicle Technology International,https://www.electrichybridvehicletechnology.com/news/battery-technology/british-battery-startup-volklec-announces-1-billion-gigafactory-plans.html,vol8, 2025-w09, battery, market development, H2, ES-2,,,,,,,,,,,,,,</t>
  </si>
  <si>
    <t>Yamaha Motor to acquire Robotics Plus to enable precision agriculture for growers | Industrial Vehicle Technology International,https://www.ivtinternational.com/news/agriculture/yamaha-motor-to-acquire-robotics-plus-to-enable-precision-agriculture-for-growers.html,vol8, 2025-w09, mobile, SEEP, M&amp;A, H1, Robotics Plus, Yamaha Motor, HA-3,,,,,,,,,,,</t>
  </si>
  <si>
    <t>New RQL/HY Forestry Mulcher For Powerpack Vehicles And Wheeled Excavators - Wood Business,https://www.woodbusiness.ca/new-rql-hy-forestry-mulcher-for-powerpack-vehicles-and-wheeled-excavators/,vol8, 2025-w09, mobile, product release, system, H1, FAE Group, HA-6,,,,,,,,,,,,</t>
  </si>
  <si>
    <t>Technologiepartner fÃ¼r Off-Highway,https://www.oup-fluidtechnik.de/technologiepartner-fuer-off-highway/,vol8, 2025-w09, hydraulics, SEEP, market development, H1, Bosch Rexroth, competitors,,,,,,,,,,,,</t>
  </si>
  <si>
    <t>Dachser adds twelve MAN eTGX electric trucks to fleet - electrive.com,https://www.electrive.com/2025/02/25/dachser-adds-twelve-man-etgx-electric-trucks-to-fleet/,vol8, 2025-w09, mobile, SEEP, market development, H1, ES-2,,,,,,,,,,,,,</t>
  </si>
  <si>
    <t>The Future of Machining: Key Trends and Innovations | RoboticsTomorrow,https://www.roboticstomorrow.com/article/2025/02/the-future-of-machining-key-trends-and-innovations/24066,vol8, 2025-w09, industrial mfg, technology, manufacturing, H2, SD-2, Delmia, HA-5,,,,,,,,,,,</t>
  </si>
  <si>
    <t>zepp.solutions to supply fuel cells for river cruise ship hydrogen project - electrive.com,https://www.electrive.com/2025/02/25/zepp-solutions-to-supply-fuel-cells-for-river-cruise-ship-hydrogen-project/,vol8, 2025-w09, maritime, technology, research, H3, ES-2, NB-8,,,,,,,,,,,,</t>
  </si>
  <si>
    <t>Solid-state battery: Adden Energy produces sample cells for OEMs - electrive.com,https://www.electrive.com/2025/02/25/solid-state-battery-adden-energy-produces-sample-cells-for-oems/,vol8, 2025-w09, battery, technology, prototype, H2, Adden Energy, ES-2,,,,,,,,,,,,</t>
  </si>
  <si>
    <t>UK start-up says its modular humanoid robots will cut costs - Drives&amp;Controls,https://drivesncontrols.com/uk-start-up-says-its-modular-humanoid-robots-will-cut-costs/?utm_source=rss&amp;utm_medium=rss&amp;utm_campaign=uk-start-up-says-its-modular-humanoid-robots-will-cut-costs,vol8, 2025-w09, robotics, SEEP, market development, H3, SKL Robotics, IPr-2,,,,,,,,,,,,</t>
  </si>
  <si>
    <t>Exclusive: Mitico raises $4.3M seed round to capture CO2 using â€˜prehistoric chemistryâ€™ | TechCrunch,https://techcrunch.com/2025/02/25/mitico-raises-4-3m-seed-round-to-capture-co2-using-prehistoric-chemistry/,vol8, 2025-w09, sustainability, SEEP, investment, H3, Mitico, NB-6, ES-7,,,,,,,,,,,</t>
  </si>
  <si>
    <t>Apptronikâ€™s humanoid robots take the first steps toward building themselves | TechCrunch,https://techcrunch.com/2025/02/25/apptroniks-humanoid-robots-take-the-first-steps-toward-building-themselves/,vol8, 2025-w09, robotics, SEEP, partnership, H1, IPr-4, Apptronik, Jabil, AO2,,,,,,,,,,</t>
  </si>
  <si>
    <t>Norsepower partners with Syroco to enhance wind-propulsion efficiency,https://www.ship-technology.com/news/norsepower-syroco-propulsion/?cf-view&amp;cf-closed,vol8, 2025-w09, maritime, SEEP, partnership, H2, Norsepower, Syroco, NB-10, SD-4,,,,,,,,,,</t>
  </si>
  <si>
    <t>Proteus Marine Renewables Installs Japanâ€™s First 1.1MW Tidal Turbine,https://proteusmr.com/2025/02/13/proteus-marine-renewables-installs-japans-first-1-1mw-tidal-turbine/,vol8, 2025-w08, industrial applications, product release, system, H1, Prometeus Marine Renewables, NB-6, maritime, ES-3,,,,,,,,,,</t>
  </si>
  <si>
    <t>US humanoid robot developer raises $350m from backers including Google - Drives&amp;Controls,https://drivesncontrols.com/us-humanoid-robot-developer-raises-350m-from-backers-including-google/?utm_source=rss&amp;utm_medium=rss&amp;utm_campaign=us-humanoid-robot-developer-raises-350m-from-backers-including-google,vol8, 2025-w08, robotics, SEEP, investment, H2, Apptronik, IPr-2,,,,,,,,,,,,</t>
  </si>
  <si>
    <t>Claas unveils new AXOS 3 tractors | Industrial Vehicle Technology International,https://www.ivtinternational.com/news/agriculture/claas-unveils-new-axos-3-tractors.html,vol8, 2025-w08, mobile, product release, system, H1, CLAAS, HA-3, ES-2,,,,,,,,,,,</t>
  </si>
  <si>
    <t>Rosco NV55 Self-Propelled Broom : CEG,https://www.constructionequipmentguide.com/rosco-nv55-self-propelled-broom/67239,vol8, 2025-w08, mobile, product release, system, H1, LeeBoy, HA-1,,,,,,,,,,,,</t>
  </si>
  <si>
    <t>LeeBoy Introduces 8680 Asphalt Paver : CEG,https://www.constructionequipmentguide.com/leeboy-introduces-8680-asphalt-paver/67238,vol8, 2025-w08, mobile, product release, system, H3, LeeBoy, HA-1,,,,,,,,,,,,</t>
  </si>
  <si>
    <t>Sandvik to provide real-time crushing data to African operators,https://im-mining.com/2025/02/17/sandvik-brings-remote-monitoring-service-offering-for-crushers-to-africa/,vol8, 2025-w08, industrial applications, product release, service, H1, Sandvik, HA-8,,,,,,,,,,,,</t>
  </si>
  <si>
    <t>Hurtigruten acquired by investor consortium receives â‚¬400m capital investment for growth,https://www.ship-technology.com/news/hurtigruten-consortium-capital-investment-growth/?cf-view,vol8, 2025-w08, maritime, SEEP, investment, H2, Hurtigruten, NB-8, ES-2,,,,,,,,,,,</t>
  </si>
  <si>
    <t>HD KSOE unveils nuclear-powered container ship model,https://www.ship-technology.com/news/hd-ksoe-nuclear-powered-container-ship/?cf-view,vol8, 2025-w08, maritime, technology, research, H3, HD KSOE, NB-8, NB-6,,,,,,,,,,,</t>
  </si>
  <si>
    <t>Kongsberg Maritime unveils mooring solution for offshore construction vessels,https://www.ship-technology.com/news/kongsberg-mooring-ocv/?cf-view&amp;cf-closed,vol8, 2025-w08, maritime, SEEP, market development, H1, Kongsberg Maritime, NB-8,,,,,,,,,,,,</t>
  </si>
  <si>
    <t>Toyotaâ€™s new fuel cell system promises diesel-level durability - Electric &amp; Hybrid Vehicle Technology International,https://www.electrichybridvehicletechnology.com/news/toyotas-new-fuel-cell-system-promises-diesel-level-durability.html,vol8, 2025-w08, mobile, product release, system, H1, Toyota Motor Corporation, ES-2, ES-1,,,,,,,,,,,</t>
  </si>
  <si>
    <t>Sandvik brings digitally driven enhanced productivity to blasthole drilling space,https://im-mining.com/2025/02/17/sandvik-adds-d50kx-to-line-of-x-series-rotary-blasthole-drills/,vol8, 2025-w08, mobile, product release, system, H1, Sandvik, HA-1, HA-8,,,,,,,,,,,</t>
  </si>
  <si>
    <t>Siemens Gamesa to Use Salzgitter Steel for Thor Wind Turbine Towers,https://www.offshorewind.biz/2025/02/17/siemens-gamesa-to-use-salzgitter-steel-for-thor-wind-turbine-towers/,vol8, 2025-w08, sustainability, technology, materials, H1, Siemens, Salzgitter, HA-2, ES-6, ES-4, ES-2,,,,,,,,</t>
  </si>
  <si>
    <t>FEATURE: Mecalac's silent revolution - Electric &amp; Hybrid Vehicle Technology International,https://www.electrichybridvehicletechnology.com/features/feature-mecalacs-silent-revolution.html,vol8, 2025-w08, mobile, SEEP, market development, H1, Mecalac, electrification, ES-2, HA-1,,,,,,,,,,</t>
  </si>
  <si>
    <t>Analyzing Challenges and Innovations in Electrohydraulic Pressure Control,https://www.powermotiontech.com/mechatronics/electrohydraulics/article/55267326/analyzing-challenges-and-innovations-in-electrohydraulic-pressure-control,vol8, 2025-w08, hydraulics, technology, control, H1, mobile,,,,,,,,,,,,,</t>
  </si>
  <si>
    <t>Siemens Gamesa to Expand French Blade Manufacturing Facility for 14 MW Turbines,https://www.offshorewind.biz/2025/02/18/siemens-gamesa-to-expand-french-blade-manufacturing-facility-for-14-mw-turbines/,vol8, 2025-w08, industrial applications, SEEP, market development, H1, Siemens, HA-2,,,,,,,,,,,,</t>
  </si>
  <si>
    <t>Optimizing and Maintaining Hydraulic Efficiency Provides Holistic Business Benefits - Fluid Power Journal,https://fluidpowerjournal.com/optimizing-and-maintaining-hydraulic-efficiency-provides-holistic-business-benefits/,vol8, 2025-w08, hydraulics, technology, monitoring, H1,,,,,,,,,,,,,,</t>
  </si>
  <si>
    <t>Sea Trials Underway for First Jones Act-Compliant Wind Turbine Installation Vessel,https://www.offshorewind.biz/2025/02/18/sea-trials-underway-for-first-jones-act-compliant-wind-turbine-installation-vessel/,vol8, 2025-w08, maritime, product release, system, H1, NB-8, HA-2,,,,,,,,,,,,</t>
  </si>
  <si>
    <t>TotalEnergies and Air Liquide Shake Hands on Offshore Wind-Powered Hydrogen Production | Offshore Wind,https://www.offshorewind.biz/2025/02/18/totalenergies-and-air-liquide-shake-hands-on-offshore-wind-powered-hydrogen-production/,vol8, 2025-w08, sustainability, SEEP, partnership, H2, Total Energy, Air Liquid, HA-2, NB-6,,,,,,,,,,</t>
  </si>
  <si>
    <t>International Mining | Element Six &amp; Master Drilling partner on advanced tunnel development tech,https://im-mining.com/2025/02/18/element-six-master-drilling-partner-on-advanced-tunnel-development-tech/,vol8, 2025-w08, mobile, SEEP, partnership, H2, Element Six, Master Drilling, HA-8, HA-1,,,,,,,,,,</t>
  </si>
  <si>
    <t>New Tadano AC 5.250L-2 All-Terrain Crane Boasts 259.2 Ft. Main Boom : CEG,https://www.constructionequipmentguide.com/new-tadano-ac-5250l-2-all-terrain-crane-boasts-a-2592-foot-main-boom/67262,vol8, 2025-w08, mobile, product release, system, H1, crane, Tadano, HA-1, ES-2,,,,,,,,,,</t>
  </si>
  <si>
    <t>Komatsu to carrry out world-first hydrogen truck trial,https://im-mining.com/2025/02/19/komatsu-to-explore-hydrogen-haulage-options-with-hd785-truck-proof-of-concept/,vol8, 2025-w08, mobile, technology, research, H3, Komatsu, ES-2, HA-8,,,,,,,,,,,</t>
  </si>
  <si>
    <t>Eurazeo Invests EUR 70 Million in German Joint Venture Building New Offshore Wind Service Vessels,https://www.offshorewind.biz/2025/02/19/eurazeo-invests-eur-70-million-in-german-joint-venture-building-new-offshore-wind-service-vessels/,vol8, 2025-w08, maritime, SEEP, investment, H2, MPC OSE Offshore, NB-8, HA-2,,,,,,,,,,,</t>
  </si>
  <si>
    <t>Volvo to launch new Volvo zero-emission machine at bauma,https://im-mining.com/2025/02/19/volvo-ce-to-showcase-zero-emission-only-lineup-at-bauma-2025/,vol8, 2025-w08, mobile, product release, system, H1, Volvo Construction Equipment, ES-2, HA-1, ES-1,,,,,,,,,,</t>
  </si>
  <si>
    <t>Salt ZPMC to Design and Build New SOVs Chartered by Vattenfall,https://www.offshorewind.biz/2025/02/19/salt-zpmc-to-design-and-build-new-sovs-chartered-by-vattenfall/,vol8, 2025-w08, maritime, SEEP, market development, H2, NB-8, HA-2,,,,,,,,,,,,</t>
  </si>
  <si>
    <t>MagicLab unveils MagicHand S01 dexterous hand progressing toward mass adoption of humanoid robots | ManufacturingTomorrow,https://www.manufacturingtomorrow.com/news/2025/02/19/magiclab-unveils-magichand-s01-dexterous-hand-progressing-toward-mass-adoption-of-humanoid-robots/24338,vol8, 2025-w08, robotics, technology, prototype, H2, Magiclab, IPr-2,,,,,,,,,,,,</t>
  </si>
  <si>
    <t>Caterpillar reports successful trial of electrified powertrain prototype | Industrial Vehicle Technology International,https://www.ivtinternational.com/news/powertrain/caterpillar-reports-successful-trial-of-electrified-powertrain-prototype.html,vol8, 2025-w08, mobile, technology, prototype, H2, Caterpillar, ES-2, HA-3,,,,,,,,,,,</t>
  </si>
  <si>
    <t>A New Patented Hydraulic Valve: MICK - Fluid Power Journal,https://fluidpowerjournal.com/a-new-patented-hydraulic-valve-mick/,vol8, 2025-w08, hydraulics, product release, valve, H1, HAWE,,,,,,,,,,,,,</t>
  </si>
  <si>
    <t>AutoMine Multi-Lite goes to work at VareÅ¡ silver project,https://im-mining.com/2025/02/20/sandvik-and-adriatic-metals-collaborate-on-balkan-first-automation-project/,vol8, 2025-w08, mobile, SEEP, market development, H1, Sanvik, HA-8, IPr-4, SD-1,,,,,,,,,,</t>
  </si>
  <si>
    <t>Danfoss simplifies remote control display design through PLUS+1 programmability | Industrial Vehicle Technology International,https://www.ivtinternational.com/news/fluid-power/danfoss-simplifies-remote-control-display-design-through-plus1-programmability.html,vol8, 2025-w08, hydraulics, product release, HMI, H1, Danfoss, competitors,,,,,,,,,,,,</t>
  </si>
  <si>
    <t>Europeâ€™s automation sector â€˜risks losing global competitivenessâ€™ - Drives&amp;Controls,https://drivesncontrols.com/europes-automation-sector-risks-losing-global-competitiveness/?utm_source=rss&amp;utm_medium=rss&amp;utm_campaign=europes-automation-sector-risks-losing-global-competitiveness,vol8, 2025-w08, robotics, SEEP, market development, H1, HA-5,,,,,,,,,,,,,</t>
  </si>
  <si>
    <t>Transport for London trials mobile charging with EVs from Volvo CE | Industrial Vehicle Technology International,https://www.ivtinternational.com/news/construction/tfl-partners-with-volvo-ce-to-trial-mobile-charging-of-electric-construction-vehicles.html,vol8, 2025-w08, mobile, technology, prototype, H2, Volvo Construction Equipment, ES-2, HA-1, ES-1,,,,,,,,,,</t>
  </si>
  <si>
    <t>EU funds green shipping power systems development,https://www.ship-technology.com/news/eu-funds-green-shipping-power-systems/?cf-view,vol8, 2025-w08, maritime, SEEP, funding, H3, ES-2, NB-8,,,,,,,,,,,,</t>
  </si>
  <si>
    <t>Exodus Global Companies to Partner With Volvo at NDA's Live Demo : CEG,https://www.constructionequipmentguide.com/exodus-global-companies-to-partner-with-volvo-at-national-demolition-associations-live-demo/67282,vol9, 2025-w08, mobile, SEEP, partnership, H1, Exodus Global Companies, Volvo Construction Equipment, HA-1,,,,,,,,,,,</t>
  </si>
  <si>
    <t>New Features Debut Within John Deere Operations Center to Enhance Customer Experience : CEG,https://www.constructionequipmentguide.com/new-features-debut-within-john-deere-operations-center-to-enhance-customer-experience/67284,vol8, 2025-w08, mobile, product release, service, H1, John Deere, NB-1,,,,,,,,,,,,</t>
  </si>
  <si>
    <t>CCE proves to be a great show even in the snow - On-Site Magazine,https://www.on-sitemag.com/construction/cce-proves-to-be-a-great-show-even-in-the-snow/1003984451/,vol8, 2025-w08, expo, mobile, H1,,,,,,,,,,,,,,,</t>
  </si>
  <si>
    <t>Scania Electric Truck with Fuel Powered Range Extender | Forest Machine Magazine,https://forestmachinemagazine.com/scania-electric-truck-with-fuel-powered-range-extender/?utm_source=rss&amp;utm_medium=rss&amp;utm_campaign=scania-electric-truck-with-fuel-powered-range-extender,vol8, 2025-w08, mobile, technology, prototype, H2, Scania, ES-2,,,,,,,,,,,,</t>
  </si>
  <si>
    <t>New European Project Sets Out to Develop Liquid Hydrogen-Fueled SOV Design | Offshore Wind,https://www.offshorewind.biz/2025/02/21/new-european-project-sets-out-to-develop-liquid-hydrogen-fueled-sov-design/,vol8, 2025-w08, maritime, technology, research, H3, NB-8, ES-2,,,,,,,,,,,,</t>
  </si>
  <si>
    <t>How 3D concrete printing is paving the way for a sustainable future in construction,https://www.pbctoday.co.uk/news/mmc-news/how-3d-concrete-printing-is-paving-the-way-for-a-sustainable-future-in-construction/148678/,vol8, 2025-w08, 3DP, technology, research, H3, HA-1, IPr-7,,,,,,,,,,,,</t>
  </si>
  <si>
    <t>Delta Motion and acontis technologies team up on EtherCAT - Fluid Power World,https://www.fluidpowerworld.com/delta-motion-and-acontis-technologies-team-up-on-ethercat/,vol8, 2025-w08, hydraulics, product release, communication, H1, Delta Motion,,,,,,,,,,,,,</t>
  </si>
  <si>
    <t>Hydraulics &amp; Beyond: Poclainâ€™s Bold Mission to Drive Change,https://www.oemoffhighway.com/fluid-power/pumps-motors/hydraulic-motors/article/22934034/poclain-hydraulics-inc-hydraulics-beyond-poclains-bold-mission-to-drive-change,vol8, 2025-w08, hydraulics, SEEP, market development, H1, Poclain, electrification, competitors, ES-2, mobile,,,,,,,,,</t>
  </si>
  <si>
    <t>Siemens KIT &amp; Fraunhofer launch research project for faster battery production - electrive.com,https://www.electrive.com/2025/02/20/research-project-for-faster-battery-production/,vol8, 2025-w09, battery, technology, manufacturing, H3, Siemens, KIT, Fraunhofer, HA-5,,,,,,,,,,</t>
  </si>
  <si>
    <t>International Mining | Huawei Zijin Mining &amp; China Railway demo autonomous mining truck fleet,https://im-mining.com/2025/02/23/huawei-zijin-mining-china-railway-demo-autonomous-mining-truck-fleet/,vol8, 2025-w09, mobile, technology, prototype, H2, HA-8, IPr-4,,,,,,,,,,,,</t>
  </si>
  <si>
    <t>CALB prepares to build its battery plant in Portugal - electrive.com,https://www.electrive.com/2025/02/24/calb-prepares-to-build-its-battery-plant-in-portugal/,vol8, 2025-w09, battery, SEEP, market development, H2, CALB, ES-2,,,,,,,,,,,,</t>
  </si>
  <si>
    <t>Princeton University announces breakthrough sodium-ion cathode material - electrive.com,https://www.electrive.com/2025/02/24/princeton-university-announces-breakthrough-sodium-ion-cathode-material/,vol8, 2025-w09, battery, technology, research, H3, ES-2,,,,,,,,,,,,,</t>
  </si>
  <si>
    <t>International Mining | Pronto AHS for 100+ Heidelberg trucks  plus more Komatsu collaboration,https://im-mining.com/2025/02/24/pronto-ahs-for-100-heidelberg-trucks-plus-more-komatsu-collaboration/,vol8, 2025-w09, mobile, SEEP, partnership, H2, Pronto AHS, Komatsu, Heidelberg Materials, HA-8, IPr-4,,,,,,,,,</t>
  </si>
  <si>
    <t>Irizar to deliver further electric buses to Barcelona - electrive.com,https://www.electrive.com/2025/02/24/irizar-to-deliver-further-electric-buses-to-barcelona/,vol8, 2025-w09, mobile, SEEP, market development, H1, ES-2, ES-1,,,,,,,,,,,,</t>
  </si>
  <si>
    <t>Ulstein Launches Bernhard Schulte Offshore's Methanol-Ready CSOV,https://www.offshorewind.biz/2025/02/24/ulstein-launches-bernhard-schulte-offshores-methanol-ready-csov/,vol8, 2025-w09, maritime, product release, system, H1, Ulstein, Ampelmann, NB-8, HA-2,,,,,,,,,,</t>
  </si>
  <si>
    <t>Karman+ digs up $20M to build an asteroid-mining autonomous spacecraft | TechCrunch,https://techcrunch.com/2025/02/19/karman-digs-up-20m-to-build-an-asteroid-mining-autonomous-spacecraft/,vol8, 2025-w08, aviation &amp; space, SEEP, investment, H3, NB-10,,,,,,,,,,,,,</t>
  </si>
  <si>
    <t>Valar Atomics comes out of stealth with $19M and a pilot reactor site | TechCrunch,https://techcrunch.com/2025/02/20/valar-atomics-comes-out-of-stealth-with-19m-and-a-pilot-reactor-site/,vol8, 2025-w08, sustainability, SEEP, investment, H2, Valar, NB-6,,,,,,,,,,,,</t>
  </si>
  <si>
    <t>Figureâ€™s humanoid robot takes voice orders to help around the house | TechCrunch,https://techcrunch.com/2025/02/20/figures-humanoid-robot-takes-voice-orders-to-help-around-the-house/,vol8, 2025-w08, robotics, technology, automation, H3, Figure, IPr-2, SD-2,,,,,,,,,,,</t>
  </si>
  <si>
    <t>Norway's 1X is building a humanoid robot for the home | TechCrunch,https://techcrunch.com/2025/02/21/norways-1x-is-building-a-humanoid-robot-for-the-home/,vol8, 2025-w08, robotics, product release, system, H2, 1X, IPr-2,,,,,,,,,,,,</t>
  </si>
  <si>
    <t>Microsoftâ€™s New Majorana 1 Processor Could Transform Quantum Computing,https://www.wired.com/story/microsoft-just-claimed-a-quantum-breakthrough-a-quantum-physicist-explains-what-it-means/,vol8, 2025-w08, computing, technology, research, H3, Microsoft, SD-8,,,,,,,,,,,,</t>
  </si>
  <si>
    <t>Wind power patents: Siemens Gamesa | Vestas | Enercon | General Electric,https://www.windpowermonthly.com/article/1904454/wind-power-patents-siemens-gamesa-vestas-enercon-general-electric,vol8, 2025-w05, industrial applications, technology, research, H2, Wobben Properties, LM Wind Power, Siemens, General Electric, Vestas, Goldwind,,,,,,,,</t>
  </si>
  <si>
    <t>Wind power patents: Mingyang | Sany | Equinor | Vestas,https://www.windpowermonthly.com/article/1907619/wind-power-patents-mingyang-sany-equinor-vestas,vol8, 2025-w09, industrial applications, technology, research, H2, HA-2, Siemens, Vestas, Goldwind, Sany Renewable Energy, Equinor,,,,,,,,</t>
  </si>
  <si>
    <t>Work Truck Week 2025 to Spotlight Hydraulic and Electrification Technologies,https://www.powermotiontech.com/hydraulics/news/55269306/work-truck-week-2025-to-spotlight-hydraulic-and-electrification-technologies,vol8, 2025-w09, mobile, SEEP, market development, H1, electrification, ES-2, hydraulics,,,,,,,,,,,</t>
  </si>
  <si>
    <t>JCB to showcase new electric micro excavator at EHS | Industrial Vehicle Technology International,https://www.ivtinternational.com/news/construction/jcb-to-showcase-new-electric-micro-excavator-at-ehs.html,vol8, 2025-w05, mobile, product release, system, H1, electrification, ES-2, HA-1, JCB, ES-1,,,,,,,,,</t>
  </si>
  <si>
    <t>Vessevâ€™s electric hydrofoiling ferry begins passenger service in Auckland,https://www.ship-technology.com/news/vessevs-electric-hydrofoiling-ferry-auckland/?cf-view,vol8, 2025-w05, maritime, SEEP, market development, H1, Vessev, NB-8,,,,,,,,,,,,</t>
  </si>
  <si>
    <t>New Study Enhances Trust in Wind Power Forecasting with Explainable AI,https://www.winddaily.com/reports/New_Study_Enhances_Trust_in_Wind_Power_Forecasting_with_Explainable_AI_999.html,vol8, 2025-w05, industrial applications, technology, efficiency, H2, HA-2, SD-2,,,,,,,,,,,,</t>
  </si>
  <si>
    <t>Australiaâ€™s hydrogen pipeline shifts to electrolysis option,https://www.windpowermonthly.com/article/1904246/australias-hydrogen-pipeline-shifts-electrolysis-option,vol8, 2025-w05, sustainability, technology, energy generation, H3, ES-3, NB-6,,,,,,,,,,,,</t>
  </si>
  <si>
    <t>Kleemann receives two German Design Awards | Industrial Vehicle Technology International,https://www.ivtinternational.com/news/construction/kleemann-receives-two-german-design-awards.html,vol8, 2025-w05, mobile, product release, system, H1, Kleemann, ES-2, HA-8,,,,,,,,,,,</t>
  </si>
  <si>
    <t>HX90A Tops Hyundai's Compact Excavator Line : CEG,https://www.constructionequipmentguide.com/hx90a-tops-hyundais-compact-excavator-line/67116,vol8, 2025-w05, mobile, product release, system, H1, HA-1, Hyundai CE,,,,,,,,,,,,</t>
  </si>
  <si>
    <t>Ireland Hires BVG Associates to Assess Potential to Deploy Floating Wind at Scale,https://www.offshorewind.biz/2025/01/29/ireland-hires-bvg-associates-to-assess-potential-to-deploy-floating-wind-at-scale/,vol8, 2025-w05, industrial applications, SEEP, market development, H3, HA-2, NB-6,,,,,,,,,,,,</t>
  </si>
  <si>
    <t>Enercon launches E-138 turbine variant,https://renews.biz/98435/enercon-launches-strong-winds-turbine/,vol8, 2025-w05, industrial applications, product release, system, H1, HA-2, Enercon,,,,,,,,,,,,</t>
  </si>
  <si>
    <t>International Mining | Sandvik launches new intelligent single-boom underground drill,https://im-mining.com/2025/01/29/sandvik-launches-new-intelligent-single-boom-underground-drill/,vol8, 2025-w05, mobile, product release, system, H1, Sanvik, HA-8,,,,,,,,,,,,</t>
  </si>
  <si>
    <t>Report: Offshore wind supply chain faces pressure as energy targets loom | Wind Systems Magazine,https://www.windsystemsmag.com/news/report-offshore-wind-supply-chain-faces-pressure-as-energy-targets-loom/,vol8, 2025-w05, industrial applications, SEEP, market development, H2, HA-2,,,,,,,,,,,,,</t>
  </si>
  <si>
    <t>Vestas receives order for Germany offshore wind project | Wind Systems Magazine,https://www.windsystemsmag.com/news/vestas-receives-order-for-germany-offshore-wind-project/,vol6, 2024-w48, industrial applications, SEEP, market development, H2, Vestas Wind Sys. AS, HA-2,,,,,,,,,,,,</t>
  </si>
  <si>
    <t>International Mining | Volvo CE unveils brand new lineup of its world-leading range of articulated haulers,https://im-mining.com/2025/01/28/volvo-ce-unveils-brand-new-lineup-of-its-world-leading-range-of-articulated-haulers/,vol8, 2025-w05, mobile, product release, system, H1, Volvo Construction Equipment, HA-8, ES-4, ES-2,,,,,,,,,,</t>
  </si>
  <si>
    <t>Yanmar's production plan for hydrogen-fuelled engines approved,https://www.ship-technology.com/news/yanmar-hydrogen-fuelled-engines-approval/?cf-view,vol8, 2025-w05, maritime, technology, research, H3, Yanmar Holdings, ES-2, NB-8,,,,,,,,,,,</t>
  </si>
  <si>
    <t>Van Oord and partners complete emission-free dredging pilot,https://www.ship-technology.com/news/van-oord-emission-free-dredging-pilot/,vol8, 2025-w05, maritime, technology, prototype, H2, NB-8, ES-2,,,,,,,,,,,,</t>
  </si>
  <si>
    <t>Pave-X Equipment Launch Strengthens JCB Commitment to American Paving : CEG,https://www.constructionequipmentguide.com/pave-x-equipment-launch-strengthens-jcb-commitment-to-american-paving/67093,vol8, 2025-w05, mobile, product release, system, H1, JCB, HA-1,,,,,,,,,,,,</t>
  </si>
  <si>
    <t>International Mining | Codelco sets specific goal to reduce Scope 3 emissions and advances value chain decarbonisation,https://im-mining.com/2025/01/28/codelco-sets-specific-goal-to-reduce-scope-3-emissions-and-advances-value-chain-decarbonisation/,vol8, 2025-w05, sustainability, SEEP, market development, H3, Codelco, ES-6, ES-2, HA-8,,,,,,,,,,</t>
  </si>
  <si>
    <t>German Robotics and Automation in a Downturn â€“ VDMA Reports | ManufacturingTomorrow,https://www.manufacturingtomorrow.com/news/2025/01/28/german-robotics-and-automation-in-a-downturn-%E2%80%93-vdma-reports/24200,vol8, 2025-w05, robotics, SEEP, market development, H1, IPr-2,,,,,,,,,,,,,</t>
  </si>
  <si>
    <t>The Importance of Pressure Sensors in Construction Cranes - Fluid Power Journal,https://fluidpowerjournal.com/the-importance-of-pressure-sensors-in-construction-cranes/,vol8, 2025-w05, crane, technology, monitoring, H1, sensors, HA-1,,,,,,,,,,,,</t>
  </si>
  <si>
    <t>Sandvik electrifies intelligent rotary blasthole drill range,https://im-mining.com/2025/01/28/sandvik-electrifies-its-entire-intelligent-rotary-blasthole-drill-range/,vol8, 2025-w05, mobile, product release, system, H1, HA-8, electrification, Sandvik, ES-2,,,,,,,,,,</t>
  </si>
  <si>
    <t>Ulstein Design Huisman Crane for Penta-Ocean's New Offshore Wind Installation Vessel,https://www.offshorewind.biz/2025/01/27/ulstein-design-huisman-crane-for-penta-oceans-new-offshore-wind-installation-vessel/,vol8, 2025-w05, maritime, SEEP, partnership, H2, Penta-Ocean Construction, Huisman, NB-8, HA-2,,,,,,,,,,</t>
  </si>
  <si>
    <t>Flinders University advances vertical wind turbine design,https://www.winddaily.com/reports/Flinders_University_advances_vertical_wind_turbine_design_999.html,vol7, 2025-w03, industrial applications, technology, research, H3, HA-2, ES-3,,,,,,,,,,,,</t>
  </si>
  <si>
    <t>Germany to Put 12 GW of Offshore Wind Out to Tender in Next Four Years,https://www.offshorewind.biz/2025/01/30/germany-to-put-12-gw-of-offshore-wind-out-to-tender-in-next-four-years/,vol8, 2025-w05, industrial applications, SEEP, market development, H3, HA-2,,,,,,,,,,,,,</t>
  </si>
  <si>
    <t>International Mining | Metsoâ€™s 5th Generation Hydraulic power unit for NordbergÂ® MP cone crushers,https://im-mining.com/2025/01/30/metsos-5th-generation-hydraulic-power-unit-for-nordberg-mp-cone-crushers/,vol8, 2025-w05, hydraulics, product release, HPU, H1, Metso, HA-8,,,,,,,,,,,,</t>
  </si>
  <si>
    <t>HydraulikflÃ¼ssigkeiten: Produktlinien Ã¼bernommen,https://www.oup-fluidtechnik.de/hydraulikfluessigkeiten-produktlinien-uebernommen/,vol8, 2025-w05, hydraulics, SEEP, M&amp;A, H1, TotalEnergies Lubrificants, Fluid Competence, ES-2,,,,,,,,,,,</t>
  </si>
  <si>
    <t>MODEC TOYO secure ABS approval for Blue Ammonia FPSO,https://www.ship-technology.com/news/modec-toyo-abs-blue-ammonia-fpso/?cf-view,vol8, 2025-w05, sustainability, technology, prototype, ES-2, NB-6, H3,,,,,,,,,,,,</t>
  </si>
  <si>
    <t>Norsepower Rotor Sail installed on Yodohime bulk carrier,https://www.ship-technology.com/news/norsepower-rotor-sail-yodohime-bulk-carrier/?cf-view,vol8, 2025-w05, maritime, SEEP, market development, H1, NB-8, ES-2, Norsepower,,,,,,,,,,,</t>
  </si>
  <si>
    <t>Final Dogger Bank Service Operation Vessel Delivered,https://www.offshorewind.biz/2025/01/31/final-dogger-bank-service-operation-vessel-delivered/,vol8, 2025-w05, maritime, SEEP, market development, H1, North Star, HA-2, NB-8,,,,,,,,,,,</t>
  </si>
  <si>
    <t>Humanoid Robots to Become the Next US-China Battleground with Price Differentiation and Tiered Applications as Emerging Trends Says TrendForce | RoboticsTomorrow,https://www.roboticstomorrow.com/story/2025/02/humanoid-robots-to-become-the-next-us-china-battleground-with-price-differentiation-and-tiered-applications-as-emerging-trends-says-trendforce/24271/,vol8, 2025-w04, robotics, SEEP, market development, H2, IPr-2,,,,,,,,,,,,,</t>
  </si>
  <si>
    <t>Warehouse Robotics Company Contoro Achieves New Milestone Surpassing 100 Trailers Unloaded Autonomously With Its AI-Powered Robot | RoboticsTomorrow,https://www.roboticstomorrow.com/story/2025/01/warehouse-robotics-company-contoro-achieves-new-milestone-surpassing-100-trailers-unloaded-autonomously-with-its-ai-powered-robot/24045/,vol8, 2025-w05, robotics, SEEP, market development, H1, Contoro, IPr-2, HA-4,,,,,,,,,,,</t>
  </si>
  <si>
    <t>MOL announces delivery of â€œenvironmentally friendlyâ€ vessel Prima Verde,https://www.ship-technology.com/news/mol-environmentally-vessel-prima-verde/?cf-view,vol8, 2025-w05, maritime, product release, system, H2, NB-8, Mitsui OSK Lines, ES-2,,,,,,,,,,,</t>
  </si>
  <si>
    <t>Wind turbines: high tech high hopes continuing challenges,https://www.ship-technology.com/sponsored/wind-turbines-high-tech-high-hopes-continuing-challenges/,vol8, 2025-w05, industrial applications, technology, reliability, H1, Fluid Control Services, HA-2,,,,,,,,,,,,</t>
  </si>
  <si>
    <t>Cadeler Takes Delivery of First M-Class Vessel Signs Contracts for Second Unit,https://www.offshorewind.biz/2025/02/03/cadeler-takes-delivery-of-first-m-class-vessel-signs-contracts-for-second-unit/,vol8, 2025-w06, maritime, SEEP, market development, H1, Cadeler, NB-8,,,,,,,,,,,,</t>
  </si>
  <si>
    <t>EIB EBRD Lend EUR 600 Million to Build 'EU's Largest Offshore Wind Farm',https://www.offshorewind.biz/2025/02/03/eib-ebrd-lend-eur-600-million-to-build-eus-largest-offshore-wind-farm/,vol8, 2025-w06, industrial applications, SEEP, market development, H3, HA-2,,,,,,,,,,,,,</t>
  </si>
  <si>
    <t>640 MW Taiwanese Offshore Wind Project Fully Up and Running,https://www.offshorewind.biz/2025/02/03/640-mw-taiwanese-offshore-wind-project-fully-up-and-running/,vol8, 2025-w06, industrial applications, SEEP, market development, H1, HA-2,,,,,,,,,,,,,</t>
  </si>
  <si>
    <t>Germany Greenlights Iberdrola's 315 MW Offshore Wind Farm,https://www.offshorewind.biz/2025/02/03/germany-greenlights-iberdrolas-315-mw-offshore-wind-farm/,vol8, 2025-w06, industrial applications, SEEP, market development, H1, Siemens, HA-2,,,,,,,,,,,,</t>
  </si>
  <si>
    <t>Offshore Wind Common Goal in Netherlands as 75 Pct of Electricity in 2032 Expected to Come from Wind Farms in Dutch North Sea,https://www.offshorewind.biz/2025/02/03/offshore-wind-common-goal-in-netherlands-as-75-pct-of-electricity-in-2032-expected-to-come-from-wind-farms-in-dutch-north-sea/,vol8, 2025-w06, industrial applications, SEEP, market development, H3, HA-2, ES-3,,,,,,,,,,,,</t>
  </si>
  <si>
    <t>International Mining | Sierra Gorda to deploy 40 LNG-powered Scania trucks for concentrate transport,https://im-mining.com/2025/02/03/sierra-gorda-to-deploy-40-lng-powered-scania-trucks-for-concentrate-transport/,vol8, 2025-w06, mobile, SEEP, market development, H1, ES-2, HA-8,,,,,,,,,,,,</t>
  </si>
  <si>
    <t>Licovolt teams up with PBT on battery recycling - Electric &amp; Hybrid Vehicle Technology International,https://www.electrichybridvehicletechnology.com/news/licovolt-teams-up-with-pbt-on-battery-recycling.html,vol8, 2025-w06, battery, SEEP, partnership, H2, Licovolt, PBT, ES-2, ES-4,,,,,,,,,,</t>
  </si>
  <si>
    <t>Cadeler boosts fleet with advanced Wind Maker wind turbine installer,https://www.ship-technology.com/news/cadeler-boosts-fleet-with-wind-turbine-installer/,vol8, 2025-w06, maritime, product release, system, H1, Cadeler, HA-2, NB-8,,,,,,,,,,,</t>
  </si>
  <si>
    <t>Manitou Enters North American Scissor Lift Market With Two New Models : CEG,https://www.constructionequipmentguide.com/mnsw-man-se1932-2632/67140,vol8, 2025-w06, mobile, product release, system, H1, Manitou Group, electrification, ES-2, HA-4,,,,,,,,,,</t>
  </si>
  <si>
    <t>Fluid power paves the way for industry at Hannover Messe 2025 - Fluid Power World,https://www.fluidpowerworld.com/fluid-power-paves-the-way-for-industry-at-hannover-messe-2025/,vol8, 2025-w06, hydraulics, expo, H1, industrial applications, industrial mfg, mobile,,,,,,,,,,,,</t>
  </si>
  <si>
    <t>Manitou Adds Two Models to Its MTA Construction Telehandler Lineup : CEG,https://www.constructionequipmentguide.com/mnsw-man-mta1242-max/67145,vol8, 2025-w06, mobile, product release, system, H1, Manitou Group, HA-4, HA-1,,,,,,,,,,,</t>
  </si>
  <si>
    <t>Helion raises $425M to help build a fusion reactor for Microsoft | TechCrunch,https://techcrunch.com/2025/01/28/helion-raises-425m-to-help-build-a-fusion-reactor-for-microsoft/,vol8, 2025-w05, sustainability, technology, energy generation, H2, Helion, NB-6,,,,,,,,,,,,</t>
  </si>
  <si>
    <t>Figure AI details plan to improve humanoid robot safety in the workplace | TechCrunch,https://techcrunch.com/2025/01/28/figure-ai-details-plan-to-improve-humanoid-robot-safety-in-the-workplace/,vol8, 2025-w05, robotics, technology, safety, H2, IPr-2, Figure,,,,,,,,,,,,</t>
  </si>
  <si>
    <t>Robotic Automation Helps Auto OEMs Navigate EV Market Uncertainty,https://www.assemblymag.com/articles/99064-robotic-automation-helps-auto-oems-navigate-ev-market-uncertainty,vol8, 2025-w07, industrial mfg, technology, automation, H1, ABB, HA-5, robotics,,,,,,,,,,,</t>
  </si>
  <si>
    <t>Batteries in monopiles? RWE Vattenfall and SSE in 'baseload' offshore wind push,https://www.rechargenews.com/storage/batteries-in-monopiles-rwe-vattenfall-and-sse-in-baseload-offshore-wind-push/2-1-1778630,vol8, 2025-w07, industrial applications, technology, research, H3, RWE, HA-2, NB-6,,,,,,,,,,,</t>
  </si>
  <si>
    <t>More capacity for BvL self-propelled diet feeder - Farmers Weekly,https://www.fwi.co.uk/machinery/grassland-maize/diet-feeders/more-capacity-for-bvl-self-propelled-diet-feeder?fw_source=home_machinery,vol8, 2025-w06, mobile, product release, system, H1, BvL, HA-3,,,,,,,,,,,,</t>
  </si>
  <si>
    <t>Swappable batteries for Traktorarvid autonomous tractor - Alcoraplant,https://alcoraplant.com/swappable-batteries-for-traktorarvid-autonomous-tractor/,vol8, 2025-w07, mobile, technology, prototype, H2, Arvi Ã–rde, HA-3, ES-2, battery,,,,,,,,,,</t>
  </si>
  <si>
    <t>World's longest wooden blades set to be tested on 4.2 MW turbine,https://interestingengineering.com/energy/world-longest-wooden-blades,vol8, 2025-w06, industrial applications, technology, materials, H1, Senvion, HA-2,,,,,,,,,,,,</t>
  </si>
  <si>
    <t>China completes building worldâ€™s largest 26-MW offshore wind turbine | REVE News of the wind sector in Spain and in the world,https://www.evwind.es/2024/10/14/china-completes-building-worlds-largest-26-mw-offshore-wind-turbine/101752,vol4, industrial applications, SEEP, market development, H1, HA-2, Dongfang Ekectri Corp., 2024-w42,,,,,,,,,,,,</t>
  </si>
  <si>
    <t>'World's Largest': Chinese Company Installs 15-MW Onshore Wind Turbine,https://www.powermag.com/worlds-largest-chinese-company-installs-15-mw-onshore-wind-turbine/,vol4, 2024-w42, industrial applications, SEEP, market development, H1, HA-2, Sany, NB-6,,,,,,,,,,,</t>
  </si>
  <si>
    <t>Europe teases secretive wind turbine world's largest outside China,https://interestingengineering.com/energy/largest-european-pffshore-wind-turbine,vol8, 2025-w06, industrial applications, technology, prototype, H2, HA-2, Siemens,,,,,,,,,,,,</t>
  </si>
  <si>
    <t>Hanwha and Baker Hughes to develop ammonia gas turbines for ships,https://www.ship-technology.com/news/hanwha-baker-hughes-ammonia-gas-turbines/?cf-view,vol8, 2025-w06, maritime, SEEP, partnership, H2, Hanwa Power Systems, Hanwa Ocean, ES-2, NB-8,,,,,,,,,,</t>
  </si>
  <si>
    <t>Chinese wind power state support greater than in Europe and US â€“ report,https://www.windpowermonthly.com/article/1905142/chinese-wind-power-state-support-greater-europe-us-%E2%80%93-report,vol8, 2025-w06, industrial applications, SEEP, geopolitics, H2, HA-2,,,,,,,,,,,,,</t>
  </si>
  <si>
    <t>Germany Launches 1 GW Offshore Wind Tender for North Sea Site,https://www.offshorewind.biz/2025/02/05/germany-launches-1-gw-offshore-wind-tender-for-north-sea-site/,vol8, 2025-w06, industrial applications, SEEP, market development, H2, HA-2,,,,,,,,,,,,,</t>
  </si>
  <si>
    <t>WinGD announces commercial deployment of on-engine NOâ‚“ abatement system,https://www.ship-technology.com/news/wingd-on-engine-nox-abatement-system/,vol8, 2025-w06, maritime, technology, prototype, H2, WinGD, ES-2, NB-8,,,,,,,,,,,</t>
  </si>
  <si>
    <t>$6.7m boost for vision of autonomous factories from quotes to inspection - Drives&amp;Controls,https://drivesncontrols.com/6-7m-boost-for-vision-of-autonomous-factories-from-quotes-to-inspection/?utm_source=rss&amp;utm_medium=rss&amp;utm_campaign=6-7m-boost-for-vision-of-autonomous-factories-from-quotes-to-inspection,vol8, 2025-w06, industrial mfg, SEEP, investment, H2, Saeki, IPr-4, SD-6,,,,,,,,,,,</t>
  </si>
  <si>
    <t>JCB Showcases Agricultural Solutions at National Farm Show : CEG,https://www.constructionequipmentguide.com/jcb-showcases-purpose-built-agricultural-solutions-at-national-farm-machinery-show/67165,vol8, 2025-w06, mobile, product release, system, H1, HA-3, HA-4, JCB,,,,,,,,,,,</t>
  </si>
  <si>
    <t>Intelligenter Service mit Hydraulic Hub,https://www.oup-fluidtechnik.de/intelligenter-service-mit-hydraulic-hub/,vol8, 2025-w06, hydraulics, product release, service, H1, Bosch, NB-1, a,,,,,,,,,,,</t>
  </si>
  <si>
    <t>Stardust Power Breaks Ground in Oklahoma On $1.2B Lithium Refinery : CEG,https://www.constructionequipmentguide.com/stardust-power-breaks-ground-in-oklahoma-on-12b-lithium-refinery/67178,vol8, 2025-w06, battery, SEEP, market development, H2, electrification, ES-2,,,,,,,,,,,,</t>
  </si>
  <si>
    <t>Mecbo America Launches Scorpion Concrete Crawler Boom : CEG,https://www.constructionequipmentguide.com/mecbo-america-launches-scorpion-concrete-crawler-boom/67180,vol8, 2025-w06, mobile, product release, system, H1, HA-1, Mecbo America,,,,,,,,,,,,</t>
  </si>
  <si>
    <t>RCT enables multiple machine control at Pilbara mine,https://im-mining.com/2025/02/06/rcts-custom-automation-successfully-deployed-on-excavators-in-the-pilbara/,vol8, 2025-w06, mobile, technology, automation, H1, Caterpillar, HA-8,,,,,,,,,,,,</t>
  </si>
  <si>
    <t>JLG unveils new Aviation Package for ES2646 electric-drive scissor lifts | Industrial Vehicle Technology International,https://www.ivtinternational.com/news/safety/jlg-unveils-new-aviation-package-for-es2646-electric-drive-scissor-lifts.html,vol8, 2025-w06, mobile, product release, system, H1, JLG, HA-4, IPr-4, sensors,,,,,,,,,,</t>
  </si>
  <si>
    <t>National Highways plans first major road built with all zero-emission vehicles | Industrial Vehicle Technology International,https://www.ivtinternational.com/news/hybrid-electric-vehicles/national-highways-reveals-first-zero-emission-construction-project-in-the-uk.html,vol8, 2025-w06, mobile, SEEP, market development, H2, sustainability, ES-2, HA-1, ES-1,,,,,,,,,,</t>
  </si>
  <si>
    <t>FEATURE: How can OEMs maximise safety for operators moving molten slag? | Industrial Vehicle Technology International,https://www.ivtinternational.com/features/feature-how-can-oems-maximise-safety-for-operators-moving-molten-slag.html,vol8, 2025-w06, mobile, technology, safety, H1, Liebherr, Volvo Construction Equipment, HA-4,,,,,,,,,,,</t>
  </si>
  <si>
    <t>Kongsberg Maritime Introduces Transport &amp; Installation Solutions for Floating Wind,https://www.offshorewind.biz/2025/02/06/kongsberg-maritime-introduces-transport-installation-solutions-for-floating-wind/,vol8, 2025-w06, maritime, technology, architecture, H2, Kongsberg Maritime, NB-8, ES-3, HA-8, HA-2, NB-6,,,,,,,,</t>
  </si>
  <si>
    <t>Seasats raises funding to expand autonomous maritime solutions,https://www.ship-technology.com/news/seasats-funding-autonomous-maritime-solutions/?cf-view,vol8, 2025-w06, maritime, SEEP, investment, H2, Seasats, NB-8,,,,,,,,,,,,</t>
  </si>
  <si>
    <t>Hapag-Lloyd secures green financing for new $4bn container ships,https://www.ship-technology.com/news/hapag-lloyd-green-financing-container-ships/?cf-view,vol8, 2025-w06, maritime, SEEP, investment, H2, NB-8, ES-2,,,,,,,,,,,,</t>
  </si>
  <si>
    <t>Liebherr Displays New Equipment at Demolition New Orleans : CEG,https://www.constructionequipmentguide.com/liebherr-displays-new-equipment-at-demolition-new-orleans-march-5-8-2025/67181,vol8, 2024-w06, mobile, product release, system, H1, HA-1, Liebherr,,,,,,,,,,,,</t>
  </si>
  <si>
    <t>Trump Tariffs Causing Uncertainty for Fluid Power Industry,https://www.powermotiontech.com/hydraulics/article/55265472/trump-tariffs-causing-uncertainty-for-fluid-power-industry,vol8, 2025-w06, hydraulics, SEEP, geopolitics, H1, NB-4,,,,,,,,,,,,,</t>
  </si>
  <si>
    <t>Engineering Roles in Fluid Power Desirable but Difficult to Fill,https://www.powermotiontech.com/hydraulics/article/55239543/engineering-roles-in-fluid-power-desirable-but-difficult-to-fill,vol6, 2024-w50, hydraulics, SEEP, social, H1, AO-3,,,,,,,,,,,,,</t>
  </si>
  <si>
    <t>How Tariffs are Impacting Fluid Power Electronics and Other Manufacturing Sectors,https://www.powermotiontech.com/hydraulics/video/55265908/how-tariffs-are-impacting-fluid-power-electronics-and-other-manufacturing-sectors,vol8, 2025-w06, hydraulics, SEEP, geopolitics, H1, NB-4,,,,,,,,,,,,,</t>
  </si>
  <si>
    <t>Starmer to rip up rule book to allow more small nuclear reactors to be built,https://www.pbctoday.co.uk/news/energy-news/starmer-to-rip-up-rule-book-allow-more-small-nuclear-reactors-built/148146/,vol8, 2025-w06, sustainability, SEEP, regulation, H2, ES-3,,,,,,,,,,,,,</t>
  </si>
  <si>
    <t>Cadeler Inks Reservation Agreement for Ocean Winds' Polish Offshore Wind Farm,https://www.offshorewind.biz/2025/02/07/cadeler-inks-reservation-agreement-for-ocean-winds-polish-offshore-wind-farm/,vol8, 2025-w06, industrial applications, SEEP, market development, H2, HA-2,,,,,,,,,,,,,</t>
  </si>
  <si>
    <t>Five key trends for robots in 2025 - Drives&amp;Controls,https://drivesncontrols.com/five-key-trends-for-robots-in-2025/?utm_source=rss&amp;utm_medium=rss&amp;utm_campaign=five-key-trends-for-robots-in-2025,vol8, 2025-w06, robotics, SEEP, market development, H1, IPr-2,,,,,,,,,,,,,</t>
  </si>
  <si>
    <t>Half of Global Operational Offshore Wind Capacity in China,https://www.offshorewind.biz/2025/02/07/half-of-global-operational-offshore-wind-capacity-in-china/,vol8, 2025-w06, industrial applications, SEEP, market development, H1, HA-2,,,,,,,,,,,,,</t>
  </si>
  <si>
    <t>February 2025 Issue: Electric vehicle design considerations - Fluid Power World,https://www.fluidpowerworld.com/february-2025-issue-electric-vehicle-design-considerations/,vol8, 2025-w06, mobile, technology, architecture, H1, electrification, ES-2, hydraulics,,,,,,,,,,,</t>
  </si>
  <si>
    <t>Tolomatic Introduces Drive Integration Tool To Streamline Servo Linear Actuator Commissioning - Fluid Power Journal,https://fluidpowerjournal.com/tolomatic-introduces-drive-integration-tool-to-streamline-servo-linear-actuator-commissioning/,vol8, 2025-w06, hydraulics, SEEP, market development, H1, Tolomatic, NB-1,,,,,,,,,,,,</t>
  </si>
  <si>
    <t>Rizon all-electric dump truck now in Canada - On-Site Magazine,https://www.on-sitemag.com/construction/rizon-all-electric-dump-truck-now-in-canada/1003984355/,vol8, 2025-w06, mobile, SEEP, market development, H1, Daimler, ES-2,,,,,,,,,,,,</t>
  </si>
  <si>
    <t>RWE to Offer 60 MW from Amrumbank West Offshore Wind Farm for Grid Stabilisation,https://www.offshorewind.biz/2025/02/07/rwe-to-offer-60-mw-from-amrumbank-west-offshore-wind-farm-for-grid-stabilisation/,vol8, 2025-w06, industrial applications, technology, prototype, H2, HA-2,,,,,,,,,,,,,</t>
  </si>
  <si>
    <t>Corvus Energy to supply battery system for first all-electric offshore vessel - electrive.com,https://www.electrive.com/2025/02/06/corvus-energy-to-supply-battery-system-for/,vol8, 2025-w06, maritime, product release, system, H2, Corvus Energy, battery, ES-2, NB-8,,,,,,,,,,</t>
  </si>
  <si>
    <t>Germany: Brummer Logistik receives twelve eActros 600 - electrive.com,https://www.electrive.com/2025/02/06/germany-brummer-logistik-receives-twelve-eactros-600/,vol8, 2025-w06, mobile, SEEP, market development, H1, ES-2, electrification, ES-1,,,,,,,,,,,</t>
  </si>
  <si>
    <t>AFIF grant: EU funds alternative infrastructure with â‚¬422 mn - electrive.com,https://www.electrive.com/2025/02/07/afif-grant-eu-funds-alternative-infrastructure-with-e422-mn/,vol8, 2025-w06, sustainability, SEEP, funding, H2, ES-2,,,,,,,,,,,,,</t>
  </si>
  <si>
    <t>German government funds research into sodium-ion batteries - electrive.com,https://www.electrive.com/2025/02/08/german-government-funds-research-into-sodium-ion-batteries/,vol8, 2025-w06, battery, technology, funding, H3, ES-2,,,,,,,,,,,,,</t>
  </si>
  <si>
    <t>Norway brings marine operations expertise to Japanese floating wind,https://www.offshorewind.biz/2025/02/09/norway-brings-marine-operations-expertise-to-japanese-floating-wind/,vol8, 2025-w06, industrial applications, SEEP, market development, H2, HA-2, NB-6,,,,,,,,,,,,</t>
  </si>
  <si>
    <t>Brightpickâ€™s new warehouse robot can reach 20-foot-high shelves | TechCrunch,https://techcrunch.com/2025/02/04/brightpicks-new-warehouse-robot-can-reach-20-foot-high-shelves/,vol8, 2025-w06, mobile, product release, system, H1, Brightpick, HA-4,,,,,,,,,,,,</t>
  </si>
  <si>
    <t>iSURE Geo to deliver real-time on-board analysis of the rock mass,https://im-mining.com/2025/02/04/sandvik-provides-real-time-rock-mass-information-with-isure-geo-for-development-drilling/,vol8, 2025-w06, mobile, product release, software, H1, Sandvik, HA-8,,,,,,,,,,,,</t>
  </si>
  <si>
    <t>The role of building material innovations to reduce emissions,https://www.pbctoday.co.uk/news/energy-news/the-role-building-material-innovations-net-zero-pathway/148030/,vol8, 2025-w06, sustainability, technology, materials, H3, HA-1, ES-2, ES-1,,,,,,,,,,,</t>
  </si>
  <si>
    <t>Caterpillar Introduces FM528 GF/LL Forest Machine,https://www.forestryequipmentguide.com/article/67184-caterpillar-introduces-fm528-gf-ll-forest-machine,vol8, 2025-w06, mobile, product release, system, H1, Caterpillar, HA-7,,,,,,,,,,,,</t>
  </si>
  <si>
    <t>Fluid Power Shipments Close Out 2024 on Downward Trend,https://www.powermotiontech.com/hydraulics/news/55267480/national-fluid-power-association-nfpa-fluid-power-shipments-stay-down-to-close-out-2024,vol8, 2025-w07, hydraulics, SEEP, market development, H1,,,,,,,,,,,,,,</t>
  </si>
  <si>
    <t>Mitsui O.S.K. Lines Partners with Compatriot Company for Floating Offshore Wind,https://www.offshorewind.biz/2025/02/14/mitsui-o-s-k-lines-partners-with-compatriot-company-for-floating-offshore-wind/,vol8, 2025-w07, maritime, SEEP, partnership, H2, Mitsui OSK Lines, Fukada Salvage &amp; Marine Works, NB-8, ES-3, HA-2, NB-6,,,,,,,,</t>
  </si>
  <si>
    <t>Komatsu launches new TimberPro TN230D log loader | Industrial Vehicle Technology International,https://www.ivtinternational.com/news/forestry/komatsu-unveils-new-timberpro-tn230d-log-loader.html,vol8, 2025-w07, mobile, product release, system, H1, Komatsu, HA-7,,,,,,,,,,,,</t>
  </si>
  <si>
    <t>Apptronik which makes humanoid robots raises $350M as category heats up | TechCrunch,https://techcrunch.com/2025/02/13/apptronik-raises-350m-to-build-humanoid-robots-with-help-from-google/,vol8, 2025-w07, robotics, SEEP, H2, Apptronik, IPr-2, investment,,,,,,,,,,,,</t>
  </si>
  <si>
    <t>New European project sets out to develop liquid hydrogen-fueled SOV design,https://www.offshore-energy.biz/new-european-project-sets-out-to-develop-liquid-hydrogen-fueled-sov-design/,vol8, 2025-w09, maritime, technology, H3, ES-2, NB-8, HA-2, research,,,,,,,,,,,</t>
  </si>
  <si>
    <t>Yutong to launch 7.5-tonne electric truck in the UK - electrive.com,https://www.electrive.com/2025/02/10/yutong-to-launch-7-5-tonne-electric-truck-in-the-uk/,vol8, 2025-w07, mobile, product release, system, H1, Yutong, ES-2, electrification, ES-1,,,,,,,,,,</t>
  </si>
  <si>
    <t>International Mining | SANY electric wide body trucks deployed by contractor DTP at Kibali,https://im-mining.com/2025/02/10/sany-electric-wide-body-trucks-deployed-by-contractor-dtp-at-kibali/,vol8, 2025-w07, mobile, SEEP, market development, H1, Sany, DTP Mining, ES-2, HA-8,,,,,,,,,,</t>
  </si>
  <si>
    <t>Digitalization Improves Performance of Hydraulics and Pneumatics,https://www.powermotiontech.com/sensors-software/article/55266121/digitalization-improves-performance-of-hydraulics-and-pneumatics,vol8, 2025-w07, hydraulics, SEEP, market development, H1, SD-4,,,,,,,,,,,,,</t>
  </si>
  <si>
    <t>Toyota presents new battery recycling technology - electrive.com,https://www.electrive.com/2025/02/10/toyota-presents-new-battery-recycling-technology/,vol8, 2025-w07, battery, technology, materials, H2, Toyota, ES-4,,,,,,,,,,,,</t>
  </si>
  <si>
    <t>Airbus pauses hydrogen aviation project - electrive.com,https://www.electrive.com/2025/02/10/airbus-pauses-hydrogen-aviation-project/,vol8, 2025-w07, aviation &amp; space, technology, research, H3, Aribus, ES-2, NB-10,,,,,,,,,,,</t>
  </si>
  <si>
    <t>New Holland introduces new TH6.26 compact telehandler | Industrial Vehicle Technology International,https://www.ivtinternational.com/news/agriculture/new-holland-introduces-the-new-th6-26-compact-telehandler.html,vol8, 2025-w07, mobile, product release, system, H1, New Holland, HA-4,,,,,,,,,,,,</t>
  </si>
  <si>
    <t>JCB launches 403E full cab ultra-compact electric loader | Industrial Vehicle Technology International,https://www.ivtinternational.com/news/agriculture/jcb-launches-403e-full-cab-ultra-compact-electric-loader.html,vol8, 2025-w07, mobile, product release, system, H1, JCB, HA-3, electrification, ES-2,,,,,,,,,,</t>
  </si>
  <si>
    <t>UK Company to Deliver Davit Cranes for Inch Cape Offshore Wind Farm,https://www.offshorewind.biz/2025/02/11/uk-company-to-deliver-davit-cranes-for-inch-cape-offshore-wind-farm/,vol8, 2025-w07, crane, SEEP, market development, H1, Granada Cranes, ES-3, HA-2,,,,,,,,,,,</t>
  </si>
  <si>
    <t>Hydraulic Systems for Hydrogen-Powered Working Machines - Fluid Power Journal,https://fluidpowerjournal.com/hydraulic-systems-for-hydrogen-powered-working-machines/,vol8, 2025-w07, hydraulics, technology, efficiency, H2, mobille,,,,,,,,,,,,,</t>
  </si>
  <si>
    <t>China's battery manufacturers continue to penetrate the EV market - electrive.com,https://www.electrive.com/2025/02/11/chinas-battery-manufacturers-continue-to-penetrate-the-ev-market/,vol8, 2025-w07, battery, SEEP, market development, H1, ES-2,,,,,,,,,,,,,</t>
  </si>
  <si>
    <t>Electric delivery firm orders Mercedes fleet for UK network - Electric &amp; Hybrid Vehicle Technology International,https://www.electrichybridvehicletechnology.com/news/electric-delivery-firm-orders-mercedes-fleet-for-uk-network.html,vol8, 2025-w07, mobile, SEEP, market development, H1, electrification, ES-2, ES-1,,,,,,,,,,,</t>
  </si>
  <si>
    <t>North American Robotics Market Holds Steady in 2024,https://www.assemblymag.com/articles/99062-north-american-robotics-market-holds-steady-in-2024,vol8, 2025-w07, robotics, SEEP, market development, H1, IPr-2, HA-5, industrial mfg,,,,,,,,,,,</t>
  </si>
  <si>
    <t>Redefining industries with robotics and AI | RoboticsTomorrow,https://www.roboticstomorrow.com/article/2025/02/redefining-industries-with-robotics-and-ai/24035,vol8, 2025-w07, robotics, SEEP, market development, H2, HA-5, IPr-2,,,,,,,,,,,,</t>
  </si>
  <si>
    <t>Norway Drops Fixed-Bottom Offshore Wind Plans Shifts Focus to Floating Wind,https://www.offshorewind.biz/2025/02/11/norway-drops-fixed-bottom-offshore-wind-plans-shifts-focus-to-floating-wind/,vol8, 2025-w07, industrial applications, SEEP, market development, H2, ES-3, NB-6,,,,,,,,,,,,</t>
  </si>
  <si>
    <t>International Mining | Vale and Caterpillar sign new five year global framework deal,https://im-mining.com/2025/02/11/vale-and-caterpillar-sign-new-five-year-global-framework-deal/,vol8, 2025-w07, mobile, SEEP, partnership, H2, Vale, Caterpillar, HA-8, ES-2,,,,,,,,,,</t>
  </si>
  <si>
    <t>Renewable Lubricants Develops Biodegradable Hydraulic Fluids for Cold Temperatures,https://www.powermotiontech.com/hydraulics/hydraulic-fluids/news/55266304/renewable-lubricants-develops-biodegradable-hydraulic-fluids-for-cold-temperatures,vol8, 2025-w07, hydraulics, technology, materials, H1, Renewable Lubricants, ES-5,,,,,,,,,,,,</t>
  </si>
  <si>
    <t>Stellantis is working on an EV exhaust system - electrive.com,https://www.electrive.com/2025/02/11/stellantis-is-working-on-an-ev-exhaust-system/,vol8, 2025-w07, battery, technology, safety, H2, Stellantis, electrification, ES-2,,,,,,,,,,,</t>
  </si>
  <si>
    <t>Whatâ€™s Coming for US Manufacturing in 2025 | NIST,https://www.nist.gov/blogs/manufacturing-innovation-blog/whats-coming-us-manufacturing-2025,vol8, 2025-w08, industrial mfg, SEEP, geopolitics, H2, NB-4,,,,,,,,,,,,,</t>
  </si>
  <si>
    <t>Trump announces 25% tariffs on all steel and aluminium imports,https://www.bbc.com/news/articles/c360dz384n5o,vol8, 2025-w07, industrial applications, SEEP, geopolitics, H1, NB-4,,,,,,,,,,,,,</t>
  </si>
  <si>
    <t>International Mining | Ok Tedi begins deployment of XCMG diesel-electric drive truck fleet,https://im-mining.com/2025/02/12/ok-tedi-begins-deployment-of-xcmg-diesel-electric-drive-truck-fleet/,vol8, 2025-w07, mobile, SEEP, market development, H1, XCMG, ES-2, electrification, HA-8,,,,,,,,,,</t>
  </si>
  <si>
    <t>Neuer Winkelsensor fÃ¼r mobile Arbeitsmaschinen,https://www.oup-fluidtechnik.de/neuer-winkelsensor-fuer-mobile-arbeitsmaschinen/,vol8, 2025-w07, sensors, product release, position, H1, Gefran,,,,,,,,,,,,,</t>
  </si>
  <si>
    <t>Siemens Energy boss stresses 21.5MW turbine is test unit,https://renews.biz/98737/siemens-gamesa-yet-to-decide-on-commercial-plan-for-215mw-turbine/,vol8, 2025-w07, industrial applications, technology, prototype, H2, Siemens, ES-3, NB-6,,,,,,,,,,,</t>
  </si>
  <si>
    <t>Case IH releases new Farmall C tractor models | Industrial Vehicle Technology International,https://www.ivtinternational.com/news/agriculture/case-ih-releases-new-farmall-c-tractor-models.html,vol8, 2025-w07, mobile, product release, system, H1, Case IH, HA-3,,,,,,,,,,,,</t>
  </si>
  <si>
    <t>Solaris delivers 37 hydrogen buses to Italy - electrive.com,https://www.electrive.com/2025/02/12/solaris-delivers-37-hydrogen-buses-to-italy/,vol8, 2025-w07, mobile, SEEP, market development, H1, ES-2, ES-1,,,,,,,,,,,,</t>
  </si>
  <si>
    <t>Wireless IO-Link is â€˜easiest wayâ€™ to make sensors and actuators cable-free - Drives&amp;Controls,https://drivesncontrols.com/wireless-io-link-is-easiest-way-to-make-sensors-and-actuators-cable-free/?utm_source=rss&amp;utm_medium=rss&amp;utm_campaign=wireless-io-link-is-easiest-way-to-make-sensors-and-actuators-cable-free,vol8, 2025-w07, industrial mfg, product release, communication, H1, Sick, HA-5, IPr-9,,,,,,,,,,,</t>
  </si>
  <si>
    <t>3D Printing Trends for 2025: Executive Survey of Leading Additive Manufacturing Companies,https://3dprintingindustry.com/news/3d-printing-trends-for-2025-executive-survey-of-leading-additive-manufacturing-companies-236247/,vol8, 2025-w07, 3DP, SEEP, market development, H1, IPr-7,,,,,,,,,,,,,</t>
  </si>
  <si>
    <t>Examining the Growing Presence of Cobots in Agriculture Operations: 7 Insights | RoboticsTomorrow,https://www.roboticstomorrow.com/story/2025/02/examining-the-growing-presence-of-cobots-in-agriculture-operations-7-insights/24101/,vol8, 2025-w08, robotics, SEEP, market development, H2, HA-3, IPr-2,,,,,,,,,,,,</t>
  </si>
  <si>
    <t>Cummins buys mining electrification company First Mode - electrive.com,https://www.electrive.com/2025/02/12/cummins-buys-mining-electrification-company-first-mode/,vol8, 2025-w07, mobile, SEEP, M&amp;A, H2, Cummins, First Mode, HA-8,,,,,,,,,,,</t>
  </si>
  <si>
    <t>EasyPost introduces AI-powered automation tool Luma,https://www.ship-technology.com/news/easypost-ai-automation-tool-luma-shipping/?cf-view,vol8, 2025-w07, maritime, technology, automation, H2, SD-2,,,,,,,,,,,,,</t>
  </si>
  <si>
    <t>Cobot Installs Screws in Electronic Assemblies,https://www.assemblymag.com/articles/99067-cobot-installs-screws-in-electronic-assemblies,vol8, 2025-w07, industrial mfg, product release, system, H1, HA-5, IPr-2, Danfoss,,,,,,,,,,,</t>
  </si>
  <si>
    <t>Hydraulic systemsâ€™ critical role in automotive stamping presses - Fluid Power World,https://www.fluidpowerworld.com/hydraulic-systems-critical-role-in-automotive-stamping-presses/,vol8, 2025-w07, industrial applications, SEEP, market development, H1, Bosch Rexroth, HA-5,,,,,,,,,,,,</t>
  </si>
  <si>
    <t>Blue Diamond Attachments Launches New Line of Self-Leveling Cold Planers : CEG,https://www.constructionequipmentguide.com/blue-diamond-attachments-launches-new-line-of-self-leveling-cold-planers/67217,vol8, 2025-w07, mobile, product release, attachment, H1, Blue Diamond, HA-1,,,,,,,,,,,,</t>
  </si>
  <si>
    <t>New Holland's Next Gen PowerStar Series Tractors offer powerful utility inside and out : CEG,https://www.constructionequipmentguide.com/new-hollands-next-gen-powerstartm-series-tractors-offer-powerful-utility-inside-and-out/67219,vol8, 2025-w07, mobile, product release, system, H1, New Holland, HA-3,,,,,,,,,,,,</t>
  </si>
  <si>
    <t>Komatsu Europe introduces new WA700-8 wheel loader | Industrial Vehicle Technology International,https://www.ivtinternational.com/news/mining/komatsu-europe-introduces-new-wa700-8-wheel-loader.html,vol8, 2025-w07, mobile, product release, system, H1, Komatsu, HA-1, ES-2, SD-6,,,,,,,,,,</t>
  </si>
  <si>
    <t>Havfram's First Wind Turbine Installation Vessel Hits the Water,https://www.offshorewind.biz/2025/02/13/havframs-first-wind-turbine-installation-vessel-hits-the-water/,vol8, 2025-w07, maritime, SEEP, market development, H1, Havram, NB-8, NB-6,,,,,,,,,,,</t>
  </si>
  <si>
    <t>New European Project to Tackle Offshore Energy Storage Challenges,https://www.offshorewind.biz/2025/02/13/new-european-project-to-tackle-offshore-energy-storage-challenges/,vol8, 2025-w07, industrial applications, technology, research, H3, ES-3, NB-6, HA-2,,,,,,,,,,,</t>
  </si>
  <si>
    <t>Expanded tractor valve platform enables use on wider range of models,https://www.mobilehydraulictips.com/expanded-tractor-valve-platform-enables-use-on-wider-range-of-models/,vol0, 2023-w49, hydraulics, product release, valve, H1, Danfoss, competitors, HA-3,,,,,,,,,,,</t>
  </si>
  <si>
    <t>Proportional valves make crane precision possible,https://www.mobilehydraulictips.com/proportional-valves-make-crane-precision-possible/,vol0, 2024-w16, mobile, SEEP, market development, H1, crane, HA-1, Franna, Danfoss, competitors,,,,,,,,,</t>
  </si>
  <si>
    <t>ABC: Construction Industry Must Attract 439,000 Workers in 2025 : CEG,https://www.constructionequipmentguide.com/abc-construction-industry-must-attract-439000-workers-in-2025/67084,vol7, 2025-w05, mobile, SEEP, social, H1, HA-1, industrial applications, AO-3,,,,,,,,,,,</t>
  </si>
  <si>
    <t>Volvo CE launches New Generation excavators in Southeast Asia | Industrial Vehicle Technology International,https://www.ivtinternational.com/news/construction/volvo-ce-launches-new-generation-excavators-in-southeast-asia.html,vol7, 2025-w04, mobile, product release, system, H1, Volvo Construction Equipment, HA-1, ES-2,,,,,,,,,,,</t>
  </si>
  <si>
    <t>Hyundai Construction Equipment to demonstrate hydrogen fuel cell-powered excavator at Bauma | Industrial Vehicle Technology International,https://www.ivtinternational.com/news/hydrogen/hyundai-construction-equipment-to-demonstrate-hydrogen-fuel-cell-powered-excavator-at-bauma.html,vol7, 2025-w04, mobile, product release, system, H2, ES-2, HA-1, Hyundai CE, ES-1,,,,,,,,,,</t>
  </si>
  <si>
    <t>[VIDEO]Remote-controlled bulldozer deployed on Norway's largest earthmoving project,https://www.pbctoday.co.uk/news/digital-construction-news/construction-technology-news/remote-controlled-bulldozer-deployed-on-norways-largest-earthmoving-project/147606/,vol1, 2025-w04, mobile, technology, automation, H2, HA-1, HA-8, IPr-4,,,,,,,,,,,</t>
  </si>
  <si>
    <t>NFPA Introduces Functional Safety White Paper,https://www.powermotiontech.com/pneumatics/news/55250982/national-fluid-power-association-nfpa-nfpa-introduces-functional-safety-white-paper,vol7, 2025-w01, hydraulics, technology, safety, H1, NFPA,,,,,,,,,,,,,</t>
  </si>
  <si>
    <t>Meet the New Toro eDingo TX 750 : CEG,https://www.constructionequipmentguide.com/meet-the-new-toro-edingo-tx-750/67041,vol7, 2025-w04, mobile, product release, system, H1, ES-2, electrification, HA-1, ES-1,,,,,,,,,,</t>
  </si>
  <si>
    <t>Bouygues cements R&amp;D agreement with Ecocem,https://www.theconstructionindex.co.uk/news/view/bouygues-cements-rd-agreement-with-ecocem,vol7, 2025-w03, sustainability, technology, materials, HA-1, ES-2, H3,,,,,,,,,,,,</t>
  </si>
  <si>
    <t>JCB forms joint venture for mobile green hydrogen infrastructure | Industrial Vehicle Technology International,https://www.ivtinternational.com/news/hydrogen/jcb-forms-joint-venture-for-mobile-green-hydrogen-infrastructure.html?utm_campaign=16th%20January&amp;utm_content=READ%20MORE&amp;utm_term=https%3A%2F%2Fwww.ivtinternational.com%2Fnews%2Fhydrogen%2Fjcb-forms-joint-venture-for-mobile-green-hydrogen-infrastructure.html&amp;utm_medium=email&amp;utm_source=Industrial%20Vehicle%20Technology,vol7, 2025-w02, mobile, SEEP, partnership, H2, JCB, HYCAP, HydraB Group, ES-2, NB-6, ES-1,,,,,,,,</t>
  </si>
  <si>
    <t>Aerial lift makers adopt hydrogen power sources,https://www.powerprogress.com/news/aerial-lift-makers-adopt-hydrogen-power-sources/8049754.article?utm_source=newsletter&amp;utm_medium=email&amp;utm_campaign=aerial-lift-makers-adopt-hydrogen-power-sources-(8049754)-2025-01-14&amp;encoded_email=bS5nYXZhZ25pbkBoYXdlLmF0,vol7, 2025-w02, mobile, SEEP, market development, H2, ES-2, ES-1,,,,,,,,,,,,</t>
  </si>
  <si>
    <t>New US joint project tackles heavy-duty hydrogen infrastructure gap - Electric &amp; Hybrid Vehicle Technology International,https://www.electrichybridvehicletechnology.com/news/new-us-joint-project-tackles-heavy-duty-hydrogen-infrastructure-gap.html,vol7, mobile, technology, research, H3, ES-2, 2025-w02, ES-1,,,,,,,,,,,,</t>
  </si>
  <si>
    <t>JCB's hydrogen combustion engine receives approval for use | Industrial Vehicle Technology International,https://www.ivtinternational.com/news/hydrogen/jcbs-hydrogen-engine-receives-approval-for-commercial-use.html,vol7, 2025-w02, mobile, SEEP, market development, H2, JCB, ES-2, ES-1,,,,,,,,,,,</t>
  </si>
  <si>
    <t>International Mining | Komatsu outlines AHS progress at Bolidenâ€™s Liikkavaara satellite pit at Aitik copper mine,https://im-mining.com/2025/01/08/komatsu-outlines-ahs-progress-at-bolidens-liikkavaara-satellite-pit-at-aitik-copper-mine/,vol7, 2025-w02, mobile, SEEP, H1, Komatsu, Boliden, HA-8, partnership, IPr-4,,,,,,,,,,</t>
  </si>
  <si>
    <t>Electric Hybrid Equipment Reducing Emissions On Job Sites : CEG,https://www.constructionequipmentguide.com/electric-hybrid-equipment-in-construction-reducing-emissions-on-job-sites/66913,vol7, 2025-w02, mobile, SEEP, market development, H2, ES-2, ES-1, HA-1,,,,,,,,,,,</t>
  </si>
  <si>
    <t>Elektrische Energiewende under Construction,https://www.oup-fluidtechnik.de/elektrische-energiewende-under-construction/,vol7, 2025-w02, mobile, SEEP, market development, H2, KTEG, ES-2, HA-1, ES-1,,,,,,,,,,</t>
  </si>
  <si>
    <t>German Bionic Unveils Apogee ULTRA - the Worldâ€™s Most Powerful Exoskeleton | ManufacturingTomorrow,https://www.manufacturingtomorrow.com/news/2025/01/07/german-bionic-unveils-apogee-ultra-the-worlds-most-powerful-exoskeleton/24067,vol7, 2025-w02, robotics, product release, system, H1, German Bionic, IPr-3, HA-4, IPr-2,,,,,,,,,,</t>
  </si>
  <si>
    <t>Robotics and automation for sustainable construction,https://www.pbctoday.co.uk/news/digital-construction-news/construction-technology-news/robotics-and-automation-for-sustainable-construction/147014/,vol7, robotics, SEEP, market development, H2, IPr-2, 2024-w51,,,,,,,,,,,,,</t>
  </si>
  <si>
    <t>California County Adds Volvo Electric Compactor to Fleet : CEG,https://www.constructionequipmentguide.com/california-county-adds-first-volvo-electric-compactor-to-fleet-using-sourcewell-core-programs/66702,vol6, 2024-w50, mobile, SEEP, market development, H1, Volvo Construction Equipment, HA-1, ES-2, electrification, ES-1,,,,,,,,,</t>
  </si>
  <si>
    <t>Epiroc rolls out latest RCS 5 update RCS 5.7 with important new functionalities - International Mining,https://im-mining.com/2024/12/06/epiroc-rolls-out-latest-rcs-5-update-rcs-5-7-with-important-new-functionalities,vol6, 2024-w49, mobile, product release, system, H1, Epiroc, HA-8, SD-6,,,,,,,,,,,</t>
  </si>
  <si>
    <t>Stockholm progresses with electric construction site - electrive.com,https://www.electrive.com/2024/12/05/stockholm-progresses-with-electric-construction-site,vol6, 2024-w49, mobile, SEEP, market development, H1, ES-2, HA-1, ES-1,,,,,,,,,,,</t>
  </si>
  <si>
    <t>Evum Motors launches versatile electric utility vehicle - Electric &amp; Hybrid Vehicle Technology International,https://www.electrichybridvehicletechnology.com/news/evum-motors-launches-versatile-electric-utility-vehicle.html,vol6, 2024-w49, mobile, product release, system, H1, Evum Motors, ES-2, HA-6, ES-1,,,,,,,,,,</t>
  </si>
  <si>
    <t>Renault Trucks announces electric truck with 600 km range - electrive.com,https://www.electrive.com/2024/11/25/renault-trucks-prepares-e-truck-with-600-km-range/,vol5, 2024-w48, mobile, product release, system, H2, electrification, ES-2, Renault Trucks, ES-1,,,,,,,,,,</t>
  </si>
  <si>
    <t>Daimler Truck sends the eActros 600 into series production - electrive.com,https://www.electrive.com/2024/11/25/daimler-truck-sends-the-eactros-600-into-series-production/,vol5, 2024-w48, mobile, SEEP, market development, Daimler, ES-2, H1, ES-1,,,,,,,,,,,</t>
  </si>
  <si>
    <t>GlobalABC and WorldGBC sign MoU for sustainable buildings,https://www.pbctoday.co.uk/news/energy-news/globalabc-worldgbc-sign-mou-sustainable-buildings/145941/,vol5, 2024-w46, sustainability, SEEP, partnership, H2, GlobalABC, WorldGBC, HA-1, ES-2, ES-1,,,,,,,,,</t>
  </si>
  <si>
    <t>JLG introduces new 519 telehandler | Industrial Vehicle Technology International,https://www.ivtinternational.com/news/construction/jlg-introduces-new-519-telehandler.html,vol5, 2024-w46, mobile, product release, system, H1, JLG, HA-1, HA-4,,,,,,,,,,,</t>
  </si>
  <si>
    <t>RWE gets go-ahead for 100 MW electrolyzer for offshore wind-to-hydrogen project,https://www.offshore-energy.biz/rwe-gets-go-ahead-for-100-mw-electrolyzer-for-offshore-wind-to-hydrogen-project/,vol4, 2024-w44, sustainability, SEEP, market development, H2, RWE, ES-3, NB-6, HA-2,,,,,,,,,,</t>
  </si>
  <si>
    <t>Heavy-duty solutions for wind farm operations and maintenance,https://www.offshore-energy.biz/heavy-duty-solutions-for-wind-farm-operations-and-maintenance/,vol3, 2024-w38, industrial applications, SEEP, market development, H2, ES-3, sustainability, HA-2,,,,,,,,,,,</t>
  </si>
  <si>
    <t>JCB expands electric teletruk range with high reach option | Industrial Vehicle Technology International,https://www.ivtinternational.com/news/construction/jcb-expands-electric-teletruk-range-with-high-reach-option.html,vol5, 2024-w46, mobile, product release, system, H1, JCB, HA-4, electrification, ES-2,,,,,,,,,,</t>
  </si>
  <si>
    <t>Ledermair places order for 27 electric buses with MAN - electrive.com,https://www.electrive.com/2024/11/07/ledermair-places-order-for-27-electric-buses-with-man/,vol5, 2024-w45, mobile, SEEP, market development, H1, ES-2, ES-1,,,,,,,,,,,,</t>
  </si>
  <si>
    <t>Szczecin orders fourteen additional electric buses from Solaris - electrive.com,https://www.electrive.com/2024/11/07/szczecin-orders-additional-electric-buses-from-solaris/,vol5, 2024-w45, mobile, SEEP, market development, H1, electrification, ES-2, ES-1,,,,,,,,,,,</t>
  </si>
  <si>
    <t>Sperra and Fraunhofer to expand 3D printed subsea energy generators with new funding,https://3dprintingindustry.com/news/sperra-and-fraunhofer-to-expand-3d-printed-subsea-energy-generators-with-new-funding-234156/,vol5, 2024-w44, 3DP, technology, energy generation, H3, sustainability, ES-3, NB-6,,,,,,,,,,,</t>
  </si>
  <si>
    <t>JCB debuts AI technology to boost on site machine safety | Industrial Vehicle Technology International,https://www.ivtinternational.com/news/jcb-debuts-ai-technology-to-boost-on-site-machine-safety.html?utm_campaign=31st%20October&amp;utm_content=READ%20MORE&amp;utm_term=https%3A%2F%2Fwww.ivtinternational.com%2Fnews%2Fjcb-debuts-ai-technology-to-boost-on-site-machine-safety.html&amp;utm_medium=email&amp;utm_source=Industrial%20Vehicle%20Technology,vol5, 2024-w44, mobile, technology, safety, H1, JCB, HA-1, HA-4,,,,,,,,,,,</t>
  </si>
  <si>
    <t>EIMA VIDEO: Merlo's all-new electric and autonomous vehicles | Industrial Vehicle Technology International,https://www.ivtinternational.com/news/awards/eima-video-merlos-all-new-electric-and-autonomous-vehicles.html?utm_campaign=7th%20November&amp;utm_content=WATCH%20NOW&amp;utm_term=https%3A%2F%2Fwww.ivtinternational.com%2Fnews%2Fawards%2Feima-video-merlos-all-new-electric-and-autonomous-vehicles.html&amp;utm_medium=email&amp;utm_source=Industrial%20Vehicle%20Technology,vol5, 2024-w45, mobile, product release, system, H1, HA-3, ES-2, Merlo, HA-4,,,,,,,,,,</t>
  </si>
  <si>
    <t>Volvo CE adds new models to new generation excavators | Industrial Vehicle Technology International,https://www.ivtinternational.com/news/construction/volvo-ce-adds-new-models-to-new-generation-excavators.html,vol4, 2024-w43, mobile, product release, system, H1, Volvo Construction Equipment, ES-2, HA-1, HA-3,,,,,,,,,,</t>
  </si>
  <si>
    <t>â€œGenFarm Projectâ€: Volkswagen brings electric tractors to Rwanda - electrive.com,https://www.electrive.com/2024/10/24/genfarm-project-volkswagen-brings-e-tractors-to-rwanda/,vol4, 2024-w43, mobile, SEEP, market development, H2, electrification, ES-2, HA-3, vol9,,,,,,,,,,</t>
  </si>
  <si>
    <t>Giant expands portfolio with new machines | Industrial Vehicle Technology International,https://www.ivtinternational.com/news/construction/giant-expands-product-portfolio.html,vol4, 2024-w42, mobile, product release, system, H1, ES-2, HA-1, HA-3, HA-4,,,,,,,,,,</t>
  </si>
  <si>
    <t>Daimler Buses and H2 Mobility cooperate on hydrogen refuelling stations for public transport - electrive.com,https://www.electrive.com/2024/10/16/daimler-buses-and-h2-mobility-cooperate-on-hydrogen-refuelling-stations-for-public-transport/,vol4, 2024-w42, mobile, SEEP, H2, Daimler, H2 Mobility, partnership, ES-2, ES-1,,,,,,,,,,</t>
  </si>
  <si>
    <t>German Bionic adaptiert Tesla-Prinzip: E-Exoskelette erhalten mehr Power durch drahtloses Software-Update,https://www.technische-logistik.net/news/german-bionic-adaptiert-tesla-prinzip-e-exoskelette-erhalten-mehr-power-durch-drahtloses-software-update.html,vol3, 2024-w38, industrial applications, product release, service, H1, German Bionic, HA-4, IPr-3,,,,,,,,,,,</t>
  </si>
  <si>
    <t>PreZero Acquires 30 Electric Rubbish Trucks - electrive.com,https://www.electrive.com/2024/10/10/prezero-acquires-30-electric-rubbish-trucks/,vol4, 2024-w41, mobile, SEEP, market development, H1, ES-2, HA-6, ES-1,,,,,,,,,,,</t>
  </si>
  <si>
    <t>Perenti and Sandvik to collaborate on underground diesel-electric equipment - International Mining,https://im-mining.com/2024/09/26/perenti-and-sandvik-to-collaborate-on-underground-diesel-electric-equipment/,vol3, 2024-w39, mobile, SEEP, partnership, Perenti, Sandvik, HA-8, ES-2, H2,,,,,,,,,,</t>
  </si>
  <si>
    <t>Northvolt cuts 1,600 jobs puts cell plant expansion on ice - electrive.com,https://www.electrive.com/2024/09/23/northvolt-cuts-1600-jobs-puts-cell-plant-expansion-on-ice/,vol3, 2024-w39, battery, SEEP, market development, H1, electrification, Northvolt, ES-2, a,,,,,,,,,,</t>
  </si>
  <si>
    <t>Mahle presents systematic approach to fuel cell trucks in Hanover - electrive.com,https://www.electrive.com/2024/09/17/mahle-presents-systematic-approach-to-fuel-cell-trucks-in-hanover/,vol3, 2024-w38, electrification, technology, prototype, H1, Mahle, ES-2, mobile, ES-1,,,,,,,,,,</t>
  </si>
  <si>
    <t>Hitachi Construction Machinery Americas launches new excavator models | Industrial Vehicle Technology International,https://www.ivtinternational.com/news/construction/hitachi-construction-machinery-americas-launches-new-excavator-models.html,vol3, 2024-w38, mobile, product release, system, H1, Hitachi Construction Machinery, HA-1, NB-8, a, HA-3,,,,,,,,,</t>
  </si>
  <si>
    <t>Kramer presents new compact 5045 wheel loader | Industrial Vehicle Technology International,https://www.ivtinternational.com/news/kramer-presents-new-compact-5045-wheel-loader.html,vol3, 2024-w38, mobile, product release, system, H1, Kramer, HA-1, HA-4,,,,,,,,,,,</t>
  </si>
  <si>
    <t>Parker's New T7G Series of Hydraulic Pumps is Perfectly Suited for all Modern Truck Drives - Fluid Power Journal,https://fluidpowerjournal.com/parkers-new-t7g-series-of-hydraulic-pumps-is-perfectly-suited-for-all-modern-truck-drives/,vol3, 2024-w37, mobile, product release, pump, H1, Parker Hannifin, ES-2, HA-1, HA-6, a, competitors,,,,,,,,</t>
  </si>
  <si>
    <t>Alltrucks and Sany eTrucks to bring electric truck services to Europe - electrive.com,https://www.electrive.com/2024/09/12/alltrucks-and-sany-etrucks-to-bring-electric-truck-services-to-europe/,vol3, 2024-w37, electrification, SEEP, partnership, H1, Alltrucks, Sany, ES-2, AO-2, NB-4, mobile, ES-1,,,,,,,</t>
  </si>
  <si>
    <t>Volvo Trucks postpones construction of commercial vehicle battery cell plant in Sweden - electrive.com,https://www.electrive.com/2024/09/16/volvo-trucks-postpones-construction-of-commercial-vehicle-battery-cell-plant-in-sweden/,vol3, 2024-w38, electrification, SEEP, market development, H1, Volvo Trucks, ES-2, mobile, ES-1,,,,,,,,,,</t>
  </si>
  <si>
    <t>Mining in a Net-Zero World,https://www.bloomberg.com/news/newsletters/2024-09-10/mining-in-a-net-zero-world,vol3, 2024-w37, mobile, SEEP, market development, H2, HA-8, ES-2,,,,,,,,,,,,</t>
  </si>
  <si>
    <t>Sandvik boosts OEM agnostic autonomy with Universal Field Robots buy - International Mining,https://im-mining.com/2024/08/27/sandvik-boosts-oem-agnostic-autonomy-with-universal-field-robots-buy/,vol3, 2024-w35, mobile, SEEP, M&amp;A, Universal Field Robots, HA-8, a, Sandvik, H2,,,,,,,,,,</t>
  </si>
  <si>
    <t>SANY eTrucks expands lineup in Europe - electrive.com,https://www.electrive.com/2024/08/26/sany-etrucks-expands-lineup-in-europe/,vol3, 2024-w34, mobile, product release, system, H1, Sany, HA-1, ES-2, ES-1,,,,,,,,,,</t>
  </si>
  <si>
    <t>Hitachi Construction Machinery makes major investment in Envirosuite - International Mining,https://im-mining.com/2024/09/02/hitachi-construction-machinery-makes-major-investment-in-envirosuite/,vol3, 2024-w34, sustainability, SEEP, M&amp;A, Hitachi Construction Machinery, Envirosuite, ES-2, HA-8, SD-4, NB-2, H2,,,,,,,,</t>
  </si>
  <si>
    <t>Yale unveils new lithium-ion forklifts | Industrial Vehicle Technology International,https://www.ivtinternational.com/news/yale-unveils-new-lithium-ion-forklifts.html,vol2, 2024-w32, mobile, product release, system, H1, Yale, HA-4, ES-2, HA-1,,,,,,,,,,</t>
  </si>
  <si>
    <t>Hyster unveils new electric forklifts | Industrial Vehicle Technology International,https://www.ivtinternational.com/news/hyster-unveils-new-electric-forklifts.html,vol2, 2024-w31, mobile, product release, H1, Hyster, electrification, ES-2, system, HA-4, HA-1,,,,,,,,,</t>
  </si>
  <si>
    <t>Develon to premiere DX10Z-7 mini-excavator at Galabau | Industrial Vehicle Technology International,https://www.ivtinternational.com/news/develon-to-premiere-dx10z-7-mini-excavator-at-galabau.html,vol2, 2024-w32, mobile, product release, system, H1, Develon, electrification, ES-2, a, ES-1,,,,,,,,,</t>
  </si>
  <si>
    <t>ePTOs Enable Continued Use of Hydraulics in Electric Vehicles,https://www.powermotiontech.com/hydraulics/hydraulic-pumps-motors/article/55129388/eptos-enable-continued-use-of-hydraulics-in-electric-vehicles,vol2, 2024-w32, electrification, technology, architecture, H1, ES-2, HA-1, HA-3, HA-6, HA-7, HA-8, mobile, ES-1,,,,,,</t>
  </si>
  <si>
    <t>Unimog trifft Raupe,https://www.oup-fluidtechnik.de/unimog-trifft-raupe/,vol1, 2024-w30, sustainability, technology, prototype, H1, mobile, Mercedes, ES-2, HA-6, ES-1,,,,,,,,,</t>
  </si>
  <si>
    <t>Monarch Tractor Announces $133M Series C Funding - Marking Largest-Ever Raise in Agricultural Robotics | RoboticsTomorrow,https://www.roboticstomorrow.com/story/2024/07/monarch-tractor-announces-133m-series-c-funding-marking-largest-ever-raise-in-agricultural-robotics/22889/,vol1, 2024-w30, electrification, SEEP, H2, mobile, Monarch Tractor, a, ES-2, HA-3, SD-2, SD-4, SD-6, NB-7, investment,,,,,</t>
  </si>
  <si>
    <t>Komatsu Launches Battery-Electric Drilling &amp; Bolting Rigs From: Komatsu America Corp.,https://www.oemoffhighway.com/trends/equipment-launches/mining/product/22911164/komatsu-america-corp-komatsu-launches-batteryelectric-drilling-bolting-rigs,2024-w22, mobile, product release, system, H1, electrification, Komatsu, vol0, HA-8, ES-2,,,,,,,,,,</t>
  </si>
  <si>
    <t>Advancements in Hydraulics on Display at bauma 2025,https://www.powermotiontech.com/hydraulics/news/55277993/advancements-in-hydraulics-on-display-at-bauma-2025,vol10, 2025-w14, hydraulics, SEEP, market development, H1,,,,,,,,,,,,,,</t>
  </si>
  <si>
    <t>BluVein introduces third generation of BluVein1 dynamic charging tech,https://im-mining.com/2025/04/10/bluvein1-dynamic-charging-system-enters-new-territory/,vol10, 2025-w15, mobile, product release, system, H1, BluVein, HA-8, ES-2, electrification,,,,,,,,,,</t>
  </si>
  <si>
    <t>Tolomatic Showcases Latest Servo Linear Actuators at Automate 2025: Booth #7004 | ManufacturingTomorrow,https://www.manufacturingtomorrow.com/news/2025/03/24/tolomatic-showcases-latest-servo-linear-actuators-at-automate-2025-booth-7004/24577,vol9, 2025-w13, industrial applications, SEEP, market development, H1, Tolomatic, HA-5,,,,,,,,,,,,</t>
  </si>
  <si>
    <t>Senvion eyes wooden blades for 4.2MW wind turbine,https://www.windpowermonthly.com/article/1904819/senvion-eyes-wooden-blades-42mw-wind-turbine,vol8, 2025-w09, industrial applications, technology, materials, H3, HA-2, Sustainability,,,,,,,,,,,,</t>
  </si>
  <si>
    <t>Powerscreen Set to Display Innovation Solutions at World of Asphalt 25 : CEG,https://www.constructionequipmentguide.com/powerscreen-set-to-display-innovation-solutions-at-world-of-asphalt-25/67189,vol8, 2025-w06, mobile, product release, system, H1, HA-1,,,,,,,,,,,,,</t>
  </si>
  <si>
    <t>New York wants to trial electric construction equipment - electrive.com,https://www.electrive.com/2025/02/06/new-york-wants-to-trial-electric-construction-equipment/,vol8, 2025-w06, mobile, technology, prototype, H2, ES-1, ES-2, HA-1,,,,,,,,,,,</t>
  </si>
  <si>
    <t>Digitalization</t>
  </si>
  <si>
    <t>Attachment</t>
  </si>
  <si>
    <t>Communication</t>
  </si>
  <si>
    <t>Electric filter</t>
  </si>
  <si>
    <t>Clark debuts new Crossover series at LogiMAT | Industrial Vehicle Technology International,https://www.ivtinternational.com/news/materials-handling/clark-debuts-new-crossover-series-at-logimat.html,vol9, 2025-w10, mobile, product release, system, HA-4, Clark, ES-2, electrification, H1,,,,,,,,,,</t>
  </si>
  <si>
    <t>Green Energy Systems</t>
  </si>
  <si>
    <t>Driven by urbanization and a growing awareness of sustainability and health, cities will become increasingly green in the future This includes all areas of urban life In particular, this includes energy generation, mobility and the avoidance of all global but also local emissions.</t>
  </si>
  <si>
    <t>Legislators and consumers are increasingly demanding transparency and improvements in terms of environmental compatibility and emissions This affects both physical products such as manufactured goods and food, but also digital constructs such as securities and cryptocurrencies This leads to voluntary as well as mandatory labeling scoring systems, and to the targeted promotion of green alternatives and other incentive schemes.</t>
  </si>
  <si>
    <t>The transformation of the energy system is seen as the central point for decarbonization In order to achieve a sustainable energy system, storage technologies, intelligent balancing of production and consumption, and alternative fuels are needed in addition to renewable electricity production Completely self sufficient energy systems can be created and even the smallest amounts of energy can be collected through energy harvesting to cover the total demand.</t>
  </si>
  <si>
    <t>The basic idea of the circular economy is to preserve the value of products and components as optimally as possible at the end of their use phase The prerequisite for this is an integrated approach that, for example, takes the recyclability of products into account as early as the design phase, extends the use phase and ensures extensive reuse in the after use phase In doing so, it takes the nutrient cycle of natural ecosystems as a model.</t>
  </si>
  <si>
    <t>Political actors, society, and businesses increasingly recognize that doing less damage is no longer enough We need the positive effects of regeneration restoring ecosystems, protecting biodiversity, and reducing inequality and injustice.</t>
  </si>
  <si>
    <t>Industry is one of the biggest polluters of the environment This applies in particular to CO2 emissions Decarbonizing their processes and making them sustainable is one of the most important projects to achieve national and international emission targets Not only CO 2 emissions of the company's internal processes play a role, but all harmful emissions along the value chain should be included.</t>
  </si>
  <si>
    <t>Clean air is of paramount relevance in both local and global contexts In addition to smog, air purification of germs has become relevant at the local level in the wake of the pandemic In the global context, in addition to emissions prevention, proposals to counteract climate change through large scale interventions in global ecological processes have also been discussed for some time These are grouped under the term geoengineering in two categories i) Solar Radiation Management influencing the Earth's radiation budget and ii) Carbon Dioxide Removal sequestration of CO 2 either terrestrial or marine.</t>
  </si>
  <si>
    <t>Driven by sustainability and digitalization, the construction industry is undergoing a comprehensive transformation Digital planning processes, digital time and machine management, and remote or autonomously controlled machines are shaping the construction site of the future Alternative drives reduce CO ² and noise emissions and, coupled with increasing automation, enable 24 7 working Alternative materials are also being used to make construction as sustainable as possible.</t>
  </si>
  <si>
    <t>Driven by ever increasing political efforts to decarbonize the energy system, wind power is also developing continuously Wind turbines are becoming ever more powerful, and floating turbines are intended to make an ever larger area usable Through repowering, old turbinesare replaced by modern ones In addition, research is being conducted into recycling options for disused turbines and alternative wind power concepts.</t>
  </si>
  <si>
    <t>The agriculture of the future will be intelligent Agricultural machinery is increasingly taking on its tasks in a partially automated or remote controlled manner, right up to complete autonomization They will be intelligently controlled and supported by technical aids such as automated image processing Sustainability aspects are also becoming increasingly important, as evidenced by the shift toward alternative drives and a reduction in fertilizers and pollutants through ever more precise forms of application.</t>
  </si>
  <si>
    <t>The intralogistics of a future production facility will be autonomous A decisive component is the autonomous transport of materials This will increasingly be carried out by so called AGVs, which communicate with each other in a self organizing network and process orders in an optimized and demand oriented manner Due to the dynamic environment of a  production facility, extremely high requirements apply to the safety of these systems.</t>
  </si>
  <si>
    <t>Industrial production has always been subject to extreme cost pressure In addition to the classic productivity increases, energy efficiency is increasingly coming to the fore in the wake of rising energy costs This is achieved, for example, through efficient components, intelligent control and autonomization In addition, the possibilities of efficient direct current networks are being researched.</t>
  </si>
  <si>
    <t>Municipal services of the future will be completely emission free This applies to local and global pollutant emissions as well as noise emissions Noise abatement not only serves the well being of the urban population, but also enables 24 7 operation Alternative drives will make energy efficiency a key issue, and assistance systems, including complete autonomy, will drive the productivity of municipal services.</t>
  </si>
  <si>
    <t>In the wood processing of the future, the protection of nature and the environment will play a decisive role In particular, the avoidance of CO 2 emissions through alternative drives, but also the avoidance of noise emissions and other environmental influences such as soil compaction will play a role In addition, more and more functions are being automated and, in the future, also autonomized.</t>
  </si>
  <si>
    <t>Mining products are still in great demand on the global markets This also increases the  pressure to make this industry more sustainable This is happening on the one hand through a change in drive, but also through increasingly intelligent machines and processes that minimize environmental impacts Digital aspects such as increasing networking, remote control and autonomization are significantly transforming the mining industry.</t>
  </si>
  <si>
    <t>Driven by demographic change and the increase in 'widespread diseases' such as obesity, the burden on the healthcare system is steadily rising This is also associated with the demand for skilled personnel, which is not available in many places Assistance systems and robots can provide a remedy here Healthcare is increasingly being organized into specialized competence centers with the appropriate equipment All processes require maximum security, also with regard to sensitive health data.</t>
  </si>
  <si>
    <t>The Metaverse offers enormous potential in the industrial environment Thus, 3 D models of products and machines are created, which can be viewed and optimized via the metaverse in  a virtual space with all stakeholders of the production supply chain In addition, the individual components can be combined into a digital factory twin, in which entire production lines can be modeled and optimized in detail.</t>
  </si>
  <si>
    <t>Robots have long been an elementary component of modern production systems Especially in the context of ( automation in manufacturing, they play a decisive role New robot developments enable completely new flexibility and interaction possibilities Robots are able to grasp their environment in detail, react flexibly to it, and interact intelligently with humans and other robots.</t>
  </si>
  <si>
    <t>The human employee and his outstanding characteristics will play a major role in future production systems New technologies such as wearables and VR offer great potential to support employees in the best possible way Gamification can also be used to increase employee motivation.</t>
  </si>
  <si>
    <t>In plant logistics is a complex, multi layered construct Automation is advancing here, for example, through automated small parts warehouses and the transport of goods with AGVs In the future, intralogistics will become increasingly autonomous Not only will the physical material flows be automated, but they will also be optimized and intelligently controlled by algorithms.</t>
  </si>
  <si>
    <t>Increasing sustainability requirements, as well as rising energy prices, make the energy management of production facilities a crucial issue The factory floor in particular plays a major role here Here, intelligent and sustainable design creates great added value for the company, the employees and the environment.</t>
  </si>
  <si>
    <t>Rigid production lines are systems of the past With the increasing individualization of products, the demands on production lines are also changing, which are increasingly  modular and intelligently controlled Production machines are becoming mobile in order to be able to react to changes as quickly as possible The machinery continuously reconfigures itself and even multidimensional production designs are conceivable.</t>
  </si>
  <si>
    <t>Additive manufacturing, colloquially 3D printing, comprises a range of digital manufacturing processes that produce (complex) objects and almost any free form shapes based on data models through the step by step application of material. This enables extremely individual production of complex components and new business models through the exchange and  realization of digital object data. Even today, prototypes are already being produced cost effectively in this way.</t>
  </si>
  <si>
    <t>For the biological transformation of industrial value creation, knowledge about nature and biology is systematically applied in technology. The increasing technical use of materials, structures and processes from living nature makes a sustainable production method with innovative technologies possible. Products, industrial manufacturing processes and organizations will change profoundly as a result. In particular, the possibilities of modification at the molecular level and the merging of biology, technology and computer science are opening up completely new opportunities.</t>
  </si>
  <si>
    <t>Modern production systems generate a gigantic amount of data These can be used profitably through modern analysis technologies In particular, the data makes it possible to forecast future developments and to autonomize decisions in production control This requires intelligently networked machines and data processing technologies such as edge computing.</t>
  </si>
  <si>
    <t>In the wake of global conflicts and the Corona pandemic, an intelligent and resilient supply chain network that reacts flexibly to external influences is becoming a decisive factor The networking of systems to partners and customers also plays a role here Data analysis, mathematical optimization models and artificial intelligence can help in the design and optimization of this network and intelligently control the production ecosystem.</t>
  </si>
  <si>
    <t>Both  internal and external collaboration will be fundamentally transformed in the future Digital collaboration opens up completely new flexibility options for efficient collaboration both across locations and across companies Completely new networks are emerging Both employers and employees are interested in flexibility and work together without long term commitment to projects Modern leadership and new office concepts are also transforming collaboration in the traditional corporate environment.</t>
  </si>
  <si>
    <t>The shortage of skilled workers is becoming increasingly severe Currently, 78 of companies in the mechanical and plant engineering sector report serious or noticeable bottlenecks and do not see any improvement in the near future ..(Source VDMA) The shortage of skilled workers will continue to affect companies for horizons to come due to demographic change The question arises as to which adjustments companies can make to cover their demand for skilled workers.</t>
  </si>
  <si>
    <t>Long term products and business models that ensure constant corporate success over decades are a thing of the past in our constantly evolving world Therefore, companies are obliged to constantly develop new innovations and new business models and to push these developments internally and through external cooperations.</t>
  </si>
  <si>
    <t>In the Western world in particular, ethical principles are increasingly coming to the fore For example, when looking for a job, new employees are increasingly paying attention to ethical aspects such as diversity, transparency and a company's contribution to 'higher goals' such as combating climate change, in addition to the classic factors.</t>
  </si>
  <si>
    <t>Immersive technologies such as Augmented Virtual Reality up to the Metaverse let the users immerse into a virtual experience The virtual worlds can be completely artificially designed environments, or via 3 D scanners, images of the real environment The comfort, the width of the field of view, the image quality and the applications of the VR output devices arecontinuously improved so that the experience is as immersive as possible The metaverse is creating an entire ecosystem of immersive applications.</t>
  </si>
  <si>
    <t>The support of human work by algorithms is no longer limited to the evaluation of numerical data Novel AI can, for example, take on creative tasks and understand human emotions, as well as communicate through chatbots and voice assistants and organize human everyday life in an automated way Particularly in the case of trained models, it is important to ensure that the training data is free of bias and discrimination.</t>
  </si>
  <si>
    <t>Distributed ledger technology ( is a digital system for recording transactions in which the processes and their details are recorded in multiple places simultaneously Unlike traditional databases, there is no central data storage or management function in distributed ledgers Examples include tangle and hashgraph data structures in addition to the well known blockchain This enables novel technologies such as cryptocurrencies, smart contracts or NFTs.</t>
  </si>
  <si>
    <t>The amount of data generated continues to increase massively Due to the constantly increasing computing power and new analysis methods, this data can be profitably analyzed and used The data comes from a wide variety of sources and is largely unstructured New algorithms and increasing computing power make it possible to process this data profitably In particular, this involves the prediction of future developments As a basis, companies must develop an awareness and understanding of the available data and analysis options.</t>
  </si>
  <si>
    <t>With the increasing relevance and omnipresence of data, the requirements and necessity for data management are also rising In house data management structures with defined responsibilities and access management are emerging In addition, cross data data ecosystems are emerging in which data can be exchanged with partners, as well as data marketplaces where companies can offer their machine data, for example This places high demands on standardized data interfaces.</t>
  </si>
  <si>
    <t>The automation of manual processes is advancing In addition to simple repetitive tasks, increasingly complex processes can be automated and entire process chains autonomously controlled through the use of data analytics and artificial intelligence.</t>
  </si>
  <si>
    <t>The possibilities of artificial intelligence are far reaching and can be applied in almost every area At the same time, there is a lack of competence and awareness in many places to recognize and leverage potential Therefore, it is essential to lower the entry barriers as well as to increase the competencies in this area.</t>
  </si>
  <si>
    <t>In the age of Big Data, more and more data is being generated and analyzed Increasing computing power through more powerful chips, as well as decentralized cloud computing, is driving this development At the same time, traditional technologies are reaching their limits for complex problems such as larger simulations or complex modeling problems Novel hardware technologies are associated with great hopes.</t>
  </si>
  <si>
    <t>The threat of digital crime has increased enormously in recent horizons Global conflicts and anonymous payment methods such as cryptocurrencies are dramatically increasing the frequency and intensity of attacks Companies are therefore investing massively in employee protection and training, as well as in emerging insurance policies.</t>
  </si>
  <si>
    <t>Not least due to the boom in Internet trade, the number of online platforms and marketplaces is constantly increasing Online marketplaces offer the potential to bring supply and demand together in one central location These are also increasingly being used by industry The best offers or partners can be found efficiently and easily via comparison and matching platforms Despite these developments, companies must strategically retain customers and develop an omnichannel strategy.</t>
  </si>
  <si>
    <t>Servitization describes the transformation of a company away from the sale of purely material goods to the sale of services These include, for example, as a service services, after sales services, and engineering services These additional services can be monetized to generate continuous cash flows Customers benefit from an extended value proposition and from the transformation of fixed costs into variable costs.</t>
  </si>
  <si>
    <t>The mechanical engineering sector is facing the most dramatic changes to its sales and procurement structures in recent decades A number of factors are involved, such as the Covid pandemic, the war in Ukraine, and political shifts that are accelerating the trend of deglobalization The VDMA's foreign trade department sees the looming decoupling between the USA and China as one of the biggest of these political shifts and one that will have a lasting impact on European mechanical engineering.</t>
  </si>
  <si>
    <t>Highly dynamic competition is eroding the boundaries of formerly separate markets Companies are concentrating on their core competencies and using them profitably outside their traditional core business This creates new potential for companies and new offerings for customers Companies are attempting to combine their respective industry specific know how in the form of cross industry cooperation and interdisciplinary collaboration In this way,they want to create unique service bundles for customers.</t>
  </si>
  <si>
    <t>The transformation of the energy system is one of the greatest challenges of our time Global conflicts and rising energy prices are driving the issue at high speed. The transformation is creating a gigantic market in the area of new technologies In the course of sector coupling, the demand for green electricity in particular and the necessary infrastructure such as grids, storage facilities and electricity production plants is increasing extremely Alternative energy sources such as hydrogen and efuels will also become increasingly relevant in the future.</t>
  </si>
  <si>
    <t>With the increasing demand for food of a growing world population, a growth in the field of agriculture is also to be expected New technologies are being developed to make conventional agriculture sustainable and to counteract the effects of climate change on agriculture Vertical farming aims to produce as much food as possible in a small space in the most efficient way But traditional farming is also being increasingly automated and optimized through the use of artificial intelligence, high precision machines and robots.</t>
  </si>
  <si>
    <t>The maritime industry is also at the beginning of a major transformation The main driver is sustainability The decarbonization of propulsion is a huge project In addition, due to adverse conditions, the shortage of skilled workers and safety aspects, activities on ships and in ports are increasingly being taken over by robots An extreme effort is required to correct the mistakes of the past and to fish gigantic amounts of waste out of the oceans The first practical projects are already underway.</t>
  </si>
  <si>
    <t>In the course of a sustainable mobility revolution, the focus is shifting to comparatively climate friendly rail based mobility This is leading to continuous increases in global investment in both existing and new rail infrastructure and trains This is creating attractive markets These can be used for both passenger and freight transportation An important development in this context is the shift to climate neutral drives, which are being implemented on the one hand through direct electrification of lines, but also through alternative drives such as fuel cells.</t>
  </si>
  <si>
    <t>Aerospace has increasingly come to the fore again in recent horizons Especially since the entry of the private sector, space activities are on the rise again From reusable rocket components, to satellite networks, to space tourism, many exciting opportunities are emerging There is also further development in the aerospace sector Drones are being used in a wide variety of contexts, and new ways of transporting people are also being researched In the past, many aerospace technologies have made the leap into widespread commercialization, which has also led to a renewed increase in government funding.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</si>
</sst>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i/>
      <sz val="11"/>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0" fontId="16" fillId="0" borderId="0" xfId="0" applyFont="1"/>
    <xf numFmtId="0" fontId="0" fillId="0" borderId="10" xfId="0" applyBorder="1"/>
    <xf numFmtId="0" fontId="16" fillId="0" borderId="0" xfId="0" applyFont="1" applyAlignment="1">
      <alignment vertical="center" wrapText="1"/>
    </xf>
    <xf numFmtId="0" fontId="0" fillId="0" borderId="0" xfId="0" applyAlignment="1">
      <alignment vertical="center" wrapText="1"/>
    </xf>
    <xf numFmtId="0" fontId="0" fillId="0" borderId="11" xfId="0" applyBorder="1"/>
    <xf numFmtId="2" fontId="0" fillId="0" borderId="0" xfId="0" applyNumberFormat="1"/>
    <xf numFmtId="0" fontId="0" fillId="0" borderId="12" xfId="0" applyBorder="1"/>
    <xf numFmtId="0" fontId="0" fillId="0" borderId="13" xfId="0" applyBorder="1" applyAlignment="1">
      <alignment horizontal="center"/>
    </xf>
    <xf numFmtId="2" fontId="0" fillId="0" borderId="14" xfId="0" applyNumberFormat="1" applyBorder="1"/>
    <xf numFmtId="0" fontId="0" fillId="0" borderId="15" xfId="0" applyBorder="1" applyAlignment="1">
      <alignment horizontal="center"/>
    </xf>
    <xf numFmtId="2" fontId="0" fillId="0" borderId="16" xfId="0" applyNumberFormat="1" applyBorder="1"/>
    <xf numFmtId="0" fontId="0" fillId="0" borderId="17" xfId="0" applyBorder="1" applyAlignment="1">
      <alignment horizontal="center"/>
    </xf>
    <xf numFmtId="2" fontId="0" fillId="0" borderId="18" xfId="0" applyNumberFormat="1" applyBorder="1"/>
    <xf numFmtId="0" fontId="0" fillId="0" borderId="15" xfId="0" applyBorder="1"/>
    <xf numFmtId="0" fontId="0" fillId="0" borderId="17" xfId="0" applyBorder="1"/>
    <xf numFmtId="0" fontId="16" fillId="0" borderId="0" xfId="0" applyFont="1" applyAlignment="1">
      <alignment wrapText="1"/>
    </xf>
    <xf numFmtId="0" fontId="0" fillId="0" borderId="0" xfId="0" applyAlignment="1">
      <alignment wrapText="1"/>
    </xf>
    <xf numFmtId="0" fontId="0" fillId="0" borderId="19" xfId="0" applyBorder="1" applyAlignment="1">
      <alignment horizontal="center"/>
    </xf>
    <xf numFmtId="0" fontId="0" fillId="0" borderId="20" xfId="0" applyBorder="1"/>
    <xf numFmtId="0" fontId="19" fillId="0" borderId="0" xfId="0" applyFont="1"/>
    <xf numFmtId="49" fontId="0" fillId="0" borderId="12" xfId="0" applyNumberFormat="1" applyBorder="1"/>
    <xf numFmtId="49" fontId="16" fillId="0" borderId="0" xfId="0" applyNumberFormat="1" applyFont="1"/>
    <xf numFmtId="49" fontId="0" fillId="0" borderId="0" xfId="0" applyNumberFormat="1"/>
    <xf numFmtId="1" fontId="0" fillId="0" borderId="0" xfId="0" applyNumberFormat="1"/>
    <xf numFmtId="0" fontId="16" fillId="0" borderId="0" xfId="0" applyFont="1" applyAlignment="1">
      <alignment horizontal="center"/>
    </xf>
    <xf numFmtId="0" fontId="16" fillId="0" borderId="20"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13</v>
    <v>1</v>
  </rv>
</rvData>
</file>

<file path=xl/richData/rdrichvaluestructure.xml><?xml version="1.0" encoding="utf-8"?>
<rvStructures xmlns="http://schemas.microsoft.com/office/spreadsheetml/2017/richdata" count="2">
  <s t="_error">
    <k n="errorType" t="i"/>
    <k n="subType" t="i"/>
  </s>
  <s t="_error">
    <k n="errorType" t="i"/>
    <k n="propagated" t="b"/>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0BBAE-F62A-4CED-8C6D-DDF7A86CAE93}">
  <dimension ref="A1:A1609"/>
  <sheetViews>
    <sheetView topLeftCell="A554" workbookViewId="0">
      <selection activeCell="F565" sqref="F565"/>
    </sheetView>
  </sheetViews>
  <sheetFormatPr defaultRowHeight="14.4" x14ac:dyDescent="0.3"/>
  <sheetData>
    <row r="1" spans="1:1" x14ac:dyDescent="0.3">
      <c r="A1" t="s">
        <v>0</v>
      </c>
    </row>
    <row r="2" spans="1:1" x14ac:dyDescent="0.3">
      <c r="A2" t="s">
        <v>1011</v>
      </c>
    </row>
    <row r="3" spans="1:1" x14ac:dyDescent="0.3">
      <c r="A3" t="s">
        <v>1012</v>
      </c>
    </row>
    <row r="4" spans="1:1" x14ac:dyDescent="0.3">
      <c r="A4" t="s">
        <v>1013</v>
      </c>
    </row>
    <row r="5" spans="1:1" x14ac:dyDescent="0.3">
      <c r="A5" t="s">
        <v>1014</v>
      </c>
    </row>
    <row r="6" spans="1:1" x14ac:dyDescent="0.3">
      <c r="A6" t="s">
        <v>1015</v>
      </c>
    </row>
    <row r="7" spans="1:1" x14ac:dyDescent="0.3">
      <c r="A7" t="s">
        <v>1016</v>
      </c>
    </row>
    <row r="8" spans="1:1" x14ac:dyDescent="0.3">
      <c r="A8" t="s">
        <v>1017</v>
      </c>
    </row>
    <row r="9" spans="1:1" x14ac:dyDescent="0.3">
      <c r="A9" t="s">
        <v>1018</v>
      </c>
    </row>
    <row r="10" spans="1:1" x14ac:dyDescent="0.3">
      <c r="A10" t="s">
        <v>1019</v>
      </c>
    </row>
    <row r="11" spans="1:1" x14ac:dyDescent="0.3">
      <c r="A11" t="s">
        <v>1020</v>
      </c>
    </row>
    <row r="12" spans="1:1" x14ac:dyDescent="0.3">
      <c r="A12" t="s">
        <v>1021</v>
      </c>
    </row>
    <row r="13" spans="1:1" x14ac:dyDescent="0.3">
      <c r="A13" t="s">
        <v>1022</v>
      </c>
    </row>
    <row r="14" spans="1:1" x14ac:dyDescent="0.3">
      <c r="A14" t="s">
        <v>1023</v>
      </c>
    </row>
    <row r="15" spans="1:1" x14ac:dyDescent="0.3">
      <c r="A15" t="s">
        <v>1024</v>
      </c>
    </row>
    <row r="16" spans="1:1" x14ac:dyDescent="0.3">
      <c r="A16" t="s">
        <v>1025</v>
      </c>
    </row>
    <row r="17" spans="1:1" x14ac:dyDescent="0.3">
      <c r="A17" t="s">
        <v>1026</v>
      </c>
    </row>
    <row r="18" spans="1:1" x14ac:dyDescent="0.3">
      <c r="A18" t="s">
        <v>1027</v>
      </c>
    </row>
    <row r="19" spans="1:1" x14ac:dyDescent="0.3">
      <c r="A19" t="s">
        <v>1028</v>
      </c>
    </row>
    <row r="20" spans="1:1" x14ac:dyDescent="0.3">
      <c r="A20" t="s">
        <v>1029</v>
      </c>
    </row>
    <row r="21" spans="1:1" x14ac:dyDescent="0.3">
      <c r="A21" t="s">
        <v>1030</v>
      </c>
    </row>
    <row r="22" spans="1:1" x14ac:dyDescent="0.3">
      <c r="A22" t="s">
        <v>1031</v>
      </c>
    </row>
    <row r="23" spans="1:1" x14ac:dyDescent="0.3">
      <c r="A23" t="s">
        <v>1032</v>
      </c>
    </row>
    <row r="24" spans="1:1" x14ac:dyDescent="0.3">
      <c r="A24" t="s">
        <v>1033</v>
      </c>
    </row>
    <row r="25" spans="1:1" x14ac:dyDescent="0.3">
      <c r="A25" t="s">
        <v>1034</v>
      </c>
    </row>
    <row r="26" spans="1:1" x14ac:dyDescent="0.3">
      <c r="A26" t="s">
        <v>1035</v>
      </c>
    </row>
    <row r="27" spans="1:1" x14ac:dyDescent="0.3">
      <c r="A27" t="s">
        <v>1036</v>
      </c>
    </row>
    <row r="28" spans="1:1" x14ac:dyDescent="0.3">
      <c r="A28" t="s">
        <v>1037</v>
      </c>
    </row>
    <row r="29" spans="1:1" x14ac:dyDescent="0.3">
      <c r="A29" t="s">
        <v>1038</v>
      </c>
    </row>
    <row r="30" spans="1:1" x14ac:dyDescent="0.3">
      <c r="A30" t="s">
        <v>1039</v>
      </c>
    </row>
    <row r="31" spans="1:1" x14ac:dyDescent="0.3">
      <c r="A31" t="s">
        <v>1040</v>
      </c>
    </row>
    <row r="32" spans="1:1" x14ac:dyDescent="0.3">
      <c r="A32" t="s">
        <v>1041</v>
      </c>
    </row>
    <row r="33" spans="1:1" x14ac:dyDescent="0.3">
      <c r="A33" t="s">
        <v>1042</v>
      </c>
    </row>
    <row r="34" spans="1:1" x14ac:dyDescent="0.3">
      <c r="A34" t="s">
        <v>1043</v>
      </c>
    </row>
    <row r="35" spans="1:1" x14ac:dyDescent="0.3">
      <c r="A35" t="s">
        <v>1044</v>
      </c>
    </row>
    <row r="36" spans="1:1" x14ac:dyDescent="0.3">
      <c r="A36" t="s">
        <v>1045</v>
      </c>
    </row>
    <row r="37" spans="1:1" x14ac:dyDescent="0.3">
      <c r="A37" t="s">
        <v>1046</v>
      </c>
    </row>
    <row r="38" spans="1:1" x14ac:dyDescent="0.3">
      <c r="A38" t="s">
        <v>1047</v>
      </c>
    </row>
    <row r="39" spans="1:1" x14ac:dyDescent="0.3">
      <c r="A39" t="s">
        <v>1048</v>
      </c>
    </row>
    <row r="40" spans="1:1" x14ac:dyDescent="0.3">
      <c r="A40" t="s">
        <v>1049</v>
      </c>
    </row>
    <row r="41" spans="1:1" x14ac:dyDescent="0.3">
      <c r="A41" t="s">
        <v>1050</v>
      </c>
    </row>
    <row r="42" spans="1:1" x14ac:dyDescent="0.3">
      <c r="A42" t="s">
        <v>1051</v>
      </c>
    </row>
    <row r="43" spans="1:1" x14ac:dyDescent="0.3">
      <c r="A43" t="s">
        <v>1052</v>
      </c>
    </row>
    <row r="44" spans="1:1" x14ac:dyDescent="0.3">
      <c r="A44" t="s">
        <v>1053</v>
      </c>
    </row>
    <row r="45" spans="1:1" x14ac:dyDescent="0.3">
      <c r="A45" t="s">
        <v>1054</v>
      </c>
    </row>
    <row r="46" spans="1:1" x14ac:dyDescent="0.3">
      <c r="A46" t="s">
        <v>1055</v>
      </c>
    </row>
    <row r="47" spans="1:1" x14ac:dyDescent="0.3">
      <c r="A47" t="s">
        <v>1056</v>
      </c>
    </row>
    <row r="48" spans="1:1" x14ac:dyDescent="0.3">
      <c r="A48" t="s">
        <v>1057</v>
      </c>
    </row>
    <row r="49" spans="1:1" x14ac:dyDescent="0.3">
      <c r="A49" t="s">
        <v>1058</v>
      </c>
    </row>
    <row r="50" spans="1:1" x14ac:dyDescent="0.3">
      <c r="A50" t="s">
        <v>1059</v>
      </c>
    </row>
    <row r="51" spans="1:1" x14ac:dyDescent="0.3">
      <c r="A51" t="s">
        <v>1060</v>
      </c>
    </row>
    <row r="52" spans="1:1" x14ac:dyDescent="0.3">
      <c r="A52" t="s">
        <v>1061</v>
      </c>
    </row>
    <row r="53" spans="1:1" x14ac:dyDescent="0.3">
      <c r="A53" t="s">
        <v>1062</v>
      </c>
    </row>
    <row r="54" spans="1:1" x14ac:dyDescent="0.3">
      <c r="A54" t="s">
        <v>1063</v>
      </c>
    </row>
    <row r="55" spans="1:1" x14ac:dyDescent="0.3">
      <c r="A55" t="s">
        <v>1064</v>
      </c>
    </row>
    <row r="56" spans="1:1" x14ac:dyDescent="0.3">
      <c r="A56" t="s">
        <v>1065</v>
      </c>
    </row>
    <row r="57" spans="1:1" x14ac:dyDescent="0.3">
      <c r="A57" t="s">
        <v>1066</v>
      </c>
    </row>
    <row r="58" spans="1:1" x14ac:dyDescent="0.3">
      <c r="A58" t="s">
        <v>1067</v>
      </c>
    </row>
    <row r="59" spans="1:1" x14ac:dyDescent="0.3">
      <c r="A59" t="s">
        <v>1068</v>
      </c>
    </row>
    <row r="60" spans="1:1" x14ac:dyDescent="0.3">
      <c r="A60" t="s">
        <v>1069</v>
      </c>
    </row>
    <row r="61" spans="1:1" x14ac:dyDescent="0.3">
      <c r="A61" t="s">
        <v>1070</v>
      </c>
    </row>
    <row r="62" spans="1:1" x14ac:dyDescent="0.3">
      <c r="A62" t="s">
        <v>1071</v>
      </c>
    </row>
    <row r="63" spans="1:1" x14ac:dyDescent="0.3">
      <c r="A63" t="s">
        <v>1072</v>
      </c>
    </row>
    <row r="64" spans="1:1" x14ac:dyDescent="0.3">
      <c r="A64" t="s">
        <v>1073</v>
      </c>
    </row>
    <row r="65" spans="1:1" x14ac:dyDescent="0.3">
      <c r="A65" t="s">
        <v>1074</v>
      </c>
    </row>
    <row r="66" spans="1:1" x14ac:dyDescent="0.3">
      <c r="A66" t="s">
        <v>1075</v>
      </c>
    </row>
    <row r="67" spans="1:1" x14ac:dyDescent="0.3">
      <c r="A67" t="s">
        <v>1076</v>
      </c>
    </row>
    <row r="68" spans="1:1" x14ac:dyDescent="0.3">
      <c r="A68" t="s">
        <v>1077</v>
      </c>
    </row>
    <row r="69" spans="1:1" x14ac:dyDescent="0.3">
      <c r="A69" t="s">
        <v>1078</v>
      </c>
    </row>
    <row r="70" spans="1:1" x14ac:dyDescent="0.3">
      <c r="A70" t="s">
        <v>1079</v>
      </c>
    </row>
    <row r="71" spans="1:1" x14ac:dyDescent="0.3">
      <c r="A71" t="s">
        <v>1080</v>
      </c>
    </row>
    <row r="72" spans="1:1" x14ac:dyDescent="0.3">
      <c r="A72" t="s">
        <v>1081</v>
      </c>
    </row>
    <row r="73" spans="1:1" x14ac:dyDescent="0.3">
      <c r="A73" t="s">
        <v>1082</v>
      </c>
    </row>
    <row r="74" spans="1:1" x14ac:dyDescent="0.3">
      <c r="A74" t="s">
        <v>1083</v>
      </c>
    </row>
    <row r="75" spans="1:1" x14ac:dyDescent="0.3">
      <c r="A75" t="s">
        <v>1084</v>
      </c>
    </row>
    <row r="76" spans="1:1" x14ac:dyDescent="0.3">
      <c r="A76" t="s">
        <v>1085</v>
      </c>
    </row>
    <row r="77" spans="1:1" x14ac:dyDescent="0.3">
      <c r="A77" t="s">
        <v>1086</v>
      </c>
    </row>
    <row r="78" spans="1:1" x14ac:dyDescent="0.3">
      <c r="A78" t="s">
        <v>1087</v>
      </c>
    </row>
    <row r="79" spans="1:1" x14ac:dyDescent="0.3">
      <c r="A79" t="s">
        <v>1088</v>
      </c>
    </row>
    <row r="80" spans="1:1" x14ac:dyDescent="0.3">
      <c r="A80" t="s">
        <v>1089</v>
      </c>
    </row>
    <row r="81" spans="1:1" x14ac:dyDescent="0.3">
      <c r="A81" t="s">
        <v>1090</v>
      </c>
    </row>
    <row r="82" spans="1:1" x14ac:dyDescent="0.3">
      <c r="A82" t="s">
        <v>1091</v>
      </c>
    </row>
    <row r="83" spans="1:1" x14ac:dyDescent="0.3">
      <c r="A83" t="s">
        <v>1092</v>
      </c>
    </row>
    <row r="84" spans="1:1" x14ac:dyDescent="0.3">
      <c r="A84" t="s">
        <v>1093</v>
      </c>
    </row>
    <row r="85" spans="1:1" x14ac:dyDescent="0.3">
      <c r="A85" t="s">
        <v>1094</v>
      </c>
    </row>
    <row r="86" spans="1:1" x14ac:dyDescent="0.3">
      <c r="A86" t="s">
        <v>1095</v>
      </c>
    </row>
    <row r="87" spans="1:1" x14ac:dyDescent="0.3">
      <c r="A87" t="s">
        <v>1096</v>
      </c>
    </row>
    <row r="88" spans="1:1" x14ac:dyDescent="0.3">
      <c r="A88" t="s">
        <v>1097</v>
      </c>
    </row>
    <row r="89" spans="1:1" x14ac:dyDescent="0.3">
      <c r="A89" t="s">
        <v>1098</v>
      </c>
    </row>
    <row r="90" spans="1:1" x14ac:dyDescent="0.3">
      <c r="A90" t="s">
        <v>1099</v>
      </c>
    </row>
    <row r="91" spans="1:1" x14ac:dyDescent="0.3">
      <c r="A91" t="s">
        <v>1100</v>
      </c>
    </row>
    <row r="92" spans="1:1" x14ac:dyDescent="0.3">
      <c r="A92" t="s">
        <v>1101</v>
      </c>
    </row>
    <row r="93" spans="1:1" x14ac:dyDescent="0.3">
      <c r="A93" t="s">
        <v>1102</v>
      </c>
    </row>
    <row r="94" spans="1:1" x14ac:dyDescent="0.3">
      <c r="A94" t="s">
        <v>1103</v>
      </c>
    </row>
    <row r="95" spans="1:1" x14ac:dyDescent="0.3">
      <c r="A95" t="s">
        <v>1104</v>
      </c>
    </row>
    <row r="96" spans="1:1" x14ac:dyDescent="0.3">
      <c r="A96" t="s">
        <v>1105</v>
      </c>
    </row>
    <row r="97" spans="1:1" x14ac:dyDescent="0.3">
      <c r="A97" t="s">
        <v>1106</v>
      </c>
    </row>
    <row r="98" spans="1:1" x14ac:dyDescent="0.3">
      <c r="A98" t="s">
        <v>1107</v>
      </c>
    </row>
    <row r="99" spans="1:1" x14ac:dyDescent="0.3">
      <c r="A99" t="s">
        <v>1108</v>
      </c>
    </row>
    <row r="100" spans="1:1" x14ac:dyDescent="0.3">
      <c r="A100" t="s">
        <v>1109</v>
      </c>
    </row>
    <row r="101" spans="1:1" x14ac:dyDescent="0.3">
      <c r="A101" t="s">
        <v>1110</v>
      </c>
    </row>
    <row r="102" spans="1:1" x14ac:dyDescent="0.3">
      <c r="A102" t="s">
        <v>1111</v>
      </c>
    </row>
    <row r="103" spans="1:1" x14ac:dyDescent="0.3">
      <c r="A103" t="s">
        <v>1112</v>
      </c>
    </row>
    <row r="104" spans="1:1" x14ac:dyDescent="0.3">
      <c r="A104" t="s">
        <v>1113</v>
      </c>
    </row>
    <row r="105" spans="1:1" x14ac:dyDescent="0.3">
      <c r="A105" t="s">
        <v>1114</v>
      </c>
    </row>
    <row r="106" spans="1:1" x14ac:dyDescent="0.3">
      <c r="A106" t="s">
        <v>1115</v>
      </c>
    </row>
    <row r="107" spans="1:1" x14ac:dyDescent="0.3">
      <c r="A107" t="s">
        <v>1116</v>
      </c>
    </row>
    <row r="108" spans="1:1" x14ac:dyDescent="0.3">
      <c r="A108" t="s">
        <v>1117</v>
      </c>
    </row>
    <row r="109" spans="1:1" x14ac:dyDescent="0.3">
      <c r="A109" t="s">
        <v>1118</v>
      </c>
    </row>
    <row r="110" spans="1:1" x14ac:dyDescent="0.3">
      <c r="A110" t="s">
        <v>1119</v>
      </c>
    </row>
    <row r="111" spans="1:1" x14ac:dyDescent="0.3">
      <c r="A111" t="s">
        <v>1120</v>
      </c>
    </row>
    <row r="112" spans="1:1" x14ac:dyDescent="0.3">
      <c r="A112" t="s">
        <v>1121</v>
      </c>
    </row>
    <row r="113" spans="1:1" x14ac:dyDescent="0.3">
      <c r="A113" t="s">
        <v>1122</v>
      </c>
    </row>
    <row r="114" spans="1:1" x14ac:dyDescent="0.3">
      <c r="A114" t="s">
        <v>1123</v>
      </c>
    </row>
    <row r="115" spans="1:1" x14ac:dyDescent="0.3">
      <c r="A115" t="s">
        <v>1124</v>
      </c>
    </row>
    <row r="116" spans="1:1" x14ac:dyDescent="0.3">
      <c r="A116" t="s">
        <v>1125</v>
      </c>
    </row>
    <row r="117" spans="1:1" x14ac:dyDescent="0.3">
      <c r="A117" t="s">
        <v>1126</v>
      </c>
    </row>
    <row r="118" spans="1:1" x14ac:dyDescent="0.3">
      <c r="A118" t="s">
        <v>1127</v>
      </c>
    </row>
    <row r="119" spans="1:1" x14ac:dyDescent="0.3">
      <c r="A119" t="s">
        <v>1128</v>
      </c>
    </row>
    <row r="120" spans="1:1" x14ac:dyDescent="0.3">
      <c r="A120" t="s">
        <v>1129</v>
      </c>
    </row>
    <row r="121" spans="1:1" x14ac:dyDescent="0.3">
      <c r="A121" t="s">
        <v>1130</v>
      </c>
    </row>
    <row r="122" spans="1:1" x14ac:dyDescent="0.3">
      <c r="A122" t="s">
        <v>1131</v>
      </c>
    </row>
    <row r="123" spans="1:1" x14ac:dyDescent="0.3">
      <c r="A123" t="s">
        <v>1132</v>
      </c>
    </row>
    <row r="124" spans="1:1" x14ac:dyDescent="0.3">
      <c r="A124" t="s">
        <v>1133</v>
      </c>
    </row>
    <row r="125" spans="1:1" x14ac:dyDescent="0.3">
      <c r="A125" t="s">
        <v>1134</v>
      </c>
    </row>
    <row r="126" spans="1:1" x14ac:dyDescent="0.3">
      <c r="A126" t="s">
        <v>1135</v>
      </c>
    </row>
    <row r="127" spans="1:1" x14ac:dyDescent="0.3">
      <c r="A127" t="s">
        <v>1136</v>
      </c>
    </row>
    <row r="128" spans="1:1" x14ac:dyDescent="0.3">
      <c r="A128" t="s">
        <v>1137</v>
      </c>
    </row>
    <row r="129" spans="1:1" x14ac:dyDescent="0.3">
      <c r="A129" t="s">
        <v>1138</v>
      </c>
    </row>
    <row r="130" spans="1:1" x14ac:dyDescent="0.3">
      <c r="A130" t="s">
        <v>1139</v>
      </c>
    </row>
    <row r="131" spans="1:1" x14ac:dyDescent="0.3">
      <c r="A131" t="s">
        <v>1140</v>
      </c>
    </row>
    <row r="132" spans="1:1" x14ac:dyDescent="0.3">
      <c r="A132" t="s">
        <v>1141</v>
      </c>
    </row>
    <row r="133" spans="1:1" x14ac:dyDescent="0.3">
      <c r="A133" t="s">
        <v>1142</v>
      </c>
    </row>
    <row r="134" spans="1:1" x14ac:dyDescent="0.3">
      <c r="A134" t="s">
        <v>1143</v>
      </c>
    </row>
    <row r="135" spans="1:1" x14ac:dyDescent="0.3">
      <c r="A135" t="s">
        <v>1144</v>
      </c>
    </row>
    <row r="136" spans="1:1" x14ac:dyDescent="0.3">
      <c r="A136" t="s">
        <v>1145</v>
      </c>
    </row>
    <row r="137" spans="1:1" x14ac:dyDescent="0.3">
      <c r="A137" t="s">
        <v>1146</v>
      </c>
    </row>
    <row r="138" spans="1:1" x14ac:dyDescent="0.3">
      <c r="A138" t="s">
        <v>1147</v>
      </c>
    </row>
    <row r="139" spans="1:1" x14ac:dyDescent="0.3">
      <c r="A139" t="s">
        <v>1148</v>
      </c>
    </row>
    <row r="140" spans="1:1" x14ac:dyDescent="0.3">
      <c r="A140" t="s">
        <v>1149</v>
      </c>
    </row>
    <row r="141" spans="1:1" x14ac:dyDescent="0.3">
      <c r="A141" t="s">
        <v>1150</v>
      </c>
    </row>
    <row r="142" spans="1:1" x14ac:dyDescent="0.3">
      <c r="A142" t="s">
        <v>1151</v>
      </c>
    </row>
    <row r="143" spans="1:1" x14ac:dyDescent="0.3">
      <c r="A143" t="s">
        <v>1152</v>
      </c>
    </row>
    <row r="144" spans="1:1" x14ac:dyDescent="0.3">
      <c r="A144" t="s">
        <v>1153</v>
      </c>
    </row>
    <row r="145" spans="1:1" x14ac:dyDescent="0.3">
      <c r="A145" t="s">
        <v>1154</v>
      </c>
    </row>
    <row r="146" spans="1:1" x14ac:dyDescent="0.3">
      <c r="A146" t="s">
        <v>1155</v>
      </c>
    </row>
    <row r="147" spans="1:1" x14ac:dyDescent="0.3">
      <c r="A147" t="s">
        <v>1156</v>
      </c>
    </row>
    <row r="148" spans="1:1" x14ac:dyDescent="0.3">
      <c r="A148" t="s">
        <v>1157</v>
      </c>
    </row>
    <row r="149" spans="1:1" x14ac:dyDescent="0.3">
      <c r="A149" t="s">
        <v>1158</v>
      </c>
    </row>
    <row r="150" spans="1:1" x14ac:dyDescent="0.3">
      <c r="A150" t="s">
        <v>1159</v>
      </c>
    </row>
    <row r="151" spans="1:1" x14ac:dyDescent="0.3">
      <c r="A151" t="s">
        <v>1160</v>
      </c>
    </row>
    <row r="152" spans="1:1" x14ac:dyDescent="0.3">
      <c r="A152" t="s">
        <v>1161</v>
      </c>
    </row>
    <row r="153" spans="1:1" x14ac:dyDescent="0.3">
      <c r="A153" t="s">
        <v>1162</v>
      </c>
    </row>
    <row r="154" spans="1:1" x14ac:dyDescent="0.3">
      <c r="A154" t="s">
        <v>1163</v>
      </c>
    </row>
    <row r="155" spans="1:1" x14ac:dyDescent="0.3">
      <c r="A155" t="s">
        <v>1164</v>
      </c>
    </row>
    <row r="156" spans="1:1" x14ac:dyDescent="0.3">
      <c r="A156" t="s">
        <v>1165</v>
      </c>
    </row>
    <row r="157" spans="1:1" x14ac:dyDescent="0.3">
      <c r="A157" t="s">
        <v>1166</v>
      </c>
    </row>
    <row r="158" spans="1:1" x14ac:dyDescent="0.3">
      <c r="A158" t="s">
        <v>1167</v>
      </c>
    </row>
    <row r="159" spans="1:1" x14ac:dyDescent="0.3">
      <c r="A159" t="s">
        <v>1168</v>
      </c>
    </row>
    <row r="160" spans="1:1" x14ac:dyDescent="0.3">
      <c r="A160" t="s">
        <v>1169</v>
      </c>
    </row>
    <row r="161" spans="1:1" x14ac:dyDescent="0.3">
      <c r="A161" t="s">
        <v>1170</v>
      </c>
    </row>
    <row r="162" spans="1:1" x14ac:dyDescent="0.3">
      <c r="A162" t="s">
        <v>1171</v>
      </c>
    </row>
    <row r="163" spans="1:1" x14ac:dyDescent="0.3">
      <c r="A163" t="s">
        <v>1172</v>
      </c>
    </row>
    <row r="164" spans="1:1" x14ac:dyDescent="0.3">
      <c r="A164" t="s">
        <v>1173</v>
      </c>
    </row>
    <row r="165" spans="1:1" x14ac:dyDescent="0.3">
      <c r="A165" t="s">
        <v>1174</v>
      </c>
    </row>
    <row r="166" spans="1:1" x14ac:dyDescent="0.3">
      <c r="A166" t="s">
        <v>1175</v>
      </c>
    </row>
    <row r="167" spans="1:1" x14ac:dyDescent="0.3">
      <c r="A167" t="s">
        <v>1176</v>
      </c>
    </row>
    <row r="168" spans="1:1" x14ac:dyDescent="0.3">
      <c r="A168" t="s">
        <v>1177</v>
      </c>
    </row>
    <row r="169" spans="1:1" x14ac:dyDescent="0.3">
      <c r="A169" t="s">
        <v>1178</v>
      </c>
    </row>
    <row r="170" spans="1:1" x14ac:dyDescent="0.3">
      <c r="A170" t="s">
        <v>1179</v>
      </c>
    </row>
    <row r="171" spans="1:1" x14ac:dyDescent="0.3">
      <c r="A171" t="s">
        <v>1180</v>
      </c>
    </row>
    <row r="172" spans="1:1" x14ac:dyDescent="0.3">
      <c r="A172" t="s">
        <v>1181</v>
      </c>
    </row>
    <row r="173" spans="1:1" x14ac:dyDescent="0.3">
      <c r="A173" t="s">
        <v>1182</v>
      </c>
    </row>
    <row r="174" spans="1:1" x14ac:dyDescent="0.3">
      <c r="A174" t="s">
        <v>1183</v>
      </c>
    </row>
    <row r="175" spans="1:1" x14ac:dyDescent="0.3">
      <c r="A175" t="s">
        <v>1184</v>
      </c>
    </row>
    <row r="176" spans="1:1" x14ac:dyDescent="0.3">
      <c r="A176" t="s">
        <v>1185</v>
      </c>
    </row>
    <row r="177" spans="1:1" x14ac:dyDescent="0.3">
      <c r="A177" t="s">
        <v>1186</v>
      </c>
    </row>
    <row r="178" spans="1:1" x14ac:dyDescent="0.3">
      <c r="A178" t="s">
        <v>1187</v>
      </c>
    </row>
    <row r="179" spans="1:1" x14ac:dyDescent="0.3">
      <c r="A179" t="s">
        <v>1188</v>
      </c>
    </row>
    <row r="180" spans="1:1" x14ac:dyDescent="0.3">
      <c r="A180" t="s">
        <v>1189</v>
      </c>
    </row>
    <row r="181" spans="1:1" x14ac:dyDescent="0.3">
      <c r="A181" t="s">
        <v>1190</v>
      </c>
    </row>
    <row r="182" spans="1:1" x14ac:dyDescent="0.3">
      <c r="A182" t="s">
        <v>1191</v>
      </c>
    </row>
    <row r="183" spans="1:1" x14ac:dyDescent="0.3">
      <c r="A183" t="s">
        <v>1192</v>
      </c>
    </row>
    <row r="184" spans="1:1" x14ac:dyDescent="0.3">
      <c r="A184" t="s">
        <v>1193</v>
      </c>
    </row>
    <row r="185" spans="1:1" x14ac:dyDescent="0.3">
      <c r="A185" t="s">
        <v>1194</v>
      </c>
    </row>
    <row r="186" spans="1:1" x14ac:dyDescent="0.3">
      <c r="A186" t="s">
        <v>1195</v>
      </c>
    </row>
    <row r="187" spans="1:1" x14ac:dyDescent="0.3">
      <c r="A187" t="s">
        <v>1196</v>
      </c>
    </row>
    <row r="188" spans="1:1" x14ac:dyDescent="0.3">
      <c r="A188" t="s">
        <v>1197</v>
      </c>
    </row>
    <row r="189" spans="1:1" x14ac:dyDescent="0.3">
      <c r="A189" t="s">
        <v>1198</v>
      </c>
    </row>
    <row r="190" spans="1:1" x14ac:dyDescent="0.3">
      <c r="A190" t="s">
        <v>1199</v>
      </c>
    </row>
    <row r="191" spans="1:1" x14ac:dyDescent="0.3">
      <c r="A191" t="s">
        <v>1200</v>
      </c>
    </row>
    <row r="192" spans="1:1" x14ac:dyDescent="0.3">
      <c r="A192" t="s">
        <v>1201</v>
      </c>
    </row>
    <row r="193" spans="1:1" x14ac:dyDescent="0.3">
      <c r="A193" t="s">
        <v>1202</v>
      </c>
    </row>
    <row r="194" spans="1:1" x14ac:dyDescent="0.3">
      <c r="A194" t="s">
        <v>1203</v>
      </c>
    </row>
    <row r="195" spans="1:1" x14ac:dyDescent="0.3">
      <c r="A195" t="s">
        <v>1204</v>
      </c>
    </row>
    <row r="196" spans="1:1" x14ac:dyDescent="0.3">
      <c r="A196" t="s">
        <v>1205</v>
      </c>
    </row>
    <row r="197" spans="1:1" x14ac:dyDescent="0.3">
      <c r="A197" t="s">
        <v>1206</v>
      </c>
    </row>
    <row r="198" spans="1:1" x14ac:dyDescent="0.3">
      <c r="A198" t="s">
        <v>1207</v>
      </c>
    </row>
    <row r="199" spans="1:1" x14ac:dyDescent="0.3">
      <c r="A199" t="s">
        <v>1208</v>
      </c>
    </row>
    <row r="200" spans="1:1" x14ac:dyDescent="0.3">
      <c r="A200" t="s">
        <v>1209</v>
      </c>
    </row>
    <row r="201" spans="1:1" x14ac:dyDescent="0.3">
      <c r="A201" t="s">
        <v>1210</v>
      </c>
    </row>
    <row r="202" spans="1:1" x14ac:dyDescent="0.3">
      <c r="A202" t="s">
        <v>1211</v>
      </c>
    </row>
    <row r="203" spans="1:1" x14ac:dyDescent="0.3">
      <c r="A203" t="s">
        <v>1212</v>
      </c>
    </row>
    <row r="204" spans="1:1" x14ac:dyDescent="0.3">
      <c r="A204" t="s">
        <v>1213</v>
      </c>
    </row>
    <row r="205" spans="1:1" x14ac:dyDescent="0.3">
      <c r="A205" t="s">
        <v>1214</v>
      </c>
    </row>
    <row r="206" spans="1:1" x14ac:dyDescent="0.3">
      <c r="A206" t="s">
        <v>1215</v>
      </c>
    </row>
    <row r="207" spans="1:1" x14ac:dyDescent="0.3">
      <c r="A207" t="s">
        <v>1216</v>
      </c>
    </row>
    <row r="208" spans="1:1" x14ac:dyDescent="0.3">
      <c r="A208" t="s">
        <v>1217</v>
      </c>
    </row>
    <row r="209" spans="1:1" x14ac:dyDescent="0.3">
      <c r="A209" t="s">
        <v>1218</v>
      </c>
    </row>
    <row r="210" spans="1:1" x14ac:dyDescent="0.3">
      <c r="A210" t="s">
        <v>1219</v>
      </c>
    </row>
    <row r="211" spans="1:1" x14ac:dyDescent="0.3">
      <c r="A211" t="s">
        <v>1220</v>
      </c>
    </row>
    <row r="212" spans="1:1" x14ac:dyDescent="0.3">
      <c r="A212" t="s">
        <v>1221</v>
      </c>
    </row>
    <row r="213" spans="1:1" x14ac:dyDescent="0.3">
      <c r="A213" t="s">
        <v>1222</v>
      </c>
    </row>
    <row r="214" spans="1:1" x14ac:dyDescent="0.3">
      <c r="A214" t="s">
        <v>1223</v>
      </c>
    </row>
    <row r="215" spans="1:1" x14ac:dyDescent="0.3">
      <c r="A215" t="s">
        <v>1224</v>
      </c>
    </row>
    <row r="216" spans="1:1" x14ac:dyDescent="0.3">
      <c r="A216" t="s">
        <v>1225</v>
      </c>
    </row>
    <row r="217" spans="1:1" x14ac:dyDescent="0.3">
      <c r="A217" t="s">
        <v>1226</v>
      </c>
    </row>
    <row r="218" spans="1:1" x14ac:dyDescent="0.3">
      <c r="A218" t="s">
        <v>1227</v>
      </c>
    </row>
    <row r="219" spans="1:1" x14ac:dyDescent="0.3">
      <c r="A219" t="s">
        <v>1228</v>
      </c>
    </row>
    <row r="220" spans="1:1" x14ac:dyDescent="0.3">
      <c r="A220" t="s">
        <v>1229</v>
      </c>
    </row>
    <row r="221" spans="1:1" x14ac:dyDescent="0.3">
      <c r="A221" t="s">
        <v>1230</v>
      </c>
    </row>
    <row r="222" spans="1:1" x14ac:dyDescent="0.3">
      <c r="A222" t="s">
        <v>1231</v>
      </c>
    </row>
    <row r="223" spans="1:1" x14ac:dyDescent="0.3">
      <c r="A223" t="s">
        <v>1232</v>
      </c>
    </row>
    <row r="224" spans="1:1" x14ac:dyDescent="0.3">
      <c r="A224" t="s">
        <v>1233</v>
      </c>
    </row>
    <row r="225" spans="1:1" x14ac:dyDescent="0.3">
      <c r="A225" t="s">
        <v>1234</v>
      </c>
    </row>
    <row r="226" spans="1:1" x14ac:dyDescent="0.3">
      <c r="A226" t="s">
        <v>1235</v>
      </c>
    </row>
    <row r="227" spans="1:1" x14ac:dyDescent="0.3">
      <c r="A227" t="s">
        <v>1236</v>
      </c>
    </row>
    <row r="228" spans="1:1" x14ac:dyDescent="0.3">
      <c r="A228" t="s">
        <v>1237</v>
      </c>
    </row>
    <row r="229" spans="1:1" x14ac:dyDescent="0.3">
      <c r="A229" t="s">
        <v>1238</v>
      </c>
    </row>
    <row r="230" spans="1:1" x14ac:dyDescent="0.3">
      <c r="A230" t="s">
        <v>1239</v>
      </c>
    </row>
    <row r="231" spans="1:1" x14ac:dyDescent="0.3">
      <c r="A231" t="s">
        <v>1240</v>
      </c>
    </row>
    <row r="232" spans="1:1" x14ac:dyDescent="0.3">
      <c r="A232" t="s">
        <v>1241</v>
      </c>
    </row>
    <row r="233" spans="1:1" x14ac:dyDescent="0.3">
      <c r="A233" t="s">
        <v>1242</v>
      </c>
    </row>
    <row r="234" spans="1:1" x14ac:dyDescent="0.3">
      <c r="A234" t="s">
        <v>1243</v>
      </c>
    </row>
    <row r="235" spans="1:1" x14ac:dyDescent="0.3">
      <c r="A235" t="s">
        <v>1813</v>
      </c>
    </row>
    <row r="236" spans="1:1" x14ac:dyDescent="0.3">
      <c r="A236" t="s">
        <v>1244</v>
      </c>
    </row>
    <row r="237" spans="1:1" x14ac:dyDescent="0.3">
      <c r="A237" t="s">
        <v>1245</v>
      </c>
    </row>
    <row r="238" spans="1:1" x14ac:dyDescent="0.3">
      <c r="A238" t="s">
        <v>1246</v>
      </c>
    </row>
    <row r="239" spans="1:1" x14ac:dyDescent="0.3">
      <c r="A239" t="s">
        <v>1247</v>
      </c>
    </row>
    <row r="240" spans="1:1" x14ac:dyDescent="0.3">
      <c r="A240" t="s">
        <v>1248</v>
      </c>
    </row>
    <row r="241" spans="1:1" x14ac:dyDescent="0.3">
      <c r="A241" t="s">
        <v>1249</v>
      </c>
    </row>
    <row r="242" spans="1:1" x14ac:dyDescent="0.3">
      <c r="A242" t="s">
        <v>1250</v>
      </c>
    </row>
    <row r="243" spans="1:1" x14ac:dyDescent="0.3">
      <c r="A243" t="s">
        <v>1251</v>
      </c>
    </row>
    <row r="244" spans="1:1" x14ac:dyDescent="0.3">
      <c r="A244" t="s">
        <v>1252</v>
      </c>
    </row>
    <row r="245" spans="1:1" x14ac:dyDescent="0.3">
      <c r="A245" t="s">
        <v>1253</v>
      </c>
    </row>
    <row r="246" spans="1:1" x14ac:dyDescent="0.3">
      <c r="A246" t="s">
        <v>1254</v>
      </c>
    </row>
    <row r="247" spans="1:1" x14ac:dyDescent="0.3">
      <c r="A247" t="s">
        <v>1255</v>
      </c>
    </row>
    <row r="248" spans="1:1" x14ac:dyDescent="0.3">
      <c r="A248" t="s">
        <v>1256</v>
      </c>
    </row>
    <row r="249" spans="1:1" x14ac:dyDescent="0.3">
      <c r="A249" t="s">
        <v>1257</v>
      </c>
    </row>
    <row r="250" spans="1:1" x14ac:dyDescent="0.3">
      <c r="A250" t="s">
        <v>1258</v>
      </c>
    </row>
    <row r="251" spans="1:1" x14ac:dyDescent="0.3">
      <c r="A251" t="s">
        <v>1814</v>
      </c>
    </row>
    <row r="252" spans="1:1" x14ac:dyDescent="0.3">
      <c r="A252" t="s">
        <v>1259</v>
      </c>
    </row>
    <row r="253" spans="1:1" x14ac:dyDescent="0.3">
      <c r="A253" t="s">
        <v>1260</v>
      </c>
    </row>
    <row r="254" spans="1:1" x14ac:dyDescent="0.3">
      <c r="A254" t="s">
        <v>1261</v>
      </c>
    </row>
    <row r="255" spans="1:1" x14ac:dyDescent="0.3">
      <c r="A255" t="s">
        <v>1262</v>
      </c>
    </row>
    <row r="256" spans="1:1" x14ac:dyDescent="0.3">
      <c r="A256" t="s">
        <v>1263</v>
      </c>
    </row>
    <row r="257" spans="1:1" x14ac:dyDescent="0.3">
      <c r="A257" t="s">
        <v>1264</v>
      </c>
    </row>
    <row r="258" spans="1:1" x14ac:dyDescent="0.3">
      <c r="A258" t="s">
        <v>1265</v>
      </c>
    </row>
    <row r="259" spans="1:1" x14ac:dyDescent="0.3">
      <c r="A259" t="s">
        <v>1266</v>
      </c>
    </row>
    <row r="260" spans="1:1" x14ac:dyDescent="0.3">
      <c r="A260" t="s">
        <v>1267</v>
      </c>
    </row>
    <row r="261" spans="1:1" x14ac:dyDescent="0.3">
      <c r="A261" t="s">
        <v>1268</v>
      </c>
    </row>
    <row r="262" spans="1:1" x14ac:dyDescent="0.3">
      <c r="A262" t="s">
        <v>1269</v>
      </c>
    </row>
    <row r="263" spans="1:1" x14ac:dyDescent="0.3">
      <c r="A263" t="s">
        <v>1270</v>
      </c>
    </row>
    <row r="264" spans="1:1" x14ac:dyDescent="0.3">
      <c r="A264" t="s">
        <v>1271</v>
      </c>
    </row>
    <row r="265" spans="1:1" x14ac:dyDescent="0.3">
      <c r="A265" t="s">
        <v>1272</v>
      </c>
    </row>
    <row r="266" spans="1:1" x14ac:dyDescent="0.3">
      <c r="A266" t="s">
        <v>1273</v>
      </c>
    </row>
    <row r="267" spans="1:1" x14ac:dyDescent="0.3">
      <c r="A267" t="s">
        <v>1274</v>
      </c>
    </row>
    <row r="268" spans="1:1" x14ac:dyDescent="0.3">
      <c r="A268" t="s">
        <v>1275</v>
      </c>
    </row>
    <row r="269" spans="1:1" x14ac:dyDescent="0.3">
      <c r="A269" t="s">
        <v>1276</v>
      </c>
    </row>
    <row r="270" spans="1:1" x14ac:dyDescent="0.3">
      <c r="A270" t="s">
        <v>1277</v>
      </c>
    </row>
    <row r="271" spans="1:1" x14ac:dyDescent="0.3">
      <c r="A271" t="s">
        <v>1278</v>
      </c>
    </row>
    <row r="272" spans="1:1" x14ac:dyDescent="0.3">
      <c r="A272" t="s">
        <v>1279</v>
      </c>
    </row>
    <row r="273" spans="1:1" x14ac:dyDescent="0.3">
      <c r="A273" t="s">
        <v>1280</v>
      </c>
    </row>
    <row r="274" spans="1:1" x14ac:dyDescent="0.3">
      <c r="A274" t="s">
        <v>1281</v>
      </c>
    </row>
    <row r="275" spans="1:1" x14ac:dyDescent="0.3">
      <c r="A275" t="s">
        <v>1282</v>
      </c>
    </row>
    <row r="276" spans="1:1" x14ac:dyDescent="0.3">
      <c r="A276" t="s">
        <v>1283</v>
      </c>
    </row>
    <row r="277" spans="1:1" x14ac:dyDescent="0.3">
      <c r="A277" t="s">
        <v>1284</v>
      </c>
    </row>
    <row r="278" spans="1:1" x14ac:dyDescent="0.3">
      <c r="A278" t="s">
        <v>1285</v>
      </c>
    </row>
    <row r="279" spans="1:1" x14ac:dyDescent="0.3">
      <c r="A279" t="s">
        <v>1286</v>
      </c>
    </row>
    <row r="280" spans="1:1" x14ac:dyDescent="0.3">
      <c r="A280" t="s">
        <v>1287</v>
      </c>
    </row>
    <row r="281" spans="1:1" x14ac:dyDescent="0.3">
      <c r="A281" t="s">
        <v>1288</v>
      </c>
    </row>
    <row r="282" spans="1:1" x14ac:dyDescent="0.3">
      <c r="A282" t="s">
        <v>1289</v>
      </c>
    </row>
    <row r="283" spans="1:1" x14ac:dyDescent="0.3">
      <c r="A283" t="s">
        <v>1290</v>
      </c>
    </row>
    <row r="284" spans="1:1" x14ac:dyDescent="0.3">
      <c r="A284" t="s">
        <v>1291</v>
      </c>
    </row>
    <row r="285" spans="1:1" x14ac:dyDescent="0.3">
      <c r="A285" t="s">
        <v>1292</v>
      </c>
    </row>
    <row r="286" spans="1:1" x14ac:dyDescent="0.3">
      <c r="A286" t="s">
        <v>1293</v>
      </c>
    </row>
    <row r="287" spans="1:1" x14ac:dyDescent="0.3">
      <c r="A287" t="s">
        <v>1294</v>
      </c>
    </row>
    <row r="288" spans="1:1" x14ac:dyDescent="0.3">
      <c r="A288" t="s">
        <v>1295</v>
      </c>
    </row>
    <row r="289" spans="1:1" x14ac:dyDescent="0.3">
      <c r="A289" t="s">
        <v>1296</v>
      </c>
    </row>
    <row r="290" spans="1:1" x14ac:dyDescent="0.3">
      <c r="A290" t="s">
        <v>1297</v>
      </c>
    </row>
    <row r="291" spans="1:1" x14ac:dyDescent="0.3">
      <c r="A291" t="s">
        <v>1298</v>
      </c>
    </row>
    <row r="292" spans="1:1" x14ac:dyDescent="0.3">
      <c r="A292" t="s">
        <v>1299</v>
      </c>
    </row>
    <row r="293" spans="1:1" x14ac:dyDescent="0.3">
      <c r="A293" t="s">
        <v>1300</v>
      </c>
    </row>
    <row r="294" spans="1:1" x14ac:dyDescent="0.3">
      <c r="A294" t="s">
        <v>1301</v>
      </c>
    </row>
    <row r="295" spans="1:1" x14ac:dyDescent="0.3">
      <c r="A295" t="s">
        <v>1302</v>
      </c>
    </row>
    <row r="296" spans="1:1" x14ac:dyDescent="0.3">
      <c r="A296" t="s">
        <v>1303</v>
      </c>
    </row>
    <row r="297" spans="1:1" x14ac:dyDescent="0.3">
      <c r="A297" t="s">
        <v>1304</v>
      </c>
    </row>
    <row r="298" spans="1:1" x14ac:dyDescent="0.3">
      <c r="A298" t="s">
        <v>1305</v>
      </c>
    </row>
    <row r="299" spans="1:1" x14ac:dyDescent="0.3">
      <c r="A299" t="s">
        <v>1306</v>
      </c>
    </row>
    <row r="300" spans="1:1" x14ac:dyDescent="0.3">
      <c r="A300" t="s">
        <v>1307</v>
      </c>
    </row>
    <row r="301" spans="1:1" x14ac:dyDescent="0.3">
      <c r="A301" t="s">
        <v>1308</v>
      </c>
    </row>
    <row r="302" spans="1:1" x14ac:dyDescent="0.3">
      <c r="A302" t="s">
        <v>1309</v>
      </c>
    </row>
    <row r="303" spans="1:1" x14ac:dyDescent="0.3">
      <c r="A303" t="s">
        <v>1310</v>
      </c>
    </row>
    <row r="304" spans="1:1" x14ac:dyDescent="0.3">
      <c r="A304" t="s">
        <v>1311</v>
      </c>
    </row>
    <row r="305" spans="1:1" x14ac:dyDescent="0.3">
      <c r="A305" t="s">
        <v>1312</v>
      </c>
    </row>
    <row r="306" spans="1:1" x14ac:dyDescent="0.3">
      <c r="A306" t="s">
        <v>1313</v>
      </c>
    </row>
    <row r="307" spans="1:1" x14ac:dyDescent="0.3">
      <c r="A307" t="s">
        <v>1314</v>
      </c>
    </row>
    <row r="308" spans="1:1" x14ac:dyDescent="0.3">
      <c r="A308" t="s">
        <v>1315</v>
      </c>
    </row>
    <row r="309" spans="1:1" x14ac:dyDescent="0.3">
      <c r="A309" t="s">
        <v>1316</v>
      </c>
    </row>
    <row r="310" spans="1:1" x14ac:dyDescent="0.3">
      <c r="A310" t="s">
        <v>1317</v>
      </c>
    </row>
    <row r="311" spans="1:1" x14ac:dyDescent="0.3">
      <c r="A311" t="s">
        <v>1318</v>
      </c>
    </row>
    <row r="312" spans="1:1" x14ac:dyDescent="0.3">
      <c r="A312" t="s">
        <v>1319</v>
      </c>
    </row>
    <row r="313" spans="1:1" x14ac:dyDescent="0.3">
      <c r="A313" t="s">
        <v>1320</v>
      </c>
    </row>
    <row r="314" spans="1:1" x14ac:dyDescent="0.3">
      <c r="A314" t="s">
        <v>1321</v>
      </c>
    </row>
    <row r="315" spans="1:1" x14ac:dyDescent="0.3">
      <c r="A315" t="s">
        <v>1322</v>
      </c>
    </row>
    <row r="316" spans="1:1" x14ac:dyDescent="0.3">
      <c r="A316" t="s">
        <v>1323</v>
      </c>
    </row>
    <row r="317" spans="1:1" x14ac:dyDescent="0.3">
      <c r="A317" t="s">
        <v>1324</v>
      </c>
    </row>
    <row r="318" spans="1:1" x14ac:dyDescent="0.3">
      <c r="A318" t="s">
        <v>1325</v>
      </c>
    </row>
    <row r="319" spans="1:1" x14ac:dyDescent="0.3">
      <c r="A319" t="s">
        <v>1326</v>
      </c>
    </row>
    <row r="320" spans="1:1" x14ac:dyDescent="0.3">
      <c r="A320" t="s">
        <v>1327</v>
      </c>
    </row>
    <row r="321" spans="1:1" x14ac:dyDescent="0.3">
      <c r="A321" t="s">
        <v>1328</v>
      </c>
    </row>
    <row r="322" spans="1:1" x14ac:dyDescent="0.3">
      <c r="A322" t="s">
        <v>1329</v>
      </c>
    </row>
    <row r="323" spans="1:1" x14ac:dyDescent="0.3">
      <c r="A323" t="s">
        <v>1330</v>
      </c>
    </row>
    <row r="324" spans="1:1" x14ac:dyDescent="0.3">
      <c r="A324" t="s">
        <v>1331</v>
      </c>
    </row>
    <row r="325" spans="1:1" x14ac:dyDescent="0.3">
      <c r="A325" t="s">
        <v>1332</v>
      </c>
    </row>
    <row r="326" spans="1:1" x14ac:dyDescent="0.3">
      <c r="A326" t="s">
        <v>1333</v>
      </c>
    </row>
    <row r="327" spans="1:1" x14ac:dyDescent="0.3">
      <c r="A327" t="s">
        <v>1334</v>
      </c>
    </row>
    <row r="328" spans="1:1" x14ac:dyDescent="0.3">
      <c r="A328" t="s">
        <v>1335</v>
      </c>
    </row>
    <row r="329" spans="1:1" x14ac:dyDescent="0.3">
      <c r="A329" t="s">
        <v>1336</v>
      </c>
    </row>
    <row r="330" spans="1:1" x14ac:dyDescent="0.3">
      <c r="A330" t="s">
        <v>1337</v>
      </c>
    </row>
    <row r="331" spans="1:1" x14ac:dyDescent="0.3">
      <c r="A331" t="s">
        <v>1338</v>
      </c>
    </row>
    <row r="332" spans="1:1" x14ac:dyDescent="0.3">
      <c r="A332" t="s">
        <v>1339</v>
      </c>
    </row>
    <row r="333" spans="1:1" x14ac:dyDescent="0.3">
      <c r="A333" t="s">
        <v>1340</v>
      </c>
    </row>
    <row r="334" spans="1:1" x14ac:dyDescent="0.3">
      <c r="A334" t="s">
        <v>1341</v>
      </c>
    </row>
    <row r="335" spans="1:1" x14ac:dyDescent="0.3">
      <c r="A335" t="s">
        <v>1342</v>
      </c>
    </row>
    <row r="336" spans="1:1" x14ac:dyDescent="0.3">
      <c r="A336" t="s">
        <v>1343</v>
      </c>
    </row>
    <row r="337" spans="1:1" x14ac:dyDescent="0.3">
      <c r="A337" t="s">
        <v>1344</v>
      </c>
    </row>
    <row r="338" spans="1:1" x14ac:dyDescent="0.3">
      <c r="A338" t="s">
        <v>1345</v>
      </c>
    </row>
    <row r="339" spans="1:1" x14ac:dyDescent="0.3">
      <c r="A339" t="s">
        <v>1346</v>
      </c>
    </row>
    <row r="340" spans="1:1" x14ac:dyDescent="0.3">
      <c r="A340" t="s">
        <v>1347</v>
      </c>
    </row>
    <row r="341" spans="1:1" x14ac:dyDescent="0.3">
      <c r="A341" t="s">
        <v>1348</v>
      </c>
    </row>
    <row r="342" spans="1:1" x14ac:dyDescent="0.3">
      <c r="A342" t="s">
        <v>1349</v>
      </c>
    </row>
    <row r="343" spans="1:1" x14ac:dyDescent="0.3">
      <c r="A343" t="s">
        <v>1350</v>
      </c>
    </row>
    <row r="344" spans="1:1" x14ac:dyDescent="0.3">
      <c r="A344" t="s">
        <v>1351</v>
      </c>
    </row>
    <row r="345" spans="1:1" x14ac:dyDescent="0.3">
      <c r="A345" t="s">
        <v>1352</v>
      </c>
    </row>
    <row r="346" spans="1:1" x14ac:dyDescent="0.3">
      <c r="A346" t="s">
        <v>1353</v>
      </c>
    </row>
    <row r="347" spans="1:1" x14ac:dyDescent="0.3">
      <c r="A347" t="s">
        <v>1354</v>
      </c>
    </row>
    <row r="348" spans="1:1" x14ac:dyDescent="0.3">
      <c r="A348" t="s">
        <v>1355</v>
      </c>
    </row>
    <row r="349" spans="1:1" x14ac:dyDescent="0.3">
      <c r="A349" t="s">
        <v>1356</v>
      </c>
    </row>
    <row r="350" spans="1:1" x14ac:dyDescent="0.3">
      <c r="A350" t="s">
        <v>1357</v>
      </c>
    </row>
    <row r="351" spans="1:1" x14ac:dyDescent="0.3">
      <c r="A351" t="s">
        <v>1358</v>
      </c>
    </row>
    <row r="352" spans="1:1" x14ac:dyDescent="0.3">
      <c r="A352" t="s">
        <v>1359</v>
      </c>
    </row>
    <row r="353" spans="1:1" x14ac:dyDescent="0.3">
      <c r="A353" t="s">
        <v>1360</v>
      </c>
    </row>
    <row r="354" spans="1:1" x14ac:dyDescent="0.3">
      <c r="A354" t="s">
        <v>1361</v>
      </c>
    </row>
    <row r="355" spans="1:1" x14ac:dyDescent="0.3">
      <c r="A355" t="s">
        <v>1362</v>
      </c>
    </row>
    <row r="356" spans="1:1" x14ac:dyDescent="0.3">
      <c r="A356" t="s">
        <v>1363</v>
      </c>
    </row>
    <row r="357" spans="1:1" x14ac:dyDescent="0.3">
      <c r="A357" t="s">
        <v>1364</v>
      </c>
    </row>
    <row r="358" spans="1:1" x14ac:dyDescent="0.3">
      <c r="A358" t="s">
        <v>1365</v>
      </c>
    </row>
    <row r="359" spans="1:1" x14ac:dyDescent="0.3">
      <c r="A359" t="s">
        <v>1366</v>
      </c>
    </row>
    <row r="360" spans="1:1" x14ac:dyDescent="0.3">
      <c r="A360" t="s">
        <v>1367</v>
      </c>
    </row>
    <row r="361" spans="1:1" x14ac:dyDescent="0.3">
      <c r="A361" t="s">
        <v>1368</v>
      </c>
    </row>
    <row r="362" spans="1:1" x14ac:dyDescent="0.3">
      <c r="A362" t="s">
        <v>1369</v>
      </c>
    </row>
    <row r="363" spans="1:1" x14ac:dyDescent="0.3">
      <c r="A363" t="s">
        <v>1370</v>
      </c>
    </row>
    <row r="364" spans="1:1" x14ac:dyDescent="0.3">
      <c r="A364" t="s">
        <v>1371</v>
      </c>
    </row>
    <row r="365" spans="1:1" x14ac:dyDescent="0.3">
      <c r="A365" t="s">
        <v>1372</v>
      </c>
    </row>
    <row r="366" spans="1:1" x14ac:dyDescent="0.3">
      <c r="A366" t="s">
        <v>1373</v>
      </c>
    </row>
    <row r="367" spans="1:1" x14ac:dyDescent="0.3">
      <c r="A367" t="s">
        <v>1374</v>
      </c>
    </row>
    <row r="368" spans="1:1" x14ac:dyDescent="0.3">
      <c r="A368" t="s">
        <v>1375</v>
      </c>
    </row>
    <row r="369" spans="1:1" x14ac:dyDescent="0.3">
      <c r="A369" t="s">
        <v>1376</v>
      </c>
    </row>
    <row r="370" spans="1:1" x14ac:dyDescent="0.3">
      <c r="A370" t="s">
        <v>1377</v>
      </c>
    </row>
    <row r="371" spans="1:1" x14ac:dyDescent="0.3">
      <c r="A371" t="s">
        <v>1378</v>
      </c>
    </row>
    <row r="372" spans="1:1" x14ac:dyDescent="0.3">
      <c r="A372" t="s">
        <v>1379</v>
      </c>
    </row>
    <row r="373" spans="1:1" x14ac:dyDescent="0.3">
      <c r="A373" t="s">
        <v>1380</v>
      </c>
    </row>
    <row r="374" spans="1:1" x14ac:dyDescent="0.3">
      <c r="A374" t="s">
        <v>1381</v>
      </c>
    </row>
    <row r="375" spans="1:1" x14ac:dyDescent="0.3">
      <c r="A375" t="s">
        <v>1382</v>
      </c>
    </row>
    <row r="376" spans="1:1" x14ac:dyDescent="0.3">
      <c r="A376" t="s">
        <v>1383</v>
      </c>
    </row>
    <row r="377" spans="1:1" x14ac:dyDescent="0.3">
      <c r="A377" t="s">
        <v>1384</v>
      </c>
    </row>
    <row r="378" spans="1:1" x14ac:dyDescent="0.3">
      <c r="A378" t="s">
        <v>1385</v>
      </c>
    </row>
    <row r="379" spans="1:1" x14ac:dyDescent="0.3">
      <c r="A379" t="s">
        <v>1386</v>
      </c>
    </row>
    <row r="380" spans="1:1" x14ac:dyDescent="0.3">
      <c r="A380" t="s">
        <v>1387</v>
      </c>
    </row>
    <row r="381" spans="1:1" x14ac:dyDescent="0.3">
      <c r="A381" t="s">
        <v>1388</v>
      </c>
    </row>
    <row r="382" spans="1:1" x14ac:dyDescent="0.3">
      <c r="A382" t="s">
        <v>1389</v>
      </c>
    </row>
    <row r="383" spans="1:1" x14ac:dyDescent="0.3">
      <c r="A383" t="s">
        <v>1390</v>
      </c>
    </row>
    <row r="384" spans="1:1" x14ac:dyDescent="0.3">
      <c r="A384" t="s">
        <v>1391</v>
      </c>
    </row>
    <row r="385" spans="1:1" x14ac:dyDescent="0.3">
      <c r="A385" t="s">
        <v>1392</v>
      </c>
    </row>
    <row r="386" spans="1:1" x14ac:dyDescent="0.3">
      <c r="A386" t="s">
        <v>1393</v>
      </c>
    </row>
    <row r="387" spans="1:1" x14ac:dyDescent="0.3">
      <c r="A387" t="s">
        <v>1394</v>
      </c>
    </row>
    <row r="388" spans="1:1" x14ac:dyDescent="0.3">
      <c r="A388" t="s">
        <v>1395</v>
      </c>
    </row>
    <row r="389" spans="1:1" x14ac:dyDescent="0.3">
      <c r="A389" t="s">
        <v>1396</v>
      </c>
    </row>
    <row r="390" spans="1:1" x14ac:dyDescent="0.3">
      <c r="A390" t="s">
        <v>1397</v>
      </c>
    </row>
    <row r="391" spans="1:1" x14ac:dyDescent="0.3">
      <c r="A391" t="s">
        <v>1398</v>
      </c>
    </row>
    <row r="392" spans="1:1" x14ac:dyDescent="0.3">
      <c r="A392" t="s">
        <v>1399</v>
      </c>
    </row>
    <row r="393" spans="1:1" x14ac:dyDescent="0.3">
      <c r="A393" t="s">
        <v>1400</v>
      </c>
    </row>
    <row r="394" spans="1:1" x14ac:dyDescent="0.3">
      <c r="A394" t="s">
        <v>1401</v>
      </c>
    </row>
    <row r="395" spans="1:1" x14ac:dyDescent="0.3">
      <c r="A395" t="s">
        <v>1402</v>
      </c>
    </row>
    <row r="396" spans="1:1" x14ac:dyDescent="0.3">
      <c r="A396" t="s">
        <v>1403</v>
      </c>
    </row>
    <row r="397" spans="1:1" x14ac:dyDescent="0.3">
      <c r="A397" t="s">
        <v>1404</v>
      </c>
    </row>
    <row r="398" spans="1:1" x14ac:dyDescent="0.3">
      <c r="A398" t="s">
        <v>1405</v>
      </c>
    </row>
    <row r="399" spans="1:1" x14ac:dyDescent="0.3">
      <c r="A399" t="s">
        <v>1406</v>
      </c>
    </row>
    <row r="400" spans="1:1" x14ac:dyDescent="0.3">
      <c r="A400" t="s">
        <v>1407</v>
      </c>
    </row>
    <row r="401" spans="1:1" x14ac:dyDescent="0.3">
      <c r="A401" t="s">
        <v>1408</v>
      </c>
    </row>
    <row r="402" spans="1:1" x14ac:dyDescent="0.3">
      <c r="A402" t="s">
        <v>1409</v>
      </c>
    </row>
    <row r="403" spans="1:1" x14ac:dyDescent="0.3">
      <c r="A403" t="s">
        <v>1410</v>
      </c>
    </row>
    <row r="404" spans="1:1" x14ac:dyDescent="0.3">
      <c r="A404" t="s">
        <v>1411</v>
      </c>
    </row>
    <row r="405" spans="1:1" x14ac:dyDescent="0.3">
      <c r="A405" t="s">
        <v>1412</v>
      </c>
    </row>
    <row r="406" spans="1:1" x14ac:dyDescent="0.3">
      <c r="A406" t="s">
        <v>1413</v>
      </c>
    </row>
    <row r="407" spans="1:1" x14ac:dyDescent="0.3">
      <c r="A407" t="s">
        <v>1414</v>
      </c>
    </row>
    <row r="408" spans="1:1" x14ac:dyDescent="0.3">
      <c r="A408" t="s">
        <v>1415</v>
      </c>
    </row>
    <row r="409" spans="1:1" x14ac:dyDescent="0.3">
      <c r="A409" t="s">
        <v>1416</v>
      </c>
    </row>
    <row r="410" spans="1:1" x14ac:dyDescent="0.3">
      <c r="A410" t="s">
        <v>1417</v>
      </c>
    </row>
    <row r="411" spans="1:1" x14ac:dyDescent="0.3">
      <c r="A411" t="s">
        <v>1418</v>
      </c>
    </row>
    <row r="412" spans="1:1" x14ac:dyDescent="0.3">
      <c r="A412" t="s">
        <v>1419</v>
      </c>
    </row>
    <row r="413" spans="1:1" x14ac:dyDescent="0.3">
      <c r="A413" t="s">
        <v>1420</v>
      </c>
    </row>
    <row r="414" spans="1:1" x14ac:dyDescent="0.3">
      <c r="A414" t="s">
        <v>1421</v>
      </c>
    </row>
    <row r="415" spans="1:1" x14ac:dyDescent="0.3">
      <c r="A415" t="s">
        <v>1422</v>
      </c>
    </row>
    <row r="416" spans="1:1" x14ac:dyDescent="0.3">
      <c r="A416" t="s">
        <v>1423</v>
      </c>
    </row>
    <row r="417" spans="1:1" x14ac:dyDescent="0.3">
      <c r="A417" t="s">
        <v>1424</v>
      </c>
    </row>
    <row r="418" spans="1:1" x14ac:dyDescent="0.3">
      <c r="A418" t="s">
        <v>1425</v>
      </c>
    </row>
    <row r="419" spans="1:1" x14ac:dyDescent="0.3">
      <c r="A419" t="s">
        <v>1426</v>
      </c>
    </row>
    <row r="420" spans="1:1" x14ac:dyDescent="0.3">
      <c r="A420" t="s">
        <v>1427</v>
      </c>
    </row>
    <row r="421" spans="1:1" x14ac:dyDescent="0.3">
      <c r="A421" t="s">
        <v>1428</v>
      </c>
    </row>
    <row r="422" spans="1:1" x14ac:dyDescent="0.3">
      <c r="A422" t="s">
        <v>1429</v>
      </c>
    </row>
    <row r="423" spans="1:1" x14ac:dyDescent="0.3">
      <c r="A423" t="s">
        <v>1430</v>
      </c>
    </row>
    <row r="424" spans="1:1" x14ac:dyDescent="0.3">
      <c r="A424" t="s">
        <v>1431</v>
      </c>
    </row>
    <row r="425" spans="1:1" x14ac:dyDescent="0.3">
      <c r="A425" t="s">
        <v>1432</v>
      </c>
    </row>
    <row r="426" spans="1:1" x14ac:dyDescent="0.3">
      <c r="A426" t="s">
        <v>1823</v>
      </c>
    </row>
    <row r="427" spans="1:1" x14ac:dyDescent="0.3">
      <c r="A427" t="s">
        <v>1433</v>
      </c>
    </row>
    <row r="428" spans="1:1" x14ac:dyDescent="0.3">
      <c r="A428" t="s">
        <v>1434</v>
      </c>
    </row>
    <row r="429" spans="1:1" x14ac:dyDescent="0.3">
      <c r="A429" t="s">
        <v>1435</v>
      </c>
    </row>
    <row r="430" spans="1:1" x14ac:dyDescent="0.3">
      <c r="A430" t="s">
        <v>1436</v>
      </c>
    </row>
    <row r="431" spans="1:1" x14ac:dyDescent="0.3">
      <c r="A431" t="s">
        <v>1437</v>
      </c>
    </row>
    <row r="432" spans="1:1" x14ac:dyDescent="0.3">
      <c r="A432" t="s">
        <v>1438</v>
      </c>
    </row>
    <row r="433" spans="1:1" x14ac:dyDescent="0.3">
      <c r="A433" t="s">
        <v>1439</v>
      </c>
    </row>
    <row r="434" spans="1:1" x14ac:dyDescent="0.3">
      <c r="A434" t="s">
        <v>1440</v>
      </c>
    </row>
    <row r="435" spans="1:1" x14ac:dyDescent="0.3">
      <c r="A435" t="s">
        <v>1441</v>
      </c>
    </row>
    <row r="436" spans="1:1" x14ac:dyDescent="0.3">
      <c r="A436" t="s">
        <v>1442</v>
      </c>
    </row>
    <row r="437" spans="1:1" x14ac:dyDescent="0.3">
      <c r="A437" t="s">
        <v>1443</v>
      </c>
    </row>
    <row r="438" spans="1:1" x14ac:dyDescent="0.3">
      <c r="A438" t="s">
        <v>1444</v>
      </c>
    </row>
    <row r="439" spans="1:1" x14ac:dyDescent="0.3">
      <c r="A439" t="s">
        <v>1445</v>
      </c>
    </row>
    <row r="440" spans="1:1" x14ac:dyDescent="0.3">
      <c r="A440" t="s">
        <v>1446</v>
      </c>
    </row>
    <row r="441" spans="1:1" x14ac:dyDescent="0.3">
      <c r="A441" t="s">
        <v>1447</v>
      </c>
    </row>
    <row r="442" spans="1:1" x14ac:dyDescent="0.3">
      <c r="A442" t="s">
        <v>1448</v>
      </c>
    </row>
    <row r="443" spans="1:1" x14ac:dyDescent="0.3">
      <c r="A443" t="s">
        <v>1449</v>
      </c>
    </row>
    <row r="444" spans="1:1" x14ac:dyDescent="0.3">
      <c r="A444" t="s">
        <v>1450</v>
      </c>
    </row>
    <row r="445" spans="1:1" x14ac:dyDescent="0.3">
      <c r="A445" t="s">
        <v>1451</v>
      </c>
    </row>
    <row r="446" spans="1:1" x14ac:dyDescent="0.3">
      <c r="A446" t="s">
        <v>1452</v>
      </c>
    </row>
    <row r="447" spans="1:1" x14ac:dyDescent="0.3">
      <c r="A447" t="s">
        <v>1453</v>
      </c>
    </row>
    <row r="448" spans="1:1" x14ac:dyDescent="0.3">
      <c r="A448" t="s">
        <v>1454</v>
      </c>
    </row>
    <row r="449" spans="1:1" x14ac:dyDescent="0.3">
      <c r="A449" t="s">
        <v>1455</v>
      </c>
    </row>
    <row r="450" spans="1:1" x14ac:dyDescent="0.3">
      <c r="A450" t="s">
        <v>1456</v>
      </c>
    </row>
    <row r="451" spans="1:1" x14ac:dyDescent="0.3">
      <c r="A451" t="s">
        <v>1457</v>
      </c>
    </row>
    <row r="452" spans="1:1" x14ac:dyDescent="0.3">
      <c r="A452" t="s">
        <v>1458</v>
      </c>
    </row>
    <row r="453" spans="1:1" x14ac:dyDescent="0.3">
      <c r="A453" t="s">
        <v>1459</v>
      </c>
    </row>
    <row r="454" spans="1:1" x14ac:dyDescent="0.3">
      <c r="A454" t="s">
        <v>1460</v>
      </c>
    </row>
    <row r="455" spans="1:1" x14ac:dyDescent="0.3">
      <c r="A455" t="s">
        <v>1461</v>
      </c>
    </row>
    <row r="456" spans="1:1" x14ac:dyDescent="0.3">
      <c r="A456" t="s">
        <v>1815</v>
      </c>
    </row>
    <row r="457" spans="1:1" x14ac:dyDescent="0.3">
      <c r="A457" t="s">
        <v>1462</v>
      </c>
    </row>
    <row r="458" spans="1:1" x14ac:dyDescent="0.3">
      <c r="A458" t="s">
        <v>1463</v>
      </c>
    </row>
    <row r="459" spans="1:1" x14ac:dyDescent="0.3">
      <c r="A459" t="s">
        <v>1464</v>
      </c>
    </row>
    <row r="460" spans="1:1" x14ac:dyDescent="0.3">
      <c r="A460" t="s">
        <v>1465</v>
      </c>
    </row>
    <row r="461" spans="1:1" x14ac:dyDescent="0.3">
      <c r="A461" t="s">
        <v>1466</v>
      </c>
    </row>
    <row r="462" spans="1:1" x14ac:dyDescent="0.3">
      <c r="A462" t="s">
        <v>1467</v>
      </c>
    </row>
    <row r="463" spans="1:1" x14ac:dyDescent="0.3">
      <c r="A463" t="s">
        <v>1468</v>
      </c>
    </row>
    <row r="464" spans="1:1" x14ac:dyDescent="0.3">
      <c r="A464" t="s">
        <v>1469</v>
      </c>
    </row>
    <row r="465" spans="1:1" x14ac:dyDescent="0.3">
      <c r="A465" t="s">
        <v>1470</v>
      </c>
    </row>
    <row r="466" spans="1:1" x14ac:dyDescent="0.3">
      <c r="A466" t="s">
        <v>1471</v>
      </c>
    </row>
    <row r="467" spans="1:1" x14ac:dyDescent="0.3">
      <c r="A467" t="s">
        <v>1472</v>
      </c>
    </row>
    <row r="468" spans="1:1" x14ac:dyDescent="0.3">
      <c r="A468" t="s">
        <v>1473</v>
      </c>
    </row>
    <row r="469" spans="1:1" x14ac:dyDescent="0.3">
      <c r="A469" t="s">
        <v>1474</v>
      </c>
    </row>
    <row r="470" spans="1:1" x14ac:dyDescent="0.3">
      <c r="A470" t="s">
        <v>1475</v>
      </c>
    </row>
    <row r="471" spans="1:1" x14ac:dyDescent="0.3">
      <c r="A471" t="s">
        <v>1476</v>
      </c>
    </row>
    <row r="472" spans="1:1" x14ac:dyDescent="0.3">
      <c r="A472" t="s">
        <v>1477</v>
      </c>
    </row>
    <row r="473" spans="1:1" x14ac:dyDescent="0.3">
      <c r="A473" t="s">
        <v>1478</v>
      </c>
    </row>
    <row r="474" spans="1:1" x14ac:dyDescent="0.3">
      <c r="A474" t="s">
        <v>1479</v>
      </c>
    </row>
    <row r="475" spans="1:1" x14ac:dyDescent="0.3">
      <c r="A475" t="s">
        <v>1480</v>
      </c>
    </row>
    <row r="476" spans="1:1" x14ac:dyDescent="0.3">
      <c r="A476" t="s">
        <v>1481</v>
      </c>
    </row>
    <row r="477" spans="1:1" x14ac:dyDescent="0.3">
      <c r="A477" t="s">
        <v>1482</v>
      </c>
    </row>
    <row r="478" spans="1:1" x14ac:dyDescent="0.3">
      <c r="A478" t="s">
        <v>1483</v>
      </c>
    </row>
    <row r="479" spans="1:1" x14ac:dyDescent="0.3">
      <c r="A479" t="s">
        <v>1484</v>
      </c>
    </row>
    <row r="480" spans="1:1" x14ac:dyDescent="0.3">
      <c r="A480" t="s">
        <v>1485</v>
      </c>
    </row>
    <row r="481" spans="1:1" x14ac:dyDescent="0.3">
      <c r="A481" t="s">
        <v>1486</v>
      </c>
    </row>
    <row r="482" spans="1:1" x14ac:dyDescent="0.3">
      <c r="A482" t="s">
        <v>1487</v>
      </c>
    </row>
    <row r="483" spans="1:1" x14ac:dyDescent="0.3">
      <c r="A483" t="s">
        <v>1488</v>
      </c>
    </row>
    <row r="484" spans="1:1" x14ac:dyDescent="0.3">
      <c r="A484" t="s">
        <v>1489</v>
      </c>
    </row>
    <row r="485" spans="1:1" x14ac:dyDescent="0.3">
      <c r="A485" t="s">
        <v>1490</v>
      </c>
    </row>
    <row r="486" spans="1:1" x14ac:dyDescent="0.3">
      <c r="A486" t="s">
        <v>1491</v>
      </c>
    </row>
    <row r="487" spans="1:1" x14ac:dyDescent="0.3">
      <c r="A487" t="s">
        <v>1492</v>
      </c>
    </row>
    <row r="488" spans="1:1" x14ac:dyDescent="0.3">
      <c r="A488" t="s">
        <v>1493</v>
      </c>
    </row>
    <row r="489" spans="1:1" x14ac:dyDescent="0.3">
      <c r="A489" t="s">
        <v>1494</v>
      </c>
    </row>
    <row r="490" spans="1:1" x14ac:dyDescent="0.3">
      <c r="A490" t="s">
        <v>1495</v>
      </c>
    </row>
    <row r="491" spans="1:1" x14ac:dyDescent="0.3">
      <c r="A491" t="s">
        <v>1496</v>
      </c>
    </row>
    <row r="492" spans="1:1" x14ac:dyDescent="0.3">
      <c r="A492" t="s">
        <v>1497</v>
      </c>
    </row>
    <row r="493" spans="1:1" x14ac:dyDescent="0.3">
      <c r="A493" t="s">
        <v>1498</v>
      </c>
    </row>
    <row r="494" spans="1:1" x14ac:dyDescent="0.3">
      <c r="A494" t="s">
        <v>1499</v>
      </c>
    </row>
    <row r="495" spans="1:1" x14ac:dyDescent="0.3">
      <c r="A495" t="s">
        <v>1500</v>
      </c>
    </row>
    <row r="496" spans="1:1" x14ac:dyDescent="0.3">
      <c r="A496" t="s">
        <v>1501</v>
      </c>
    </row>
    <row r="497" spans="1:1" x14ac:dyDescent="0.3">
      <c r="A497" t="s">
        <v>1502</v>
      </c>
    </row>
    <row r="498" spans="1:1" x14ac:dyDescent="0.3">
      <c r="A498" t="s">
        <v>1503</v>
      </c>
    </row>
    <row r="499" spans="1:1" x14ac:dyDescent="0.3">
      <c r="A499" t="s">
        <v>1504</v>
      </c>
    </row>
    <row r="500" spans="1:1" x14ac:dyDescent="0.3">
      <c r="A500" t="s">
        <v>1505</v>
      </c>
    </row>
    <row r="501" spans="1:1" x14ac:dyDescent="0.3">
      <c r="A501" t="s">
        <v>1506</v>
      </c>
    </row>
    <row r="502" spans="1:1" x14ac:dyDescent="0.3">
      <c r="A502" t="s">
        <v>1507</v>
      </c>
    </row>
    <row r="503" spans="1:1" x14ac:dyDescent="0.3">
      <c r="A503" t="s">
        <v>1508</v>
      </c>
    </row>
    <row r="504" spans="1:1" x14ac:dyDescent="0.3">
      <c r="A504" t="s">
        <v>1509</v>
      </c>
    </row>
    <row r="505" spans="1:1" x14ac:dyDescent="0.3">
      <c r="A505" t="s">
        <v>1510</v>
      </c>
    </row>
    <row r="506" spans="1:1" x14ac:dyDescent="0.3">
      <c r="A506" t="s">
        <v>1511</v>
      </c>
    </row>
    <row r="507" spans="1:1" x14ac:dyDescent="0.3">
      <c r="A507" t="s">
        <v>1512</v>
      </c>
    </row>
    <row r="508" spans="1:1" x14ac:dyDescent="0.3">
      <c r="A508" t="s">
        <v>1513</v>
      </c>
    </row>
    <row r="509" spans="1:1" x14ac:dyDescent="0.3">
      <c r="A509" t="s">
        <v>1514</v>
      </c>
    </row>
    <row r="510" spans="1:1" x14ac:dyDescent="0.3">
      <c r="A510" t="s">
        <v>1515</v>
      </c>
    </row>
    <row r="511" spans="1:1" x14ac:dyDescent="0.3">
      <c r="A511" t="s">
        <v>1516</v>
      </c>
    </row>
    <row r="512" spans="1:1" x14ac:dyDescent="0.3">
      <c r="A512" t="s">
        <v>1517</v>
      </c>
    </row>
    <row r="513" spans="1:1" x14ac:dyDescent="0.3">
      <c r="A513" t="s">
        <v>1518</v>
      </c>
    </row>
    <row r="514" spans="1:1" x14ac:dyDescent="0.3">
      <c r="A514" t="s">
        <v>1519</v>
      </c>
    </row>
    <row r="515" spans="1:1" x14ac:dyDescent="0.3">
      <c r="A515" t="s">
        <v>1520</v>
      </c>
    </row>
    <row r="516" spans="1:1" x14ac:dyDescent="0.3">
      <c r="A516" t="s">
        <v>1521</v>
      </c>
    </row>
    <row r="517" spans="1:1" x14ac:dyDescent="0.3">
      <c r="A517" t="s">
        <v>1522</v>
      </c>
    </row>
    <row r="518" spans="1:1" x14ac:dyDescent="0.3">
      <c r="A518" t="s">
        <v>1523</v>
      </c>
    </row>
    <row r="519" spans="1:1" x14ac:dyDescent="0.3">
      <c r="A519" t="s">
        <v>1524</v>
      </c>
    </row>
    <row r="520" spans="1:1" x14ac:dyDescent="0.3">
      <c r="A520" t="s">
        <v>1525</v>
      </c>
    </row>
    <row r="521" spans="1:1" x14ac:dyDescent="0.3">
      <c r="A521" t="s">
        <v>1526</v>
      </c>
    </row>
    <row r="522" spans="1:1" x14ac:dyDescent="0.3">
      <c r="A522" t="s">
        <v>1527</v>
      </c>
    </row>
    <row r="523" spans="1:1" x14ac:dyDescent="0.3">
      <c r="A523" t="s">
        <v>1528</v>
      </c>
    </row>
    <row r="524" spans="1:1" x14ac:dyDescent="0.3">
      <c r="A524" t="s">
        <v>1529</v>
      </c>
    </row>
    <row r="525" spans="1:1" x14ac:dyDescent="0.3">
      <c r="A525" t="s">
        <v>1530</v>
      </c>
    </row>
    <row r="526" spans="1:1" x14ac:dyDescent="0.3">
      <c r="A526" t="s">
        <v>1531</v>
      </c>
    </row>
    <row r="527" spans="1:1" x14ac:dyDescent="0.3">
      <c r="A527" t="s">
        <v>1532</v>
      </c>
    </row>
    <row r="528" spans="1:1" x14ac:dyDescent="0.3">
      <c r="A528" t="s">
        <v>1533</v>
      </c>
    </row>
    <row r="529" spans="1:1" x14ac:dyDescent="0.3">
      <c r="A529" t="s">
        <v>1534</v>
      </c>
    </row>
    <row r="530" spans="1:1" x14ac:dyDescent="0.3">
      <c r="A530" t="s">
        <v>1535</v>
      </c>
    </row>
    <row r="531" spans="1:1" x14ac:dyDescent="0.3">
      <c r="A531" t="s">
        <v>1536</v>
      </c>
    </row>
    <row r="532" spans="1:1" x14ac:dyDescent="0.3">
      <c r="A532" t="s">
        <v>1537</v>
      </c>
    </row>
    <row r="533" spans="1:1" x14ac:dyDescent="0.3">
      <c r="A533" t="s">
        <v>1538</v>
      </c>
    </row>
    <row r="534" spans="1:1" x14ac:dyDescent="0.3">
      <c r="A534" t="s">
        <v>1539</v>
      </c>
    </row>
    <row r="535" spans="1:1" x14ac:dyDescent="0.3">
      <c r="A535" t="s">
        <v>1540</v>
      </c>
    </row>
    <row r="536" spans="1:1" x14ac:dyDescent="0.3">
      <c r="A536" t="s">
        <v>1541</v>
      </c>
    </row>
    <row r="537" spans="1:1" x14ac:dyDescent="0.3">
      <c r="A537" t="s">
        <v>1542</v>
      </c>
    </row>
    <row r="538" spans="1:1" x14ac:dyDescent="0.3">
      <c r="A538" t="s">
        <v>1543</v>
      </c>
    </row>
    <row r="539" spans="1:1" x14ac:dyDescent="0.3">
      <c r="A539" t="s">
        <v>1544</v>
      </c>
    </row>
    <row r="540" spans="1:1" x14ac:dyDescent="0.3">
      <c r="A540" t="s">
        <v>1545</v>
      </c>
    </row>
    <row r="541" spans="1:1" x14ac:dyDescent="0.3">
      <c r="A541" t="s">
        <v>1546</v>
      </c>
    </row>
    <row r="542" spans="1:1" x14ac:dyDescent="0.3">
      <c r="A542" t="s">
        <v>1547</v>
      </c>
    </row>
    <row r="543" spans="1:1" x14ac:dyDescent="0.3">
      <c r="A543" t="s">
        <v>1548</v>
      </c>
    </row>
    <row r="544" spans="1:1" x14ac:dyDescent="0.3">
      <c r="A544" t="s">
        <v>1549</v>
      </c>
    </row>
    <row r="545" spans="1:1" x14ac:dyDescent="0.3">
      <c r="A545" t="s">
        <v>1550</v>
      </c>
    </row>
    <row r="546" spans="1:1" x14ac:dyDescent="0.3">
      <c r="A546" t="s">
        <v>1551</v>
      </c>
    </row>
    <row r="547" spans="1:1" x14ac:dyDescent="0.3">
      <c r="A547" t="s">
        <v>1552</v>
      </c>
    </row>
    <row r="548" spans="1:1" x14ac:dyDescent="0.3">
      <c r="A548" t="s">
        <v>1553</v>
      </c>
    </row>
    <row r="549" spans="1:1" x14ac:dyDescent="0.3">
      <c r="A549" t="s">
        <v>1554</v>
      </c>
    </row>
    <row r="550" spans="1:1" x14ac:dyDescent="0.3">
      <c r="A550" t="s">
        <v>1555</v>
      </c>
    </row>
    <row r="551" spans="1:1" x14ac:dyDescent="0.3">
      <c r="A551" t="s">
        <v>1556</v>
      </c>
    </row>
    <row r="552" spans="1:1" x14ac:dyDescent="0.3">
      <c r="A552" t="s">
        <v>1557</v>
      </c>
    </row>
    <row r="553" spans="1:1" x14ac:dyDescent="0.3">
      <c r="A553" t="s">
        <v>1558</v>
      </c>
    </row>
    <row r="554" spans="1:1" x14ac:dyDescent="0.3">
      <c r="A554" t="s">
        <v>1559</v>
      </c>
    </row>
    <row r="555" spans="1:1" x14ac:dyDescent="0.3">
      <c r="A555" t="s">
        <v>1560</v>
      </c>
    </row>
    <row r="556" spans="1:1" x14ac:dyDescent="0.3">
      <c r="A556" t="s">
        <v>1561</v>
      </c>
    </row>
    <row r="557" spans="1:1" x14ac:dyDescent="0.3">
      <c r="A557" t="s">
        <v>1562</v>
      </c>
    </row>
    <row r="558" spans="1:1" x14ac:dyDescent="0.3">
      <c r="A558" t="s">
        <v>1563</v>
      </c>
    </row>
    <row r="559" spans="1:1" x14ac:dyDescent="0.3">
      <c r="A559" t="s">
        <v>1564</v>
      </c>
    </row>
    <row r="560" spans="1:1" x14ac:dyDescent="0.3">
      <c r="A560" t="s">
        <v>1565</v>
      </c>
    </row>
    <row r="561" spans="1:1" x14ac:dyDescent="0.3">
      <c r="A561" t="s">
        <v>1566</v>
      </c>
    </row>
    <row r="562" spans="1:1" x14ac:dyDescent="0.3">
      <c r="A562" t="s">
        <v>1567</v>
      </c>
    </row>
    <row r="563" spans="1:1" x14ac:dyDescent="0.3">
      <c r="A563" t="s">
        <v>1568</v>
      </c>
    </row>
    <row r="564" spans="1:1" x14ac:dyDescent="0.3">
      <c r="A564" t="s">
        <v>1569</v>
      </c>
    </row>
    <row r="565" spans="1:1" x14ac:dyDescent="0.3">
      <c r="A565" t="s">
        <v>1570</v>
      </c>
    </row>
    <row r="566" spans="1:1" x14ac:dyDescent="0.3">
      <c r="A566" t="s">
        <v>1571</v>
      </c>
    </row>
    <row r="567" spans="1:1" x14ac:dyDescent="0.3">
      <c r="A567" t="s">
        <v>1572</v>
      </c>
    </row>
    <row r="568" spans="1:1" x14ac:dyDescent="0.3">
      <c r="A568" t="s">
        <v>1573</v>
      </c>
    </row>
    <row r="569" spans="1:1" x14ac:dyDescent="0.3">
      <c r="A569" t="s">
        <v>1574</v>
      </c>
    </row>
    <row r="570" spans="1:1" x14ac:dyDescent="0.3">
      <c r="A570" t="s">
        <v>1575</v>
      </c>
    </row>
    <row r="571" spans="1:1" x14ac:dyDescent="0.3">
      <c r="A571" t="s">
        <v>1576</v>
      </c>
    </row>
    <row r="572" spans="1:1" x14ac:dyDescent="0.3">
      <c r="A572" t="s">
        <v>1577</v>
      </c>
    </row>
    <row r="573" spans="1:1" x14ac:dyDescent="0.3">
      <c r="A573" t="s">
        <v>1578</v>
      </c>
    </row>
    <row r="574" spans="1:1" x14ac:dyDescent="0.3">
      <c r="A574" t="s">
        <v>1579</v>
      </c>
    </row>
    <row r="575" spans="1:1" x14ac:dyDescent="0.3">
      <c r="A575" t="s">
        <v>1580</v>
      </c>
    </row>
    <row r="576" spans="1:1" x14ac:dyDescent="0.3">
      <c r="A576" t="s">
        <v>1581</v>
      </c>
    </row>
    <row r="577" spans="1:1" x14ac:dyDescent="0.3">
      <c r="A577" t="s">
        <v>1582</v>
      </c>
    </row>
    <row r="578" spans="1:1" x14ac:dyDescent="0.3">
      <c r="A578" t="s">
        <v>1583</v>
      </c>
    </row>
    <row r="579" spans="1:1" x14ac:dyDescent="0.3">
      <c r="A579" t="s">
        <v>1584</v>
      </c>
    </row>
    <row r="580" spans="1:1" x14ac:dyDescent="0.3">
      <c r="A580" t="s">
        <v>1585</v>
      </c>
    </row>
    <row r="581" spans="1:1" x14ac:dyDescent="0.3">
      <c r="A581" t="s">
        <v>1586</v>
      </c>
    </row>
    <row r="582" spans="1:1" x14ac:dyDescent="0.3">
      <c r="A582" t="s">
        <v>1587</v>
      </c>
    </row>
    <row r="583" spans="1:1" x14ac:dyDescent="0.3">
      <c r="A583" t="s">
        <v>1588</v>
      </c>
    </row>
    <row r="584" spans="1:1" x14ac:dyDescent="0.3">
      <c r="A584" t="s">
        <v>1589</v>
      </c>
    </row>
    <row r="585" spans="1:1" x14ac:dyDescent="0.3">
      <c r="A585" t="s">
        <v>1590</v>
      </c>
    </row>
    <row r="586" spans="1:1" x14ac:dyDescent="0.3">
      <c r="A586" t="s">
        <v>1591</v>
      </c>
    </row>
    <row r="587" spans="1:1" x14ac:dyDescent="0.3">
      <c r="A587" t="s">
        <v>1592</v>
      </c>
    </row>
    <row r="588" spans="1:1" x14ac:dyDescent="0.3">
      <c r="A588" t="s">
        <v>1593</v>
      </c>
    </row>
    <row r="589" spans="1:1" x14ac:dyDescent="0.3">
      <c r="A589" t="s">
        <v>1594</v>
      </c>
    </row>
    <row r="590" spans="1:1" x14ac:dyDescent="0.3">
      <c r="A590" t="s">
        <v>1595</v>
      </c>
    </row>
    <row r="591" spans="1:1" x14ac:dyDescent="0.3">
      <c r="A591" t="s">
        <v>1596</v>
      </c>
    </row>
    <row r="592" spans="1:1" x14ac:dyDescent="0.3">
      <c r="A592" t="s">
        <v>1597</v>
      </c>
    </row>
    <row r="593" spans="1:1" x14ac:dyDescent="0.3">
      <c r="A593" t="s">
        <v>1598</v>
      </c>
    </row>
    <row r="594" spans="1:1" x14ac:dyDescent="0.3">
      <c r="A594" t="s">
        <v>1599</v>
      </c>
    </row>
    <row r="595" spans="1:1" x14ac:dyDescent="0.3">
      <c r="A595" t="s">
        <v>1600</v>
      </c>
    </row>
    <row r="596" spans="1:1" x14ac:dyDescent="0.3">
      <c r="A596" t="s">
        <v>1601</v>
      </c>
    </row>
    <row r="597" spans="1:1" x14ac:dyDescent="0.3">
      <c r="A597" t="s">
        <v>1602</v>
      </c>
    </row>
    <row r="598" spans="1:1" x14ac:dyDescent="0.3">
      <c r="A598" t="s">
        <v>1603</v>
      </c>
    </row>
    <row r="599" spans="1:1" x14ac:dyDescent="0.3">
      <c r="A599" t="s">
        <v>1604</v>
      </c>
    </row>
    <row r="600" spans="1:1" x14ac:dyDescent="0.3">
      <c r="A600" t="s">
        <v>1605</v>
      </c>
    </row>
    <row r="601" spans="1:1" x14ac:dyDescent="0.3">
      <c r="A601" t="s">
        <v>1606</v>
      </c>
    </row>
    <row r="602" spans="1:1" x14ac:dyDescent="0.3">
      <c r="A602" t="s">
        <v>1607</v>
      </c>
    </row>
    <row r="603" spans="1:1" x14ac:dyDescent="0.3">
      <c r="A603" t="s">
        <v>1608</v>
      </c>
    </row>
    <row r="604" spans="1:1" x14ac:dyDescent="0.3">
      <c r="A604" t="s">
        <v>1609</v>
      </c>
    </row>
    <row r="605" spans="1:1" x14ac:dyDescent="0.3">
      <c r="A605" t="s">
        <v>1610</v>
      </c>
    </row>
    <row r="606" spans="1:1" x14ac:dyDescent="0.3">
      <c r="A606" t="s">
        <v>1611</v>
      </c>
    </row>
    <row r="607" spans="1:1" x14ac:dyDescent="0.3">
      <c r="A607" t="s">
        <v>1612</v>
      </c>
    </row>
    <row r="608" spans="1:1" x14ac:dyDescent="0.3">
      <c r="A608" t="s">
        <v>1613</v>
      </c>
    </row>
    <row r="609" spans="1:1" x14ac:dyDescent="0.3">
      <c r="A609" t="s">
        <v>1614</v>
      </c>
    </row>
    <row r="610" spans="1:1" x14ac:dyDescent="0.3">
      <c r="A610" t="s">
        <v>1615</v>
      </c>
    </row>
    <row r="611" spans="1:1" x14ac:dyDescent="0.3">
      <c r="A611" t="s">
        <v>1616</v>
      </c>
    </row>
    <row r="612" spans="1:1" x14ac:dyDescent="0.3">
      <c r="A612" t="s">
        <v>1617</v>
      </c>
    </row>
    <row r="613" spans="1:1" x14ac:dyDescent="0.3">
      <c r="A613" t="s">
        <v>1618</v>
      </c>
    </row>
    <row r="614" spans="1:1" x14ac:dyDescent="0.3">
      <c r="A614" t="s">
        <v>1619</v>
      </c>
    </row>
    <row r="615" spans="1:1" x14ac:dyDescent="0.3">
      <c r="A615" t="s">
        <v>1620</v>
      </c>
    </row>
    <row r="616" spans="1:1" x14ac:dyDescent="0.3">
      <c r="A616" t="s">
        <v>1621</v>
      </c>
    </row>
    <row r="617" spans="1:1" x14ac:dyDescent="0.3">
      <c r="A617" t="s">
        <v>1622</v>
      </c>
    </row>
    <row r="618" spans="1:1" x14ac:dyDescent="0.3">
      <c r="A618" t="s">
        <v>1623</v>
      </c>
    </row>
    <row r="619" spans="1:1" x14ac:dyDescent="0.3">
      <c r="A619" t="s">
        <v>1624</v>
      </c>
    </row>
    <row r="620" spans="1:1" x14ac:dyDescent="0.3">
      <c r="A620" t="s">
        <v>1625</v>
      </c>
    </row>
    <row r="621" spans="1:1" x14ac:dyDescent="0.3">
      <c r="A621" t="s">
        <v>1626</v>
      </c>
    </row>
    <row r="622" spans="1:1" x14ac:dyDescent="0.3">
      <c r="A622" t="s">
        <v>1627</v>
      </c>
    </row>
    <row r="623" spans="1:1" x14ac:dyDescent="0.3">
      <c r="A623" t="s">
        <v>1628</v>
      </c>
    </row>
    <row r="624" spans="1:1" x14ac:dyDescent="0.3">
      <c r="A624" t="s">
        <v>1629</v>
      </c>
    </row>
    <row r="625" spans="1:1" x14ac:dyDescent="0.3">
      <c r="A625" t="s">
        <v>1630</v>
      </c>
    </row>
    <row r="626" spans="1:1" x14ac:dyDescent="0.3">
      <c r="A626" t="s">
        <v>1631</v>
      </c>
    </row>
    <row r="627" spans="1:1" x14ac:dyDescent="0.3">
      <c r="A627" t="s">
        <v>1632</v>
      </c>
    </row>
    <row r="628" spans="1:1" x14ac:dyDescent="0.3">
      <c r="A628" t="s">
        <v>1633</v>
      </c>
    </row>
    <row r="629" spans="1:1" x14ac:dyDescent="0.3">
      <c r="A629" t="s">
        <v>1634</v>
      </c>
    </row>
    <row r="630" spans="1:1" x14ac:dyDescent="0.3">
      <c r="A630" t="s">
        <v>1635</v>
      </c>
    </row>
    <row r="631" spans="1:1" x14ac:dyDescent="0.3">
      <c r="A631" t="s">
        <v>1636</v>
      </c>
    </row>
    <row r="632" spans="1:1" x14ac:dyDescent="0.3">
      <c r="A632" t="s">
        <v>1637</v>
      </c>
    </row>
    <row r="633" spans="1:1" x14ac:dyDescent="0.3">
      <c r="A633" t="s">
        <v>1638</v>
      </c>
    </row>
    <row r="634" spans="1:1" x14ac:dyDescent="0.3">
      <c r="A634" t="s">
        <v>1639</v>
      </c>
    </row>
    <row r="635" spans="1:1" x14ac:dyDescent="0.3">
      <c r="A635" t="s">
        <v>1640</v>
      </c>
    </row>
    <row r="636" spans="1:1" x14ac:dyDescent="0.3">
      <c r="A636" t="s">
        <v>1641</v>
      </c>
    </row>
    <row r="637" spans="1:1" x14ac:dyDescent="0.3">
      <c r="A637" t="s">
        <v>1642</v>
      </c>
    </row>
    <row r="638" spans="1:1" x14ac:dyDescent="0.3">
      <c r="A638" t="s">
        <v>1643</v>
      </c>
    </row>
    <row r="639" spans="1:1" x14ac:dyDescent="0.3">
      <c r="A639" t="s">
        <v>1644</v>
      </c>
    </row>
    <row r="640" spans="1:1" x14ac:dyDescent="0.3">
      <c r="A640" t="s">
        <v>1645</v>
      </c>
    </row>
    <row r="641" spans="1:1" x14ac:dyDescent="0.3">
      <c r="A641" t="s">
        <v>1646</v>
      </c>
    </row>
    <row r="642" spans="1:1" x14ac:dyDescent="0.3">
      <c r="A642" t="s">
        <v>1647</v>
      </c>
    </row>
    <row r="643" spans="1:1" x14ac:dyDescent="0.3">
      <c r="A643" t="s">
        <v>1648</v>
      </c>
    </row>
    <row r="644" spans="1:1" x14ac:dyDescent="0.3">
      <c r="A644" t="s">
        <v>1649</v>
      </c>
    </row>
    <row r="645" spans="1:1" x14ac:dyDescent="0.3">
      <c r="A645" t="s">
        <v>1650</v>
      </c>
    </row>
    <row r="646" spans="1:1" x14ac:dyDescent="0.3">
      <c r="A646" t="s">
        <v>1651</v>
      </c>
    </row>
    <row r="647" spans="1:1" x14ac:dyDescent="0.3">
      <c r="A647" t="s">
        <v>1652</v>
      </c>
    </row>
    <row r="648" spans="1:1" x14ac:dyDescent="0.3">
      <c r="A648" t="s">
        <v>1653</v>
      </c>
    </row>
    <row r="649" spans="1:1" x14ac:dyDescent="0.3">
      <c r="A649" t="s">
        <v>1654</v>
      </c>
    </row>
    <row r="650" spans="1:1" x14ac:dyDescent="0.3">
      <c r="A650" t="s">
        <v>1655</v>
      </c>
    </row>
    <row r="651" spans="1:1" x14ac:dyDescent="0.3">
      <c r="A651" t="s">
        <v>1656</v>
      </c>
    </row>
    <row r="652" spans="1:1" x14ac:dyDescent="0.3">
      <c r="A652" t="s">
        <v>1657</v>
      </c>
    </row>
    <row r="653" spans="1:1" x14ac:dyDescent="0.3">
      <c r="A653" t="s">
        <v>1658</v>
      </c>
    </row>
    <row r="654" spans="1:1" x14ac:dyDescent="0.3">
      <c r="A654" t="s">
        <v>1659</v>
      </c>
    </row>
    <row r="655" spans="1:1" x14ac:dyDescent="0.3">
      <c r="A655" t="s">
        <v>1660</v>
      </c>
    </row>
    <row r="656" spans="1:1" x14ac:dyDescent="0.3">
      <c r="A656" t="s">
        <v>1661</v>
      </c>
    </row>
    <row r="657" spans="1:1" x14ac:dyDescent="0.3">
      <c r="A657" t="s">
        <v>1662</v>
      </c>
    </row>
    <row r="658" spans="1:1" x14ac:dyDescent="0.3">
      <c r="A658" t="s">
        <v>1663</v>
      </c>
    </row>
    <row r="659" spans="1:1" x14ac:dyDescent="0.3">
      <c r="A659" t="s">
        <v>1664</v>
      </c>
    </row>
    <row r="660" spans="1:1" x14ac:dyDescent="0.3">
      <c r="A660" t="s">
        <v>1665</v>
      </c>
    </row>
    <row r="661" spans="1:1" x14ac:dyDescent="0.3">
      <c r="A661" t="s">
        <v>1666</v>
      </c>
    </row>
    <row r="662" spans="1:1" x14ac:dyDescent="0.3">
      <c r="A662" t="s">
        <v>1667</v>
      </c>
    </row>
    <row r="663" spans="1:1" x14ac:dyDescent="0.3">
      <c r="A663" t="s">
        <v>1668</v>
      </c>
    </row>
    <row r="664" spans="1:1" x14ac:dyDescent="0.3">
      <c r="A664" t="s">
        <v>1669</v>
      </c>
    </row>
    <row r="665" spans="1:1" x14ac:dyDescent="0.3">
      <c r="A665" t="s">
        <v>1670</v>
      </c>
    </row>
    <row r="666" spans="1:1" x14ac:dyDescent="0.3">
      <c r="A666" t="s">
        <v>1671</v>
      </c>
    </row>
    <row r="667" spans="1:1" x14ac:dyDescent="0.3">
      <c r="A667" t="s">
        <v>1672</v>
      </c>
    </row>
    <row r="668" spans="1:1" x14ac:dyDescent="0.3">
      <c r="A668" t="s">
        <v>1816</v>
      </c>
    </row>
    <row r="669" spans="1:1" x14ac:dyDescent="0.3">
      <c r="A669" t="s">
        <v>1673</v>
      </c>
    </row>
    <row r="670" spans="1:1" x14ac:dyDescent="0.3">
      <c r="A670" t="s">
        <v>1674</v>
      </c>
    </row>
    <row r="671" spans="1:1" x14ac:dyDescent="0.3">
      <c r="A671" t="s">
        <v>1675</v>
      </c>
    </row>
    <row r="672" spans="1:1" x14ac:dyDescent="0.3">
      <c r="A672" t="s">
        <v>1676</v>
      </c>
    </row>
    <row r="673" spans="1:1" x14ac:dyDescent="0.3">
      <c r="A673" t="s">
        <v>1677</v>
      </c>
    </row>
    <row r="674" spans="1:1" x14ac:dyDescent="0.3">
      <c r="A674" t="s">
        <v>1678</v>
      </c>
    </row>
    <row r="675" spans="1:1" x14ac:dyDescent="0.3">
      <c r="A675" t="s">
        <v>1679</v>
      </c>
    </row>
    <row r="676" spans="1:1" x14ac:dyDescent="0.3">
      <c r="A676" t="s">
        <v>1680</v>
      </c>
    </row>
    <row r="677" spans="1:1" x14ac:dyDescent="0.3">
      <c r="A677" t="s">
        <v>1681</v>
      </c>
    </row>
    <row r="678" spans="1:1" x14ac:dyDescent="0.3">
      <c r="A678" t="s">
        <v>1682</v>
      </c>
    </row>
    <row r="679" spans="1:1" x14ac:dyDescent="0.3">
      <c r="A679" t="s">
        <v>1683</v>
      </c>
    </row>
    <row r="680" spans="1:1" x14ac:dyDescent="0.3">
      <c r="A680" t="s">
        <v>1684</v>
      </c>
    </row>
    <row r="681" spans="1:1" x14ac:dyDescent="0.3">
      <c r="A681" t="s">
        <v>1685</v>
      </c>
    </row>
    <row r="682" spans="1:1" x14ac:dyDescent="0.3">
      <c r="A682" t="s">
        <v>1686</v>
      </c>
    </row>
    <row r="683" spans="1:1" x14ac:dyDescent="0.3">
      <c r="A683" t="s">
        <v>1687</v>
      </c>
    </row>
    <row r="684" spans="1:1" x14ac:dyDescent="0.3">
      <c r="A684" t="s">
        <v>1688</v>
      </c>
    </row>
    <row r="685" spans="1:1" x14ac:dyDescent="0.3">
      <c r="A685" t="s">
        <v>1689</v>
      </c>
    </row>
    <row r="686" spans="1:1" x14ac:dyDescent="0.3">
      <c r="A686" t="s">
        <v>1690</v>
      </c>
    </row>
    <row r="687" spans="1:1" x14ac:dyDescent="0.3">
      <c r="A687" t="s">
        <v>1691</v>
      </c>
    </row>
    <row r="688" spans="1:1" x14ac:dyDescent="0.3">
      <c r="A688" t="s">
        <v>1692</v>
      </c>
    </row>
    <row r="689" spans="1:1" x14ac:dyDescent="0.3">
      <c r="A689" t="s">
        <v>1693</v>
      </c>
    </row>
    <row r="690" spans="1:1" x14ac:dyDescent="0.3">
      <c r="A690" t="s">
        <v>1694</v>
      </c>
    </row>
    <row r="691" spans="1:1" x14ac:dyDescent="0.3">
      <c r="A691" t="s">
        <v>1695</v>
      </c>
    </row>
    <row r="692" spans="1:1" x14ac:dyDescent="0.3">
      <c r="A692" t="s">
        <v>1696</v>
      </c>
    </row>
    <row r="693" spans="1:1" x14ac:dyDescent="0.3">
      <c r="A693" t="s">
        <v>1697</v>
      </c>
    </row>
    <row r="694" spans="1:1" x14ac:dyDescent="0.3">
      <c r="A694" t="s">
        <v>1698</v>
      </c>
    </row>
    <row r="695" spans="1:1" x14ac:dyDescent="0.3">
      <c r="A695" t="s">
        <v>1699</v>
      </c>
    </row>
    <row r="696" spans="1:1" x14ac:dyDescent="0.3">
      <c r="A696" t="s">
        <v>1817</v>
      </c>
    </row>
    <row r="697" spans="1:1" x14ac:dyDescent="0.3">
      <c r="A697" t="s">
        <v>1700</v>
      </c>
    </row>
    <row r="698" spans="1:1" x14ac:dyDescent="0.3">
      <c r="A698" t="s">
        <v>1701</v>
      </c>
    </row>
    <row r="699" spans="1:1" x14ac:dyDescent="0.3">
      <c r="A699" t="s">
        <v>1702</v>
      </c>
    </row>
    <row r="700" spans="1:1" x14ac:dyDescent="0.3">
      <c r="A700" t="s">
        <v>1703</v>
      </c>
    </row>
    <row r="701" spans="1:1" x14ac:dyDescent="0.3">
      <c r="A701" t="s">
        <v>1704</v>
      </c>
    </row>
    <row r="702" spans="1:1" x14ac:dyDescent="0.3">
      <c r="A702" t="s">
        <v>1705</v>
      </c>
    </row>
    <row r="703" spans="1:1" x14ac:dyDescent="0.3">
      <c r="A703" t="s">
        <v>1818</v>
      </c>
    </row>
    <row r="704" spans="1:1" x14ac:dyDescent="0.3">
      <c r="A704" t="s">
        <v>1706</v>
      </c>
    </row>
    <row r="705" spans="1:1" x14ac:dyDescent="0.3">
      <c r="A705" t="s">
        <v>1707</v>
      </c>
    </row>
    <row r="706" spans="1:1" x14ac:dyDescent="0.3">
      <c r="A706" t="s">
        <v>1708</v>
      </c>
    </row>
    <row r="707" spans="1:1" x14ac:dyDescent="0.3">
      <c r="A707" t="s">
        <v>1709</v>
      </c>
    </row>
    <row r="708" spans="1:1" x14ac:dyDescent="0.3">
      <c r="A708" t="s">
        <v>1710</v>
      </c>
    </row>
    <row r="709" spans="1:1" x14ac:dyDescent="0.3">
      <c r="A709" t="s">
        <v>1711</v>
      </c>
    </row>
    <row r="710" spans="1:1" x14ac:dyDescent="0.3">
      <c r="A710" t="s">
        <v>1712</v>
      </c>
    </row>
    <row r="711" spans="1:1" x14ac:dyDescent="0.3">
      <c r="A711" t="s">
        <v>1713</v>
      </c>
    </row>
    <row r="712" spans="1:1" x14ac:dyDescent="0.3">
      <c r="A712" t="s">
        <v>1714</v>
      </c>
    </row>
    <row r="713" spans="1:1" x14ac:dyDescent="0.3">
      <c r="A713" t="s">
        <v>1715</v>
      </c>
    </row>
    <row r="714" spans="1:1" x14ac:dyDescent="0.3">
      <c r="A714" t="s">
        <v>1716</v>
      </c>
    </row>
    <row r="715" spans="1:1" x14ac:dyDescent="0.3">
      <c r="A715" t="s">
        <v>1717</v>
      </c>
    </row>
    <row r="716" spans="1:1" x14ac:dyDescent="0.3">
      <c r="A716" t="s">
        <v>1718</v>
      </c>
    </row>
    <row r="717" spans="1:1" x14ac:dyDescent="0.3">
      <c r="A717" t="s">
        <v>1719</v>
      </c>
    </row>
    <row r="718" spans="1:1" x14ac:dyDescent="0.3">
      <c r="A718" t="s">
        <v>1720</v>
      </c>
    </row>
    <row r="719" spans="1:1" x14ac:dyDescent="0.3">
      <c r="A719" t="s">
        <v>1721</v>
      </c>
    </row>
    <row r="720" spans="1:1" x14ac:dyDescent="0.3">
      <c r="A720" t="s">
        <v>1722</v>
      </c>
    </row>
    <row r="721" spans="1:1" x14ac:dyDescent="0.3">
      <c r="A721" t="s">
        <v>1723</v>
      </c>
    </row>
    <row r="722" spans="1:1" x14ac:dyDescent="0.3">
      <c r="A722" t="s">
        <v>1724</v>
      </c>
    </row>
    <row r="723" spans="1:1" x14ac:dyDescent="0.3">
      <c r="A723" t="s">
        <v>1725</v>
      </c>
    </row>
    <row r="724" spans="1:1" x14ac:dyDescent="0.3">
      <c r="A724" t="s">
        <v>1726</v>
      </c>
    </row>
    <row r="725" spans="1:1" x14ac:dyDescent="0.3">
      <c r="A725" t="s">
        <v>1727</v>
      </c>
    </row>
    <row r="726" spans="1:1" x14ac:dyDescent="0.3">
      <c r="A726" t="s">
        <v>1728</v>
      </c>
    </row>
    <row r="727" spans="1:1" x14ac:dyDescent="0.3">
      <c r="A727" t="s">
        <v>1729</v>
      </c>
    </row>
    <row r="728" spans="1:1" x14ac:dyDescent="0.3">
      <c r="A728" t="s">
        <v>1730</v>
      </c>
    </row>
    <row r="729" spans="1:1" x14ac:dyDescent="0.3">
      <c r="A729" t="s">
        <v>1731</v>
      </c>
    </row>
    <row r="730" spans="1:1" x14ac:dyDescent="0.3">
      <c r="A730" t="s">
        <v>1732</v>
      </c>
    </row>
    <row r="731" spans="1:1" x14ac:dyDescent="0.3">
      <c r="A731" t="s">
        <v>1733</v>
      </c>
    </row>
    <row r="732" spans="1:1" x14ac:dyDescent="0.3">
      <c r="A732" t="s">
        <v>1734</v>
      </c>
    </row>
    <row r="733" spans="1:1" x14ac:dyDescent="0.3">
      <c r="A733" t="s">
        <v>1735</v>
      </c>
    </row>
    <row r="734" spans="1:1" x14ac:dyDescent="0.3">
      <c r="A734" t="s">
        <v>1736</v>
      </c>
    </row>
    <row r="735" spans="1:1" x14ac:dyDescent="0.3">
      <c r="A735" t="s">
        <v>1737</v>
      </c>
    </row>
    <row r="736" spans="1:1" x14ac:dyDescent="0.3">
      <c r="A736" t="s">
        <v>1738</v>
      </c>
    </row>
    <row r="737" spans="1:1" x14ac:dyDescent="0.3">
      <c r="A737" t="s">
        <v>1739</v>
      </c>
    </row>
    <row r="738" spans="1:1" x14ac:dyDescent="0.3">
      <c r="A738" t="s">
        <v>1740</v>
      </c>
    </row>
    <row r="739" spans="1:1" x14ac:dyDescent="0.3">
      <c r="A739" t="s">
        <v>1741</v>
      </c>
    </row>
    <row r="740" spans="1:1" x14ac:dyDescent="0.3">
      <c r="A740" t="s">
        <v>1742</v>
      </c>
    </row>
    <row r="741" spans="1:1" x14ac:dyDescent="0.3">
      <c r="A741" t="s">
        <v>1743</v>
      </c>
    </row>
    <row r="742" spans="1:1" x14ac:dyDescent="0.3">
      <c r="A742" t="s">
        <v>1744</v>
      </c>
    </row>
    <row r="743" spans="1:1" x14ac:dyDescent="0.3">
      <c r="A743" t="s">
        <v>1745</v>
      </c>
    </row>
    <row r="744" spans="1:1" x14ac:dyDescent="0.3">
      <c r="A744" t="s">
        <v>1746</v>
      </c>
    </row>
    <row r="745" spans="1:1" x14ac:dyDescent="0.3">
      <c r="A745" t="s">
        <v>1747</v>
      </c>
    </row>
    <row r="746" spans="1:1" x14ac:dyDescent="0.3">
      <c r="A746" t="s">
        <v>1748</v>
      </c>
    </row>
    <row r="747" spans="1:1" x14ac:dyDescent="0.3">
      <c r="A747" t="s">
        <v>1749</v>
      </c>
    </row>
    <row r="748" spans="1:1" x14ac:dyDescent="0.3">
      <c r="A748" t="s">
        <v>1750</v>
      </c>
    </row>
    <row r="749" spans="1:1" x14ac:dyDescent="0.3">
      <c r="A749" t="s">
        <v>1751</v>
      </c>
    </row>
    <row r="750" spans="1:1" x14ac:dyDescent="0.3">
      <c r="A750" t="s">
        <v>1752</v>
      </c>
    </row>
    <row r="751" spans="1:1" x14ac:dyDescent="0.3">
      <c r="A751" t="s">
        <v>1753</v>
      </c>
    </row>
    <row r="752" spans="1:1" x14ac:dyDescent="0.3">
      <c r="A752" t="s">
        <v>1754</v>
      </c>
    </row>
    <row r="753" spans="1:1" x14ac:dyDescent="0.3">
      <c r="A753" t="s">
        <v>1755</v>
      </c>
    </row>
    <row r="754" spans="1:1" x14ac:dyDescent="0.3">
      <c r="A754" t="s">
        <v>876</v>
      </c>
    </row>
    <row r="755" spans="1:1" x14ac:dyDescent="0.3">
      <c r="A755" t="s">
        <v>877</v>
      </c>
    </row>
    <row r="756" spans="1:1" x14ac:dyDescent="0.3">
      <c r="A756" t="s">
        <v>878</v>
      </c>
    </row>
    <row r="757" spans="1:1" x14ac:dyDescent="0.3">
      <c r="A757" t="s">
        <v>1756</v>
      </c>
    </row>
    <row r="758" spans="1:1" x14ac:dyDescent="0.3">
      <c r="A758" t="s">
        <v>879</v>
      </c>
    </row>
    <row r="759" spans="1:1" x14ac:dyDescent="0.3">
      <c r="A759" t="s">
        <v>880</v>
      </c>
    </row>
    <row r="760" spans="1:1" x14ac:dyDescent="0.3">
      <c r="A760" t="s">
        <v>881</v>
      </c>
    </row>
    <row r="761" spans="1:1" x14ac:dyDescent="0.3">
      <c r="A761" t="s">
        <v>882</v>
      </c>
    </row>
    <row r="762" spans="1:1" x14ac:dyDescent="0.3">
      <c r="A762" t="s">
        <v>883</v>
      </c>
    </row>
    <row r="763" spans="1:1" x14ac:dyDescent="0.3">
      <c r="A763" t="s">
        <v>884</v>
      </c>
    </row>
    <row r="764" spans="1:1" x14ac:dyDescent="0.3">
      <c r="A764" t="s">
        <v>1757</v>
      </c>
    </row>
    <row r="765" spans="1:1" x14ac:dyDescent="0.3">
      <c r="A765" t="s">
        <v>885</v>
      </c>
    </row>
    <row r="766" spans="1:1" x14ac:dyDescent="0.3">
      <c r="A766" t="s">
        <v>886</v>
      </c>
    </row>
    <row r="767" spans="1:1" x14ac:dyDescent="0.3">
      <c r="A767" t="s">
        <v>887</v>
      </c>
    </row>
    <row r="768" spans="1:1" x14ac:dyDescent="0.3">
      <c r="A768" t="s">
        <v>888</v>
      </c>
    </row>
    <row r="769" spans="1:1" x14ac:dyDescent="0.3">
      <c r="A769" t="s">
        <v>889</v>
      </c>
    </row>
    <row r="770" spans="1:1" x14ac:dyDescent="0.3">
      <c r="A770" t="s">
        <v>890</v>
      </c>
    </row>
    <row r="771" spans="1:1" x14ac:dyDescent="0.3">
      <c r="A771" t="s">
        <v>891</v>
      </c>
    </row>
    <row r="772" spans="1:1" x14ac:dyDescent="0.3">
      <c r="A772" t="s">
        <v>1758</v>
      </c>
    </row>
    <row r="773" spans="1:1" x14ac:dyDescent="0.3">
      <c r="A773" t="s">
        <v>892</v>
      </c>
    </row>
    <row r="774" spans="1:1" x14ac:dyDescent="0.3">
      <c r="A774" t="s">
        <v>893</v>
      </c>
    </row>
    <row r="775" spans="1:1" x14ac:dyDescent="0.3">
      <c r="A775" t="s">
        <v>894</v>
      </c>
    </row>
    <row r="776" spans="1:1" x14ac:dyDescent="0.3">
      <c r="A776" t="s">
        <v>1759</v>
      </c>
    </row>
    <row r="777" spans="1:1" x14ac:dyDescent="0.3">
      <c r="A777" t="s">
        <v>895</v>
      </c>
    </row>
    <row r="778" spans="1:1" x14ac:dyDescent="0.3">
      <c r="A778" t="s">
        <v>896</v>
      </c>
    </row>
    <row r="779" spans="1:1" x14ac:dyDescent="0.3">
      <c r="A779" t="s">
        <v>897</v>
      </c>
    </row>
    <row r="780" spans="1:1" x14ac:dyDescent="0.3">
      <c r="A780" t="s">
        <v>898</v>
      </c>
    </row>
    <row r="781" spans="1:1" x14ac:dyDescent="0.3">
      <c r="A781" t="s">
        <v>899</v>
      </c>
    </row>
    <row r="782" spans="1:1" x14ac:dyDescent="0.3">
      <c r="A782" t="s">
        <v>1760</v>
      </c>
    </row>
    <row r="783" spans="1:1" x14ac:dyDescent="0.3">
      <c r="A783" t="s">
        <v>900</v>
      </c>
    </row>
    <row r="784" spans="1:1" x14ac:dyDescent="0.3">
      <c r="A784" t="s">
        <v>901</v>
      </c>
    </row>
    <row r="785" spans="1:1" x14ac:dyDescent="0.3">
      <c r="A785" t="s">
        <v>1761</v>
      </c>
    </row>
    <row r="786" spans="1:1" x14ac:dyDescent="0.3">
      <c r="A786" t="s">
        <v>902</v>
      </c>
    </row>
    <row r="787" spans="1:1" x14ac:dyDescent="0.3">
      <c r="A787" t="s">
        <v>903</v>
      </c>
    </row>
    <row r="788" spans="1:1" x14ac:dyDescent="0.3">
      <c r="A788" t="s">
        <v>904</v>
      </c>
    </row>
    <row r="789" spans="1:1" x14ac:dyDescent="0.3">
      <c r="A789" t="s">
        <v>905</v>
      </c>
    </row>
    <row r="790" spans="1:1" x14ac:dyDescent="0.3">
      <c r="A790" t="s">
        <v>906</v>
      </c>
    </row>
    <row r="791" spans="1:1" x14ac:dyDescent="0.3">
      <c r="A791" t="s">
        <v>907</v>
      </c>
    </row>
    <row r="792" spans="1:1" x14ac:dyDescent="0.3">
      <c r="A792" t="s">
        <v>908</v>
      </c>
    </row>
    <row r="793" spans="1:1" x14ac:dyDescent="0.3">
      <c r="A793" t="s">
        <v>909</v>
      </c>
    </row>
    <row r="794" spans="1:1" x14ac:dyDescent="0.3">
      <c r="A794" t="s">
        <v>910</v>
      </c>
    </row>
    <row r="795" spans="1:1" x14ac:dyDescent="0.3">
      <c r="A795" t="s">
        <v>911</v>
      </c>
    </row>
    <row r="796" spans="1:1" x14ac:dyDescent="0.3">
      <c r="A796" t="s">
        <v>912</v>
      </c>
    </row>
    <row r="797" spans="1:1" x14ac:dyDescent="0.3">
      <c r="A797" t="s">
        <v>913</v>
      </c>
    </row>
    <row r="798" spans="1:1" x14ac:dyDescent="0.3">
      <c r="A798" t="s">
        <v>914</v>
      </c>
    </row>
    <row r="799" spans="1:1" x14ac:dyDescent="0.3">
      <c r="A799" t="s">
        <v>915</v>
      </c>
    </row>
    <row r="800" spans="1:1" x14ac:dyDescent="0.3">
      <c r="A800" t="s">
        <v>916</v>
      </c>
    </row>
    <row r="801" spans="1:1" x14ac:dyDescent="0.3">
      <c r="A801" t="s">
        <v>917</v>
      </c>
    </row>
    <row r="802" spans="1:1" x14ac:dyDescent="0.3">
      <c r="A802" t="s">
        <v>918</v>
      </c>
    </row>
    <row r="803" spans="1:1" x14ac:dyDescent="0.3">
      <c r="A803" t="s">
        <v>919</v>
      </c>
    </row>
    <row r="804" spans="1:1" x14ac:dyDescent="0.3">
      <c r="A804" t="s">
        <v>920</v>
      </c>
    </row>
    <row r="805" spans="1:1" x14ac:dyDescent="0.3">
      <c r="A805" t="s">
        <v>921</v>
      </c>
    </row>
    <row r="806" spans="1:1" x14ac:dyDescent="0.3">
      <c r="A806" t="s">
        <v>922</v>
      </c>
    </row>
    <row r="807" spans="1:1" x14ac:dyDescent="0.3">
      <c r="A807" t="s">
        <v>923</v>
      </c>
    </row>
    <row r="808" spans="1:1" x14ac:dyDescent="0.3">
      <c r="A808" t="s">
        <v>924</v>
      </c>
    </row>
    <row r="809" spans="1:1" x14ac:dyDescent="0.3">
      <c r="A809" t="s">
        <v>925</v>
      </c>
    </row>
    <row r="810" spans="1:1" x14ac:dyDescent="0.3">
      <c r="A810" t="s">
        <v>926</v>
      </c>
    </row>
    <row r="811" spans="1:1" x14ac:dyDescent="0.3">
      <c r="A811" t="s">
        <v>927</v>
      </c>
    </row>
    <row r="812" spans="1:1" x14ac:dyDescent="0.3">
      <c r="A812" t="s">
        <v>928</v>
      </c>
    </row>
    <row r="813" spans="1:1" x14ac:dyDescent="0.3">
      <c r="A813" t="s">
        <v>929</v>
      </c>
    </row>
    <row r="814" spans="1:1" x14ac:dyDescent="0.3">
      <c r="A814" t="s">
        <v>1762</v>
      </c>
    </row>
    <row r="815" spans="1:1" x14ac:dyDescent="0.3">
      <c r="A815" t="s">
        <v>930</v>
      </c>
    </row>
    <row r="816" spans="1:1" x14ac:dyDescent="0.3">
      <c r="A816" t="s">
        <v>931</v>
      </c>
    </row>
    <row r="817" spans="1:1" x14ac:dyDescent="0.3">
      <c r="A817" t="s">
        <v>1763</v>
      </c>
    </row>
    <row r="818" spans="1:1" x14ac:dyDescent="0.3">
      <c r="A818" t="s">
        <v>932</v>
      </c>
    </row>
    <row r="819" spans="1:1" x14ac:dyDescent="0.3">
      <c r="A819" t="s">
        <v>933</v>
      </c>
    </row>
    <row r="820" spans="1:1" x14ac:dyDescent="0.3">
      <c r="A820" t="s">
        <v>934</v>
      </c>
    </row>
    <row r="821" spans="1:1" x14ac:dyDescent="0.3">
      <c r="A821" t="s">
        <v>935</v>
      </c>
    </row>
    <row r="822" spans="1:1" x14ac:dyDescent="0.3">
      <c r="A822" t="s">
        <v>936</v>
      </c>
    </row>
    <row r="823" spans="1:1" x14ac:dyDescent="0.3">
      <c r="A823" t="s">
        <v>937</v>
      </c>
    </row>
    <row r="824" spans="1:1" x14ac:dyDescent="0.3">
      <c r="A824" t="s">
        <v>938</v>
      </c>
    </row>
    <row r="825" spans="1:1" x14ac:dyDescent="0.3">
      <c r="A825" t="s">
        <v>1764</v>
      </c>
    </row>
    <row r="826" spans="1:1" x14ac:dyDescent="0.3">
      <c r="A826" t="s">
        <v>939</v>
      </c>
    </row>
    <row r="827" spans="1:1" x14ac:dyDescent="0.3">
      <c r="A827" t="s">
        <v>940</v>
      </c>
    </row>
    <row r="828" spans="1:1" x14ac:dyDescent="0.3">
      <c r="A828" t="s">
        <v>941</v>
      </c>
    </row>
    <row r="829" spans="1:1" x14ac:dyDescent="0.3">
      <c r="A829" t="s">
        <v>942</v>
      </c>
    </row>
    <row r="830" spans="1:1" x14ac:dyDescent="0.3">
      <c r="A830" t="s">
        <v>943</v>
      </c>
    </row>
    <row r="831" spans="1:1" x14ac:dyDescent="0.3">
      <c r="A831" t="s">
        <v>944</v>
      </c>
    </row>
    <row r="832" spans="1:1" x14ac:dyDescent="0.3">
      <c r="A832" t="s">
        <v>945</v>
      </c>
    </row>
    <row r="833" spans="1:1" x14ac:dyDescent="0.3">
      <c r="A833" t="s">
        <v>946</v>
      </c>
    </row>
    <row r="834" spans="1:1" x14ac:dyDescent="0.3">
      <c r="A834" t="s">
        <v>1765</v>
      </c>
    </row>
    <row r="835" spans="1:1" x14ac:dyDescent="0.3">
      <c r="A835" t="s">
        <v>1766</v>
      </c>
    </row>
    <row r="836" spans="1:1" x14ac:dyDescent="0.3">
      <c r="A836" t="s">
        <v>947</v>
      </c>
    </row>
    <row r="837" spans="1:1" x14ac:dyDescent="0.3">
      <c r="A837" t="s">
        <v>948</v>
      </c>
    </row>
    <row r="838" spans="1:1" x14ac:dyDescent="0.3">
      <c r="A838" t="s">
        <v>949</v>
      </c>
    </row>
    <row r="839" spans="1:1" x14ac:dyDescent="0.3">
      <c r="A839" t="s">
        <v>950</v>
      </c>
    </row>
    <row r="840" spans="1:1" x14ac:dyDescent="0.3">
      <c r="A840" t="s">
        <v>951</v>
      </c>
    </row>
    <row r="841" spans="1:1" x14ac:dyDescent="0.3">
      <c r="A841" t="s">
        <v>952</v>
      </c>
    </row>
    <row r="842" spans="1:1" x14ac:dyDescent="0.3">
      <c r="A842" t="s">
        <v>953</v>
      </c>
    </row>
    <row r="843" spans="1:1" x14ac:dyDescent="0.3">
      <c r="A843" t="s">
        <v>954</v>
      </c>
    </row>
    <row r="844" spans="1:1" x14ac:dyDescent="0.3">
      <c r="A844" t="s">
        <v>955</v>
      </c>
    </row>
    <row r="845" spans="1:1" x14ac:dyDescent="0.3">
      <c r="A845" t="s">
        <v>956</v>
      </c>
    </row>
    <row r="846" spans="1:1" x14ac:dyDescent="0.3">
      <c r="A846" t="s">
        <v>957</v>
      </c>
    </row>
    <row r="847" spans="1:1" x14ac:dyDescent="0.3">
      <c r="A847" t="s">
        <v>958</v>
      </c>
    </row>
    <row r="848" spans="1:1" x14ac:dyDescent="0.3">
      <c r="A848" t="s">
        <v>959</v>
      </c>
    </row>
    <row r="849" spans="1:1" x14ac:dyDescent="0.3">
      <c r="A849" t="s">
        <v>960</v>
      </c>
    </row>
    <row r="850" spans="1:1" x14ac:dyDescent="0.3">
      <c r="A850" t="s">
        <v>961</v>
      </c>
    </row>
    <row r="851" spans="1:1" x14ac:dyDescent="0.3">
      <c r="A851" t="s">
        <v>962</v>
      </c>
    </row>
    <row r="852" spans="1:1" x14ac:dyDescent="0.3">
      <c r="A852" t="s">
        <v>963</v>
      </c>
    </row>
    <row r="853" spans="1:1" x14ac:dyDescent="0.3">
      <c r="A853" t="s">
        <v>964</v>
      </c>
    </row>
    <row r="854" spans="1:1" x14ac:dyDescent="0.3">
      <c r="A854" t="s">
        <v>1767</v>
      </c>
    </row>
    <row r="855" spans="1:1" x14ac:dyDescent="0.3">
      <c r="A855" t="s">
        <v>965</v>
      </c>
    </row>
    <row r="856" spans="1:1" x14ac:dyDescent="0.3">
      <c r="A856" t="s">
        <v>966</v>
      </c>
    </row>
    <row r="857" spans="1:1" x14ac:dyDescent="0.3">
      <c r="A857" t="s">
        <v>967</v>
      </c>
    </row>
    <row r="858" spans="1:1" x14ac:dyDescent="0.3">
      <c r="A858" t="s">
        <v>968</v>
      </c>
    </row>
    <row r="859" spans="1:1" x14ac:dyDescent="0.3">
      <c r="A859" t="s">
        <v>969</v>
      </c>
    </row>
    <row r="860" spans="1:1" x14ac:dyDescent="0.3">
      <c r="A860" t="s">
        <v>970</v>
      </c>
    </row>
    <row r="861" spans="1:1" x14ac:dyDescent="0.3">
      <c r="A861" t="s">
        <v>971</v>
      </c>
    </row>
    <row r="862" spans="1:1" x14ac:dyDescent="0.3">
      <c r="A862" t="s">
        <v>972</v>
      </c>
    </row>
    <row r="863" spans="1:1" x14ac:dyDescent="0.3">
      <c r="A863" t="s">
        <v>973</v>
      </c>
    </row>
    <row r="864" spans="1:1" x14ac:dyDescent="0.3">
      <c r="A864" t="s">
        <v>974</v>
      </c>
    </row>
    <row r="865" spans="1:1" x14ac:dyDescent="0.3">
      <c r="A865" t="s">
        <v>975</v>
      </c>
    </row>
    <row r="866" spans="1:1" x14ac:dyDescent="0.3">
      <c r="A866" t="s">
        <v>976</v>
      </c>
    </row>
    <row r="867" spans="1:1" x14ac:dyDescent="0.3">
      <c r="A867" t="s">
        <v>977</v>
      </c>
    </row>
    <row r="868" spans="1:1" x14ac:dyDescent="0.3">
      <c r="A868" t="s">
        <v>978</v>
      </c>
    </row>
    <row r="869" spans="1:1" x14ac:dyDescent="0.3">
      <c r="A869" t="s">
        <v>979</v>
      </c>
    </row>
    <row r="870" spans="1:1" x14ac:dyDescent="0.3">
      <c r="A870" t="s">
        <v>1768</v>
      </c>
    </row>
    <row r="871" spans="1:1" x14ac:dyDescent="0.3">
      <c r="A871" t="s">
        <v>980</v>
      </c>
    </row>
    <row r="872" spans="1:1" x14ac:dyDescent="0.3">
      <c r="A872" t="s">
        <v>1769</v>
      </c>
    </row>
    <row r="873" spans="1:1" x14ac:dyDescent="0.3">
      <c r="A873" t="s">
        <v>981</v>
      </c>
    </row>
    <row r="874" spans="1:1" x14ac:dyDescent="0.3">
      <c r="A874" t="s">
        <v>982</v>
      </c>
    </row>
    <row r="875" spans="1:1" x14ac:dyDescent="0.3">
      <c r="A875" t="s">
        <v>983</v>
      </c>
    </row>
    <row r="876" spans="1:1" x14ac:dyDescent="0.3">
      <c r="A876" t="s">
        <v>984</v>
      </c>
    </row>
    <row r="877" spans="1:1" x14ac:dyDescent="0.3">
      <c r="A877" t="s">
        <v>985</v>
      </c>
    </row>
    <row r="878" spans="1:1" x14ac:dyDescent="0.3">
      <c r="A878" t="s">
        <v>1770</v>
      </c>
    </row>
    <row r="879" spans="1:1" x14ac:dyDescent="0.3">
      <c r="A879" t="s">
        <v>986</v>
      </c>
    </row>
    <row r="880" spans="1:1" x14ac:dyDescent="0.3">
      <c r="A880" t="s">
        <v>987</v>
      </c>
    </row>
    <row r="881" spans="1:1" x14ac:dyDescent="0.3">
      <c r="A881" t="s">
        <v>988</v>
      </c>
    </row>
    <row r="882" spans="1:1" x14ac:dyDescent="0.3">
      <c r="A882" t="s">
        <v>989</v>
      </c>
    </row>
    <row r="883" spans="1:1" x14ac:dyDescent="0.3">
      <c r="A883" t="s">
        <v>990</v>
      </c>
    </row>
    <row r="884" spans="1:1" x14ac:dyDescent="0.3">
      <c r="A884" t="s">
        <v>991</v>
      </c>
    </row>
    <row r="885" spans="1:1" x14ac:dyDescent="0.3">
      <c r="A885" t="s">
        <v>992</v>
      </c>
    </row>
    <row r="886" spans="1:1" x14ac:dyDescent="0.3">
      <c r="A886" t="s">
        <v>1771</v>
      </c>
    </row>
    <row r="887" spans="1:1" x14ac:dyDescent="0.3">
      <c r="A887" t="s">
        <v>993</v>
      </c>
    </row>
    <row r="888" spans="1:1" x14ac:dyDescent="0.3">
      <c r="A888" t="s">
        <v>994</v>
      </c>
    </row>
    <row r="889" spans="1:1" x14ac:dyDescent="0.3">
      <c r="A889" t="s">
        <v>995</v>
      </c>
    </row>
    <row r="890" spans="1:1" x14ac:dyDescent="0.3">
      <c r="A890" t="s">
        <v>996</v>
      </c>
    </row>
    <row r="891" spans="1:1" x14ac:dyDescent="0.3">
      <c r="A891" t="s">
        <v>997</v>
      </c>
    </row>
    <row r="892" spans="1:1" x14ac:dyDescent="0.3">
      <c r="A892" t="s">
        <v>757</v>
      </c>
    </row>
    <row r="893" spans="1:1" x14ac:dyDescent="0.3">
      <c r="A893" t="s">
        <v>758</v>
      </c>
    </row>
    <row r="894" spans="1:1" x14ac:dyDescent="0.3">
      <c r="A894" t="s">
        <v>759</v>
      </c>
    </row>
    <row r="895" spans="1:1" x14ac:dyDescent="0.3">
      <c r="A895" t="s">
        <v>760</v>
      </c>
    </row>
    <row r="896" spans="1:1" x14ac:dyDescent="0.3">
      <c r="A896" t="s">
        <v>761</v>
      </c>
    </row>
    <row r="897" spans="1:1" x14ac:dyDescent="0.3">
      <c r="A897" t="s">
        <v>762</v>
      </c>
    </row>
    <row r="898" spans="1:1" x14ac:dyDescent="0.3">
      <c r="A898" t="s">
        <v>763</v>
      </c>
    </row>
    <row r="899" spans="1:1" x14ac:dyDescent="0.3">
      <c r="A899" t="s">
        <v>764</v>
      </c>
    </row>
    <row r="900" spans="1:1" x14ac:dyDescent="0.3">
      <c r="A900" t="s">
        <v>765</v>
      </c>
    </row>
    <row r="901" spans="1:1" x14ac:dyDescent="0.3">
      <c r="A901" t="s">
        <v>766</v>
      </c>
    </row>
    <row r="902" spans="1:1" x14ac:dyDescent="0.3">
      <c r="A902" t="s">
        <v>767</v>
      </c>
    </row>
    <row r="903" spans="1:1" x14ac:dyDescent="0.3">
      <c r="A903" t="s">
        <v>768</v>
      </c>
    </row>
    <row r="904" spans="1:1" x14ac:dyDescent="0.3">
      <c r="A904" t="s">
        <v>769</v>
      </c>
    </row>
    <row r="905" spans="1:1" x14ac:dyDescent="0.3">
      <c r="A905" t="s">
        <v>770</v>
      </c>
    </row>
    <row r="906" spans="1:1" x14ac:dyDescent="0.3">
      <c r="A906" t="s">
        <v>771</v>
      </c>
    </row>
    <row r="907" spans="1:1" x14ac:dyDescent="0.3">
      <c r="A907" t="s">
        <v>772</v>
      </c>
    </row>
    <row r="908" spans="1:1" x14ac:dyDescent="0.3">
      <c r="A908" t="s">
        <v>773</v>
      </c>
    </row>
    <row r="909" spans="1:1" x14ac:dyDescent="0.3">
      <c r="A909" t="s">
        <v>774</v>
      </c>
    </row>
    <row r="910" spans="1:1" x14ac:dyDescent="0.3">
      <c r="A910" t="s">
        <v>775</v>
      </c>
    </row>
    <row r="911" spans="1:1" x14ac:dyDescent="0.3">
      <c r="A911" t="s">
        <v>776</v>
      </c>
    </row>
    <row r="912" spans="1:1" x14ac:dyDescent="0.3">
      <c r="A912" t="s">
        <v>777</v>
      </c>
    </row>
    <row r="913" spans="1:1" x14ac:dyDescent="0.3">
      <c r="A913" t="s">
        <v>864</v>
      </c>
    </row>
    <row r="914" spans="1:1" x14ac:dyDescent="0.3">
      <c r="A914" t="s">
        <v>778</v>
      </c>
    </row>
    <row r="915" spans="1:1" x14ac:dyDescent="0.3">
      <c r="A915" t="s">
        <v>779</v>
      </c>
    </row>
    <row r="916" spans="1:1" x14ac:dyDescent="0.3">
      <c r="A916" t="s">
        <v>780</v>
      </c>
    </row>
    <row r="917" spans="1:1" x14ac:dyDescent="0.3">
      <c r="A917" t="s">
        <v>781</v>
      </c>
    </row>
    <row r="918" spans="1:1" x14ac:dyDescent="0.3">
      <c r="A918" t="s">
        <v>782</v>
      </c>
    </row>
    <row r="919" spans="1:1" x14ac:dyDescent="0.3">
      <c r="A919" t="s">
        <v>783</v>
      </c>
    </row>
    <row r="920" spans="1:1" x14ac:dyDescent="0.3">
      <c r="A920" t="s">
        <v>784</v>
      </c>
    </row>
    <row r="921" spans="1:1" x14ac:dyDescent="0.3">
      <c r="A921" t="s">
        <v>785</v>
      </c>
    </row>
    <row r="922" spans="1:1" x14ac:dyDescent="0.3">
      <c r="A922" t="s">
        <v>786</v>
      </c>
    </row>
    <row r="923" spans="1:1" x14ac:dyDescent="0.3">
      <c r="A923" t="s">
        <v>787</v>
      </c>
    </row>
    <row r="924" spans="1:1" x14ac:dyDescent="0.3">
      <c r="A924" t="s">
        <v>788</v>
      </c>
    </row>
    <row r="925" spans="1:1" x14ac:dyDescent="0.3">
      <c r="A925" t="s">
        <v>1772</v>
      </c>
    </row>
    <row r="926" spans="1:1" x14ac:dyDescent="0.3">
      <c r="A926" t="s">
        <v>789</v>
      </c>
    </row>
    <row r="927" spans="1:1" x14ac:dyDescent="0.3">
      <c r="A927" t="s">
        <v>790</v>
      </c>
    </row>
    <row r="928" spans="1:1" x14ac:dyDescent="0.3">
      <c r="A928" t="s">
        <v>791</v>
      </c>
    </row>
    <row r="929" spans="1:1" x14ac:dyDescent="0.3">
      <c r="A929" t="s">
        <v>792</v>
      </c>
    </row>
    <row r="930" spans="1:1" x14ac:dyDescent="0.3">
      <c r="A930" t="s">
        <v>793</v>
      </c>
    </row>
    <row r="931" spans="1:1" x14ac:dyDescent="0.3">
      <c r="A931" t="s">
        <v>794</v>
      </c>
    </row>
    <row r="932" spans="1:1" x14ac:dyDescent="0.3">
      <c r="A932" t="s">
        <v>795</v>
      </c>
    </row>
    <row r="933" spans="1:1" x14ac:dyDescent="0.3">
      <c r="A933" t="s">
        <v>796</v>
      </c>
    </row>
    <row r="934" spans="1:1" x14ac:dyDescent="0.3">
      <c r="A934" t="s">
        <v>797</v>
      </c>
    </row>
    <row r="935" spans="1:1" x14ac:dyDescent="0.3">
      <c r="A935" t="s">
        <v>1773</v>
      </c>
    </row>
    <row r="936" spans="1:1" x14ac:dyDescent="0.3">
      <c r="A936" t="s">
        <v>798</v>
      </c>
    </row>
    <row r="937" spans="1:1" x14ac:dyDescent="0.3">
      <c r="A937" t="s">
        <v>799</v>
      </c>
    </row>
    <row r="938" spans="1:1" x14ac:dyDescent="0.3">
      <c r="A938" t="s">
        <v>800</v>
      </c>
    </row>
    <row r="939" spans="1:1" x14ac:dyDescent="0.3">
      <c r="A939" t="s">
        <v>801</v>
      </c>
    </row>
    <row r="940" spans="1:1" x14ac:dyDescent="0.3">
      <c r="A940" t="s">
        <v>802</v>
      </c>
    </row>
    <row r="941" spans="1:1" x14ac:dyDescent="0.3">
      <c r="A941" t="s">
        <v>803</v>
      </c>
    </row>
    <row r="942" spans="1:1" x14ac:dyDescent="0.3">
      <c r="A942" t="s">
        <v>804</v>
      </c>
    </row>
    <row r="943" spans="1:1" x14ac:dyDescent="0.3">
      <c r="A943" t="s">
        <v>805</v>
      </c>
    </row>
    <row r="944" spans="1:1" x14ac:dyDescent="0.3">
      <c r="A944" t="s">
        <v>806</v>
      </c>
    </row>
    <row r="945" spans="1:1" x14ac:dyDescent="0.3">
      <c r="A945" t="s">
        <v>807</v>
      </c>
    </row>
    <row r="946" spans="1:1" x14ac:dyDescent="0.3">
      <c r="A946" t="s">
        <v>1774</v>
      </c>
    </row>
    <row r="947" spans="1:1" x14ac:dyDescent="0.3">
      <c r="A947" t="s">
        <v>808</v>
      </c>
    </row>
    <row r="948" spans="1:1" x14ac:dyDescent="0.3">
      <c r="A948" t="s">
        <v>809</v>
      </c>
    </row>
    <row r="949" spans="1:1" x14ac:dyDescent="0.3">
      <c r="A949" t="s">
        <v>810</v>
      </c>
    </row>
    <row r="950" spans="1:1" x14ac:dyDescent="0.3">
      <c r="A950" t="s">
        <v>811</v>
      </c>
    </row>
    <row r="951" spans="1:1" x14ac:dyDescent="0.3">
      <c r="A951" t="s">
        <v>812</v>
      </c>
    </row>
    <row r="952" spans="1:1" x14ac:dyDescent="0.3">
      <c r="A952" t="s">
        <v>813</v>
      </c>
    </row>
    <row r="953" spans="1:1" x14ac:dyDescent="0.3">
      <c r="A953" t="s">
        <v>814</v>
      </c>
    </row>
    <row r="954" spans="1:1" x14ac:dyDescent="0.3">
      <c r="A954" t="s">
        <v>1775</v>
      </c>
    </row>
    <row r="955" spans="1:1" x14ac:dyDescent="0.3">
      <c r="A955" t="s">
        <v>815</v>
      </c>
    </row>
    <row r="956" spans="1:1" x14ac:dyDescent="0.3">
      <c r="A956" t="s">
        <v>816</v>
      </c>
    </row>
    <row r="957" spans="1:1" x14ac:dyDescent="0.3">
      <c r="A957" t="s">
        <v>817</v>
      </c>
    </row>
    <row r="958" spans="1:1" x14ac:dyDescent="0.3">
      <c r="A958" t="s">
        <v>818</v>
      </c>
    </row>
    <row r="959" spans="1:1" x14ac:dyDescent="0.3">
      <c r="A959" t="s">
        <v>819</v>
      </c>
    </row>
    <row r="960" spans="1:1" x14ac:dyDescent="0.3">
      <c r="A960" t="s">
        <v>820</v>
      </c>
    </row>
    <row r="961" spans="1:1" x14ac:dyDescent="0.3">
      <c r="A961" t="s">
        <v>821</v>
      </c>
    </row>
    <row r="962" spans="1:1" x14ac:dyDescent="0.3">
      <c r="A962" t="s">
        <v>822</v>
      </c>
    </row>
    <row r="963" spans="1:1" x14ac:dyDescent="0.3">
      <c r="A963" t="s">
        <v>823</v>
      </c>
    </row>
    <row r="964" spans="1:1" x14ac:dyDescent="0.3">
      <c r="A964" t="s">
        <v>824</v>
      </c>
    </row>
    <row r="965" spans="1:1" x14ac:dyDescent="0.3">
      <c r="A965" t="s">
        <v>825</v>
      </c>
    </row>
    <row r="966" spans="1:1" x14ac:dyDescent="0.3">
      <c r="A966" t="s">
        <v>826</v>
      </c>
    </row>
    <row r="967" spans="1:1" x14ac:dyDescent="0.3">
      <c r="A967" t="s">
        <v>827</v>
      </c>
    </row>
    <row r="968" spans="1:1" x14ac:dyDescent="0.3">
      <c r="A968" t="s">
        <v>828</v>
      </c>
    </row>
    <row r="969" spans="1:1" x14ac:dyDescent="0.3">
      <c r="A969" t="s">
        <v>829</v>
      </c>
    </row>
    <row r="970" spans="1:1" x14ac:dyDescent="0.3">
      <c r="A970" t="s">
        <v>830</v>
      </c>
    </row>
    <row r="971" spans="1:1" x14ac:dyDescent="0.3">
      <c r="A971" t="s">
        <v>831</v>
      </c>
    </row>
    <row r="972" spans="1:1" x14ac:dyDescent="0.3">
      <c r="A972" t="s">
        <v>998</v>
      </c>
    </row>
    <row r="973" spans="1:1" x14ac:dyDescent="0.3">
      <c r="A973" t="s">
        <v>832</v>
      </c>
    </row>
    <row r="974" spans="1:1" x14ac:dyDescent="0.3">
      <c r="A974" t="s">
        <v>833</v>
      </c>
    </row>
    <row r="975" spans="1:1" x14ac:dyDescent="0.3">
      <c r="A975" t="s">
        <v>834</v>
      </c>
    </row>
    <row r="976" spans="1:1" x14ac:dyDescent="0.3">
      <c r="A976" t="s">
        <v>835</v>
      </c>
    </row>
    <row r="977" spans="1:1" x14ac:dyDescent="0.3">
      <c r="A977" t="s">
        <v>836</v>
      </c>
    </row>
    <row r="978" spans="1:1" x14ac:dyDescent="0.3">
      <c r="A978" t="s">
        <v>837</v>
      </c>
    </row>
    <row r="979" spans="1:1" x14ac:dyDescent="0.3">
      <c r="A979" t="s">
        <v>838</v>
      </c>
    </row>
    <row r="980" spans="1:1" x14ac:dyDescent="0.3">
      <c r="A980" t="s">
        <v>839</v>
      </c>
    </row>
    <row r="981" spans="1:1" x14ac:dyDescent="0.3">
      <c r="A981" t="s">
        <v>840</v>
      </c>
    </row>
    <row r="982" spans="1:1" x14ac:dyDescent="0.3">
      <c r="A982" t="s">
        <v>841</v>
      </c>
    </row>
    <row r="983" spans="1:1" x14ac:dyDescent="0.3">
      <c r="A983" t="s">
        <v>842</v>
      </c>
    </row>
    <row r="984" spans="1:1" x14ac:dyDescent="0.3">
      <c r="A984" t="s">
        <v>843</v>
      </c>
    </row>
    <row r="985" spans="1:1" x14ac:dyDescent="0.3">
      <c r="A985" t="s">
        <v>560</v>
      </c>
    </row>
    <row r="986" spans="1:1" x14ac:dyDescent="0.3">
      <c r="A986" t="s">
        <v>561</v>
      </c>
    </row>
    <row r="987" spans="1:1" x14ac:dyDescent="0.3">
      <c r="A987" t="s">
        <v>562</v>
      </c>
    </row>
    <row r="988" spans="1:1" x14ac:dyDescent="0.3">
      <c r="A988" t="s">
        <v>563</v>
      </c>
    </row>
    <row r="989" spans="1:1" x14ac:dyDescent="0.3">
      <c r="A989" t="s">
        <v>564</v>
      </c>
    </row>
    <row r="990" spans="1:1" x14ac:dyDescent="0.3">
      <c r="A990" t="s">
        <v>565</v>
      </c>
    </row>
    <row r="991" spans="1:1" x14ac:dyDescent="0.3">
      <c r="A991" t="s">
        <v>566</v>
      </c>
    </row>
    <row r="992" spans="1:1" x14ac:dyDescent="0.3">
      <c r="A992" t="s">
        <v>844</v>
      </c>
    </row>
    <row r="993" spans="1:1" x14ac:dyDescent="0.3">
      <c r="A993" t="s">
        <v>567</v>
      </c>
    </row>
    <row r="994" spans="1:1" x14ac:dyDescent="0.3">
      <c r="A994" t="s">
        <v>568</v>
      </c>
    </row>
    <row r="995" spans="1:1" x14ac:dyDescent="0.3">
      <c r="A995" t="s">
        <v>569</v>
      </c>
    </row>
    <row r="996" spans="1:1" x14ac:dyDescent="0.3">
      <c r="A996" t="s">
        <v>570</v>
      </c>
    </row>
    <row r="997" spans="1:1" x14ac:dyDescent="0.3">
      <c r="A997" t="s">
        <v>571</v>
      </c>
    </row>
    <row r="998" spans="1:1" x14ac:dyDescent="0.3">
      <c r="A998" t="s">
        <v>1776</v>
      </c>
    </row>
    <row r="999" spans="1:1" x14ac:dyDescent="0.3">
      <c r="A999" t="s">
        <v>572</v>
      </c>
    </row>
    <row r="1000" spans="1:1" x14ac:dyDescent="0.3">
      <c r="A1000" t="s">
        <v>573</v>
      </c>
    </row>
    <row r="1001" spans="1:1" x14ac:dyDescent="0.3">
      <c r="A1001" t="s">
        <v>574</v>
      </c>
    </row>
    <row r="1002" spans="1:1" x14ac:dyDescent="0.3">
      <c r="A1002" t="s">
        <v>1777</v>
      </c>
    </row>
    <row r="1003" spans="1:1" x14ac:dyDescent="0.3">
      <c r="A1003" t="s">
        <v>575</v>
      </c>
    </row>
    <row r="1004" spans="1:1" x14ac:dyDescent="0.3">
      <c r="A1004" t="s">
        <v>845</v>
      </c>
    </row>
    <row r="1005" spans="1:1" x14ac:dyDescent="0.3">
      <c r="A1005" t="s">
        <v>846</v>
      </c>
    </row>
    <row r="1006" spans="1:1" x14ac:dyDescent="0.3">
      <c r="A1006" t="s">
        <v>847</v>
      </c>
    </row>
    <row r="1007" spans="1:1" x14ac:dyDescent="0.3">
      <c r="A1007" t="s">
        <v>576</v>
      </c>
    </row>
    <row r="1008" spans="1:1" x14ac:dyDescent="0.3">
      <c r="A1008" t="s">
        <v>577</v>
      </c>
    </row>
    <row r="1009" spans="1:1" x14ac:dyDescent="0.3">
      <c r="A1009" t="s">
        <v>578</v>
      </c>
    </row>
    <row r="1010" spans="1:1" x14ac:dyDescent="0.3">
      <c r="A1010" t="s">
        <v>579</v>
      </c>
    </row>
    <row r="1011" spans="1:1" x14ac:dyDescent="0.3">
      <c r="A1011" t="s">
        <v>580</v>
      </c>
    </row>
    <row r="1012" spans="1:1" x14ac:dyDescent="0.3">
      <c r="A1012" t="s">
        <v>581</v>
      </c>
    </row>
    <row r="1013" spans="1:1" x14ac:dyDescent="0.3">
      <c r="A1013" t="s">
        <v>582</v>
      </c>
    </row>
    <row r="1014" spans="1:1" x14ac:dyDescent="0.3">
      <c r="A1014" t="s">
        <v>583</v>
      </c>
    </row>
    <row r="1015" spans="1:1" x14ac:dyDescent="0.3">
      <c r="A1015" t="s">
        <v>584</v>
      </c>
    </row>
    <row r="1016" spans="1:1" x14ac:dyDescent="0.3">
      <c r="A1016" t="s">
        <v>585</v>
      </c>
    </row>
    <row r="1017" spans="1:1" x14ac:dyDescent="0.3">
      <c r="A1017" t="s">
        <v>586</v>
      </c>
    </row>
    <row r="1018" spans="1:1" x14ac:dyDescent="0.3">
      <c r="A1018" t="s">
        <v>587</v>
      </c>
    </row>
    <row r="1019" spans="1:1" x14ac:dyDescent="0.3">
      <c r="A1019" t="s">
        <v>588</v>
      </c>
    </row>
    <row r="1020" spans="1:1" x14ac:dyDescent="0.3">
      <c r="A1020" t="s">
        <v>589</v>
      </c>
    </row>
    <row r="1021" spans="1:1" x14ac:dyDescent="0.3">
      <c r="A1021" t="s">
        <v>1778</v>
      </c>
    </row>
    <row r="1022" spans="1:1" x14ac:dyDescent="0.3">
      <c r="A1022" t="s">
        <v>848</v>
      </c>
    </row>
    <row r="1023" spans="1:1" x14ac:dyDescent="0.3">
      <c r="A1023" t="s">
        <v>590</v>
      </c>
    </row>
    <row r="1024" spans="1:1" x14ac:dyDescent="0.3">
      <c r="A1024" t="s">
        <v>591</v>
      </c>
    </row>
    <row r="1025" spans="1:1" x14ac:dyDescent="0.3">
      <c r="A1025" t="s">
        <v>592</v>
      </c>
    </row>
    <row r="1026" spans="1:1" x14ac:dyDescent="0.3">
      <c r="A1026" t="s">
        <v>849</v>
      </c>
    </row>
    <row r="1027" spans="1:1" x14ac:dyDescent="0.3">
      <c r="A1027" t="s">
        <v>850</v>
      </c>
    </row>
    <row r="1028" spans="1:1" x14ac:dyDescent="0.3">
      <c r="A1028" t="s">
        <v>593</v>
      </c>
    </row>
    <row r="1029" spans="1:1" x14ac:dyDescent="0.3">
      <c r="A1029" t="s">
        <v>594</v>
      </c>
    </row>
    <row r="1030" spans="1:1" x14ac:dyDescent="0.3">
      <c r="A1030" t="s">
        <v>595</v>
      </c>
    </row>
    <row r="1031" spans="1:1" x14ac:dyDescent="0.3">
      <c r="A1031" t="s">
        <v>999</v>
      </c>
    </row>
    <row r="1032" spans="1:1" x14ac:dyDescent="0.3">
      <c r="A1032" t="s">
        <v>1000</v>
      </c>
    </row>
    <row r="1033" spans="1:1" x14ac:dyDescent="0.3">
      <c r="A1033" t="s">
        <v>851</v>
      </c>
    </row>
    <row r="1034" spans="1:1" x14ac:dyDescent="0.3">
      <c r="A1034" t="s">
        <v>852</v>
      </c>
    </row>
    <row r="1035" spans="1:1" x14ac:dyDescent="0.3">
      <c r="A1035" t="s">
        <v>596</v>
      </c>
    </row>
    <row r="1036" spans="1:1" x14ac:dyDescent="0.3">
      <c r="A1036" t="s">
        <v>1779</v>
      </c>
    </row>
    <row r="1037" spans="1:1" x14ac:dyDescent="0.3">
      <c r="A1037" t="s">
        <v>597</v>
      </c>
    </row>
    <row r="1038" spans="1:1" x14ac:dyDescent="0.3">
      <c r="A1038" t="s">
        <v>598</v>
      </c>
    </row>
    <row r="1039" spans="1:1" x14ac:dyDescent="0.3">
      <c r="A1039" t="s">
        <v>599</v>
      </c>
    </row>
    <row r="1040" spans="1:1" x14ac:dyDescent="0.3">
      <c r="A1040" t="s">
        <v>600</v>
      </c>
    </row>
    <row r="1041" spans="1:1" x14ac:dyDescent="0.3">
      <c r="A1041" t="s">
        <v>1780</v>
      </c>
    </row>
    <row r="1042" spans="1:1" x14ac:dyDescent="0.3">
      <c r="A1042" t="s">
        <v>601</v>
      </c>
    </row>
    <row r="1043" spans="1:1" x14ac:dyDescent="0.3">
      <c r="A1043" t="s">
        <v>602</v>
      </c>
    </row>
    <row r="1044" spans="1:1" x14ac:dyDescent="0.3">
      <c r="A1044" t="s">
        <v>853</v>
      </c>
    </row>
    <row r="1045" spans="1:1" x14ac:dyDescent="0.3">
      <c r="A1045" t="s">
        <v>603</v>
      </c>
    </row>
    <row r="1046" spans="1:1" x14ac:dyDescent="0.3">
      <c r="A1046" t="s">
        <v>604</v>
      </c>
    </row>
    <row r="1047" spans="1:1" x14ac:dyDescent="0.3">
      <c r="A1047" t="s">
        <v>605</v>
      </c>
    </row>
    <row r="1048" spans="1:1" x14ac:dyDescent="0.3">
      <c r="A1048" t="s">
        <v>606</v>
      </c>
    </row>
    <row r="1049" spans="1:1" x14ac:dyDescent="0.3">
      <c r="A1049" t="s">
        <v>607</v>
      </c>
    </row>
    <row r="1050" spans="1:1" x14ac:dyDescent="0.3">
      <c r="A1050" t="s">
        <v>608</v>
      </c>
    </row>
    <row r="1051" spans="1:1" x14ac:dyDescent="0.3">
      <c r="A1051" t="s">
        <v>609</v>
      </c>
    </row>
    <row r="1052" spans="1:1" x14ac:dyDescent="0.3">
      <c r="A1052" t="s">
        <v>1781</v>
      </c>
    </row>
    <row r="1053" spans="1:1" x14ac:dyDescent="0.3">
      <c r="A1053" t="s">
        <v>610</v>
      </c>
    </row>
    <row r="1054" spans="1:1" x14ac:dyDescent="0.3">
      <c r="A1054" t="s">
        <v>611</v>
      </c>
    </row>
    <row r="1055" spans="1:1" x14ac:dyDescent="0.3">
      <c r="A1055" t="s">
        <v>612</v>
      </c>
    </row>
    <row r="1056" spans="1:1" x14ac:dyDescent="0.3">
      <c r="A1056" t="s">
        <v>613</v>
      </c>
    </row>
    <row r="1057" spans="1:1" x14ac:dyDescent="0.3">
      <c r="A1057" t="s">
        <v>614</v>
      </c>
    </row>
    <row r="1058" spans="1:1" x14ac:dyDescent="0.3">
      <c r="A1058" t="s">
        <v>1782</v>
      </c>
    </row>
    <row r="1059" spans="1:1" x14ac:dyDescent="0.3">
      <c r="A1059" t="s">
        <v>615</v>
      </c>
    </row>
    <row r="1060" spans="1:1" x14ac:dyDescent="0.3">
      <c r="A1060" t="s">
        <v>616</v>
      </c>
    </row>
    <row r="1061" spans="1:1" x14ac:dyDescent="0.3">
      <c r="A1061" t="s">
        <v>854</v>
      </c>
    </row>
    <row r="1062" spans="1:1" x14ac:dyDescent="0.3">
      <c r="A1062" t="s">
        <v>617</v>
      </c>
    </row>
    <row r="1063" spans="1:1" x14ac:dyDescent="0.3">
      <c r="A1063" t="s">
        <v>618</v>
      </c>
    </row>
    <row r="1064" spans="1:1" x14ac:dyDescent="0.3">
      <c r="A1064" t="s">
        <v>619</v>
      </c>
    </row>
    <row r="1065" spans="1:1" x14ac:dyDescent="0.3">
      <c r="A1065" t="s">
        <v>620</v>
      </c>
    </row>
    <row r="1066" spans="1:1" x14ac:dyDescent="0.3">
      <c r="A1066" t="s">
        <v>621</v>
      </c>
    </row>
    <row r="1067" spans="1:1" x14ac:dyDescent="0.3">
      <c r="A1067" t="s">
        <v>855</v>
      </c>
    </row>
    <row r="1068" spans="1:1" x14ac:dyDescent="0.3">
      <c r="A1068" t="s">
        <v>622</v>
      </c>
    </row>
    <row r="1069" spans="1:1" x14ac:dyDescent="0.3">
      <c r="A1069" t="s">
        <v>623</v>
      </c>
    </row>
    <row r="1070" spans="1:1" x14ac:dyDescent="0.3">
      <c r="A1070" t="s">
        <v>624</v>
      </c>
    </row>
    <row r="1071" spans="1:1" x14ac:dyDescent="0.3">
      <c r="A1071" t="s">
        <v>625</v>
      </c>
    </row>
    <row r="1072" spans="1:1" x14ac:dyDescent="0.3">
      <c r="A1072" t="s">
        <v>626</v>
      </c>
    </row>
    <row r="1073" spans="1:1" x14ac:dyDescent="0.3">
      <c r="A1073" t="s">
        <v>627</v>
      </c>
    </row>
    <row r="1074" spans="1:1" x14ac:dyDescent="0.3">
      <c r="A1074" t="s">
        <v>628</v>
      </c>
    </row>
    <row r="1075" spans="1:1" x14ac:dyDescent="0.3">
      <c r="A1075" t="s">
        <v>629</v>
      </c>
    </row>
    <row r="1076" spans="1:1" x14ac:dyDescent="0.3">
      <c r="A1076" t="s">
        <v>630</v>
      </c>
    </row>
    <row r="1077" spans="1:1" x14ac:dyDescent="0.3">
      <c r="A1077" t="s">
        <v>631</v>
      </c>
    </row>
    <row r="1078" spans="1:1" x14ac:dyDescent="0.3">
      <c r="A1078" t="s">
        <v>632</v>
      </c>
    </row>
    <row r="1079" spans="1:1" x14ac:dyDescent="0.3">
      <c r="A1079" t="s">
        <v>633</v>
      </c>
    </row>
    <row r="1080" spans="1:1" x14ac:dyDescent="0.3">
      <c r="A1080" t="s">
        <v>634</v>
      </c>
    </row>
    <row r="1081" spans="1:1" x14ac:dyDescent="0.3">
      <c r="A1081" t="s">
        <v>635</v>
      </c>
    </row>
    <row r="1082" spans="1:1" x14ac:dyDescent="0.3">
      <c r="A1082" t="s">
        <v>636</v>
      </c>
    </row>
    <row r="1083" spans="1:1" x14ac:dyDescent="0.3">
      <c r="A1083" t="s">
        <v>637</v>
      </c>
    </row>
    <row r="1084" spans="1:1" x14ac:dyDescent="0.3">
      <c r="A1084" t="s">
        <v>638</v>
      </c>
    </row>
    <row r="1085" spans="1:1" x14ac:dyDescent="0.3">
      <c r="A1085" t="s">
        <v>639</v>
      </c>
    </row>
    <row r="1086" spans="1:1" x14ac:dyDescent="0.3">
      <c r="A1086" t="s">
        <v>640</v>
      </c>
    </row>
    <row r="1087" spans="1:1" x14ac:dyDescent="0.3">
      <c r="A1087" t="s">
        <v>641</v>
      </c>
    </row>
    <row r="1088" spans="1:1" x14ac:dyDescent="0.3">
      <c r="A1088" t="s">
        <v>1783</v>
      </c>
    </row>
    <row r="1089" spans="1:1" x14ac:dyDescent="0.3">
      <c r="A1089" t="s">
        <v>1784</v>
      </c>
    </row>
    <row r="1090" spans="1:1" x14ac:dyDescent="0.3">
      <c r="A1090" t="s">
        <v>856</v>
      </c>
    </row>
    <row r="1091" spans="1:1" x14ac:dyDescent="0.3">
      <c r="A1091" t="s">
        <v>642</v>
      </c>
    </row>
    <row r="1092" spans="1:1" x14ac:dyDescent="0.3">
      <c r="A1092" t="s">
        <v>643</v>
      </c>
    </row>
    <row r="1093" spans="1:1" x14ac:dyDescent="0.3">
      <c r="A1093" t="s">
        <v>644</v>
      </c>
    </row>
    <row r="1094" spans="1:1" x14ac:dyDescent="0.3">
      <c r="A1094" t="s">
        <v>645</v>
      </c>
    </row>
    <row r="1095" spans="1:1" x14ac:dyDescent="0.3">
      <c r="A1095" t="s">
        <v>857</v>
      </c>
    </row>
    <row r="1096" spans="1:1" x14ac:dyDescent="0.3">
      <c r="A1096" t="s">
        <v>646</v>
      </c>
    </row>
    <row r="1097" spans="1:1" x14ac:dyDescent="0.3">
      <c r="A1097" t="s">
        <v>647</v>
      </c>
    </row>
    <row r="1098" spans="1:1" x14ac:dyDescent="0.3">
      <c r="A1098" t="s">
        <v>648</v>
      </c>
    </row>
    <row r="1099" spans="1:1" x14ac:dyDescent="0.3">
      <c r="A1099" t="s">
        <v>649</v>
      </c>
    </row>
    <row r="1100" spans="1:1" x14ac:dyDescent="0.3">
      <c r="A1100" t="s">
        <v>650</v>
      </c>
    </row>
    <row r="1101" spans="1:1" x14ac:dyDescent="0.3">
      <c r="A1101" t="s">
        <v>651</v>
      </c>
    </row>
    <row r="1102" spans="1:1" x14ac:dyDescent="0.3">
      <c r="A1102" t="s">
        <v>858</v>
      </c>
    </row>
    <row r="1103" spans="1:1" x14ac:dyDescent="0.3">
      <c r="A1103" t="s">
        <v>652</v>
      </c>
    </row>
    <row r="1104" spans="1:1" x14ac:dyDescent="0.3">
      <c r="A1104" t="s">
        <v>653</v>
      </c>
    </row>
    <row r="1105" spans="1:1" x14ac:dyDescent="0.3">
      <c r="A1105" t="s">
        <v>654</v>
      </c>
    </row>
    <row r="1106" spans="1:1" x14ac:dyDescent="0.3">
      <c r="A1106" t="s">
        <v>655</v>
      </c>
    </row>
    <row r="1107" spans="1:1" x14ac:dyDescent="0.3">
      <c r="A1107" t="s">
        <v>656</v>
      </c>
    </row>
    <row r="1108" spans="1:1" x14ac:dyDescent="0.3">
      <c r="A1108" t="s">
        <v>657</v>
      </c>
    </row>
    <row r="1109" spans="1:1" x14ac:dyDescent="0.3">
      <c r="A1109" t="s">
        <v>658</v>
      </c>
    </row>
    <row r="1110" spans="1:1" x14ac:dyDescent="0.3">
      <c r="A1110" t="s">
        <v>859</v>
      </c>
    </row>
    <row r="1111" spans="1:1" x14ac:dyDescent="0.3">
      <c r="A1111" t="s">
        <v>1785</v>
      </c>
    </row>
    <row r="1112" spans="1:1" x14ac:dyDescent="0.3">
      <c r="A1112" t="s">
        <v>659</v>
      </c>
    </row>
    <row r="1113" spans="1:1" x14ac:dyDescent="0.3">
      <c r="A1113" t="s">
        <v>860</v>
      </c>
    </row>
    <row r="1114" spans="1:1" x14ac:dyDescent="0.3">
      <c r="A1114" t="s">
        <v>660</v>
      </c>
    </row>
    <row r="1115" spans="1:1" x14ac:dyDescent="0.3">
      <c r="A1115" t="s">
        <v>861</v>
      </c>
    </row>
    <row r="1116" spans="1:1" x14ac:dyDescent="0.3">
      <c r="A1116" t="s">
        <v>862</v>
      </c>
    </row>
    <row r="1117" spans="1:1" x14ac:dyDescent="0.3">
      <c r="A1117" t="s">
        <v>661</v>
      </c>
    </row>
    <row r="1118" spans="1:1" x14ac:dyDescent="0.3">
      <c r="A1118" t="s">
        <v>662</v>
      </c>
    </row>
    <row r="1119" spans="1:1" x14ac:dyDescent="0.3">
      <c r="A1119" t="s">
        <v>663</v>
      </c>
    </row>
    <row r="1120" spans="1:1" x14ac:dyDescent="0.3">
      <c r="A1120" t="s">
        <v>664</v>
      </c>
    </row>
    <row r="1121" spans="1:1" x14ac:dyDescent="0.3">
      <c r="A1121" t="s">
        <v>665</v>
      </c>
    </row>
    <row r="1122" spans="1:1" x14ac:dyDescent="0.3">
      <c r="A1122" t="s">
        <v>666</v>
      </c>
    </row>
    <row r="1123" spans="1:1" x14ac:dyDescent="0.3">
      <c r="A1123" t="s">
        <v>667</v>
      </c>
    </row>
    <row r="1124" spans="1:1" x14ac:dyDescent="0.3">
      <c r="A1124" t="s">
        <v>668</v>
      </c>
    </row>
    <row r="1125" spans="1:1" x14ac:dyDescent="0.3">
      <c r="A1125" t="s">
        <v>669</v>
      </c>
    </row>
    <row r="1126" spans="1:1" x14ac:dyDescent="0.3">
      <c r="A1126" t="s">
        <v>670</v>
      </c>
    </row>
    <row r="1127" spans="1:1" x14ac:dyDescent="0.3">
      <c r="A1127" t="s">
        <v>671</v>
      </c>
    </row>
    <row r="1128" spans="1:1" x14ac:dyDescent="0.3">
      <c r="A1128" t="s">
        <v>672</v>
      </c>
    </row>
    <row r="1129" spans="1:1" x14ac:dyDescent="0.3">
      <c r="A1129" t="s">
        <v>673</v>
      </c>
    </row>
    <row r="1130" spans="1:1" x14ac:dyDescent="0.3">
      <c r="A1130" t="s">
        <v>863</v>
      </c>
    </row>
    <row r="1131" spans="1:1" x14ac:dyDescent="0.3">
      <c r="A1131" t="s">
        <v>674</v>
      </c>
    </row>
    <row r="1132" spans="1:1" x14ac:dyDescent="0.3">
      <c r="A1132" t="s">
        <v>675</v>
      </c>
    </row>
    <row r="1133" spans="1:1" x14ac:dyDescent="0.3">
      <c r="A1133" t="s">
        <v>676</v>
      </c>
    </row>
    <row r="1134" spans="1:1" x14ac:dyDescent="0.3">
      <c r="A1134" t="s">
        <v>677</v>
      </c>
    </row>
    <row r="1135" spans="1:1" x14ac:dyDescent="0.3">
      <c r="A1135" t="s">
        <v>678</v>
      </c>
    </row>
    <row r="1136" spans="1:1" x14ac:dyDescent="0.3">
      <c r="A1136" t="s">
        <v>679</v>
      </c>
    </row>
    <row r="1137" spans="1:1" x14ac:dyDescent="0.3">
      <c r="A1137" t="s">
        <v>680</v>
      </c>
    </row>
    <row r="1138" spans="1:1" x14ac:dyDescent="0.3">
      <c r="A1138" t="s">
        <v>681</v>
      </c>
    </row>
    <row r="1139" spans="1:1" x14ac:dyDescent="0.3">
      <c r="A1139" t="s">
        <v>682</v>
      </c>
    </row>
    <row r="1140" spans="1:1" x14ac:dyDescent="0.3">
      <c r="A1140" t="s">
        <v>683</v>
      </c>
    </row>
    <row r="1141" spans="1:1" x14ac:dyDescent="0.3">
      <c r="A1141" t="s">
        <v>1786</v>
      </c>
    </row>
    <row r="1142" spans="1:1" x14ac:dyDescent="0.3">
      <c r="A1142" t="s">
        <v>684</v>
      </c>
    </row>
    <row r="1143" spans="1:1" x14ac:dyDescent="0.3">
      <c r="A1143" t="s">
        <v>685</v>
      </c>
    </row>
    <row r="1144" spans="1:1" x14ac:dyDescent="0.3">
      <c r="A1144" t="s">
        <v>686</v>
      </c>
    </row>
    <row r="1145" spans="1:1" x14ac:dyDescent="0.3">
      <c r="A1145" t="s">
        <v>687</v>
      </c>
    </row>
    <row r="1146" spans="1:1" x14ac:dyDescent="0.3">
      <c r="A1146" t="s">
        <v>688</v>
      </c>
    </row>
    <row r="1147" spans="1:1" x14ac:dyDescent="0.3">
      <c r="A1147" t="s">
        <v>1787</v>
      </c>
    </row>
    <row r="1148" spans="1:1" x14ac:dyDescent="0.3">
      <c r="A1148" t="s">
        <v>689</v>
      </c>
    </row>
    <row r="1149" spans="1:1" x14ac:dyDescent="0.3">
      <c r="A1149" t="s">
        <v>690</v>
      </c>
    </row>
    <row r="1150" spans="1:1" x14ac:dyDescent="0.3">
      <c r="A1150" t="s">
        <v>691</v>
      </c>
    </row>
    <row r="1151" spans="1:1" x14ac:dyDescent="0.3">
      <c r="A1151" t="s">
        <v>692</v>
      </c>
    </row>
    <row r="1152" spans="1:1" x14ac:dyDescent="0.3">
      <c r="A1152" t="s">
        <v>693</v>
      </c>
    </row>
    <row r="1153" spans="1:1" x14ac:dyDescent="0.3">
      <c r="A1153" t="s">
        <v>694</v>
      </c>
    </row>
    <row r="1154" spans="1:1" x14ac:dyDescent="0.3">
      <c r="A1154" t="s">
        <v>695</v>
      </c>
    </row>
    <row r="1155" spans="1:1" x14ac:dyDescent="0.3">
      <c r="A1155" t="s">
        <v>1788</v>
      </c>
    </row>
    <row r="1156" spans="1:1" x14ac:dyDescent="0.3">
      <c r="A1156" t="s">
        <v>1789</v>
      </c>
    </row>
    <row r="1157" spans="1:1" x14ac:dyDescent="0.3">
      <c r="A1157" t="s">
        <v>696</v>
      </c>
    </row>
    <row r="1158" spans="1:1" x14ac:dyDescent="0.3">
      <c r="A1158" t="s">
        <v>697</v>
      </c>
    </row>
    <row r="1159" spans="1:1" x14ac:dyDescent="0.3">
      <c r="A1159" t="s">
        <v>698</v>
      </c>
    </row>
    <row r="1160" spans="1:1" x14ac:dyDescent="0.3">
      <c r="A1160" t="s">
        <v>699</v>
      </c>
    </row>
    <row r="1161" spans="1:1" x14ac:dyDescent="0.3">
      <c r="A1161" t="s">
        <v>700</v>
      </c>
    </row>
    <row r="1162" spans="1:1" x14ac:dyDescent="0.3">
      <c r="A1162" t="s">
        <v>701</v>
      </c>
    </row>
    <row r="1163" spans="1:1" x14ac:dyDescent="0.3">
      <c r="A1163" t="s">
        <v>702</v>
      </c>
    </row>
    <row r="1164" spans="1:1" x14ac:dyDescent="0.3">
      <c r="A1164" t="s">
        <v>703</v>
      </c>
    </row>
    <row r="1165" spans="1:1" x14ac:dyDescent="0.3">
      <c r="A1165" t="s">
        <v>704</v>
      </c>
    </row>
    <row r="1166" spans="1:1" x14ac:dyDescent="0.3">
      <c r="A1166" t="s">
        <v>705</v>
      </c>
    </row>
    <row r="1167" spans="1:1" x14ac:dyDescent="0.3">
      <c r="A1167" t="s">
        <v>706</v>
      </c>
    </row>
    <row r="1168" spans="1:1" x14ac:dyDescent="0.3">
      <c r="A1168" t="s">
        <v>707</v>
      </c>
    </row>
    <row r="1169" spans="1:1" x14ac:dyDescent="0.3">
      <c r="A1169" t="s">
        <v>708</v>
      </c>
    </row>
    <row r="1170" spans="1:1" x14ac:dyDescent="0.3">
      <c r="A1170" t="s">
        <v>709</v>
      </c>
    </row>
    <row r="1171" spans="1:1" x14ac:dyDescent="0.3">
      <c r="A1171" t="s">
        <v>710</v>
      </c>
    </row>
    <row r="1172" spans="1:1" x14ac:dyDescent="0.3">
      <c r="A1172" t="s">
        <v>711</v>
      </c>
    </row>
    <row r="1173" spans="1:1" x14ac:dyDescent="0.3">
      <c r="A1173" t="s">
        <v>712</v>
      </c>
    </row>
    <row r="1174" spans="1:1" x14ac:dyDescent="0.3">
      <c r="A1174" t="s">
        <v>713</v>
      </c>
    </row>
    <row r="1175" spans="1:1" x14ac:dyDescent="0.3">
      <c r="A1175" t="s">
        <v>714</v>
      </c>
    </row>
    <row r="1176" spans="1:1" x14ac:dyDescent="0.3">
      <c r="A1176" t="s">
        <v>715</v>
      </c>
    </row>
    <row r="1177" spans="1:1" x14ac:dyDescent="0.3">
      <c r="A1177" t="s">
        <v>1790</v>
      </c>
    </row>
    <row r="1178" spans="1:1" x14ac:dyDescent="0.3">
      <c r="A1178" t="s">
        <v>716</v>
      </c>
    </row>
    <row r="1179" spans="1:1" x14ac:dyDescent="0.3">
      <c r="A1179" t="s">
        <v>717</v>
      </c>
    </row>
    <row r="1180" spans="1:1" x14ac:dyDescent="0.3">
      <c r="A1180" t="s">
        <v>718</v>
      </c>
    </row>
    <row r="1181" spans="1:1" x14ac:dyDescent="0.3">
      <c r="A1181" t="s">
        <v>719</v>
      </c>
    </row>
    <row r="1182" spans="1:1" x14ac:dyDescent="0.3">
      <c r="A1182" t="s">
        <v>720</v>
      </c>
    </row>
    <row r="1183" spans="1:1" x14ac:dyDescent="0.3">
      <c r="A1183" t="s">
        <v>721</v>
      </c>
    </row>
    <row r="1184" spans="1:1" x14ac:dyDescent="0.3">
      <c r="A1184" t="s">
        <v>722</v>
      </c>
    </row>
    <row r="1185" spans="1:1" x14ac:dyDescent="0.3">
      <c r="A1185" t="s">
        <v>723</v>
      </c>
    </row>
    <row r="1186" spans="1:1" x14ac:dyDescent="0.3">
      <c r="A1186" t="s">
        <v>1791</v>
      </c>
    </row>
    <row r="1187" spans="1:1" x14ac:dyDescent="0.3">
      <c r="A1187" t="s">
        <v>724</v>
      </c>
    </row>
    <row r="1188" spans="1:1" x14ac:dyDescent="0.3">
      <c r="A1188" t="s">
        <v>1001</v>
      </c>
    </row>
    <row r="1189" spans="1:1" x14ac:dyDescent="0.3">
      <c r="A1189" t="s">
        <v>725</v>
      </c>
    </row>
    <row r="1190" spans="1:1" x14ac:dyDescent="0.3">
      <c r="A1190" t="s">
        <v>726</v>
      </c>
    </row>
    <row r="1191" spans="1:1" x14ac:dyDescent="0.3">
      <c r="A1191" t="s">
        <v>727</v>
      </c>
    </row>
    <row r="1192" spans="1:1" x14ac:dyDescent="0.3">
      <c r="A1192" t="s">
        <v>728</v>
      </c>
    </row>
    <row r="1193" spans="1:1" x14ac:dyDescent="0.3">
      <c r="A1193" t="s">
        <v>729</v>
      </c>
    </row>
    <row r="1194" spans="1:1" x14ac:dyDescent="0.3">
      <c r="A1194" t="s">
        <v>730</v>
      </c>
    </row>
    <row r="1195" spans="1:1" x14ac:dyDescent="0.3">
      <c r="A1195" t="s">
        <v>731</v>
      </c>
    </row>
    <row r="1196" spans="1:1" x14ac:dyDescent="0.3">
      <c r="A1196" t="s">
        <v>732</v>
      </c>
    </row>
    <row r="1197" spans="1:1" x14ac:dyDescent="0.3">
      <c r="A1197" t="s">
        <v>733</v>
      </c>
    </row>
    <row r="1198" spans="1:1" x14ac:dyDescent="0.3">
      <c r="A1198" t="s">
        <v>734</v>
      </c>
    </row>
    <row r="1199" spans="1:1" x14ac:dyDescent="0.3">
      <c r="A1199" t="s">
        <v>735</v>
      </c>
    </row>
    <row r="1200" spans="1:1" x14ac:dyDescent="0.3">
      <c r="A1200" t="s">
        <v>736</v>
      </c>
    </row>
    <row r="1201" spans="1:1" x14ac:dyDescent="0.3">
      <c r="A1201" t="s">
        <v>1792</v>
      </c>
    </row>
    <row r="1202" spans="1:1" x14ac:dyDescent="0.3">
      <c r="A1202" t="s">
        <v>737</v>
      </c>
    </row>
    <row r="1203" spans="1:1" x14ac:dyDescent="0.3">
      <c r="A1203" t="s">
        <v>738</v>
      </c>
    </row>
    <row r="1204" spans="1:1" x14ac:dyDescent="0.3">
      <c r="A1204" t="s">
        <v>414</v>
      </c>
    </row>
    <row r="1205" spans="1:1" x14ac:dyDescent="0.3">
      <c r="A1205" t="s">
        <v>415</v>
      </c>
    </row>
    <row r="1206" spans="1:1" x14ac:dyDescent="0.3">
      <c r="A1206" t="s">
        <v>416</v>
      </c>
    </row>
    <row r="1207" spans="1:1" x14ac:dyDescent="0.3">
      <c r="A1207" t="s">
        <v>417</v>
      </c>
    </row>
    <row r="1208" spans="1:1" x14ac:dyDescent="0.3">
      <c r="A1208" t="s">
        <v>418</v>
      </c>
    </row>
    <row r="1209" spans="1:1" x14ac:dyDescent="0.3">
      <c r="A1209" t="s">
        <v>419</v>
      </c>
    </row>
    <row r="1210" spans="1:1" x14ac:dyDescent="0.3">
      <c r="A1210" t="s">
        <v>420</v>
      </c>
    </row>
    <row r="1211" spans="1:1" x14ac:dyDescent="0.3">
      <c r="A1211" t="s">
        <v>421</v>
      </c>
    </row>
    <row r="1212" spans="1:1" x14ac:dyDescent="0.3">
      <c r="A1212" t="s">
        <v>422</v>
      </c>
    </row>
    <row r="1213" spans="1:1" x14ac:dyDescent="0.3">
      <c r="A1213" t="s">
        <v>423</v>
      </c>
    </row>
    <row r="1214" spans="1:1" x14ac:dyDescent="0.3">
      <c r="A1214" t="s">
        <v>1002</v>
      </c>
    </row>
    <row r="1215" spans="1:1" x14ac:dyDescent="0.3">
      <c r="A1215" t="s">
        <v>424</v>
      </c>
    </row>
    <row r="1216" spans="1:1" x14ac:dyDescent="0.3">
      <c r="A1216" t="s">
        <v>1793</v>
      </c>
    </row>
    <row r="1217" spans="1:1" x14ac:dyDescent="0.3">
      <c r="A1217" t="s">
        <v>425</v>
      </c>
    </row>
    <row r="1218" spans="1:1" x14ac:dyDescent="0.3">
      <c r="A1218" t="s">
        <v>426</v>
      </c>
    </row>
    <row r="1219" spans="1:1" x14ac:dyDescent="0.3">
      <c r="A1219" t="s">
        <v>427</v>
      </c>
    </row>
    <row r="1220" spans="1:1" x14ac:dyDescent="0.3">
      <c r="A1220" t="s">
        <v>739</v>
      </c>
    </row>
    <row r="1221" spans="1:1" x14ac:dyDescent="0.3">
      <c r="A1221" t="s">
        <v>428</v>
      </c>
    </row>
    <row r="1222" spans="1:1" x14ac:dyDescent="0.3">
      <c r="A1222" t="s">
        <v>429</v>
      </c>
    </row>
    <row r="1223" spans="1:1" x14ac:dyDescent="0.3">
      <c r="A1223" t="s">
        <v>430</v>
      </c>
    </row>
    <row r="1224" spans="1:1" x14ac:dyDescent="0.3">
      <c r="A1224" t="s">
        <v>431</v>
      </c>
    </row>
    <row r="1225" spans="1:1" x14ac:dyDescent="0.3">
      <c r="A1225" t="s">
        <v>432</v>
      </c>
    </row>
    <row r="1226" spans="1:1" x14ac:dyDescent="0.3">
      <c r="A1226" t="s">
        <v>433</v>
      </c>
    </row>
    <row r="1227" spans="1:1" x14ac:dyDescent="0.3">
      <c r="A1227" t="s">
        <v>434</v>
      </c>
    </row>
    <row r="1228" spans="1:1" x14ac:dyDescent="0.3">
      <c r="A1228" t="s">
        <v>435</v>
      </c>
    </row>
    <row r="1229" spans="1:1" x14ac:dyDescent="0.3">
      <c r="A1229" t="s">
        <v>436</v>
      </c>
    </row>
    <row r="1230" spans="1:1" x14ac:dyDescent="0.3">
      <c r="A1230" t="s">
        <v>437</v>
      </c>
    </row>
    <row r="1231" spans="1:1" x14ac:dyDescent="0.3">
      <c r="A1231" t="s">
        <v>438</v>
      </c>
    </row>
    <row r="1232" spans="1:1" x14ac:dyDescent="0.3">
      <c r="A1232" t="s">
        <v>1003</v>
      </c>
    </row>
    <row r="1233" spans="1:1" x14ac:dyDescent="0.3">
      <c r="A1233" t="s">
        <v>439</v>
      </c>
    </row>
    <row r="1234" spans="1:1" x14ac:dyDescent="0.3">
      <c r="A1234" t="s">
        <v>440</v>
      </c>
    </row>
    <row r="1235" spans="1:1" x14ac:dyDescent="0.3">
      <c r="A1235" t="s">
        <v>441</v>
      </c>
    </row>
    <row r="1236" spans="1:1" x14ac:dyDescent="0.3">
      <c r="A1236" t="s">
        <v>1004</v>
      </c>
    </row>
    <row r="1237" spans="1:1" x14ac:dyDescent="0.3">
      <c r="A1237" t="s">
        <v>442</v>
      </c>
    </row>
    <row r="1238" spans="1:1" x14ac:dyDescent="0.3">
      <c r="A1238" t="s">
        <v>443</v>
      </c>
    </row>
    <row r="1239" spans="1:1" x14ac:dyDescent="0.3">
      <c r="A1239" t="s">
        <v>444</v>
      </c>
    </row>
    <row r="1240" spans="1:1" x14ac:dyDescent="0.3">
      <c r="A1240" t="s">
        <v>445</v>
      </c>
    </row>
    <row r="1241" spans="1:1" x14ac:dyDescent="0.3">
      <c r="A1241" t="s">
        <v>446</v>
      </c>
    </row>
    <row r="1242" spans="1:1" x14ac:dyDescent="0.3">
      <c r="A1242" t="s">
        <v>447</v>
      </c>
    </row>
    <row r="1243" spans="1:1" x14ac:dyDescent="0.3">
      <c r="A1243" t="s">
        <v>448</v>
      </c>
    </row>
    <row r="1244" spans="1:1" x14ac:dyDescent="0.3">
      <c r="A1244" t="s">
        <v>449</v>
      </c>
    </row>
    <row r="1245" spans="1:1" x14ac:dyDescent="0.3">
      <c r="A1245" t="s">
        <v>450</v>
      </c>
    </row>
    <row r="1246" spans="1:1" x14ac:dyDescent="0.3">
      <c r="A1246" t="s">
        <v>451</v>
      </c>
    </row>
    <row r="1247" spans="1:1" x14ac:dyDescent="0.3">
      <c r="A1247" t="s">
        <v>452</v>
      </c>
    </row>
    <row r="1248" spans="1:1" x14ac:dyDescent="0.3">
      <c r="A1248" t="s">
        <v>453</v>
      </c>
    </row>
    <row r="1249" spans="1:1" x14ac:dyDescent="0.3">
      <c r="A1249" t="s">
        <v>454</v>
      </c>
    </row>
    <row r="1250" spans="1:1" x14ac:dyDescent="0.3">
      <c r="A1250" t="s">
        <v>455</v>
      </c>
    </row>
    <row r="1251" spans="1:1" x14ac:dyDescent="0.3">
      <c r="A1251" t="s">
        <v>456</v>
      </c>
    </row>
    <row r="1252" spans="1:1" x14ac:dyDescent="0.3">
      <c r="A1252" t="s">
        <v>457</v>
      </c>
    </row>
    <row r="1253" spans="1:1" x14ac:dyDescent="0.3">
      <c r="A1253" t="s">
        <v>458</v>
      </c>
    </row>
    <row r="1254" spans="1:1" x14ac:dyDescent="0.3">
      <c r="A1254" t="s">
        <v>459</v>
      </c>
    </row>
    <row r="1255" spans="1:1" x14ac:dyDescent="0.3">
      <c r="A1255" t="s">
        <v>460</v>
      </c>
    </row>
    <row r="1256" spans="1:1" x14ac:dyDescent="0.3">
      <c r="A1256" t="s">
        <v>461</v>
      </c>
    </row>
    <row r="1257" spans="1:1" x14ac:dyDescent="0.3">
      <c r="A1257" t="s">
        <v>462</v>
      </c>
    </row>
    <row r="1258" spans="1:1" x14ac:dyDescent="0.3">
      <c r="A1258" t="s">
        <v>463</v>
      </c>
    </row>
    <row r="1259" spans="1:1" x14ac:dyDescent="0.3">
      <c r="A1259" t="s">
        <v>464</v>
      </c>
    </row>
    <row r="1260" spans="1:1" x14ac:dyDescent="0.3">
      <c r="A1260" t="s">
        <v>465</v>
      </c>
    </row>
    <row r="1261" spans="1:1" x14ac:dyDescent="0.3">
      <c r="A1261" t="s">
        <v>466</v>
      </c>
    </row>
    <row r="1262" spans="1:1" x14ac:dyDescent="0.3">
      <c r="A1262" t="s">
        <v>467</v>
      </c>
    </row>
    <row r="1263" spans="1:1" x14ac:dyDescent="0.3">
      <c r="A1263" t="s">
        <v>468</v>
      </c>
    </row>
    <row r="1264" spans="1:1" x14ac:dyDescent="0.3">
      <c r="A1264" t="s">
        <v>469</v>
      </c>
    </row>
    <row r="1265" spans="1:1" x14ac:dyDescent="0.3">
      <c r="A1265" t="s">
        <v>470</v>
      </c>
    </row>
    <row r="1266" spans="1:1" x14ac:dyDescent="0.3">
      <c r="A1266" t="s">
        <v>471</v>
      </c>
    </row>
    <row r="1267" spans="1:1" x14ac:dyDescent="0.3">
      <c r="A1267" t="s">
        <v>472</v>
      </c>
    </row>
    <row r="1268" spans="1:1" x14ac:dyDescent="0.3">
      <c r="A1268" t="s">
        <v>473</v>
      </c>
    </row>
    <row r="1269" spans="1:1" x14ac:dyDescent="0.3">
      <c r="A1269" t="s">
        <v>474</v>
      </c>
    </row>
    <row r="1270" spans="1:1" x14ac:dyDescent="0.3">
      <c r="A1270" t="s">
        <v>475</v>
      </c>
    </row>
    <row r="1271" spans="1:1" x14ac:dyDescent="0.3">
      <c r="A1271" t="s">
        <v>476</v>
      </c>
    </row>
    <row r="1272" spans="1:1" x14ac:dyDescent="0.3">
      <c r="A1272" t="s">
        <v>477</v>
      </c>
    </row>
    <row r="1273" spans="1:1" x14ac:dyDescent="0.3">
      <c r="A1273" t="s">
        <v>478</v>
      </c>
    </row>
    <row r="1274" spans="1:1" x14ac:dyDescent="0.3">
      <c r="A1274" t="s">
        <v>479</v>
      </c>
    </row>
    <row r="1275" spans="1:1" x14ac:dyDescent="0.3">
      <c r="A1275" t="s">
        <v>480</v>
      </c>
    </row>
    <row r="1276" spans="1:1" x14ac:dyDescent="0.3">
      <c r="A1276" t="s">
        <v>481</v>
      </c>
    </row>
    <row r="1277" spans="1:1" x14ac:dyDescent="0.3">
      <c r="A1277" t="s">
        <v>482</v>
      </c>
    </row>
    <row r="1278" spans="1:1" x14ac:dyDescent="0.3">
      <c r="A1278" t="s">
        <v>483</v>
      </c>
    </row>
    <row r="1279" spans="1:1" x14ac:dyDescent="0.3">
      <c r="A1279" t="s">
        <v>484</v>
      </c>
    </row>
    <row r="1280" spans="1:1" x14ac:dyDescent="0.3">
      <c r="A1280" t="s">
        <v>485</v>
      </c>
    </row>
    <row r="1281" spans="1:1" x14ac:dyDescent="0.3">
      <c r="A1281" t="s">
        <v>486</v>
      </c>
    </row>
    <row r="1282" spans="1:1" x14ac:dyDescent="0.3">
      <c r="A1282" t="s">
        <v>487</v>
      </c>
    </row>
    <row r="1283" spans="1:1" x14ac:dyDescent="0.3">
      <c r="A1283" t="s">
        <v>488</v>
      </c>
    </row>
    <row r="1284" spans="1:1" x14ac:dyDescent="0.3">
      <c r="A1284" t="s">
        <v>489</v>
      </c>
    </row>
    <row r="1285" spans="1:1" x14ac:dyDescent="0.3">
      <c r="A1285" t="s">
        <v>490</v>
      </c>
    </row>
    <row r="1286" spans="1:1" x14ac:dyDescent="0.3">
      <c r="A1286" t="s">
        <v>491</v>
      </c>
    </row>
    <row r="1287" spans="1:1" x14ac:dyDescent="0.3">
      <c r="A1287" t="s">
        <v>492</v>
      </c>
    </row>
    <row r="1288" spans="1:1" x14ac:dyDescent="0.3">
      <c r="A1288" t="s">
        <v>493</v>
      </c>
    </row>
    <row r="1289" spans="1:1" x14ac:dyDescent="0.3">
      <c r="A1289" t="s">
        <v>494</v>
      </c>
    </row>
    <row r="1290" spans="1:1" x14ac:dyDescent="0.3">
      <c r="A1290" t="s">
        <v>495</v>
      </c>
    </row>
    <row r="1291" spans="1:1" x14ac:dyDescent="0.3">
      <c r="A1291" t="s">
        <v>496</v>
      </c>
    </row>
    <row r="1292" spans="1:1" x14ac:dyDescent="0.3">
      <c r="A1292" t="s">
        <v>497</v>
      </c>
    </row>
    <row r="1293" spans="1:1" x14ac:dyDescent="0.3">
      <c r="A1293" t="s">
        <v>498</v>
      </c>
    </row>
    <row r="1294" spans="1:1" x14ac:dyDescent="0.3">
      <c r="A1294" t="s">
        <v>740</v>
      </c>
    </row>
    <row r="1295" spans="1:1" x14ac:dyDescent="0.3">
      <c r="A1295" t="s">
        <v>499</v>
      </c>
    </row>
    <row r="1296" spans="1:1" x14ac:dyDescent="0.3">
      <c r="A1296" t="s">
        <v>500</v>
      </c>
    </row>
    <row r="1297" spans="1:1" x14ac:dyDescent="0.3">
      <c r="A1297" t="s">
        <v>501</v>
      </c>
    </row>
    <row r="1298" spans="1:1" x14ac:dyDescent="0.3">
      <c r="A1298" t="s">
        <v>502</v>
      </c>
    </row>
    <row r="1299" spans="1:1" x14ac:dyDescent="0.3">
      <c r="A1299" t="s">
        <v>741</v>
      </c>
    </row>
    <row r="1300" spans="1:1" x14ac:dyDescent="0.3">
      <c r="A1300" t="s">
        <v>503</v>
      </c>
    </row>
    <row r="1301" spans="1:1" x14ac:dyDescent="0.3">
      <c r="A1301" t="s">
        <v>504</v>
      </c>
    </row>
    <row r="1302" spans="1:1" x14ac:dyDescent="0.3">
      <c r="A1302" t="s">
        <v>1794</v>
      </c>
    </row>
    <row r="1303" spans="1:1" x14ac:dyDescent="0.3">
      <c r="A1303" t="s">
        <v>505</v>
      </c>
    </row>
    <row r="1304" spans="1:1" x14ac:dyDescent="0.3">
      <c r="A1304" t="s">
        <v>506</v>
      </c>
    </row>
    <row r="1305" spans="1:1" x14ac:dyDescent="0.3">
      <c r="A1305" t="s">
        <v>507</v>
      </c>
    </row>
    <row r="1306" spans="1:1" x14ac:dyDescent="0.3">
      <c r="A1306" t="s">
        <v>508</v>
      </c>
    </row>
    <row r="1307" spans="1:1" x14ac:dyDescent="0.3">
      <c r="A1307" t="s">
        <v>509</v>
      </c>
    </row>
    <row r="1308" spans="1:1" x14ac:dyDescent="0.3">
      <c r="A1308" t="s">
        <v>510</v>
      </c>
    </row>
    <row r="1309" spans="1:1" x14ac:dyDescent="0.3">
      <c r="A1309" t="s">
        <v>511</v>
      </c>
    </row>
    <row r="1310" spans="1:1" x14ac:dyDescent="0.3">
      <c r="A1310" t="s">
        <v>512</v>
      </c>
    </row>
    <row r="1311" spans="1:1" x14ac:dyDescent="0.3">
      <c r="A1311" t="s">
        <v>362</v>
      </c>
    </row>
    <row r="1312" spans="1:1" x14ac:dyDescent="0.3">
      <c r="A1312" t="s">
        <v>1795</v>
      </c>
    </row>
    <row r="1313" spans="1:1" x14ac:dyDescent="0.3">
      <c r="A1313" t="s">
        <v>363</v>
      </c>
    </row>
    <row r="1314" spans="1:1" x14ac:dyDescent="0.3">
      <c r="A1314" t="s">
        <v>513</v>
      </c>
    </row>
    <row r="1315" spans="1:1" x14ac:dyDescent="0.3">
      <c r="A1315" t="s">
        <v>364</v>
      </c>
    </row>
    <row r="1316" spans="1:1" x14ac:dyDescent="0.3">
      <c r="A1316" t="s">
        <v>365</v>
      </c>
    </row>
    <row r="1317" spans="1:1" x14ac:dyDescent="0.3">
      <c r="A1317" t="s">
        <v>366</v>
      </c>
    </row>
    <row r="1318" spans="1:1" x14ac:dyDescent="0.3">
      <c r="A1318" t="s">
        <v>367</v>
      </c>
    </row>
    <row r="1319" spans="1:1" x14ac:dyDescent="0.3">
      <c r="A1319" t="s">
        <v>1005</v>
      </c>
    </row>
    <row r="1320" spans="1:1" x14ac:dyDescent="0.3">
      <c r="A1320" t="s">
        <v>368</v>
      </c>
    </row>
    <row r="1321" spans="1:1" x14ac:dyDescent="0.3">
      <c r="A1321" t="s">
        <v>1006</v>
      </c>
    </row>
    <row r="1322" spans="1:1" x14ac:dyDescent="0.3">
      <c r="A1322" t="s">
        <v>514</v>
      </c>
    </row>
    <row r="1323" spans="1:1" x14ac:dyDescent="0.3">
      <c r="A1323" t="s">
        <v>515</v>
      </c>
    </row>
    <row r="1324" spans="1:1" x14ac:dyDescent="0.3">
      <c r="A1324" t="s">
        <v>516</v>
      </c>
    </row>
    <row r="1325" spans="1:1" x14ac:dyDescent="0.3">
      <c r="A1325" t="s">
        <v>369</v>
      </c>
    </row>
    <row r="1326" spans="1:1" x14ac:dyDescent="0.3">
      <c r="A1326" t="s">
        <v>370</v>
      </c>
    </row>
    <row r="1327" spans="1:1" x14ac:dyDescent="0.3">
      <c r="A1327" t="s">
        <v>517</v>
      </c>
    </row>
    <row r="1328" spans="1:1" x14ac:dyDescent="0.3">
      <c r="A1328" t="s">
        <v>518</v>
      </c>
    </row>
    <row r="1329" spans="1:1" x14ac:dyDescent="0.3">
      <c r="A1329" t="s">
        <v>519</v>
      </c>
    </row>
    <row r="1330" spans="1:1" x14ac:dyDescent="0.3">
      <c r="A1330" t="s">
        <v>520</v>
      </c>
    </row>
    <row r="1331" spans="1:1" x14ac:dyDescent="0.3">
      <c r="A1331" t="s">
        <v>521</v>
      </c>
    </row>
    <row r="1332" spans="1:1" x14ac:dyDescent="0.3">
      <c r="A1332" t="s">
        <v>371</v>
      </c>
    </row>
    <row r="1333" spans="1:1" x14ac:dyDescent="0.3">
      <c r="A1333" t="s">
        <v>522</v>
      </c>
    </row>
    <row r="1334" spans="1:1" x14ac:dyDescent="0.3">
      <c r="A1334" t="s">
        <v>372</v>
      </c>
    </row>
    <row r="1335" spans="1:1" x14ac:dyDescent="0.3">
      <c r="A1335" t="s">
        <v>523</v>
      </c>
    </row>
    <row r="1336" spans="1:1" x14ac:dyDescent="0.3">
      <c r="A1336" t="s">
        <v>373</v>
      </c>
    </row>
    <row r="1337" spans="1:1" x14ac:dyDescent="0.3">
      <c r="A1337" t="s">
        <v>374</v>
      </c>
    </row>
    <row r="1338" spans="1:1" x14ac:dyDescent="0.3">
      <c r="A1338" t="s">
        <v>524</v>
      </c>
    </row>
    <row r="1339" spans="1:1" x14ac:dyDescent="0.3">
      <c r="A1339" t="s">
        <v>375</v>
      </c>
    </row>
    <row r="1340" spans="1:1" x14ac:dyDescent="0.3">
      <c r="A1340" t="s">
        <v>1007</v>
      </c>
    </row>
    <row r="1341" spans="1:1" x14ac:dyDescent="0.3">
      <c r="A1341" t="s">
        <v>1008</v>
      </c>
    </row>
    <row r="1342" spans="1:1" x14ac:dyDescent="0.3">
      <c r="A1342" t="s">
        <v>525</v>
      </c>
    </row>
    <row r="1343" spans="1:1" x14ac:dyDescent="0.3">
      <c r="A1343" t="s">
        <v>526</v>
      </c>
    </row>
    <row r="1344" spans="1:1" x14ac:dyDescent="0.3">
      <c r="A1344" t="s">
        <v>376</v>
      </c>
    </row>
    <row r="1345" spans="1:1" x14ac:dyDescent="0.3">
      <c r="A1345" t="s">
        <v>377</v>
      </c>
    </row>
    <row r="1346" spans="1:1" x14ac:dyDescent="0.3">
      <c r="A1346" t="s">
        <v>527</v>
      </c>
    </row>
    <row r="1347" spans="1:1" x14ac:dyDescent="0.3">
      <c r="A1347" t="s">
        <v>378</v>
      </c>
    </row>
    <row r="1348" spans="1:1" x14ac:dyDescent="0.3">
      <c r="A1348" t="s">
        <v>379</v>
      </c>
    </row>
    <row r="1349" spans="1:1" x14ac:dyDescent="0.3">
      <c r="A1349" t="s">
        <v>1796</v>
      </c>
    </row>
    <row r="1350" spans="1:1" x14ac:dyDescent="0.3">
      <c r="A1350" t="s">
        <v>380</v>
      </c>
    </row>
    <row r="1351" spans="1:1" x14ac:dyDescent="0.3">
      <c r="A1351" t="s">
        <v>381</v>
      </c>
    </row>
    <row r="1352" spans="1:1" x14ac:dyDescent="0.3">
      <c r="A1352" t="s">
        <v>382</v>
      </c>
    </row>
    <row r="1353" spans="1:1" x14ac:dyDescent="0.3">
      <c r="A1353" t="s">
        <v>528</v>
      </c>
    </row>
    <row r="1354" spans="1:1" x14ac:dyDescent="0.3">
      <c r="A1354" t="s">
        <v>383</v>
      </c>
    </row>
    <row r="1355" spans="1:1" x14ac:dyDescent="0.3">
      <c r="A1355" t="s">
        <v>529</v>
      </c>
    </row>
    <row r="1356" spans="1:1" x14ac:dyDescent="0.3">
      <c r="A1356" t="s">
        <v>1797</v>
      </c>
    </row>
    <row r="1357" spans="1:1" x14ac:dyDescent="0.3">
      <c r="A1357" t="s">
        <v>1798</v>
      </c>
    </row>
    <row r="1358" spans="1:1" x14ac:dyDescent="0.3">
      <c r="A1358" t="s">
        <v>384</v>
      </c>
    </row>
    <row r="1359" spans="1:1" x14ac:dyDescent="0.3">
      <c r="A1359" t="s">
        <v>412</v>
      </c>
    </row>
    <row r="1360" spans="1:1" x14ac:dyDescent="0.3">
      <c r="A1360" t="s">
        <v>742</v>
      </c>
    </row>
    <row r="1361" spans="1:1" x14ac:dyDescent="0.3">
      <c r="A1361" t="s">
        <v>385</v>
      </c>
    </row>
    <row r="1362" spans="1:1" x14ac:dyDescent="0.3">
      <c r="A1362" t="s">
        <v>386</v>
      </c>
    </row>
    <row r="1363" spans="1:1" x14ac:dyDescent="0.3">
      <c r="A1363" t="s">
        <v>387</v>
      </c>
    </row>
    <row r="1364" spans="1:1" x14ac:dyDescent="0.3">
      <c r="A1364" t="s">
        <v>1799</v>
      </c>
    </row>
    <row r="1365" spans="1:1" x14ac:dyDescent="0.3">
      <c r="A1365" t="s">
        <v>530</v>
      </c>
    </row>
    <row r="1366" spans="1:1" x14ac:dyDescent="0.3">
      <c r="A1366" t="s">
        <v>388</v>
      </c>
    </row>
    <row r="1367" spans="1:1" x14ac:dyDescent="0.3">
      <c r="A1367" t="s">
        <v>389</v>
      </c>
    </row>
    <row r="1368" spans="1:1" x14ac:dyDescent="0.3">
      <c r="A1368" t="s">
        <v>1800</v>
      </c>
    </row>
    <row r="1369" spans="1:1" x14ac:dyDescent="0.3">
      <c r="A1369" t="s">
        <v>390</v>
      </c>
    </row>
    <row r="1370" spans="1:1" x14ac:dyDescent="0.3">
      <c r="A1370" t="s">
        <v>531</v>
      </c>
    </row>
    <row r="1371" spans="1:1" x14ac:dyDescent="0.3">
      <c r="A1371" t="s">
        <v>391</v>
      </c>
    </row>
    <row r="1372" spans="1:1" x14ac:dyDescent="0.3">
      <c r="A1372" t="s">
        <v>392</v>
      </c>
    </row>
    <row r="1373" spans="1:1" x14ac:dyDescent="0.3">
      <c r="A1373" t="s">
        <v>393</v>
      </c>
    </row>
    <row r="1374" spans="1:1" x14ac:dyDescent="0.3">
      <c r="A1374" t="s">
        <v>394</v>
      </c>
    </row>
    <row r="1375" spans="1:1" x14ac:dyDescent="0.3">
      <c r="A1375" t="s">
        <v>395</v>
      </c>
    </row>
    <row r="1376" spans="1:1" x14ac:dyDescent="0.3">
      <c r="A1376" t="s">
        <v>396</v>
      </c>
    </row>
    <row r="1377" spans="1:1" x14ac:dyDescent="0.3">
      <c r="A1377" t="s">
        <v>397</v>
      </c>
    </row>
    <row r="1378" spans="1:1" x14ac:dyDescent="0.3">
      <c r="A1378" t="s">
        <v>532</v>
      </c>
    </row>
    <row r="1379" spans="1:1" x14ac:dyDescent="0.3">
      <c r="A1379" t="s">
        <v>398</v>
      </c>
    </row>
    <row r="1380" spans="1:1" x14ac:dyDescent="0.3">
      <c r="A1380" t="s">
        <v>399</v>
      </c>
    </row>
    <row r="1381" spans="1:1" x14ac:dyDescent="0.3">
      <c r="A1381" t="s">
        <v>400</v>
      </c>
    </row>
    <row r="1382" spans="1:1" x14ac:dyDescent="0.3">
      <c r="A1382" t="s">
        <v>401</v>
      </c>
    </row>
    <row r="1383" spans="1:1" x14ac:dyDescent="0.3">
      <c r="A1383" t="s">
        <v>533</v>
      </c>
    </row>
    <row r="1384" spans="1:1" x14ac:dyDescent="0.3">
      <c r="A1384" t="s">
        <v>402</v>
      </c>
    </row>
    <row r="1385" spans="1:1" x14ac:dyDescent="0.3">
      <c r="A1385" t="s">
        <v>1801</v>
      </c>
    </row>
    <row r="1386" spans="1:1" x14ac:dyDescent="0.3">
      <c r="A1386" t="s">
        <v>403</v>
      </c>
    </row>
    <row r="1387" spans="1:1" x14ac:dyDescent="0.3">
      <c r="A1387" t="s">
        <v>404</v>
      </c>
    </row>
    <row r="1388" spans="1:1" x14ac:dyDescent="0.3">
      <c r="A1388" t="s">
        <v>413</v>
      </c>
    </row>
    <row r="1389" spans="1:1" x14ac:dyDescent="0.3">
      <c r="A1389" t="s">
        <v>1802</v>
      </c>
    </row>
    <row r="1390" spans="1:1" x14ac:dyDescent="0.3">
      <c r="A1390" t="s">
        <v>405</v>
      </c>
    </row>
    <row r="1391" spans="1:1" x14ac:dyDescent="0.3">
      <c r="A1391" t="s">
        <v>534</v>
      </c>
    </row>
    <row r="1392" spans="1:1" x14ac:dyDescent="0.3">
      <c r="A1392" t="s">
        <v>535</v>
      </c>
    </row>
    <row r="1393" spans="1:1" x14ac:dyDescent="0.3">
      <c r="A1393" t="s">
        <v>536</v>
      </c>
    </row>
    <row r="1394" spans="1:1" x14ac:dyDescent="0.3">
      <c r="A1394" t="s">
        <v>406</v>
      </c>
    </row>
    <row r="1395" spans="1:1" x14ac:dyDescent="0.3">
      <c r="A1395" t="s">
        <v>537</v>
      </c>
    </row>
    <row r="1396" spans="1:1" x14ac:dyDescent="0.3">
      <c r="A1396" t="s">
        <v>538</v>
      </c>
    </row>
    <row r="1397" spans="1:1" x14ac:dyDescent="0.3">
      <c r="A1397" t="s">
        <v>1</v>
      </c>
    </row>
    <row r="1398" spans="1:1" x14ac:dyDescent="0.3">
      <c r="A1398" t="s">
        <v>539</v>
      </c>
    </row>
    <row r="1399" spans="1:1" x14ac:dyDescent="0.3">
      <c r="A1399" t="s">
        <v>2</v>
      </c>
    </row>
    <row r="1400" spans="1:1" x14ac:dyDescent="0.3">
      <c r="A1400" t="s">
        <v>3</v>
      </c>
    </row>
    <row r="1401" spans="1:1" x14ac:dyDescent="0.3">
      <c r="A1401" t="s">
        <v>339</v>
      </c>
    </row>
    <row r="1402" spans="1:1" x14ac:dyDescent="0.3">
      <c r="A1402" t="s">
        <v>4</v>
      </c>
    </row>
    <row r="1403" spans="1:1" x14ac:dyDescent="0.3">
      <c r="A1403" t="s">
        <v>540</v>
      </c>
    </row>
    <row r="1404" spans="1:1" x14ac:dyDescent="0.3">
      <c r="A1404" t="s">
        <v>5</v>
      </c>
    </row>
    <row r="1405" spans="1:1" x14ac:dyDescent="0.3">
      <c r="A1405" t="s">
        <v>6</v>
      </c>
    </row>
    <row r="1406" spans="1:1" x14ac:dyDescent="0.3">
      <c r="A1406" t="s">
        <v>7</v>
      </c>
    </row>
    <row r="1407" spans="1:1" x14ac:dyDescent="0.3">
      <c r="A1407" t="s">
        <v>8</v>
      </c>
    </row>
    <row r="1408" spans="1:1" x14ac:dyDescent="0.3">
      <c r="A1408" t="s">
        <v>541</v>
      </c>
    </row>
    <row r="1409" spans="1:1" x14ac:dyDescent="0.3">
      <c r="A1409" t="s">
        <v>9</v>
      </c>
    </row>
    <row r="1410" spans="1:1" x14ac:dyDescent="0.3">
      <c r="A1410" t="s">
        <v>542</v>
      </c>
    </row>
    <row r="1411" spans="1:1" x14ac:dyDescent="0.3">
      <c r="A1411" t="s">
        <v>543</v>
      </c>
    </row>
    <row r="1412" spans="1:1" x14ac:dyDescent="0.3">
      <c r="A1412" t="s">
        <v>340</v>
      </c>
    </row>
    <row r="1413" spans="1:1" x14ac:dyDescent="0.3">
      <c r="A1413" t="s">
        <v>10</v>
      </c>
    </row>
    <row r="1414" spans="1:1" x14ac:dyDescent="0.3">
      <c r="A1414" t="s">
        <v>341</v>
      </c>
    </row>
    <row r="1415" spans="1:1" x14ac:dyDescent="0.3">
      <c r="A1415" t="s">
        <v>342</v>
      </c>
    </row>
    <row r="1416" spans="1:1" x14ac:dyDescent="0.3">
      <c r="A1416" t="s">
        <v>1803</v>
      </c>
    </row>
    <row r="1417" spans="1:1" x14ac:dyDescent="0.3">
      <c r="A1417" t="s">
        <v>11</v>
      </c>
    </row>
    <row r="1418" spans="1:1" x14ac:dyDescent="0.3">
      <c r="A1418" t="s">
        <v>1804</v>
      </c>
    </row>
    <row r="1419" spans="1:1" x14ac:dyDescent="0.3">
      <c r="A1419" t="s">
        <v>544</v>
      </c>
    </row>
    <row r="1420" spans="1:1" x14ac:dyDescent="0.3">
      <c r="A1420" t="s">
        <v>545</v>
      </c>
    </row>
    <row r="1421" spans="1:1" x14ac:dyDescent="0.3">
      <c r="A1421" t="s">
        <v>546</v>
      </c>
    </row>
    <row r="1422" spans="1:1" x14ac:dyDescent="0.3">
      <c r="A1422" t="s">
        <v>547</v>
      </c>
    </row>
    <row r="1423" spans="1:1" x14ac:dyDescent="0.3">
      <c r="A1423" t="s">
        <v>343</v>
      </c>
    </row>
    <row r="1424" spans="1:1" x14ac:dyDescent="0.3">
      <c r="A1424" t="s">
        <v>12</v>
      </c>
    </row>
    <row r="1425" spans="1:1" x14ac:dyDescent="0.3">
      <c r="A1425" t="s">
        <v>13</v>
      </c>
    </row>
    <row r="1426" spans="1:1" x14ac:dyDescent="0.3">
      <c r="A1426" t="s">
        <v>1805</v>
      </c>
    </row>
    <row r="1427" spans="1:1" x14ac:dyDescent="0.3">
      <c r="A1427" t="s">
        <v>548</v>
      </c>
    </row>
    <row r="1428" spans="1:1" x14ac:dyDescent="0.3">
      <c r="A1428" t="s">
        <v>14</v>
      </c>
    </row>
    <row r="1429" spans="1:1" x14ac:dyDescent="0.3">
      <c r="A1429" t="s">
        <v>549</v>
      </c>
    </row>
    <row r="1430" spans="1:1" x14ac:dyDescent="0.3">
      <c r="A1430" t="s">
        <v>15</v>
      </c>
    </row>
    <row r="1431" spans="1:1" x14ac:dyDescent="0.3">
      <c r="A1431" t="s">
        <v>16</v>
      </c>
    </row>
    <row r="1432" spans="1:1" x14ac:dyDescent="0.3">
      <c r="A1432" t="s">
        <v>17</v>
      </c>
    </row>
    <row r="1433" spans="1:1" x14ac:dyDescent="0.3">
      <c r="A1433" t="s">
        <v>18</v>
      </c>
    </row>
    <row r="1434" spans="1:1" x14ac:dyDescent="0.3">
      <c r="A1434" t="s">
        <v>19</v>
      </c>
    </row>
    <row r="1435" spans="1:1" x14ac:dyDescent="0.3">
      <c r="A1435" t="s">
        <v>20</v>
      </c>
    </row>
    <row r="1436" spans="1:1" x14ac:dyDescent="0.3">
      <c r="A1436" t="s">
        <v>550</v>
      </c>
    </row>
    <row r="1437" spans="1:1" x14ac:dyDescent="0.3">
      <c r="A1437" t="s">
        <v>551</v>
      </c>
    </row>
    <row r="1438" spans="1:1" x14ac:dyDescent="0.3">
      <c r="A1438" t="s">
        <v>552</v>
      </c>
    </row>
    <row r="1439" spans="1:1" x14ac:dyDescent="0.3">
      <c r="A1439" t="s">
        <v>21</v>
      </c>
    </row>
    <row r="1440" spans="1:1" x14ac:dyDescent="0.3">
      <c r="A1440" t="s">
        <v>553</v>
      </c>
    </row>
    <row r="1441" spans="1:1" x14ac:dyDescent="0.3">
      <c r="A1441" t="s">
        <v>22</v>
      </c>
    </row>
    <row r="1442" spans="1:1" x14ac:dyDescent="0.3">
      <c r="A1442" t="s">
        <v>23</v>
      </c>
    </row>
    <row r="1443" spans="1:1" x14ac:dyDescent="0.3">
      <c r="A1443" t="s">
        <v>24</v>
      </c>
    </row>
    <row r="1444" spans="1:1" x14ac:dyDescent="0.3">
      <c r="A1444" t="s">
        <v>743</v>
      </c>
    </row>
    <row r="1445" spans="1:1" x14ac:dyDescent="0.3">
      <c r="A1445" t="s">
        <v>25</v>
      </c>
    </row>
    <row r="1446" spans="1:1" x14ac:dyDescent="0.3">
      <c r="A1446" t="s">
        <v>554</v>
      </c>
    </row>
    <row r="1447" spans="1:1" x14ac:dyDescent="0.3">
      <c r="A1447" t="s">
        <v>555</v>
      </c>
    </row>
    <row r="1448" spans="1:1" x14ac:dyDescent="0.3">
      <c r="A1448" t="s">
        <v>26</v>
      </c>
    </row>
    <row r="1449" spans="1:1" x14ac:dyDescent="0.3">
      <c r="A1449" t="s">
        <v>556</v>
      </c>
    </row>
    <row r="1450" spans="1:1" x14ac:dyDescent="0.3">
      <c r="A1450" t="s">
        <v>27</v>
      </c>
    </row>
    <row r="1451" spans="1:1" x14ac:dyDescent="0.3">
      <c r="A1451" t="s">
        <v>557</v>
      </c>
    </row>
    <row r="1452" spans="1:1" x14ac:dyDescent="0.3">
      <c r="A1452" t="s">
        <v>1009</v>
      </c>
    </row>
    <row r="1453" spans="1:1" x14ac:dyDescent="0.3">
      <c r="A1453" t="s">
        <v>407</v>
      </c>
    </row>
    <row r="1454" spans="1:1" x14ac:dyDescent="0.3">
      <c r="A1454" t="s">
        <v>28</v>
      </c>
    </row>
    <row r="1455" spans="1:1" x14ac:dyDescent="0.3">
      <c r="A1455" t="s">
        <v>29</v>
      </c>
    </row>
    <row r="1456" spans="1:1" x14ac:dyDescent="0.3">
      <c r="A1456" t="s">
        <v>30</v>
      </c>
    </row>
    <row r="1457" spans="1:1" x14ac:dyDescent="0.3">
      <c r="A1457" t="s">
        <v>344</v>
      </c>
    </row>
    <row r="1458" spans="1:1" x14ac:dyDescent="0.3">
      <c r="A1458" t="s">
        <v>31</v>
      </c>
    </row>
    <row r="1459" spans="1:1" x14ac:dyDescent="0.3">
      <c r="A1459" t="s">
        <v>345</v>
      </c>
    </row>
    <row r="1460" spans="1:1" x14ac:dyDescent="0.3">
      <c r="A1460" t="s">
        <v>32</v>
      </c>
    </row>
    <row r="1461" spans="1:1" x14ac:dyDescent="0.3">
      <c r="A1461" t="s">
        <v>33</v>
      </c>
    </row>
    <row r="1462" spans="1:1" x14ac:dyDescent="0.3">
      <c r="A1462" t="s">
        <v>346</v>
      </c>
    </row>
    <row r="1463" spans="1:1" x14ac:dyDescent="0.3">
      <c r="A1463" t="s">
        <v>329</v>
      </c>
    </row>
    <row r="1464" spans="1:1" x14ac:dyDescent="0.3">
      <c r="A1464" t="s">
        <v>34</v>
      </c>
    </row>
    <row r="1465" spans="1:1" x14ac:dyDescent="0.3">
      <c r="A1465" t="s">
        <v>35</v>
      </c>
    </row>
    <row r="1466" spans="1:1" x14ac:dyDescent="0.3">
      <c r="A1466" t="s">
        <v>36</v>
      </c>
    </row>
    <row r="1467" spans="1:1" x14ac:dyDescent="0.3">
      <c r="A1467" t="s">
        <v>37</v>
      </c>
    </row>
    <row r="1468" spans="1:1" x14ac:dyDescent="0.3">
      <c r="A1468" t="s">
        <v>38</v>
      </c>
    </row>
    <row r="1469" spans="1:1" x14ac:dyDescent="0.3">
      <c r="A1469" t="s">
        <v>39</v>
      </c>
    </row>
    <row r="1470" spans="1:1" x14ac:dyDescent="0.3">
      <c r="A1470" t="s">
        <v>558</v>
      </c>
    </row>
    <row r="1471" spans="1:1" x14ac:dyDescent="0.3">
      <c r="A1471" t="s">
        <v>40</v>
      </c>
    </row>
    <row r="1472" spans="1:1" x14ac:dyDescent="0.3">
      <c r="A1472" t="s">
        <v>41</v>
      </c>
    </row>
    <row r="1473" spans="1:1" x14ac:dyDescent="0.3">
      <c r="A1473" t="s">
        <v>42</v>
      </c>
    </row>
    <row r="1474" spans="1:1" x14ac:dyDescent="0.3">
      <c r="A1474" t="s">
        <v>43</v>
      </c>
    </row>
    <row r="1475" spans="1:1" x14ac:dyDescent="0.3">
      <c r="A1475" t="s">
        <v>347</v>
      </c>
    </row>
    <row r="1476" spans="1:1" x14ac:dyDescent="0.3">
      <c r="A1476" t="s">
        <v>44</v>
      </c>
    </row>
    <row r="1477" spans="1:1" x14ac:dyDescent="0.3">
      <c r="A1477" t="s">
        <v>45</v>
      </c>
    </row>
    <row r="1478" spans="1:1" x14ac:dyDescent="0.3">
      <c r="A1478" t="s">
        <v>46</v>
      </c>
    </row>
    <row r="1479" spans="1:1" x14ac:dyDescent="0.3">
      <c r="A1479" t="s">
        <v>47</v>
      </c>
    </row>
    <row r="1480" spans="1:1" x14ac:dyDescent="0.3">
      <c r="A1480" t="s">
        <v>48</v>
      </c>
    </row>
    <row r="1481" spans="1:1" x14ac:dyDescent="0.3">
      <c r="A1481" t="s">
        <v>49</v>
      </c>
    </row>
    <row r="1482" spans="1:1" x14ac:dyDescent="0.3">
      <c r="A1482" t="s">
        <v>50</v>
      </c>
    </row>
    <row r="1483" spans="1:1" x14ac:dyDescent="0.3">
      <c r="A1483" t="s">
        <v>51</v>
      </c>
    </row>
    <row r="1484" spans="1:1" x14ac:dyDescent="0.3">
      <c r="A1484" t="s">
        <v>52</v>
      </c>
    </row>
    <row r="1485" spans="1:1" x14ac:dyDescent="0.3">
      <c r="A1485" t="s">
        <v>53</v>
      </c>
    </row>
    <row r="1486" spans="1:1" x14ac:dyDescent="0.3">
      <c r="A1486" t="s">
        <v>54</v>
      </c>
    </row>
    <row r="1487" spans="1:1" x14ac:dyDescent="0.3">
      <c r="A1487" t="s">
        <v>55</v>
      </c>
    </row>
    <row r="1488" spans="1:1" x14ac:dyDescent="0.3">
      <c r="A1488" t="s">
        <v>56</v>
      </c>
    </row>
    <row r="1489" spans="1:1" x14ac:dyDescent="0.3">
      <c r="A1489" t="s">
        <v>57</v>
      </c>
    </row>
    <row r="1490" spans="1:1" x14ac:dyDescent="0.3">
      <c r="A1490" t="s">
        <v>58</v>
      </c>
    </row>
    <row r="1491" spans="1:1" x14ac:dyDescent="0.3">
      <c r="A1491" t="s">
        <v>348</v>
      </c>
    </row>
    <row r="1492" spans="1:1" x14ac:dyDescent="0.3">
      <c r="A1492" t="s">
        <v>59</v>
      </c>
    </row>
    <row r="1493" spans="1:1" x14ac:dyDescent="0.3">
      <c r="A1493" t="s">
        <v>60</v>
      </c>
    </row>
    <row r="1494" spans="1:1" x14ac:dyDescent="0.3">
      <c r="A1494" t="s">
        <v>61</v>
      </c>
    </row>
    <row r="1495" spans="1:1" x14ac:dyDescent="0.3">
      <c r="A1495" t="s">
        <v>62</v>
      </c>
    </row>
    <row r="1496" spans="1:1" x14ac:dyDescent="0.3">
      <c r="A1496" t="s">
        <v>63</v>
      </c>
    </row>
    <row r="1497" spans="1:1" x14ac:dyDescent="0.3">
      <c r="A1497" t="s">
        <v>64</v>
      </c>
    </row>
    <row r="1498" spans="1:1" x14ac:dyDescent="0.3">
      <c r="A1498" t="s">
        <v>65</v>
      </c>
    </row>
    <row r="1499" spans="1:1" x14ac:dyDescent="0.3">
      <c r="A1499" t="s">
        <v>1806</v>
      </c>
    </row>
    <row r="1500" spans="1:1" x14ac:dyDescent="0.3">
      <c r="A1500" t="s">
        <v>66</v>
      </c>
    </row>
    <row r="1501" spans="1:1" x14ac:dyDescent="0.3">
      <c r="A1501" t="s">
        <v>67</v>
      </c>
    </row>
    <row r="1502" spans="1:1" x14ac:dyDescent="0.3">
      <c r="A1502" t="s">
        <v>349</v>
      </c>
    </row>
    <row r="1503" spans="1:1" x14ac:dyDescent="0.3">
      <c r="A1503" t="s">
        <v>1807</v>
      </c>
    </row>
    <row r="1504" spans="1:1" x14ac:dyDescent="0.3">
      <c r="A1504" t="s">
        <v>68</v>
      </c>
    </row>
    <row r="1505" spans="1:1" x14ac:dyDescent="0.3">
      <c r="A1505" t="s">
        <v>69</v>
      </c>
    </row>
    <row r="1506" spans="1:1" x14ac:dyDescent="0.3">
      <c r="A1506" t="s">
        <v>70</v>
      </c>
    </row>
    <row r="1507" spans="1:1" x14ac:dyDescent="0.3">
      <c r="A1507" t="s">
        <v>1808</v>
      </c>
    </row>
    <row r="1508" spans="1:1" x14ac:dyDescent="0.3">
      <c r="A1508" t="s">
        <v>350</v>
      </c>
    </row>
    <row r="1509" spans="1:1" x14ac:dyDescent="0.3">
      <c r="A1509" t="s">
        <v>351</v>
      </c>
    </row>
    <row r="1510" spans="1:1" x14ac:dyDescent="0.3">
      <c r="A1510" t="s">
        <v>352</v>
      </c>
    </row>
    <row r="1511" spans="1:1" x14ac:dyDescent="0.3">
      <c r="A1511" t="s">
        <v>744</v>
      </c>
    </row>
    <row r="1512" spans="1:1" x14ac:dyDescent="0.3">
      <c r="A1512" t="s">
        <v>71</v>
      </c>
    </row>
    <row r="1513" spans="1:1" x14ac:dyDescent="0.3">
      <c r="A1513" t="s">
        <v>353</v>
      </c>
    </row>
    <row r="1514" spans="1:1" x14ac:dyDescent="0.3">
      <c r="A1514" t="s">
        <v>354</v>
      </c>
    </row>
    <row r="1515" spans="1:1" x14ac:dyDescent="0.3">
      <c r="A1515" t="s">
        <v>72</v>
      </c>
    </row>
    <row r="1516" spans="1:1" x14ac:dyDescent="0.3">
      <c r="A1516" t="s">
        <v>73</v>
      </c>
    </row>
    <row r="1517" spans="1:1" x14ac:dyDescent="0.3">
      <c r="A1517" t="s">
        <v>74</v>
      </c>
    </row>
    <row r="1518" spans="1:1" x14ac:dyDescent="0.3">
      <c r="A1518" t="s">
        <v>75</v>
      </c>
    </row>
    <row r="1519" spans="1:1" x14ac:dyDescent="0.3">
      <c r="A1519" t="s">
        <v>76</v>
      </c>
    </row>
    <row r="1520" spans="1:1" x14ac:dyDescent="0.3">
      <c r="A1520" t="s">
        <v>1809</v>
      </c>
    </row>
    <row r="1521" spans="1:1" x14ac:dyDescent="0.3">
      <c r="A1521" t="s">
        <v>77</v>
      </c>
    </row>
    <row r="1522" spans="1:1" x14ac:dyDescent="0.3">
      <c r="A1522" t="s">
        <v>78</v>
      </c>
    </row>
    <row r="1523" spans="1:1" x14ac:dyDescent="0.3">
      <c r="A1523" t="s">
        <v>79</v>
      </c>
    </row>
    <row r="1524" spans="1:1" x14ac:dyDescent="0.3">
      <c r="A1524" t="s">
        <v>80</v>
      </c>
    </row>
    <row r="1525" spans="1:1" x14ac:dyDescent="0.3">
      <c r="A1525" t="s">
        <v>81</v>
      </c>
    </row>
    <row r="1526" spans="1:1" x14ac:dyDescent="0.3">
      <c r="A1526" t="s">
        <v>1010</v>
      </c>
    </row>
    <row r="1527" spans="1:1" x14ac:dyDescent="0.3">
      <c r="A1527" t="s">
        <v>82</v>
      </c>
    </row>
    <row r="1528" spans="1:1" x14ac:dyDescent="0.3">
      <c r="A1528" t="s">
        <v>83</v>
      </c>
    </row>
    <row r="1529" spans="1:1" x14ac:dyDescent="0.3">
      <c r="A1529" t="s">
        <v>84</v>
      </c>
    </row>
    <row r="1530" spans="1:1" x14ac:dyDescent="0.3">
      <c r="A1530" t="s">
        <v>355</v>
      </c>
    </row>
    <row r="1531" spans="1:1" x14ac:dyDescent="0.3">
      <c r="A1531" t="s">
        <v>85</v>
      </c>
    </row>
    <row r="1532" spans="1:1" x14ac:dyDescent="0.3">
      <c r="A1532" t="s">
        <v>86</v>
      </c>
    </row>
    <row r="1533" spans="1:1" x14ac:dyDescent="0.3">
      <c r="A1533" t="s">
        <v>356</v>
      </c>
    </row>
    <row r="1534" spans="1:1" x14ac:dyDescent="0.3">
      <c r="A1534" t="s">
        <v>87</v>
      </c>
    </row>
    <row r="1535" spans="1:1" x14ac:dyDescent="0.3">
      <c r="A1535" t="s">
        <v>357</v>
      </c>
    </row>
    <row r="1536" spans="1:1" x14ac:dyDescent="0.3">
      <c r="A1536" t="s">
        <v>88</v>
      </c>
    </row>
    <row r="1537" spans="1:1" x14ac:dyDescent="0.3">
      <c r="A1537" t="s">
        <v>89</v>
      </c>
    </row>
    <row r="1538" spans="1:1" x14ac:dyDescent="0.3">
      <c r="A1538" t="s">
        <v>90</v>
      </c>
    </row>
    <row r="1539" spans="1:1" x14ac:dyDescent="0.3">
      <c r="A1539" t="s">
        <v>358</v>
      </c>
    </row>
    <row r="1540" spans="1:1" x14ac:dyDescent="0.3">
      <c r="A1540" t="s">
        <v>91</v>
      </c>
    </row>
    <row r="1541" spans="1:1" x14ac:dyDescent="0.3">
      <c r="A1541" t="s">
        <v>92</v>
      </c>
    </row>
    <row r="1542" spans="1:1" x14ac:dyDescent="0.3">
      <c r="A1542" t="s">
        <v>93</v>
      </c>
    </row>
    <row r="1543" spans="1:1" x14ac:dyDescent="0.3">
      <c r="A1543" t="s">
        <v>94</v>
      </c>
    </row>
    <row r="1544" spans="1:1" x14ac:dyDescent="0.3">
      <c r="A1544" t="s">
        <v>95</v>
      </c>
    </row>
    <row r="1545" spans="1:1" x14ac:dyDescent="0.3">
      <c r="A1545" t="s">
        <v>96</v>
      </c>
    </row>
    <row r="1546" spans="1:1" x14ac:dyDescent="0.3">
      <c r="A1546" t="s">
        <v>745</v>
      </c>
    </row>
    <row r="1547" spans="1:1" x14ac:dyDescent="0.3">
      <c r="A1547" t="s">
        <v>97</v>
      </c>
    </row>
    <row r="1548" spans="1:1" x14ac:dyDescent="0.3">
      <c r="A1548" t="s">
        <v>98</v>
      </c>
    </row>
    <row r="1549" spans="1:1" x14ac:dyDescent="0.3">
      <c r="A1549" t="s">
        <v>1810</v>
      </c>
    </row>
    <row r="1550" spans="1:1" x14ac:dyDescent="0.3">
      <c r="A1550" t="s">
        <v>99</v>
      </c>
    </row>
    <row r="1551" spans="1:1" x14ac:dyDescent="0.3">
      <c r="A1551" t="s">
        <v>100</v>
      </c>
    </row>
    <row r="1552" spans="1:1" x14ac:dyDescent="0.3">
      <c r="A1552" t="s">
        <v>746</v>
      </c>
    </row>
    <row r="1553" spans="1:1" x14ac:dyDescent="0.3">
      <c r="A1553" t="s">
        <v>101</v>
      </c>
    </row>
    <row r="1554" spans="1:1" x14ac:dyDescent="0.3">
      <c r="A1554" t="s">
        <v>102</v>
      </c>
    </row>
    <row r="1555" spans="1:1" x14ac:dyDescent="0.3">
      <c r="A1555" t="s">
        <v>1811</v>
      </c>
    </row>
    <row r="1556" spans="1:1" x14ac:dyDescent="0.3">
      <c r="A1556" t="s">
        <v>103</v>
      </c>
    </row>
    <row r="1557" spans="1:1" x14ac:dyDescent="0.3">
      <c r="A1557" t="s">
        <v>747</v>
      </c>
    </row>
    <row r="1558" spans="1:1" x14ac:dyDescent="0.3">
      <c r="A1558" t="s">
        <v>104</v>
      </c>
    </row>
    <row r="1559" spans="1:1" x14ac:dyDescent="0.3">
      <c r="A1559" t="s">
        <v>105</v>
      </c>
    </row>
    <row r="1560" spans="1:1" x14ac:dyDescent="0.3">
      <c r="A1560" t="s">
        <v>1812</v>
      </c>
    </row>
    <row r="1561" spans="1:1" x14ac:dyDescent="0.3">
      <c r="A1561" t="s">
        <v>330</v>
      </c>
    </row>
    <row r="1562" spans="1:1" x14ac:dyDescent="0.3">
      <c r="A1562" t="s">
        <v>106</v>
      </c>
    </row>
    <row r="1563" spans="1:1" x14ac:dyDescent="0.3">
      <c r="A1563" t="s">
        <v>107</v>
      </c>
    </row>
    <row r="1564" spans="1:1" x14ac:dyDescent="0.3">
      <c r="A1564" t="s">
        <v>108</v>
      </c>
    </row>
    <row r="1565" spans="1:1" x14ac:dyDescent="0.3">
      <c r="A1565" t="s">
        <v>109</v>
      </c>
    </row>
    <row r="1566" spans="1:1" x14ac:dyDescent="0.3">
      <c r="A1566" t="s">
        <v>110</v>
      </c>
    </row>
    <row r="1567" spans="1:1" x14ac:dyDescent="0.3">
      <c r="A1567" t="s">
        <v>111</v>
      </c>
    </row>
    <row r="1568" spans="1:1" x14ac:dyDescent="0.3">
      <c r="A1568" t="s">
        <v>112</v>
      </c>
    </row>
    <row r="1569" spans="1:1" x14ac:dyDescent="0.3">
      <c r="A1569" t="s">
        <v>113</v>
      </c>
    </row>
    <row r="1570" spans="1:1" x14ac:dyDescent="0.3">
      <c r="A1570" t="s">
        <v>114</v>
      </c>
    </row>
    <row r="1571" spans="1:1" x14ac:dyDescent="0.3">
      <c r="A1571" t="s">
        <v>115</v>
      </c>
    </row>
    <row r="1572" spans="1:1" x14ac:dyDescent="0.3">
      <c r="A1572" t="s">
        <v>116</v>
      </c>
    </row>
    <row r="1573" spans="1:1" x14ac:dyDescent="0.3">
      <c r="A1573" t="s">
        <v>117</v>
      </c>
    </row>
    <row r="1574" spans="1:1" x14ac:dyDescent="0.3">
      <c r="A1574" t="s">
        <v>118</v>
      </c>
    </row>
    <row r="1575" spans="1:1" x14ac:dyDescent="0.3">
      <c r="A1575" t="s">
        <v>119</v>
      </c>
    </row>
    <row r="1576" spans="1:1" x14ac:dyDescent="0.3">
      <c r="A1576" t="s">
        <v>120</v>
      </c>
    </row>
    <row r="1577" spans="1:1" x14ac:dyDescent="0.3">
      <c r="A1577" t="s">
        <v>121</v>
      </c>
    </row>
    <row r="1578" spans="1:1" x14ac:dyDescent="0.3">
      <c r="A1578" t="s">
        <v>122</v>
      </c>
    </row>
    <row r="1579" spans="1:1" x14ac:dyDescent="0.3">
      <c r="A1579" t="s">
        <v>123</v>
      </c>
    </row>
    <row r="1580" spans="1:1" x14ac:dyDescent="0.3">
      <c r="A1580" t="s">
        <v>331</v>
      </c>
    </row>
    <row r="1581" spans="1:1" x14ac:dyDescent="0.3">
      <c r="A1581" t="s">
        <v>359</v>
      </c>
    </row>
    <row r="1582" spans="1:1" x14ac:dyDescent="0.3">
      <c r="A1582" t="s">
        <v>124</v>
      </c>
    </row>
    <row r="1583" spans="1:1" x14ac:dyDescent="0.3">
      <c r="A1583" t="s">
        <v>125</v>
      </c>
    </row>
    <row r="1584" spans="1:1" x14ac:dyDescent="0.3">
      <c r="A1584" t="s">
        <v>126</v>
      </c>
    </row>
    <row r="1585" spans="1:1" x14ac:dyDescent="0.3">
      <c r="A1585" t="s">
        <v>332</v>
      </c>
    </row>
    <row r="1586" spans="1:1" x14ac:dyDescent="0.3">
      <c r="A1586" t="s">
        <v>127</v>
      </c>
    </row>
    <row r="1587" spans="1:1" x14ac:dyDescent="0.3">
      <c r="A1587" t="s">
        <v>128</v>
      </c>
    </row>
    <row r="1588" spans="1:1" x14ac:dyDescent="0.3">
      <c r="A1588" t="s">
        <v>129</v>
      </c>
    </row>
    <row r="1589" spans="1:1" x14ac:dyDescent="0.3">
      <c r="A1589" t="s">
        <v>130</v>
      </c>
    </row>
    <row r="1590" spans="1:1" x14ac:dyDescent="0.3">
      <c r="A1590" t="s">
        <v>131</v>
      </c>
    </row>
    <row r="1591" spans="1:1" x14ac:dyDescent="0.3">
      <c r="A1591" t="s">
        <v>132</v>
      </c>
    </row>
    <row r="1592" spans="1:1" x14ac:dyDescent="0.3">
      <c r="A1592" t="s">
        <v>133</v>
      </c>
    </row>
    <row r="1593" spans="1:1" x14ac:dyDescent="0.3">
      <c r="A1593" t="s">
        <v>134</v>
      </c>
    </row>
    <row r="1594" spans="1:1" x14ac:dyDescent="0.3">
      <c r="A1594" t="s">
        <v>333</v>
      </c>
    </row>
    <row r="1595" spans="1:1" x14ac:dyDescent="0.3">
      <c r="A1595" t="s">
        <v>135</v>
      </c>
    </row>
    <row r="1596" spans="1:1" x14ac:dyDescent="0.3">
      <c r="A1596" t="s">
        <v>334</v>
      </c>
    </row>
    <row r="1597" spans="1:1" x14ac:dyDescent="0.3">
      <c r="A1597" t="s">
        <v>136</v>
      </c>
    </row>
    <row r="1598" spans="1:1" x14ac:dyDescent="0.3">
      <c r="A1598" t="s">
        <v>335</v>
      </c>
    </row>
    <row r="1599" spans="1:1" x14ac:dyDescent="0.3">
      <c r="A1599" t="s">
        <v>137</v>
      </c>
    </row>
    <row r="1600" spans="1:1" x14ac:dyDescent="0.3">
      <c r="A1600" t="s">
        <v>336</v>
      </c>
    </row>
    <row r="1601" spans="1:1" x14ac:dyDescent="0.3">
      <c r="A1601" t="s">
        <v>138</v>
      </c>
    </row>
    <row r="1602" spans="1:1" x14ac:dyDescent="0.3">
      <c r="A1602" t="s">
        <v>139</v>
      </c>
    </row>
    <row r="1603" spans="1:1" x14ac:dyDescent="0.3">
      <c r="A1603" t="s">
        <v>140</v>
      </c>
    </row>
    <row r="1604" spans="1:1" x14ac:dyDescent="0.3">
      <c r="A1604" t="s">
        <v>141</v>
      </c>
    </row>
    <row r="1605" spans="1:1" x14ac:dyDescent="0.3">
      <c r="A1605" t="s">
        <v>360</v>
      </c>
    </row>
    <row r="1606" spans="1:1" x14ac:dyDescent="0.3">
      <c r="A1606" t="s">
        <v>142</v>
      </c>
    </row>
    <row r="1607" spans="1:1" x14ac:dyDescent="0.3">
      <c r="A1607" t="s">
        <v>408</v>
      </c>
    </row>
    <row r="1608" spans="1:1" x14ac:dyDescent="0.3">
      <c r="A1608" t="s">
        <v>361</v>
      </c>
    </row>
    <row r="1609" spans="1:1" x14ac:dyDescent="0.3">
      <c r="A1609" t="s">
        <v>143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A3B52-47F9-4AFC-933B-32ED6C2BCC60}">
  <dimension ref="A1:Q1609"/>
  <sheetViews>
    <sheetView workbookViewId="0">
      <selection activeCell="J576" sqref="J576"/>
    </sheetView>
  </sheetViews>
  <sheetFormatPr defaultRowHeight="14.4" x14ac:dyDescent="0.3"/>
  <cols>
    <col min="1" max="1" width="41.77734375" customWidth="1"/>
    <col min="2" max="2" width="26.6640625" customWidth="1"/>
    <col min="3" max="3" width="7.33203125" bestFit="1" customWidth="1"/>
    <col min="4" max="4" width="10.44140625" customWidth="1"/>
    <col min="5" max="6" width="8.6640625" customWidth="1"/>
    <col min="7" max="7" width="14.21875" customWidth="1"/>
    <col min="8" max="8" width="17.33203125" customWidth="1"/>
    <col min="9" max="9" width="13.109375" customWidth="1"/>
    <col min="10" max="10" width="16.33203125" customWidth="1"/>
    <col min="11" max="11" width="7.44140625" bestFit="1" customWidth="1"/>
    <col min="12" max="12" width="12.109375" customWidth="1"/>
    <col min="13" max="13" width="26.6640625" customWidth="1"/>
    <col min="14" max="14" width="55.77734375" customWidth="1"/>
    <col min="15" max="15" width="10.6640625" customWidth="1"/>
    <col min="16" max="16" width="28.33203125" bestFit="1" customWidth="1"/>
    <col min="17" max="17" width="31.109375" bestFit="1" customWidth="1"/>
  </cols>
  <sheetData>
    <row r="1" spans="1:17" s="4" customFormat="1" ht="28.8" x14ac:dyDescent="0.3">
      <c r="A1" s="3" t="s">
        <v>145</v>
      </c>
      <c r="B1" s="3" t="s">
        <v>144</v>
      </c>
      <c r="C1" s="3" t="s">
        <v>146</v>
      </c>
      <c r="D1" s="3" t="s">
        <v>147</v>
      </c>
      <c r="E1" s="3" t="s">
        <v>264</v>
      </c>
      <c r="F1" s="3" t="s">
        <v>265</v>
      </c>
      <c r="G1" s="3" t="s">
        <v>165</v>
      </c>
      <c r="H1" s="3" t="s">
        <v>256</v>
      </c>
      <c r="I1" s="3" t="s">
        <v>148</v>
      </c>
      <c r="J1" s="3" t="s">
        <v>164</v>
      </c>
      <c r="K1" s="3" t="s">
        <v>199</v>
      </c>
      <c r="L1" s="3" t="s">
        <v>327</v>
      </c>
      <c r="M1" s="3" t="s">
        <v>328</v>
      </c>
      <c r="N1" s="3" t="s">
        <v>337</v>
      </c>
      <c r="O1" s="3" t="s">
        <v>273</v>
      </c>
      <c r="P1" s="3" t="s">
        <v>274</v>
      </c>
      <c r="Q1" s="3" t="s">
        <v>275</v>
      </c>
    </row>
    <row r="2" spans="1:17" x14ac:dyDescent="0.3">
      <c r="A2" t="str">
        <f>LEFT(Articles_collection_modified!A2, FIND(",", Articles_collection_modified!A2) - 1)</f>
        <v>Komatsu Forest MaxiXT Head Control for Tracked Harvesters | Forest Machine Magazine</v>
      </c>
      <c r="B2" t="str">
        <f>MID(Articles_collection_modified!A2, FIND(",", Articles_collection_modified!A2) + 1, FIND(",", Articles_collection_modified!A2, FIND(",", Articles_collection_modified!A2) + 1) - FIND(",", Articles_collection_modified!A2) - 1)</f>
        <v>https://forestmachinemagazine.com/komatsu-forest-maxixt-head-control/?utm_source=rss&amp;utm_medium=rss&amp;utm_campaign=komatsu-forest-maxixt-head-control</v>
      </c>
      <c r="C2" t="str">
        <f>IF(ISNUMBER(FIND(", vol",Articles_collection_modified!A2)), MID(Articles_collection_modified!A2, FIND(", vol", Articles_collection_modified!A2) + 5, FIND(",", Articles_collection_modified!A2, FIND(", vol", Articles_collection_modified!A2) + 5) - FIND(", vol", Articles_collection_modified!A2) - 5), MID(Articles_collection_modified!A2, FIND(",vol", Articles_collection_modified!A2) + 4, FIND(",", Articles_collection_modified!A2, FIND(",vol", Articles_collection_modified!A2) + 4) - FIND(",vol",Articles_collection_modified!A2) - 4))</f>
        <v>12</v>
      </c>
      <c r="D2" t="str">
        <f>IF(ISNUMBER(FIND(", 20", Articles_collection_modified!A2)), MID(Articles_collection_modified!A2, FIND(", 20", Articles_collection_modified!A2) + 2, FIND(",", Articles_collection_modified!A2, FIND(", 20", Articles_collection_modified!A2) + 2) - FIND(", 20", Articles_collection_modified!A2) - 2), MID(Articles_collection_modified!A2, FIND(",20", Articles_collection_modified!A2) + 1, FIND(",", Articles_collection_modified!A2, FIND(",20", Articles_collection_modified!A2) + 1) - FIND(",20", Articles_collection_modified!A2) - 1))</f>
        <v>2025-w24</v>
      </c>
      <c r="E2" t="str">
        <f>LEFT(D2, 4)</f>
        <v>2025</v>
      </c>
      <c r="F2" t="str">
        <f>MID(D2, FIND("w", D2) + 1, LEN(D2) - FIND("w", D2))</f>
        <v>24</v>
      </c>
      <c r="G2" t="str" cm="1">
        <f t="array" ref="G2">_xlfn.TEXTJOIN(", ", TRUE, IF(ISNUMBER(SEARCH(Index!$A$8:$A$22, Articles_collection_modified!A2)), Index!$A$8:$A$22, ""))</f>
        <v>Mobile</v>
      </c>
      <c r="H2" t="str" cm="1">
        <f t="array" ref="H2">IFERROR(INDEX(Index!$A$8:$A$22, MATCH(TRUE, ISNUMBER(SEARCH(Index!$A$8:$A$22, Articles_collection_modified!A2)), 0)), "")</f>
        <v>Mobile</v>
      </c>
      <c r="I2" t="str" cm="1">
        <f t="array" ref="I2">IFERROR(INDEX(Index!$A$3:$A$5, MATCH(TRUE, ISNUMBER(SEARCH(Index!$A$3:$A$5, Articles_collection_modified!A2)), 0)), "")</f>
        <v>product release</v>
      </c>
      <c r="J2" t="str" cm="1">
        <f t="array" ref="J2">IFERROR(INDEX(Index!$A$25:$A$69, MATCH(TRUE, ISNUMBER(SEARCH(Index!$A$25:$A$69, Articles_collection_modified!A2)), 0)), "")</f>
        <v>System</v>
      </c>
      <c r="K2" t="str" cm="1">
        <f t="array" ref="K2">IFERROR(INDEX(Index!$C$3:$C$5, MATCH(TRUE, ISNUMBER(SEARCH(Index!$C$3:$C$5, Articles_collection_modified!A2)), 0)), "")</f>
        <v>H1</v>
      </c>
      <c r="L2" t="str" cm="1">
        <f t="array" ref="L2">_xlfn.TEXTJOIN(", ", TRUE, IF(ISNUMBER(SEARCH(Index!$C$8:$C$58, Articles_collection_modified!A2)), Index!$C$8:$C$58, ""))</f>
        <v>HA-7</v>
      </c>
      <c r="M2" t="str" cm="1">
        <f t="array" ref="M2">_xlfn.TEXTJOIN(", ", TRUE, IFERROR(VLOOKUP(_xlfn.TEXTSPLIT(L2, ", "), Index!$C$8:$D$58, 2, FALSE), ""))</f>
        <v>Future Wood &amp; Forest Industry</v>
      </c>
      <c r="N2" t="str" cm="1">
        <f t="array" ref="N2">_xlfn.TEXTJOIN(", ", TRUE, _xlfn.UNIQUE(_xlfn.FILTERXML("&lt;t&gt;&lt;s&gt;" &amp; SUBSTITUTE(_xlfn.TEXTJOIN(", ", TRUE, _xlfn.UNIQUE(_xlfn._xlws.FILTER(IFERROR(VLOOKUP(LEFT(_xlfn.TEXTSPLIT(L2, ", "), FIND("-", _xlfn.TEXTSPLIT(L2, ", ")) - 1), Index!$F$8:$G$13, 2, FALSE), ""), IFERROR(VLOOKUP(LEFT(_xlfn.TEXTSPLIT(L2, ", "), FIND("-", _xlfn.TEXTSPLIT(L2, ", ")) - 1), Index!$F$8:$G$13, 2, FALSE), "") &lt;&gt; ""))), ", ", "&lt;/s&gt;&lt;s&gt;") &amp; "&lt;/s&gt;&lt;/t&gt;", "//s[normalize-space()]")))</f>
        <v>Hydraulic Applications Ecosystem</v>
      </c>
      <c r="O2" t="str" cm="1">
        <f t="array" ref="O2">IFERROR(INDEX(Index!$C$8:$C$58, MATCH(TRUE, ISNUMBER(SEARCH(Index!$C$8:$C$58, Articles_collection_modified!A2)), 0)), "")</f>
        <v>HA-7</v>
      </c>
      <c r="P2" t="str">
        <f>IFERROR(VLOOKUP(LEFT(O2, FIND("-", O2)-1), Index!$F$8:$G$13, 2, FALSE), "Not Found")</f>
        <v>Hydraulic Applications Ecosystem</v>
      </c>
      <c r="Q2" t="str">
        <f>IFERROR(VLOOKUP(O2, Index!$C$8:$D$58, 2, FALSE), "Not Found")</f>
        <v>Future Wood &amp; Forest Industry</v>
      </c>
    </row>
    <row r="3" spans="1:17" x14ac:dyDescent="0.3">
      <c r="A3" t="str">
        <f>LEFT(Articles_collection_modified!A3, FIND(",", Articles_collection_modified!A3) - 1)</f>
        <v>Volvo Long-Distance Electric Truck | Forest Machine Magazine</v>
      </c>
      <c r="B3" t="str">
        <f>MID(Articles_collection_modified!A3, FIND(",", Articles_collection_modified!A3) + 1, FIND(",", Articles_collection_modified!A3, FIND(",", Articles_collection_modified!A3) + 1) - FIND(",", Articles_collection_modified!A3) - 1)</f>
        <v>https://forestmachinemagazine.com/new-volvo-long-distance-electric-truck/?utm_source=rss&amp;utm_medium=rss&amp;utm_campaign=new-volvo-long-distance-electric-truck</v>
      </c>
      <c r="C3" t="str">
        <f>IF(ISNUMBER(FIND(", vol",Articles_collection_modified!A3)), MID(Articles_collection_modified!A3, FIND(", vol", Articles_collection_modified!A3) + 5, FIND(",", Articles_collection_modified!A3, FIND(", vol", Articles_collection_modified!A3) + 5) - FIND(", vol", Articles_collection_modified!A3) - 5), MID(Articles_collection_modified!A3, FIND(",vol", Articles_collection_modified!A3) + 4, FIND(",", Articles_collection_modified!A3, FIND(",vol", Articles_collection_modified!A3) + 4) - FIND(",vol",Articles_collection_modified!A3) - 4))</f>
        <v>12</v>
      </c>
      <c r="D3" t="str">
        <f>IF(ISNUMBER(FIND(", 20", Articles_collection_modified!A3)), MID(Articles_collection_modified!A3, FIND(", 20", Articles_collection_modified!A3) + 2, FIND(",", Articles_collection_modified!A3, FIND(", 20", Articles_collection_modified!A3) + 2) - FIND(", 20", Articles_collection_modified!A3) - 2), MID(Articles_collection_modified!A3, FIND(",20", Articles_collection_modified!A3) + 1, FIND(",", Articles_collection_modified!A3, FIND(",20", Articles_collection_modified!A3) + 1) - FIND(",20", Articles_collection_modified!A3) - 1))</f>
        <v>2025-w25</v>
      </c>
      <c r="E3" t="str">
        <f t="shared" ref="E3:E65" si="0">LEFT(D3, 4)</f>
        <v>2025</v>
      </c>
      <c r="F3" t="str">
        <f t="shared" ref="F3:F65" si="1">MID(D3, FIND("w", D3) + 1, LEN(D3) - FIND("w", D3))</f>
        <v>25</v>
      </c>
      <c r="G3" t="str" cm="1">
        <f t="array" ref="G3">_xlfn.TEXTJOIN(", ", TRUE, IF(ISNUMBER(SEARCH(Index!$A$8:$A$22, Articles_collection_modified!A3)), Index!$A$8:$A$22, ""))</f>
        <v>Mobile</v>
      </c>
      <c r="H3" t="str" cm="1">
        <f t="array" ref="H3">IFERROR(INDEX(Index!$A$8:$A$22, MATCH(TRUE, ISNUMBER(SEARCH(Index!$A$8:$A$22, Articles_collection_modified!A3)), 0)), "")</f>
        <v>Mobile</v>
      </c>
      <c r="I3" t="str" cm="1">
        <f t="array" ref="I3">IFERROR(INDEX(Index!$A$3:$A$5, MATCH(TRUE, ISNUMBER(SEARCH(Index!$A$3:$A$5, Articles_collection_modified!A3)), 0)), "")</f>
        <v>product release</v>
      </c>
      <c r="J3" t="str" cm="1">
        <f t="array" ref="J3">IFERROR(INDEX(Index!$A$25:$A$69, MATCH(TRUE, ISNUMBER(SEARCH(Index!$A$25:$A$69, Articles_collection_modified!A3)), 0)), "")</f>
        <v>System</v>
      </c>
      <c r="K3" t="str" cm="1">
        <f t="array" ref="K3">IFERROR(INDEX(Index!$C$3:$C$5, MATCH(TRUE, ISNUMBER(SEARCH(Index!$C$3:$C$5, Articles_collection_modified!A3)), 0)), "")</f>
        <v>H1</v>
      </c>
      <c r="L3" t="str" cm="1">
        <f t="array" ref="L3">_xlfn.TEXTJOIN(", ", TRUE, IF(ISNUMBER(SEARCH(Index!$C$8:$C$58, Articles_collection_modified!A3)), Index!$C$8:$C$58, ""))</f>
        <v>ES-1, ES-2</v>
      </c>
      <c r="M3" t="str" cm="1">
        <f t="array" ref="M3">_xlfn.TEXTJOIN(", ", TRUE, IFERROR(VLOOKUP(_xlfn.TEXTSPLIT(L3, ", "), Index!$C$8:$D$58, 2, FALSE), ""))</f>
        <v>Green Cities, Enhanced Emission Policy</v>
      </c>
      <c r="N3" t="str" cm="1">
        <f t="array" ref="N3">_xlfn.TEXTJOIN(", ", TRUE, _xlfn.UNIQUE(_xlfn.FILTERXML("&lt;t&gt;&lt;s&gt;" &amp; SUBSTITUTE(_xlfn.TEXTJOIN(", ", TRUE, _xlfn.UNIQUE(_xlfn._xlws.FILTER(IFERROR(VLOOKUP(LEFT(_xlfn.TEXTSPLIT(L3, ", "), FIND("-", _xlfn.TEXTSPLIT(L3, ", ")) - 1), Index!$F$8:$G$13, 2, FALSE), ""), IFERROR(VLOOKUP(LEFT(_xlfn.TEXTSPLIT(L3, ", "), FIND("-", _xlfn.TEXTSPLIT(L3, ", ")) - 1), Index!$F$8:$G$13, 2, FALSE), "") &lt;&gt; ""))), ", ", "&lt;/s&gt;&lt;s&gt;") &amp; "&lt;/s&gt;&lt;/t&gt;", "//s[normalize-space()]")))</f>
        <v>Ecological Sustainability</v>
      </c>
      <c r="O3" t="str" cm="1">
        <f t="array" ref="O3">IFERROR(INDEX(Index!$C$8:$C$58, MATCH(TRUE, ISNUMBER(SEARCH(Index!$C$8:$C$58, Articles_collection_modified!A3)), 0)), "")</f>
        <v>ES-1</v>
      </c>
      <c r="P3" t="str">
        <f>IFERROR(VLOOKUP(LEFT(O3, FIND("-", O3)-1), Index!$F$8:$G$13, 2, FALSE), "Not Found")</f>
        <v>Ecological Sustainability</v>
      </c>
      <c r="Q3" t="str">
        <f>IFERROR(VLOOKUP(O3, Index!$C$8:$D$58, 2, FALSE), "Not Found")</f>
        <v>Green Cities</v>
      </c>
    </row>
    <row r="4" spans="1:17" x14ac:dyDescent="0.3">
      <c r="A4" t="str">
        <f>LEFT(Articles_collection_modified!A4, FIND(",", Articles_collection_modified!A4) - 1)</f>
        <v>Deere Volvo CE to Expand US Production of Construction Equipment</v>
      </c>
      <c r="B4" t="str">
        <f>MID(Articles_collection_modified!A4, FIND(",", Articles_collection_modified!A4) + 1, FIND(",", Articles_collection_modified!A4, FIND(",", Articles_collection_modified!A4) + 1) - FIND(",", Articles_collection_modified!A4) - 1)</f>
        <v>https://www.enr.com/articles/60893-volvo-construction-equipment-john-deere-will-both-expand-production-in-the-us</v>
      </c>
      <c r="C4" t="str">
        <f>IF(ISNUMBER(FIND(", vol",Articles_collection_modified!A4)), MID(Articles_collection_modified!A4, FIND(", vol", Articles_collection_modified!A4) + 5, FIND(",", Articles_collection_modified!A4, FIND(", vol", Articles_collection_modified!A4) + 5) - FIND(", vol", Articles_collection_modified!A4) - 5), MID(Articles_collection_modified!A4, FIND(",vol", Articles_collection_modified!A4) + 4, FIND(",", Articles_collection_modified!A4, FIND(",vol", Articles_collection_modified!A4) + 4) - FIND(",vol",Articles_collection_modified!A4) - 4))</f>
        <v>12</v>
      </c>
      <c r="D4" t="str">
        <f>IF(ISNUMBER(FIND(", 20", Articles_collection_modified!A4)), MID(Articles_collection_modified!A4, FIND(", 20", Articles_collection_modified!A4) + 2, FIND(",", Articles_collection_modified!A4, FIND(", 20", Articles_collection_modified!A4) + 2) - FIND(", 20", Articles_collection_modified!A4) - 2), MID(Articles_collection_modified!A4, FIND(",20", Articles_collection_modified!A4) + 1, FIND(",", Articles_collection_modified!A4, FIND(",20", Articles_collection_modified!A4) + 1) - FIND(",20", Articles_collection_modified!A4) - 1))</f>
        <v>2025-w24</v>
      </c>
      <c r="E4" t="str">
        <f t="shared" si="0"/>
        <v>2025</v>
      </c>
      <c r="F4" t="str">
        <f t="shared" si="1"/>
        <v>24</v>
      </c>
      <c r="G4" t="str" cm="1">
        <f t="array" ref="G4">_xlfn.TEXTJOIN(", ", TRUE, IF(ISNUMBER(SEARCH(Index!$A$8:$A$22, Articles_collection_modified!A4)), Index!$A$8:$A$22, ""))</f>
        <v>Mobile</v>
      </c>
      <c r="H4" t="str" cm="1">
        <f t="array" ref="H4">IFERROR(INDEX(Index!$A$8:$A$22, MATCH(TRUE, ISNUMBER(SEARCH(Index!$A$8:$A$22, Articles_collection_modified!A4)), 0)), "")</f>
        <v>Mobile</v>
      </c>
      <c r="I4" t="str" cm="1">
        <f t="array" ref="I4">IFERROR(INDEX(Index!$A$3:$A$5, MATCH(TRUE, ISNUMBER(SEARCH(Index!$A$3:$A$5, Articles_collection_modified!A4)), 0)), "")</f>
        <v>SEEP</v>
      </c>
      <c r="J4" t="str" cm="1">
        <f t="array" ref="J4">IFERROR(INDEX(Index!$A$25:$A$69, MATCH(TRUE, ISNUMBER(SEARCH(Index!$A$25:$A$69, Articles_collection_modified!A4)), 0)), "")</f>
        <v>investment</v>
      </c>
      <c r="K4" t="str" cm="1">
        <f t="array" ref="K4">IFERROR(INDEX(Index!$C$3:$C$5, MATCH(TRUE, ISNUMBER(SEARCH(Index!$C$3:$C$5, Articles_collection_modified!A4)), 0)), "")</f>
        <v>H2</v>
      </c>
      <c r="L4" t="str" cm="1">
        <f t="array" ref="L4">_xlfn.TEXTJOIN(", ", TRUE, IF(ISNUMBER(SEARCH(Index!$C$8:$C$58, Articles_collection_modified!A4)), Index!$C$8:$C$58, ""))</f>
        <v>NB-4</v>
      </c>
      <c r="M4" t="str" cm="1">
        <f t="array" ref="M4">_xlfn.TEXTJOIN(", ", TRUE, IFERROR(VLOOKUP(_xlfn.TEXTSPLIT(L4, ", "), Index!$C$8:$D$58, 2, FALSE), ""))</f>
        <v>Geopolitics &amp; Decoupling</v>
      </c>
      <c r="N4" t="str" cm="1">
        <f t="array" ref="N4">_xlfn.TEXTJOIN(", ", TRUE, _xlfn.UNIQUE(_xlfn.FILTERXML("&lt;t&gt;&lt;s&gt;" &amp; SUBSTITUTE(_xlfn.TEXTJOIN(", ", TRUE, _xlfn.UNIQUE(_xlfn._xlws.FILTER(IFERROR(VLOOKUP(LEFT(_xlfn.TEXTSPLIT(L4, ", "), FIND("-", _xlfn.TEXTSPLIT(L4, ", ")) - 1), Index!$F$8:$G$13, 2, FALSE), ""), IFERROR(VLOOKUP(LEFT(_xlfn.TEXTSPLIT(L4, ", "), FIND("-", _xlfn.TEXTSPLIT(L4, ", ")) - 1), Index!$F$8:$G$13, 2, FALSE), "") &lt;&gt; ""))), ", ", "&lt;/s&gt;&lt;s&gt;") &amp; "&lt;/s&gt;&lt;/t&gt;", "//s[normalize-space()]")))</f>
        <v>New Business</v>
      </c>
      <c r="O4" t="str" cm="1">
        <f t="array" ref="O4">IFERROR(INDEX(Index!$C$8:$C$58, MATCH(TRUE, ISNUMBER(SEARCH(Index!$C$8:$C$58, Articles_collection_modified!A4)), 0)), "")</f>
        <v>NB-4</v>
      </c>
      <c r="P4" t="str">
        <f>IFERROR(VLOOKUP(LEFT(O4, FIND("-", O4)-1), Index!$F$8:$G$13, 2, FALSE), "Not Found")</f>
        <v>New Business</v>
      </c>
      <c r="Q4" t="str">
        <f>IFERROR(VLOOKUP(O4, Index!$C$8:$D$58, 2, FALSE), "Not Found")</f>
        <v>Geopolitics &amp; Decoupling</v>
      </c>
    </row>
    <row r="5" spans="1:17" x14ac:dyDescent="0.3">
      <c r="A5" t="str">
        <f>LEFT(Articles_collection_modified!A5, FIND(",", Articles_collection_modified!A5) - 1)</f>
        <v>Cyclic Materials to open new recycling centre in Ontario - electrive.com</v>
      </c>
      <c r="B5" t="str">
        <f>MID(Articles_collection_modified!A5, FIND(",", Articles_collection_modified!A5) + 1, FIND(",", Articles_collection_modified!A5, FIND(",", Articles_collection_modified!A5) + 1) - FIND(",", Articles_collection_modified!A5) - 1)</f>
        <v>https://www.electrive.com/2025/06/12/cyclic-materials-to-open-new-recycling-centre-in-ontario/</v>
      </c>
      <c r="C5" t="str">
        <f>IF(ISNUMBER(FIND(", vol",Articles_collection_modified!A5)), MID(Articles_collection_modified!A5, FIND(", vol", Articles_collection_modified!A5) + 5, FIND(",", Articles_collection_modified!A5, FIND(", vol", Articles_collection_modified!A5) + 5) - FIND(", vol", Articles_collection_modified!A5) - 5), MID(Articles_collection_modified!A5, FIND(",vol", Articles_collection_modified!A5) + 4, FIND(",", Articles_collection_modified!A5, FIND(",vol", Articles_collection_modified!A5) + 4) - FIND(",vol",Articles_collection_modified!A5) - 4))</f>
        <v>12</v>
      </c>
      <c r="D5" t="str">
        <f>IF(ISNUMBER(FIND(", 20", Articles_collection_modified!A5)), MID(Articles_collection_modified!A5, FIND(", 20", Articles_collection_modified!A5) + 2, FIND(",", Articles_collection_modified!A5, FIND(", 20", Articles_collection_modified!A5) + 2) - FIND(", 20", Articles_collection_modified!A5) - 2), MID(Articles_collection_modified!A5, FIND(",20", Articles_collection_modified!A5) + 1, FIND(",", Articles_collection_modified!A5, FIND(",20", Articles_collection_modified!A5) + 1) - FIND(",20", Articles_collection_modified!A5) - 1))</f>
        <v>2025-w24</v>
      </c>
      <c r="E5" t="str">
        <f t="shared" si="0"/>
        <v>2025</v>
      </c>
      <c r="F5" t="str">
        <f t="shared" si="1"/>
        <v>24</v>
      </c>
      <c r="G5" t="str" cm="1">
        <f t="array" ref="G5">_xlfn.TEXTJOIN(", ", TRUE, IF(ISNUMBER(SEARCH(Index!$A$8:$A$22, Articles_collection_modified!A5)), Index!$A$8:$A$22, ""))</f>
        <v>Sustainability</v>
      </c>
      <c r="H5" t="str" cm="1">
        <f t="array" ref="H5">IFERROR(INDEX(Index!$A$8:$A$22, MATCH(TRUE, ISNUMBER(SEARCH(Index!$A$8:$A$22, Articles_collection_modified!A5)), 0)), "")</f>
        <v>Sustainability</v>
      </c>
      <c r="I5" t="str" cm="1">
        <f t="array" ref="I5">IFERROR(INDEX(Index!$A$3:$A$5, MATCH(TRUE, ISNUMBER(SEARCH(Index!$A$3:$A$5, Articles_collection_modified!A5)), 0)), "")</f>
        <v>SEEP</v>
      </c>
      <c r="J5" t="str" cm="1">
        <f t="array" ref="J5">IFERROR(INDEX(Index!$A$25:$A$69, MATCH(TRUE, ISNUMBER(SEARCH(Index!$A$25:$A$69, Articles_collection_modified!A5)), 0)), "")</f>
        <v>investment</v>
      </c>
      <c r="K5" t="str" cm="1">
        <f t="array" ref="K5">IFERROR(INDEX(Index!$C$3:$C$5, MATCH(TRUE, ISNUMBER(SEARCH(Index!$C$3:$C$5, Articles_collection_modified!A5)), 0)), "")</f>
        <v>H1</v>
      </c>
      <c r="L5" t="str" cm="1">
        <f t="array" ref="L5">_xlfn.TEXTJOIN(", ", TRUE, IF(ISNUMBER(SEARCH(Index!$C$8:$C$58, Articles_collection_modified!A5)), Index!$C$8:$C$58, ""))</f>
        <v>ES-4</v>
      </c>
      <c r="M5" t="str" cm="1">
        <f t="array" ref="M5">_xlfn.TEXTJOIN(", ", TRUE, IFERROR(VLOOKUP(_xlfn.TEXTSPLIT(L5, ", "), Index!$C$8:$D$58, 2, FALSE), ""))</f>
        <v>Circular Economy</v>
      </c>
      <c r="N5" t="str" cm="1">
        <f t="array" ref="N5">_xlfn.TEXTJOIN(", ", TRUE, _xlfn.UNIQUE(_xlfn.FILTERXML("&lt;t&gt;&lt;s&gt;" &amp; SUBSTITUTE(_xlfn.TEXTJOIN(", ", TRUE, _xlfn.UNIQUE(_xlfn._xlws.FILTER(IFERROR(VLOOKUP(LEFT(_xlfn.TEXTSPLIT(L5, ", "), FIND("-", _xlfn.TEXTSPLIT(L5, ", ")) - 1), Index!$F$8:$G$13, 2, FALSE), ""), IFERROR(VLOOKUP(LEFT(_xlfn.TEXTSPLIT(L5, ", "), FIND("-", _xlfn.TEXTSPLIT(L5, ", ")) - 1), Index!$F$8:$G$13, 2, FALSE), "") &lt;&gt; ""))), ", ", "&lt;/s&gt;&lt;s&gt;") &amp; "&lt;/s&gt;&lt;/t&gt;", "//s[normalize-space()]")))</f>
        <v>Ecological Sustainability</v>
      </c>
      <c r="O5" t="str" cm="1">
        <f t="array" ref="O5">IFERROR(INDEX(Index!$C$8:$C$58, MATCH(TRUE, ISNUMBER(SEARCH(Index!$C$8:$C$58, Articles_collection_modified!A5)), 0)), "")</f>
        <v>ES-4</v>
      </c>
      <c r="P5" t="str">
        <f>IFERROR(VLOOKUP(LEFT(O5, FIND("-", O5)-1), Index!$F$8:$G$13, 2, FALSE), "Not Found")</f>
        <v>Ecological Sustainability</v>
      </c>
      <c r="Q5" t="str">
        <f>IFERROR(VLOOKUP(O5, Index!$C$8:$D$58, 2, FALSE), "Not Found")</f>
        <v>Circular Economy</v>
      </c>
    </row>
    <row r="6" spans="1:17" x14ac:dyDescent="0.3">
      <c r="A6" t="str">
        <f>LEFT(Articles_collection_modified!A6, FIND(",", Articles_collection_modified!A6) - 1)</f>
        <v>PowerCell and Bosch scale fuel cell push in China - electrive.com</v>
      </c>
      <c r="B6" t="str">
        <f>MID(Articles_collection_modified!A6, FIND(",", Articles_collection_modified!A6) + 1, FIND(",", Articles_collection_modified!A6, FIND(",", Articles_collection_modified!A6) + 1) - FIND(",", Articles_collection_modified!A6) - 1)</f>
        <v>https://www.electrive.com/2025/06/13/powercell-and-bosch-scale-fuel-cell-push-in-china/</v>
      </c>
      <c r="C6" t="str">
        <f>IF(ISNUMBER(FIND(", vol",Articles_collection_modified!A6)), MID(Articles_collection_modified!A6, FIND(", vol", Articles_collection_modified!A6) + 5, FIND(",", Articles_collection_modified!A6, FIND(", vol", Articles_collection_modified!A6) + 5) - FIND(", vol", Articles_collection_modified!A6) - 5), MID(Articles_collection_modified!A6, FIND(",vol", Articles_collection_modified!A6) + 4, FIND(",", Articles_collection_modified!A6, FIND(",vol", Articles_collection_modified!A6) + 4) - FIND(",vol",Articles_collection_modified!A6) - 4))</f>
        <v>12</v>
      </c>
      <c r="D6" t="str">
        <f>IF(ISNUMBER(FIND(", 20", Articles_collection_modified!A6)), MID(Articles_collection_modified!A6, FIND(", 20", Articles_collection_modified!A6) + 2, FIND(",", Articles_collection_modified!A6, FIND(", 20", Articles_collection_modified!A6) + 2) - FIND(", 20", Articles_collection_modified!A6) - 2), MID(Articles_collection_modified!A6, FIND(",20", Articles_collection_modified!A6) + 1, FIND(",", Articles_collection_modified!A6, FIND(",20", Articles_collection_modified!A6) + 1) - FIND(",20", Articles_collection_modified!A6) - 1))</f>
        <v>2025-w24</v>
      </c>
      <c r="E6" t="str">
        <f t="shared" si="0"/>
        <v>2025</v>
      </c>
      <c r="F6" t="str">
        <f t="shared" si="1"/>
        <v>24</v>
      </c>
      <c r="G6" t="str" cm="1">
        <f t="array" ref="G6">_xlfn.TEXTJOIN(", ", TRUE, IF(ISNUMBER(SEARCH(Index!$A$8:$A$22, Articles_collection_modified!A6)), Index!$A$8:$A$22, ""))</f>
        <v>Sustainability</v>
      </c>
      <c r="H6" t="str" cm="1">
        <f t="array" ref="H6">IFERROR(INDEX(Index!$A$8:$A$22, MATCH(TRUE, ISNUMBER(SEARCH(Index!$A$8:$A$22, Articles_collection_modified!A6)), 0)), "")</f>
        <v>Sustainability</v>
      </c>
      <c r="I6" t="str" cm="1">
        <f t="array" ref="I6">IFERROR(INDEX(Index!$A$3:$A$5, MATCH(TRUE, ISNUMBER(SEARCH(Index!$A$3:$A$5, Articles_collection_modified!A6)), 0)), "")</f>
        <v>SEEP</v>
      </c>
      <c r="J6" t="str" cm="1">
        <f t="array" ref="J6">IFERROR(INDEX(Index!$A$25:$A$69, MATCH(TRUE, ISNUMBER(SEARCH(Index!$A$25:$A$69, Articles_collection_modified!A6)), 0)), "")</f>
        <v>partnership</v>
      </c>
      <c r="K6" t="str" cm="1">
        <f t="array" ref="K6">IFERROR(INDEX(Index!$C$3:$C$5, MATCH(TRUE, ISNUMBER(SEARCH(Index!$C$3:$C$5, Articles_collection_modified!A6)), 0)), "")</f>
        <v>H2</v>
      </c>
      <c r="L6" t="str" cm="1">
        <f t="array" ref="L6">_xlfn.TEXTJOIN(", ", TRUE, IF(ISNUMBER(SEARCH(Index!$C$8:$C$58, Articles_collection_modified!A6)), Index!$C$8:$C$58, ""))</f>
        <v>ES-2, NB-4</v>
      </c>
      <c r="M6" t="str" cm="1">
        <f t="array" ref="M6">_xlfn.TEXTJOIN(", ", TRUE, IFERROR(VLOOKUP(_xlfn.TEXTSPLIT(L6, ", "), Index!$C$8:$D$58, 2, FALSE), ""))</f>
        <v>Enhanced Emission Policy, Geopolitics &amp; Decoupling</v>
      </c>
      <c r="N6" t="str" cm="1">
        <f t="array" ref="N6">_xlfn.TEXTJOIN(", ", TRUE, _xlfn.UNIQUE(_xlfn.FILTERXML("&lt;t&gt;&lt;s&gt;" &amp; SUBSTITUTE(_xlfn.TEXTJOIN(", ", TRUE, _xlfn.UNIQUE(_xlfn._xlws.FILTER(IFERROR(VLOOKUP(LEFT(_xlfn.TEXTSPLIT(L6, ", "), FIND("-", _xlfn.TEXTSPLIT(L6, ", ")) - 1), Index!$F$8:$G$13, 2, FALSE), ""), IFERROR(VLOOKUP(LEFT(_xlfn.TEXTSPLIT(L6, ", "), FIND("-", _xlfn.TEXTSPLIT(L6, ", ")) - 1), Index!$F$8:$G$13, 2, FALSE), "") &lt;&gt; ""))), ", ", "&lt;/s&gt;&lt;s&gt;") &amp; "&lt;/s&gt;&lt;/t&gt;", "//s[normalize-space()]")))</f>
        <v>Ecological Sustainability, New Business</v>
      </c>
      <c r="O6" t="str" cm="1">
        <f t="array" ref="O6">IFERROR(INDEX(Index!$C$8:$C$58, MATCH(TRUE, ISNUMBER(SEARCH(Index!$C$8:$C$58, Articles_collection_modified!A6)), 0)), "")</f>
        <v>ES-2</v>
      </c>
      <c r="P6" t="str">
        <f>IFERROR(VLOOKUP(LEFT(O6, FIND("-", O6)-1), Index!$F$8:$G$13, 2, FALSE), "Not Found")</f>
        <v>Ecological Sustainability</v>
      </c>
      <c r="Q6" t="str">
        <f>IFERROR(VLOOKUP(O6, Index!$C$8:$D$58, 2, FALSE), "Not Found")</f>
        <v>Enhanced Emission Policy</v>
      </c>
    </row>
    <row r="7" spans="1:17" x14ac:dyDescent="0.3">
      <c r="A7" t="str">
        <f>LEFT(Articles_collection_modified!A7, FIND(",", Articles_collection_modified!A7) - 1)</f>
        <v>Leica Geosystems launches AI-powered visual detection system | Industrial Vehicle Technology International</v>
      </c>
      <c r="B7" t="str">
        <f>MID(Articles_collection_modified!A7, FIND(",", Articles_collection_modified!A7) + 1, FIND(",", Articles_collection_modified!A7, FIND(",", Articles_collection_modified!A7) + 1) - FIND(",", Articles_collection_modified!A7) - 1)</f>
        <v>https://www.ivtinternational.com/news/safety/leica-geosystems-launches-ai-powered-visual-detection-system.html</v>
      </c>
      <c r="C7" t="str">
        <f>IF(ISNUMBER(FIND(", vol",Articles_collection_modified!A7)), MID(Articles_collection_modified!A7, FIND(", vol", Articles_collection_modified!A7) + 5, FIND(",", Articles_collection_modified!A7, FIND(", vol", Articles_collection_modified!A7) + 5) - FIND(", vol", Articles_collection_modified!A7) - 5), MID(Articles_collection_modified!A7, FIND(",vol", Articles_collection_modified!A7) + 4, FIND(",", Articles_collection_modified!A7, FIND(",vol", Articles_collection_modified!A7) + 4) - FIND(",vol",Articles_collection_modified!A7) - 4))</f>
        <v>12</v>
      </c>
      <c r="D7" t="str">
        <f>IF(ISNUMBER(FIND(", 20", Articles_collection_modified!A7)), MID(Articles_collection_modified!A7, FIND(", 20", Articles_collection_modified!A7) + 2, FIND(",", Articles_collection_modified!A7, FIND(", 20", Articles_collection_modified!A7) + 2) - FIND(", 20", Articles_collection_modified!A7) - 2), MID(Articles_collection_modified!A7, FIND(",20", Articles_collection_modified!A7) + 1, FIND(",", Articles_collection_modified!A7, FIND(",20", Articles_collection_modified!A7) + 1) - FIND(",20", Articles_collection_modified!A7) - 1))</f>
        <v>2025-w25</v>
      </c>
      <c r="E7" t="str">
        <f t="shared" si="0"/>
        <v>2025</v>
      </c>
      <c r="F7" t="str">
        <f t="shared" si="1"/>
        <v>25</v>
      </c>
      <c r="G7" t="str" cm="1">
        <f t="array" ref="G7">_xlfn.TEXTJOIN(", ", TRUE, IF(ISNUMBER(SEARCH(Index!$A$8:$A$22, Articles_collection_modified!A7)), Index!$A$8:$A$22, ""))</f>
        <v>Sensors</v>
      </c>
      <c r="H7" t="str" cm="1">
        <f t="array" ref="H7">IFERROR(INDEX(Index!$A$8:$A$22, MATCH(TRUE, ISNUMBER(SEARCH(Index!$A$8:$A$22, Articles_collection_modified!A7)), 0)), "")</f>
        <v>Sensors</v>
      </c>
      <c r="I7" t="str" cm="1">
        <f t="array" ref="I7">IFERROR(INDEX(Index!$A$3:$A$5, MATCH(TRUE, ISNUMBER(SEARCH(Index!$A$3:$A$5, Articles_collection_modified!A7)), 0)), "")</f>
        <v>Technology</v>
      </c>
      <c r="J7" t="str" cm="1">
        <f t="array" ref="J7">IFERROR(INDEX(Index!$A$25:$A$69, MATCH(TRUE, ISNUMBER(SEARCH(Index!$A$25:$A$69, Articles_collection_modified!A7)), 0)), "")</f>
        <v>System</v>
      </c>
      <c r="K7" t="str" cm="1">
        <f t="array" ref="K7">IFERROR(INDEX(Index!$C$3:$C$5, MATCH(TRUE, ISNUMBER(SEARCH(Index!$C$3:$C$5, Articles_collection_modified!A7)), 0)), "")</f>
        <v>H1</v>
      </c>
      <c r="L7" t="str" cm="1">
        <f t="array" ref="L7">_xlfn.TEXTJOIN(", ", TRUE, IF(ISNUMBER(SEARCH(Index!$C$8:$C$58, Articles_collection_modified!A7)), Index!$C$8:$C$58, ""))</f>
        <v>HA-1</v>
      </c>
      <c r="M7" t="str" cm="1">
        <f t="array" ref="M7">_xlfn.TEXTJOIN(", ", TRUE, IFERROR(VLOOKUP(_xlfn.TEXTSPLIT(L7, ", "), Index!$C$8:$D$58, 2, FALSE), ""))</f>
        <v>Green &amp; Connected Construction site</v>
      </c>
      <c r="N7" t="str" cm="1">
        <f t="array" ref="N7">_xlfn.TEXTJOIN(", ", TRUE, _xlfn.UNIQUE(_xlfn.FILTERXML("&lt;t&gt;&lt;s&gt;" &amp; SUBSTITUTE(_xlfn.TEXTJOIN(", ", TRUE, _xlfn.UNIQUE(_xlfn._xlws.FILTER(IFERROR(VLOOKUP(LEFT(_xlfn.TEXTSPLIT(L7, ", "), FIND("-", _xlfn.TEXTSPLIT(L7, ", ")) - 1), Index!$F$8:$G$13, 2, FALSE), ""), IFERROR(VLOOKUP(LEFT(_xlfn.TEXTSPLIT(L7, ", "), FIND("-", _xlfn.TEXTSPLIT(L7, ", ")) - 1), Index!$F$8:$G$13, 2, FALSE), "") &lt;&gt; ""))), ", ", "&lt;/s&gt;&lt;s&gt;") &amp; "&lt;/s&gt;&lt;/t&gt;", "//s[normalize-space()]")))</f>
        <v>Hydraulic Applications Ecosystem</v>
      </c>
      <c r="O7" t="str" cm="1">
        <f t="array" ref="O7">IFERROR(INDEX(Index!$C$8:$C$58, MATCH(TRUE, ISNUMBER(SEARCH(Index!$C$8:$C$58, Articles_collection_modified!A7)), 0)), "")</f>
        <v>HA-1</v>
      </c>
      <c r="P7" t="str">
        <f>IFERROR(VLOOKUP(LEFT(O7, FIND("-", O7)-1), Index!$F$8:$G$13, 2, FALSE), "Not Found")</f>
        <v>Hydraulic Applications Ecosystem</v>
      </c>
      <c r="Q7" t="str">
        <f>IFERROR(VLOOKUP(O7, Index!$C$8:$D$58, 2, FALSE), "Not Found")</f>
        <v>Green &amp; Connected Construction site</v>
      </c>
    </row>
    <row r="8" spans="1:17" x14ac:dyDescent="0.3">
      <c r="A8" t="str">
        <f>LEFT(Articles_collection_modified!A8, FIND(",", Articles_collection_modified!A8) - 1)</f>
        <v>Robotic start-up with $8.5m of backing cuts deployment to â€˜weeksâ€™ - Drives&amp;Controls</v>
      </c>
      <c r="B8" t="str">
        <f>MID(Articles_collection_modified!A8, FIND(",", Articles_collection_modified!A8) + 1, FIND(",", Articles_collection_modified!A8, FIND(",", Articles_collection_modified!A8) + 1) - FIND(",", Articles_collection_modified!A8) - 1)</f>
        <v>https://drivesncontrols.com/robotic-start-up-with-8-5m-of-backing-cuts-deployments-to-weeks/?utm_source=rss&amp;utm_medium=rss&amp;utm_campaign=robotic-start-up-with-8-5m-of-backing-cuts-deployments-to-weeks</v>
      </c>
      <c r="C8" t="str">
        <f>IF(ISNUMBER(FIND(", vol",Articles_collection_modified!A8)), MID(Articles_collection_modified!A8, FIND(", vol", Articles_collection_modified!A8) + 5, FIND(",", Articles_collection_modified!A8, FIND(", vol", Articles_collection_modified!A8) + 5) - FIND(", vol", Articles_collection_modified!A8) - 5), MID(Articles_collection_modified!A8, FIND(",vol", Articles_collection_modified!A8) + 4, FIND(",", Articles_collection_modified!A8, FIND(",vol", Articles_collection_modified!A8) + 4) - FIND(",vol",Articles_collection_modified!A8) - 4))</f>
        <v>12</v>
      </c>
      <c r="D8" t="str">
        <f>IF(ISNUMBER(FIND(", 20", Articles_collection_modified!A8)), MID(Articles_collection_modified!A8, FIND(", 20", Articles_collection_modified!A8) + 2, FIND(",", Articles_collection_modified!A8, FIND(", 20", Articles_collection_modified!A8) + 2) - FIND(", 20", Articles_collection_modified!A8) - 2), MID(Articles_collection_modified!A8, FIND(",20", Articles_collection_modified!A8) + 1, FIND(",", Articles_collection_modified!A8, FIND(",20", Articles_collection_modified!A8) + 1) - FIND(",20", Articles_collection_modified!A8) - 1))</f>
        <v>2025-w25</v>
      </c>
      <c r="E8" t="str">
        <f t="shared" si="0"/>
        <v>2025</v>
      </c>
      <c r="F8" t="str">
        <f t="shared" si="1"/>
        <v>25</v>
      </c>
      <c r="G8" t="str" cm="1">
        <f t="array" ref="G8">_xlfn.TEXTJOIN(", ", TRUE, IF(ISNUMBER(SEARCH(Index!$A$8:$A$22, Articles_collection_modified!A8)), Index!$A$8:$A$22, ""))</f>
        <v>Industrial mfg, Robotics</v>
      </c>
      <c r="H8" t="str" cm="1">
        <f t="array" ref="H8">IFERROR(INDEX(Index!$A$8:$A$22, MATCH(TRUE, ISNUMBER(SEARCH(Index!$A$8:$A$22, Articles_collection_modified!A8)), 0)), "")</f>
        <v>Industrial mfg</v>
      </c>
      <c r="I8" t="str" cm="1">
        <f t="array" ref="I8">IFERROR(INDEX(Index!$A$3:$A$5, MATCH(TRUE, ISNUMBER(SEARCH(Index!$A$3:$A$5, Articles_collection_modified!A8)), 0)), "")</f>
        <v>product release</v>
      </c>
      <c r="J8" t="str" cm="1">
        <f t="array" ref="J8">IFERROR(INDEX(Index!$A$25:$A$69, MATCH(TRUE, ISNUMBER(SEARCH(Index!$A$25:$A$69, Articles_collection_modified!A8)), 0)), "")</f>
        <v>System</v>
      </c>
      <c r="K8" t="str" cm="1">
        <f t="array" ref="K8">IFERROR(INDEX(Index!$C$3:$C$5, MATCH(TRUE, ISNUMBER(SEARCH(Index!$C$3:$C$5, Articles_collection_modified!A8)), 0)), "")</f>
        <v>H1</v>
      </c>
      <c r="L8" t="str" cm="1">
        <f t="array" ref="L8">_xlfn.TEXTJOIN(", ", TRUE, IF(ISNUMBER(SEARCH(Index!$C$8:$C$58, Articles_collection_modified!A8)), Index!$C$8:$C$58, ""))</f>
        <v>HA-5, IPr-2, AO-3</v>
      </c>
      <c r="M8" t="str" cm="1">
        <f t="array" ref="M8">_xlfn.TEXTJOIN(", ", TRUE, IFERROR(VLOOKUP(_xlfn.TEXTSPLIT(L8, ", "), Index!$C$8:$D$58, 2, FALSE), ""))</f>
        <v>Intelligent &amp; Efficient Factory, Advanced Robotics, Skilled Workers Shortage</v>
      </c>
      <c r="N8" t="str" cm="1">
        <f t="array" ref="N8">_xlfn.TEXTJOIN(", ", TRUE, _xlfn.UNIQUE(_xlfn.FILTERXML("&lt;t&gt;&lt;s&gt;" &amp; SUBSTITUTE(_xlfn.TEXTJOIN(", ", TRUE, _xlfn.UNIQUE(_xlfn._xlws.FILTER(IFERROR(VLOOKUP(LEFT(_xlfn.TEXTSPLIT(L8, ", "), FIND("-", _xlfn.TEXTSPLIT(L8, ", ")) - 1), Index!$F$8:$G$13, 2, FALSE), ""), IFERROR(VLOOKUP(LEFT(_xlfn.TEXTSPLIT(L8, ", "), FIND("-", _xlfn.TEXTSPLIT(L8, ", ")) - 1), Index!$F$8:$G$13, 2, FALSE), "") &lt;&gt; ""))), ", ", "&lt;/s&gt;&lt;s&gt;") &amp; "&lt;/s&gt;&lt;/t&gt;", "//s[normalize-space()]")))</f>
        <v>Hydraulic Applications Ecosystem, Intelligent Production, Adaptive Organization</v>
      </c>
      <c r="O8" t="str" cm="1">
        <f t="array" ref="O8">IFERROR(INDEX(Index!$C$8:$C$58, MATCH(TRUE, ISNUMBER(SEARCH(Index!$C$8:$C$58, Articles_collection_modified!A8)), 0)), "")</f>
        <v>HA-5</v>
      </c>
      <c r="P8" t="str">
        <f>IFERROR(VLOOKUP(LEFT(O8, FIND("-", O8)-1), Index!$F$8:$G$13, 2, FALSE), "Not Found")</f>
        <v>Hydraulic Applications Ecosystem</v>
      </c>
      <c r="Q8" t="str">
        <f>IFERROR(VLOOKUP(O8, Index!$C$8:$D$58, 2, FALSE), "Not Found")</f>
        <v>Intelligent &amp; Efficient Factory</v>
      </c>
    </row>
    <row r="9" spans="1:17" x14ac:dyDescent="0.3">
      <c r="A9" t="str">
        <f>LEFT(Articles_collection_modified!A9, FIND(",", Articles_collection_modified!A9) - 1)</f>
        <v>PTx Trimble wins award for OutRun autonomous grain cart solution | Industrial Vehicle Technology International</v>
      </c>
      <c r="B9" t="str">
        <f>MID(Articles_collection_modified!A9, FIND(",", Articles_collection_modified!A9) + 1, FIND(",", Articles_collection_modified!A9, FIND(",", Articles_collection_modified!A9) + 1) - FIND(",", Articles_collection_modified!A9) - 1)</f>
        <v>https://www.ivtinternational.com/news/agriculture/ptx-trimble-wins-award-for-outrun-autonomous-grain-cart-solution.html</v>
      </c>
      <c r="C9" t="str">
        <f>IF(ISNUMBER(FIND(", vol",Articles_collection_modified!A9)), MID(Articles_collection_modified!A9, FIND(", vol", Articles_collection_modified!A9) + 5, FIND(",", Articles_collection_modified!A9, FIND(", vol", Articles_collection_modified!A9) + 5) - FIND(", vol", Articles_collection_modified!A9) - 5), MID(Articles_collection_modified!A9, FIND(",vol", Articles_collection_modified!A9) + 4, FIND(",", Articles_collection_modified!A9, FIND(",vol", Articles_collection_modified!A9) + 4) - FIND(",vol",Articles_collection_modified!A9) - 4))</f>
        <v>12</v>
      </c>
      <c r="D9" t="str">
        <f>IF(ISNUMBER(FIND(", 20", Articles_collection_modified!A9)), MID(Articles_collection_modified!A9, FIND(", 20", Articles_collection_modified!A9) + 2, FIND(",", Articles_collection_modified!A9, FIND(", 20", Articles_collection_modified!A9) + 2) - FIND(", 20", Articles_collection_modified!A9) - 2), MID(Articles_collection_modified!A9, FIND(",20", Articles_collection_modified!A9) + 1, FIND(",", Articles_collection_modified!A9, FIND(",20", Articles_collection_modified!A9) + 1) - FIND(",20", Articles_collection_modified!A9) - 1))</f>
        <v>2025-w25</v>
      </c>
      <c r="E9" t="str">
        <f t="shared" si="0"/>
        <v>2025</v>
      </c>
      <c r="F9" t="str">
        <f t="shared" si="1"/>
        <v>25</v>
      </c>
      <c r="G9" t="str" cm="1">
        <f t="array" ref="G9">_xlfn.TEXTJOIN(", ", TRUE, IF(ISNUMBER(SEARCH(Index!$A$8:$A$22, Articles_collection_modified!A9)), Index!$A$8:$A$22, ""))</f>
        <v>Mobile</v>
      </c>
      <c r="H9" t="str" cm="1">
        <f t="array" ref="H9">IFERROR(INDEX(Index!$A$8:$A$22, MATCH(TRUE, ISNUMBER(SEARCH(Index!$A$8:$A$22, Articles_collection_modified!A9)), 0)), "")</f>
        <v>Mobile</v>
      </c>
      <c r="I9" t="str" cm="1">
        <f t="array" ref="I9">IFERROR(INDEX(Index!$A$3:$A$5, MATCH(TRUE, ISNUMBER(SEARCH(Index!$A$3:$A$5, Articles_collection_modified!A9)), 0)), "")</f>
        <v>Technology</v>
      </c>
      <c r="J9" t="str" cm="1">
        <f t="array" ref="J9">IFERROR(INDEX(Index!$A$25:$A$69, MATCH(TRUE, ISNUMBER(SEARCH(Index!$A$25:$A$69, Articles_collection_modified!A9)), 0)), "")</f>
        <v>Automation</v>
      </c>
      <c r="K9" t="str" cm="1">
        <f t="array" ref="K9">IFERROR(INDEX(Index!$C$3:$C$5, MATCH(TRUE, ISNUMBER(SEARCH(Index!$C$3:$C$5, Articles_collection_modified!A9)), 0)), "")</f>
        <v>H1</v>
      </c>
      <c r="L9" t="str" cm="1">
        <f t="array" ref="L9">_xlfn.TEXTJOIN(", ", TRUE, IF(ISNUMBER(SEARCH(Index!$C$8:$C$58, Articles_collection_modified!A9)), Index!$C$8:$C$58, ""))</f>
        <v>HA-3</v>
      </c>
      <c r="M9" t="str" cm="1">
        <f t="array" ref="M9">_xlfn.TEXTJOIN(", ", TRUE, IFERROR(VLOOKUP(_xlfn.TEXTSPLIT(L9, ", "), Index!$C$8:$D$58, 2, FALSE), ""))</f>
        <v>Smart Farming</v>
      </c>
      <c r="N9" t="str" cm="1">
        <f t="array" ref="N9">_xlfn.TEXTJOIN(", ", TRUE, _xlfn.UNIQUE(_xlfn.FILTERXML("&lt;t&gt;&lt;s&gt;" &amp; SUBSTITUTE(_xlfn.TEXTJOIN(", ", TRUE, _xlfn.UNIQUE(_xlfn._xlws.FILTER(IFERROR(VLOOKUP(LEFT(_xlfn.TEXTSPLIT(L9, ", "), FIND("-", _xlfn.TEXTSPLIT(L9, ", ")) - 1), Index!$F$8:$G$13, 2, FALSE), ""), IFERROR(VLOOKUP(LEFT(_xlfn.TEXTSPLIT(L9, ", "), FIND("-", _xlfn.TEXTSPLIT(L9, ", ")) - 1), Index!$F$8:$G$13, 2, FALSE), "") &lt;&gt; ""))), ", ", "&lt;/s&gt;&lt;s&gt;") &amp; "&lt;/s&gt;&lt;/t&gt;", "//s[normalize-space()]")))</f>
        <v>Hydraulic Applications Ecosystem</v>
      </c>
      <c r="O9" t="str" cm="1">
        <f t="array" ref="O9">IFERROR(INDEX(Index!$C$8:$C$58, MATCH(TRUE, ISNUMBER(SEARCH(Index!$C$8:$C$58, Articles_collection_modified!A9)), 0)), "")</f>
        <v>HA-3</v>
      </c>
      <c r="P9" t="str">
        <f>IFERROR(VLOOKUP(LEFT(O9, FIND("-", O9)-1), Index!$F$8:$G$13, 2, FALSE), "Not Found")</f>
        <v>Hydraulic Applications Ecosystem</v>
      </c>
      <c r="Q9" t="str">
        <f>IFERROR(VLOOKUP(O9, Index!$C$8:$D$58, 2, FALSE), "Not Found")</f>
        <v>Smart Farming</v>
      </c>
    </row>
    <row r="10" spans="1:17" x14ac:dyDescent="0.3">
      <c r="A10" t="str">
        <f>LEFT(Articles_collection_modified!A10, FIND(",", Articles_collection_modified!A10) - 1)</f>
        <v>Komatsu debuts new TimberPro swing machine | Industrial Vehicle Technology International</v>
      </c>
      <c r="B10" t="str">
        <f>MID(Articles_collection_modified!A10, FIND(",", Articles_collection_modified!A10) + 1, FIND(",", Articles_collection_modified!A10, FIND(",", Articles_collection_modified!A10) + 1) - FIND(",", Articles_collection_modified!A10) - 1)</f>
        <v>https://www.ivtinternational.com/news/forestry/komatsu-debuts-new-timberpro-swing-machine.html</v>
      </c>
      <c r="C10" t="str">
        <f>IF(ISNUMBER(FIND(", vol",Articles_collection_modified!A10)), MID(Articles_collection_modified!A10, FIND(", vol", Articles_collection_modified!A10) + 5, FIND(",", Articles_collection_modified!A10, FIND(", vol", Articles_collection_modified!A10) + 5) - FIND(", vol", Articles_collection_modified!A10) - 5), MID(Articles_collection_modified!A10, FIND(",vol", Articles_collection_modified!A10) + 4, FIND(",", Articles_collection_modified!A10, FIND(",vol", Articles_collection_modified!A10) + 4) - FIND(",vol",Articles_collection_modified!A10) - 4))</f>
        <v>12</v>
      </c>
      <c r="D10" t="str">
        <f>IF(ISNUMBER(FIND(", 20", Articles_collection_modified!A10)), MID(Articles_collection_modified!A10, FIND(", 20", Articles_collection_modified!A10) + 2, FIND(",", Articles_collection_modified!A10, FIND(", 20", Articles_collection_modified!A10) + 2) - FIND(", 20", Articles_collection_modified!A10) - 2), MID(Articles_collection_modified!A10, FIND(",20", Articles_collection_modified!A10) + 1, FIND(",", Articles_collection_modified!A10, FIND(",20", Articles_collection_modified!A10) + 1) - FIND(",20", Articles_collection_modified!A10) - 1))</f>
        <v>2025-w25</v>
      </c>
      <c r="E10" t="str">
        <f t="shared" si="0"/>
        <v>2025</v>
      </c>
      <c r="F10" t="str">
        <f t="shared" si="1"/>
        <v>25</v>
      </c>
      <c r="G10" t="str" cm="1">
        <f t="array" ref="G10">_xlfn.TEXTJOIN(", ", TRUE, IF(ISNUMBER(SEARCH(Index!$A$8:$A$22, Articles_collection_modified!A10)), Index!$A$8:$A$22, ""))</f>
        <v>Mobile</v>
      </c>
      <c r="H10" t="str" cm="1">
        <f t="array" ref="H10">IFERROR(INDEX(Index!$A$8:$A$22, MATCH(TRUE, ISNUMBER(SEARCH(Index!$A$8:$A$22, Articles_collection_modified!A10)), 0)), "")</f>
        <v>Mobile</v>
      </c>
      <c r="I10" t="str" cm="1">
        <f t="array" ref="I10">IFERROR(INDEX(Index!$A$3:$A$5, MATCH(TRUE, ISNUMBER(SEARCH(Index!$A$3:$A$5, Articles_collection_modified!A10)), 0)), "")</f>
        <v>product release</v>
      </c>
      <c r="J10" t="str" cm="1">
        <f t="array" ref="J10">IFERROR(INDEX(Index!$A$25:$A$69, MATCH(TRUE, ISNUMBER(SEARCH(Index!$A$25:$A$69, Articles_collection_modified!A10)), 0)), "")</f>
        <v>System</v>
      </c>
      <c r="K10" t="str" cm="1">
        <f t="array" ref="K10">IFERROR(INDEX(Index!$C$3:$C$5, MATCH(TRUE, ISNUMBER(SEARCH(Index!$C$3:$C$5, Articles_collection_modified!A10)), 0)), "")</f>
        <v>H1</v>
      </c>
      <c r="L10" t="str" cm="1">
        <f t="array" ref="L10">_xlfn.TEXTJOIN(", ", TRUE, IF(ISNUMBER(SEARCH(Index!$C$8:$C$58, Articles_collection_modified!A10)), Index!$C$8:$C$58, ""))</f>
        <v>HA-3</v>
      </c>
      <c r="M10" t="str" cm="1">
        <f t="array" ref="M10">_xlfn.TEXTJOIN(", ", TRUE, IFERROR(VLOOKUP(_xlfn.TEXTSPLIT(L10, ", "), Index!$C$8:$D$58, 2, FALSE), ""))</f>
        <v>Smart Farming</v>
      </c>
      <c r="N10" t="str" cm="1">
        <f t="array" ref="N10">_xlfn.TEXTJOIN(", ", TRUE, _xlfn.UNIQUE(_xlfn.FILTERXML("&lt;t&gt;&lt;s&gt;" &amp; SUBSTITUTE(_xlfn.TEXTJOIN(", ", TRUE, _xlfn.UNIQUE(_xlfn._xlws.FILTER(IFERROR(VLOOKUP(LEFT(_xlfn.TEXTSPLIT(L10, ", "), FIND("-", _xlfn.TEXTSPLIT(L10, ", ")) - 1), Index!$F$8:$G$13, 2, FALSE), ""), IFERROR(VLOOKUP(LEFT(_xlfn.TEXTSPLIT(L10, ", "), FIND("-", _xlfn.TEXTSPLIT(L10, ", ")) - 1), Index!$F$8:$G$13, 2, FALSE), "") &lt;&gt; ""))), ", ", "&lt;/s&gt;&lt;s&gt;") &amp; "&lt;/s&gt;&lt;/t&gt;", "//s[normalize-space()]")))</f>
        <v>Hydraulic Applications Ecosystem</v>
      </c>
      <c r="O10" t="str" cm="1">
        <f t="array" ref="O10">IFERROR(INDEX(Index!$C$8:$C$58, MATCH(TRUE, ISNUMBER(SEARCH(Index!$C$8:$C$58, Articles_collection_modified!A10)), 0)), "")</f>
        <v>HA-3</v>
      </c>
      <c r="P10" t="str">
        <f>IFERROR(VLOOKUP(LEFT(O10, FIND("-", O10)-1), Index!$F$8:$G$13, 2, FALSE), "Not Found")</f>
        <v>Hydraulic Applications Ecosystem</v>
      </c>
      <c r="Q10" t="str">
        <f>IFERROR(VLOOKUP(O10, Index!$C$8:$D$58, 2, FALSE), "Not Found")</f>
        <v>Smart Farming</v>
      </c>
    </row>
    <row r="11" spans="1:17" x14ac:dyDescent="0.3">
      <c r="A11" t="str">
        <f>LEFT(Articles_collection_modified!A11, FIND(",", Articles_collection_modified!A11) - 1)</f>
        <v>Greater CO2 Uptake Could Cause Ocean Deoxygenation</v>
      </c>
      <c r="B11" t="str">
        <f>MID(Articles_collection_modified!A11, FIND(",", Articles_collection_modified!A11) + 1, FIND(",", Articles_collection_modified!A11, FIND(",", Articles_collection_modified!A11) + 1) - FIND(",", Articles_collection_modified!A11) - 1)</f>
        <v>https://www.marinetechnologynews.com/news/greater-uptake-could-cause-649919</v>
      </c>
      <c r="C11" t="str">
        <f>IF(ISNUMBER(FIND(", vol",Articles_collection_modified!A11)), MID(Articles_collection_modified!A11, FIND(", vol", Articles_collection_modified!A11) + 5, FIND(",", Articles_collection_modified!A11, FIND(", vol", Articles_collection_modified!A11) + 5) - FIND(", vol", Articles_collection_modified!A11) - 5), MID(Articles_collection_modified!A11, FIND(",vol", Articles_collection_modified!A11) + 4, FIND(",", Articles_collection_modified!A11, FIND(",vol", Articles_collection_modified!A11) + 4) - FIND(",vol",Articles_collection_modified!A11) - 4))</f>
        <v>12</v>
      </c>
      <c r="D11" t="str">
        <f>IF(ISNUMBER(FIND(", 20", Articles_collection_modified!A11)), MID(Articles_collection_modified!A11, FIND(", 20", Articles_collection_modified!A11) + 2, FIND(",", Articles_collection_modified!A11, FIND(", 20", Articles_collection_modified!A11) + 2) - FIND(", 20", Articles_collection_modified!A11) - 2), MID(Articles_collection_modified!A11, FIND(",20", Articles_collection_modified!A11) + 1, FIND(",", Articles_collection_modified!A11, FIND(",20", Articles_collection_modified!A11) + 1) - FIND(",20", Articles_collection_modified!A11) - 1))</f>
        <v>2025-w24</v>
      </c>
      <c r="E11" t="str">
        <f t="shared" si="0"/>
        <v>2025</v>
      </c>
      <c r="F11" t="str">
        <f t="shared" si="1"/>
        <v>24</v>
      </c>
      <c r="G11" t="str" cm="1">
        <f t="array" ref="G11">_xlfn.TEXTJOIN(", ", TRUE, IF(ISNUMBER(SEARCH(Index!$A$8:$A$22, Articles_collection_modified!A11)), Index!$A$8:$A$22, ""))</f>
        <v>Sustainability</v>
      </c>
      <c r="H11" t="str" cm="1">
        <f t="array" ref="H11">IFERROR(INDEX(Index!$A$8:$A$22, MATCH(TRUE, ISNUMBER(SEARCH(Index!$A$8:$A$22, Articles_collection_modified!A11)), 0)), "")</f>
        <v>Sustainability</v>
      </c>
      <c r="I11" t="str" cm="1">
        <f t="array" ref="I11">IFERROR(INDEX(Index!$A$3:$A$5, MATCH(TRUE, ISNUMBER(SEARCH(Index!$A$3:$A$5, Articles_collection_modified!A11)), 0)), "")</f>
        <v>Technology</v>
      </c>
      <c r="J11" t="str" cm="1">
        <f t="array" ref="J11">IFERROR(INDEX(Index!$A$25:$A$69, MATCH(TRUE, ISNUMBER(SEARCH(Index!$A$25:$A$69, Articles_collection_modified!A11)), 0)), "")</f>
        <v>Research</v>
      </c>
      <c r="K11" t="str" cm="1">
        <f t="array" ref="K11">IFERROR(INDEX(Index!$C$3:$C$5, MATCH(TRUE, ISNUMBER(SEARCH(Index!$C$3:$C$5, Articles_collection_modified!A11)), 0)), "")</f>
        <v>H3</v>
      </c>
      <c r="L11" t="str" cm="1">
        <f t="array" ref="L11">_xlfn.TEXTJOIN(", ", TRUE, IF(ISNUMBER(SEARCH(Index!$C$8:$C$58, Articles_collection_modified!A11)), Index!$C$8:$C$58, ""))</f>
        <v>ES-5, ES-7, NB-6</v>
      </c>
      <c r="M11" t="str" cm="1">
        <f t="array" ref="M11">_xlfn.TEXTJOIN(", ", TRUE, IFERROR(VLOOKUP(_xlfn.TEXTSPLIT(L11, ", "), Index!$C$8:$D$58, 2, FALSE), ""))</f>
        <v>Promoting Biodiversity, Geo-Engineering &amp; Clean Air, Green Energy System</v>
      </c>
      <c r="N11" t="str" cm="1">
        <f t="array" ref="N11">_xlfn.TEXTJOIN(", ", TRUE, _xlfn.UNIQUE(_xlfn.FILTERXML("&lt;t&gt;&lt;s&gt;" &amp; SUBSTITUTE(_xlfn.TEXTJOIN(", ", TRUE, _xlfn.UNIQUE(_xlfn._xlws.FILTER(IFERROR(VLOOKUP(LEFT(_xlfn.TEXTSPLIT(L11, ", "), FIND("-", _xlfn.TEXTSPLIT(L11, ", ")) - 1), Index!$F$8:$G$13, 2, FALSE), ""), IFERROR(VLOOKUP(LEFT(_xlfn.TEXTSPLIT(L11, ", "), FIND("-", _xlfn.TEXTSPLIT(L11, ", ")) - 1), Index!$F$8:$G$13, 2, FALSE), "") &lt;&gt; ""))), ", ", "&lt;/s&gt;&lt;s&gt;") &amp; "&lt;/s&gt;&lt;/t&gt;", "//s[normalize-space()]")))</f>
        <v>Ecological Sustainability, New Business</v>
      </c>
      <c r="O11" t="str" cm="1">
        <f t="array" ref="O11">IFERROR(INDEX(Index!$C$8:$C$58, MATCH(TRUE, ISNUMBER(SEARCH(Index!$C$8:$C$58, Articles_collection_modified!A11)), 0)), "")</f>
        <v>ES-5</v>
      </c>
      <c r="P11" t="str">
        <f>IFERROR(VLOOKUP(LEFT(O11, FIND("-", O11)-1), Index!$F$8:$G$13, 2, FALSE), "Not Found")</f>
        <v>Ecological Sustainability</v>
      </c>
      <c r="Q11" t="str">
        <f>IFERROR(VLOOKUP(O11, Index!$C$8:$D$58, 2, FALSE), "Not Found")</f>
        <v>Promoting Biodiversity</v>
      </c>
    </row>
    <row r="12" spans="1:17" x14ac:dyDescent="0.3">
      <c r="A12" t="str">
        <f>LEFT(Articles_collection_modified!A12, FIND(",", Articles_collection_modified!A12) - 1)</f>
        <v>UK to Invest 200m Pounds in North Sea Carbon Capture Project</v>
      </c>
      <c r="B12" t="str">
        <f>MID(Articles_collection_modified!A12, FIND(",", Articles_collection_modified!A12) + 1, FIND(",", Articles_collection_modified!A12, FIND(",", Articles_collection_modified!A12) + 1) - FIND(",", Articles_collection_modified!A12) - 1)</f>
        <v>https://www.marinetechnologynews.com/news/invest-pounds-north-carbon-649865</v>
      </c>
      <c r="C12" t="str">
        <f>IF(ISNUMBER(FIND(", vol",Articles_collection_modified!A12)), MID(Articles_collection_modified!A12, FIND(", vol", Articles_collection_modified!A12) + 5, FIND(",", Articles_collection_modified!A12, FIND(", vol", Articles_collection_modified!A12) + 5) - FIND(", vol", Articles_collection_modified!A12) - 5), MID(Articles_collection_modified!A12, FIND(",vol", Articles_collection_modified!A12) + 4, FIND(",", Articles_collection_modified!A12, FIND(",vol", Articles_collection_modified!A12) + 4) - FIND(",vol",Articles_collection_modified!A12) - 4))</f>
        <v>12</v>
      </c>
      <c r="D12" t="str">
        <f>IF(ISNUMBER(FIND(", 20", Articles_collection_modified!A12)), MID(Articles_collection_modified!A12, FIND(", 20", Articles_collection_modified!A12) + 2, FIND(",", Articles_collection_modified!A12, FIND(", 20", Articles_collection_modified!A12) + 2) - FIND(", 20", Articles_collection_modified!A12) - 2), MID(Articles_collection_modified!A12, FIND(",20", Articles_collection_modified!A12) + 1, FIND(",", Articles_collection_modified!A12, FIND(",20", Articles_collection_modified!A12) + 1) - FIND(",20", Articles_collection_modified!A12) - 1))</f>
        <v>2025-w24</v>
      </c>
      <c r="E12" t="str">
        <f t="shared" si="0"/>
        <v>2025</v>
      </c>
      <c r="F12" t="str">
        <f t="shared" si="1"/>
        <v>24</v>
      </c>
      <c r="G12" t="str" cm="1">
        <f t="array" ref="G12">_xlfn.TEXTJOIN(", ", TRUE, IF(ISNUMBER(SEARCH(Index!$A$8:$A$22, Articles_collection_modified!A12)), Index!$A$8:$A$22, ""))</f>
        <v>Sustainability</v>
      </c>
      <c r="H12" t="str" cm="1">
        <f t="array" ref="H12">IFERROR(INDEX(Index!$A$8:$A$22, MATCH(TRUE, ISNUMBER(SEARCH(Index!$A$8:$A$22, Articles_collection_modified!A12)), 0)), "")</f>
        <v>Sustainability</v>
      </c>
      <c r="I12" t="str" cm="1">
        <f t="array" ref="I12">IFERROR(INDEX(Index!$A$3:$A$5, MATCH(TRUE, ISNUMBER(SEARCH(Index!$A$3:$A$5, Articles_collection_modified!A12)), 0)), "")</f>
        <v>Technology</v>
      </c>
      <c r="J12" t="str" cm="1">
        <f t="array" ref="J12">IFERROR(INDEX(Index!$A$25:$A$69, MATCH(TRUE, ISNUMBER(SEARCH(Index!$A$25:$A$69, Articles_collection_modified!A12)), 0)), "")</f>
        <v>funding</v>
      </c>
      <c r="K12" t="str" cm="1">
        <f t="array" ref="K12">IFERROR(INDEX(Index!$C$3:$C$5, MATCH(TRUE, ISNUMBER(SEARCH(Index!$C$3:$C$5, Articles_collection_modified!A12)), 0)), "")</f>
        <v>H3</v>
      </c>
      <c r="L12" t="str" cm="1">
        <f t="array" ref="L12">_xlfn.TEXTJOIN(", ", TRUE, IF(ISNUMBER(SEARCH(Index!$C$8:$C$58, Articles_collection_modified!A12)), Index!$C$8:$C$58, ""))</f>
        <v>ES-7, NB-6</v>
      </c>
      <c r="M12" t="str" cm="1">
        <f t="array" ref="M12">_xlfn.TEXTJOIN(", ", TRUE, IFERROR(VLOOKUP(_xlfn.TEXTSPLIT(L12, ", "), Index!$C$8:$D$58, 2, FALSE), ""))</f>
        <v>Geo-Engineering &amp; Clean Air, Green Energy System</v>
      </c>
      <c r="N12" t="str" cm="1">
        <f t="array" ref="N12">_xlfn.TEXTJOIN(", ", TRUE, _xlfn.UNIQUE(_xlfn.FILTERXML("&lt;t&gt;&lt;s&gt;" &amp; SUBSTITUTE(_xlfn.TEXTJOIN(", ", TRUE, _xlfn.UNIQUE(_xlfn._xlws.FILTER(IFERROR(VLOOKUP(LEFT(_xlfn.TEXTSPLIT(L12, ", "), FIND("-", _xlfn.TEXTSPLIT(L12, ", ")) - 1), Index!$F$8:$G$13, 2, FALSE), ""), IFERROR(VLOOKUP(LEFT(_xlfn.TEXTSPLIT(L12, ", "), FIND("-", _xlfn.TEXTSPLIT(L12, ", ")) - 1), Index!$F$8:$G$13, 2, FALSE), "") &lt;&gt; ""))), ", ", "&lt;/s&gt;&lt;s&gt;") &amp; "&lt;/s&gt;&lt;/t&gt;", "//s[normalize-space()]")))</f>
        <v>Ecological Sustainability, New Business</v>
      </c>
      <c r="O12" t="str" cm="1">
        <f t="array" ref="O12">IFERROR(INDEX(Index!$C$8:$C$58, MATCH(TRUE, ISNUMBER(SEARCH(Index!$C$8:$C$58, Articles_collection_modified!A12)), 0)), "")</f>
        <v>ES-7</v>
      </c>
      <c r="P12" t="str">
        <f>IFERROR(VLOOKUP(LEFT(O12, FIND("-", O12)-1), Index!$F$8:$G$13, 2, FALSE), "Not Found")</f>
        <v>Ecological Sustainability</v>
      </c>
      <c r="Q12" t="str">
        <f>IFERROR(VLOOKUP(O12, Index!$C$8:$D$58, 2, FALSE), "Not Found")</f>
        <v>Geo-Engineering &amp; Clean Air</v>
      </c>
    </row>
    <row r="13" spans="1:17" x14ac:dyDescent="0.3">
      <c r="A13" t="str">
        <f>LEFT(Articles_collection_modified!A13, FIND(",", Articles_collection_modified!A13) - 1)</f>
        <v>New machines at bauma highlight sustainability and productivity</v>
      </c>
      <c r="B13" t="str">
        <f>MID(Articles_collection_modified!A13, FIND(",", Articles_collection_modified!A13) + 1, FIND(",", Articles_collection_modified!A13, FIND(",", Articles_collection_modified!A13) + 1) - FIND(",", Articles_collection_modified!A13) - 1)</f>
        <v>https://www.mobilehydraulictips.com/new-machines-at-bauma-highlight-sustainability-and-productivity/</v>
      </c>
      <c r="C13" t="str">
        <f>IF(ISNUMBER(FIND(", vol",Articles_collection_modified!A13)), MID(Articles_collection_modified!A13, FIND(", vol", Articles_collection_modified!A13) + 5, FIND(",", Articles_collection_modified!A13, FIND(", vol", Articles_collection_modified!A13) + 5) - FIND(", vol", Articles_collection_modified!A13) - 5), MID(Articles_collection_modified!A13, FIND(",vol", Articles_collection_modified!A13) + 4, FIND(",", Articles_collection_modified!A13, FIND(",vol", Articles_collection_modified!A13) + 4) - FIND(",vol",Articles_collection_modified!A13) - 4))</f>
        <v>12</v>
      </c>
      <c r="D13" t="str">
        <f>IF(ISNUMBER(FIND(", 20", Articles_collection_modified!A13)), MID(Articles_collection_modified!A13, FIND(", 20", Articles_collection_modified!A13) + 2, FIND(",", Articles_collection_modified!A13, FIND(", 20", Articles_collection_modified!A13) + 2) - FIND(", 20", Articles_collection_modified!A13) - 2), MID(Articles_collection_modified!A13, FIND(",20", Articles_collection_modified!A13) + 1, FIND(",", Articles_collection_modified!A13, FIND(",20", Articles_collection_modified!A13) + 1) - FIND(",20", Articles_collection_modified!A13) - 1))</f>
        <v>2025-w24</v>
      </c>
      <c r="E13" t="str">
        <f t="shared" si="0"/>
        <v>2025</v>
      </c>
      <c r="F13" t="str">
        <f t="shared" si="1"/>
        <v>24</v>
      </c>
      <c r="G13" t="str" cm="1">
        <f t="array" ref="G13">_xlfn.TEXTJOIN(", ", TRUE, IF(ISNUMBER(SEARCH(Index!$A$8:$A$22, Articles_collection_modified!A13)), Index!$A$8:$A$22, ""))</f>
        <v>Electrification, Mobile, Sustainability</v>
      </c>
      <c r="H13" t="str" cm="1">
        <f t="array" ref="H13">IFERROR(INDEX(Index!$A$8:$A$22, MATCH(TRUE, ISNUMBER(SEARCH(Index!$A$8:$A$22, Articles_collection_modified!A13)), 0)), "")</f>
        <v>Electrification</v>
      </c>
      <c r="I13" t="str" cm="1">
        <f t="array" ref="I13">IFERROR(INDEX(Index!$A$3:$A$5, MATCH(TRUE, ISNUMBER(SEARCH(Index!$A$3:$A$5, Articles_collection_modified!A13)), 0)), "")</f>
        <v>product release</v>
      </c>
      <c r="J13" t="str" cm="1">
        <f t="array" ref="J13">IFERROR(INDEX(Index!$A$25:$A$69, MATCH(TRUE, ISNUMBER(SEARCH(Index!$A$25:$A$69, Articles_collection_modified!A13)), 0)), "")</f>
        <v>System</v>
      </c>
      <c r="K13" t="str" cm="1">
        <f t="array" ref="K13">IFERROR(INDEX(Index!$C$3:$C$5, MATCH(TRUE, ISNUMBER(SEARCH(Index!$C$3:$C$5, Articles_collection_modified!A13)), 0)), "")</f>
        <v>H1</v>
      </c>
      <c r="L13" t="str" cm="1">
        <f t="array" ref="L13">_xlfn.TEXTJOIN(", ", TRUE, IF(ISNUMBER(SEARCH(Index!$C$8:$C$58, Articles_collection_modified!A13)), Index!$C$8:$C$58, ""))</f>
        <v>ES-1, ES-2, HA-1, HA-8</v>
      </c>
      <c r="M13" t="str" cm="1">
        <f t="array" ref="M13">_xlfn.TEXTJOIN(", ", TRUE, IFERROR(VLOOKUP(_xlfn.TEXTSPLIT(L13, ", "), Index!$C$8:$D$58, 2, FALSE), ""))</f>
        <v>Green Cities, Enhanced Emission Policy, Green &amp; Connected Construction site, Sustainable Mining</v>
      </c>
      <c r="N13" t="str" cm="1">
        <f t="array" ref="N13">_xlfn.TEXTJOIN(", ", TRUE, _xlfn.UNIQUE(_xlfn.FILTERXML("&lt;t&gt;&lt;s&gt;" &amp; SUBSTITUTE(_xlfn.TEXTJOIN(", ", TRUE, _xlfn.UNIQUE(_xlfn._xlws.FILTER(IFERROR(VLOOKUP(LEFT(_xlfn.TEXTSPLIT(L13, ", "), FIND("-", _xlfn.TEXTSPLIT(L13, ", ")) - 1), Index!$F$8:$G$13, 2, FALSE), ""), IFERROR(VLOOKUP(LEFT(_xlfn.TEXTSPLIT(L13, ", "), FIND("-", _xlfn.TEXTSPLIT(L13, ", ")) - 1), Index!$F$8:$G$13, 2, FALSE), "") &lt;&gt; ""))), ", ", "&lt;/s&gt;&lt;s&gt;") &amp; "&lt;/s&gt;&lt;/t&gt;", "//s[normalize-space()]")))</f>
        <v>Ecological Sustainability, Hydraulic Applications Ecosystem</v>
      </c>
      <c r="O13" t="str" cm="1">
        <f t="array" ref="O13">IFERROR(INDEX(Index!$C$8:$C$58, MATCH(TRUE, ISNUMBER(SEARCH(Index!$C$8:$C$58, Articles_collection_modified!A13)), 0)), "")</f>
        <v>ES-1</v>
      </c>
      <c r="P13" t="str">
        <f>IFERROR(VLOOKUP(LEFT(O13, FIND("-", O13)-1), Index!$F$8:$G$13, 2, FALSE), "Not Found")</f>
        <v>Ecological Sustainability</v>
      </c>
      <c r="Q13" t="str">
        <f>IFERROR(VLOOKUP(O13, Index!$C$8:$D$58, 2, FALSE), "Not Found")</f>
        <v>Green Cities</v>
      </c>
    </row>
    <row r="14" spans="1:17" x14ac:dyDescent="0.3">
      <c r="A14" t="str">
        <f>LEFT(Articles_collection_modified!A14, FIND(",", Articles_collection_modified!A14) - 1)</f>
        <v>'Unprecedented Expansion' of Heavy-Lift Vessels Needed for Europe Not to Miss Offshore Wind Targets Report Says</v>
      </c>
      <c r="B14" t="str">
        <f>MID(Articles_collection_modified!A14, FIND(",", Articles_collection_modified!A14) + 1, FIND(",", Articles_collection_modified!A14, FIND(",", Articles_collection_modified!A14) + 1) - FIND(",", Articles_collection_modified!A14) - 1)</f>
        <v>https://www.offshorewind.biz/2025/06/16/unprecedented-expansion-of-heavy-lift-vessels-needed-for-europe-not-to-miss-offshore-wind-targets-report-says/</v>
      </c>
      <c r="C14" t="str">
        <f>IF(ISNUMBER(FIND(", vol",Articles_collection_modified!A14)), MID(Articles_collection_modified!A14, FIND(", vol", Articles_collection_modified!A14) + 5, FIND(",", Articles_collection_modified!A14, FIND(", vol", Articles_collection_modified!A14) + 5) - FIND(", vol", Articles_collection_modified!A14) - 5), MID(Articles_collection_modified!A14, FIND(",vol", Articles_collection_modified!A14) + 4, FIND(",", Articles_collection_modified!A14, FIND(",vol", Articles_collection_modified!A14) + 4) - FIND(",vol",Articles_collection_modified!A14) - 4))</f>
        <v>12</v>
      </c>
      <c r="D14" t="str">
        <f>IF(ISNUMBER(FIND(", 20", Articles_collection_modified!A14)), MID(Articles_collection_modified!A14, FIND(", 20", Articles_collection_modified!A14) + 2, FIND(",", Articles_collection_modified!A14, FIND(", 20", Articles_collection_modified!A14) + 2) - FIND(", 20", Articles_collection_modified!A14) - 2), MID(Articles_collection_modified!A14, FIND(",20", Articles_collection_modified!A14) + 1, FIND(",", Articles_collection_modified!A14, FIND(",20", Articles_collection_modified!A14) + 1) - FIND(",20", Articles_collection_modified!A14) - 1))</f>
        <v>2025-w25</v>
      </c>
      <c r="E14" t="str">
        <f t="shared" si="0"/>
        <v>2025</v>
      </c>
      <c r="F14" t="str">
        <f t="shared" si="1"/>
        <v>25</v>
      </c>
      <c r="G14" t="str" cm="1">
        <f t="array" ref="G14">_xlfn.TEXTJOIN(", ", TRUE, IF(ISNUMBER(SEARCH(Index!$A$8:$A$22, Articles_collection_modified!A14)), Index!$A$8:$A$22, ""))</f>
        <v>Maritime</v>
      </c>
      <c r="H14" t="str" cm="1">
        <f t="array" ref="H14">IFERROR(INDEX(Index!$A$8:$A$22, MATCH(TRUE, ISNUMBER(SEARCH(Index!$A$8:$A$22, Articles_collection_modified!A14)), 0)), "")</f>
        <v>Maritime</v>
      </c>
      <c r="I14" t="str" cm="1">
        <f t="array" ref="I14">IFERROR(INDEX(Index!$A$3:$A$5, MATCH(TRUE, ISNUMBER(SEARCH(Index!$A$3:$A$5, Articles_collection_modified!A14)), 0)), "")</f>
        <v>SEEP</v>
      </c>
      <c r="J14" t="str" cm="1">
        <f t="array" ref="J14">IFERROR(INDEX(Index!$A$25:$A$69, MATCH(TRUE, ISNUMBER(SEARCH(Index!$A$25:$A$69, Articles_collection_modified!A14)), 0)), "")</f>
        <v>market development</v>
      </c>
      <c r="K14" t="str" cm="1">
        <f t="array" ref="K14">IFERROR(INDEX(Index!$C$3:$C$5, MATCH(TRUE, ISNUMBER(SEARCH(Index!$C$3:$C$5, Articles_collection_modified!A14)), 0)), "")</f>
        <v>H2</v>
      </c>
      <c r="L14" t="str" cm="1">
        <f t="array" ref="L14">_xlfn.TEXTJOIN(", ", TRUE, IF(ISNUMBER(SEARCH(Index!$C$8:$C$58, Articles_collection_modified!A14)), Index!$C$8:$C$58, ""))</f>
        <v>NB-8</v>
      </c>
      <c r="M14" t="str" cm="1">
        <f t="array" ref="M14">_xlfn.TEXTJOIN(", ", TRUE, IFERROR(VLOOKUP(_xlfn.TEXTSPLIT(L14, ", "), Index!$C$8:$D$58, 2, FALSE), ""))</f>
        <v>Sustainaible Maritime Applications</v>
      </c>
      <c r="N14" t="str" cm="1">
        <f t="array" ref="N14">_xlfn.TEXTJOIN(", ", TRUE, _xlfn.UNIQUE(_xlfn.FILTERXML("&lt;t&gt;&lt;s&gt;" &amp; SUBSTITUTE(_xlfn.TEXTJOIN(", ", TRUE, _xlfn.UNIQUE(_xlfn._xlws.FILTER(IFERROR(VLOOKUP(LEFT(_xlfn.TEXTSPLIT(L14, ", "), FIND("-", _xlfn.TEXTSPLIT(L14, ", ")) - 1), Index!$F$8:$G$13, 2, FALSE), ""), IFERROR(VLOOKUP(LEFT(_xlfn.TEXTSPLIT(L14, ", "), FIND("-", _xlfn.TEXTSPLIT(L14, ", ")) - 1), Index!$F$8:$G$13, 2, FALSE), "") &lt;&gt; ""))), ", ", "&lt;/s&gt;&lt;s&gt;") &amp; "&lt;/s&gt;&lt;/t&gt;", "//s[normalize-space()]")))</f>
        <v>New Business</v>
      </c>
      <c r="O14" t="str" cm="1">
        <f t="array" ref="O14">IFERROR(INDEX(Index!$C$8:$C$58, MATCH(TRUE, ISNUMBER(SEARCH(Index!$C$8:$C$58, Articles_collection_modified!A14)), 0)), "")</f>
        <v>NB-8</v>
      </c>
      <c r="P14" t="str">
        <f>IFERROR(VLOOKUP(LEFT(O14, FIND("-", O14)-1), Index!$F$8:$G$13, 2, FALSE), "Not Found")</f>
        <v>New Business</v>
      </c>
      <c r="Q14" t="str">
        <f>IFERROR(VLOOKUP(O14, Index!$C$8:$D$58, 2, FALSE), "Not Found")</f>
        <v>Sustainaible Maritime Applications</v>
      </c>
    </row>
    <row r="15" spans="1:17" x14ac:dyDescent="0.3">
      <c r="A15" t="str">
        <f>LEFT(Articles_collection_modified!A15, FIND(",", Articles_collection_modified!A15) - 1)</f>
        <v>Cenos Floating Wind Farm Wraps Up NorthConnect Deal</v>
      </c>
      <c r="B15" t="str">
        <f>MID(Articles_collection_modified!A15, FIND(",", Articles_collection_modified!A15) + 1, FIND(",", Articles_collection_modified!A15, FIND(",", Articles_collection_modified!A15) + 1) - FIND(",", Articles_collection_modified!A15) - 1)</f>
        <v>https://www.offshorewind.biz/2025/06/16/cenos-floating-wind-farm-wraps-up-northconnect-deal/</v>
      </c>
      <c r="C15" t="str">
        <f>IF(ISNUMBER(FIND(", vol",Articles_collection_modified!A15)), MID(Articles_collection_modified!A15, FIND(", vol", Articles_collection_modified!A15) + 5, FIND(",", Articles_collection_modified!A15, FIND(", vol", Articles_collection_modified!A15) + 5) - FIND(", vol", Articles_collection_modified!A15) - 5), MID(Articles_collection_modified!A15, FIND(",vol", Articles_collection_modified!A15) + 4, FIND(",", Articles_collection_modified!A15, FIND(",vol", Articles_collection_modified!A15) + 4) - FIND(",vol",Articles_collection_modified!A15) - 4))</f>
        <v>12</v>
      </c>
      <c r="D15" t="str">
        <f>IF(ISNUMBER(FIND(", 20", Articles_collection_modified!A15)), MID(Articles_collection_modified!A15, FIND(", 20", Articles_collection_modified!A15) + 2, FIND(",", Articles_collection_modified!A15, FIND(", 20", Articles_collection_modified!A15) + 2) - FIND(", 20", Articles_collection_modified!A15) - 2), MID(Articles_collection_modified!A15, FIND(",20", Articles_collection_modified!A15) + 1, FIND(",", Articles_collection_modified!A15, FIND(",20", Articles_collection_modified!A15) + 1) - FIND(",20", Articles_collection_modified!A15) - 1))</f>
        <v>2025-w25</v>
      </c>
      <c r="E15" t="str">
        <f t="shared" si="0"/>
        <v>2025</v>
      </c>
      <c r="F15" t="str">
        <f t="shared" si="1"/>
        <v>25</v>
      </c>
      <c r="G15" t="str" cm="1">
        <f t="array" ref="G15">_xlfn.TEXTJOIN(", ", TRUE, IF(ISNUMBER(SEARCH(Index!$A$8:$A$22, Articles_collection_modified!A15)), Index!$A$8:$A$22, ""))</f>
        <v>Industrial applications</v>
      </c>
      <c r="H15" t="str" cm="1">
        <f t="array" ref="H15">IFERROR(INDEX(Index!$A$8:$A$22, MATCH(TRUE, ISNUMBER(SEARCH(Index!$A$8:$A$22, Articles_collection_modified!A15)), 0)), "")</f>
        <v>Industrial applications</v>
      </c>
      <c r="I15" t="str" cm="1">
        <f t="array" ref="I15">IFERROR(INDEX(Index!$A$3:$A$5, MATCH(TRUE, ISNUMBER(SEARCH(Index!$A$3:$A$5, Articles_collection_modified!A15)), 0)), "")</f>
        <v>SEEP</v>
      </c>
      <c r="J15" t="str" cm="1">
        <f t="array" ref="J15">IFERROR(INDEX(Index!$A$25:$A$69, MATCH(TRUE, ISNUMBER(SEARCH(Index!$A$25:$A$69, Articles_collection_modified!A15)), 0)), "")</f>
        <v>market development</v>
      </c>
      <c r="K15" t="str" cm="1">
        <f t="array" ref="K15">IFERROR(INDEX(Index!$C$3:$C$5, MATCH(TRUE, ISNUMBER(SEARCH(Index!$C$3:$C$5, Articles_collection_modified!A15)), 0)), "")</f>
        <v>H1</v>
      </c>
      <c r="L15" t="str" cm="1">
        <f t="array" ref="L15">_xlfn.TEXTJOIN(", ", TRUE, IF(ISNUMBER(SEARCH(Index!$C$8:$C$58, Articles_collection_modified!A15)), Index!$C$8:$C$58, ""))</f>
        <v>HA-2</v>
      </c>
      <c r="M15" t="str" cm="1">
        <f t="array" ref="M15">_xlfn.TEXTJOIN(", ", TRUE, IFERROR(VLOOKUP(_xlfn.TEXTSPLIT(L15, ", "), Index!$C$8:$D$58, 2, FALSE), ""))</f>
        <v>Advanced Wind Power</v>
      </c>
      <c r="N15" t="str" cm="1">
        <f t="array" ref="N15">_xlfn.TEXTJOIN(", ", TRUE, _xlfn.UNIQUE(_xlfn.FILTERXML("&lt;t&gt;&lt;s&gt;" &amp; SUBSTITUTE(_xlfn.TEXTJOIN(", ", TRUE, _xlfn.UNIQUE(_xlfn._xlws.FILTER(IFERROR(VLOOKUP(LEFT(_xlfn.TEXTSPLIT(L15, ", "), FIND("-", _xlfn.TEXTSPLIT(L15, ", ")) - 1), Index!$F$8:$G$13, 2, FALSE), ""), IFERROR(VLOOKUP(LEFT(_xlfn.TEXTSPLIT(L15, ", "), FIND("-", _xlfn.TEXTSPLIT(L15, ", ")) - 1), Index!$F$8:$G$13, 2, FALSE), "") &lt;&gt; ""))), ", ", "&lt;/s&gt;&lt;s&gt;") &amp; "&lt;/s&gt;&lt;/t&gt;", "//s[normalize-space()]")))</f>
        <v>Hydraulic Applications Ecosystem</v>
      </c>
      <c r="O15" t="str" cm="1">
        <f t="array" ref="O15">IFERROR(INDEX(Index!$C$8:$C$58, MATCH(TRUE, ISNUMBER(SEARCH(Index!$C$8:$C$58, Articles_collection_modified!A15)), 0)), "")</f>
        <v>HA-2</v>
      </c>
      <c r="P15" t="str">
        <f>IFERROR(VLOOKUP(LEFT(O15, FIND("-", O15)-1), Index!$F$8:$G$13, 2, FALSE), "Not Found")</f>
        <v>Hydraulic Applications Ecosystem</v>
      </c>
      <c r="Q15" t="str">
        <f>IFERROR(VLOOKUP(O15, Index!$C$8:$D$58, 2, FALSE), "Not Found")</f>
        <v>Advanced Wind Power</v>
      </c>
    </row>
    <row r="16" spans="1:17" x14ac:dyDescent="0.3">
      <c r="A16" t="str">
        <f>LEFT(Articles_collection_modified!A16, FIND(",", Articles_collection_modified!A16) - 1)</f>
        <v>NEURA Robotics and NVIDIA Collaborate to Advance the Future of Physical AI in Germany | RoboticsTomorrow</v>
      </c>
      <c r="B16" t="str">
        <f>MID(Articles_collection_modified!A16, FIND(",", Articles_collection_modified!A16) + 1, FIND(",", Articles_collection_modified!A16, FIND(",", Articles_collection_modified!A16) + 1) - FIND(",", Articles_collection_modified!A16) - 1)</f>
        <v>https://www.roboticstomorrow.com/story/2025/06/neura-robotics-and-nvidia-collaborate-to-advance-the-future-of-physical-ai-in-germany/24922/</v>
      </c>
      <c r="C16" t="str">
        <f>IF(ISNUMBER(FIND(", vol",Articles_collection_modified!A16)), MID(Articles_collection_modified!A16, FIND(", vol", Articles_collection_modified!A16) + 5, FIND(",", Articles_collection_modified!A16, FIND(", vol", Articles_collection_modified!A16) + 5) - FIND(", vol", Articles_collection_modified!A16) - 5), MID(Articles_collection_modified!A16, FIND(",vol", Articles_collection_modified!A16) + 4, FIND(",", Articles_collection_modified!A16, FIND(",vol", Articles_collection_modified!A16) + 4) - FIND(",vol",Articles_collection_modified!A16) - 4))</f>
        <v>12</v>
      </c>
      <c r="D16" t="str">
        <f>IF(ISNUMBER(FIND(", 20", Articles_collection_modified!A16)), MID(Articles_collection_modified!A16, FIND(", 20", Articles_collection_modified!A16) + 2, FIND(",", Articles_collection_modified!A16, FIND(", 20", Articles_collection_modified!A16) + 2) - FIND(", 20", Articles_collection_modified!A16) - 2), MID(Articles_collection_modified!A16, FIND(",20", Articles_collection_modified!A16) + 1, FIND(",", Articles_collection_modified!A16, FIND(",20", Articles_collection_modified!A16) + 1) - FIND(",20", Articles_collection_modified!A16) - 1))</f>
        <v>2025-w25</v>
      </c>
      <c r="E16" t="str">
        <f t="shared" si="0"/>
        <v>2025</v>
      </c>
      <c r="F16" t="str">
        <f t="shared" si="1"/>
        <v>25</v>
      </c>
      <c r="G16" t="str" cm="1">
        <f t="array" ref="G16">_xlfn.TEXTJOIN(", ", TRUE, IF(ISNUMBER(SEARCH(Index!$A$8:$A$22, Articles_collection_modified!A16)), Index!$A$8:$A$22, ""))</f>
        <v>Robotics</v>
      </c>
      <c r="H16" t="str" cm="1">
        <f t="array" ref="H16">IFERROR(INDEX(Index!$A$8:$A$22, MATCH(TRUE, ISNUMBER(SEARCH(Index!$A$8:$A$22, Articles_collection_modified!A16)), 0)), "")</f>
        <v>Robotics</v>
      </c>
      <c r="I16" t="str" cm="1">
        <f t="array" ref="I16">IFERROR(INDEX(Index!$A$3:$A$5, MATCH(TRUE, ISNUMBER(SEARCH(Index!$A$3:$A$5, Articles_collection_modified!A16)), 0)), "")</f>
        <v>SEEP</v>
      </c>
      <c r="J16" t="str" cm="1">
        <f t="array" ref="J16">IFERROR(INDEX(Index!$A$25:$A$69, MATCH(TRUE, ISNUMBER(SEARCH(Index!$A$25:$A$69, Articles_collection_modified!A16)), 0)), "")</f>
        <v>partnership</v>
      </c>
      <c r="K16" t="str" cm="1">
        <f t="array" ref="K16">IFERROR(INDEX(Index!$C$3:$C$5, MATCH(TRUE, ISNUMBER(SEARCH(Index!$C$3:$C$5, Articles_collection_modified!A16)), 0)), "")</f>
        <v>H2</v>
      </c>
      <c r="L16" t="str" cm="1">
        <f t="array" ref="L16">_xlfn.TEXTJOIN(", ", TRUE, IF(ISNUMBER(SEARCH(Index!$C$8:$C$58, Articles_collection_modified!A16)), Index!$C$8:$C$58, ""))</f>
        <v>IPr-2, IPr-3, SD-2</v>
      </c>
      <c r="M16" t="str" cm="1">
        <f t="array" ref="M16">_xlfn.TEXTJOIN(", ", TRUE, IFERROR(VLOOKUP(_xlfn.TEXTSPLIT(L16, ", "), Index!$C$8:$D$58, 2, FALSE), ""))</f>
        <v>Advanced Robotics, Intelligent Worker Assistant, Advanced AI Capabilities</v>
      </c>
      <c r="N16" t="str" cm="1">
        <f t="array" ref="N16">_xlfn.TEXTJOIN(", ", TRUE, _xlfn.UNIQUE(_xlfn.FILTERXML("&lt;t&gt;&lt;s&gt;" &amp; SUBSTITUTE(_xlfn.TEXTJOIN(", ", TRUE, _xlfn.UNIQUE(_xlfn._xlws.FILTER(IFERROR(VLOOKUP(LEFT(_xlfn.TEXTSPLIT(L16, ", "), FIND("-", _xlfn.TEXTSPLIT(L16, ", ")) - 1), Index!$F$8:$G$13, 2, FALSE), ""), IFERROR(VLOOKUP(LEFT(_xlfn.TEXTSPLIT(L16, ", "), FIND("-", _xlfn.TEXTSPLIT(L16, ", ")) - 1), Index!$F$8:$G$13, 2, FALSE), "") &lt;&gt; ""))), ", ", "&lt;/s&gt;&lt;s&gt;") &amp; "&lt;/s&gt;&lt;/t&gt;", "//s[normalize-space()]")))</f>
        <v>Intelligent Production, Smart Data Usage</v>
      </c>
      <c r="O16" t="str" cm="1">
        <f t="array" ref="O16">IFERROR(INDEX(Index!$C$8:$C$58, MATCH(TRUE, ISNUMBER(SEARCH(Index!$C$8:$C$58, Articles_collection_modified!A16)), 0)), "")</f>
        <v>IPr-2</v>
      </c>
      <c r="P16" t="str">
        <f>IFERROR(VLOOKUP(LEFT(O16, FIND("-", O16)-1), Index!$F$8:$G$13, 2, FALSE), "Not Found")</f>
        <v>Intelligent Production</v>
      </c>
      <c r="Q16" t="str">
        <f>IFERROR(VLOOKUP(O16, Index!$C$8:$D$58, 2, FALSE), "Not Found")</f>
        <v>Advanced Robotics</v>
      </c>
    </row>
    <row r="17" spans="1:17" x14ac:dyDescent="0.3">
      <c r="A17" t="str">
        <f>LEFT(Articles_collection_modified!A17, FIND(",", Articles_collection_modified!A17) - 1)</f>
        <v>What if the Most Dangerous Jobs Could Run Themselves? | RoboticsTomorrow</v>
      </c>
      <c r="B17" t="str">
        <f>MID(Articles_collection_modified!A17, FIND(",", Articles_collection_modified!A17) + 1, FIND(",", Articles_collection_modified!A17, FIND(",", Articles_collection_modified!A17) + 1) - FIND(",", Articles_collection_modified!A17) - 1)</f>
        <v>https://www.roboticstomorrow.com/story/2025/06/what-if-the-most-dangerous-jobs-could-run-themselves/24898/</v>
      </c>
      <c r="C17" t="str">
        <f>IF(ISNUMBER(FIND(", vol",Articles_collection_modified!A17)), MID(Articles_collection_modified!A17, FIND(", vol", Articles_collection_modified!A17) + 5, FIND(",", Articles_collection_modified!A17, FIND(", vol", Articles_collection_modified!A17) + 5) - FIND(", vol", Articles_collection_modified!A17) - 5), MID(Articles_collection_modified!A17, FIND(",vol", Articles_collection_modified!A17) + 4, FIND(",", Articles_collection_modified!A17, FIND(",vol", Articles_collection_modified!A17) + 4) - FIND(",vol",Articles_collection_modified!A17) - 4))</f>
        <v>12</v>
      </c>
      <c r="D17" t="str">
        <f>IF(ISNUMBER(FIND(", 20", Articles_collection_modified!A17)), MID(Articles_collection_modified!A17, FIND(", 20", Articles_collection_modified!A17) + 2, FIND(",", Articles_collection_modified!A17, FIND(", 20", Articles_collection_modified!A17) + 2) - FIND(", 20", Articles_collection_modified!A17) - 2), MID(Articles_collection_modified!A17, FIND(",20", Articles_collection_modified!A17) + 1, FIND(",", Articles_collection_modified!A17, FIND(",20", Articles_collection_modified!A17) + 1) - FIND(",20", Articles_collection_modified!A17) - 1))</f>
        <v>2025-w24</v>
      </c>
      <c r="E17" t="str">
        <f t="shared" si="0"/>
        <v>2025</v>
      </c>
      <c r="F17" t="str">
        <f t="shared" si="1"/>
        <v>24</v>
      </c>
      <c r="G17" t="str" cm="1">
        <f t="array" ref="G17">_xlfn.TEXTJOIN(", ", TRUE, IF(ISNUMBER(SEARCH(Index!$A$8:$A$22, Articles_collection_modified!A17)), Index!$A$8:$A$22, ""))</f>
        <v>Industrial mfg, Robotics</v>
      </c>
      <c r="H17" t="str" cm="1">
        <f t="array" ref="H17">IFERROR(INDEX(Index!$A$8:$A$22, MATCH(TRUE, ISNUMBER(SEARCH(Index!$A$8:$A$22, Articles_collection_modified!A17)), 0)), "")</f>
        <v>Industrial mfg</v>
      </c>
      <c r="I17" t="str" cm="1">
        <f t="array" ref="I17">IFERROR(INDEX(Index!$A$3:$A$5, MATCH(TRUE, ISNUMBER(SEARCH(Index!$A$3:$A$5, Articles_collection_modified!A17)), 0)), "")</f>
        <v>Technology</v>
      </c>
      <c r="J17" t="str" cm="1">
        <f t="array" ref="J17">IFERROR(INDEX(Index!$A$25:$A$69, MATCH(TRUE, ISNUMBER(SEARCH(Index!$A$25:$A$69, Articles_collection_modified!A17)), 0)), "")</f>
        <v>Safety</v>
      </c>
      <c r="K17" t="str" cm="1">
        <f t="array" ref="K17">IFERROR(INDEX(Index!$C$3:$C$5, MATCH(TRUE, ISNUMBER(SEARCH(Index!$C$3:$C$5, Articles_collection_modified!A17)), 0)), "")</f>
        <v>H2</v>
      </c>
      <c r="L17" t="str" cm="1">
        <f t="array" ref="L17">_xlfn.TEXTJOIN(", ", TRUE, IF(ISNUMBER(SEARCH(Index!$C$8:$C$58, Articles_collection_modified!A17)), Index!$C$8:$C$58, ""))</f>
        <v>IPr-2</v>
      </c>
      <c r="M17" t="str" cm="1">
        <f t="array" ref="M17">_xlfn.TEXTJOIN(", ", TRUE, IFERROR(VLOOKUP(_xlfn.TEXTSPLIT(L17, ", "), Index!$C$8:$D$58, 2, FALSE), ""))</f>
        <v>Advanced Robotics</v>
      </c>
      <c r="N17" t="str" cm="1">
        <f t="array" ref="N17">_xlfn.TEXTJOIN(", ", TRUE, _xlfn.UNIQUE(_xlfn.FILTERXML("&lt;t&gt;&lt;s&gt;" &amp; SUBSTITUTE(_xlfn.TEXTJOIN(", ", TRUE, _xlfn.UNIQUE(_xlfn._xlws.FILTER(IFERROR(VLOOKUP(LEFT(_xlfn.TEXTSPLIT(L17, ", "), FIND("-", _xlfn.TEXTSPLIT(L17, ", ")) - 1), Index!$F$8:$G$13, 2, FALSE), ""), IFERROR(VLOOKUP(LEFT(_xlfn.TEXTSPLIT(L17, ", "), FIND("-", _xlfn.TEXTSPLIT(L17, ", ")) - 1), Index!$F$8:$G$13, 2, FALSE), "") &lt;&gt; ""))), ", ", "&lt;/s&gt;&lt;s&gt;") &amp; "&lt;/s&gt;&lt;/t&gt;", "//s[normalize-space()]")))</f>
        <v>Intelligent Production</v>
      </c>
      <c r="O17" t="str" cm="1">
        <f t="array" ref="O17">IFERROR(INDEX(Index!$C$8:$C$58, MATCH(TRUE, ISNUMBER(SEARCH(Index!$C$8:$C$58, Articles_collection_modified!A17)), 0)), "")</f>
        <v>IPr-2</v>
      </c>
      <c r="P17" t="str">
        <f>IFERROR(VLOOKUP(LEFT(O17, FIND("-", O17)-1), Index!$F$8:$G$13, 2, FALSE), "Not Found")</f>
        <v>Intelligent Production</v>
      </c>
      <c r="Q17" t="str">
        <f>IFERROR(VLOOKUP(O17, Index!$C$8:$D$58, 2, FALSE), "Not Found")</f>
        <v>Advanced Robotics</v>
      </c>
    </row>
    <row r="18" spans="1:17" x14ac:dyDescent="0.3">
      <c r="A18" t="str">
        <f>LEFT(Articles_collection_modified!A18, FIND(",", Articles_collection_modified!A18) - 1)</f>
        <v>Fluid power suppliers leap industry hurdles</v>
      </c>
      <c r="B18" t="str">
        <f>MID(Articles_collection_modified!A18, FIND(",", Articles_collection_modified!A18) + 1, FIND(",", Articles_collection_modified!A18, FIND(",", Articles_collection_modified!A18) + 1) - FIND(",", Articles_collection_modified!A18) - 1)</f>
        <v>https://www.powerprogress.com/news/fluid-power-suppliers-leap-industry-hurdles/8061556.article?utm_source=newsletter&amp;utm_medium=email&amp;utm_campaign=power-briefing-2025-05-26&amp;encoded_email=bS5nYXZhZ25pbkBoYXdlLmF0</v>
      </c>
      <c r="C18" t="str">
        <f>IF(ISNUMBER(FIND(", vol",Articles_collection_modified!A18)), MID(Articles_collection_modified!A18, FIND(", vol", Articles_collection_modified!A18) + 5, FIND(",", Articles_collection_modified!A18, FIND(", vol", Articles_collection_modified!A18) + 5) - FIND(", vol", Articles_collection_modified!A18) - 5), MID(Articles_collection_modified!A18, FIND(",vol", Articles_collection_modified!A18) + 4, FIND(",", Articles_collection_modified!A18, FIND(",vol", Articles_collection_modified!A18) + 4) - FIND(",vol",Articles_collection_modified!A18) - 4))</f>
        <v>11</v>
      </c>
      <c r="D18" t="str">
        <f>IF(ISNUMBER(FIND(", 20", Articles_collection_modified!A18)), MID(Articles_collection_modified!A18, FIND(", 20", Articles_collection_modified!A18) + 2, FIND(",", Articles_collection_modified!A18, FIND(", 20", Articles_collection_modified!A18) + 2) - FIND(", 20", Articles_collection_modified!A18) - 2), MID(Articles_collection_modified!A18, FIND(",20", Articles_collection_modified!A18) + 1, FIND(",", Articles_collection_modified!A18, FIND(",20", Articles_collection_modified!A18) + 1) - FIND(",20", Articles_collection_modified!A18) - 1))</f>
        <v>2025-w21</v>
      </c>
      <c r="E18" t="str">
        <f t="shared" si="0"/>
        <v>2025</v>
      </c>
      <c r="F18" t="str">
        <f t="shared" si="1"/>
        <v>21</v>
      </c>
      <c r="G18" t="str" cm="1">
        <f t="array" ref="G18">_xlfn.TEXTJOIN(", ", TRUE, IF(ISNUMBER(SEARCH(Index!$A$8:$A$22, Articles_collection_modified!A18)), Index!$A$8:$A$22, ""))</f>
        <v>Hydraulics</v>
      </c>
      <c r="H18" t="str" cm="1">
        <f t="array" ref="H18">IFERROR(INDEX(Index!$A$8:$A$22, MATCH(TRUE, ISNUMBER(SEARCH(Index!$A$8:$A$22, Articles_collection_modified!A18)), 0)), "")</f>
        <v>Hydraulics</v>
      </c>
      <c r="I18" t="str" cm="1">
        <f t="array" ref="I18">IFERROR(INDEX(Index!$A$3:$A$5, MATCH(TRUE, ISNUMBER(SEARCH(Index!$A$3:$A$5, Articles_collection_modified!A18)), 0)), "")</f>
        <v>SEEP</v>
      </c>
      <c r="J18" t="str" cm="1">
        <f t="array" ref="J18">IFERROR(INDEX(Index!$A$25:$A$69, MATCH(TRUE, ISNUMBER(SEARCH(Index!$A$25:$A$69, Articles_collection_modified!A18)), 0)), "")</f>
        <v>market development</v>
      </c>
      <c r="K18" t="str" cm="1">
        <f t="array" ref="K18">IFERROR(INDEX(Index!$C$3:$C$5, MATCH(TRUE, ISNUMBER(SEARCH(Index!$C$3:$C$5, Articles_collection_modified!A18)), 0)), "")</f>
        <v>H1</v>
      </c>
      <c r="L18" t="str" cm="1">
        <f t="array" ref="L18">_xlfn.TEXTJOIN(", ", TRUE, IF(ISNUMBER(SEARCH(Index!$C$8:$C$58, Articles_collection_modified!A18)), Index!$C$8:$C$58, ""))</f>
        <v/>
      </c>
      <c r="M18" t="str" cm="1">
        <f t="array" ref="M18">_xlfn.TEXTJOIN(", ", TRUE, IFERROR(VLOOKUP(_xlfn.TEXTSPLIT(L18, ", "), Index!$C$8:$D$58, 2, FALSE), ""))</f>
        <v/>
      </c>
      <c r="N18" t="e" cm="1" vm="1">
        <f t="array" ref="N18">_xlfn.TEXTJOIN(", ", TRUE, _xlfn.UNIQUE(_xlfn.FILTERXML("&lt;t&gt;&lt;s&gt;" &amp; SUBSTITUTE(_xlfn.TEXTJOIN(", ", TRUE, _xlfn.UNIQUE(_xlfn._xlws.FILTER(IFERROR(VLOOKUP(LEFT(_xlfn.TEXTSPLIT(L18, ", "), FIND("-", _xlfn.TEXTSPLIT(L18, ", ")) - 1), Index!$F$8:$G$13, 2, FALSE), ""), IFERROR(VLOOKUP(LEFT(_xlfn.TEXTSPLIT(L18, ", "), FIND("-", _xlfn.TEXTSPLIT(L18, ", ")) - 1), Index!$F$8:$G$13, 2, FALSE), "") &lt;&gt; ""))), ", ", "&lt;/s&gt;&lt;s&gt;") &amp; "&lt;/s&gt;&lt;/t&gt;", "//s[normalize-space()]")))</f>
        <v>#VALUE!</v>
      </c>
      <c r="O18" t="str" cm="1">
        <f t="array" ref="O18">IFERROR(INDEX(Index!$C$8:$C$58, MATCH(TRUE, ISNUMBER(SEARCH(Index!$C$8:$C$58, Articles_collection_modified!A18)), 0)), "")</f>
        <v/>
      </c>
      <c r="P18" t="str">
        <f>IFERROR(VLOOKUP(LEFT(O18, FIND("-", O18)-1), Index!$F$8:$G$13, 2, FALSE), "Not Found")</f>
        <v>Not Found</v>
      </c>
      <c r="Q18" t="str">
        <f>IFERROR(VLOOKUP(O18, Index!$C$8:$D$58, 2, FALSE), "Not Found")</f>
        <v>Not Found</v>
      </c>
    </row>
    <row r="19" spans="1:17" x14ac:dyDescent="0.3">
      <c r="A19" t="str">
        <f>LEFT(Articles_collection_modified!A19, FIND(",", Articles_collection_modified!A19) - 1)</f>
        <v>Aktuatoren fÃ¼r aktive Exoskelette</v>
      </c>
      <c r="B19" t="str">
        <f>MID(Articles_collection_modified!A19, FIND(",", Articles_collection_modified!A19) + 1, FIND(",", Articles_collection_modified!A19, FIND(",", Articles_collection_modified!A19) + 1) - FIND(",", Articles_collection_modified!A19) - 1)</f>
        <v>https://www.antriebstechnik.de/aktuatoren-fuer-aktive-exoskelette/</v>
      </c>
      <c r="C19" t="str">
        <f>IF(ISNUMBER(FIND(", vol",Articles_collection_modified!A19)), MID(Articles_collection_modified!A19, FIND(", vol", Articles_collection_modified!A19) + 5, FIND(",", Articles_collection_modified!A19, FIND(", vol", Articles_collection_modified!A19) + 5) - FIND(", vol", Articles_collection_modified!A19) - 5), MID(Articles_collection_modified!A19, FIND(",vol", Articles_collection_modified!A19) + 4, FIND(",", Articles_collection_modified!A19, FIND(",vol", Articles_collection_modified!A19) + 4) - FIND(",vol",Articles_collection_modified!A19) - 4))</f>
        <v>12</v>
      </c>
      <c r="D19" t="str">
        <f>IF(ISNUMBER(FIND(", 20", Articles_collection_modified!A19)), MID(Articles_collection_modified!A19, FIND(", 20", Articles_collection_modified!A19) + 2, FIND(",", Articles_collection_modified!A19, FIND(", 20", Articles_collection_modified!A19) + 2) - FIND(", 20", Articles_collection_modified!A19) - 2), MID(Articles_collection_modified!A19, FIND(",20", Articles_collection_modified!A19) + 1, FIND(",", Articles_collection_modified!A19, FIND(",20", Articles_collection_modified!A19) + 1) - FIND(",20", Articles_collection_modified!A19) - 1))</f>
        <v>2025-w23</v>
      </c>
      <c r="E19" t="str">
        <f t="shared" si="0"/>
        <v>2025</v>
      </c>
      <c r="F19" t="str">
        <f t="shared" si="1"/>
        <v>23</v>
      </c>
      <c r="G19" t="str" cm="1">
        <f t="array" ref="G19">_xlfn.TEXTJOIN(", ", TRUE, IF(ISNUMBER(SEARCH(Index!$A$8:$A$22, Articles_collection_modified!A19)), Index!$A$8:$A$22, ""))</f>
        <v>Medical, Robotics</v>
      </c>
      <c r="H19" t="str" cm="1">
        <f t="array" ref="H19">IFERROR(INDEX(Index!$A$8:$A$22, MATCH(TRUE, ISNUMBER(SEARCH(Index!$A$8:$A$22, Articles_collection_modified!A19)), 0)), "")</f>
        <v>Medical</v>
      </c>
      <c r="I19" t="str" cm="1">
        <f t="array" ref="I19">IFERROR(INDEX(Index!$A$3:$A$5, MATCH(TRUE, ISNUMBER(SEARCH(Index!$A$3:$A$5, Articles_collection_modified!A19)), 0)), "")</f>
        <v>Technology</v>
      </c>
      <c r="J19" t="str" cm="1">
        <f t="array" ref="J19">IFERROR(INDEX(Index!$A$25:$A$69, MATCH(TRUE, ISNUMBER(SEARCH(Index!$A$25:$A$69, Articles_collection_modified!A19)), 0)), "")</f>
        <v>Research</v>
      </c>
      <c r="K19" t="str" cm="1">
        <f t="array" ref="K19">IFERROR(INDEX(Index!$C$3:$C$5, MATCH(TRUE, ISNUMBER(SEARCH(Index!$C$3:$C$5, Articles_collection_modified!A19)), 0)), "")</f>
        <v>H3</v>
      </c>
      <c r="L19" t="str" cm="1">
        <f t="array" ref="L19">_xlfn.TEXTJOIN(", ", TRUE, IF(ISNUMBER(SEARCH(Index!$C$8:$C$58, Articles_collection_modified!A19)), Index!$C$8:$C$58, ""))</f>
        <v>IPr-2</v>
      </c>
      <c r="M19" t="str" cm="1">
        <f t="array" ref="M19">_xlfn.TEXTJOIN(", ", TRUE, IFERROR(VLOOKUP(_xlfn.TEXTSPLIT(L19, ", "), Index!$C$8:$D$58, 2, FALSE), ""))</f>
        <v>Advanced Robotics</v>
      </c>
      <c r="N19" t="str" cm="1">
        <f t="array" ref="N19">_xlfn.TEXTJOIN(", ", TRUE, _xlfn.UNIQUE(_xlfn.FILTERXML("&lt;t&gt;&lt;s&gt;" &amp; SUBSTITUTE(_xlfn.TEXTJOIN(", ", TRUE, _xlfn.UNIQUE(_xlfn._xlws.FILTER(IFERROR(VLOOKUP(LEFT(_xlfn.TEXTSPLIT(L19, ", "), FIND("-", _xlfn.TEXTSPLIT(L19, ", ")) - 1), Index!$F$8:$G$13, 2, FALSE), ""), IFERROR(VLOOKUP(LEFT(_xlfn.TEXTSPLIT(L19, ", "), FIND("-", _xlfn.TEXTSPLIT(L19, ", ")) - 1), Index!$F$8:$G$13, 2, FALSE), "") &lt;&gt; ""))), ", ", "&lt;/s&gt;&lt;s&gt;") &amp; "&lt;/s&gt;&lt;/t&gt;", "//s[normalize-space()]")))</f>
        <v>Intelligent Production</v>
      </c>
      <c r="O19" t="str" cm="1">
        <f t="array" ref="O19">IFERROR(INDEX(Index!$C$8:$C$58, MATCH(TRUE, ISNUMBER(SEARCH(Index!$C$8:$C$58, Articles_collection_modified!A19)), 0)), "")</f>
        <v>IPr-2</v>
      </c>
      <c r="P19" t="str">
        <f>IFERROR(VLOOKUP(LEFT(O19, FIND("-", O19)-1), Index!$F$8:$G$13, 2, FALSE), "Not Found")</f>
        <v>Intelligent Production</v>
      </c>
      <c r="Q19" t="str">
        <f>IFERROR(VLOOKUP(O19, Index!$C$8:$D$58, 2, FALSE), "Not Found")</f>
        <v>Advanced Robotics</v>
      </c>
    </row>
    <row r="20" spans="1:17" x14ac:dyDescent="0.3">
      <c r="A20" t="str">
        <f>LEFT(Articles_collection_modified!A20, FIND(",", Articles_collection_modified!A20) - 1)</f>
        <v>EV Manufacturers Can Reduce Reliance on Rare-Earth Minerals</v>
      </c>
      <c r="B20" t="str">
        <f>MID(Articles_collection_modified!A20, FIND(",", Articles_collection_modified!A20) + 1, FIND(",", Articles_collection_modified!A20, FIND(",", Articles_collection_modified!A20) + 1) - FIND(",", Articles_collection_modified!A20) - 1)</f>
        <v>https://www.assemblymag.com/articles/99281-ev-manufacturers-can-reduce-reliance-on-rare-earth-minerals?utm_medium=emailsend&amp;utm_source=NL-ASB-Autonomous+%26+Electric+Mobility&amp;utm_content=BNPCD250610039_01&amp;oly_enc_id=4423B5594889B8I</v>
      </c>
      <c r="C20" t="str">
        <f>IF(ISNUMBER(FIND(", vol",Articles_collection_modified!A20)), MID(Articles_collection_modified!A20, FIND(", vol", Articles_collection_modified!A20) + 5, FIND(",", Articles_collection_modified!A20, FIND(", vol", Articles_collection_modified!A20) + 5) - FIND(", vol", Articles_collection_modified!A20) - 5), MID(Articles_collection_modified!A20, FIND(",vol", Articles_collection_modified!A20) + 4, FIND(",", Articles_collection_modified!A20, FIND(",vol", Articles_collection_modified!A20) + 4) - FIND(",vol",Articles_collection_modified!A20) - 4))</f>
        <v>11</v>
      </c>
      <c r="D20" t="str">
        <f>IF(ISNUMBER(FIND(", 20", Articles_collection_modified!A20)), MID(Articles_collection_modified!A20, FIND(", 20", Articles_collection_modified!A20) + 2, FIND(",", Articles_collection_modified!A20, FIND(", 20", Articles_collection_modified!A20) + 2) - FIND(", 20", Articles_collection_modified!A20) - 2), MID(Articles_collection_modified!A20, FIND(",20", Articles_collection_modified!A20) + 1, FIND(",", Articles_collection_modified!A20, FIND(",20", Articles_collection_modified!A20) + 1) - FIND(",20", Articles_collection_modified!A20) - 1))</f>
        <v>2025-w22</v>
      </c>
      <c r="E20" t="str">
        <f t="shared" si="0"/>
        <v>2025</v>
      </c>
      <c r="F20" t="str">
        <f t="shared" si="1"/>
        <v>22</v>
      </c>
      <c r="G20" t="str" cm="1">
        <f t="array" ref="G20">_xlfn.TEXTJOIN(", ", TRUE, IF(ISNUMBER(SEARCH(Index!$A$8:$A$22, Articles_collection_modified!A20)), Index!$A$8:$A$22, ""))</f>
        <v>Mobile</v>
      </c>
      <c r="H20" t="str" cm="1">
        <f t="array" ref="H20">IFERROR(INDEX(Index!$A$8:$A$22, MATCH(TRUE, ISNUMBER(SEARCH(Index!$A$8:$A$22, Articles_collection_modified!A20)), 0)), "")</f>
        <v>Mobile</v>
      </c>
      <c r="I20" t="str" cm="1">
        <f t="array" ref="I20">IFERROR(INDEX(Index!$A$3:$A$5, MATCH(TRUE, ISNUMBER(SEARCH(Index!$A$3:$A$5, Articles_collection_modified!A20)), 0)), "")</f>
        <v>SEEP</v>
      </c>
      <c r="J20" t="str" cm="1">
        <f t="array" ref="J20">IFERROR(INDEX(Index!$A$25:$A$69, MATCH(TRUE, ISNUMBER(SEARCH(Index!$A$25:$A$69, Articles_collection_modified!A20)), 0)), "")</f>
        <v>geopolitics</v>
      </c>
      <c r="K20" t="str" cm="1">
        <f t="array" ref="K20">IFERROR(INDEX(Index!$C$3:$C$5, MATCH(TRUE, ISNUMBER(SEARCH(Index!$C$3:$C$5, Articles_collection_modified!A20)), 0)), "")</f>
        <v>H2</v>
      </c>
      <c r="L20" t="str" cm="1">
        <f t="array" ref="L20">_xlfn.TEXTJOIN(", ", TRUE, IF(ISNUMBER(SEARCH(Index!$C$8:$C$58, Articles_collection_modified!A20)), Index!$C$8:$C$58, ""))</f>
        <v>NB-4</v>
      </c>
      <c r="M20" t="str" cm="1">
        <f t="array" ref="M20">_xlfn.TEXTJOIN(", ", TRUE, IFERROR(VLOOKUP(_xlfn.TEXTSPLIT(L20, ", "), Index!$C$8:$D$58, 2, FALSE), ""))</f>
        <v>Geopolitics &amp; Decoupling</v>
      </c>
      <c r="N20" t="str" cm="1">
        <f t="array" ref="N20">_xlfn.TEXTJOIN(", ", TRUE, _xlfn.UNIQUE(_xlfn.FILTERXML("&lt;t&gt;&lt;s&gt;" &amp; SUBSTITUTE(_xlfn.TEXTJOIN(", ", TRUE, _xlfn.UNIQUE(_xlfn._xlws.FILTER(IFERROR(VLOOKUP(LEFT(_xlfn.TEXTSPLIT(L20, ", "), FIND("-", _xlfn.TEXTSPLIT(L20, ", ")) - 1), Index!$F$8:$G$13, 2, FALSE), ""), IFERROR(VLOOKUP(LEFT(_xlfn.TEXTSPLIT(L20, ", "), FIND("-", _xlfn.TEXTSPLIT(L20, ", ")) - 1), Index!$F$8:$G$13, 2, FALSE), "") &lt;&gt; ""))), ", ", "&lt;/s&gt;&lt;s&gt;") &amp; "&lt;/s&gt;&lt;/t&gt;", "//s[normalize-space()]")))</f>
        <v>New Business</v>
      </c>
      <c r="O20" t="str" cm="1">
        <f t="array" ref="O20">IFERROR(INDEX(Index!$C$8:$C$58, MATCH(TRUE, ISNUMBER(SEARCH(Index!$C$8:$C$58, Articles_collection_modified!A20)), 0)), "")</f>
        <v>NB-4</v>
      </c>
      <c r="P20" t="str">
        <f>IFERROR(VLOOKUP(LEFT(O20, FIND("-", O20)-1), Index!$F$8:$G$13, 2, FALSE), "Not Found")</f>
        <v>New Business</v>
      </c>
      <c r="Q20" t="str">
        <f>IFERROR(VLOOKUP(O20, Index!$C$8:$D$58, 2, FALSE), "Not Found")</f>
        <v>Geopolitics &amp; Decoupling</v>
      </c>
    </row>
    <row r="21" spans="1:17" x14ac:dyDescent="0.3">
      <c r="A21" t="str">
        <f>LEFT(Articles_collection_modified!A21, FIND(",", Articles_collection_modified!A21) - 1)</f>
        <v>VDMA-Prognose 2025: Deutsche Robotik und Automation verliert zehn Prozent Umsatz</v>
      </c>
      <c r="B21" t="str">
        <f>MID(Articles_collection_modified!A21, FIND(",", Articles_collection_modified!A21) + 1, FIND(",", Articles_collection_modified!A21, FIND(",", Articles_collection_modified!A21) + 1) - FIND(",", Articles_collection_modified!A21) - 1)</f>
        <v>https://www.myfactory-magazin.de/vdma-prognose-2025-deutsche-robotik-und-automation-verliert-zehn-prozent-umsatz/</v>
      </c>
      <c r="C21" t="str">
        <f>IF(ISNUMBER(FIND(", vol",Articles_collection_modified!A21)), MID(Articles_collection_modified!A21, FIND(", vol", Articles_collection_modified!A21) + 5, FIND(",", Articles_collection_modified!A21, FIND(", vol", Articles_collection_modified!A21) + 5) - FIND(", vol", Articles_collection_modified!A21) - 5), MID(Articles_collection_modified!A21, FIND(",vol", Articles_collection_modified!A21) + 4, FIND(",", Articles_collection_modified!A21, FIND(",vol", Articles_collection_modified!A21) + 4) - FIND(",vol",Articles_collection_modified!A21) - 4))</f>
        <v>12</v>
      </c>
      <c r="D21" t="str">
        <f>IF(ISNUMBER(FIND(", 20", Articles_collection_modified!A21)), MID(Articles_collection_modified!A21, FIND(", 20", Articles_collection_modified!A21) + 2, FIND(",", Articles_collection_modified!A21, FIND(", 20", Articles_collection_modified!A21) + 2) - FIND(", 20", Articles_collection_modified!A21) - 2), MID(Articles_collection_modified!A21, FIND(",20", Articles_collection_modified!A21) + 1, FIND(",", Articles_collection_modified!A21, FIND(",20", Articles_collection_modified!A21) + 1) - FIND(",20", Articles_collection_modified!A21) - 1))</f>
        <v>2025-w23</v>
      </c>
      <c r="E21" t="str">
        <f t="shared" si="0"/>
        <v>2025</v>
      </c>
      <c r="F21" t="str">
        <f t="shared" si="1"/>
        <v>23</v>
      </c>
      <c r="G21" t="str" cm="1">
        <f t="array" ref="G21">_xlfn.TEXTJOIN(", ", TRUE, IF(ISNUMBER(SEARCH(Index!$A$8:$A$22, Articles_collection_modified!A21)), Index!$A$8:$A$22, ""))</f>
        <v>Industrial mfg, Industrial applications, Robotics</v>
      </c>
      <c r="H21" t="str" cm="1">
        <f t="array" ref="H21">IFERROR(INDEX(Index!$A$8:$A$22, MATCH(TRUE, ISNUMBER(SEARCH(Index!$A$8:$A$22, Articles_collection_modified!A21)), 0)), "")</f>
        <v>Industrial mfg</v>
      </c>
      <c r="I21" t="str" cm="1">
        <f t="array" ref="I21">IFERROR(INDEX(Index!$A$3:$A$5, MATCH(TRUE, ISNUMBER(SEARCH(Index!$A$3:$A$5, Articles_collection_modified!A21)), 0)), "")</f>
        <v>SEEP</v>
      </c>
      <c r="J21" t="str" cm="1">
        <f t="array" ref="J21">IFERROR(INDEX(Index!$A$25:$A$69, MATCH(TRUE, ISNUMBER(SEARCH(Index!$A$25:$A$69, Articles_collection_modified!A21)), 0)), "")</f>
        <v>market development</v>
      </c>
      <c r="K21" t="str" cm="1">
        <f t="array" ref="K21">IFERROR(INDEX(Index!$C$3:$C$5, MATCH(TRUE, ISNUMBER(SEARCH(Index!$C$3:$C$5, Articles_collection_modified!A21)), 0)), "")</f>
        <v>H1</v>
      </c>
      <c r="L21" t="str" cm="1">
        <f t="array" ref="L21">_xlfn.TEXTJOIN(", ", TRUE, IF(ISNUMBER(SEARCH(Index!$C$8:$C$58, Articles_collection_modified!A21)), Index!$C$8:$C$58, ""))</f>
        <v>HA-5, IPr-2</v>
      </c>
      <c r="M21" t="str" cm="1">
        <f t="array" ref="M21">_xlfn.TEXTJOIN(", ", TRUE, IFERROR(VLOOKUP(_xlfn.TEXTSPLIT(L21, ", "), Index!$C$8:$D$58, 2, FALSE), ""))</f>
        <v>Intelligent &amp; Efficient Factory, Advanced Robotics</v>
      </c>
      <c r="N21" t="str" cm="1">
        <f t="array" ref="N21">_xlfn.TEXTJOIN(", ", TRUE, _xlfn.UNIQUE(_xlfn.FILTERXML("&lt;t&gt;&lt;s&gt;" &amp; SUBSTITUTE(_xlfn.TEXTJOIN(", ", TRUE, _xlfn.UNIQUE(_xlfn._xlws.FILTER(IFERROR(VLOOKUP(LEFT(_xlfn.TEXTSPLIT(L21, ", "), FIND("-", _xlfn.TEXTSPLIT(L21, ", ")) - 1), Index!$F$8:$G$13, 2, FALSE), ""), IFERROR(VLOOKUP(LEFT(_xlfn.TEXTSPLIT(L21, ", "), FIND("-", _xlfn.TEXTSPLIT(L21, ", ")) - 1), Index!$F$8:$G$13, 2, FALSE), "") &lt;&gt; ""))), ", ", "&lt;/s&gt;&lt;s&gt;") &amp; "&lt;/s&gt;&lt;/t&gt;", "//s[normalize-space()]")))</f>
        <v>Hydraulic Applications Ecosystem, Intelligent Production</v>
      </c>
      <c r="O21" t="str" cm="1">
        <f t="array" ref="O21">IFERROR(INDEX(Index!$C$8:$C$58, MATCH(TRUE, ISNUMBER(SEARCH(Index!$C$8:$C$58, Articles_collection_modified!A21)), 0)), "")</f>
        <v>HA-5</v>
      </c>
      <c r="P21" t="str">
        <f>IFERROR(VLOOKUP(LEFT(O21, FIND("-", O21)-1), Index!$F$8:$G$13, 2, FALSE), "Not Found")</f>
        <v>Hydraulic Applications Ecosystem</v>
      </c>
      <c r="Q21" t="str">
        <f>IFERROR(VLOOKUP(O21, Index!$C$8:$D$58, 2, FALSE), "Not Found")</f>
        <v>Intelligent &amp; Efficient Factory</v>
      </c>
    </row>
    <row r="22" spans="1:17" x14ac:dyDescent="0.3">
      <c r="A22" t="str">
        <f>LEFT(Articles_collection_modified!A22, FIND(",", Articles_collection_modified!A22) - 1)</f>
        <v>Scania shows new Megawatt Charging System for HD BE trucks</v>
      </c>
      <c r="B22" t="str">
        <f>MID(Articles_collection_modified!A22, FIND(",", Articles_collection_modified!A22) + 1, FIND(",", Articles_collection_modified!A22, FIND(",", Articles_collection_modified!A22) + 1) - FIND(",", Articles_collection_modified!A22) - 1)</f>
        <v>https://www.powerprogress.com/news/scania-shows-new-megawatt-charging-system-for-hd-be-trucks/8062912.article</v>
      </c>
      <c r="C22" t="str">
        <f>IF(ISNUMBER(FIND(", vol",Articles_collection_modified!A22)), MID(Articles_collection_modified!A22, FIND(", vol", Articles_collection_modified!A22) + 5, FIND(",", Articles_collection_modified!A22, FIND(", vol", Articles_collection_modified!A22) + 5) - FIND(", vol", Articles_collection_modified!A22) - 5), MID(Articles_collection_modified!A22, FIND(",vol", Articles_collection_modified!A22) + 4, FIND(",", Articles_collection_modified!A22, FIND(",vol", Articles_collection_modified!A22) + 4) - FIND(",vol",Articles_collection_modified!A22) - 4))</f>
        <v>12</v>
      </c>
      <c r="D22" t="str">
        <f>IF(ISNUMBER(FIND(", 20", Articles_collection_modified!A22)), MID(Articles_collection_modified!A22, FIND(", 20", Articles_collection_modified!A22) + 2, FIND(",", Articles_collection_modified!A22, FIND(", 20", Articles_collection_modified!A22) + 2) - FIND(", 20", Articles_collection_modified!A22) - 2), MID(Articles_collection_modified!A22, FIND(",20", Articles_collection_modified!A22) + 1, FIND(",", Articles_collection_modified!A22, FIND(",20", Articles_collection_modified!A22) + 1) - FIND(",20", Articles_collection_modified!A22) - 1))</f>
        <v>2025-w24</v>
      </c>
      <c r="E22" t="str">
        <f t="shared" si="0"/>
        <v>2025</v>
      </c>
      <c r="F22" t="str">
        <f t="shared" si="1"/>
        <v>24</v>
      </c>
      <c r="G22" t="str" cm="1">
        <f t="array" ref="G22">_xlfn.TEXTJOIN(", ", TRUE, IF(ISNUMBER(SEARCH(Index!$A$8:$A$22, Articles_collection_modified!A22)), Index!$A$8:$A$22, ""))</f>
        <v>Electrification, Mobile</v>
      </c>
      <c r="H22" t="str" cm="1">
        <f t="array" ref="H22">IFERROR(INDEX(Index!$A$8:$A$22, MATCH(TRUE, ISNUMBER(SEARCH(Index!$A$8:$A$22, Articles_collection_modified!A22)), 0)), "")</f>
        <v>Electrification</v>
      </c>
      <c r="I22" t="str" cm="1">
        <f t="array" ref="I22">IFERROR(INDEX(Index!$A$3:$A$5, MATCH(TRUE, ISNUMBER(SEARCH(Index!$A$3:$A$5, Articles_collection_modified!A22)), 0)), "")</f>
        <v>Technology</v>
      </c>
      <c r="J22" t="str" cm="1">
        <f t="array" ref="J22">IFERROR(INDEX(Index!$A$25:$A$69, MATCH(TRUE, ISNUMBER(SEARCH(Index!$A$25:$A$69, Articles_collection_modified!A22)), 0)), "")</f>
        <v>System</v>
      </c>
      <c r="K22" t="str" cm="1">
        <f t="array" ref="K22">IFERROR(INDEX(Index!$C$3:$C$5, MATCH(TRUE, ISNUMBER(SEARCH(Index!$C$3:$C$5, Articles_collection_modified!A22)), 0)), "")</f>
        <v>H2</v>
      </c>
      <c r="L22" t="str" cm="1">
        <f t="array" ref="L22">_xlfn.TEXTJOIN(", ", TRUE, IF(ISNUMBER(SEARCH(Index!$C$8:$C$58, Articles_collection_modified!A22)), Index!$C$8:$C$58, ""))</f>
        <v>ES-1, ES-2</v>
      </c>
      <c r="M22" t="str" cm="1">
        <f t="array" ref="M22">_xlfn.TEXTJOIN(", ", TRUE, IFERROR(VLOOKUP(_xlfn.TEXTSPLIT(L22, ", "), Index!$C$8:$D$58, 2, FALSE), ""))</f>
        <v>Green Cities, Enhanced Emission Policy</v>
      </c>
      <c r="N22" t="str" cm="1">
        <f t="array" ref="N22">_xlfn.TEXTJOIN(", ", TRUE, _xlfn.UNIQUE(_xlfn.FILTERXML("&lt;t&gt;&lt;s&gt;" &amp; SUBSTITUTE(_xlfn.TEXTJOIN(", ", TRUE, _xlfn.UNIQUE(_xlfn._xlws.FILTER(IFERROR(VLOOKUP(LEFT(_xlfn.TEXTSPLIT(L22, ", "), FIND("-", _xlfn.TEXTSPLIT(L22, ", ")) - 1), Index!$F$8:$G$13, 2, FALSE), ""), IFERROR(VLOOKUP(LEFT(_xlfn.TEXTSPLIT(L22, ", "), FIND("-", _xlfn.TEXTSPLIT(L22, ", ")) - 1), Index!$F$8:$G$13, 2, FALSE), "") &lt;&gt; ""))), ", ", "&lt;/s&gt;&lt;s&gt;") &amp; "&lt;/s&gt;&lt;/t&gt;", "//s[normalize-space()]")))</f>
        <v>Ecological Sustainability</v>
      </c>
      <c r="O22" t="str" cm="1">
        <f t="array" ref="O22">IFERROR(INDEX(Index!$C$8:$C$58, MATCH(TRUE, ISNUMBER(SEARCH(Index!$C$8:$C$58, Articles_collection_modified!A22)), 0)), "")</f>
        <v>ES-1</v>
      </c>
      <c r="P22" t="str">
        <f>IFERROR(VLOOKUP(LEFT(O22, FIND("-", O22)-1), Index!$F$8:$G$13, 2, FALSE), "Not Found")</f>
        <v>Ecological Sustainability</v>
      </c>
      <c r="Q22" t="str">
        <f>IFERROR(VLOOKUP(O22, Index!$C$8:$D$58, 2, FALSE), "Not Found")</f>
        <v>Green Cities</v>
      </c>
    </row>
    <row r="23" spans="1:17" x14ac:dyDescent="0.3">
      <c r="A23" t="str">
        <f>LEFT(Articles_collection_modified!A23, FIND(",", Articles_collection_modified!A23) - 1)</f>
        <v>Largest boom joins LGMG range</v>
      </c>
      <c r="B23" t="str">
        <f>MID(Articles_collection_modified!A23, FIND(",", Articles_collection_modified!A23) + 1, FIND(",", Articles_collection_modified!A23, FIND(",", Articles_collection_modified!A23) + 1) - FIND(",", Articles_collection_modified!A23) - 1)</f>
        <v>https://www.accessbriefing.com/news/largest-boom-joins-lgmg-range/8061851.article?utm_source=newsletter&amp;utm_medium=email&amp;utm_campaign=access-lift-handlers-2025-05-28&amp;encoded_email=bS5nYXZhZ25pbkBoYXdlLmF0</v>
      </c>
      <c r="C23" t="str">
        <f>IF(ISNUMBER(FIND(", vol",Articles_collection_modified!A23)), MID(Articles_collection_modified!A23, FIND(", vol", Articles_collection_modified!A23) + 5, FIND(",", Articles_collection_modified!A23, FIND(", vol", Articles_collection_modified!A23) + 5) - FIND(", vol", Articles_collection_modified!A23) - 5), MID(Articles_collection_modified!A23, FIND(",vol", Articles_collection_modified!A23) + 4, FIND(",", Articles_collection_modified!A23, FIND(",vol", Articles_collection_modified!A23) + 4) - FIND(",vol",Articles_collection_modified!A23) - 4))</f>
        <v>11</v>
      </c>
      <c r="D23" t="str">
        <f>IF(ISNUMBER(FIND(", 20", Articles_collection_modified!A23)), MID(Articles_collection_modified!A23, FIND(", 20", Articles_collection_modified!A23) + 2, FIND(",", Articles_collection_modified!A23, FIND(", 20", Articles_collection_modified!A23) + 2) - FIND(", 20", Articles_collection_modified!A23) - 2), MID(Articles_collection_modified!A23, FIND(",20", Articles_collection_modified!A23) + 1, FIND(",", Articles_collection_modified!A23, FIND(",20", Articles_collection_modified!A23) + 1) - FIND(",20", Articles_collection_modified!A23) - 1))</f>
        <v>2025-w22</v>
      </c>
      <c r="E23" t="str">
        <f t="shared" si="0"/>
        <v>2025</v>
      </c>
      <c r="F23" t="str">
        <f t="shared" si="1"/>
        <v>22</v>
      </c>
      <c r="G23" t="str" cm="1">
        <f t="array" ref="G23">_xlfn.TEXTJOIN(", ", TRUE, IF(ISNUMBER(SEARCH(Index!$A$8:$A$22, Articles_collection_modified!A23)), Index!$A$8:$A$22, ""))</f>
        <v>Mobile</v>
      </c>
      <c r="H23" t="str" cm="1">
        <f t="array" ref="H23">IFERROR(INDEX(Index!$A$8:$A$22, MATCH(TRUE, ISNUMBER(SEARCH(Index!$A$8:$A$22, Articles_collection_modified!A23)), 0)), "")</f>
        <v>Mobile</v>
      </c>
      <c r="I23" t="str" cm="1">
        <f t="array" ref="I23">IFERROR(INDEX(Index!$A$3:$A$5, MATCH(TRUE, ISNUMBER(SEARCH(Index!$A$3:$A$5, Articles_collection_modified!A23)), 0)), "")</f>
        <v>product release</v>
      </c>
      <c r="J23" t="str" cm="1">
        <f t="array" ref="J23">IFERROR(INDEX(Index!$A$25:$A$69, MATCH(TRUE, ISNUMBER(SEARCH(Index!$A$25:$A$69, Articles_collection_modified!A23)), 0)), "")</f>
        <v>System</v>
      </c>
      <c r="K23" t="str" cm="1">
        <f t="array" ref="K23">IFERROR(INDEX(Index!$C$3:$C$5, MATCH(TRUE, ISNUMBER(SEARCH(Index!$C$3:$C$5, Articles_collection_modified!A23)), 0)), "")</f>
        <v>H1</v>
      </c>
      <c r="L23" t="str" cm="1">
        <f t="array" ref="L23">_xlfn.TEXTJOIN(", ", TRUE, IF(ISNUMBER(SEARCH(Index!$C$8:$C$58, Articles_collection_modified!A23)), Index!$C$8:$C$58, ""))</f>
        <v>ES-2, HA-4</v>
      </c>
      <c r="M23" t="str" cm="1">
        <f t="array" ref="M23">_xlfn.TEXTJOIN(", ", TRUE, IFERROR(VLOOKUP(_xlfn.TEXTSPLIT(L23, ", "), Index!$C$8:$D$58, 2, FALSE), ""))</f>
        <v>Enhanced Emission Policy, Autonomous Material Handling</v>
      </c>
      <c r="N23" t="str" cm="1">
        <f t="array" ref="N23">_xlfn.TEXTJOIN(", ", TRUE, _xlfn.UNIQUE(_xlfn.FILTERXML("&lt;t&gt;&lt;s&gt;" &amp; SUBSTITUTE(_xlfn.TEXTJOIN(", ", TRUE, _xlfn.UNIQUE(_xlfn._xlws.FILTER(IFERROR(VLOOKUP(LEFT(_xlfn.TEXTSPLIT(L23, ", "), FIND("-", _xlfn.TEXTSPLIT(L23, ", ")) - 1), Index!$F$8:$G$13, 2, FALSE), ""), IFERROR(VLOOKUP(LEFT(_xlfn.TEXTSPLIT(L23, ", "), FIND("-", _xlfn.TEXTSPLIT(L23, ", ")) - 1), Index!$F$8:$G$13, 2, FALSE), "") &lt;&gt; ""))), ", ", "&lt;/s&gt;&lt;s&gt;") &amp; "&lt;/s&gt;&lt;/t&gt;", "//s[normalize-space()]")))</f>
        <v>Ecological Sustainability, Hydraulic Applications Ecosystem</v>
      </c>
      <c r="O23" t="str" cm="1">
        <f t="array" ref="O23">IFERROR(INDEX(Index!$C$8:$C$58, MATCH(TRUE, ISNUMBER(SEARCH(Index!$C$8:$C$58, Articles_collection_modified!A23)), 0)), "")</f>
        <v>ES-2</v>
      </c>
      <c r="P23" t="str">
        <f>IFERROR(VLOOKUP(LEFT(O23, FIND("-", O23)-1), Index!$F$8:$G$13, 2, FALSE), "Not Found")</f>
        <v>Ecological Sustainability</v>
      </c>
      <c r="Q23" t="str">
        <f>IFERROR(VLOOKUP(O23, Index!$C$8:$D$58, 2, FALSE), "Not Found")</f>
        <v>Enhanced Emission Policy</v>
      </c>
    </row>
    <row r="24" spans="1:17" x14ac:dyDescent="0.3">
      <c r="A24" t="str">
        <f>LEFT(Articles_collection_modified!A24, FIND(",", Articles_collection_modified!A24) - 1)</f>
        <v>Battery Recycling: How Accounting for Social and Environmental Benefits Boosts Returns - RMI</v>
      </c>
      <c r="B24" t="str">
        <f>MID(Articles_collection_modified!A24, FIND(",", Articles_collection_modified!A24) + 1, FIND(",", Articles_collection_modified!A24, FIND(",", Articles_collection_modified!A24) + 1) - FIND(",", Articles_collection_modified!A24) - 1)</f>
        <v>https://rmi.org/battery-recycling-how-accounting-for-social-and-environmental-benefits-boosts-returns/?utm_medium=email&amp;utm_source=spark&amp;utm_content=spark&amp;utm_campaign=2025_05_22&amp;utm_term=title-1</v>
      </c>
      <c r="C24" t="str">
        <f>IF(ISNUMBER(FIND(", vol",Articles_collection_modified!A24)), MID(Articles_collection_modified!A24, FIND(", vol", Articles_collection_modified!A24) + 5, FIND(",", Articles_collection_modified!A24, FIND(", vol", Articles_collection_modified!A24) + 5) - FIND(", vol", Articles_collection_modified!A24) - 5), MID(Articles_collection_modified!A24, FIND(",vol", Articles_collection_modified!A24) + 4, FIND(",", Articles_collection_modified!A24, FIND(",vol", Articles_collection_modified!A24) + 4) - FIND(",vol",Articles_collection_modified!A24) - 4))</f>
        <v>11</v>
      </c>
      <c r="D24" t="str">
        <f>IF(ISNUMBER(FIND(", 20", Articles_collection_modified!A24)), MID(Articles_collection_modified!A24, FIND(", 20", Articles_collection_modified!A24) + 2, FIND(",", Articles_collection_modified!A24, FIND(", 20", Articles_collection_modified!A24) + 2) - FIND(", 20", Articles_collection_modified!A24) - 2), MID(Articles_collection_modified!A24, FIND(",20", Articles_collection_modified!A24) + 1, FIND(",", Articles_collection_modified!A24, FIND(",20", Articles_collection_modified!A24) + 1) - FIND(",20", Articles_collection_modified!A24) - 1))</f>
        <v>2025-w22</v>
      </c>
      <c r="E24" t="str">
        <f t="shared" si="0"/>
        <v>2025</v>
      </c>
      <c r="F24" t="str">
        <f t="shared" si="1"/>
        <v>22</v>
      </c>
      <c r="G24" t="str" cm="1">
        <f t="array" ref="G24">_xlfn.TEXTJOIN(", ", TRUE, IF(ISNUMBER(SEARCH(Index!$A$8:$A$22, Articles_collection_modified!A24)), Index!$A$8:$A$22, ""))</f>
        <v>Battery, Sustainability</v>
      </c>
      <c r="H24" t="str" cm="1">
        <f t="array" ref="H24">IFERROR(INDEX(Index!$A$8:$A$22, MATCH(TRUE, ISNUMBER(SEARCH(Index!$A$8:$A$22, Articles_collection_modified!A24)), 0)), "")</f>
        <v>Battery</v>
      </c>
      <c r="I24" t="str" cm="1">
        <f t="array" ref="I24">IFERROR(INDEX(Index!$A$3:$A$5, MATCH(TRUE, ISNUMBER(SEARCH(Index!$A$3:$A$5, Articles_collection_modified!A24)), 0)), "")</f>
        <v>Technology</v>
      </c>
      <c r="J24" t="str" cm="1">
        <f t="array" ref="J24">IFERROR(INDEX(Index!$A$25:$A$69, MATCH(TRUE, ISNUMBER(SEARCH(Index!$A$25:$A$69, Articles_collection_modified!A24)), 0)), "")</f>
        <v>social</v>
      </c>
      <c r="K24" t="str" cm="1">
        <f t="array" ref="K24">IFERROR(INDEX(Index!$C$3:$C$5, MATCH(TRUE, ISNUMBER(SEARCH(Index!$C$3:$C$5, Articles_collection_modified!A24)), 0)), "")</f>
        <v>H3</v>
      </c>
      <c r="L24" t="str" cm="1">
        <f t="array" ref="L24">_xlfn.TEXTJOIN(", ", TRUE, IF(ISNUMBER(SEARCH(Index!$C$8:$C$58, Articles_collection_modified!A24)), Index!$C$8:$C$58, ""))</f>
        <v>ES-4</v>
      </c>
      <c r="M24" t="str" cm="1">
        <f t="array" ref="M24">_xlfn.TEXTJOIN(", ", TRUE, IFERROR(VLOOKUP(_xlfn.TEXTSPLIT(L24, ", "), Index!$C$8:$D$58, 2, FALSE), ""))</f>
        <v>Circular Economy</v>
      </c>
      <c r="N24" t="str" cm="1">
        <f t="array" ref="N24">_xlfn.TEXTJOIN(", ", TRUE, _xlfn.UNIQUE(_xlfn.FILTERXML("&lt;t&gt;&lt;s&gt;" &amp; SUBSTITUTE(_xlfn.TEXTJOIN(", ", TRUE, _xlfn.UNIQUE(_xlfn._xlws.FILTER(IFERROR(VLOOKUP(LEFT(_xlfn.TEXTSPLIT(L24, ", "), FIND("-", _xlfn.TEXTSPLIT(L24, ", ")) - 1), Index!$F$8:$G$13, 2, FALSE), ""), IFERROR(VLOOKUP(LEFT(_xlfn.TEXTSPLIT(L24, ", "), FIND("-", _xlfn.TEXTSPLIT(L24, ", ")) - 1), Index!$F$8:$G$13, 2, FALSE), "") &lt;&gt; ""))), ", ", "&lt;/s&gt;&lt;s&gt;") &amp; "&lt;/s&gt;&lt;/t&gt;", "//s[normalize-space()]")))</f>
        <v>Ecological Sustainability</v>
      </c>
      <c r="O24" t="str" cm="1">
        <f t="array" ref="O24">IFERROR(INDEX(Index!$C$8:$C$58, MATCH(TRUE, ISNUMBER(SEARCH(Index!$C$8:$C$58, Articles_collection_modified!A24)), 0)), "")</f>
        <v>ES-4</v>
      </c>
      <c r="P24" t="str">
        <f>IFERROR(VLOOKUP(LEFT(O24, FIND("-", O24)-1), Index!$F$8:$G$13, 2, FALSE), "Not Found")</f>
        <v>Ecological Sustainability</v>
      </c>
      <c r="Q24" t="str">
        <f>IFERROR(VLOOKUP(O24, Index!$C$8:$D$58, 2, FALSE), "Not Found")</f>
        <v>Circular Economy</v>
      </c>
    </row>
    <row r="25" spans="1:17" x14ac:dyDescent="0.3">
      <c r="A25" t="str">
        <f>LEFT(Articles_collection_modified!A25, FIND(",", Articles_collection_modified!A25) - 1)</f>
        <v>Hydro-Mechanical vs Electro-Hydraulic Solutions - Fluid Power Journal</v>
      </c>
      <c r="B25" t="str">
        <f>MID(Articles_collection_modified!A25, FIND(",", Articles_collection_modified!A25) + 1, FIND(",", Articles_collection_modified!A25, FIND(",", Articles_collection_modified!A25) + 1) - FIND(",", Articles_collection_modified!A25) - 1)</f>
        <v>https://fluidpowerjournal.com/hydro-mechanical-vs-electro-hydraulic-solutions/</v>
      </c>
      <c r="C25" t="str">
        <f>IF(ISNUMBER(FIND(", vol",Articles_collection_modified!A25)), MID(Articles_collection_modified!A25, FIND(", vol", Articles_collection_modified!A25) + 5, FIND(",", Articles_collection_modified!A25, FIND(", vol", Articles_collection_modified!A25) + 5) - FIND(", vol", Articles_collection_modified!A25) - 5), MID(Articles_collection_modified!A25, FIND(",vol", Articles_collection_modified!A25) + 4, FIND(",", Articles_collection_modified!A25, FIND(",vol", Articles_collection_modified!A25) + 4) - FIND(",vol",Articles_collection_modified!A25) - 4))</f>
        <v>12</v>
      </c>
      <c r="D25" t="str">
        <f>IF(ISNUMBER(FIND(", 20", Articles_collection_modified!A25)), MID(Articles_collection_modified!A25, FIND(", 20", Articles_collection_modified!A25) + 2, FIND(",", Articles_collection_modified!A25, FIND(", 20", Articles_collection_modified!A25) + 2) - FIND(", 20", Articles_collection_modified!A25) - 2), MID(Articles_collection_modified!A25, FIND(",20", Articles_collection_modified!A25) + 1, FIND(",", Articles_collection_modified!A25, FIND(",20", Articles_collection_modified!A25) + 1) - FIND(",20", Articles_collection_modified!A25) - 1))</f>
        <v>2025-w24</v>
      </c>
      <c r="E25" t="str">
        <f t="shared" si="0"/>
        <v>2025</v>
      </c>
      <c r="F25" t="str">
        <f t="shared" si="1"/>
        <v>24</v>
      </c>
      <c r="G25" t="str" cm="1">
        <f t="array" ref="G25">_xlfn.TEXTJOIN(", ", TRUE, IF(ISNUMBER(SEARCH(Index!$A$8:$A$22, Articles_collection_modified!A25)), Index!$A$8:$A$22, ""))</f>
        <v>Hydraulics</v>
      </c>
      <c r="H25" t="str" cm="1">
        <f t="array" ref="H25">IFERROR(INDEX(Index!$A$8:$A$22, MATCH(TRUE, ISNUMBER(SEARCH(Index!$A$8:$A$22, Articles_collection_modified!A25)), 0)), "")</f>
        <v>Hydraulics</v>
      </c>
      <c r="I25" t="str" cm="1">
        <f t="array" ref="I25">IFERROR(INDEX(Index!$A$3:$A$5, MATCH(TRUE, ISNUMBER(SEARCH(Index!$A$3:$A$5, Articles_collection_modified!A25)), 0)), "")</f>
        <v>Technology</v>
      </c>
      <c r="J25" t="str" cm="1">
        <f t="array" ref="J25">IFERROR(INDEX(Index!$A$25:$A$69, MATCH(TRUE, ISNUMBER(SEARCH(Index!$A$25:$A$69, Articles_collection_modified!A25)), 0)), "")</f>
        <v>Efficiency</v>
      </c>
      <c r="K25" t="str" cm="1">
        <f t="array" ref="K25">IFERROR(INDEX(Index!$C$3:$C$5, MATCH(TRUE, ISNUMBER(SEARCH(Index!$C$3:$C$5, Articles_collection_modified!A25)), 0)), "")</f>
        <v>H1</v>
      </c>
      <c r="L25" t="str" cm="1">
        <f t="array" ref="L25">_xlfn.TEXTJOIN(", ", TRUE, IF(ISNUMBER(SEARCH(Index!$C$8:$C$58, Articles_collection_modified!A25)), Index!$C$8:$C$58, ""))</f>
        <v/>
      </c>
      <c r="M25" t="str" cm="1">
        <f t="array" ref="M25">_xlfn.TEXTJOIN(", ", TRUE, IFERROR(VLOOKUP(_xlfn.TEXTSPLIT(L25, ", "), Index!$C$8:$D$58, 2, FALSE), ""))</f>
        <v/>
      </c>
      <c r="N25" t="e" cm="1" vm="1">
        <f t="array" ref="N25">_xlfn.TEXTJOIN(", ", TRUE, _xlfn.UNIQUE(_xlfn.FILTERXML("&lt;t&gt;&lt;s&gt;" &amp; SUBSTITUTE(_xlfn.TEXTJOIN(", ", TRUE, _xlfn.UNIQUE(_xlfn._xlws.FILTER(IFERROR(VLOOKUP(LEFT(_xlfn.TEXTSPLIT(L25, ", "), FIND("-", _xlfn.TEXTSPLIT(L25, ", ")) - 1), Index!$F$8:$G$13, 2, FALSE), ""), IFERROR(VLOOKUP(LEFT(_xlfn.TEXTSPLIT(L25, ", "), FIND("-", _xlfn.TEXTSPLIT(L25, ", ")) - 1), Index!$F$8:$G$13, 2, FALSE), "") &lt;&gt; ""))), ", ", "&lt;/s&gt;&lt;s&gt;") &amp; "&lt;/s&gt;&lt;/t&gt;", "//s[normalize-space()]")))</f>
        <v>#VALUE!</v>
      </c>
      <c r="O25" t="str" cm="1">
        <f t="array" ref="O25">IFERROR(INDEX(Index!$C$8:$C$58, MATCH(TRUE, ISNUMBER(SEARCH(Index!$C$8:$C$58, Articles_collection_modified!A25)), 0)), "")</f>
        <v/>
      </c>
      <c r="P25" t="str">
        <f>IFERROR(VLOOKUP(LEFT(O25, FIND("-", O25)-1), Index!$F$8:$G$13, 2, FALSE), "Not Found")</f>
        <v>Not Found</v>
      </c>
      <c r="Q25" t="str">
        <f>IFERROR(VLOOKUP(O25, Index!$C$8:$D$58, 2, FALSE), "Not Found")</f>
        <v>Not Found</v>
      </c>
    </row>
    <row r="26" spans="1:17" x14ac:dyDescent="0.3">
      <c r="A26" t="str">
        <f>LEFT(Articles_collection_modified!A26, FIND(",", Articles_collection_modified!A26) - 1)</f>
        <v>Two new SP Maskiner Harvesting Heads are Launched | Forest Machine Magazine</v>
      </c>
      <c r="B26" t="str">
        <f>MID(Articles_collection_modified!A26, FIND(",", Articles_collection_modified!A26) + 1, FIND(",", Articles_collection_modified!A26, FIND(",", Articles_collection_modified!A26) + 1) - FIND(",", Articles_collection_modified!A26) - 1)</f>
        <v>https://forestmachinemagazine.com/two-new-sp-maskiner-harvesting-heads-are-launched/?utm_source=rss&amp;utm_medium=rss&amp;utm_campaign=two-new-sp-maskiner-harvesting-heads-are-launched</v>
      </c>
      <c r="C26" t="str">
        <f>IF(ISNUMBER(FIND(", vol",Articles_collection_modified!A26)), MID(Articles_collection_modified!A26, FIND(", vol", Articles_collection_modified!A26) + 5, FIND(",", Articles_collection_modified!A26, FIND(", vol", Articles_collection_modified!A26) + 5) - FIND(", vol", Articles_collection_modified!A26) - 5), MID(Articles_collection_modified!A26, FIND(",vol", Articles_collection_modified!A26) + 4, FIND(",", Articles_collection_modified!A26, FIND(",vol", Articles_collection_modified!A26) + 4) - FIND(",vol",Articles_collection_modified!A26) - 4))</f>
        <v>12</v>
      </c>
      <c r="D26" t="str">
        <f>IF(ISNUMBER(FIND(", 20", Articles_collection_modified!A26)), MID(Articles_collection_modified!A26, FIND(", 20", Articles_collection_modified!A26) + 2, FIND(",", Articles_collection_modified!A26, FIND(", 20", Articles_collection_modified!A26) + 2) - FIND(", 20", Articles_collection_modified!A26) - 2), MID(Articles_collection_modified!A26, FIND(",20", Articles_collection_modified!A26) + 1, FIND(",", Articles_collection_modified!A26, FIND(",20", Articles_collection_modified!A26) + 1) - FIND(",20", Articles_collection_modified!A26) - 1))</f>
        <v>2025-w24</v>
      </c>
      <c r="E26" t="str">
        <f t="shared" si="0"/>
        <v>2025</v>
      </c>
      <c r="F26" t="str">
        <f t="shared" si="1"/>
        <v>24</v>
      </c>
      <c r="G26" t="str" cm="1">
        <f t="array" ref="G26">_xlfn.TEXTJOIN(", ", TRUE, IF(ISNUMBER(SEARCH(Index!$A$8:$A$22, Articles_collection_modified!A26)), Index!$A$8:$A$22, ""))</f>
        <v>Mobile</v>
      </c>
      <c r="H26" t="str" cm="1">
        <f t="array" ref="H26">IFERROR(INDEX(Index!$A$8:$A$22, MATCH(TRUE, ISNUMBER(SEARCH(Index!$A$8:$A$22, Articles_collection_modified!A26)), 0)), "")</f>
        <v>Mobile</v>
      </c>
      <c r="I26" t="str" cm="1">
        <f t="array" ref="I26">IFERROR(INDEX(Index!$A$3:$A$5, MATCH(TRUE, ISNUMBER(SEARCH(Index!$A$3:$A$5, Articles_collection_modified!A26)), 0)), "")</f>
        <v>product release</v>
      </c>
      <c r="J26" t="str" cm="1">
        <f t="array" ref="J26">IFERROR(INDEX(Index!$A$25:$A$69, MATCH(TRUE, ISNUMBER(SEARCH(Index!$A$25:$A$69, Articles_collection_modified!A26)), 0)), "")</f>
        <v>System</v>
      </c>
      <c r="K26" t="str" cm="1">
        <f t="array" ref="K26">IFERROR(INDEX(Index!$C$3:$C$5, MATCH(TRUE, ISNUMBER(SEARCH(Index!$C$3:$C$5, Articles_collection_modified!A26)), 0)), "")</f>
        <v>H1</v>
      </c>
      <c r="L26" t="str" cm="1">
        <f t="array" ref="L26">_xlfn.TEXTJOIN(", ", TRUE, IF(ISNUMBER(SEARCH(Index!$C$8:$C$58, Articles_collection_modified!A26)), Index!$C$8:$C$58, ""))</f>
        <v>HA-7</v>
      </c>
      <c r="M26" t="str" cm="1">
        <f t="array" ref="M26">_xlfn.TEXTJOIN(", ", TRUE, IFERROR(VLOOKUP(_xlfn.TEXTSPLIT(L26, ", "), Index!$C$8:$D$58, 2, FALSE), ""))</f>
        <v>Future Wood &amp; Forest Industry</v>
      </c>
      <c r="N26" t="str" cm="1">
        <f t="array" ref="N26">_xlfn.TEXTJOIN(", ", TRUE, _xlfn.UNIQUE(_xlfn.FILTERXML("&lt;t&gt;&lt;s&gt;" &amp; SUBSTITUTE(_xlfn.TEXTJOIN(", ", TRUE, _xlfn.UNIQUE(_xlfn._xlws.FILTER(IFERROR(VLOOKUP(LEFT(_xlfn.TEXTSPLIT(L26, ", "), FIND("-", _xlfn.TEXTSPLIT(L26, ", ")) - 1), Index!$F$8:$G$13, 2, FALSE), ""), IFERROR(VLOOKUP(LEFT(_xlfn.TEXTSPLIT(L26, ", "), FIND("-", _xlfn.TEXTSPLIT(L26, ", ")) - 1), Index!$F$8:$G$13, 2, FALSE), "") &lt;&gt; ""))), ", ", "&lt;/s&gt;&lt;s&gt;") &amp; "&lt;/s&gt;&lt;/t&gt;", "//s[normalize-space()]")))</f>
        <v>Hydraulic Applications Ecosystem</v>
      </c>
      <c r="O26" t="str" cm="1">
        <f t="array" ref="O26">IFERROR(INDEX(Index!$C$8:$C$58, MATCH(TRUE, ISNUMBER(SEARCH(Index!$C$8:$C$58, Articles_collection_modified!A26)), 0)), "")</f>
        <v>HA-7</v>
      </c>
      <c r="P26" t="str">
        <f>IFERROR(VLOOKUP(LEFT(O26, FIND("-", O26)-1), Index!$F$8:$G$13, 2, FALSE), "Not Found")</f>
        <v>Hydraulic Applications Ecosystem</v>
      </c>
      <c r="Q26" t="str">
        <f>IFERROR(VLOOKUP(O26, Index!$C$8:$D$58, 2, FALSE), "Not Found")</f>
        <v>Future Wood &amp; Forest Industry</v>
      </c>
    </row>
    <row r="27" spans="1:17" x14ac:dyDescent="0.3">
      <c r="A27" t="str">
        <f>LEFT(Articles_collection_modified!A27, FIND(",", Articles_collection_modified!A27) - 1)</f>
        <v>NKT Picks OSBIT to Deliver â€˜Worldâ€™s Most Powerfulâ€™ Subsea Trencher</v>
      </c>
      <c r="B27" t="str">
        <f>MID(Articles_collection_modified!A27, FIND(",", Articles_collection_modified!A27) + 1, FIND(",", Articles_collection_modified!A27, FIND(",", Articles_collection_modified!A27) + 1) - FIND(",", Articles_collection_modified!A27) - 1)</f>
        <v>https://www.marinetechnologynews.com/news/picks-osbit-deliver-world-649835</v>
      </c>
      <c r="C27" t="str">
        <f>IF(ISNUMBER(FIND(", vol",Articles_collection_modified!A27)), MID(Articles_collection_modified!A27, FIND(", vol", Articles_collection_modified!A27) + 5, FIND(",", Articles_collection_modified!A27, FIND(", vol", Articles_collection_modified!A27) + 5) - FIND(", vol", Articles_collection_modified!A27) - 5), MID(Articles_collection_modified!A27, FIND(",vol", Articles_collection_modified!A27) + 4, FIND(",", Articles_collection_modified!A27, FIND(",vol", Articles_collection_modified!A27) + 4) - FIND(",vol",Articles_collection_modified!A27) - 4))</f>
        <v>12</v>
      </c>
      <c r="D27" t="str">
        <f>IF(ISNUMBER(FIND(", 20", Articles_collection_modified!A27)), MID(Articles_collection_modified!A27, FIND(", 20", Articles_collection_modified!A27) + 2, FIND(",", Articles_collection_modified!A27, FIND(", 20", Articles_collection_modified!A27) + 2) - FIND(", 20", Articles_collection_modified!A27) - 2), MID(Articles_collection_modified!A27, FIND(",20", Articles_collection_modified!A27) + 1, FIND(",", Articles_collection_modified!A27, FIND(",20", Articles_collection_modified!A27) + 1) - FIND(",20", Articles_collection_modified!A27) - 1))</f>
        <v>2025-w24</v>
      </c>
      <c r="E27" t="str">
        <f t="shared" si="0"/>
        <v>2025</v>
      </c>
      <c r="F27" t="str">
        <f t="shared" si="1"/>
        <v>24</v>
      </c>
      <c r="G27" t="str" cm="1">
        <f t="array" ref="G27">_xlfn.TEXTJOIN(", ", TRUE, IF(ISNUMBER(SEARCH(Index!$A$8:$A$22, Articles_collection_modified!A27)), Index!$A$8:$A$22, ""))</f>
        <v>Maritime</v>
      </c>
      <c r="H27" t="str" cm="1">
        <f t="array" ref="H27">IFERROR(INDEX(Index!$A$8:$A$22, MATCH(TRUE, ISNUMBER(SEARCH(Index!$A$8:$A$22, Articles_collection_modified!A27)), 0)), "")</f>
        <v>Maritime</v>
      </c>
      <c r="I27" t="str" cm="1">
        <f t="array" ref="I27">IFERROR(INDEX(Index!$A$3:$A$5, MATCH(TRUE, ISNUMBER(SEARCH(Index!$A$3:$A$5, Articles_collection_modified!A27)), 0)), "")</f>
        <v>product release</v>
      </c>
      <c r="J27" t="str" cm="1">
        <f t="array" ref="J27">IFERROR(INDEX(Index!$A$25:$A$69, MATCH(TRUE, ISNUMBER(SEARCH(Index!$A$25:$A$69, Articles_collection_modified!A27)), 0)), "")</f>
        <v>System</v>
      </c>
      <c r="K27" t="str" cm="1">
        <f t="array" ref="K27">IFERROR(INDEX(Index!$C$3:$C$5, MATCH(TRUE, ISNUMBER(SEARCH(Index!$C$3:$C$5, Articles_collection_modified!A27)), 0)), "")</f>
        <v>H2</v>
      </c>
      <c r="L27" t="str" cm="1">
        <f t="array" ref="L27">_xlfn.TEXTJOIN(", ", TRUE, IF(ISNUMBER(SEARCH(Index!$C$8:$C$58, Articles_collection_modified!A27)), Index!$C$8:$C$58, ""))</f>
        <v>NB-8</v>
      </c>
      <c r="M27" t="str" cm="1">
        <f t="array" ref="M27">_xlfn.TEXTJOIN(", ", TRUE, IFERROR(VLOOKUP(_xlfn.TEXTSPLIT(L27, ", "), Index!$C$8:$D$58, 2, FALSE), ""))</f>
        <v>Sustainaible Maritime Applications</v>
      </c>
      <c r="N27" t="str" cm="1">
        <f t="array" ref="N27">_xlfn.TEXTJOIN(", ", TRUE, _xlfn.UNIQUE(_xlfn.FILTERXML("&lt;t&gt;&lt;s&gt;" &amp; SUBSTITUTE(_xlfn.TEXTJOIN(", ", TRUE, _xlfn.UNIQUE(_xlfn._xlws.FILTER(IFERROR(VLOOKUP(LEFT(_xlfn.TEXTSPLIT(L27, ", "), FIND("-", _xlfn.TEXTSPLIT(L27, ", ")) - 1), Index!$F$8:$G$13, 2, FALSE), ""), IFERROR(VLOOKUP(LEFT(_xlfn.TEXTSPLIT(L27, ", "), FIND("-", _xlfn.TEXTSPLIT(L27, ", ")) - 1), Index!$F$8:$G$13, 2, FALSE), "") &lt;&gt; ""))), ", ", "&lt;/s&gt;&lt;s&gt;") &amp; "&lt;/s&gt;&lt;/t&gt;", "//s[normalize-space()]")))</f>
        <v>New Business</v>
      </c>
      <c r="O27" t="str" cm="1">
        <f t="array" ref="O27">IFERROR(INDEX(Index!$C$8:$C$58, MATCH(TRUE, ISNUMBER(SEARCH(Index!$C$8:$C$58, Articles_collection_modified!A27)), 0)), "")</f>
        <v>NB-8</v>
      </c>
      <c r="P27" t="str">
        <f>IFERROR(VLOOKUP(LEFT(O27, FIND("-", O27)-1), Index!$F$8:$G$13, 2, FALSE), "Not Found")</f>
        <v>New Business</v>
      </c>
      <c r="Q27" t="str">
        <f>IFERROR(VLOOKUP(O27, Index!$C$8:$D$58, 2, FALSE), "Not Found")</f>
        <v>Sustainaible Maritime Applications</v>
      </c>
    </row>
    <row r="28" spans="1:17" x14ac:dyDescent="0.3">
      <c r="A28" t="str">
        <f>LEFT(Articles_collection_modified!A28, FIND(",", Articles_collection_modified!A28) - 1)</f>
        <v>First Offshore Wind-Focused Auction Launched in Philippines</v>
      </c>
      <c r="B28" t="str">
        <f>MID(Articles_collection_modified!A28, FIND(",", Articles_collection_modified!A28) + 1, FIND(",", Articles_collection_modified!A28, FIND(",", Articles_collection_modified!A28) + 1) - FIND(",", Articles_collection_modified!A28) - 1)</f>
        <v>https://www.offshorewind.biz/2025/06/12/first-offshore-wind-focused-auction-launched-in-philippines/</v>
      </c>
      <c r="C28" t="str">
        <f>IF(ISNUMBER(FIND(", vol",Articles_collection_modified!A28)), MID(Articles_collection_modified!A28, FIND(", vol", Articles_collection_modified!A28) + 5, FIND(",", Articles_collection_modified!A28, FIND(", vol", Articles_collection_modified!A28) + 5) - FIND(", vol", Articles_collection_modified!A28) - 5), MID(Articles_collection_modified!A28, FIND(",vol", Articles_collection_modified!A28) + 4, FIND(",", Articles_collection_modified!A28, FIND(",vol", Articles_collection_modified!A28) + 4) - FIND(",vol",Articles_collection_modified!A28) - 4))</f>
        <v>12</v>
      </c>
      <c r="D28" t="str">
        <f>IF(ISNUMBER(FIND(", 20", Articles_collection_modified!A28)), MID(Articles_collection_modified!A28, FIND(", 20", Articles_collection_modified!A28) + 2, FIND(",", Articles_collection_modified!A28, FIND(", 20", Articles_collection_modified!A28) + 2) - FIND(", 20", Articles_collection_modified!A28) - 2), MID(Articles_collection_modified!A28, FIND(",20", Articles_collection_modified!A28) + 1, FIND(",", Articles_collection_modified!A28, FIND(",20", Articles_collection_modified!A28) + 1) - FIND(",20", Articles_collection_modified!A28) - 1))</f>
        <v>2025-w24</v>
      </c>
      <c r="E28" t="str">
        <f t="shared" si="0"/>
        <v>2025</v>
      </c>
      <c r="F28" t="str">
        <f t="shared" si="1"/>
        <v>24</v>
      </c>
      <c r="G28" t="str" cm="1">
        <f t="array" ref="G28">_xlfn.TEXTJOIN(", ", TRUE, IF(ISNUMBER(SEARCH(Index!$A$8:$A$22, Articles_collection_modified!A28)), Index!$A$8:$A$22, ""))</f>
        <v>Industrial applications</v>
      </c>
      <c r="H28" t="str" cm="1">
        <f t="array" ref="H28">IFERROR(INDEX(Index!$A$8:$A$22, MATCH(TRUE, ISNUMBER(SEARCH(Index!$A$8:$A$22, Articles_collection_modified!A28)), 0)), "")</f>
        <v>Industrial applications</v>
      </c>
      <c r="I28" t="str" cm="1">
        <f t="array" ref="I28">IFERROR(INDEX(Index!$A$3:$A$5, MATCH(TRUE, ISNUMBER(SEARCH(Index!$A$3:$A$5, Articles_collection_modified!A28)), 0)), "")</f>
        <v>SEEP</v>
      </c>
      <c r="J28" t="str" cm="1">
        <f t="array" ref="J28">IFERROR(INDEX(Index!$A$25:$A$69, MATCH(TRUE, ISNUMBER(SEARCH(Index!$A$25:$A$69, Articles_collection_modified!A28)), 0)), "")</f>
        <v>market development</v>
      </c>
      <c r="K28" t="str" cm="1">
        <f t="array" ref="K28">IFERROR(INDEX(Index!$C$3:$C$5, MATCH(TRUE, ISNUMBER(SEARCH(Index!$C$3:$C$5, Articles_collection_modified!A28)), 0)), "")</f>
        <v>H2</v>
      </c>
      <c r="L28" t="str" cm="1">
        <f t="array" ref="L28">_xlfn.TEXTJOIN(", ", TRUE, IF(ISNUMBER(SEARCH(Index!$C$8:$C$58, Articles_collection_modified!A28)), Index!$C$8:$C$58, ""))</f>
        <v>HA-2</v>
      </c>
      <c r="M28" t="str" cm="1">
        <f t="array" ref="M28">_xlfn.TEXTJOIN(", ", TRUE, IFERROR(VLOOKUP(_xlfn.TEXTSPLIT(L28, ", "), Index!$C$8:$D$58, 2, FALSE), ""))</f>
        <v>Advanced Wind Power</v>
      </c>
      <c r="N28" t="str" cm="1">
        <f t="array" ref="N28">_xlfn.TEXTJOIN(", ", TRUE, _xlfn.UNIQUE(_xlfn.FILTERXML("&lt;t&gt;&lt;s&gt;" &amp; SUBSTITUTE(_xlfn.TEXTJOIN(", ", TRUE, _xlfn.UNIQUE(_xlfn._xlws.FILTER(IFERROR(VLOOKUP(LEFT(_xlfn.TEXTSPLIT(L28, ", "), FIND("-", _xlfn.TEXTSPLIT(L28, ", ")) - 1), Index!$F$8:$G$13, 2, FALSE), ""), IFERROR(VLOOKUP(LEFT(_xlfn.TEXTSPLIT(L28, ", "), FIND("-", _xlfn.TEXTSPLIT(L28, ", ")) - 1), Index!$F$8:$G$13, 2, FALSE), "") &lt;&gt; ""))), ", ", "&lt;/s&gt;&lt;s&gt;") &amp; "&lt;/s&gt;&lt;/t&gt;", "//s[normalize-space()]")))</f>
        <v>Hydraulic Applications Ecosystem</v>
      </c>
      <c r="O28" t="str" cm="1">
        <f t="array" ref="O28">IFERROR(INDEX(Index!$C$8:$C$58, MATCH(TRUE, ISNUMBER(SEARCH(Index!$C$8:$C$58, Articles_collection_modified!A28)), 0)), "")</f>
        <v>HA-2</v>
      </c>
      <c r="P28" t="str">
        <f>IFERROR(VLOOKUP(LEFT(O28, FIND("-", O28)-1), Index!$F$8:$G$13, 2, FALSE), "Not Found")</f>
        <v>Hydraulic Applications Ecosystem</v>
      </c>
      <c r="Q28" t="str">
        <f>IFERROR(VLOOKUP(O28, Index!$C$8:$D$58, 2, FALSE), "Not Found")</f>
        <v>Advanced Wind Power</v>
      </c>
    </row>
    <row r="29" spans="1:17" x14ac:dyDescent="0.3">
      <c r="A29" t="str">
        <f>LEFT(Articles_collection_modified!A29, FIND(",", Articles_collection_modified!A29) - 1)</f>
        <v>1 GW Hai Long Offshore Wind Project Delivers First Power</v>
      </c>
      <c r="B29" t="str">
        <f>MID(Articles_collection_modified!A29, FIND(",", Articles_collection_modified!A29) + 1, FIND(",", Articles_collection_modified!A29, FIND(",", Articles_collection_modified!A29) + 1) - FIND(",", Articles_collection_modified!A29) - 1)</f>
        <v>https://www.offshorewind.biz/2025/06/12/1-gw-hai-long-offshore-wind-project-delivers-first-power/</v>
      </c>
      <c r="C29" t="str">
        <f>IF(ISNUMBER(FIND(", vol",Articles_collection_modified!A29)), MID(Articles_collection_modified!A29, FIND(", vol", Articles_collection_modified!A29) + 5, FIND(",", Articles_collection_modified!A29, FIND(", vol", Articles_collection_modified!A29) + 5) - FIND(", vol", Articles_collection_modified!A29) - 5), MID(Articles_collection_modified!A29, FIND(",vol", Articles_collection_modified!A29) + 4, FIND(",", Articles_collection_modified!A29, FIND(",vol", Articles_collection_modified!A29) + 4) - FIND(",vol",Articles_collection_modified!A29) - 4))</f>
        <v>12</v>
      </c>
      <c r="D29" t="str">
        <f>IF(ISNUMBER(FIND(", 20", Articles_collection_modified!A29)), MID(Articles_collection_modified!A29, FIND(", 20", Articles_collection_modified!A29) + 2, FIND(",", Articles_collection_modified!A29, FIND(", 20", Articles_collection_modified!A29) + 2) - FIND(", 20", Articles_collection_modified!A29) - 2), MID(Articles_collection_modified!A29, FIND(",20", Articles_collection_modified!A29) + 1, FIND(",", Articles_collection_modified!A29, FIND(",20", Articles_collection_modified!A29) + 1) - FIND(",20", Articles_collection_modified!A29) - 1))</f>
        <v>2025-w24</v>
      </c>
      <c r="E29" t="str">
        <f t="shared" si="0"/>
        <v>2025</v>
      </c>
      <c r="F29" t="str">
        <f t="shared" si="1"/>
        <v>24</v>
      </c>
      <c r="G29" t="str" cm="1">
        <f t="array" ref="G29">_xlfn.TEXTJOIN(", ", TRUE, IF(ISNUMBER(SEARCH(Index!$A$8:$A$22, Articles_collection_modified!A29)), Index!$A$8:$A$22, ""))</f>
        <v>Industrial applications</v>
      </c>
      <c r="H29" t="str" cm="1">
        <f t="array" ref="H29">IFERROR(INDEX(Index!$A$8:$A$22, MATCH(TRUE, ISNUMBER(SEARCH(Index!$A$8:$A$22, Articles_collection_modified!A29)), 0)), "")</f>
        <v>Industrial applications</v>
      </c>
      <c r="I29" t="str" cm="1">
        <f t="array" ref="I29">IFERROR(INDEX(Index!$A$3:$A$5, MATCH(TRUE, ISNUMBER(SEARCH(Index!$A$3:$A$5, Articles_collection_modified!A29)), 0)), "")</f>
        <v>SEEP</v>
      </c>
      <c r="J29" t="str" cm="1">
        <f t="array" ref="J29">IFERROR(INDEX(Index!$A$25:$A$69, MATCH(TRUE, ISNUMBER(SEARCH(Index!$A$25:$A$69, Articles_collection_modified!A29)), 0)), "")</f>
        <v>market development</v>
      </c>
      <c r="K29" t="str" cm="1">
        <f t="array" ref="K29">IFERROR(INDEX(Index!$C$3:$C$5, MATCH(TRUE, ISNUMBER(SEARCH(Index!$C$3:$C$5, Articles_collection_modified!A29)), 0)), "")</f>
        <v>H1</v>
      </c>
      <c r="L29" t="str" cm="1">
        <f t="array" ref="L29">_xlfn.TEXTJOIN(", ", TRUE, IF(ISNUMBER(SEARCH(Index!$C$8:$C$58, Articles_collection_modified!A29)), Index!$C$8:$C$58, ""))</f>
        <v>HA-2</v>
      </c>
      <c r="M29" t="str" cm="1">
        <f t="array" ref="M29">_xlfn.TEXTJOIN(", ", TRUE, IFERROR(VLOOKUP(_xlfn.TEXTSPLIT(L29, ", "), Index!$C$8:$D$58, 2, FALSE), ""))</f>
        <v>Advanced Wind Power</v>
      </c>
      <c r="N29" t="str" cm="1">
        <f t="array" ref="N29">_xlfn.TEXTJOIN(", ", TRUE, _xlfn.UNIQUE(_xlfn.FILTERXML("&lt;t&gt;&lt;s&gt;" &amp; SUBSTITUTE(_xlfn.TEXTJOIN(", ", TRUE, _xlfn.UNIQUE(_xlfn._xlws.FILTER(IFERROR(VLOOKUP(LEFT(_xlfn.TEXTSPLIT(L29, ", "), FIND("-", _xlfn.TEXTSPLIT(L29, ", ")) - 1), Index!$F$8:$G$13, 2, FALSE), ""), IFERROR(VLOOKUP(LEFT(_xlfn.TEXTSPLIT(L29, ", "), FIND("-", _xlfn.TEXTSPLIT(L29, ", ")) - 1), Index!$F$8:$G$13, 2, FALSE), "") &lt;&gt; ""))), ", ", "&lt;/s&gt;&lt;s&gt;") &amp; "&lt;/s&gt;&lt;/t&gt;", "//s[normalize-space()]")))</f>
        <v>Hydraulic Applications Ecosystem</v>
      </c>
      <c r="O29" t="str" cm="1">
        <f t="array" ref="O29">IFERROR(INDEX(Index!$C$8:$C$58, MATCH(TRUE, ISNUMBER(SEARCH(Index!$C$8:$C$58, Articles_collection_modified!A29)), 0)), "")</f>
        <v>HA-2</v>
      </c>
      <c r="P29" t="str">
        <f>IFERROR(VLOOKUP(LEFT(O29, FIND("-", O29)-1), Index!$F$8:$G$13, 2, FALSE), "Not Found")</f>
        <v>Hydraulic Applications Ecosystem</v>
      </c>
      <c r="Q29" t="str">
        <f>IFERROR(VLOOKUP(O29, Index!$C$8:$D$58, 2, FALSE), "Not Found")</f>
        <v>Advanced Wind Power</v>
      </c>
    </row>
    <row r="30" spans="1:17" x14ac:dyDescent="0.3">
      <c r="A30" t="str">
        <f>LEFT(Articles_collection_modified!A30, FIND(",", Articles_collection_modified!A30) - 1)</f>
        <v>Hakkers and Paebbl introduce carbon-storing solution at Port of Rotterdam</v>
      </c>
      <c r="B30" t="str">
        <f>MID(Articles_collection_modified!A30, FIND(",", Articles_collection_modified!A30) + 1, FIND(",", Articles_collection_modified!A30, FIND(",", Articles_collection_modified!A30) + 1) - FIND(",", Articles_collection_modified!A30) - 1)</f>
        <v>https://www.ship-technology.com/news/hakkers-paebbl-carbon-storing-solution-port-of-rotterdam/?cf-view</v>
      </c>
      <c r="C30" t="str">
        <f>IF(ISNUMBER(FIND(", vol",Articles_collection_modified!A30)), MID(Articles_collection_modified!A30, FIND(", vol", Articles_collection_modified!A30) + 5, FIND(",", Articles_collection_modified!A30, FIND(", vol", Articles_collection_modified!A30) + 5) - FIND(", vol", Articles_collection_modified!A30) - 5), MID(Articles_collection_modified!A30, FIND(",vol", Articles_collection_modified!A30) + 4, FIND(",", Articles_collection_modified!A30, FIND(",vol", Articles_collection_modified!A30) + 4) - FIND(",vol",Articles_collection_modified!A30) - 4))</f>
        <v>12</v>
      </c>
      <c r="D30" t="str">
        <f>IF(ISNUMBER(FIND(", 20", Articles_collection_modified!A30)), MID(Articles_collection_modified!A30, FIND(", 20", Articles_collection_modified!A30) + 2, FIND(",", Articles_collection_modified!A30, FIND(", 20", Articles_collection_modified!A30) + 2) - FIND(", 20", Articles_collection_modified!A30) - 2), MID(Articles_collection_modified!A30, FIND(",20", Articles_collection_modified!A30) + 1, FIND(",", Articles_collection_modified!A30, FIND(",20", Articles_collection_modified!A30) + 1) - FIND(",20", Articles_collection_modified!A30) - 1))</f>
        <v>2025-w24</v>
      </c>
      <c r="E30" t="str">
        <f t="shared" si="0"/>
        <v>2025</v>
      </c>
      <c r="F30" t="str">
        <f t="shared" si="1"/>
        <v>24</v>
      </c>
      <c r="G30" t="str" cm="1">
        <f t="array" ref="G30">_xlfn.TEXTJOIN(", ", TRUE, IF(ISNUMBER(SEARCH(Index!$A$8:$A$22, Articles_collection_modified!A30)), Index!$A$8:$A$22, ""))</f>
        <v>Sustainability</v>
      </c>
      <c r="H30" t="str" cm="1">
        <f t="array" ref="H30">IFERROR(INDEX(Index!$A$8:$A$22, MATCH(TRUE, ISNUMBER(SEARCH(Index!$A$8:$A$22, Articles_collection_modified!A30)), 0)), "")</f>
        <v>Sustainability</v>
      </c>
      <c r="I30" t="str" cm="1">
        <f t="array" ref="I30">IFERROR(INDEX(Index!$A$3:$A$5, MATCH(TRUE, ISNUMBER(SEARCH(Index!$A$3:$A$5, Articles_collection_modified!A30)), 0)), "")</f>
        <v>Technology</v>
      </c>
      <c r="J30" t="str" cm="1">
        <f t="array" ref="J30">IFERROR(INDEX(Index!$A$25:$A$69, MATCH(TRUE, ISNUMBER(SEARCH(Index!$A$25:$A$69, Articles_collection_modified!A30)), 0)), "")</f>
        <v>Materials</v>
      </c>
      <c r="K30" t="str" cm="1">
        <f t="array" ref="K30">IFERROR(INDEX(Index!$C$3:$C$5, MATCH(TRUE, ISNUMBER(SEARCH(Index!$C$3:$C$5, Articles_collection_modified!A30)), 0)), "")</f>
        <v>H3</v>
      </c>
      <c r="L30" t="str" cm="1">
        <f t="array" ref="L30">_xlfn.TEXTJOIN(", ", TRUE, IF(ISNUMBER(SEARCH(Index!$C$8:$C$58, Articles_collection_modified!A30)), Index!$C$8:$C$58, ""))</f>
        <v>NB-6</v>
      </c>
      <c r="M30" t="str" cm="1">
        <f t="array" ref="M30">_xlfn.TEXTJOIN(", ", TRUE, IFERROR(VLOOKUP(_xlfn.TEXTSPLIT(L30, ", "), Index!$C$8:$D$58, 2, FALSE), ""))</f>
        <v>Green Energy System</v>
      </c>
      <c r="N30" t="str" cm="1">
        <f t="array" ref="N30">_xlfn.TEXTJOIN(", ", TRUE, _xlfn.UNIQUE(_xlfn.FILTERXML("&lt;t&gt;&lt;s&gt;" &amp; SUBSTITUTE(_xlfn.TEXTJOIN(", ", TRUE, _xlfn.UNIQUE(_xlfn._xlws.FILTER(IFERROR(VLOOKUP(LEFT(_xlfn.TEXTSPLIT(L30, ", "), FIND("-", _xlfn.TEXTSPLIT(L30, ", ")) - 1), Index!$F$8:$G$13, 2, FALSE), ""), IFERROR(VLOOKUP(LEFT(_xlfn.TEXTSPLIT(L30, ", "), FIND("-", _xlfn.TEXTSPLIT(L30, ", ")) - 1), Index!$F$8:$G$13, 2, FALSE), "") &lt;&gt; ""))), ", ", "&lt;/s&gt;&lt;s&gt;") &amp; "&lt;/s&gt;&lt;/t&gt;", "//s[normalize-space()]")))</f>
        <v>New Business</v>
      </c>
      <c r="O30" t="str" cm="1">
        <f t="array" ref="O30">IFERROR(INDEX(Index!$C$8:$C$58, MATCH(TRUE, ISNUMBER(SEARCH(Index!$C$8:$C$58, Articles_collection_modified!A30)), 0)), "")</f>
        <v>NB-6</v>
      </c>
      <c r="P30" t="str">
        <f>IFERROR(VLOOKUP(LEFT(O30, FIND("-", O30)-1), Index!$F$8:$G$13, 2, FALSE), "Not Found")</f>
        <v>New Business</v>
      </c>
      <c r="Q30" t="str">
        <f>IFERROR(VLOOKUP(O30, Index!$C$8:$D$58, 2, FALSE), "Not Found")</f>
        <v>Green Energy System</v>
      </c>
    </row>
    <row r="31" spans="1:17" x14ac:dyDescent="0.3">
      <c r="A31" t="str">
        <f>LEFT(Articles_collection_modified!A31, FIND(",", Articles_collection_modified!A31) - 1)</f>
        <v>EPA Proposes Rolling Back Key Power Plant Emission Rules</v>
      </c>
      <c r="B31" t="str">
        <f>MID(Articles_collection_modified!A31, FIND(",", Articles_collection_modified!A31) + 1, FIND(",", Articles_collection_modified!A31, FIND(",", Articles_collection_modified!A31) + 1) - FIND(",", Articles_collection_modified!A31) - 1)</f>
        <v>https://www.enr.com/articles/60886-epa-proposes-rolling-back-key-power-plant-emission-rules</v>
      </c>
      <c r="C31" t="str">
        <f>IF(ISNUMBER(FIND(", vol",Articles_collection_modified!A31)), MID(Articles_collection_modified!A31, FIND(", vol", Articles_collection_modified!A31) + 5, FIND(",", Articles_collection_modified!A31, FIND(", vol", Articles_collection_modified!A31) + 5) - FIND(", vol", Articles_collection_modified!A31) - 5), MID(Articles_collection_modified!A31, FIND(",vol", Articles_collection_modified!A31) + 4, FIND(",", Articles_collection_modified!A31, FIND(",vol", Articles_collection_modified!A31) + 4) - FIND(",vol",Articles_collection_modified!A31) - 4))</f>
        <v>12</v>
      </c>
      <c r="D31" t="str">
        <f>IF(ISNUMBER(FIND(", 20", Articles_collection_modified!A31)), MID(Articles_collection_modified!A31, FIND(", 20", Articles_collection_modified!A31) + 2, FIND(",", Articles_collection_modified!A31, FIND(", 20", Articles_collection_modified!A31) + 2) - FIND(", 20", Articles_collection_modified!A31) - 2), MID(Articles_collection_modified!A31, FIND(",20", Articles_collection_modified!A31) + 1, FIND(",", Articles_collection_modified!A31, FIND(",20", Articles_collection_modified!A31) + 1) - FIND(",20", Articles_collection_modified!A31) - 1))</f>
        <v>2025-w24</v>
      </c>
      <c r="E31" t="str">
        <f t="shared" si="0"/>
        <v>2025</v>
      </c>
      <c r="F31" t="str">
        <f t="shared" si="1"/>
        <v>24</v>
      </c>
      <c r="G31" t="str" cm="1">
        <f t="array" ref="G31">_xlfn.TEXTJOIN(", ", TRUE, IF(ISNUMBER(SEARCH(Index!$A$8:$A$22, Articles_collection_modified!A31)), Index!$A$8:$A$22, ""))</f>
        <v>Sustainability</v>
      </c>
      <c r="H31" t="str" cm="1">
        <f t="array" ref="H31">IFERROR(INDEX(Index!$A$8:$A$22, MATCH(TRUE, ISNUMBER(SEARCH(Index!$A$8:$A$22, Articles_collection_modified!A31)), 0)), "")</f>
        <v>Sustainability</v>
      </c>
      <c r="I31" t="str" cm="1">
        <f t="array" ref="I31">IFERROR(INDEX(Index!$A$3:$A$5, MATCH(TRUE, ISNUMBER(SEARCH(Index!$A$3:$A$5, Articles_collection_modified!A31)), 0)), "")</f>
        <v>SEEP</v>
      </c>
      <c r="J31" t="str" cm="1">
        <f t="array" ref="J31">IFERROR(INDEX(Index!$A$25:$A$69, MATCH(TRUE, ISNUMBER(SEARCH(Index!$A$25:$A$69, Articles_collection_modified!A31)), 0)), "")</f>
        <v>regulation</v>
      </c>
      <c r="K31" t="str" cm="1">
        <f t="array" ref="K31">IFERROR(INDEX(Index!$C$3:$C$5, MATCH(TRUE, ISNUMBER(SEARCH(Index!$C$3:$C$5, Articles_collection_modified!A31)), 0)), "")</f>
        <v>H1</v>
      </c>
      <c r="L31" t="str" cm="1">
        <f t="array" ref="L31">_xlfn.TEXTJOIN(", ", TRUE, IF(ISNUMBER(SEARCH(Index!$C$8:$C$58, Articles_collection_modified!A31)), Index!$C$8:$C$58, ""))</f>
        <v>ES-2, NB-4</v>
      </c>
      <c r="M31" t="str" cm="1">
        <f t="array" ref="M31">_xlfn.TEXTJOIN(", ", TRUE, IFERROR(VLOOKUP(_xlfn.TEXTSPLIT(L31, ", "), Index!$C$8:$D$58, 2, FALSE), ""))</f>
        <v>Enhanced Emission Policy, Geopolitics &amp; Decoupling</v>
      </c>
      <c r="N31" t="str" cm="1">
        <f t="array" ref="N31">_xlfn.TEXTJOIN(", ", TRUE, _xlfn.UNIQUE(_xlfn.FILTERXML("&lt;t&gt;&lt;s&gt;" &amp; SUBSTITUTE(_xlfn.TEXTJOIN(", ", TRUE, _xlfn.UNIQUE(_xlfn._xlws.FILTER(IFERROR(VLOOKUP(LEFT(_xlfn.TEXTSPLIT(L31, ", "), FIND("-", _xlfn.TEXTSPLIT(L31, ", ")) - 1), Index!$F$8:$G$13, 2, FALSE), ""), IFERROR(VLOOKUP(LEFT(_xlfn.TEXTSPLIT(L31, ", "), FIND("-", _xlfn.TEXTSPLIT(L31, ", ")) - 1), Index!$F$8:$G$13, 2, FALSE), "") &lt;&gt; ""))), ", ", "&lt;/s&gt;&lt;s&gt;") &amp; "&lt;/s&gt;&lt;/t&gt;", "//s[normalize-space()]")))</f>
        <v>Ecological Sustainability, New Business</v>
      </c>
      <c r="O31" t="str" cm="1">
        <f t="array" ref="O31">IFERROR(INDEX(Index!$C$8:$C$58, MATCH(TRUE, ISNUMBER(SEARCH(Index!$C$8:$C$58, Articles_collection_modified!A31)), 0)), "")</f>
        <v>ES-2</v>
      </c>
      <c r="P31" t="str">
        <f>IFERROR(VLOOKUP(LEFT(O31, FIND("-", O31)-1), Index!$F$8:$G$13, 2, FALSE), "Not Found")</f>
        <v>Ecological Sustainability</v>
      </c>
      <c r="Q31" t="str">
        <f>IFERROR(VLOOKUP(O31, Index!$C$8:$D$58, 2, FALSE), "Not Found")</f>
        <v>Enhanced Emission Policy</v>
      </c>
    </row>
    <row r="32" spans="1:17" x14ac:dyDescent="0.3">
      <c r="A32" t="str">
        <f>LEFT(Articles_collection_modified!A32, FIND(",", Articles_collection_modified!A32) - 1)</f>
        <v>EDAG Group and AIR to partner on new eVTOL - electrive.com</v>
      </c>
      <c r="B32" t="str">
        <f>MID(Articles_collection_modified!A32, FIND(",", Articles_collection_modified!A32) + 1, FIND(",", Articles_collection_modified!A32, FIND(",", Articles_collection_modified!A32) + 1) - FIND(",", Articles_collection_modified!A32) - 1)</f>
        <v>https://www.electrive.com/2025/06/11/edag-group-and-air-to-partner-on-new-evtol/</v>
      </c>
      <c r="C32" t="str">
        <f>IF(ISNUMBER(FIND(", vol",Articles_collection_modified!A32)), MID(Articles_collection_modified!A32, FIND(", vol", Articles_collection_modified!A32) + 5, FIND(",", Articles_collection_modified!A32, FIND(", vol", Articles_collection_modified!A32) + 5) - FIND(", vol", Articles_collection_modified!A32) - 5), MID(Articles_collection_modified!A32, FIND(",vol", Articles_collection_modified!A32) + 4, FIND(",", Articles_collection_modified!A32, FIND(",vol", Articles_collection_modified!A32) + 4) - FIND(",vol",Articles_collection_modified!A32) - 4))</f>
        <v>12</v>
      </c>
      <c r="D32" t="str">
        <f>IF(ISNUMBER(FIND(", 20", Articles_collection_modified!A32)), MID(Articles_collection_modified!A32, FIND(", 20", Articles_collection_modified!A32) + 2, FIND(",", Articles_collection_modified!A32, FIND(", 20", Articles_collection_modified!A32) + 2) - FIND(", 20", Articles_collection_modified!A32) - 2), MID(Articles_collection_modified!A32, FIND(",20", Articles_collection_modified!A32) + 1, FIND(",", Articles_collection_modified!A32, FIND(",20", Articles_collection_modified!A32) + 1) - FIND(",20", Articles_collection_modified!A32) - 1))</f>
        <v>2025-w24</v>
      </c>
      <c r="E32" t="str">
        <f t="shared" si="0"/>
        <v>2025</v>
      </c>
      <c r="F32" t="str">
        <f t="shared" si="1"/>
        <v>24</v>
      </c>
      <c r="G32" t="str" cm="1">
        <f t="array" ref="G32">_xlfn.TEXTJOIN(", ", TRUE, IF(ISNUMBER(SEARCH(Index!$A$8:$A$22, Articles_collection_modified!A32)), Index!$A$8:$A$22, ""))</f>
        <v>aviation &amp; space</v>
      </c>
      <c r="H32" t="str" cm="1">
        <f t="array" ref="H32">IFERROR(INDEX(Index!$A$8:$A$22, MATCH(TRUE, ISNUMBER(SEARCH(Index!$A$8:$A$22, Articles_collection_modified!A32)), 0)), "")</f>
        <v>aviation &amp; space</v>
      </c>
      <c r="I32" t="str" cm="1">
        <f t="array" ref="I32">IFERROR(INDEX(Index!$A$3:$A$5, MATCH(TRUE, ISNUMBER(SEARCH(Index!$A$3:$A$5, Articles_collection_modified!A32)), 0)), "")</f>
        <v>SEEP</v>
      </c>
      <c r="J32" t="str" cm="1">
        <f t="array" ref="J32">IFERROR(INDEX(Index!$A$25:$A$69, MATCH(TRUE, ISNUMBER(SEARCH(Index!$A$25:$A$69, Articles_collection_modified!A32)), 0)), "")</f>
        <v>partnership</v>
      </c>
      <c r="K32" t="str" cm="1">
        <f t="array" ref="K32">IFERROR(INDEX(Index!$C$3:$C$5, MATCH(TRUE, ISNUMBER(SEARCH(Index!$C$3:$C$5, Articles_collection_modified!A32)), 0)), "")</f>
        <v>H2</v>
      </c>
      <c r="L32" t="str" cm="1">
        <f t="array" ref="L32">_xlfn.TEXTJOIN(", ", TRUE, IF(ISNUMBER(SEARCH(Index!$C$8:$C$58, Articles_collection_modified!A32)), Index!$C$8:$C$58, ""))</f>
        <v>NB-1, NB-10</v>
      </c>
      <c r="M32" t="str" cm="1">
        <f t="array" ref="M32">_xlfn.TEXTJOIN(", ", TRUE, IFERROR(VLOOKUP(_xlfn.TEXTSPLIT(L32, ", "), Index!$C$8:$D$58, 2, FALSE), ""))</f>
        <v>Digital Platforms &amp; Marketplaces, Air &amp; Space</v>
      </c>
      <c r="N32" t="str" cm="1">
        <f t="array" ref="N32">_xlfn.TEXTJOIN(", ", TRUE, _xlfn.UNIQUE(_xlfn.FILTERXML("&lt;t&gt;&lt;s&gt;" &amp; SUBSTITUTE(_xlfn.TEXTJOIN(", ", TRUE, _xlfn.UNIQUE(_xlfn._xlws.FILTER(IFERROR(VLOOKUP(LEFT(_xlfn.TEXTSPLIT(L32, ", "), FIND("-", _xlfn.TEXTSPLIT(L32, ", ")) - 1), Index!$F$8:$G$13, 2, FALSE), ""), IFERROR(VLOOKUP(LEFT(_xlfn.TEXTSPLIT(L32, ", "), FIND("-", _xlfn.TEXTSPLIT(L32, ", ")) - 1), Index!$F$8:$G$13, 2, FALSE), "") &lt;&gt; ""))), ", ", "&lt;/s&gt;&lt;s&gt;") &amp; "&lt;/s&gt;&lt;/t&gt;", "//s[normalize-space()]")))</f>
        <v>New Business</v>
      </c>
      <c r="O32" t="str" cm="1">
        <f t="array" ref="O32">IFERROR(INDEX(Index!$C$8:$C$58, MATCH(TRUE, ISNUMBER(SEARCH(Index!$C$8:$C$58, Articles_collection_modified!A32)), 0)), "")</f>
        <v>NB-1</v>
      </c>
      <c r="P32" t="str">
        <f>IFERROR(VLOOKUP(LEFT(O32, FIND("-", O32)-1), Index!$F$8:$G$13, 2, FALSE), "Not Found")</f>
        <v>New Business</v>
      </c>
      <c r="Q32" t="str">
        <f>IFERROR(VLOOKUP(O32, Index!$C$8:$D$58, 2, FALSE), "Not Found")</f>
        <v>Digital Platforms &amp; Marketplaces</v>
      </c>
    </row>
    <row r="33" spans="1:17" x14ac:dyDescent="0.3">
      <c r="A33" t="str">
        <f>LEFT(Articles_collection_modified!A33, FIND(",", Articles_collection_modified!A33) - 1)</f>
        <v>The SP 33 Enables Concrete Paving in Offset and Crosspave Modes : CEG</v>
      </c>
      <c r="B33" t="str">
        <f>MID(Articles_collection_modified!A33, FIND(",", Articles_collection_modified!A33) + 1, FIND(",", Articles_collection_modified!A33, FIND(",", Articles_collection_modified!A33) + 1) - FIND(",", Articles_collection_modified!A33) - 1)</f>
        <v>https://www.constructionequipmentguide.com/the-sp-33-enables-concrete-paving-in-offset-and-crosspave-modes/68146</v>
      </c>
      <c r="C33" t="str">
        <f>IF(ISNUMBER(FIND(", vol",Articles_collection_modified!A33)), MID(Articles_collection_modified!A33, FIND(", vol", Articles_collection_modified!A33) + 5, FIND(",", Articles_collection_modified!A33, FIND(", vol", Articles_collection_modified!A33) + 5) - FIND(", vol", Articles_collection_modified!A33) - 5), MID(Articles_collection_modified!A33, FIND(",vol", Articles_collection_modified!A33) + 4, FIND(",", Articles_collection_modified!A33, FIND(",vol", Articles_collection_modified!A33) + 4) - FIND(",vol",Articles_collection_modified!A33) - 4))</f>
        <v>12</v>
      </c>
      <c r="D33" t="str">
        <f>IF(ISNUMBER(FIND(", 20", Articles_collection_modified!A33)), MID(Articles_collection_modified!A33, FIND(", 20", Articles_collection_modified!A33) + 2, FIND(",", Articles_collection_modified!A33, FIND(", 20", Articles_collection_modified!A33) + 2) - FIND(", 20", Articles_collection_modified!A33) - 2), MID(Articles_collection_modified!A33, FIND(",20", Articles_collection_modified!A33) + 1, FIND(",", Articles_collection_modified!A33, FIND(",20", Articles_collection_modified!A33) + 1) - FIND(",20", Articles_collection_modified!A33) - 1))</f>
        <v>2025-w23</v>
      </c>
      <c r="E33" t="str">
        <f t="shared" si="0"/>
        <v>2025</v>
      </c>
      <c r="F33" t="str">
        <f t="shared" si="1"/>
        <v>23</v>
      </c>
      <c r="G33" t="str" cm="1">
        <f t="array" ref="G33">_xlfn.TEXTJOIN(", ", TRUE, IF(ISNUMBER(SEARCH(Index!$A$8:$A$22, Articles_collection_modified!A33)), Index!$A$8:$A$22, ""))</f>
        <v>Mobile</v>
      </c>
      <c r="H33" t="str" cm="1">
        <f t="array" ref="H33">IFERROR(INDEX(Index!$A$8:$A$22, MATCH(TRUE, ISNUMBER(SEARCH(Index!$A$8:$A$22, Articles_collection_modified!A33)), 0)), "")</f>
        <v>Mobile</v>
      </c>
      <c r="I33" t="str" cm="1">
        <f t="array" ref="I33">IFERROR(INDEX(Index!$A$3:$A$5, MATCH(TRUE, ISNUMBER(SEARCH(Index!$A$3:$A$5, Articles_collection_modified!A33)), 0)), "")</f>
        <v>product release</v>
      </c>
      <c r="J33" t="str" cm="1">
        <f t="array" ref="J33">IFERROR(INDEX(Index!$A$25:$A$69, MATCH(TRUE, ISNUMBER(SEARCH(Index!$A$25:$A$69, Articles_collection_modified!A33)), 0)), "")</f>
        <v>System</v>
      </c>
      <c r="K33" t="str" cm="1">
        <f t="array" ref="K33">IFERROR(INDEX(Index!$C$3:$C$5, MATCH(TRUE, ISNUMBER(SEARCH(Index!$C$3:$C$5, Articles_collection_modified!A33)), 0)), "")</f>
        <v>H1</v>
      </c>
      <c r="L33" t="str" cm="1">
        <f t="array" ref="L33">_xlfn.TEXTJOIN(", ", TRUE, IF(ISNUMBER(SEARCH(Index!$C$8:$C$58, Articles_collection_modified!A33)), Index!$C$8:$C$58, ""))</f>
        <v>HA-1</v>
      </c>
      <c r="M33" t="str" cm="1">
        <f t="array" ref="M33">_xlfn.TEXTJOIN(", ", TRUE, IFERROR(VLOOKUP(_xlfn.TEXTSPLIT(L33, ", "), Index!$C$8:$D$58, 2, FALSE), ""))</f>
        <v>Green &amp; Connected Construction site</v>
      </c>
      <c r="N33" t="str" cm="1">
        <f t="array" ref="N33">_xlfn.TEXTJOIN(", ", TRUE, _xlfn.UNIQUE(_xlfn.FILTERXML("&lt;t&gt;&lt;s&gt;" &amp; SUBSTITUTE(_xlfn.TEXTJOIN(", ", TRUE, _xlfn.UNIQUE(_xlfn._xlws.FILTER(IFERROR(VLOOKUP(LEFT(_xlfn.TEXTSPLIT(L33, ", "), FIND("-", _xlfn.TEXTSPLIT(L33, ", ")) - 1), Index!$F$8:$G$13, 2, FALSE), ""), IFERROR(VLOOKUP(LEFT(_xlfn.TEXTSPLIT(L33, ", "), FIND("-", _xlfn.TEXTSPLIT(L33, ", ")) - 1), Index!$F$8:$G$13, 2, FALSE), "") &lt;&gt; ""))), ", ", "&lt;/s&gt;&lt;s&gt;") &amp; "&lt;/s&gt;&lt;/t&gt;", "//s[normalize-space()]")))</f>
        <v>Hydraulic Applications Ecosystem</v>
      </c>
      <c r="O33" t="str" cm="1">
        <f t="array" ref="O33">IFERROR(INDEX(Index!$C$8:$C$58, MATCH(TRUE, ISNUMBER(SEARCH(Index!$C$8:$C$58, Articles_collection_modified!A33)), 0)), "")</f>
        <v>HA-1</v>
      </c>
      <c r="P33" t="str">
        <f>IFERROR(VLOOKUP(LEFT(O33, FIND("-", O33)-1), Index!$F$8:$G$13, 2, FALSE), "Not Found")</f>
        <v>Hydraulic Applications Ecosystem</v>
      </c>
      <c r="Q33" t="str">
        <f>IFERROR(VLOOKUP(O33, Index!$C$8:$D$58, 2, FALSE), "Not Found")</f>
        <v>Green &amp; Connected Construction site</v>
      </c>
    </row>
    <row r="34" spans="1:17" x14ac:dyDescent="0.3">
      <c r="A34" t="str">
        <f>LEFT(Articles_collection_modified!A34, FIND(",", Articles_collection_modified!A34) - 1)</f>
        <v>Liebherr Invests $230M for New Logistics Center in Tupelo : CEG</v>
      </c>
      <c r="B34" t="str">
        <f>MID(Articles_collection_modified!A34, FIND(",", Articles_collection_modified!A34) + 1, FIND(",", Articles_collection_modified!A34, FIND(",", Articles_collection_modified!A34) + 1) - FIND(",", Articles_collection_modified!A34) - 1)</f>
        <v>https://www.constructionequipmentguide.com/liebherr-invests-320m-for-new-logistics-center-in-tupelo/68158</v>
      </c>
      <c r="C34" t="str">
        <f>IF(ISNUMBER(FIND(", vol",Articles_collection_modified!A34)), MID(Articles_collection_modified!A34, FIND(", vol", Articles_collection_modified!A34) + 5, FIND(",", Articles_collection_modified!A34, FIND(", vol", Articles_collection_modified!A34) + 5) - FIND(", vol", Articles_collection_modified!A34) - 5), MID(Articles_collection_modified!A34, FIND(",vol", Articles_collection_modified!A34) + 4, FIND(",", Articles_collection_modified!A34, FIND(",vol", Articles_collection_modified!A34) + 4) - FIND(",vol",Articles_collection_modified!A34) - 4))</f>
        <v>12</v>
      </c>
      <c r="D34" t="str">
        <f>IF(ISNUMBER(FIND(", 20", Articles_collection_modified!A34)), MID(Articles_collection_modified!A34, FIND(", 20", Articles_collection_modified!A34) + 2, FIND(",", Articles_collection_modified!A34, FIND(", 20", Articles_collection_modified!A34) + 2) - FIND(", 20", Articles_collection_modified!A34) - 2), MID(Articles_collection_modified!A34, FIND(",20", Articles_collection_modified!A34) + 1, FIND(",", Articles_collection_modified!A34, FIND(",20", Articles_collection_modified!A34) + 1) - FIND(",20", Articles_collection_modified!A34) - 1))</f>
        <v>2025-w23</v>
      </c>
      <c r="E34" t="str">
        <f t="shared" si="0"/>
        <v>2025</v>
      </c>
      <c r="F34" t="str">
        <f t="shared" si="1"/>
        <v>23</v>
      </c>
      <c r="G34" t="str" cm="1">
        <f t="array" ref="G34">_xlfn.TEXTJOIN(", ", TRUE, IF(ISNUMBER(SEARCH(Index!$A$8:$A$22, Articles_collection_modified!A34)), Index!$A$8:$A$22, ""))</f>
        <v>Mobile</v>
      </c>
      <c r="H34" t="str" cm="1">
        <f t="array" ref="H34">IFERROR(INDEX(Index!$A$8:$A$22, MATCH(TRUE, ISNUMBER(SEARCH(Index!$A$8:$A$22, Articles_collection_modified!A34)), 0)), "")</f>
        <v>Mobile</v>
      </c>
      <c r="I34" t="str" cm="1">
        <f t="array" ref="I34">IFERROR(INDEX(Index!$A$3:$A$5, MATCH(TRUE, ISNUMBER(SEARCH(Index!$A$3:$A$5, Articles_collection_modified!A34)), 0)), "")</f>
        <v>SEEP</v>
      </c>
      <c r="J34" t="str" cm="1">
        <f t="array" ref="J34">IFERROR(INDEX(Index!$A$25:$A$69, MATCH(TRUE, ISNUMBER(SEARCH(Index!$A$25:$A$69, Articles_collection_modified!A34)), 0)), "")</f>
        <v>investment</v>
      </c>
      <c r="K34" t="str" cm="1">
        <f t="array" ref="K34">IFERROR(INDEX(Index!$C$3:$C$5, MATCH(TRUE, ISNUMBER(SEARCH(Index!$C$3:$C$5, Articles_collection_modified!A34)), 0)), "")</f>
        <v>H1</v>
      </c>
      <c r="L34" t="str" cm="1">
        <f t="array" ref="L34">_xlfn.TEXTJOIN(", ", TRUE, IF(ISNUMBER(SEARCH(Index!$C$8:$C$58, Articles_collection_modified!A34)), Index!$C$8:$C$58, ""))</f>
        <v>HA-1, NB-4</v>
      </c>
      <c r="M34" t="str" cm="1">
        <f t="array" ref="M34">_xlfn.TEXTJOIN(", ", TRUE, IFERROR(VLOOKUP(_xlfn.TEXTSPLIT(L34, ", "), Index!$C$8:$D$58, 2, FALSE), ""))</f>
        <v>Green &amp; Connected Construction site, Geopolitics &amp; Decoupling</v>
      </c>
      <c r="N34" t="str" cm="1">
        <f t="array" ref="N34">_xlfn.TEXTJOIN(", ", TRUE, _xlfn.UNIQUE(_xlfn.FILTERXML("&lt;t&gt;&lt;s&gt;" &amp; SUBSTITUTE(_xlfn.TEXTJOIN(", ", TRUE, _xlfn.UNIQUE(_xlfn._xlws.FILTER(IFERROR(VLOOKUP(LEFT(_xlfn.TEXTSPLIT(L34, ", "), FIND("-", _xlfn.TEXTSPLIT(L34, ", ")) - 1), Index!$F$8:$G$13, 2, FALSE), ""), IFERROR(VLOOKUP(LEFT(_xlfn.TEXTSPLIT(L34, ", "), FIND("-", _xlfn.TEXTSPLIT(L34, ", ")) - 1), Index!$F$8:$G$13, 2, FALSE), "") &lt;&gt; ""))), ", ", "&lt;/s&gt;&lt;s&gt;") &amp; "&lt;/s&gt;&lt;/t&gt;", "//s[normalize-space()]")))</f>
        <v>Hydraulic Applications Ecosystem, New Business</v>
      </c>
      <c r="O34" t="str" cm="1">
        <f t="array" ref="O34">IFERROR(INDEX(Index!$C$8:$C$58, MATCH(TRUE, ISNUMBER(SEARCH(Index!$C$8:$C$58, Articles_collection_modified!A34)), 0)), "")</f>
        <v>HA-1</v>
      </c>
      <c r="P34" t="str">
        <f>IFERROR(VLOOKUP(LEFT(O34, FIND("-", O34)-1), Index!$F$8:$G$13, 2, FALSE), "Not Found")</f>
        <v>Hydraulic Applications Ecosystem</v>
      </c>
      <c r="Q34" t="str">
        <f>IFERROR(VLOOKUP(O34, Index!$C$8:$D$58, 2, FALSE), "Not Found")</f>
        <v>Green &amp; Connected Construction site</v>
      </c>
    </row>
    <row r="35" spans="1:17" x14ac:dyDescent="0.3">
      <c r="A35" t="str">
        <f>LEFT(Articles_collection_modified!A35, FIND(",", Articles_collection_modified!A35) - 1)</f>
        <v>What's Driving the Autonomous Construction Equipment Market? : CEG</v>
      </c>
      <c r="B35" t="str">
        <f>MID(Articles_collection_modified!A35, FIND(",", Articles_collection_modified!A35) + 1, FIND(",", Articles_collection_modified!A35, FIND(",", Articles_collection_modified!A35) + 1) - FIND(",", Articles_collection_modified!A35) - 1)</f>
        <v>https://www.constructionequipmentguide.com/whatand39s-driving-the-autonomous-construction-equipment-market/68160</v>
      </c>
      <c r="C35" t="str">
        <f>IF(ISNUMBER(FIND(", vol",Articles_collection_modified!A35)), MID(Articles_collection_modified!A35, FIND(", vol", Articles_collection_modified!A35) + 5, FIND(",", Articles_collection_modified!A35, FIND(", vol", Articles_collection_modified!A35) + 5) - FIND(", vol", Articles_collection_modified!A35) - 5), MID(Articles_collection_modified!A35, FIND(",vol", Articles_collection_modified!A35) + 4, FIND(",", Articles_collection_modified!A35, FIND(",vol", Articles_collection_modified!A35) + 4) - FIND(",vol",Articles_collection_modified!A35) - 4))</f>
        <v>12</v>
      </c>
      <c r="D35" t="str">
        <f>IF(ISNUMBER(FIND(", 20", Articles_collection_modified!A35)), MID(Articles_collection_modified!A35, FIND(", 20", Articles_collection_modified!A35) + 2, FIND(",", Articles_collection_modified!A35, FIND(", 20", Articles_collection_modified!A35) + 2) - FIND(", 20", Articles_collection_modified!A35) - 2), MID(Articles_collection_modified!A35, FIND(",20", Articles_collection_modified!A35) + 1, FIND(",", Articles_collection_modified!A35, FIND(",20", Articles_collection_modified!A35) + 1) - FIND(",20", Articles_collection_modified!A35) - 1))</f>
        <v>2025-w23</v>
      </c>
      <c r="E35" t="str">
        <f t="shared" si="0"/>
        <v>2025</v>
      </c>
      <c r="F35" t="str">
        <f t="shared" si="1"/>
        <v>23</v>
      </c>
      <c r="G35" t="str" cm="1">
        <f t="array" ref="G35">_xlfn.TEXTJOIN(", ", TRUE, IF(ISNUMBER(SEARCH(Index!$A$8:$A$22, Articles_collection_modified!A35)), Index!$A$8:$A$22, ""))</f>
        <v>Electrification, Mobile</v>
      </c>
      <c r="H35" t="str" cm="1">
        <f t="array" ref="H35">IFERROR(INDEX(Index!$A$8:$A$22, MATCH(TRUE, ISNUMBER(SEARCH(Index!$A$8:$A$22, Articles_collection_modified!A35)), 0)), "")</f>
        <v>Electrification</v>
      </c>
      <c r="I35" t="str" cm="1">
        <f t="array" ref="I35">IFERROR(INDEX(Index!$A$3:$A$5, MATCH(TRUE, ISNUMBER(SEARCH(Index!$A$3:$A$5, Articles_collection_modified!A35)), 0)), "")</f>
        <v>SEEP</v>
      </c>
      <c r="J35" t="str" cm="1">
        <f t="array" ref="J35">IFERROR(INDEX(Index!$A$25:$A$69, MATCH(TRUE, ISNUMBER(SEARCH(Index!$A$25:$A$69, Articles_collection_modified!A35)), 0)), "")</f>
        <v>market development</v>
      </c>
      <c r="K35" t="str" cm="1">
        <f t="array" ref="K35">IFERROR(INDEX(Index!$C$3:$C$5, MATCH(TRUE, ISNUMBER(SEARCH(Index!$C$3:$C$5, Articles_collection_modified!A35)), 0)), "")</f>
        <v>H3</v>
      </c>
      <c r="L35" t="str" cm="1">
        <f t="array" ref="L35">_xlfn.TEXTJOIN(", ", TRUE, IF(ISNUMBER(SEARCH(Index!$C$8:$C$58, Articles_collection_modified!A35)), Index!$C$8:$C$58, ""))</f>
        <v>ES-2, HA-8</v>
      </c>
      <c r="M35" t="str" cm="1">
        <f t="array" ref="M35">_xlfn.TEXTJOIN(", ", TRUE, IFERROR(VLOOKUP(_xlfn.TEXTSPLIT(L35, ", "), Index!$C$8:$D$58, 2, FALSE), ""))</f>
        <v>Enhanced Emission Policy, Sustainable Mining</v>
      </c>
      <c r="N35" t="str" cm="1">
        <f t="array" ref="N35">_xlfn.TEXTJOIN(", ", TRUE, _xlfn.UNIQUE(_xlfn.FILTERXML("&lt;t&gt;&lt;s&gt;" &amp; SUBSTITUTE(_xlfn.TEXTJOIN(", ", TRUE, _xlfn.UNIQUE(_xlfn._xlws.FILTER(IFERROR(VLOOKUP(LEFT(_xlfn.TEXTSPLIT(L35, ", "), FIND("-", _xlfn.TEXTSPLIT(L35, ", ")) - 1), Index!$F$8:$G$13, 2, FALSE), ""), IFERROR(VLOOKUP(LEFT(_xlfn.TEXTSPLIT(L35, ", "), FIND("-", _xlfn.TEXTSPLIT(L35, ", ")) - 1), Index!$F$8:$G$13, 2, FALSE), "") &lt;&gt; ""))), ", ", "&lt;/s&gt;&lt;s&gt;") &amp; "&lt;/s&gt;&lt;/t&gt;", "//s[normalize-space()]")))</f>
        <v>Ecological Sustainability, Hydraulic Applications Ecosystem</v>
      </c>
      <c r="O35" t="str" cm="1">
        <f t="array" ref="O35">IFERROR(INDEX(Index!$C$8:$C$58, MATCH(TRUE, ISNUMBER(SEARCH(Index!$C$8:$C$58, Articles_collection_modified!A35)), 0)), "")</f>
        <v>ES-2</v>
      </c>
      <c r="P35" t="str">
        <f>IFERROR(VLOOKUP(LEFT(O35, FIND("-", O35)-1), Index!$F$8:$G$13, 2, FALSE), "Not Found")</f>
        <v>Ecological Sustainability</v>
      </c>
      <c r="Q35" t="str">
        <f>IFERROR(VLOOKUP(O35, Index!$C$8:$D$58, 2, FALSE), "Not Found")</f>
        <v>Enhanced Emission Policy</v>
      </c>
    </row>
    <row r="36" spans="1:17" x14ac:dyDescent="0.3">
      <c r="A36" t="str">
        <f>LEFT(Articles_collection_modified!A36, FIND(",", Articles_collection_modified!A36) - 1)</f>
        <v>Kyiv National University Launches Concrete Project to Rebuild Ukraine Using 3D Printing and Recycled Materials</v>
      </c>
      <c r="B36" t="str">
        <f>MID(Articles_collection_modified!A36, FIND(",", Articles_collection_modified!A36) + 1, FIND(",", Articles_collection_modified!A36, FIND(",", Articles_collection_modified!A36) + 1) - FIND(",", Articles_collection_modified!A36) - 1)</f>
        <v>https://3dprintingindustry.com/news/kyiv-national-university-launches-concrete-project-to-rebuild-ukraine-using-3d-printing-and-recycled-materials-240282/</v>
      </c>
      <c r="C36" t="str">
        <f>IF(ISNUMBER(FIND(", vol",Articles_collection_modified!A36)), MID(Articles_collection_modified!A36, FIND(", vol", Articles_collection_modified!A36) + 5, FIND(",", Articles_collection_modified!A36, FIND(", vol", Articles_collection_modified!A36) + 5) - FIND(", vol", Articles_collection_modified!A36) - 5), MID(Articles_collection_modified!A36, FIND(",vol", Articles_collection_modified!A36) + 4, FIND(",", Articles_collection_modified!A36, FIND(",vol", Articles_collection_modified!A36) + 4) - FIND(",vol",Articles_collection_modified!A36) - 4))</f>
        <v>12</v>
      </c>
      <c r="D36" t="str">
        <f>IF(ISNUMBER(FIND(", 20", Articles_collection_modified!A36)), MID(Articles_collection_modified!A36, FIND(", 20", Articles_collection_modified!A36) + 2, FIND(",", Articles_collection_modified!A36, FIND(", 20", Articles_collection_modified!A36) + 2) - FIND(", 20", Articles_collection_modified!A36) - 2), MID(Articles_collection_modified!A36, FIND(",20", Articles_collection_modified!A36) + 1, FIND(",", Articles_collection_modified!A36, FIND(",20", Articles_collection_modified!A36) + 1) - FIND(",20", Articles_collection_modified!A36) - 1))</f>
        <v>2025-w23</v>
      </c>
      <c r="E36" t="str">
        <f t="shared" si="0"/>
        <v>2025</v>
      </c>
      <c r="F36" t="str">
        <f t="shared" si="1"/>
        <v>23</v>
      </c>
      <c r="G36" t="str" cm="1">
        <f t="array" ref="G36">_xlfn.TEXTJOIN(", ", TRUE, IF(ISNUMBER(SEARCH(Index!$A$8:$A$22, Articles_collection_modified!A36)), Index!$A$8:$A$22, ""))</f>
        <v>3dp</v>
      </c>
      <c r="H36" t="str" cm="1">
        <f t="array" ref="H36">IFERROR(INDEX(Index!$A$8:$A$22, MATCH(TRUE, ISNUMBER(SEARCH(Index!$A$8:$A$22, Articles_collection_modified!A36)), 0)), "")</f>
        <v>3dp</v>
      </c>
      <c r="I36" t="str" cm="1">
        <f t="array" ref="I36">IFERROR(INDEX(Index!$A$3:$A$5, MATCH(TRUE, ISNUMBER(SEARCH(Index!$A$3:$A$5, Articles_collection_modified!A36)), 0)), "")</f>
        <v>Technology</v>
      </c>
      <c r="J36" t="str" cm="1">
        <f t="array" ref="J36">IFERROR(INDEX(Index!$A$25:$A$69, MATCH(TRUE, ISNUMBER(SEARCH(Index!$A$25:$A$69, Articles_collection_modified!A36)), 0)), "")</f>
        <v>Materials</v>
      </c>
      <c r="K36" t="str" cm="1">
        <f t="array" ref="K36">IFERROR(INDEX(Index!$C$3:$C$5, MATCH(TRUE, ISNUMBER(SEARCH(Index!$C$3:$C$5, Articles_collection_modified!A36)), 0)), "")</f>
        <v>H3</v>
      </c>
      <c r="L36" t="str" cm="1">
        <f t="array" ref="L36">_xlfn.TEXTJOIN(", ", TRUE, IF(ISNUMBER(SEARCH(Index!$C$8:$C$58, Articles_collection_modified!A36)), Index!$C$8:$C$58, ""))</f>
        <v>ES-4, HA-1, IPr-7</v>
      </c>
      <c r="M36" t="str" cm="1">
        <f t="array" ref="M36">_xlfn.TEXTJOIN(", ", TRUE, IFERROR(VLOOKUP(_xlfn.TEXTSPLIT(L36, ", "), Index!$C$8:$D$58, 2, FALSE), ""))</f>
        <v>Circular Economy, Green &amp; Connected Construction site, Additive Manufacturing Technologies</v>
      </c>
      <c r="N36" t="str" cm="1">
        <f t="array" ref="N36">_xlfn.TEXTJOIN(", ", TRUE, _xlfn.UNIQUE(_xlfn.FILTERXML("&lt;t&gt;&lt;s&gt;" &amp; SUBSTITUTE(_xlfn.TEXTJOIN(", ", TRUE, _xlfn.UNIQUE(_xlfn._xlws.FILTER(IFERROR(VLOOKUP(LEFT(_xlfn.TEXTSPLIT(L36, ", "), FIND("-", _xlfn.TEXTSPLIT(L36, ", ")) - 1), Index!$F$8:$G$13, 2, FALSE), ""), IFERROR(VLOOKUP(LEFT(_xlfn.TEXTSPLIT(L36, ", "), FIND("-", _xlfn.TEXTSPLIT(L36, ", ")) - 1), Index!$F$8:$G$13, 2, FALSE), "") &lt;&gt; ""))), ", ", "&lt;/s&gt;&lt;s&gt;") &amp; "&lt;/s&gt;&lt;/t&gt;", "//s[normalize-space()]")))</f>
        <v>Ecological Sustainability, Hydraulic Applications Ecosystem, Intelligent Production</v>
      </c>
      <c r="O36" t="str" cm="1">
        <f t="array" ref="O36">IFERROR(INDEX(Index!$C$8:$C$58, MATCH(TRUE, ISNUMBER(SEARCH(Index!$C$8:$C$58, Articles_collection_modified!A36)), 0)), "")</f>
        <v>ES-4</v>
      </c>
      <c r="P36" t="str">
        <f>IFERROR(VLOOKUP(LEFT(O36, FIND("-", O36)-1), Index!$F$8:$G$13, 2, FALSE), "Not Found")</f>
        <v>Ecological Sustainability</v>
      </c>
      <c r="Q36" t="str">
        <f>IFERROR(VLOOKUP(O36, Index!$C$8:$D$58, 2, FALSE), "Not Found")</f>
        <v>Circular Economy</v>
      </c>
    </row>
    <row r="37" spans="1:17" x14ac:dyDescent="0.3">
      <c r="A37" t="str">
        <f>LEFT(Articles_collection_modified!A37, FIND(",", Articles_collection_modified!A37) - 1)</f>
        <v>International Mining | Hitachi Construction Machinery and TU Delft join forces on mining research project</v>
      </c>
      <c r="B37" t="str">
        <f>MID(Articles_collection_modified!A37, FIND(",", Articles_collection_modified!A37) + 1, FIND(",", Articles_collection_modified!A37, FIND(",", Articles_collection_modified!A37) + 1) - FIND(",", Articles_collection_modified!A37) - 1)</f>
        <v>https://im-mining.com/2025/05/28/hitachi-construction-machinery-and-tu-delft-join-forces-on-mining-research-project/</v>
      </c>
      <c r="C37" t="str">
        <f>IF(ISNUMBER(FIND(", vol",Articles_collection_modified!A37)), MID(Articles_collection_modified!A37, FIND(", vol", Articles_collection_modified!A37) + 5, FIND(",", Articles_collection_modified!A37, FIND(", vol", Articles_collection_modified!A37) + 5) - FIND(", vol", Articles_collection_modified!A37) - 5), MID(Articles_collection_modified!A37, FIND(",vol", Articles_collection_modified!A37) + 4, FIND(",", Articles_collection_modified!A37, FIND(",vol", Articles_collection_modified!A37) + 4) - FIND(",vol",Articles_collection_modified!A37) - 4))</f>
        <v>12</v>
      </c>
      <c r="D37" t="str">
        <f>IF(ISNUMBER(FIND(", 20", Articles_collection_modified!A37)), MID(Articles_collection_modified!A37, FIND(", 20", Articles_collection_modified!A37) + 2, FIND(",", Articles_collection_modified!A37, FIND(", 20", Articles_collection_modified!A37) + 2) - FIND(", 20", Articles_collection_modified!A37) - 2), MID(Articles_collection_modified!A37, FIND(",20", Articles_collection_modified!A37) + 1, FIND(",", Articles_collection_modified!A37, FIND(",20", Articles_collection_modified!A37) + 1) - FIND(",20", Articles_collection_modified!A37) - 1))</f>
        <v>2025-w22</v>
      </c>
      <c r="E37" t="str">
        <f t="shared" si="0"/>
        <v>2025</v>
      </c>
      <c r="F37" t="str">
        <f t="shared" si="1"/>
        <v>22</v>
      </c>
      <c r="G37" t="str" cm="1">
        <f t="array" ref="G37">_xlfn.TEXTJOIN(", ", TRUE, IF(ISNUMBER(SEARCH(Index!$A$8:$A$22, Articles_collection_modified!A37)), Index!$A$8:$A$22, ""))</f>
        <v>Mobile</v>
      </c>
      <c r="H37" t="str" cm="1">
        <f t="array" ref="H37">IFERROR(INDEX(Index!$A$8:$A$22, MATCH(TRUE, ISNUMBER(SEARCH(Index!$A$8:$A$22, Articles_collection_modified!A37)), 0)), "")</f>
        <v>Mobile</v>
      </c>
      <c r="I37" t="str" cm="1">
        <f t="array" ref="I37">IFERROR(INDEX(Index!$A$3:$A$5, MATCH(TRUE, ISNUMBER(SEARCH(Index!$A$3:$A$5, Articles_collection_modified!A37)), 0)), "")</f>
        <v>Technology</v>
      </c>
      <c r="J37" t="str" cm="1">
        <f t="array" ref="J37">IFERROR(INDEX(Index!$A$25:$A$69, MATCH(TRUE, ISNUMBER(SEARCH(Index!$A$25:$A$69, Articles_collection_modified!A37)), 0)), "")</f>
        <v>Research</v>
      </c>
      <c r="K37" t="str" cm="1">
        <f t="array" ref="K37">IFERROR(INDEX(Index!$C$3:$C$5, MATCH(TRUE, ISNUMBER(SEARCH(Index!$C$3:$C$5, Articles_collection_modified!A37)), 0)), "")</f>
        <v>H3</v>
      </c>
      <c r="L37" t="str" cm="1">
        <f t="array" ref="L37">_xlfn.TEXTJOIN(", ", TRUE, IF(ISNUMBER(SEARCH(Index!$C$8:$C$58, Articles_collection_modified!A37)), Index!$C$8:$C$58, ""))</f>
        <v>HA-8, SD-4</v>
      </c>
      <c r="M37" t="str" cm="1">
        <f t="array" ref="M37">_xlfn.TEXTJOIN(", ", TRUE, IFERROR(VLOOKUP(_xlfn.TEXTSPLIT(L37, ", "), Index!$C$8:$D$58, 2, FALSE), ""))</f>
        <v>Sustainable Mining, Big Data Value Creation</v>
      </c>
      <c r="N37" t="str" cm="1">
        <f t="array" ref="N37">_xlfn.TEXTJOIN(", ", TRUE, _xlfn.UNIQUE(_xlfn.FILTERXML("&lt;t&gt;&lt;s&gt;" &amp; SUBSTITUTE(_xlfn.TEXTJOIN(", ", TRUE, _xlfn.UNIQUE(_xlfn._xlws.FILTER(IFERROR(VLOOKUP(LEFT(_xlfn.TEXTSPLIT(L37, ", "), FIND("-", _xlfn.TEXTSPLIT(L37, ", ")) - 1), Index!$F$8:$G$13, 2, FALSE), ""), IFERROR(VLOOKUP(LEFT(_xlfn.TEXTSPLIT(L37, ", "), FIND("-", _xlfn.TEXTSPLIT(L37, ", ")) - 1), Index!$F$8:$G$13, 2, FALSE), "") &lt;&gt; ""))), ", ", "&lt;/s&gt;&lt;s&gt;") &amp; "&lt;/s&gt;&lt;/t&gt;", "//s[normalize-space()]")))</f>
        <v>Hydraulic Applications Ecosystem, Smart Data Usage</v>
      </c>
      <c r="O37" t="str" cm="1">
        <f t="array" ref="O37">IFERROR(INDEX(Index!$C$8:$C$58, MATCH(TRUE, ISNUMBER(SEARCH(Index!$C$8:$C$58, Articles_collection_modified!A37)), 0)), "")</f>
        <v>HA-8</v>
      </c>
      <c r="P37" t="str">
        <f>IFERROR(VLOOKUP(LEFT(O37, FIND("-", O37)-1), Index!$F$8:$G$13, 2, FALSE), "Not Found")</f>
        <v>Hydraulic Applications Ecosystem</v>
      </c>
      <c r="Q37" t="str">
        <f>IFERROR(VLOOKUP(O37, Index!$C$8:$D$58, 2, FALSE), "Not Found")</f>
        <v>Sustainable Mining</v>
      </c>
    </row>
    <row r="38" spans="1:17" x14ac:dyDescent="0.3">
      <c r="A38" t="str">
        <f>LEFT(Articles_collection_modified!A38, FIND(",", Articles_collection_modified!A38) - 1)</f>
        <v>Combilift launches two new innovations at Ligna 2025 | Industrial Vehicle Technology International</v>
      </c>
      <c r="B38" t="str">
        <f>MID(Articles_collection_modified!A38, FIND(",", Articles_collection_modified!A38) + 1, FIND(",", Articles_collection_modified!A38, FIND(",", Articles_collection_modified!A38) + 1) - FIND(",", Articles_collection_modified!A38) - 1)</f>
        <v>https://www.ivtinternational.com/news/materials-handling/combilift-launches-two-new-innovations-at-ligna-2025.html</v>
      </c>
      <c r="C38" t="str">
        <f>IF(ISNUMBER(FIND(", vol",Articles_collection_modified!A38)), MID(Articles_collection_modified!A38, FIND(", vol", Articles_collection_modified!A38) + 5, FIND(",", Articles_collection_modified!A38, FIND(", vol", Articles_collection_modified!A38) + 5) - FIND(", vol", Articles_collection_modified!A38) - 5), MID(Articles_collection_modified!A38, FIND(",vol", Articles_collection_modified!A38) + 4, FIND(",", Articles_collection_modified!A38, FIND(",vol", Articles_collection_modified!A38) + 4) - FIND(",vol",Articles_collection_modified!A38) - 4))</f>
        <v>12</v>
      </c>
      <c r="D38" t="str">
        <f>IF(ISNUMBER(FIND(", 20", Articles_collection_modified!A38)), MID(Articles_collection_modified!A38, FIND(", 20", Articles_collection_modified!A38) + 2, FIND(",", Articles_collection_modified!A38, FIND(", 20", Articles_collection_modified!A38) + 2) - FIND(", 20", Articles_collection_modified!A38) - 2), MID(Articles_collection_modified!A38, FIND(",20", Articles_collection_modified!A38) + 1, FIND(",", Articles_collection_modified!A38, FIND(",20", Articles_collection_modified!A38) + 1) - FIND(",20", Articles_collection_modified!A38) - 1))</f>
        <v>2025-w22</v>
      </c>
      <c r="E38" t="str">
        <f t="shared" si="0"/>
        <v>2025</v>
      </c>
      <c r="F38" t="str">
        <f t="shared" si="1"/>
        <v>22</v>
      </c>
      <c r="G38" t="str" cm="1">
        <f t="array" ref="G38">_xlfn.TEXTJOIN(", ", TRUE, IF(ISNUMBER(SEARCH(Index!$A$8:$A$22, Articles_collection_modified!A38)), Index!$A$8:$A$22, ""))</f>
        <v>Electrification, Mobile</v>
      </c>
      <c r="H38" t="str" cm="1">
        <f t="array" ref="H38">IFERROR(INDEX(Index!$A$8:$A$22, MATCH(TRUE, ISNUMBER(SEARCH(Index!$A$8:$A$22, Articles_collection_modified!A38)), 0)), "")</f>
        <v>Electrification</v>
      </c>
      <c r="I38" t="str" cm="1">
        <f t="array" ref="I38">IFERROR(INDEX(Index!$A$3:$A$5, MATCH(TRUE, ISNUMBER(SEARCH(Index!$A$3:$A$5, Articles_collection_modified!A38)), 0)), "")</f>
        <v>product release</v>
      </c>
      <c r="J38" t="str" cm="1">
        <f t="array" ref="J38">IFERROR(INDEX(Index!$A$25:$A$69, MATCH(TRUE, ISNUMBER(SEARCH(Index!$A$25:$A$69, Articles_collection_modified!A38)), 0)), "")</f>
        <v>System</v>
      </c>
      <c r="K38" t="str" cm="1">
        <f t="array" ref="K38">IFERROR(INDEX(Index!$C$3:$C$5, MATCH(TRUE, ISNUMBER(SEARCH(Index!$C$3:$C$5, Articles_collection_modified!A38)), 0)), "")</f>
        <v>H1</v>
      </c>
      <c r="L38" t="str" cm="1">
        <f t="array" ref="L38">_xlfn.TEXTJOIN(", ", TRUE, IF(ISNUMBER(SEARCH(Index!$C$8:$C$58, Articles_collection_modified!A38)), Index!$C$8:$C$58, ""))</f>
        <v>ES-2, HA-4</v>
      </c>
      <c r="M38" t="str" cm="1">
        <f t="array" ref="M38">_xlfn.TEXTJOIN(", ", TRUE, IFERROR(VLOOKUP(_xlfn.TEXTSPLIT(L38, ", "), Index!$C$8:$D$58, 2, FALSE), ""))</f>
        <v>Enhanced Emission Policy, Autonomous Material Handling</v>
      </c>
      <c r="N38" t="str" cm="1">
        <f t="array" ref="N38">_xlfn.TEXTJOIN(", ", TRUE, _xlfn.UNIQUE(_xlfn.FILTERXML("&lt;t&gt;&lt;s&gt;" &amp; SUBSTITUTE(_xlfn.TEXTJOIN(", ", TRUE, _xlfn.UNIQUE(_xlfn._xlws.FILTER(IFERROR(VLOOKUP(LEFT(_xlfn.TEXTSPLIT(L38, ", "), FIND("-", _xlfn.TEXTSPLIT(L38, ", ")) - 1), Index!$F$8:$G$13, 2, FALSE), ""), IFERROR(VLOOKUP(LEFT(_xlfn.TEXTSPLIT(L38, ", "), FIND("-", _xlfn.TEXTSPLIT(L38, ", ")) - 1), Index!$F$8:$G$13, 2, FALSE), "") &lt;&gt; ""))), ", ", "&lt;/s&gt;&lt;s&gt;") &amp; "&lt;/s&gt;&lt;/t&gt;", "//s[normalize-space()]")))</f>
        <v>Ecological Sustainability, Hydraulic Applications Ecosystem</v>
      </c>
      <c r="O38" t="str" cm="1">
        <f t="array" ref="O38">IFERROR(INDEX(Index!$C$8:$C$58, MATCH(TRUE, ISNUMBER(SEARCH(Index!$C$8:$C$58, Articles_collection_modified!A38)), 0)), "")</f>
        <v>ES-2</v>
      </c>
      <c r="P38" t="str">
        <f>IFERROR(VLOOKUP(LEFT(O38, FIND("-", O38)-1), Index!$F$8:$G$13, 2, FALSE), "Not Found")</f>
        <v>Ecological Sustainability</v>
      </c>
      <c r="Q38" t="str">
        <f>IFERROR(VLOOKUP(O38, Index!$C$8:$D$58, 2, FALSE), "Not Found")</f>
        <v>Enhanced Emission Policy</v>
      </c>
    </row>
    <row r="39" spans="1:17" x14ac:dyDescent="0.3">
      <c r="A39" t="str">
        <f>LEFT(Articles_collection_modified!A39, FIND(",", Articles_collection_modified!A39) - 1)</f>
        <v>Volvo Construction Equipment unveils new generation short swing wheeled excavators | Industrial Vehicle Technology International</v>
      </c>
      <c r="B39" t="str">
        <f>MID(Articles_collection_modified!A39, FIND(",", Articles_collection_modified!A39) + 1, FIND(",", Articles_collection_modified!A39, FIND(",", Articles_collection_modified!A39) + 1) - FIND(",", Articles_collection_modified!A39) - 1)</f>
        <v>https://www.ivtinternational.com/news/construction/volvo-construction-equipment-unveils-new-generation-short-swing-wheeled-excavators.html</v>
      </c>
      <c r="C39" t="str">
        <f>IF(ISNUMBER(FIND(", vol",Articles_collection_modified!A39)), MID(Articles_collection_modified!A39, FIND(", vol", Articles_collection_modified!A39) + 5, FIND(",", Articles_collection_modified!A39, FIND(", vol", Articles_collection_modified!A39) + 5) - FIND(", vol", Articles_collection_modified!A39) - 5), MID(Articles_collection_modified!A39, FIND(",vol", Articles_collection_modified!A39) + 4, FIND(",", Articles_collection_modified!A39, FIND(",vol", Articles_collection_modified!A39) + 4) - FIND(",vol",Articles_collection_modified!A39) - 4))</f>
        <v>11</v>
      </c>
      <c r="D39" t="str">
        <f>IF(ISNUMBER(FIND(", 20", Articles_collection_modified!A39)), MID(Articles_collection_modified!A39, FIND(", 20", Articles_collection_modified!A39) + 2, FIND(",", Articles_collection_modified!A39, FIND(", 20", Articles_collection_modified!A39) + 2) - FIND(", 20", Articles_collection_modified!A39) - 2), MID(Articles_collection_modified!A39, FIND(",20", Articles_collection_modified!A39) + 1, FIND(",", Articles_collection_modified!A39, FIND(",20", Articles_collection_modified!A39) + 1) - FIND(",20", Articles_collection_modified!A39) - 1))</f>
        <v>2025-w22</v>
      </c>
      <c r="E39" t="str">
        <f t="shared" si="0"/>
        <v>2025</v>
      </c>
      <c r="F39" t="str">
        <f t="shared" si="1"/>
        <v>22</v>
      </c>
      <c r="G39" t="str" cm="1">
        <f t="array" ref="G39">_xlfn.TEXTJOIN(", ", TRUE, IF(ISNUMBER(SEARCH(Index!$A$8:$A$22, Articles_collection_modified!A39)), Index!$A$8:$A$22, ""))</f>
        <v>Mobile</v>
      </c>
      <c r="H39" t="str" cm="1">
        <f t="array" ref="H39">IFERROR(INDEX(Index!$A$8:$A$22, MATCH(TRUE, ISNUMBER(SEARCH(Index!$A$8:$A$22, Articles_collection_modified!A39)), 0)), "")</f>
        <v>Mobile</v>
      </c>
      <c r="I39" t="str" cm="1">
        <f t="array" ref="I39">IFERROR(INDEX(Index!$A$3:$A$5, MATCH(TRUE, ISNUMBER(SEARCH(Index!$A$3:$A$5, Articles_collection_modified!A39)), 0)), "")</f>
        <v>product release</v>
      </c>
      <c r="J39" t="str" cm="1">
        <f t="array" ref="J39">IFERROR(INDEX(Index!$A$25:$A$69, MATCH(TRUE, ISNUMBER(SEARCH(Index!$A$25:$A$69, Articles_collection_modified!A39)), 0)), "")</f>
        <v>System</v>
      </c>
      <c r="K39" t="str" cm="1">
        <f t="array" ref="K39">IFERROR(INDEX(Index!$C$3:$C$5, MATCH(TRUE, ISNUMBER(SEARCH(Index!$C$3:$C$5, Articles_collection_modified!A39)), 0)), "")</f>
        <v>H1</v>
      </c>
      <c r="L39" t="str" cm="1">
        <f t="array" ref="L39">_xlfn.TEXTJOIN(", ", TRUE, IF(ISNUMBER(SEARCH(Index!$C$8:$C$58, Articles_collection_modified!A39)), Index!$C$8:$C$58, ""))</f>
        <v>HA-1</v>
      </c>
      <c r="M39" t="str" cm="1">
        <f t="array" ref="M39">_xlfn.TEXTJOIN(", ", TRUE, IFERROR(VLOOKUP(_xlfn.TEXTSPLIT(L39, ", "), Index!$C$8:$D$58, 2, FALSE), ""))</f>
        <v>Green &amp; Connected Construction site</v>
      </c>
      <c r="N39" t="str" cm="1">
        <f t="array" ref="N39">_xlfn.TEXTJOIN(", ", TRUE, _xlfn.UNIQUE(_xlfn.FILTERXML("&lt;t&gt;&lt;s&gt;" &amp; SUBSTITUTE(_xlfn.TEXTJOIN(", ", TRUE, _xlfn.UNIQUE(_xlfn._xlws.FILTER(IFERROR(VLOOKUP(LEFT(_xlfn.TEXTSPLIT(L39, ", "), FIND("-", _xlfn.TEXTSPLIT(L39, ", ")) - 1), Index!$F$8:$G$13, 2, FALSE), ""), IFERROR(VLOOKUP(LEFT(_xlfn.TEXTSPLIT(L39, ", "), FIND("-", _xlfn.TEXTSPLIT(L39, ", ")) - 1), Index!$F$8:$G$13, 2, FALSE), "") &lt;&gt; ""))), ", ", "&lt;/s&gt;&lt;s&gt;") &amp; "&lt;/s&gt;&lt;/t&gt;", "//s[normalize-space()]")))</f>
        <v>Hydraulic Applications Ecosystem</v>
      </c>
      <c r="O39" t="str" cm="1">
        <f t="array" ref="O39">IFERROR(INDEX(Index!$C$8:$C$58, MATCH(TRUE, ISNUMBER(SEARCH(Index!$C$8:$C$58, Articles_collection_modified!A39)), 0)), "")</f>
        <v>HA-1</v>
      </c>
      <c r="P39" t="str">
        <f>IFERROR(VLOOKUP(LEFT(O39, FIND("-", O39)-1), Index!$F$8:$G$13, 2, FALSE), "Not Found")</f>
        <v>Hydraulic Applications Ecosystem</v>
      </c>
      <c r="Q39" t="str">
        <f>IFERROR(VLOOKUP(O39, Index!$C$8:$D$58, 2, FALSE), "Not Found")</f>
        <v>Green &amp; Connected Construction site</v>
      </c>
    </row>
    <row r="40" spans="1:17" x14ac:dyDescent="0.3">
      <c r="A40" t="str">
        <f>LEFT(Articles_collection_modified!A40, FIND(",", Articles_collection_modified!A40) - 1)</f>
        <v>Case Construction Equipment unveils two new midi excavators | Industrial Vehicle Technology International</v>
      </c>
      <c r="B40" t="str">
        <f>MID(Articles_collection_modified!A40, FIND(",", Articles_collection_modified!A40) + 1, FIND(",", Articles_collection_modified!A40, FIND(",", Articles_collection_modified!A40) + 1) - FIND(",", Articles_collection_modified!A40) - 1)</f>
        <v>https://www.ivtinternational.com/news/construction/case-construction-equipment-unveils-two-new-midi-excavators.html</v>
      </c>
      <c r="C40" t="str">
        <f>IF(ISNUMBER(FIND(", vol",Articles_collection_modified!A40)), MID(Articles_collection_modified!A40, FIND(", vol", Articles_collection_modified!A40) + 5, FIND(",", Articles_collection_modified!A40, FIND(", vol", Articles_collection_modified!A40) + 5) - FIND(", vol", Articles_collection_modified!A40) - 5), MID(Articles_collection_modified!A40, FIND(",vol", Articles_collection_modified!A40) + 4, FIND(",", Articles_collection_modified!A40, FIND(",vol", Articles_collection_modified!A40) + 4) - FIND(",vol",Articles_collection_modified!A40) - 4))</f>
        <v>12</v>
      </c>
      <c r="D40" t="str">
        <f>IF(ISNUMBER(FIND(", 20", Articles_collection_modified!A40)), MID(Articles_collection_modified!A40, FIND(", 20", Articles_collection_modified!A40) + 2, FIND(",", Articles_collection_modified!A40, FIND(", 20", Articles_collection_modified!A40) + 2) - FIND(", 20", Articles_collection_modified!A40) - 2), MID(Articles_collection_modified!A40, FIND(",20", Articles_collection_modified!A40) + 1, FIND(",", Articles_collection_modified!A40, FIND(",20", Articles_collection_modified!A40) + 1) - FIND(",20", Articles_collection_modified!A40) - 1))</f>
        <v>2025-w23</v>
      </c>
      <c r="E40" t="str">
        <f t="shared" si="0"/>
        <v>2025</v>
      </c>
      <c r="F40" t="str">
        <f t="shared" si="1"/>
        <v>23</v>
      </c>
      <c r="G40" t="str" cm="1">
        <f t="array" ref="G40">_xlfn.TEXTJOIN(", ", TRUE, IF(ISNUMBER(SEARCH(Index!$A$8:$A$22, Articles_collection_modified!A40)), Index!$A$8:$A$22, ""))</f>
        <v>Mobile</v>
      </c>
      <c r="H40" t="str" cm="1">
        <f t="array" ref="H40">IFERROR(INDEX(Index!$A$8:$A$22, MATCH(TRUE, ISNUMBER(SEARCH(Index!$A$8:$A$22, Articles_collection_modified!A40)), 0)), "")</f>
        <v>Mobile</v>
      </c>
      <c r="I40" t="str" cm="1">
        <f t="array" ref="I40">IFERROR(INDEX(Index!$A$3:$A$5, MATCH(TRUE, ISNUMBER(SEARCH(Index!$A$3:$A$5, Articles_collection_modified!A40)), 0)), "")</f>
        <v>product release</v>
      </c>
      <c r="J40" t="str" cm="1">
        <f t="array" ref="J40">IFERROR(INDEX(Index!$A$25:$A$69, MATCH(TRUE, ISNUMBER(SEARCH(Index!$A$25:$A$69, Articles_collection_modified!A40)), 0)), "")</f>
        <v>System</v>
      </c>
      <c r="K40" t="str" cm="1">
        <f t="array" ref="K40">IFERROR(INDEX(Index!$C$3:$C$5, MATCH(TRUE, ISNUMBER(SEARCH(Index!$C$3:$C$5, Articles_collection_modified!A40)), 0)), "")</f>
        <v>H1</v>
      </c>
      <c r="L40" t="str" cm="1">
        <f t="array" ref="L40">_xlfn.TEXTJOIN(", ", TRUE, IF(ISNUMBER(SEARCH(Index!$C$8:$C$58, Articles_collection_modified!A40)), Index!$C$8:$C$58, ""))</f>
        <v>HA-1</v>
      </c>
      <c r="M40" t="str" cm="1">
        <f t="array" ref="M40">_xlfn.TEXTJOIN(", ", TRUE, IFERROR(VLOOKUP(_xlfn.TEXTSPLIT(L40, ", "), Index!$C$8:$D$58, 2, FALSE), ""))</f>
        <v>Green &amp; Connected Construction site</v>
      </c>
      <c r="N40" t="str" cm="1">
        <f t="array" ref="N40">_xlfn.TEXTJOIN(", ", TRUE, _xlfn.UNIQUE(_xlfn.FILTERXML("&lt;t&gt;&lt;s&gt;" &amp; SUBSTITUTE(_xlfn.TEXTJOIN(", ", TRUE, _xlfn.UNIQUE(_xlfn._xlws.FILTER(IFERROR(VLOOKUP(LEFT(_xlfn.TEXTSPLIT(L40, ", "), FIND("-", _xlfn.TEXTSPLIT(L40, ", ")) - 1), Index!$F$8:$G$13, 2, FALSE), ""), IFERROR(VLOOKUP(LEFT(_xlfn.TEXTSPLIT(L40, ", "), FIND("-", _xlfn.TEXTSPLIT(L40, ", ")) - 1), Index!$F$8:$G$13, 2, FALSE), "") &lt;&gt; ""))), ", ", "&lt;/s&gt;&lt;s&gt;") &amp; "&lt;/s&gt;&lt;/t&gt;", "//s[normalize-space()]")))</f>
        <v>Hydraulic Applications Ecosystem</v>
      </c>
      <c r="O40" t="str" cm="1">
        <f t="array" ref="O40">IFERROR(INDEX(Index!$C$8:$C$58, MATCH(TRUE, ISNUMBER(SEARCH(Index!$C$8:$C$58, Articles_collection_modified!A40)), 0)), "")</f>
        <v>HA-1</v>
      </c>
      <c r="P40" t="str">
        <f>IFERROR(VLOOKUP(LEFT(O40, FIND("-", O40)-1), Index!$F$8:$G$13, 2, FALSE), "Not Found")</f>
        <v>Hydraulic Applications Ecosystem</v>
      </c>
      <c r="Q40" t="str">
        <f>IFERROR(VLOOKUP(O40, Index!$C$8:$D$58, 2, FALSE), "Not Found")</f>
        <v>Green &amp; Connected Construction site</v>
      </c>
    </row>
    <row r="41" spans="1:17" x14ac:dyDescent="0.3">
      <c r="A41" t="str">
        <f>LEFT(Articles_collection_modified!A41, FIND(",", Articles_collection_modified!A41) - 1)</f>
        <v>Japan emerges as the number one market for Russian timber | Forest Machine Magazine</v>
      </c>
      <c r="B41" t="str">
        <f>MID(Articles_collection_modified!A41, FIND(",", Articles_collection_modified!A41) + 1, FIND(",", Articles_collection_modified!A41, FIND(",", Articles_collection_modified!A41) + 1) - FIND(",", Articles_collection_modified!A41) - 1)</f>
        <v>https://forestmachinemagazine.com/japan-emerges-as-number-one/?utm_source=rss&amp;utm_medium=rss&amp;utm_campaign=japan-emerges-as-number-one</v>
      </c>
      <c r="C41" t="str">
        <f>IF(ISNUMBER(FIND(", vol",Articles_collection_modified!A41)), MID(Articles_collection_modified!A41, FIND(", vol", Articles_collection_modified!A41) + 5, FIND(",", Articles_collection_modified!A41, FIND(", vol", Articles_collection_modified!A41) + 5) - FIND(", vol", Articles_collection_modified!A41) - 5), MID(Articles_collection_modified!A41, FIND(",vol", Articles_collection_modified!A41) + 4, FIND(",", Articles_collection_modified!A41, FIND(",vol", Articles_collection_modified!A41) + 4) - FIND(",vol",Articles_collection_modified!A41) - 4))</f>
        <v>12</v>
      </c>
      <c r="D41" t="str">
        <f>IF(ISNUMBER(FIND(", 20", Articles_collection_modified!A41)), MID(Articles_collection_modified!A41, FIND(", 20", Articles_collection_modified!A41) + 2, FIND(",", Articles_collection_modified!A41, FIND(", 20", Articles_collection_modified!A41) + 2) - FIND(", 20", Articles_collection_modified!A41) - 2), MID(Articles_collection_modified!A41, FIND(",20", Articles_collection_modified!A41) + 1, FIND(",", Articles_collection_modified!A41, FIND(",20", Articles_collection_modified!A41) + 1) - FIND(",20", Articles_collection_modified!A41) - 1))</f>
        <v>2025-w23</v>
      </c>
      <c r="E41" t="str">
        <f t="shared" si="0"/>
        <v>2025</v>
      </c>
      <c r="F41" t="str">
        <f t="shared" si="1"/>
        <v>23</v>
      </c>
      <c r="G41" t="str" cm="1">
        <f t="array" ref="G41">_xlfn.TEXTJOIN(", ", TRUE, IF(ISNUMBER(SEARCH(Index!$A$8:$A$22, Articles_collection_modified!A41)), Index!$A$8:$A$22, ""))</f>
        <v>Mobile</v>
      </c>
      <c r="H41" t="str" cm="1">
        <f t="array" ref="H41">IFERROR(INDEX(Index!$A$8:$A$22, MATCH(TRUE, ISNUMBER(SEARCH(Index!$A$8:$A$22, Articles_collection_modified!A41)), 0)), "")</f>
        <v>Mobile</v>
      </c>
      <c r="I41" t="str" cm="1">
        <f t="array" ref="I41">IFERROR(INDEX(Index!$A$3:$A$5, MATCH(TRUE, ISNUMBER(SEARCH(Index!$A$3:$A$5, Articles_collection_modified!A41)), 0)), "")</f>
        <v>SEEP</v>
      </c>
      <c r="J41" t="str" cm="1">
        <f t="array" ref="J41">IFERROR(INDEX(Index!$A$25:$A$69, MATCH(TRUE, ISNUMBER(SEARCH(Index!$A$25:$A$69, Articles_collection_modified!A41)), 0)), "")</f>
        <v>geopolitics</v>
      </c>
      <c r="K41" t="str" cm="1">
        <f t="array" ref="K41">IFERROR(INDEX(Index!$C$3:$C$5, MATCH(TRUE, ISNUMBER(SEARCH(Index!$C$3:$C$5, Articles_collection_modified!A41)), 0)), "")</f>
        <v>H1</v>
      </c>
      <c r="L41" t="str" cm="1">
        <f t="array" ref="L41">_xlfn.TEXTJOIN(", ", TRUE, IF(ISNUMBER(SEARCH(Index!$C$8:$C$58, Articles_collection_modified!A41)), Index!$C$8:$C$58, ""))</f>
        <v>HA-7, NB-4</v>
      </c>
      <c r="M41" t="str" cm="1">
        <f t="array" ref="M41">_xlfn.TEXTJOIN(", ", TRUE, IFERROR(VLOOKUP(_xlfn.TEXTSPLIT(L41, ", "), Index!$C$8:$D$58, 2, FALSE), ""))</f>
        <v>Future Wood &amp; Forest Industry, Geopolitics &amp; Decoupling</v>
      </c>
      <c r="N41" t="str" cm="1">
        <f t="array" ref="N41">_xlfn.TEXTJOIN(", ", TRUE, _xlfn.UNIQUE(_xlfn.FILTERXML("&lt;t&gt;&lt;s&gt;" &amp; SUBSTITUTE(_xlfn.TEXTJOIN(", ", TRUE, _xlfn.UNIQUE(_xlfn._xlws.FILTER(IFERROR(VLOOKUP(LEFT(_xlfn.TEXTSPLIT(L41, ", "), FIND("-", _xlfn.TEXTSPLIT(L41, ", ")) - 1), Index!$F$8:$G$13, 2, FALSE), ""), IFERROR(VLOOKUP(LEFT(_xlfn.TEXTSPLIT(L41, ", "), FIND("-", _xlfn.TEXTSPLIT(L41, ", ")) - 1), Index!$F$8:$G$13, 2, FALSE), "") &lt;&gt; ""))), ", ", "&lt;/s&gt;&lt;s&gt;") &amp; "&lt;/s&gt;&lt;/t&gt;", "//s[normalize-space()]")))</f>
        <v>Hydraulic Applications Ecosystem, New Business</v>
      </c>
      <c r="O41" t="str" cm="1">
        <f t="array" ref="O41">IFERROR(INDEX(Index!$C$8:$C$58, MATCH(TRUE, ISNUMBER(SEARCH(Index!$C$8:$C$58, Articles_collection_modified!A41)), 0)), "")</f>
        <v>HA-7</v>
      </c>
      <c r="P41" t="str">
        <f>IFERROR(VLOOKUP(LEFT(O41, FIND("-", O41)-1), Index!$F$8:$G$13, 2, FALSE), "Not Found")</f>
        <v>Hydraulic Applications Ecosystem</v>
      </c>
      <c r="Q41" t="str">
        <f>IFERROR(VLOOKUP(O41, Index!$C$8:$D$58, 2, FALSE), "Not Found")</f>
        <v>Future Wood &amp; Forest Industry</v>
      </c>
    </row>
    <row r="42" spans="1:17" x14ac:dyDescent="0.3">
      <c r="A42" t="str">
        <f>LEFT(Articles_collection_modified!A42, FIND(",", Articles_collection_modified!A42) - 1)</f>
        <v>Electrics bring a complex future to ag machinery - Fluid Power World</v>
      </c>
      <c r="B42" t="str">
        <f>MID(Articles_collection_modified!A42, FIND(",", Articles_collection_modified!A42) + 1, FIND(",", Articles_collection_modified!A42, FIND(",", Articles_collection_modified!A42) + 1) - FIND(",", Articles_collection_modified!A42) - 1)</f>
        <v>https://www.fluidpowerworld.com/electrics-bring-a-complex-future-to-ag-machinery/</v>
      </c>
      <c r="C42" t="str">
        <f>IF(ISNUMBER(FIND(", vol",Articles_collection_modified!A42)), MID(Articles_collection_modified!A42, FIND(", vol", Articles_collection_modified!A42) + 5, FIND(",", Articles_collection_modified!A42, FIND(", vol", Articles_collection_modified!A42) + 5) - FIND(", vol", Articles_collection_modified!A42) - 5), MID(Articles_collection_modified!A42, FIND(",vol", Articles_collection_modified!A42) + 4, FIND(",", Articles_collection_modified!A42, FIND(",vol", Articles_collection_modified!A42) + 4) - FIND(",vol",Articles_collection_modified!A42) - 4))</f>
        <v>12</v>
      </c>
      <c r="D42" t="str">
        <f>IF(ISNUMBER(FIND(", 20", Articles_collection_modified!A42)), MID(Articles_collection_modified!A42, FIND(", 20", Articles_collection_modified!A42) + 2, FIND(",", Articles_collection_modified!A42, FIND(", 20", Articles_collection_modified!A42) + 2) - FIND(", 20", Articles_collection_modified!A42) - 2), MID(Articles_collection_modified!A42, FIND(",20", Articles_collection_modified!A42) + 1, FIND(",", Articles_collection_modified!A42, FIND(",20", Articles_collection_modified!A42) + 1) - FIND(",20", Articles_collection_modified!A42) - 1))</f>
        <v>2025-w23</v>
      </c>
      <c r="E42" t="str">
        <f t="shared" si="0"/>
        <v>2025</v>
      </c>
      <c r="F42" t="str">
        <f t="shared" si="1"/>
        <v>23</v>
      </c>
      <c r="G42" t="str" cm="1">
        <f t="array" ref="G42">_xlfn.TEXTJOIN(", ", TRUE, IF(ISNUMBER(SEARCH(Index!$A$8:$A$22, Articles_collection_modified!A42)), Index!$A$8:$A$22, ""))</f>
        <v>Electrification, Mobile</v>
      </c>
      <c r="H42" t="str" cm="1">
        <f t="array" ref="H42">IFERROR(INDEX(Index!$A$8:$A$22, MATCH(TRUE, ISNUMBER(SEARCH(Index!$A$8:$A$22, Articles_collection_modified!A42)), 0)), "")</f>
        <v>Electrification</v>
      </c>
      <c r="I42" t="str" cm="1">
        <f t="array" ref="I42">IFERROR(INDEX(Index!$A$3:$A$5, MATCH(TRUE, ISNUMBER(SEARCH(Index!$A$3:$A$5, Articles_collection_modified!A42)), 0)), "")</f>
        <v>SEEP</v>
      </c>
      <c r="J42" t="str" cm="1">
        <f t="array" ref="J42">IFERROR(INDEX(Index!$A$25:$A$69, MATCH(TRUE, ISNUMBER(SEARCH(Index!$A$25:$A$69, Articles_collection_modified!A42)), 0)), "")</f>
        <v>market development</v>
      </c>
      <c r="K42" t="str" cm="1">
        <f t="array" ref="K42">IFERROR(INDEX(Index!$C$3:$C$5, MATCH(TRUE, ISNUMBER(SEARCH(Index!$C$3:$C$5, Articles_collection_modified!A42)), 0)), "")</f>
        <v>H1</v>
      </c>
      <c r="L42" t="str" cm="1">
        <f t="array" ref="L42">_xlfn.TEXTJOIN(", ", TRUE, IF(ISNUMBER(SEARCH(Index!$C$8:$C$58, Articles_collection_modified!A42)), Index!$C$8:$C$58, ""))</f>
        <v>HA-3</v>
      </c>
      <c r="M42" t="str" cm="1">
        <f t="array" ref="M42">_xlfn.TEXTJOIN(", ", TRUE, IFERROR(VLOOKUP(_xlfn.TEXTSPLIT(L42, ", "), Index!$C$8:$D$58, 2, FALSE), ""))</f>
        <v>Smart Farming</v>
      </c>
      <c r="N42" t="str" cm="1">
        <f t="array" ref="N42">_xlfn.TEXTJOIN(", ", TRUE, _xlfn.UNIQUE(_xlfn.FILTERXML("&lt;t&gt;&lt;s&gt;" &amp; SUBSTITUTE(_xlfn.TEXTJOIN(", ", TRUE, _xlfn.UNIQUE(_xlfn._xlws.FILTER(IFERROR(VLOOKUP(LEFT(_xlfn.TEXTSPLIT(L42, ", "), FIND("-", _xlfn.TEXTSPLIT(L42, ", ")) - 1), Index!$F$8:$G$13, 2, FALSE), ""), IFERROR(VLOOKUP(LEFT(_xlfn.TEXTSPLIT(L42, ", "), FIND("-", _xlfn.TEXTSPLIT(L42, ", ")) - 1), Index!$F$8:$G$13, 2, FALSE), "") &lt;&gt; ""))), ", ", "&lt;/s&gt;&lt;s&gt;") &amp; "&lt;/s&gt;&lt;/t&gt;", "//s[normalize-space()]")))</f>
        <v>Hydraulic Applications Ecosystem</v>
      </c>
      <c r="O42" t="str" cm="1">
        <f t="array" ref="O42">IFERROR(INDEX(Index!$C$8:$C$58, MATCH(TRUE, ISNUMBER(SEARCH(Index!$C$8:$C$58, Articles_collection_modified!A42)), 0)), "")</f>
        <v>HA-3</v>
      </c>
      <c r="P42" t="str">
        <f>IFERROR(VLOOKUP(LEFT(O42, FIND("-", O42)-1), Index!$F$8:$G$13, 2, FALSE), "Not Found")</f>
        <v>Hydraulic Applications Ecosystem</v>
      </c>
      <c r="Q42" t="str">
        <f>IFERROR(VLOOKUP(O42, Index!$C$8:$D$58, 2, FALSE), "Not Found")</f>
        <v>Smart Farming</v>
      </c>
    </row>
    <row r="43" spans="1:17" x14ac:dyDescent="0.3">
      <c r="A43" t="str">
        <f>LEFT(Articles_collection_modified!A43, FIND(",", Articles_collection_modified!A43) - 1)</f>
        <v>China allows rare earth exports with licences - electrive.com</v>
      </c>
      <c r="B43" t="str">
        <f>MID(Articles_collection_modified!A43, FIND(",", Articles_collection_modified!A43) + 1, FIND(",", Articles_collection_modified!A43, FIND(",", Articles_collection_modified!A43) + 1) - FIND(",", Articles_collection_modified!A43) - 1)</f>
        <v>https://www.electrive.com/2025/06/02/china-allows-rare-earth-exports-with-licences/</v>
      </c>
      <c r="C43" t="str">
        <f>IF(ISNUMBER(FIND(", vol",Articles_collection_modified!A43)), MID(Articles_collection_modified!A43, FIND(", vol", Articles_collection_modified!A43) + 5, FIND(",", Articles_collection_modified!A43, FIND(", vol", Articles_collection_modified!A43) + 5) - FIND(", vol", Articles_collection_modified!A43) - 5), MID(Articles_collection_modified!A43, FIND(",vol", Articles_collection_modified!A43) + 4, FIND(",", Articles_collection_modified!A43, FIND(",vol", Articles_collection_modified!A43) + 4) - FIND(",vol",Articles_collection_modified!A43) - 4))</f>
        <v>12</v>
      </c>
      <c r="D43" t="str">
        <f>IF(ISNUMBER(FIND(", 20", Articles_collection_modified!A43)), MID(Articles_collection_modified!A43, FIND(", 20", Articles_collection_modified!A43) + 2, FIND(",", Articles_collection_modified!A43, FIND(", 20", Articles_collection_modified!A43) + 2) - FIND(", 20", Articles_collection_modified!A43) - 2), MID(Articles_collection_modified!A43, FIND(",20", Articles_collection_modified!A43) + 1, FIND(",", Articles_collection_modified!A43, FIND(",20", Articles_collection_modified!A43) + 1) - FIND(",20", Articles_collection_modified!A43) - 1))</f>
        <v>2025-w23</v>
      </c>
      <c r="E43" t="str">
        <f t="shared" si="0"/>
        <v>2025</v>
      </c>
      <c r="F43" t="str">
        <f t="shared" si="1"/>
        <v>23</v>
      </c>
      <c r="G43" t="str" cm="1">
        <f t="array" ref="G43">_xlfn.TEXTJOIN(", ", TRUE, IF(ISNUMBER(SEARCH(Index!$A$8:$A$22, Articles_collection_modified!A43)), Index!$A$8:$A$22, ""))</f>
        <v>Industrial mfg, Industrial applications, Mobile</v>
      </c>
      <c r="H43" t="str" cm="1">
        <f t="array" ref="H43">IFERROR(INDEX(Index!$A$8:$A$22, MATCH(TRUE, ISNUMBER(SEARCH(Index!$A$8:$A$22, Articles_collection_modified!A43)), 0)), "")</f>
        <v>Industrial mfg</v>
      </c>
      <c r="I43" t="str" cm="1">
        <f t="array" ref="I43">IFERROR(INDEX(Index!$A$3:$A$5, MATCH(TRUE, ISNUMBER(SEARCH(Index!$A$3:$A$5, Articles_collection_modified!A43)), 0)), "")</f>
        <v>SEEP</v>
      </c>
      <c r="J43" t="str" cm="1">
        <f t="array" ref="J43">IFERROR(INDEX(Index!$A$25:$A$69, MATCH(TRUE, ISNUMBER(SEARCH(Index!$A$25:$A$69, Articles_collection_modified!A43)), 0)), "")</f>
        <v>geopolitics</v>
      </c>
      <c r="K43" t="str" cm="1">
        <f t="array" ref="K43">IFERROR(INDEX(Index!$C$3:$C$5, MATCH(TRUE, ISNUMBER(SEARCH(Index!$C$3:$C$5, Articles_collection_modified!A43)), 0)), "")</f>
        <v>H1</v>
      </c>
      <c r="L43" t="str" cm="1">
        <f t="array" ref="L43">_xlfn.TEXTJOIN(", ", TRUE, IF(ISNUMBER(SEARCH(Index!$C$8:$C$58, Articles_collection_modified!A43)), Index!$C$8:$C$58, ""))</f>
        <v>NB-4</v>
      </c>
      <c r="M43" t="str" cm="1">
        <f t="array" ref="M43">_xlfn.TEXTJOIN(", ", TRUE, IFERROR(VLOOKUP(_xlfn.TEXTSPLIT(L43, ", "), Index!$C$8:$D$58, 2, FALSE), ""))</f>
        <v>Geopolitics &amp; Decoupling</v>
      </c>
      <c r="N43" t="str" cm="1">
        <f t="array" ref="N43">_xlfn.TEXTJOIN(", ", TRUE, _xlfn.UNIQUE(_xlfn.FILTERXML("&lt;t&gt;&lt;s&gt;" &amp; SUBSTITUTE(_xlfn.TEXTJOIN(", ", TRUE, _xlfn.UNIQUE(_xlfn._xlws.FILTER(IFERROR(VLOOKUP(LEFT(_xlfn.TEXTSPLIT(L43, ", "), FIND("-", _xlfn.TEXTSPLIT(L43, ", ")) - 1), Index!$F$8:$G$13, 2, FALSE), ""), IFERROR(VLOOKUP(LEFT(_xlfn.TEXTSPLIT(L43, ", "), FIND("-", _xlfn.TEXTSPLIT(L43, ", ")) - 1), Index!$F$8:$G$13, 2, FALSE), "") &lt;&gt; ""))), ", ", "&lt;/s&gt;&lt;s&gt;") &amp; "&lt;/s&gt;&lt;/t&gt;", "//s[normalize-space()]")))</f>
        <v>New Business</v>
      </c>
      <c r="O43" t="str" cm="1">
        <f t="array" ref="O43">IFERROR(INDEX(Index!$C$8:$C$58, MATCH(TRUE, ISNUMBER(SEARCH(Index!$C$8:$C$58, Articles_collection_modified!A43)), 0)), "")</f>
        <v>NB-4</v>
      </c>
      <c r="P43" t="str">
        <f>IFERROR(VLOOKUP(LEFT(O43, FIND("-", O43)-1), Index!$F$8:$G$13, 2, FALSE), "Not Found")</f>
        <v>New Business</v>
      </c>
      <c r="Q43" t="str">
        <f>IFERROR(VLOOKUP(O43, Index!$C$8:$D$58, 2, FALSE), "Not Found")</f>
        <v>Geopolitics &amp; Decoupling</v>
      </c>
    </row>
    <row r="44" spans="1:17" x14ac:dyDescent="0.3">
      <c r="A44" t="str">
        <f>LEFT(Articles_collection_modified!A44, FIND(",", Articles_collection_modified!A44) - 1)</f>
        <v>Offshore Renewable Energy Legislation Takes Effect in Newfoundland and Labrador</v>
      </c>
      <c r="B44" t="str">
        <f>MID(Articles_collection_modified!A44, FIND(",", Articles_collection_modified!A44) + 1, FIND(",", Articles_collection_modified!A44, FIND(",", Articles_collection_modified!A44) + 1) - FIND(",", Articles_collection_modified!A44) - 1)</f>
        <v>https://www.offshorewind.biz/2025/06/03/offshore-renewable-energy-legislation-takes-effect-in-newfoundland-and-labrador/</v>
      </c>
      <c r="C44" t="str">
        <f>IF(ISNUMBER(FIND(", vol",Articles_collection_modified!A44)), MID(Articles_collection_modified!A44, FIND(", vol", Articles_collection_modified!A44) + 5, FIND(",", Articles_collection_modified!A44, FIND(", vol", Articles_collection_modified!A44) + 5) - FIND(", vol", Articles_collection_modified!A44) - 5), MID(Articles_collection_modified!A44, FIND(",vol", Articles_collection_modified!A44) + 4, FIND(",", Articles_collection_modified!A44, FIND(",vol", Articles_collection_modified!A44) + 4) - FIND(",vol",Articles_collection_modified!A44) - 4))</f>
        <v>12</v>
      </c>
      <c r="D44" t="str">
        <f>IF(ISNUMBER(FIND(", 20", Articles_collection_modified!A44)), MID(Articles_collection_modified!A44, FIND(", 20", Articles_collection_modified!A44) + 2, FIND(",", Articles_collection_modified!A44, FIND(", 20", Articles_collection_modified!A44) + 2) - FIND(", 20", Articles_collection_modified!A44) - 2), MID(Articles_collection_modified!A44, FIND(",20", Articles_collection_modified!A44) + 1, FIND(",", Articles_collection_modified!A44, FIND(",20", Articles_collection_modified!A44) + 1) - FIND(",20", Articles_collection_modified!A44) - 1))</f>
        <v>2025-w23</v>
      </c>
      <c r="E44" t="str">
        <f t="shared" si="0"/>
        <v>2025</v>
      </c>
      <c r="F44" t="str">
        <f t="shared" si="1"/>
        <v>23</v>
      </c>
      <c r="G44" t="str" cm="1">
        <f t="array" ref="G44">_xlfn.TEXTJOIN(", ", TRUE, IF(ISNUMBER(SEARCH(Index!$A$8:$A$22, Articles_collection_modified!A44)), Index!$A$8:$A$22, ""))</f>
        <v>Industrial applications</v>
      </c>
      <c r="H44" t="str" cm="1">
        <f t="array" ref="H44">IFERROR(INDEX(Index!$A$8:$A$22, MATCH(TRUE, ISNUMBER(SEARCH(Index!$A$8:$A$22, Articles_collection_modified!A44)), 0)), "")</f>
        <v>Industrial applications</v>
      </c>
      <c r="I44" t="str" cm="1">
        <f t="array" ref="I44">IFERROR(INDEX(Index!$A$3:$A$5, MATCH(TRUE, ISNUMBER(SEARCH(Index!$A$3:$A$5, Articles_collection_modified!A44)), 0)), "")</f>
        <v>SEEP</v>
      </c>
      <c r="J44" t="str" cm="1">
        <f t="array" ref="J44">IFERROR(INDEX(Index!$A$25:$A$69, MATCH(TRUE, ISNUMBER(SEARCH(Index!$A$25:$A$69, Articles_collection_modified!A44)), 0)), "")</f>
        <v>regulation</v>
      </c>
      <c r="K44" t="str" cm="1">
        <f t="array" ref="K44">IFERROR(INDEX(Index!$C$3:$C$5, MATCH(TRUE, ISNUMBER(SEARCH(Index!$C$3:$C$5, Articles_collection_modified!A44)), 0)), "")</f>
        <v>H2</v>
      </c>
      <c r="L44" t="str" cm="1">
        <f t="array" ref="L44">_xlfn.TEXTJOIN(", ", TRUE, IF(ISNUMBER(SEARCH(Index!$C$8:$C$58, Articles_collection_modified!A44)), Index!$C$8:$C$58, ""))</f>
        <v>HA-2</v>
      </c>
      <c r="M44" t="str" cm="1">
        <f t="array" ref="M44">_xlfn.TEXTJOIN(", ", TRUE, IFERROR(VLOOKUP(_xlfn.TEXTSPLIT(L44, ", "), Index!$C$8:$D$58, 2, FALSE), ""))</f>
        <v>Advanced Wind Power</v>
      </c>
      <c r="N44" t="str" cm="1">
        <f t="array" ref="N44">_xlfn.TEXTJOIN(", ", TRUE, _xlfn.UNIQUE(_xlfn.FILTERXML("&lt;t&gt;&lt;s&gt;" &amp; SUBSTITUTE(_xlfn.TEXTJOIN(", ", TRUE, _xlfn.UNIQUE(_xlfn._xlws.FILTER(IFERROR(VLOOKUP(LEFT(_xlfn.TEXTSPLIT(L44, ", "), FIND("-", _xlfn.TEXTSPLIT(L44, ", ")) - 1), Index!$F$8:$G$13, 2, FALSE), ""), IFERROR(VLOOKUP(LEFT(_xlfn.TEXTSPLIT(L44, ", "), FIND("-", _xlfn.TEXTSPLIT(L44, ", ")) - 1), Index!$F$8:$G$13, 2, FALSE), "") &lt;&gt; ""))), ", ", "&lt;/s&gt;&lt;s&gt;") &amp; "&lt;/s&gt;&lt;/t&gt;", "//s[normalize-space()]")))</f>
        <v>Hydraulic Applications Ecosystem</v>
      </c>
      <c r="O44" t="str" cm="1">
        <f t="array" ref="O44">IFERROR(INDEX(Index!$C$8:$C$58, MATCH(TRUE, ISNUMBER(SEARCH(Index!$C$8:$C$58, Articles_collection_modified!A44)), 0)), "")</f>
        <v>HA-2</v>
      </c>
      <c r="P44" t="str">
        <f>IFERROR(VLOOKUP(LEFT(O44, FIND("-", O44)-1), Index!$F$8:$G$13, 2, FALSE), "Not Found")</f>
        <v>Hydraulic Applications Ecosystem</v>
      </c>
      <c r="Q44" t="str">
        <f>IFERROR(VLOOKUP(O44, Index!$C$8:$D$58, 2, FALSE), "Not Found")</f>
        <v>Advanced Wind Power</v>
      </c>
    </row>
    <row r="45" spans="1:17" x14ac:dyDescent="0.3">
      <c r="A45" t="str">
        <f>LEFT(Articles_collection_modified!A45, FIND(",", Articles_collection_modified!A45) - 1)</f>
        <v>Sonardyne to Deliver Seabed Monitoring Kit for North Sea CCS Project</v>
      </c>
      <c r="B45" t="str">
        <f>MID(Articles_collection_modified!A45, FIND(",", Articles_collection_modified!A45) + 1, FIND(",", Articles_collection_modified!A45, FIND(",", Articles_collection_modified!A45) + 1) - FIND(",", Articles_collection_modified!A45) - 1)</f>
        <v>https://www.marinetechnologynews.com/news/sonardyne-deliver-seabed-monitoring-649495</v>
      </c>
      <c r="C45" t="str">
        <f>IF(ISNUMBER(FIND(", vol",Articles_collection_modified!A45)), MID(Articles_collection_modified!A45, FIND(", vol", Articles_collection_modified!A45) + 5, FIND(",", Articles_collection_modified!A45, FIND(", vol", Articles_collection_modified!A45) + 5) - FIND(", vol", Articles_collection_modified!A45) - 5), MID(Articles_collection_modified!A45, FIND(",vol", Articles_collection_modified!A45) + 4, FIND(",", Articles_collection_modified!A45, FIND(",vol", Articles_collection_modified!A45) + 4) - FIND(",vol",Articles_collection_modified!A45) - 4))</f>
        <v>12</v>
      </c>
      <c r="D45" t="str">
        <f>IF(ISNUMBER(FIND(", 20", Articles_collection_modified!A45)), MID(Articles_collection_modified!A45, FIND(", 20", Articles_collection_modified!A45) + 2, FIND(",", Articles_collection_modified!A45, FIND(", 20", Articles_collection_modified!A45) + 2) - FIND(", 20", Articles_collection_modified!A45) - 2), MID(Articles_collection_modified!A45, FIND(",20", Articles_collection_modified!A45) + 1, FIND(",", Articles_collection_modified!A45, FIND(",20", Articles_collection_modified!A45) + 1) - FIND(",20", Articles_collection_modified!A45) - 1))</f>
        <v>2025-w23</v>
      </c>
      <c r="E45" t="str">
        <f t="shared" si="0"/>
        <v>2025</v>
      </c>
      <c r="F45" t="str">
        <f t="shared" si="1"/>
        <v>23</v>
      </c>
      <c r="G45" t="str" cm="1">
        <f t="array" ref="G45">_xlfn.TEXTJOIN(", ", TRUE, IF(ISNUMBER(SEARCH(Index!$A$8:$A$22, Articles_collection_modified!A45)), Index!$A$8:$A$22, ""))</f>
        <v>Sustainability</v>
      </c>
      <c r="H45" t="str" cm="1">
        <f t="array" ref="H45">IFERROR(INDEX(Index!$A$8:$A$22, MATCH(TRUE, ISNUMBER(SEARCH(Index!$A$8:$A$22, Articles_collection_modified!A45)), 0)), "")</f>
        <v>Sustainability</v>
      </c>
      <c r="I45" t="str" cm="1">
        <f t="array" ref="I45">IFERROR(INDEX(Index!$A$3:$A$5, MATCH(TRUE, ISNUMBER(SEARCH(Index!$A$3:$A$5, Articles_collection_modified!A45)), 0)), "")</f>
        <v>Technology</v>
      </c>
      <c r="J45" t="str" cm="1">
        <f t="array" ref="J45">IFERROR(INDEX(Index!$A$25:$A$69, MATCH(TRUE, ISNUMBER(SEARCH(Index!$A$25:$A$69, Articles_collection_modified!A45)), 0)), "")</f>
        <v>Monitoring</v>
      </c>
      <c r="K45" t="str" cm="1">
        <f t="array" ref="K45">IFERROR(INDEX(Index!$C$3:$C$5, MATCH(TRUE, ISNUMBER(SEARCH(Index!$C$3:$C$5, Articles_collection_modified!A45)), 0)), "")</f>
        <v>H2</v>
      </c>
      <c r="L45" t="str" cm="1">
        <f t="array" ref="L45">_xlfn.TEXTJOIN(", ", TRUE, IF(ISNUMBER(SEARCH(Index!$C$8:$C$58, Articles_collection_modified!A45)), Index!$C$8:$C$58, ""))</f>
        <v>ES-7, NB-6</v>
      </c>
      <c r="M45" t="str" cm="1">
        <f t="array" ref="M45">_xlfn.TEXTJOIN(", ", TRUE, IFERROR(VLOOKUP(_xlfn.TEXTSPLIT(L45, ", "), Index!$C$8:$D$58, 2, FALSE), ""))</f>
        <v>Geo-Engineering &amp; Clean Air, Green Energy System</v>
      </c>
      <c r="N45" t="str" cm="1">
        <f t="array" ref="N45">_xlfn.TEXTJOIN(", ", TRUE, _xlfn.UNIQUE(_xlfn.FILTERXML("&lt;t&gt;&lt;s&gt;" &amp; SUBSTITUTE(_xlfn.TEXTJOIN(", ", TRUE, _xlfn.UNIQUE(_xlfn._xlws.FILTER(IFERROR(VLOOKUP(LEFT(_xlfn.TEXTSPLIT(L45, ", "), FIND("-", _xlfn.TEXTSPLIT(L45, ", ")) - 1), Index!$F$8:$G$13, 2, FALSE), ""), IFERROR(VLOOKUP(LEFT(_xlfn.TEXTSPLIT(L45, ", "), FIND("-", _xlfn.TEXTSPLIT(L45, ", ")) - 1), Index!$F$8:$G$13, 2, FALSE), "") &lt;&gt; ""))), ", ", "&lt;/s&gt;&lt;s&gt;") &amp; "&lt;/s&gt;&lt;/t&gt;", "//s[normalize-space()]")))</f>
        <v>Ecological Sustainability, New Business</v>
      </c>
      <c r="O45" t="str" cm="1">
        <f t="array" ref="O45">IFERROR(INDEX(Index!$C$8:$C$58, MATCH(TRUE, ISNUMBER(SEARCH(Index!$C$8:$C$58, Articles_collection_modified!A45)), 0)), "")</f>
        <v>ES-7</v>
      </c>
      <c r="P45" t="str">
        <f>IFERROR(VLOOKUP(LEFT(O45, FIND("-", O45)-1), Index!$F$8:$G$13, 2, FALSE), "Not Found")</f>
        <v>Ecological Sustainability</v>
      </c>
      <c r="Q45" t="str">
        <f>IFERROR(VLOOKUP(O45, Index!$C$8:$D$58, 2, FALSE), "Not Found")</f>
        <v>Geo-Engineering &amp; Clean Air</v>
      </c>
    </row>
    <row r="46" spans="1:17" x14ac:dyDescent="0.3">
      <c r="A46" t="str">
        <f>LEFT(Articles_collection_modified!A46, FIND(",", Articles_collection_modified!A46) - 1)</f>
        <v>LOGSET'S NEW CRANE AND HARVESTER HEAD SERIES | Forest Machine Magazine</v>
      </c>
      <c r="B46" t="str">
        <f>MID(Articles_collection_modified!A46, FIND(",", Articles_collection_modified!A46) + 1, FIND(",", Articles_collection_modified!A46, FIND(",", Articles_collection_modified!A46) + 1) - FIND(",", Articles_collection_modified!A46) - 1)</f>
        <v>https://forestmachinemagazine.com/logsets-new-crane-and-harvester-head-series/?utm_source=rss&amp;utm_medium=rss&amp;utm_campaign=logsets-new-crane-and-harvester-head-series</v>
      </c>
      <c r="C46" t="str">
        <f>IF(ISNUMBER(FIND(", vol",Articles_collection_modified!A46)), MID(Articles_collection_modified!A46, FIND(", vol", Articles_collection_modified!A46) + 5, FIND(",", Articles_collection_modified!A46, FIND(", vol", Articles_collection_modified!A46) + 5) - FIND(", vol", Articles_collection_modified!A46) - 5), MID(Articles_collection_modified!A46, FIND(",vol", Articles_collection_modified!A46) + 4, FIND(",", Articles_collection_modified!A46, FIND(",vol", Articles_collection_modified!A46) + 4) - FIND(",vol",Articles_collection_modified!A46) - 4))</f>
        <v>12</v>
      </c>
      <c r="D46" t="str">
        <f>IF(ISNUMBER(FIND(", 20", Articles_collection_modified!A46)), MID(Articles_collection_modified!A46, FIND(", 20", Articles_collection_modified!A46) + 2, FIND(",", Articles_collection_modified!A46, FIND(", 20", Articles_collection_modified!A46) + 2) - FIND(", 20", Articles_collection_modified!A46) - 2), MID(Articles_collection_modified!A46, FIND(",20", Articles_collection_modified!A46) + 1, FIND(",", Articles_collection_modified!A46, FIND(",20", Articles_collection_modified!A46) + 1) - FIND(",20", Articles_collection_modified!A46) - 1))</f>
        <v>2025-w23</v>
      </c>
      <c r="E46" t="str">
        <f t="shared" si="0"/>
        <v>2025</v>
      </c>
      <c r="F46" t="str">
        <f t="shared" si="1"/>
        <v>23</v>
      </c>
      <c r="G46" t="str" cm="1">
        <f t="array" ref="G46">_xlfn.TEXTJOIN(", ", TRUE, IF(ISNUMBER(SEARCH(Index!$A$8:$A$22, Articles_collection_modified!A46)), Index!$A$8:$A$22, ""))</f>
        <v>Crane, Hydraulics, Mobile</v>
      </c>
      <c r="H46" t="str" cm="1">
        <f t="array" ref="H46">IFERROR(INDEX(Index!$A$8:$A$22, MATCH(TRUE, ISNUMBER(SEARCH(Index!$A$8:$A$22, Articles_collection_modified!A46)), 0)), "")</f>
        <v>Crane</v>
      </c>
      <c r="I46" t="str" cm="1">
        <f t="array" ref="I46">IFERROR(INDEX(Index!$A$3:$A$5, MATCH(TRUE, ISNUMBER(SEARCH(Index!$A$3:$A$5, Articles_collection_modified!A46)), 0)), "")</f>
        <v>product release</v>
      </c>
      <c r="J46" t="str" cm="1">
        <f t="array" ref="J46">IFERROR(INDEX(Index!$A$25:$A$69, MATCH(TRUE, ISNUMBER(SEARCH(Index!$A$25:$A$69, Articles_collection_modified!A46)), 0)), "")</f>
        <v>System</v>
      </c>
      <c r="K46" t="str" cm="1">
        <f t="array" ref="K46">IFERROR(INDEX(Index!$C$3:$C$5, MATCH(TRUE, ISNUMBER(SEARCH(Index!$C$3:$C$5, Articles_collection_modified!A46)), 0)), "")</f>
        <v>H1</v>
      </c>
      <c r="L46" t="str" cm="1">
        <f t="array" ref="L46">_xlfn.TEXTJOIN(", ", TRUE, IF(ISNUMBER(SEARCH(Index!$C$8:$C$58, Articles_collection_modified!A46)), Index!$C$8:$C$58, ""))</f>
        <v>HA-7</v>
      </c>
      <c r="M46" t="str" cm="1">
        <f t="array" ref="M46">_xlfn.TEXTJOIN(", ", TRUE, IFERROR(VLOOKUP(_xlfn.TEXTSPLIT(L46, ", "), Index!$C$8:$D$58, 2, FALSE), ""))</f>
        <v>Future Wood &amp; Forest Industry</v>
      </c>
      <c r="N46" t="str" cm="1">
        <f t="array" ref="N46">_xlfn.TEXTJOIN(", ", TRUE, _xlfn.UNIQUE(_xlfn.FILTERXML("&lt;t&gt;&lt;s&gt;" &amp; SUBSTITUTE(_xlfn.TEXTJOIN(", ", TRUE, _xlfn.UNIQUE(_xlfn._xlws.FILTER(IFERROR(VLOOKUP(LEFT(_xlfn.TEXTSPLIT(L46, ", "), FIND("-", _xlfn.TEXTSPLIT(L46, ", ")) - 1), Index!$F$8:$G$13, 2, FALSE), ""), IFERROR(VLOOKUP(LEFT(_xlfn.TEXTSPLIT(L46, ", "), FIND("-", _xlfn.TEXTSPLIT(L46, ", ")) - 1), Index!$F$8:$G$13, 2, FALSE), "") &lt;&gt; ""))), ", ", "&lt;/s&gt;&lt;s&gt;") &amp; "&lt;/s&gt;&lt;/t&gt;", "//s[normalize-space()]")))</f>
        <v>Hydraulic Applications Ecosystem</v>
      </c>
      <c r="O46" t="str" cm="1">
        <f t="array" ref="O46">IFERROR(INDEX(Index!$C$8:$C$58, MATCH(TRUE, ISNUMBER(SEARCH(Index!$C$8:$C$58, Articles_collection_modified!A46)), 0)), "")</f>
        <v>HA-7</v>
      </c>
      <c r="P46" t="str">
        <f>IFERROR(VLOOKUP(LEFT(O46, FIND("-", O46)-1), Index!$F$8:$G$13, 2, FALSE), "Not Found")</f>
        <v>Hydraulic Applications Ecosystem</v>
      </c>
      <c r="Q46" t="str">
        <f>IFERROR(VLOOKUP(O46, Index!$C$8:$D$58, 2, FALSE), "Not Found")</f>
        <v>Future Wood &amp; Forest Industry</v>
      </c>
    </row>
    <row r="47" spans="1:17" x14ac:dyDescent="0.3">
      <c r="A47" t="str">
        <f>LEFT(Articles_collection_modified!A47, FIND(",", Articles_collection_modified!A47) - 1)</f>
        <v>Gazelle Secures New Funding for 2 MW Floating Wind Demo Project</v>
      </c>
      <c r="B47" t="str">
        <f>MID(Articles_collection_modified!A47, FIND(",", Articles_collection_modified!A47) + 1, FIND(",", Articles_collection_modified!A47, FIND(",", Articles_collection_modified!A47) + 1) - FIND(",", Articles_collection_modified!A47) - 1)</f>
        <v>https://www.offshorewind.biz/2025/05/29/gazelle-secures-new-funding-for-2-mw-floating-wind-demo-project/</v>
      </c>
      <c r="C47" t="str">
        <f>IF(ISNUMBER(FIND(", vol",Articles_collection_modified!A47)), MID(Articles_collection_modified!A47, FIND(", vol", Articles_collection_modified!A47) + 5, FIND(",", Articles_collection_modified!A47, FIND(", vol", Articles_collection_modified!A47) + 5) - FIND(", vol", Articles_collection_modified!A47) - 5), MID(Articles_collection_modified!A47, FIND(",vol", Articles_collection_modified!A47) + 4, FIND(",", Articles_collection_modified!A47, FIND(",vol", Articles_collection_modified!A47) + 4) - FIND(",vol",Articles_collection_modified!A47) - 4))</f>
        <v>12</v>
      </c>
      <c r="D47" t="str">
        <f>IF(ISNUMBER(FIND(", 20", Articles_collection_modified!A47)), MID(Articles_collection_modified!A47, FIND(", 20", Articles_collection_modified!A47) + 2, FIND(",", Articles_collection_modified!A47, FIND(", 20", Articles_collection_modified!A47) + 2) - FIND(", 20", Articles_collection_modified!A47) - 2), MID(Articles_collection_modified!A47, FIND(",20", Articles_collection_modified!A47) + 1, FIND(",", Articles_collection_modified!A47, FIND(",20", Articles_collection_modified!A47) + 1) - FIND(",20", Articles_collection_modified!A47) - 1))</f>
        <v>2025-w23</v>
      </c>
      <c r="E47" t="str">
        <f t="shared" si="0"/>
        <v>2025</v>
      </c>
      <c r="F47" t="str">
        <f t="shared" si="1"/>
        <v>23</v>
      </c>
      <c r="G47" t="str" cm="1">
        <f t="array" ref="G47">_xlfn.TEXTJOIN(", ", TRUE, IF(ISNUMBER(SEARCH(Index!$A$8:$A$22, Articles_collection_modified!A47)), Index!$A$8:$A$22, ""))</f>
        <v>Industrial applications</v>
      </c>
      <c r="H47" t="str" cm="1">
        <f t="array" ref="H47">IFERROR(INDEX(Index!$A$8:$A$22, MATCH(TRUE, ISNUMBER(SEARCH(Index!$A$8:$A$22, Articles_collection_modified!A47)), 0)), "")</f>
        <v>Industrial applications</v>
      </c>
      <c r="I47" t="str" cm="1">
        <f t="array" ref="I47">IFERROR(INDEX(Index!$A$3:$A$5, MATCH(TRUE, ISNUMBER(SEARCH(Index!$A$3:$A$5, Articles_collection_modified!A47)), 0)), "")</f>
        <v>SEEP</v>
      </c>
      <c r="J47" t="str" cm="1">
        <f t="array" ref="J47">IFERROR(INDEX(Index!$A$25:$A$69, MATCH(TRUE, ISNUMBER(SEARCH(Index!$A$25:$A$69, Articles_collection_modified!A47)), 0)), "")</f>
        <v>funding</v>
      </c>
      <c r="K47" t="str" cm="1">
        <f t="array" ref="K47">IFERROR(INDEX(Index!$C$3:$C$5, MATCH(TRUE, ISNUMBER(SEARCH(Index!$C$3:$C$5, Articles_collection_modified!A47)), 0)), "")</f>
        <v>H2</v>
      </c>
      <c r="L47" t="str" cm="1">
        <f t="array" ref="L47">_xlfn.TEXTJOIN(", ", TRUE, IF(ISNUMBER(SEARCH(Index!$C$8:$C$58, Articles_collection_modified!A47)), Index!$C$8:$C$58, ""))</f>
        <v>HA-2, NB-6</v>
      </c>
      <c r="M47" t="str" cm="1">
        <f t="array" ref="M47">_xlfn.TEXTJOIN(", ", TRUE, IFERROR(VLOOKUP(_xlfn.TEXTSPLIT(L47, ", "), Index!$C$8:$D$58, 2, FALSE), ""))</f>
        <v>Advanced Wind Power, Green Energy System</v>
      </c>
      <c r="N47" t="str" cm="1">
        <f t="array" ref="N47">_xlfn.TEXTJOIN(", ", TRUE, _xlfn.UNIQUE(_xlfn.FILTERXML("&lt;t&gt;&lt;s&gt;" &amp; SUBSTITUTE(_xlfn.TEXTJOIN(", ", TRUE, _xlfn.UNIQUE(_xlfn._xlws.FILTER(IFERROR(VLOOKUP(LEFT(_xlfn.TEXTSPLIT(L47, ", "), FIND("-", _xlfn.TEXTSPLIT(L47, ", ")) - 1), Index!$F$8:$G$13, 2, FALSE), ""), IFERROR(VLOOKUP(LEFT(_xlfn.TEXTSPLIT(L47, ", "), FIND("-", _xlfn.TEXTSPLIT(L47, ", ")) - 1), Index!$F$8:$G$13, 2, FALSE), "") &lt;&gt; ""))), ", ", "&lt;/s&gt;&lt;s&gt;") &amp; "&lt;/s&gt;&lt;/t&gt;", "//s[normalize-space()]")))</f>
        <v>Hydraulic Applications Ecosystem, New Business</v>
      </c>
      <c r="O47" t="str" cm="1">
        <f t="array" ref="O47">IFERROR(INDEX(Index!$C$8:$C$58, MATCH(TRUE, ISNUMBER(SEARCH(Index!$C$8:$C$58, Articles_collection_modified!A47)), 0)), "")</f>
        <v>HA-2</v>
      </c>
      <c r="P47" t="str">
        <f>IFERROR(VLOOKUP(LEFT(O47, FIND("-", O47)-1), Index!$F$8:$G$13, 2, FALSE), "Not Found")</f>
        <v>Hydraulic Applications Ecosystem</v>
      </c>
      <c r="Q47" t="str">
        <f>IFERROR(VLOOKUP(O47, Index!$C$8:$D$58, 2, FALSE), "Not Found")</f>
        <v>Advanced Wind Power</v>
      </c>
    </row>
    <row r="48" spans="1:17" x14ac:dyDescent="0.3">
      <c r="A48" t="str">
        <f>LEFT(Articles_collection_modified!A48, FIND(",", Articles_collection_modified!A48) - 1)</f>
        <v>LS Marine Solution Invests EUR 221 Million in New High-Spec Cable Laying Vessel</v>
      </c>
      <c r="B48" t="str">
        <f>MID(Articles_collection_modified!A48, FIND(",", Articles_collection_modified!A48) + 1, FIND(",", Articles_collection_modified!A48, FIND(",", Articles_collection_modified!A48) + 1) - FIND(",", Articles_collection_modified!A48) - 1)</f>
        <v>https://www.offshorewind.biz/2025/06/02/ls-marine-solution-invests-eur-221-million-in-new-high-spec-cable-laying-vessel/</v>
      </c>
      <c r="C48" t="str">
        <f>IF(ISNUMBER(FIND(", vol",Articles_collection_modified!A48)), MID(Articles_collection_modified!A48, FIND(", vol", Articles_collection_modified!A48) + 5, FIND(",", Articles_collection_modified!A48, FIND(", vol", Articles_collection_modified!A48) + 5) - FIND(", vol", Articles_collection_modified!A48) - 5), MID(Articles_collection_modified!A48, FIND(",vol", Articles_collection_modified!A48) + 4, FIND(",", Articles_collection_modified!A48, FIND(",vol", Articles_collection_modified!A48) + 4) - FIND(",vol",Articles_collection_modified!A48) - 4))</f>
        <v>12</v>
      </c>
      <c r="D48" t="str">
        <f>IF(ISNUMBER(FIND(", 20", Articles_collection_modified!A48)), MID(Articles_collection_modified!A48, FIND(", 20", Articles_collection_modified!A48) + 2, FIND(",", Articles_collection_modified!A48, FIND(", 20", Articles_collection_modified!A48) + 2) - FIND(", 20", Articles_collection_modified!A48) - 2), MID(Articles_collection_modified!A48, FIND(",20", Articles_collection_modified!A48) + 1, FIND(",", Articles_collection_modified!A48, FIND(",20", Articles_collection_modified!A48) + 1) - FIND(",20", Articles_collection_modified!A48) - 1))</f>
        <v>2025-w23</v>
      </c>
      <c r="E48" t="str">
        <f t="shared" si="0"/>
        <v>2025</v>
      </c>
      <c r="F48" t="str">
        <f t="shared" si="1"/>
        <v>23</v>
      </c>
      <c r="G48" t="str" cm="1">
        <f t="array" ref="G48">_xlfn.TEXTJOIN(", ", TRUE, IF(ISNUMBER(SEARCH(Index!$A$8:$A$22, Articles_collection_modified!A48)), Index!$A$8:$A$22, ""))</f>
        <v>Maritime</v>
      </c>
      <c r="H48" t="str" cm="1">
        <f t="array" ref="H48">IFERROR(INDEX(Index!$A$8:$A$22, MATCH(TRUE, ISNUMBER(SEARCH(Index!$A$8:$A$22, Articles_collection_modified!A48)), 0)), "")</f>
        <v>Maritime</v>
      </c>
      <c r="I48" t="str" cm="1">
        <f t="array" ref="I48">IFERROR(INDEX(Index!$A$3:$A$5, MATCH(TRUE, ISNUMBER(SEARCH(Index!$A$3:$A$5, Articles_collection_modified!A48)), 0)), "")</f>
        <v>SEEP</v>
      </c>
      <c r="J48" t="str" cm="1">
        <f t="array" ref="J48">IFERROR(INDEX(Index!$A$25:$A$69, MATCH(TRUE, ISNUMBER(SEARCH(Index!$A$25:$A$69, Articles_collection_modified!A48)), 0)), "")</f>
        <v>investment</v>
      </c>
      <c r="K48" t="str" cm="1">
        <f t="array" ref="K48">IFERROR(INDEX(Index!$C$3:$C$5, MATCH(TRUE, ISNUMBER(SEARCH(Index!$C$3:$C$5, Articles_collection_modified!A48)), 0)), "")</f>
        <v>H3</v>
      </c>
      <c r="L48" t="str" cm="1">
        <f t="array" ref="L48">_xlfn.TEXTJOIN(", ", TRUE, IF(ISNUMBER(SEARCH(Index!$C$8:$C$58, Articles_collection_modified!A48)), Index!$C$8:$C$58, ""))</f>
        <v>HA-2, NB-8</v>
      </c>
      <c r="M48" t="str" cm="1">
        <f t="array" ref="M48">_xlfn.TEXTJOIN(", ", TRUE, IFERROR(VLOOKUP(_xlfn.TEXTSPLIT(L48, ", "), Index!$C$8:$D$58, 2, FALSE), ""))</f>
        <v>Advanced Wind Power, Sustainaible Maritime Applications</v>
      </c>
      <c r="N48" t="str" cm="1">
        <f t="array" ref="N48">_xlfn.TEXTJOIN(", ", TRUE, _xlfn.UNIQUE(_xlfn.FILTERXML("&lt;t&gt;&lt;s&gt;" &amp; SUBSTITUTE(_xlfn.TEXTJOIN(", ", TRUE, _xlfn.UNIQUE(_xlfn._xlws.FILTER(IFERROR(VLOOKUP(LEFT(_xlfn.TEXTSPLIT(L48, ", "), FIND("-", _xlfn.TEXTSPLIT(L48, ", ")) - 1), Index!$F$8:$G$13, 2, FALSE), ""), IFERROR(VLOOKUP(LEFT(_xlfn.TEXTSPLIT(L48, ", "), FIND("-", _xlfn.TEXTSPLIT(L48, ", ")) - 1), Index!$F$8:$G$13, 2, FALSE), "") &lt;&gt; ""))), ", ", "&lt;/s&gt;&lt;s&gt;") &amp; "&lt;/s&gt;&lt;/t&gt;", "//s[normalize-space()]")))</f>
        <v>Hydraulic Applications Ecosystem, New Business</v>
      </c>
      <c r="O48" t="str" cm="1">
        <f t="array" ref="O48">IFERROR(INDEX(Index!$C$8:$C$58, MATCH(TRUE, ISNUMBER(SEARCH(Index!$C$8:$C$58, Articles_collection_modified!A48)), 0)), "")</f>
        <v>HA-2</v>
      </c>
      <c r="P48" t="str">
        <f>IFERROR(VLOOKUP(LEFT(O48, FIND("-", O48)-1), Index!$F$8:$G$13, 2, FALSE), "Not Found")</f>
        <v>Hydraulic Applications Ecosystem</v>
      </c>
      <c r="Q48" t="str">
        <f>IFERROR(VLOOKUP(O48, Index!$C$8:$D$58, 2, FALSE), "Not Found")</f>
        <v>Advanced Wind Power</v>
      </c>
    </row>
    <row r="49" spans="1:17" x14ac:dyDescent="0.3">
      <c r="A49" t="str">
        <f>LEFT(Articles_collection_modified!A49, FIND(",", Articles_collection_modified!A49) - 1)</f>
        <v>Behind-the-Scenes with Davi: Assembling a Heavy-Duty 4-Roll</v>
      </c>
      <c r="B49" t="str">
        <f>MID(Articles_collection_modified!A49, FIND(",", Articles_collection_modified!A49) + 1, FIND(",", Articles_collection_modified!A49, FIND(",", Articles_collection_modified!A49) + 1) - FIND(",", Articles_collection_modified!A49) - 1)</f>
        <v>https://www.offshorewind.biz/2025/06/02/behind-the-scenes-assembling-a-heavy-duty-4-roll-mcb-plate-roll/</v>
      </c>
      <c r="C49" t="str">
        <f>IF(ISNUMBER(FIND(", vol",Articles_collection_modified!A49)), MID(Articles_collection_modified!A49, FIND(", vol", Articles_collection_modified!A49) + 5, FIND(",", Articles_collection_modified!A49, FIND(", vol", Articles_collection_modified!A49) + 5) - FIND(", vol", Articles_collection_modified!A49) - 5), MID(Articles_collection_modified!A49, FIND(",vol", Articles_collection_modified!A49) + 4, FIND(",", Articles_collection_modified!A49, FIND(",vol", Articles_collection_modified!A49) + 4) - FIND(",vol",Articles_collection_modified!A49) - 4))</f>
        <v>12</v>
      </c>
      <c r="D49" t="str">
        <f>IF(ISNUMBER(FIND(", 20", Articles_collection_modified!A49)), MID(Articles_collection_modified!A49, FIND(", 20", Articles_collection_modified!A49) + 2, FIND(",", Articles_collection_modified!A49, FIND(", 20", Articles_collection_modified!A49) + 2) - FIND(", 20", Articles_collection_modified!A49) - 2), MID(Articles_collection_modified!A49, FIND(",20", Articles_collection_modified!A49) + 1, FIND(",", Articles_collection_modified!A49, FIND(",20", Articles_collection_modified!A49) + 1) - FIND(",20", Articles_collection_modified!A49) - 1))</f>
        <v>2025-w23</v>
      </c>
      <c r="E49" t="str">
        <f t="shared" si="0"/>
        <v>2025</v>
      </c>
      <c r="F49" t="str">
        <f t="shared" si="1"/>
        <v>23</v>
      </c>
      <c r="G49" t="str" cm="1">
        <f t="array" ref="G49">_xlfn.TEXTJOIN(", ", TRUE, IF(ISNUMBER(SEARCH(Index!$A$8:$A$22, Articles_collection_modified!A49)), Index!$A$8:$A$22, ""))</f>
        <v>Industrial applications</v>
      </c>
      <c r="H49" t="str" cm="1">
        <f t="array" ref="H49">IFERROR(INDEX(Index!$A$8:$A$22, MATCH(TRUE, ISNUMBER(SEARCH(Index!$A$8:$A$22, Articles_collection_modified!A49)), 0)), "")</f>
        <v>Industrial applications</v>
      </c>
      <c r="I49" t="str" cm="1">
        <f t="array" ref="I49">IFERROR(INDEX(Index!$A$3:$A$5, MATCH(TRUE, ISNUMBER(SEARCH(Index!$A$3:$A$5, Articles_collection_modified!A49)), 0)), "")</f>
        <v>Technology</v>
      </c>
      <c r="J49" t="str" cm="1">
        <f t="array" ref="J49">IFERROR(INDEX(Index!$A$25:$A$69, MATCH(TRUE, ISNUMBER(SEARCH(Index!$A$25:$A$69, Articles_collection_modified!A49)), 0)), "")</f>
        <v>Manufacturing</v>
      </c>
      <c r="K49" t="str" cm="1">
        <f t="array" ref="K49">IFERROR(INDEX(Index!$C$3:$C$5, MATCH(TRUE, ISNUMBER(SEARCH(Index!$C$3:$C$5, Articles_collection_modified!A49)), 0)), "")</f>
        <v>H1</v>
      </c>
      <c r="L49" t="str" cm="1">
        <f t="array" ref="L49">_xlfn.TEXTJOIN(", ", TRUE, IF(ISNUMBER(SEARCH(Index!$C$8:$C$58, Articles_collection_modified!A49)), Index!$C$8:$C$58, ""))</f>
        <v>HA-2, HA-5</v>
      </c>
      <c r="M49" t="str" cm="1">
        <f t="array" ref="M49">_xlfn.TEXTJOIN(", ", TRUE, IFERROR(VLOOKUP(_xlfn.TEXTSPLIT(L49, ", "), Index!$C$8:$D$58, 2, FALSE), ""))</f>
        <v>Advanced Wind Power, Intelligent &amp; Efficient Factory</v>
      </c>
      <c r="N49" t="str" cm="1">
        <f t="array" ref="N49">_xlfn.TEXTJOIN(", ", TRUE, _xlfn.UNIQUE(_xlfn.FILTERXML("&lt;t&gt;&lt;s&gt;" &amp; SUBSTITUTE(_xlfn.TEXTJOIN(", ", TRUE, _xlfn.UNIQUE(_xlfn._xlws.FILTER(IFERROR(VLOOKUP(LEFT(_xlfn.TEXTSPLIT(L49, ", "), FIND("-", _xlfn.TEXTSPLIT(L49, ", ")) - 1), Index!$F$8:$G$13, 2, FALSE), ""), IFERROR(VLOOKUP(LEFT(_xlfn.TEXTSPLIT(L49, ", "), FIND("-", _xlfn.TEXTSPLIT(L49, ", ")) - 1), Index!$F$8:$G$13, 2, FALSE), "") &lt;&gt; ""))), ", ", "&lt;/s&gt;&lt;s&gt;") &amp; "&lt;/s&gt;&lt;/t&gt;", "//s[normalize-space()]")))</f>
        <v>Hydraulic Applications Ecosystem</v>
      </c>
      <c r="O49" t="str" cm="1">
        <f t="array" ref="O49">IFERROR(INDEX(Index!$C$8:$C$58, MATCH(TRUE, ISNUMBER(SEARCH(Index!$C$8:$C$58, Articles_collection_modified!A49)), 0)), "")</f>
        <v>HA-2</v>
      </c>
      <c r="P49" t="str">
        <f>IFERROR(VLOOKUP(LEFT(O49, FIND("-", O49)-1), Index!$F$8:$G$13, 2, FALSE), "Not Found")</f>
        <v>Hydraulic Applications Ecosystem</v>
      </c>
      <c r="Q49" t="str">
        <f>IFERROR(VLOOKUP(O49, Index!$C$8:$D$58, 2, FALSE), "Not Found")</f>
        <v>Advanced Wind Power</v>
      </c>
    </row>
    <row r="50" spans="1:17" x14ac:dyDescent="0.3">
      <c r="A50" t="str">
        <f>LEFT(Articles_collection_modified!A50, FIND(",", Articles_collection_modified!A50) - 1)</f>
        <v>Electric vessel charging is viable for offshore power industry - report</v>
      </c>
      <c r="B50" t="str">
        <f>MID(Articles_collection_modified!A50, FIND(",", Articles_collection_modified!A50) + 1, FIND(",", Articles_collection_modified!A50, FIND(",", Articles_collection_modified!A50) + 1) - FIND(",", Articles_collection_modified!A50) - 1)</f>
        <v>https://www.ship-technology.com/news/electric-vessel-charging-is-viable-for-offshore-power-industry/?cf-view</v>
      </c>
      <c r="C50" t="str">
        <f>IF(ISNUMBER(FIND(", vol",Articles_collection_modified!A50)), MID(Articles_collection_modified!A50, FIND(", vol", Articles_collection_modified!A50) + 5, FIND(",", Articles_collection_modified!A50, FIND(", vol", Articles_collection_modified!A50) + 5) - FIND(", vol", Articles_collection_modified!A50) - 5), MID(Articles_collection_modified!A50, FIND(",vol", Articles_collection_modified!A50) + 4, FIND(",", Articles_collection_modified!A50, FIND(",vol", Articles_collection_modified!A50) + 4) - FIND(",vol",Articles_collection_modified!A50) - 4))</f>
        <v>12</v>
      </c>
      <c r="D50" t="str">
        <f>IF(ISNUMBER(FIND(", 20", Articles_collection_modified!A50)), MID(Articles_collection_modified!A50, FIND(", 20", Articles_collection_modified!A50) + 2, FIND(",", Articles_collection_modified!A50, FIND(", 20", Articles_collection_modified!A50) + 2) - FIND(", 20", Articles_collection_modified!A50) - 2), MID(Articles_collection_modified!A50, FIND(",20", Articles_collection_modified!A50) + 1, FIND(",", Articles_collection_modified!A50, FIND(",20", Articles_collection_modified!A50) + 1) - FIND(",20", Articles_collection_modified!A50) - 1))</f>
        <v>2025-w24</v>
      </c>
      <c r="E50" t="str">
        <f t="shared" si="0"/>
        <v>2025</v>
      </c>
      <c r="F50" t="str">
        <f t="shared" si="1"/>
        <v>24</v>
      </c>
      <c r="G50" t="str" cm="1">
        <f t="array" ref="G50">_xlfn.TEXTJOIN(", ", TRUE, IF(ISNUMBER(SEARCH(Index!$A$8:$A$22, Articles_collection_modified!A50)), Index!$A$8:$A$22, ""))</f>
        <v>Electrification, Maritime</v>
      </c>
      <c r="H50" t="str" cm="1">
        <f t="array" ref="H50">IFERROR(INDEX(Index!$A$8:$A$22, MATCH(TRUE, ISNUMBER(SEARCH(Index!$A$8:$A$22, Articles_collection_modified!A50)), 0)), "")</f>
        <v>Electrification</v>
      </c>
      <c r="I50" t="str" cm="1">
        <f t="array" ref="I50">IFERROR(INDEX(Index!$A$3:$A$5, MATCH(TRUE, ISNUMBER(SEARCH(Index!$A$3:$A$5, Articles_collection_modified!A50)), 0)), "")</f>
        <v>Technology</v>
      </c>
      <c r="J50" t="str" cm="1">
        <f t="array" ref="J50">IFERROR(INDEX(Index!$A$25:$A$69, MATCH(TRUE, ISNUMBER(SEARCH(Index!$A$25:$A$69, Articles_collection_modified!A50)), 0)), "")</f>
        <v>Prototype</v>
      </c>
      <c r="K50" t="str" cm="1">
        <f t="array" ref="K50">IFERROR(INDEX(Index!$C$3:$C$5, MATCH(TRUE, ISNUMBER(SEARCH(Index!$C$3:$C$5, Articles_collection_modified!A50)), 0)), "")</f>
        <v>H3</v>
      </c>
      <c r="L50" t="str" cm="1">
        <f t="array" ref="L50">_xlfn.TEXTJOIN(", ", TRUE, IF(ISNUMBER(SEARCH(Index!$C$8:$C$58, Articles_collection_modified!A50)), Index!$C$8:$C$58, ""))</f>
        <v>ES-2, NB-8</v>
      </c>
      <c r="M50" t="str" cm="1">
        <f t="array" ref="M50">_xlfn.TEXTJOIN(", ", TRUE, IFERROR(VLOOKUP(_xlfn.TEXTSPLIT(L50, ", "), Index!$C$8:$D$58, 2, FALSE), ""))</f>
        <v>Enhanced Emission Policy, Sustainaible Maritime Applications</v>
      </c>
      <c r="N50" t="str" cm="1">
        <f t="array" ref="N50">_xlfn.TEXTJOIN(", ", TRUE, _xlfn.UNIQUE(_xlfn.FILTERXML("&lt;t&gt;&lt;s&gt;" &amp; SUBSTITUTE(_xlfn.TEXTJOIN(", ", TRUE, _xlfn.UNIQUE(_xlfn._xlws.FILTER(IFERROR(VLOOKUP(LEFT(_xlfn.TEXTSPLIT(L50, ", "), FIND("-", _xlfn.TEXTSPLIT(L50, ", ")) - 1), Index!$F$8:$G$13, 2, FALSE), ""), IFERROR(VLOOKUP(LEFT(_xlfn.TEXTSPLIT(L50, ", "), FIND("-", _xlfn.TEXTSPLIT(L50, ", ")) - 1), Index!$F$8:$G$13, 2, FALSE), "") &lt;&gt; ""))), ", ", "&lt;/s&gt;&lt;s&gt;") &amp; "&lt;/s&gt;&lt;/t&gt;", "//s[normalize-space()]")))</f>
        <v>Ecological Sustainability, New Business</v>
      </c>
      <c r="O50" t="str" cm="1">
        <f t="array" ref="O50">IFERROR(INDEX(Index!$C$8:$C$58, MATCH(TRUE, ISNUMBER(SEARCH(Index!$C$8:$C$58, Articles_collection_modified!A50)), 0)), "")</f>
        <v>ES-2</v>
      </c>
      <c r="P50" t="str">
        <f>IFERROR(VLOOKUP(LEFT(O50, FIND("-", O50)-1), Index!$F$8:$G$13, 2, FALSE), "Not Found")</f>
        <v>Ecological Sustainability</v>
      </c>
      <c r="Q50" t="str">
        <f>IFERROR(VLOOKUP(O50, Index!$C$8:$D$58, 2, FALSE), "Not Found")</f>
        <v>Enhanced Emission Policy</v>
      </c>
    </row>
    <row r="51" spans="1:17" x14ac:dyDescent="0.3">
      <c r="A51" t="str">
        <f>LEFT(Articles_collection_modified!A51, FIND(",", Articles_collection_modified!A51) - 1)</f>
        <v>Physical AI: Embracing AIâ€™s Moment in Robotics | RoboticsTomorrow</v>
      </c>
      <c r="B51" t="str">
        <f>MID(Articles_collection_modified!A51, FIND(",", Articles_collection_modified!A51) + 1, FIND(",", Articles_collection_modified!A51, FIND(",", Articles_collection_modified!A51) + 1) - FIND(",", Articles_collection_modified!A51) - 1)</f>
        <v>https://www.roboticstomorrow.com/article/2025/06/physical-ai-embracing-ais-moment-in-robotics/24719</v>
      </c>
      <c r="C51" t="str">
        <f>IF(ISNUMBER(FIND(", vol",Articles_collection_modified!A51)), MID(Articles_collection_modified!A51, FIND(", vol", Articles_collection_modified!A51) + 5, FIND(",", Articles_collection_modified!A51, FIND(", vol", Articles_collection_modified!A51) + 5) - FIND(", vol", Articles_collection_modified!A51) - 5), MID(Articles_collection_modified!A51, FIND(",vol", Articles_collection_modified!A51) + 4, FIND(",", Articles_collection_modified!A51, FIND(",vol", Articles_collection_modified!A51) + 4) - FIND(",vol",Articles_collection_modified!A51) - 4))</f>
        <v>12</v>
      </c>
      <c r="D51" t="str">
        <f>IF(ISNUMBER(FIND(", 20", Articles_collection_modified!A51)), MID(Articles_collection_modified!A51, FIND(", 20", Articles_collection_modified!A51) + 2, FIND(",", Articles_collection_modified!A51, FIND(", 20", Articles_collection_modified!A51) + 2) - FIND(", 20", Articles_collection_modified!A51) - 2), MID(Articles_collection_modified!A51, FIND(",20", Articles_collection_modified!A51) + 1, FIND(",", Articles_collection_modified!A51, FIND(",20", Articles_collection_modified!A51) + 1) - FIND(",20", Articles_collection_modified!A51) - 1))</f>
        <v>2025-w24</v>
      </c>
      <c r="E51" t="str">
        <f t="shared" si="0"/>
        <v>2025</v>
      </c>
      <c r="F51" t="str">
        <f t="shared" si="1"/>
        <v>24</v>
      </c>
      <c r="G51" t="str" cm="1">
        <f t="array" ref="G51">_xlfn.TEXTJOIN(", ", TRUE, IF(ISNUMBER(SEARCH(Index!$A$8:$A$22, Articles_collection_modified!A51)), Index!$A$8:$A$22, ""))</f>
        <v>Robotics</v>
      </c>
      <c r="H51" t="str" cm="1">
        <f t="array" ref="H51">IFERROR(INDEX(Index!$A$8:$A$22, MATCH(TRUE, ISNUMBER(SEARCH(Index!$A$8:$A$22, Articles_collection_modified!A51)), 0)), "")</f>
        <v>Robotics</v>
      </c>
      <c r="I51" t="str" cm="1">
        <f t="array" ref="I51">IFERROR(INDEX(Index!$A$3:$A$5, MATCH(TRUE, ISNUMBER(SEARCH(Index!$A$3:$A$5, Articles_collection_modified!A51)), 0)), "")</f>
        <v>Technology</v>
      </c>
      <c r="J51" t="str" cm="1">
        <f t="array" ref="J51">IFERROR(INDEX(Index!$A$25:$A$69, MATCH(TRUE, ISNUMBER(SEARCH(Index!$A$25:$A$69, Articles_collection_modified!A51)), 0)), "")</f>
        <v>Automation</v>
      </c>
      <c r="K51" t="str" cm="1">
        <f t="array" ref="K51">IFERROR(INDEX(Index!$C$3:$C$5, MATCH(TRUE, ISNUMBER(SEARCH(Index!$C$3:$C$5, Articles_collection_modified!A51)), 0)), "")</f>
        <v>H1</v>
      </c>
      <c r="L51" t="str" cm="1">
        <f t="array" ref="L51">_xlfn.TEXTJOIN(", ", TRUE, IF(ISNUMBER(SEARCH(Index!$C$8:$C$58, Articles_collection_modified!A51)), Index!$C$8:$C$58, ""))</f>
        <v>IPr-2, SD-2</v>
      </c>
      <c r="M51" t="str" cm="1">
        <f t="array" ref="M51">_xlfn.TEXTJOIN(", ", TRUE, IFERROR(VLOOKUP(_xlfn.TEXTSPLIT(L51, ", "), Index!$C$8:$D$58, 2, FALSE), ""))</f>
        <v>Advanced Robotics, Advanced AI Capabilities</v>
      </c>
      <c r="N51" t="str" cm="1">
        <f t="array" ref="N51">_xlfn.TEXTJOIN(", ", TRUE, _xlfn.UNIQUE(_xlfn.FILTERXML("&lt;t&gt;&lt;s&gt;" &amp; SUBSTITUTE(_xlfn.TEXTJOIN(", ", TRUE, _xlfn.UNIQUE(_xlfn._xlws.FILTER(IFERROR(VLOOKUP(LEFT(_xlfn.TEXTSPLIT(L51, ", "), FIND("-", _xlfn.TEXTSPLIT(L51, ", ")) - 1), Index!$F$8:$G$13, 2, FALSE), ""), IFERROR(VLOOKUP(LEFT(_xlfn.TEXTSPLIT(L51, ", "), FIND("-", _xlfn.TEXTSPLIT(L51, ", ")) - 1), Index!$F$8:$G$13, 2, FALSE), "") &lt;&gt; ""))), ", ", "&lt;/s&gt;&lt;s&gt;") &amp; "&lt;/s&gt;&lt;/t&gt;", "//s[normalize-space()]")))</f>
        <v>Intelligent Production, Smart Data Usage</v>
      </c>
      <c r="O51" t="str" cm="1">
        <f t="array" ref="O51">IFERROR(INDEX(Index!$C$8:$C$58, MATCH(TRUE, ISNUMBER(SEARCH(Index!$C$8:$C$58, Articles_collection_modified!A51)), 0)), "")</f>
        <v>IPr-2</v>
      </c>
      <c r="P51" t="str">
        <f>IFERROR(VLOOKUP(LEFT(O51, FIND("-", O51)-1), Index!$F$8:$G$13, 2, FALSE), "Not Found")</f>
        <v>Intelligent Production</v>
      </c>
      <c r="Q51" t="str">
        <f>IFERROR(VLOOKUP(O51, Index!$C$8:$D$58, 2, FALSE), "Not Found")</f>
        <v>Advanced Robotics</v>
      </c>
    </row>
    <row r="52" spans="1:17" x14ac:dyDescent="0.3">
      <c r="A52" t="str">
        <f>LEFT(Articles_collection_modified!A52, FIND(",", Articles_collection_modified!A52) - 1)</f>
        <v>First 10 MW Turbine Assembled for New Floating Wind Farm in Mediterranean Sea</v>
      </c>
      <c r="B52" t="str">
        <f>MID(Articles_collection_modified!A52, FIND(",", Articles_collection_modified!A52) + 1, FIND(",", Articles_collection_modified!A52, FIND(",", Articles_collection_modified!A52) + 1) - FIND(",", Articles_collection_modified!A52) - 1)</f>
        <v>https://www.offshorewind.biz/2025/06/11/first-10-mw-turbine-assembled-for-new-floating-wind-farm-in-mediterranean-sea/</v>
      </c>
      <c r="C52" t="str">
        <f>IF(ISNUMBER(FIND(", vol",Articles_collection_modified!A52)), MID(Articles_collection_modified!A52, FIND(", vol", Articles_collection_modified!A52) + 5, FIND(",", Articles_collection_modified!A52, FIND(", vol", Articles_collection_modified!A52) + 5) - FIND(", vol", Articles_collection_modified!A52) - 5), MID(Articles_collection_modified!A52, FIND(",vol", Articles_collection_modified!A52) + 4, FIND(",", Articles_collection_modified!A52, FIND(",vol", Articles_collection_modified!A52) + 4) - FIND(",vol",Articles_collection_modified!A52) - 4))</f>
        <v>12</v>
      </c>
      <c r="D52" t="str">
        <f>IF(ISNUMBER(FIND(", 20", Articles_collection_modified!A52)), MID(Articles_collection_modified!A52, FIND(", 20", Articles_collection_modified!A52) + 2, FIND(",", Articles_collection_modified!A52, FIND(", 20", Articles_collection_modified!A52) + 2) - FIND(", 20", Articles_collection_modified!A52) - 2), MID(Articles_collection_modified!A52, FIND(",20", Articles_collection_modified!A52) + 1, FIND(",", Articles_collection_modified!A52, FIND(",20", Articles_collection_modified!A52) + 1) - FIND(",20", Articles_collection_modified!A52) - 1))</f>
        <v>2025-w24</v>
      </c>
      <c r="E52" t="str">
        <f t="shared" si="0"/>
        <v>2025</v>
      </c>
      <c r="F52" t="str">
        <f t="shared" si="1"/>
        <v>24</v>
      </c>
      <c r="G52" t="str" cm="1">
        <f t="array" ref="G52">_xlfn.TEXTJOIN(", ", TRUE, IF(ISNUMBER(SEARCH(Index!$A$8:$A$22, Articles_collection_modified!A52)), Index!$A$8:$A$22, ""))</f>
        <v>Industrial applications</v>
      </c>
      <c r="H52" t="str" cm="1">
        <f t="array" ref="H52">IFERROR(INDEX(Index!$A$8:$A$22, MATCH(TRUE, ISNUMBER(SEARCH(Index!$A$8:$A$22, Articles_collection_modified!A52)), 0)), "")</f>
        <v>Industrial applications</v>
      </c>
      <c r="I52" t="str" cm="1">
        <f t="array" ref="I52">IFERROR(INDEX(Index!$A$3:$A$5, MATCH(TRUE, ISNUMBER(SEARCH(Index!$A$3:$A$5, Articles_collection_modified!A52)), 0)), "")</f>
        <v>SEEP</v>
      </c>
      <c r="J52" t="str" cm="1">
        <f t="array" ref="J52">IFERROR(INDEX(Index!$A$25:$A$69, MATCH(TRUE, ISNUMBER(SEARCH(Index!$A$25:$A$69, Articles_collection_modified!A52)), 0)), "")</f>
        <v>market development</v>
      </c>
      <c r="K52" t="str" cm="1">
        <f t="array" ref="K52">IFERROR(INDEX(Index!$C$3:$C$5, MATCH(TRUE, ISNUMBER(SEARCH(Index!$C$3:$C$5, Articles_collection_modified!A52)), 0)), "")</f>
        <v>H1</v>
      </c>
      <c r="L52" t="str" cm="1">
        <f t="array" ref="L52">_xlfn.TEXTJOIN(", ", TRUE, IF(ISNUMBER(SEARCH(Index!$C$8:$C$58, Articles_collection_modified!A52)), Index!$C$8:$C$58, ""))</f>
        <v>HA-2, NB-6</v>
      </c>
      <c r="M52" t="str" cm="1">
        <f t="array" ref="M52">_xlfn.TEXTJOIN(", ", TRUE, IFERROR(VLOOKUP(_xlfn.TEXTSPLIT(L52, ", "), Index!$C$8:$D$58, 2, FALSE), ""))</f>
        <v>Advanced Wind Power, Green Energy System</v>
      </c>
      <c r="N52" t="str" cm="1">
        <f t="array" ref="N52">_xlfn.TEXTJOIN(", ", TRUE, _xlfn.UNIQUE(_xlfn.FILTERXML("&lt;t&gt;&lt;s&gt;" &amp; SUBSTITUTE(_xlfn.TEXTJOIN(", ", TRUE, _xlfn.UNIQUE(_xlfn._xlws.FILTER(IFERROR(VLOOKUP(LEFT(_xlfn.TEXTSPLIT(L52, ", "), FIND("-", _xlfn.TEXTSPLIT(L52, ", ")) - 1), Index!$F$8:$G$13, 2, FALSE), ""), IFERROR(VLOOKUP(LEFT(_xlfn.TEXTSPLIT(L52, ", "), FIND("-", _xlfn.TEXTSPLIT(L52, ", ")) - 1), Index!$F$8:$G$13, 2, FALSE), "") &lt;&gt; ""))), ", ", "&lt;/s&gt;&lt;s&gt;") &amp; "&lt;/s&gt;&lt;/t&gt;", "//s[normalize-space()]")))</f>
        <v>Hydraulic Applications Ecosystem, New Business</v>
      </c>
      <c r="O52" t="str" cm="1">
        <f t="array" ref="O52">IFERROR(INDEX(Index!$C$8:$C$58, MATCH(TRUE, ISNUMBER(SEARCH(Index!$C$8:$C$58, Articles_collection_modified!A52)), 0)), "")</f>
        <v>HA-2</v>
      </c>
      <c r="P52" t="str">
        <f>IFERROR(VLOOKUP(LEFT(O52, FIND("-", O52)-1), Index!$F$8:$G$13, 2, FALSE), "Not Found")</f>
        <v>Hydraulic Applications Ecosystem</v>
      </c>
      <c r="Q52" t="str">
        <f>IFERROR(VLOOKUP(O52, Index!$C$8:$D$58, 2, FALSE), "Not Found")</f>
        <v>Advanced Wind Power</v>
      </c>
    </row>
    <row r="53" spans="1:17" x14ac:dyDescent="0.3">
      <c r="A53" t="str">
        <f>LEFT(Articles_collection_modified!A53, FIND(",", Articles_collection_modified!A53) - 1)</f>
        <v>Agreement Signed for First Offshore Wind-Powered Underwater Data Centre in China</v>
      </c>
      <c r="B53" t="str">
        <f>MID(Articles_collection_modified!A53, FIND(",", Articles_collection_modified!A53) + 1, FIND(",", Articles_collection_modified!A53, FIND(",", Articles_collection_modified!A53) + 1) - FIND(",", Articles_collection_modified!A53) - 1)</f>
        <v>https://www.offshorewind.biz/2025/06/11/agreement-signed-for-first-offshore-wind-powered-underwater-data-centre-in-china/</v>
      </c>
      <c r="C53" t="str">
        <f>IF(ISNUMBER(FIND(", vol",Articles_collection_modified!A53)), MID(Articles_collection_modified!A53, FIND(", vol", Articles_collection_modified!A53) + 5, FIND(",", Articles_collection_modified!A53, FIND(", vol", Articles_collection_modified!A53) + 5) - FIND(", vol", Articles_collection_modified!A53) - 5), MID(Articles_collection_modified!A53, FIND(",vol", Articles_collection_modified!A53) + 4, FIND(",", Articles_collection_modified!A53, FIND(",vol", Articles_collection_modified!A53) + 4) - FIND(",vol",Articles_collection_modified!A53) - 4))</f>
        <v>12</v>
      </c>
      <c r="D53" t="str">
        <f>IF(ISNUMBER(FIND(", 20", Articles_collection_modified!A53)), MID(Articles_collection_modified!A53, FIND(", 20", Articles_collection_modified!A53) + 2, FIND(",", Articles_collection_modified!A53, FIND(", 20", Articles_collection_modified!A53) + 2) - FIND(", 20", Articles_collection_modified!A53) - 2), MID(Articles_collection_modified!A53, FIND(",20", Articles_collection_modified!A53) + 1, FIND(",", Articles_collection_modified!A53, FIND(",20", Articles_collection_modified!A53) + 1) - FIND(",20", Articles_collection_modified!A53) - 1))</f>
        <v>2025-w24</v>
      </c>
      <c r="E53" t="str">
        <f t="shared" si="0"/>
        <v>2025</v>
      </c>
      <c r="F53" t="str">
        <f t="shared" si="1"/>
        <v>24</v>
      </c>
      <c r="G53" t="str" cm="1">
        <f t="array" ref="G53">_xlfn.TEXTJOIN(", ", TRUE, IF(ISNUMBER(SEARCH(Index!$A$8:$A$22, Articles_collection_modified!A53)), Index!$A$8:$A$22, ""))</f>
        <v>Sustainability</v>
      </c>
      <c r="H53" t="str" cm="1">
        <f t="array" ref="H53">IFERROR(INDEX(Index!$A$8:$A$22, MATCH(TRUE, ISNUMBER(SEARCH(Index!$A$8:$A$22, Articles_collection_modified!A53)), 0)), "")</f>
        <v>Sustainability</v>
      </c>
      <c r="I53" t="str" cm="1">
        <f t="array" ref="I53">IFERROR(INDEX(Index!$A$3:$A$5, MATCH(TRUE, ISNUMBER(SEARCH(Index!$A$3:$A$5, Articles_collection_modified!A53)), 0)), "")</f>
        <v>SEEP</v>
      </c>
      <c r="J53" t="str" cm="1">
        <f t="array" ref="J53">IFERROR(INDEX(Index!$A$25:$A$69, MATCH(TRUE, ISNUMBER(SEARCH(Index!$A$25:$A$69, Articles_collection_modified!A53)), 0)), "")</f>
        <v>market development</v>
      </c>
      <c r="K53" t="str" cm="1">
        <f t="array" ref="K53">IFERROR(INDEX(Index!$C$3:$C$5, MATCH(TRUE, ISNUMBER(SEARCH(Index!$C$3:$C$5, Articles_collection_modified!A53)), 0)), "")</f>
        <v>H1</v>
      </c>
      <c r="L53" t="str" cm="1">
        <f t="array" ref="L53">_xlfn.TEXTJOIN(", ", TRUE, IF(ISNUMBER(SEARCH(Index!$C$8:$C$58, Articles_collection_modified!A53)), Index!$C$8:$C$58, ""))</f>
        <v>HA-2</v>
      </c>
      <c r="M53" t="str" cm="1">
        <f t="array" ref="M53">_xlfn.TEXTJOIN(", ", TRUE, IFERROR(VLOOKUP(_xlfn.TEXTSPLIT(L53, ", "), Index!$C$8:$D$58, 2, FALSE), ""))</f>
        <v>Advanced Wind Power</v>
      </c>
      <c r="N53" t="str" cm="1">
        <f t="array" ref="N53">_xlfn.TEXTJOIN(", ", TRUE, _xlfn.UNIQUE(_xlfn.FILTERXML("&lt;t&gt;&lt;s&gt;" &amp; SUBSTITUTE(_xlfn.TEXTJOIN(", ", TRUE, _xlfn.UNIQUE(_xlfn._xlws.FILTER(IFERROR(VLOOKUP(LEFT(_xlfn.TEXTSPLIT(L53, ", "), FIND("-", _xlfn.TEXTSPLIT(L53, ", ")) - 1), Index!$F$8:$G$13, 2, FALSE), ""), IFERROR(VLOOKUP(LEFT(_xlfn.TEXTSPLIT(L53, ", "), FIND("-", _xlfn.TEXTSPLIT(L53, ", ")) - 1), Index!$F$8:$G$13, 2, FALSE), "") &lt;&gt; ""))), ", ", "&lt;/s&gt;&lt;s&gt;") &amp; "&lt;/s&gt;&lt;/t&gt;", "//s[normalize-space()]")))</f>
        <v>Hydraulic Applications Ecosystem</v>
      </c>
      <c r="O53" t="str" cm="1">
        <f t="array" ref="O53">IFERROR(INDEX(Index!$C$8:$C$58, MATCH(TRUE, ISNUMBER(SEARCH(Index!$C$8:$C$58, Articles_collection_modified!A53)), 0)), "")</f>
        <v>HA-2</v>
      </c>
      <c r="P53" t="str">
        <f>IFERROR(VLOOKUP(LEFT(O53, FIND("-", O53)-1), Index!$F$8:$G$13, 2, FALSE), "Not Found")</f>
        <v>Hydraulic Applications Ecosystem</v>
      </c>
      <c r="Q53" t="str">
        <f>IFERROR(VLOOKUP(O53, Index!$C$8:$D$58, 2, FALSE), "Not Found")</f>
        <v>Advanced Wind Power</v>
      </c>
    </row>
    <row r="54" spans="1:17" x14ac:dyDescent="0.3">
      <c r="A54" t="str">
        <f>LEFT(Articles_collection_modified!A54, FIND(",", Articles_collection_modified!A54) - 1)</f>
        <v>Aquaterra Energy to Deliver Well Services Work for North Sea CCS Project</v>
      </c>
      <c r="B54" t="str">
        <f>MID(Articles_collection_modified!A54, FIND(",", Articles_collection_modified!A54) + 1, FIND(",", Articles_collection_modified!A54, FIND(",", Articles_collection_modified!A54) + 1) - FIND(",", Articles_collection_modified!A54) - 1)</f>
        <v>https://www.marinetechnologynews.com/news/aquaterra-energy-deliver-services-649748</v>
      </c>
      <c r="C54" t="str">
        <f>IF(ISNUMBER(FIND(", vol",Articles_collection_modified!A54)), MID(Articles_collection_modified!A54, FIND(", vol", Articles_collection_modified!A54) + 5, FIND(",", Articles_collection_modified!A54, FIND(", vol", Articles_collection_modified!A54) + 5) - FIND(", vol", Articles_collection_modified!A54) - 5), MID(Articles_collection_modified!A54, FIND(",vol", Articles_collection_modified!A54) + 4, FIND(",", Articles_collection_modified!A54, FIND(",vol", Articles_collection_modified!A54) + 4) - FIND(",vol",Articles_collection_modified!A54) - 4))</f>
        <v>12</v>
      </c>
      <c r="D54" t="str">
        <f>IF(ISNUMBER(FIND(", 20", Articles_collection_modified!A54)), MID(Articles_collection_modified!A54, FIND(", 20", Articles_collection_modified!A54) + 2, FIND(",", Articles_collection_modified!A54, FIND(", 20", Articles_collection_modified!A54) + 2) - FIND(", 20", Articles_collection_modified!A54) - 2), MID(Articles_collection_modified!A54, FIND(",20", Articles_collection_modified!A54) + 1, FIND(",", Articles_collection_modified!A54, FIND(",20", Articles_collection_modified!A54) + 1) - FIND(",20", Articles_collection_modified!A54) - 1))</f>
        <v>2025-w24</v>
      </c>
      <c r="E54" t="str">
        <f t="shared" si="0"/>
        <v>2025</v>
      </c>
      <c r="F54" t="str">
        <f t="shared" si="1"/>
        <v>24</v>
      </c>
      <c r="G54" t="str" cm="1">
        <f t="array" ref="G54">_xlfn.TEXTJOIN(", ", TRUE, IF(ISNUMBER(SEARCH(Index!$A$8:$A$22, Articles_collection_modified!A54)), Index!$A$8:$A$22, ""))</f>
        <v>Sustainability</v>
      </c>
      <c r="H54" t="str" cm="1">
        <f t="array" ref="H54">IFERROR(INDEX(Index!$A$8:$A$22, MATCH(TRUE, ISNUMBER(SEARCH(Index!$A$8:$A$22, Articles_collection_modified!A54)), 0)), "")</f>
        <v>Sustainability</v>
      </c>
      <c r="I54" t="str" cm="1">
        <f t="array" ref="I54">IFERROR(INDEX(Index!$A$3:$A$5, MATCH(TRUE, ISNUMBER(SEARCH(Index!$A$3:$A$5, Articles_collection_modified!A54)), 0)), "")</f>
        <v>Technology</v>
      </c>
      <c r="J54" t="str" cm="1">
        <f t="array" ref="J54">IFERROR(INDEX(Index!$A$25:$A$69, MATCH(TRUE, ISNUMBER(SEARCH(Index!$A$25:$A$69, Articles_collection_modified!A54)), 0)), "")</f>
        <v>Service</v>
      </c>
      <c r="K54" t="str" cm="1">
        <f t="array" ref="K54">IFERROR(INDEX(Index!$C$3:$C$5, MATCH(TRUE, ISNUMBER(SEARCH(Index!$C$3:$C$5, Articles_collection_modified!A54)), 0)), "")</f>
        <v>H2</v>
      </c>
      <c r="L54" t="str" cm="1">
        <f t="array" ref="L54">_xlfn.TEXTJOIN(", ", TRUE, IF(ISNUMBER(SEARCH(Index!$C$8:$C$58, Articles_collection_modified!A54)), Index!$C$8:$C$58, ""))</f>
        <v>ES-6, ES-7, NB-6</v>
      </c>
      <c r="M54" t="str" cm="1">
        <f t="array" ref="M54">_xlfn.TEXTJOIN(", ", TRUE, IFERROR(VLOOKUP(_xlfn.TEXTSPLIT(L54, ", "), Index!$C$8:$D$58, 2, FALSE), ""))</f>
        <v>Zero Emission Company Value, Geo-Engineering &amp; Clean Air, Green Energy System</v>
      </c>
      <c r="N54" t="str" cm="1">
        <f t="array" ref="N54">_xlfn.TEXTJOIN(", ", TRUE, _xlfn.UNIQUE(_xlfn.FILTERXML("&lt;t&gt;&lt;s&gt;" &amp; SUBSTITUTE(_xlfn.TEXTJOIN(", ", TRUE, _xlfn.UNIQUE(_xlfn._xlws.FILTER(IFERROR(VLOOKUP(LEFT(_xlfn.TEXTSPLIT(L54, ", "), FIND("-", _xlfn.TEXTSPLIT(L54, ", ")) - 1), Index!$F$8:$G$13, 2, FALSE), ""), IFERROR(VLOOKUP(LEFT(_xlfn.TEXTSPLIT(L54, ", "), FIND("-", _xlfn.TEXTSPLIT(L54, ", ")) - 1), Index!$F$8:$G$13, 2, FALSE), "") &lt;&gt; ""))), ", ", "&lt;/s&gt;&lt;s&gt;") &amp; "&lt;/s&gt;&lt;/t&gt;", "//s[normalize-space()]")))</f>
        <v>Ecological Sustainability, New Business</v>
      </c>
      <c r="O54" t="str" cm="1">
        <f t="array" ref="O54">IFERROR(INDEX(Index!$C$8:$C$58, MATCH(TRUE, ISNUMBER(SEARCH(Index!$C$8:$C$58, Articles_collection_modified!A54)), 0)), "")</f>
        <v>ES-6</v>
      </c>
      <c r="P54" t="str">
        <f>IFERROR(VLOOKUP(LEFT(O54, FIND("-", O54)-1), Index!$F$8:$G$13, 2, FALSE), "Not Found")</f>
        <v>Ecological Sustainability</v>
      </c>
      <c r="Q54" t="str">
        <f>IFERROR(VLOOKUP(O54, Index!$C$8:$D$58, 2, FALSE), "Not Found")</f>
        <v>Zero Emission Company Value</v>
      </c>
    </row>
    <row r="55" spans="1:17" x14ac:dyDescent="0.3">
      <c r="A55" t="str">
        <f>LEFT(Articles_collection_modified!A55, FIND(",", Articles_collection_modified!A55) - 1)</f>
        <v>EU Presents European Ocean Pact</v>
      </c>
      <c r="B55" t="str">
        <f>MID(Articles_collection_modified!A55, FIND(",", Articles_collection_modified!A55) + 1, FIND(",", Articles_collection_modified!A55, FIND(",", Articles_collection_modified!A55) + 1) - FIND(",", Articles_collection_modified!A55) - 1)</f>
        <v>https://www.marinetechnologynews.com/news/presents-european-ocean-649781</v>
      </c>
      <c r="C55" t="str">
        <f>IF(ISNUMBER(FIND(", vol",Articles_collection_modified!A55)), MID(Articles_collection_modified!A55, FIND(", vol", Articles_collection_modified!A55) + 5, FIND(",", Articles_collection_modified!A55, FIND(", vol", Articles_collection_modified!A55) + 5) - FIND(", vol", Articles_collection_modified!A55) - 5), MID(Articles_collection_modified!A55, FIND(",vol", Articles_collection_modified!A55) + 4, FIND(",", Articles_collection_modified!A55, FIND(",vol", Articles_collection_modified!A55) + 4) - FIND(",vol",Articles_collection_modified!A55) - 4))</f>
        <v>12</v>
      </c>
      <c r="D55" t="str">
        <f>IF(ISNUMBER(FIND(", 20", Articles_collection_modified!A55)), MID(Articles_collection_modified!A55, FIND(", 20", Articles_collection_modified!A55) + 2, FIND(",", Articles_collection_modified!A55, FIND(", 20", Articles_collection_modified!A55) + 2) - FIND(", 20", Articles_collection_modified!A55) - 2), MID(Articles_collection_modified!A55, FIND(",20", Articles_collection_modified!A55) + 1, FIND(",", Articles_collection_modified!A55, FIND(",20", Articles_collection_modified!A55) + 1) - FIND(",20", Articles_collection_modified!A55) - 1))</f>
        <v>2025-w24</v>
      </c>
      <c r="E55" t="str">
        <f t="shared" si="0"/>
        <v>2025</v>
      </c>
      <c r="F55" t="str">
        <f t="shared" si="1"/>
        <v>24</v>
      </c>
      <c r="G55" t="str" cm="1">
        <f t="array" ref="G55">_xlfn.TEXTJOIN(", ", TRUE, IF(ISNUMBER(SEARCH(Index!$A$8:$A$22, Articles_collection_modified!A55)), Index!$A$8:$A$22, ""))</f>
        <v>Sustainability</v>
      </c>
      <c r="H55" t="str" cm="1">
        <f t="array" ref="H55">IFERROR(INDEX(Index!$A$8:$A$22, MATCH(TRUE, ISNUMBER(SEARCH(Index!$A$8:$A$22, Articles_collection_modified!A55)), 0)), "")</f>
        <v>Sustainability</v>
      </c>
      <c r="I55" t="str" cm="1">
        <f t="array" ref="I55">IFERROR(INDEX(Index!$A$3:$A$5, MATCH(TRUE, ISNUMBER(SEARCH(Index!$A$3:$A$5, Articles_collection_modified!A55)), 0)), "")</f>
        <v>Technology</v>
      </c>
      <c r="J55" t="str" cm="1">
        <f t="array" ref="J55">IFERROR(INDEX(Index!$A$25:$A$69, MATCH(TRUE, ISNUMBER(SEARCH(Index!$A$25:$A$69, Articles_collection_modified!A55)), 0)), "")</f>
        <v>regulation</v>
      </c>
      <c r="K55" t="str" cm="1">
        <f t="array" ref="K55">IFERROR(INDEX(Index!$C$3:$C$5, MATCH(TRUE, ISNUMBER(SEARCH(Index!$C$3:$C$5, Articles_collection_modified!A55)), 0)), "")</f>
        <v>H3</v>
      </c>
      <c r="L55" t="str" cm="1">
        <f t="array" ref="L55">_xlfn.TEXTJOIN(", ", TRUE, IF(ISNUMBER(SEARCH(Index!$C$8:$C$58, Articles_collection_modified!A55)), Index!$C$8:$C$58, ""))</f>
        <v>ES-2, ES-5</v>
      </c>
      <c r="M55" t="str" cm="1">
        <f t="array" ref="M55">_xlfn.TEXTJOIN(", ", TRUE, IFERROR(VLOOKUP(_xlfn.TEXTSPLIT(L55, ", "), Index!$C$8:$D$58, 2, FALSE), ""))</f>
        <v>Enhanced Emission Policy, Promoting Biodiversity</v>
      </c>
      <c r="N55" t="str" cm="1">
        <f t="array" ref="N55">_xlfn.TEXTJOIN(", ", TRUE, _xlfn.UNIQUE(_xlfn.FILTERXML("&lt;t&gt;&lt;s&gt;" &amp; SUBSTITUTE(_xlfn.TEXTJOIN(", ", TRUE, _xlfn.UNIQUE(_xlfn._xlws.FILTER(IFERROR(VLOOKUP(LEFT(_xlfn.TEXTSPLIT(L55, ", "), FIND("-", _xlfn.TEXTSPLIT(L55, ", ")) - 1), Index!$F$8:$G$13, 2, FALSE), ""), IFERROR(VLOOKUP(LEFT(_xlfn.TEXTSPLIT(L55, ", "), FIND("-", _xlfn.TEXTSPLIT(L55, ", ")) - 1), Index!$F$8:$G$13, 2, FALSE), "") &lt;&gt; ""))), ", ", "&lt;/s&gt;&lt;s&gt;") &amp; "&lt;/s&gt;&lt;/t&gt;", "//s[normalize-space()]")))</f>
        <v>Ecological Sustainability</v>
      </c>
      <c r="O55" t="str" cm="1">
        <f t="array" ref="O55">IFERROR(INDEX(Index!$C$8:$C$58, MATCH(TRUE, ISNUMBER(SEARCH(Index!$C$8:$C$58, Articles_collection_modified!A55)), 0)), "")</f>
        <v>ES-2</v>
      </c>
      <c r="P55" t="str">
        <f>IFERROR(VLOOKUP(LEFT(O55, FIND("-", O55)-1), Index!$F$8:$G$13, 2, FALSE), "Not Found")</f>
        <v>Ecological Sustainability</v>
      </c>
      <c r="Q55" t="str">
        <f>IFERROR(VLOOKUP(O55, Index!$C$8:$D$58, 2, FALSE), "Not Found")</f>
        <v>Enhanced Emission Policy</v>
      </c>
    </row>
    <row r="56" spans="1:17" x14ac:dyDescent="0.3">
      <c r="A56" t="str">
        <f>LEFT(Articles_collection_modified!A56, FIND(",", Articles_collection_modified!A56) - 1)</f>
        <v>Durable cylinders for high forces: High-power electromechanical cylinders cover heavy-duty applications with forces up to 250 kN | ManufacturingTomorrow</v>
      </c>
      <c r="B56" t="str">
        <f>MID(Articles_collection_modified!A56, FIND(",", Articles_collection_modified!A56) + 1, FIND(",", Articles_collection_modified!A56, FIND(",", Articles_collection_modified!A56) + 1) - FIND(",", Articles_collection_modified!A56) - 1)</f>
        <v>https://www.manufacturingtomorrow.com/news/2025/06/10/durable-cylinders-for-high-forces-high-power-electromechanical-cylinders-cover-heavy-duty-applications-with-forces-up-to-250-kn/25150</v>
      </c>
      <c r="C56" t="str">
        <f>IF(ISNUMBER(FIND(", vol",Articles_collection_modified!A56)), MID(Articles_collection_modified!A56, FIND(", vol", Articles_collection_modified!A56) + 5, FIND(",", Articles_collection_modified!A56, FIND(", vol", Articles_collection_modified!A56) + 5) - FIND(", vol", Articles_collection_modified!A56) - 5), MID(Articles_collection_modified!A56, FIND(",vol", Articles_collection_modified!A56) + 4, FIND(",", Articles_collection_modified!A56, FIND(",vol", Articles_collection_modified!A56) + 4) - FIND(",vol",Articles_collection_modified!A56) - 4))</f>
        <v>12</v>
      </c>
      <c r="D56" t="str">
        <f>IF(ISNUMBER(FIND(", 20", Articles_collection_modified!A56)), MID(Articles_collection_modified!A56, FIND(", 20", Articles_collection_modified!A56) + 2, FIND(",", Articles_collection_modified!A56, FIND(", 20", Articles_collection_modified!A56) + 2) - FIND(", 20", Articles_collection_modified!A56) - 2), MID(Articles_collection_modified!A56, FIND(",20", Articles_collection_modified!A56) + 1, FIND(",", Articles_collection_modified!A56, FIND(",20", Articles_collection_modified!A56) + 1) - FIND(",20", Articles_collection_modified!A56) - 1))</f>
        <v>2025-w24</v>
      </c>
      <c r="E56" t="str">
        <f t="shared" si="0"/>
        <v>2025</v>
      </c>
      <c r="F56" t="str">
        <f t="shared" si="1"/>
        <v>24</v>
      </c>
      <c r="G56" t="str" cm="1">
        <f t="array" ref="G56">_xlfn.TEXTJOIN(", ", TRUE, IF(ISNUMBER(SEARCH(Index!$A$8:$A$22, Articles_collection_modified!A56)), Index!$A$8:$A$22, ""))</f>
        <v>Electrification, Hydraulics</v>
      </c>
      <c r="H56" t="str" cm="1">
        <f t="array" ref="H56">IFERROR(INDEX(Index!$A$8:$A$22, MATCH(TRUE, ISNUMBER(SEARCH(Index!$A$8:$A$22, Articles_collection_modified!A56)), 0)), "")</f>
        <v>Electrification</v>
      </c>
      <c r="I56" t="str" cm="1">
        <f t="array" ref="I56">IFERROR(INDEX(Index!$A$3:$A$5, MATCH(TRUE, ISNUMBER(SEARCH(Index!$A$3:$A$5, Articles_collection_modified!A56)), 0)), "")</f>
        <v>product release</v>
      </c>
      <c r="J56" t="str" cm="1">
        <f t="array" ref="J56">IFERROR(INDEX(Index!$A$25:$A$69, MATCH(TRUE, ISNUMBER(SEARCH(Index!$A$25:$A$69, Articles_collection_modified!A56)), 0)), "")</f>
        <v>Actuators</v>
      </c>
      <c r="K56" t="str" cm="1">
        <f t="array" ref="K56">IFERROR(INDEX(Index!$C$3:$C$5, MATCH(TRUE, ISNUMBER(SEARCH(Index!$C$3:$C$5, Articles_collection_modified!A56)), 0)), "")</f>
        <v>H1</v>
      </c>
      <c r="L56" t="str" cm="1">
        <f t="array" ref="L56">_xlfn.TEXTJOIN(", ", TRUE, IF(ISNUMBER(SEARCH(Index!$C$8:$C$58, Articles_collection_modified!A56)), Index!$C$8:$C$58, ""))</f>
        <v/>
      </c>
      <c r="M56" t="str" cm="1">
        <f t="array" ref="M56">_xlfn.TEXTJOIN(", ", TRUE, IFERROR(VLOOKUP(_xlfn.TEXTSPLIT(L56, ", "), Index!$C$8:$D$58, 2, FALSE), ""))</f>
        <v/>
      </c>
      <c r="N56" t="e" cm="1" vm="1">
        <f t="array" ref="N56">_xlfn.TEXTJOIN(", ", TRUE, _xlfn.UNIQUE(_xlfn.FILTERXML("&lt;t&gt;&lt;s&gt;" &amp; SUBSTITUTE(_xlfn.TEXTJOIN(", ", TRUE, _xlfn.UNIQUE(_xlfn._xlws.FILTER(IFERROR(VLOOKUP(LEFT(_xlfn.TEXTSPLIT(L56, ", "), FIND("-", _xlfn.TEXTSPLIT(L56, ", ")) - 1), Index!$F$8:$G$13, 2, FALSE), ""), IFERROR(VLOOKUP(LEFT(_xlfn.TEXTSPLIT(L56, ", "), FIND("-", _xlfn.TEXTSPLIT(L56, ", ")) - 1), Index!$F$8:$G$13, 2, FALSE), "") &lt;&gt; ""))), ", ", "&lt;/s&gt;&lt;s&gt;") &amp; "&lt;/s&gt;&lt;/t&gt;", "//s[normalize-space()]")))</f>
        <v>#VALUE!</v>
      </c>
      <c r="O56" t="str" cm="1">
        <f t="array" ref="O56">IFERROR(INDEX(Index!$C$8:$C$58, MATCH(TRUE, ISNUMBER(SEARCH(Index!$C$8:$C$58, Articles_collection_modified!A56)), 0)), "")</f>
        <v/>
      </c>
      <c r="P56" t="str">
        <f>IFERROR(VLOOKUP(LEFT(O56, FIND("-", O56)-1), Index!$F$8:$G$13, 2, FALSE), "Not Found")</f>
        <v>Not Found</v>
      </c>
      <c r="Q56" t="str">
        <f>IFERROR(VLOOKUP(O56, Index!$C$8:$D$58, 2, FALSE), "Not Found")</f>
        <v>Not Found</v>
      </c>
    </row>
    <row r="57" spans="1:17" x14ac:dyDescent="0.3">
      <c r="A57" t="str">
        <f>LEFT(Articles_collection_modified!A57, FIND(",", Articles_collection_modified!A57) - 1)</f>
        <v>John Deere Electronics showcases new VPU in Cologne | Industrial Vehicle Technology International</v>
      </c>
      <c r="B57" t="str">
        <f>MID(Articles_collection_modified!A57, FIND(",", Articles_collection_modified!A57) + 1, FIND(",", Articles_collection_modified!A57, FIND(",", Articles_collection_modified!A57) + 1) - FIND(",", Articles_collection_modified!A57) - 1)</f>
        <v>https://www.ivtinternational.com/news/exhibitions/ohn-deere-electronics-showcases-new-vpu-in-cologne.html</v>
      </c>
      <c r="C57" t="str">
        <f>IF(ISNUMBER(FIND(", vol",Articles_collection_modified!A57)), MID(Articles_collection_modified!A57, FIND(", vol", Articles_collection_modified!A57) + 5, FIND(",", Articles_collection_modified!A57, FIND(", vol", Articles_collection_modified!A57) + 5) - FIND(", vol", Articles_collection_modified!A57) - 5), MID(Articles_collection_modified!A57, FIND(",vol", Articles_collection_modified!A57) + 4, FIND(",", Articles_collection_modified!A57, FIND(",vol", Articles_collection_modified!A57) + 4) - FIND(",vol",Articles_collection_modified!A57) - 4))</f>
        <v>12</v>
      </c>
      <c r="D57" t="str">
        <f>IF(ISNUMBER(FIND(", 20", Articles_collection_modified!A57)), MID(Articles_collection_modified!A57, FIND(", 20", Articles_collection_modified!A57) + 2, FIND(",", Articles_collection_modified!A57, FIND(", 20", Articles_collection_modified!A57) + 2) - FIND(", 20", Articles_collection_modified!A57) - 2), MID(Articles_collection_modified!A57, FIND(",20", Articles_collection_modified!A57) + 1, FIND(",", Articles_collection_modified!A57, FIND(",20", Articles_collection_modified!A57) + 1) - FIND(",20", Articles_collection_modified!A57) - 1))</f>
        <v>2025-w24</v>
      </c>
      <c r="E57" t="str">
        <f t="shared" si="0"/>
        <v>2025</v>
      </c>
      <c r="F57" t="str">
        <f t="shared" si="1"/>
        <v>24</v>
      </c>
      <c r="G57" t="str" cm="1">
        <f t="array" ref="G57">_xlfn.TEXTJOIN(", ", TRUE, IF(ISNUMBER(SEARCH(Index!$A$8:$A$22, Articles_collection_modified!A57)), Index!$A$8:$A$22, ""))</f>
        <v>Electronics, Mobile</v>
      </c>
      <c r="H57" t="str" cm="1">
        <f t="array" ref="H57">IFERROR(INDEX(Index!$A$8:$A$22, MATCH(TRUE, ISNUMBER(SEARCH(Index!$A$8:$A$22, Articles_collection_modified!A57)), 0)), "")</f>
        <v>Electronics</v>
      </c>
      <c r="I57" t="str" cm="1">
        <f t="array" ref="I57">IFERROR(INDEX(Index!$A$3:$A$5, MATCH(TRUE, ISNUMBER(SEARCH(Index!$A$3:$A$5, Articles_collection_modified!A57)), 0)), "")</f>
        <v>product release</v>
      </c>
      <c r="J57" t="str" cm="1">
        <f t="array" ref="J57">IFERROR(INDEX(Index!$A$25:$A$69, MATCH(TRUE, ISNUMBER(SEARCH(Index!$A$25:$A$69, Articles_collection_modified!A57)), 0)), "")</f>
        <v/>
      </c>
      <c r="K57" t="str" cm="1">
        <f t="array" ref="K57">IFERROR(INDEX(Index!$C$3:$C$5, MATCH(TRUE, ISNUMBER(SEARCH(Index!$C$3:$C$5, Articles_collection_modified!A57)), 0)), "")</f>
        <v>H1</v>
      </c>
      <c r="L57" t="str" cm="1">
        <f t="array" ref="L57">_xlfn.TEXTJOIN(", ", TRUE, IF(ISNUMBER(SEARCH(Index!$C$8:$C$58, Articles_collection_modified!A57)), Index!$C$8:$C$58, ""))</f>
        <v>HA-3</v>
      </c>
      <c r="M57" t="str" cm="1">
        <f t="array" ref="M57">_xlfn.TEXTJOIN(", ", TRUE, IFERROR(VLOOKUP(_xlfn.TEXTSPLIT(L57, ", "), Index!$C$8:$D$58, 2, FALSE), ""))</f>
        <v>Smart Farming</v>
      </c>
      <c r="N57" t="str" cm="1">
        <f t="array" ref="N57">_xlfn.TEXTJOIN(", ", TRUE, _xlfn.UNIQUE(_xlfn.FILTERXML("&lt;t&gt;&lt;s&gt;" &amp; SUBSTITUTE(_xlfn.TEXTJOIN(", ", TRUE, _xlfn.UNIQUE(_xlfn._xlws.FILTER(IFERROR(VLOOKUP(LEFT(_xlfn.TEXTSPLIT(L57, ", "), FIND("-", _xlfn.TEXTSPLIT(L57, ", ")) - 1), Index!$F$8:$G$13, 2, FALSE), ""), IFERROR(VLOOKUP(LEFT(_xlfn.TEXTSPLIT(L57, ", "), FIND("-", _xlfn.TEXTSPLIT(L57, ", ")) - 1), Index!$F$8:$G$13, 2, FALSE), "") &lt;&gt; ""))), ", ", "&lt;/s&gt;&lt;s&gt;") &amp; "&lt;/s&gt;&lt;/t&gt;", "//s[normalize-space()]")))</f>
        <v>Hydraulic Applications Ecosystem</v>
      </c>
      <c r="O57" t="str" cm="1">
        <f t="array" ref="O57">IFERROR(INDEX(Index!$C$8:$C$58, MATCH(TRUE, ISNUMBER(SEARCH(Index!$C$8:$C$58, Articles_collection_modified!A57)), 0)), "")</f>
        <v>HA-3</v>
      </c>
      <c r="P57" t="str">
        <f>IFERROR(VLOOKUP(LEFT(O57, FIND("-", O57)-1), Index!$F$8:$G$13, 2, FALSE), "Not Found")</f>
        <v>Hydraulic Applications Ecosystem</v>
      </c>
      <c r="Q57" t="str">
        <f>IFERROR(VLOOKUP(O57, Index!$C$8:$D$58, 2, FALSE), "Not Found")</f>
        <v>Smart Farming</v>
      </c>
    </row>
    <row r="58" spans="1:17" x14ac:dyDescent="0.3">
      <c r="A58" t="str">
        <f>LEFT(Articles_collection_modified!A58, FIND(",", Articles_collection_modified!A58) - 1)</f>
        <v>Case Construction Equipment expands excavator lineup | Industrial Vehicle Technology International</v>
      </c>
      <c r="B58" t="str">
        <f>MID(Articles_collection_modified!A58, FIND(",", Articles_collection_modified!A58) + 1, FIND(",", Articles_collection_modified!A58, FIND(",", Articles_collection_modified!A58) + 1) - FIND(",", Articles_collection_modified!A58) - 1)</f>
        <v>https://www.ivtinternational.com/news/construction/case-construction-equipment-expands-excavator-lineup.html</v>
      </c>
      <c r="C58" t="str">
        <f>IF(ISNUMBER(FIND(", vol",Articles_collection_modified!A58)), MID(Articles_collection_modified!A58, FIND(", vol", Articles_collection_modified!A58) + 5, FIND(",", Articles_collection_modified!A58, FIND(", vol", Articles_collection_modified!A58) + 5) - FIND(", vol", Articles_collection_modified!A58) - 5), MID(Articles_collection_modified!A58, FIND(",vol", Articles_collection_modified!A58) + 4, FIND(",", Articles_collection_modified!A58, FIND(",vol", Articles_collection_modified!A58) + 4) - FIND(",vol",Articles_collection_modified!A58) - 4))</f>
        <v>12</v>
      </c>
      <c r="D58" t="str">
        <f>IF(ISNUMBER(FIND(", 20", Articles_collection_modified!A58)), MID(Articles_collection_modified!A58, FIND(", 20", Articles_collection_modified!A58) + 2, FIND(",", Articles_collection_modified!A58, FIND(", 20", Articles_collection_modified!A58) + 2) - FIND(", 20", Articles_collection_modified!A58) - 2), MID(Articles_collection_modified!A58, FIND(",20", Articles_collection_modified!A58) + 1, FIND(",", Articles_collection_modified!A58, FIND(",20", Articles_collection_modified!A58) + 1) - FIND(",20", Articles_collection_modified!A58) - 1))</f>
        <v>2025-w24</v>
      </c>
      <c r="E58" t="str">
        <f t="shared" si="0"/>
        <v>2025</v>
      </c>
      <c r="F58" t="str">
        <f t="shared" si="1"/>
        <v>24</v>
      </c>
      <c r="G58" t="str" cm="1">
        <f t="array" ref="G58">_xlfn.TEXTJOIN(", ", TRUE, IF(ISNUMBER(SEARCH(Index!$A$8:$A$22, Articles_collection_modified!A58)), Index!$A$8:$A$22, ""))</f>
        <v>Mobile</v>
      </c>
      <c r="H58" t="str" cm="1">
        <f t="array" ref="H58">IFERROR(INDEX(Index!$A$8:$A$22, MATCH(TRUE, ISNUMBER(SEARCH(Index!$A$8:$A$22, Articles_collection_modified!A58)), 0)), "")</f>
        <v>Mobile</v>
      </c>
      <c r="I58" t="str" cm="1">
        <f t="array" ref="I58">IFERROR(INDEX(Index!$A$3:$A$5, MATCH(TRUE, ISNUMBER(SEARCH(Index!$A$3:$A$5, Articles_collection_modified!A58)), 0)), "")</f>
        <v>product release</v>
      </c>
      <c r="J58" t="str" cm="1">
        <f t="array" ref="J58">IFERROR(INDEX(Index!$A$25:$A$69, MATCH(TRUE, ISNUMBER(SEARCH(Index!$A$25:$A$69, Articles_collection_modified!A58)), 0)), "")</f>
        <v>System</v>
      </c>
      <c r="K58" t="str" cm="1">
        <f t="array" ref="K58">IFERROR(INDEX(Index!$C$3:$C$5, MATCH(TRUE, ISNUMBER(SEARCH(Index!$C$3:$C$5, Articles_collection_modified!A58)), 0)), "")</f>
        <v>H1</v>
      </c>
      <c r="L58" t="str" cm="1">
        <f t="array" ref="L58">_xlfn.TEXTJOIN(", ", TRUE, IF(ISNUMBER(SEARCH(Index!$C$8:$C$58, Articles_collection_modified!A58)), Index!$C$8:$C$58, ""))</f>
        <v>HA-1</v>
      </c>
      <c r="M58" t="str" cm="1">
        <f t="array" ref="M58">_xlfn.TEXTJOIN(", ", TRUE, IFERROR(VLOOKUP(_xlfn.TEXTSPLIT(L58, ", "), Index!$C$8:$D$58, 2, FALSE), ""))</f>
        <v>Green &amp; Connected Construction site</v>
      </c>
      <c r="N58" t="str" cm="1">
        <f t="array" ref="N58">_xlfn.TEXTJOIN(", ", TRUE, _xlfn.UNIQUE(_xlfn.FILTERXML("&lt;t&gt;&lt;s&gt;" &amp; SUBSTITUTE(_xlfn.TEXTJOIN(", ", TRUE, _xlfn.UNIQUE(_xlfn._xlws.FILTER(IFERROR(VLOOKUP(LEFT(_xlfn.TEXTSPLIT(L58, ", "), FIND("-", _xlfn.TEXTSPLIT(L58, ", ")) - 1), Index!$F$8:$G$13, 2, FALSE), ""), IFERROR(VLOOKUP(LEFT(_xlfn.TEXTSPLIT(L58, ", "), FIND("-", _xlfn.TEXTSPLIT(L58, ", ")) - 1), Index!$F$8:$G$13, 2, FALSE), "") &lt;&gt; ""))), ", ", "&lt;/s&gt;&lt;s&gt;") &amp; "&lt;/s&gt;&lt;/t&gt;", "//s[normalize-space()]")))</f>
        <v>Hydraulic Applications Ecosystem</v>
      </c>
      <c r="O58" t="str" cm="1">
        <f t="array" ref="O58">IFERROR(INDEX(Index!$C$8:$C$58, MATCH(TRUE, ISNUMBER(SEARCH(Index!$C$8:$C$58, Articles_collection_modified!A58)), 0)), "")</f>
        <v>HA-1</v>
      </c>
      <c r="P58" t="str">
        <f>IFERROR(VLOOKUP(LEFT(O58, FIND("-", O58)-1), Index!$F$8:$G$13, 2, FALSE), "Not Found")</f>
        <v>Hydraulic Applications Ecosystem</v>
      </c>
      <c r="Q58" t="str">
        <f>IFERROR(VLOOKUP(O58, Index!$C$8:$D$58, 2, FALSE), "Not Found")</f>
        <v>Green &amp; Connected Construction site</v>
      </c>
    </row>
    <row r="59" spans="1:17" x14ac:dyDescent="0.3">
      <c r="A59" t="str">
        <f>LEFT(Articles_collection_modified!A59, FIND(",", Articles_collection_modified!A59) - 1)</f>
        <v>New Komatsu 898 25 Tonne Capacity Forwarder | Forest Machine Magazine</v>
      </c>
      <c r="B59" t="str">
        <f>MID(Articles_collection_modified!A59, FIND(",", Articles_collection_modified!A59) + 1, FIND(",", Articles_collection_modified!A59, FIND(",", Articles_collection_modified!A59) + 1) - FIND(",", Articles_collection_modified!A59) - 1)</f>
        <v>https://forestmachinemagazine.com/new-komatsu-898-25-tonne-capacity-forwarder/?utm_source=rss&amp;utm_medium=rss&amp;utm_campaign=new-komatsu-898-25-tonne-capacity-forwarder</v>
      </c>
      <c r="C59" t="str">
        <f>IF(ISNUMBER(FIND(", vol",Articles_collection_modified!A59)), MID(Articles_collection_modified!A59, FIND(", vol", Articles_collection_modified!A59) + 5, FIND(",", Articles_collection_modified!A59, FIND(", vol", Articles_collection_modified!A59) + 5) - FIND(", vol", Articles_collection_modified!A59) - 5), MID(Articles_collection_modified!A59, FIND(",vol", Articles_collection_modified!A59) + 4, FIND(",", Articles_collection_modified!A59, FIND(",vol", Articles_collection_modified!A59) + 4) - FIND(",vol",Articles_collection_modified!A59) - 4))</f>
        <v>12</v>
      </c>
      <c r="D59" t="str">
        <f>IF(ISNUMBER(FIND(", 20", Articles_collection_modified!A59)), MID(Articles_collection_modified!A59, FIND(", 20", Articles_collection_modified!A59) + 2, FIND(",", Articles_collection_modified!A59, FIND(", 20", Articles_collection_modified!A59) + 2) - FIND(", 20", Articles_collection_modified!A59) - 2), MID(Articles_collection_modified!A59, FIND(",20", Articles_collection_modified!A59) + 1, FIND(",", Articles_collection_modified!A59, FIND(",20", Articles_collection_modified!A59) + 1) - FIND(",20", Articles_collection_modified!A59) - 1))</f>
        <v>2025-w24</v>
      </c>
      <c r="E59" t="str">
        <f t="shared" si="0"/>
        <v>2025</v>
      </c>
      <c r="F59" t="str">
        <f t="shared" si="1"/>
        <v>24</v>
      </c>
      <c r="G59" t="str" cm="1">
        <f t="array" ref="G59">_xlfn.TEXTJOIN(", ", TRUE, IF(ISNUMBER(SEARCH(Index!$A$8:$A$22, Articles_collection_modified!A59)), Index!$A$8:$A$22, ""))</f>
        <v>Mobile</v>
      </c>
      <c r="H59" t="str" cm="1">
        <f t="array" ref="H59">IFERROR(INDEX(Index!$A$8:$A$22, MATCH(TRUE, ISNUMBER(SEARCH(Index!$A$8:$A$22, Articles_collection_modified!A59)), 0)), "")</f>
        <v>Mobile</v>
      </c>
      <c r="I59" t="str" cm="1">
        <f t="array" ref="I59">IFERROR(INDEX(Index!$A$3:$A$5, MATCH(TRUE, ISNUMBER(SEARCH(Index!$A$3:$A$5, Articles_collection_modified!A59)), 0)), "")</f>
        <v>product release</v>
      </c>
      <c r="J59" t="str" cm="1">
        <f t="array" ref="J59">IFERROR(INDEX(Index!$A$25:$A$69, MATCH(TRUE, ISNUMBER(SEARCH(Index!$A$25:$A$69, Articles_collection_modified!A59)), 0)), "")</f>
        <v>System</v>
      </c>
      <c r="K59" t="str" cm="1">
        <f t="array" ref="K59">IFERROR(INDEX(Index!$C$3:$C$5, MATCH(TRUE, ISNUMBER(SEARCH(Index!$C$3:$C$5, Articles_collection_modified!A59)), 0)), "")</f>
        <v>H1</v>
      </c>
      <c r="L59" t="str" cm="1">
        <f t="array" ref="L59">_xlfn.TEXTJOIN(", ", TRUE, IF(ISNUMBER(SEARCH(Index!$C$8:$C$58, Articles_collection_modified!A59)), Index!$C$8:$C$58, ""))</f>
        <v>HA-7</v>
      </c>
      <c r="M59" t="str" cm="1">
        <f t="array" ref="M59">_xlfn.TEXTJOIN(", ", TRUE, IFERROR(VLOOKUP(_xlfn.TEXTSPLIT(L59, ", "), Index!$C$8:$D$58, 2, FALSE), ""))</f>
        <v>Future Wood &amp; Forest Industry</v>
      </c>
      <c r="N59" t="str" cm="1">
        <f t="array" ref="N59">_xlfn.TEXTJOIN(", ", TRUE, _xlfn.UNIQUE(_xlfn.FILTERXML("&lt;t&gt;&lt;s&gt;" &amp; SUBSTITUTE(_xlfn.TEXTJOIN(", ", TRUE, _xlfn.UNIQUE(_xlfn._xlws.FILTER(IFERROR(VLOOKUP(LEFT(_xlfn.TEXTSPLIT(L59, ", "), FIND("-", _xlfn.TEXTSPLIT(L59, ", ")) - 1), Index!$F$8:$G$13, 2, FALSE), ""), IFERROR(VLOOKUP(LEFT(_xlfn.TEXTSPLIT(L59, ", "), FIND("-", _xlfn.TEXTSPLIT(L59, ", ")) - 1), Index!$F$8:$G$13, 2, FALSE), "") &lt;&gt; ""))), ", ", "&lt;/s&gt;&lt;s&gt;") &amp; "&lt;/s&gt;&lt;/t&gt;", "//s[normalize-space()]")))</f>
        <v>Hydraulic Applications Ecosystem</v>
      </c>
      <c r="O59" t="str" cm="1">
        <f t="array" ref="O59">IFERROR(INDEX(Index!$C$8:$C$58, MATCH(TRUE, ISNUMBER(SEARCH(Index!$C$8:$C$58, Articles_collection_modified!A59)), 0)), "")</f>
        <v>HA-7</v>
      </c>
      <c r="P59" t="str">
        <f>IFERROR(VLOOKUP(LEFT(O59, FIND("-", O59)-1), Index!$F$8:$G$13, 2, FALSE), "Not Found")</f>
        <v>Hydraulic Applications Ecosystem</v>
      </c>
      <c r="Q59" t="str">
        <f>IFERROR(VLOOKUP(O59, Index!$C$8:$D$58, 2, FALSE), "Not Found")</f>
        <v>Future Wood &amp; Forest Industry</v>
      </c>
    </row>
    <row r="60" spans="1:17" x14ac:dyDescent="0.3">
      <c r="A60" t="str">
        <f>LEFT(Articles_collection_modified!A60, FIND(",", Articles_collection_modified!A60) - 1)</f>
        <v>Komatsu HEV (Hybrid-Electric Forwarder) Prototype Unveiled | Forest Machine Magazine</v>
      </c>
      <c r="B60" t="str">
        <f>MID(Articles_collection_modified!A60, FIND(",", Articles_collection_modified!A60) + 1, FIND(",", Articles_collection_modified!A60, FIND(",", Articles_collection_modified!A60) + 1) - FIND(",", Articles_collection_modified!A60) - 1)</f>
        <v>https://forestmachinemagazine.com/komatsu-hev-hybrid-electric-forwarder-prototype-unveiled/?utm_source=rss&amp;utm_medium=rss&amp;utm_campaign=komatsu-hev-hybrid-electric-forwarder-prototype-unveiled</v>
      </c>
      <c r="C60" t="str">
        <f>IF(ISNUMBER(FIND(", vol",Articles_collection_modified!A60)), MID(Articles_collection_modified!A60, FIND(", vol", Articles_collection_modified!A60) + 5, FIND(",", Articles_collection_modified!A60, FIND(", vol", Articles_collection_modified!A60) + 5) - FIND(", vol", Articles_collection_modified!A60) - 5), MID(Articles_collection_modified!A60, FIND(",vol", Articles_collection_modified!A60) + 4, FIND(",", Articles_collection_modified!A60, FIND(",vol", Articles_collection_modified!A60) + 4) - FIND(",vol",Articles_collection_modified!A60) - 4))</f>
        <v>12</v>
      </c>
      <c r="D60" t="str">
        <f>IF(ISNUMBER(FIND(", 20", Articles_collection_modified!A60)), MID(Articles_collection_modified!A60, FIND(", 20", Articles_collection_modified!A60) + 2, FIND(",", Articles_collection_modified!A60, FIND(", 20", Articles_collection_modified!A60) + 2) - FIND(", 20", Articles_collection_modified!A60) - 2), MID(Articles_collection_modified!A60, FIND(",20", Articles_collection_modified!A60) + 1, FIND(",", Articles_collection_modified!A60, FIND(",20", Articles_collection_modified!A60) + 1) - FIND(",20", Articles_collection_modified!A60) - 1))</f>
        <v>2025-w24</v>
      </c>
      <c r="E60" t="str">
        <f t="shared" si="0"/>
        <v>2025</v>
      </c>
      <c r="F60" t="str">
        <f t="shared" si="1"/>
        <v>24</v>
      </c>
      <c r="G60" t="str" cm="1">
        <f t="array" ref="G60">_xlfn.TEXTJOIN(", ", TRUE, IF(ISNUMBER(SEARCH(Index!$A$8:$A$22, Articles_collection_modified!A60)), Index!$A$8:$A$22, ""))</f>
        <v>Electrification, Mobile</v>
      </c>
      <c r="H60" t="str" cm="1">
        <f t="array" ref="H60">IFERROR(INDEX(Index!$A$8:$A$22, MATCH(TRUE, ISNUMBER(SEARCH(Index!$A$8:$A$22, Articles_collection_modified!A60)), 0)), "")</f>
        <v>Electrification</v>
      </c>
      <c r="I60" t="str" cm="1">
        <f t="array" ref="I60">IFERROR(INDEX(Index!$A$3:$A$5, MATCH(TRUE, ISNUMBER(SEARCH(Index!$A$3:$A$5, Articles_collection_modified!A60)), 0)), "")</f>
        <v>Technology</v>
      </c>
      <c r="J60" t="str" cm="1">
        <f t="array" ref="J60">IFERROR(INDEX(Index!$A$25:$A$69, MATCH(TRUE, ISNUMBER(SEARCH(Index!$A$25:$A$69, Articles_collection_modified!A60)), 0)), "")</f>
        <v>Prototype</v>
      </c>
      <c r="K60" t="str" cm="1">
        <f t="array" ref="K60">IFERROR(INDEX(Index!$C$3:$C$5, MATCH(TRUE, ISNUMBER(SEARCH(Index!$C$3:$C$5, Articles_collection_modified!A60)), 0)), "")</f>
        <v>H2</v>
      </c>
      <c r="L60" t="str" cm="1">
        <f t="array" ref="L60">_xlfn.TEXTJOIN(", ", TRUE, IF(ISNUMBER(SEARCH(Index!$C$8:$C$58, Articles_collection_modified!A60)), Index!$C$8:$C$58, ""))</f>
        <v>ES-2, HA-7</v>
      </c>
      <c r="M60" t="str" cm="1">
        <f t="array" ref="M60">_xlfn.TEXTJOIN(", ", TRUE, IFERROR(VLOOKUP(_xlfn.TEXTSPLIT(L60, ", "), Index!$C$8:$D$58, 2, FALSE), ""))</f>
        <v>Enhanced Emission Policy, Future Wood &amp; Forest Industry</v>
      </c>
      <c r="N60" t="str" cm="1">
        <f t="array" ref="N60">_xlfn.TEXTJOIN(", ", TRUE, _xlfn.UNIQUE(_xlfn.FILTERXML("&lt;t&gt;&lt;s&gt;" &amp; SUBSTITUTE(_xlfn.TEXTJOIN(", ", TRUE, _xlfn.UNIQUE(_xlfn._xlws.FILTER(IFERROR(VLOOKUP(LEFT(_xlfn.TEXTSPLIT(L60, ", "), FIND("-", _xlfn.TEXTSPLIT(L60, ", ")) - 1), Index!$F$8:$G$13, 2, FALSE), ""), IFERROR(VLOOKUP(LEFT(_xlfn.TEXTSPLIT(L60, ", "), FIND("-", _xlfn.TEXTSPLIT(L60, ", ")) - 1), Index!$F$8:$G$13, 2, FALSE), "") &lt;&gt; ""))), ", ", "&lt;/s&gt;&lt;s&gt;") &amp; "&lt;/s&gt;&lt;/t&gt;", "//s[normalize-space()]")))</f>
        <v>Ecological Sustainability, Hydraulic Applications Ecosystem</v>
      </c>
      <c r="O60" t="str" cm="1">
        <f t="array" ref="O60">IFERROR(INDEX(Index!$C$8:$C$58, MATCH(TRUE, ISNUMBER(SEARCH(Index!$C$8:$C$58, Articles_collection_modified!A60)), 0)), "")</f>
        <v>ES-2</v>
      </c>
      <c r="P60" t="str">
        <f>IFERROR(VLOOKUP(LEFT(O60, FIND("-", O60)-1), Index!$F$8:$G$13, 2, FALSE), "Not Found")</f>
        <v>Ecological Sustainability</v>
      </c>
      <c r="Q60" t="str">
        <f>IFERROR(VLOOKUP(O60, Index!$C$8:$D$58, 2, FALSE), "Not Found")</f>
        <v>Enhanced Emission Policy</v>
      </c>
    </row>
    <row r="61" spans="1:17" x14ac:dyDescent="0.3">
      <c r="A61" t="str">
        <f>LEFT(Articles_collection_modified!A61, FIND(",", Articles_collection_modified!A61) - 1)</f>
        <v>AESC kicks off battery production at Douai gigafactory - electrive.com</v>
      </c>
      <c r="B61" t="str">
        <f>MID(Articles_collection_modified!A61, FIND(",", Articles_collection_modified!A61) + 1, FIND(",", Articles_collection_modified!A61, FIND(",", Articles_collection_modified!A61) + 1) - FIND(",", Articles_collection_modified!A61) - 1)</f>
        <v>https://www.electrive.com/2025/06/10/aesc-kicks-off-battery-production-at-douai-gigafactory/</v>
      </c>
      <c r="C61" t="str">
        <f>IF(ISNUMBER(FIND(", vol",Articles_collection_modified!A61)), MID(Articles_collection_modified!A61, FIND(", vol", Articles_collection_modified!A61) + 5, FIND(",", Articles_collection_modified!A61, FIND(", vol", Articles_collection_modified!A61) + 5) - FIND(", vol", Articles_collection_modified!A61) - 5), MID(Articles_collection_modified!A61, FIND(",vol", Articles_collection_modified!A61) + 4, FIND(",", Articles_collection_modified!A61, FIND(",vol", Articles_collection_modified!A61) + 4) - FIND(",vol",Articles_collection_modified!A61) - 4))</f>
        <v>12</v>
      </c>
      <c r="D61" t="str">
        <f>IF(ISNUMBER(FIND(", 20", Articles_collection_modified!A61)), MID(Articles_collection_modified!A61, FIND(", 20", Articles_collection_modified!A61) + 2, FIND(",", Articles_collection_modified!A61, FIND(", 20", Articles_collection_modified!A61) + 2) - FIND(", 20", Articles_collection_modified!A61) - 2), MID(Articles_collection_modified!A61, FIND(",20", Articles_collection_modified!A61) + 1, FIND(",", Articles_collection_modified!A61, FIND(",20", Articles_collection_modified!A61) + 1) - FIND(",20", Articles_collection_modified!A61) - 1))</f>
        <v>2025-w24</v>
      </c>
      <c r="E61" t="str">
        <f t="shared" si="0"/>
        <v>2025</v>
      </c>
      <c r="F61" t="str">
        <f t="shared" si="1"/>
        <v>24</v>
      </c>
      <c r="G61" t="str" cm="1">
        <f t="array" ref="G61">_xlfn.TEXTJOIN(", ", TRUE, IF(ISNUMBER(SEARCH(Index!$A$8:$A$22, Articles_collection_modified!A61)), Index!$A$8:$A$22, ""))</f>
        <v>Battery, Mobile</v>
      </c>
      <c r="H61" t="str" cm="1">
        <f t="array" ref="H61">IFERROR(INDEX(Index!$A$8:$A$22, MATCH(TRUE, ISNUMBER(SEARCH(Index!$A$8:$A$22, Articles_collection_modified!A61)), 0)), "")</f>
        <v>Battery</v>
      </c>
      <c r="I61" t="str" cm="1">
        <f t="array" ref="I61">IFERROR(INDEX(Index!$A$3:$A$5, MATCH(TRUE, ISNUMBER(SEARCH(Index!$A$3:$A$5, Articles_collection_modified!A61)), 0)), "")</f>
        <v>SEEP</v>
      </c>
      <c r="J61" t="str" cm="1">
        <f t="array" ref="J61">IFERROR(INDEX(Index!$A$25:$A$69, MATCH(TRUE, ISNUMBER(SEARCH(Index!$A$25:$A$69, Articles_collection_modified!A61)), 0)), "")</f>
        <v>market development</v>
      </c>
      <c r="K61" t="str" cm="1">
        <f t="array" ref="K61">IFERROR(INDEX(Index!$C$3:$C$5, MATCH(TRUE, ISNUMBER(SEARCH(Index!$C$3:$C$5, Articles_collection_modified!A61)), 0)), "")</f>
        <v>H1</v>
      </c>
      <c r="L61" t="str" cm="1">
        <f t="array" ref="L61">_xlfn.TEXTJOIN(", ", TRUE, IF(ISNUMBER(SEARCH(Index!$C$8:$C$58, Articles_collection_modified!A61)), Index!$C$8:$C$58, ""))</f>
        <v>ES-2</v>
      </c>
      <c r="M61" t="str" cm="1">
        <f t="array" ref="M61">_xlfn.TEXTJOIN(", ", TRUE, IFERROR(VLOOKUP(_xlfn.TEXTSPLIT(L61, ", "), Index!$C$8:$D$58, 2, FALSE), ""))</f>
        <v>Enhanced Emission Policy</v>
      </c>
      <c r="N61" t="str" cm="1">
        <f t="array" ref="N61">_xlfn.TEXTJOIN(", ", TRUE, _xlfn.UNIQUE(_xlfn.FILTERXML("&lt;t&gt;&lt;s&gt;" &amp; SUBSTITUTE(_xlfn.TEXTJOIN(", ", TRUE, _xlfn.UNIQUE(_xlfn._xlws.FILTER(IFERROR(VLOOKUP(LEFT(_xlfn.TEXTSPLIT(L61, ", "), FIND("-", _xlfn.TEXTSPLIT(L61, ", ")) - 1), Index!$F$8:$G$13, 2, FALSE), ""), IFERROR(VLOOKUP(LEFT(_xlfn.TEXTSPLIT(L61, ", "), FIND("-", _xlfn.TEXTSPLIT(L61, ", ")) - 1), Index!$F$8:$G$13, 2, FALSE), "") &lt;&gt; ""))), ", ", "&lt;/s&gt;&lt;s&gt;") &amp; "&lt;/s&gt;&lt;/t&gt;", "//s[normalize-space()]")))</f>
        <v>Ecological Sustainability</v>
      </c>
      <c r="O61" t="str" cm="1">
        <f t="array" ref="O61">IFERROR(INDEX(Index!$C$8:$C$58, MATCH(TRUE, ISNUMBER(SEARCH(Index!$C$8:$C$58, Articles_collection_modified!A61)), 0)), "")</f>
        <v>ES-2</v>
      </c>
      <c r="P61" t="str">
        <f>IFERROR(VLOOKUP(LEFT(O61, FIND("-", O61)-1), Index!$F$8:$G$13, 2, FALSE), "Not Found")</f>
        <v>Ecological Sustainability</v>
      </c>
      <c r="Q61" t="str">
        <f>IFERROR(VLOOKUP(O61, Index!$C$8:$D$58, 2, FALSE), "Not Found")</f>
        <v>Enhanced Emission Policy</v>
      </c>
    </row>
    <row r="62" spans="1:17" x14ac:dyDescent="0.3">
      <c r="A62" t="str">
        <f>LEFT(Articles_collection_modified!A62, FIND(",", Articles_collection_modified!A62) - 1)</f>
        <v>Commercial megawatt charging project launched in Europe - electrive.com</v>
      </c>
      <c r="B62" t="str">
        <f>MID(Articles_collection_modified!A62, FIND(",", Articles_collection_modified!A62) + 1, FIND(",", Articles_collection_modified!A62, FIND(",", Articles_collection_modified!A62) + 1) - FIND(",", Articles_collection_modified!A62) - 1)</f>
        <v>https://www.electrive.com/2025/06/10/commercial-megawatt-charging-project-launched-in-europe/</v>
      </c>
      <c r="C62" t="str">
        <f>IF(ISNUMBER(FIND(", vol",Articles_collection_modified!A62)), MID(Articles_collection_modified!A62, FIND(", vol", Articles_collection_modified!A62) + 5, FIND(",", Articles_collection_modified!A62, FIND(", vol", Articles_collection_modified!A62) + 5) - FIND(", vol", Articles_collection_modified!A62) - 5), MID(Articles_collection_modified!A62, FIND(",vol", Articles_collection_modified!A62) + 4, FIND(",", Articles_collection_modified!A62, FIND(",vol", Articles_collection_modified!A62) + 4) - FIND(",vol",Articles_collection_modified!A62) - 4))</f>
        <v>12</v>
      </c>
      <c r="D62" t="str">
        <f>IF(ISNUMBER(FIND(", 20", Articles_collection_modified!A62)), MID(Articles_collection_modified!A62, FIND(", 20", Articles_collection_modified!A62) + 2, FIND(",", Articles_collection_modified!A62, FIND(", 20", Articles_collection_modified!A62) + 2) - FIND(", 20", Articles_collection_modified!A62) - 2), MID(Articles_collection_modified!A62, FIND(",20", Articles_collection_modified!A62) + 1, FIND(",", Articles_collection_modified!A62, FIND(",20", Articles_collection_modified!A62) + 1) - FIND(",20", Articles_collection_modified!A62) - 1))</f>
        <v>2025-w24</v>
      </c>
      <c r="E62" t="str">
        <f t="shared" si="0"/>
        <v>2025</v>
      </c>
      <c r="F62" t="str">
        <f t="shared" si="1"/>
        <v>24</v>
      </c>
      <c r="G62" t="str" cm="1">
        <f t="array" ref="G62">_xlfn.TEXTJOIN(", ", TRUE, IF(ISNUMBER(SEARCH(Index!$A$8:$A$22, Articles_collection_modified!A62)), Index!$A$8:$A$22, ""))</f>
        <v>Battery</v>
      </c>
      <c r="H62" t="str" cm="1">
        <f t="array" ref="H62">IFERROR(INDEX(Index!$A$8:$A$22, MATCH(TRUE, ISNUMBER(SEARCH(Index!$A$8:$A$22, Articles_collection_modified!A62)), 0)), "")</f>
        <v>Battery</v>
      </c>
      <c r="I62" t="str" cm="1">
        <f t="array" ref="I62">IFERROR(INDEX(Index!$A$3:$A$5, MATCH(TRUE, ISNUMBER(SEARCH(Index!$A$3:$A$5, Articles_collection_modified!A62)), 0)), "")</f>
        <v>Technology</v>
      </c>
      <c r="J62" t="str" cm="1">
        <f t="array" ref="J62">IFERROR(INDEX(Index!$A$25:$A$69, MATCH(TRUE, ISNUMBER(SEARCH(Index!$A$25:$A$69, Articles_collection_modified!A62)), 0)), "")</f>
        <v>Research</v>
      </c>
      <c r="K62" t="str" cm="1">
        <f t="array" ref="K62">IFERROR(INDEX(Index!$C$3:$C$5, MATCH(TRUE, ISNUMBER(SEARCH(Index!$C$3:$C$5, Articles_collection_modified!A62)), 0)), "")</f>
        <v>H3</v>
      </c>
      <c r="L62" t="str" cm="1">
        <f t="array" ref="L62">_xlfn.TEXTJOIN(", ", TRUE, IF(ISNUMBER(SEARCH(Index!$C$8:$C$58, Articles_collection_modified!A62)), Index!$C$8:$C$58, ""))</f>
        <v>ES-2</v>
      </c>
      <c r="M62" t="str" cm="1">
        <f t="array" ref="M62">_xlfn.TEXTJOIN(", ", TRUE, IFERROR(VLOOKUP(_xlfn.TEXTSPLIT(L62, ", "), Index!$C$8:$D$58, 2, FALSE), ""))</f>
        <v>Enhanced Emission Policy</v>
      </c>
      <c r="N62" t="str" cm="1">
        <f t="array" ref="N62">_xlfn.TEXTJOIN(", ", TRUE, _xlfn.UNIQUE(_xlfn.FILTERXML("&lt;t&gt;&lt;s&gt;" &amp; SUBSTITUTE(_xlfn.TEXTJOIN(", ", TRUE, _xlfn.UNIQUE(_xlfn._xlws.FILTER(IFERROR(VLOOKUP(LEFT(_xlfn.TEXTSPLIT(L62, ", "), FIND("-", _xlfn.TEXTSPLIT(L62, ", ")) - 1), Index!$F$8:$G$13, 2, FALSE), ""), IFERROR(VLOOKUP(LEFT(_xlfn.TEXTSPLIT(L62, ", "), FIND("-", _xlfn.TEXTSPLIT(L62, ", ")) - 1), Index!$F$8:$G$13, 2, FALSE), "") &lt;&gt; ""))), ", ", "&lt;/s&gt;&lt;s&gt;") &amp; "&lt;/s&gt;&lt;/t&gt;", "//s[normalize-space()]")))</f>
        <v>Ecological Sustainability</v>
      </c>
      <c r="O62" t="str" cm="1">
        <f t="array" ref="O62">IFERROR(INDEX(Index!$C$8:$C$58, MATCH(TRUE, ISNUMBER(SEARCH(Index!$C$8:$C$58, Articles_collection_modified!A62)), 0)), "")</f>
        <v>ES-2</v>
      </c>
      <c r="P62" t="str">
        <f>IFERROR(VLOOKUP(LEFT(O62, FIND("-", O62)-1), Index!$F$8:$G$13, 2, FALSE), "Not Found")</f>
        <v>Ecological Sustainability</v>
      </c>
      <c r="Q62" t="str">
        <f>IFERROR(VLOOKUP(O62, Index!$C$8:$D$58, 2, FALSE), "Not Found")</f>
        <v>Enhanced Emission Policy</v>
      </c>
    </row>
    <row r="63" spans="1:17" x14ac:dyDescent="0.3">
      <c r="A63" t="str">
        <f>LEFT(Articles_collection_modified!A63, FIND(",", Articles_collection_modified!A63) - 1)</f>
        <v>Resch aims to cut battery module costs by one-third - electrive.com</v>
      </c>
      <c r="B63" t="str">
        <f>MID(Articles_collection_modified!A63, FIND(",", Articles_collection_modified!A63) + 1, FIND(",", Articles_collection_modified!A63, FIND(",", Articles_collection_modified!A63) + 1) - FIND(",", Articles_collection_modified!A63) - 1)</f>
        <v>https://www.electrive.com/2025/06/11/resch-aims-to-cut-battery-module-costs-by-one-third/</v>
      </c>
      <c r="C63" t="str">
        <f>IF(ISNUMBER(FIND(", vol",Articles_collection_modified!A63)), MID(Articles_collection_modified!A63, FIND(", vol", Articles_collection_modified!A63) + 5, FIND(",", Articles_collection_modified!A63, FIND(", vol", Articles_collection_modified!A63) + 5) - FIND(", vol", Articles_collection_modified!A63) - 5), MID(Articles_collection_modified!A63, FIND(",vol", Articles_collection_modified!A63) + 4, FIND(",", Articles_collection_modified!A63, FIND(",vol", Articles_collection_modified!A63) + 4) - FIND(",vol",Articles_collection_modified!A63) - 4))</f>
        <v>12</v>
      </c>
      <c r="D63" t="str">
        <f>IF(ISNUMBER(FIND(", 20", Articles_collection_modified!A63)), MID(Articles_collection_modified!A63, FIND(", 20", Articles_collection_modified!A63) + 2, FIND(",", Articles_collection_modified!A63, FIND(", 20", Articles_collection_modified!A63) + 2) - FIND(", 20", Articles_collection_modified!A63) - 2), MID(Articles_collection_modified!A63, FIND(",20", Articles_collection_modified!A63) + 1, FIND(",", Articles_collection_modified!A63, FIND(",20", Articles_collection_modified!A63) + 1) - FIND(",20", Articles_collection_modified!A63) - 1))</f>
        <v>2025-w24</v>
      </c>
      <c r="E63" t="str">
        <f t="shared" si="0"/>
        <v>2025</v>
      </c>
      <c r="F63" t="str">
        <f t="shared" si="1"/>
        <v>24</v>
      </c>
      <c r="G63" t="str" cm="1">
        <f t="array" ref="G63">_xlfn.TEXTJOIN(", ", TRUE, IF(ISNUMBER(SEARCH(Index!$A$8:$A$22, Articles_collection_modified!A63)), Index!$A$8:$A$22, ""))</f>
        <v>Battery</v>
      </c>
      <c r="H63" t="str" cm="1">
        <f t="array" ref="H63">IFERROR(INDEX(Index!$A$8:$A$22, MATCH(TRUE, ISNUMBER(SEARCH(Index!$A$8:$A$22, Articles_collection_modified!A63)), 0)), "")</f>
        <v>Battery</v>
      </c>
      <c r="I63" t="str" cm="1">
        <f t="array" ref="I63">IFERROR(INDEX(Index!$A$3:$A$5, MATCH(TRUE, ISNUMBER(SEARCH(Index!$A$3:$A$5, Articles_collection_modified!A63)), 0)), "")</f>
        <v>Technology</v>
      </c>
      <c r="J63" t="str" cm="1">
        <f t="array" ref="J63">IFERROR(INDEX(Index!$A$25:$A$69, MATCH(TRUE, ISNUMBER(SEARCH(Index!$A$25:$A$69, Articles_collection_modified!A63)), 0)), "")</f>
        <v>Architecture</v>
      </c>
      <c r="K63" t="str" cm="1">
        <f t="array" ref="K63">IFERROR(INDEX(Index!$C$3:$C$5, MATCH(TRUE, ISNUMBER(SEARCH(Index!$C$3:$C$5, Articles_collection_modified!A63)), 0)), "")</f>
        <v>H2</v>
      </c>
      <c r="L63" t="str" cm="1">
        <f t="array" ref="L63">_xlfn.TEXTJOIN(", ", TRUE, IF(ISNUMBER(SEARCH(Index!$C$8:$C$58, Articles_collection_modified!A63)), Index!$C$8:$C$58, ""))</f>
        <v>ES-2</v>
      </c>
      <c r="M63" t="str" cm="1">
        <f t="array" ref="M63">_xlfn.TEXTJOIN(", ", TRUE, IFERROR(VLOOKUP(_xlfn.TEXTSPLIT(L63, ", "), Index!$C$8:$D$58, 2, FALSE), ""))</f>
        <v>Enhanced Emission Policy</v>
      </c>
      <c r="N63" t="str" cm="1">
        <f t="array" ref="N63">_xlfn.TEXTJOIN(", ", TRUE, _xlfn.UNIQUE(_xlfn.FILTERXML("&lt;t&gt;&lt;s&gt;" &amp; SUBSTITUTE(_xlfn.TEXTJOIN(", ", TRUE, _xlfn.UNIQUE(_xlfn._xlws.FILTER(IFERROR(VLOOKUP(LEFT(_xlfn.TEXTSPLIT(L63, ", "), FIND("-", _xlfn.TEXTSPLIT(L63, ", ")) - 1), Index!$F$8:$G$13, 2, FALSE), ""), IFERROR(VLOOKUP(LEFT(_xlfn.TEXTSPLIT(L63, ", "), FIND("-", _xlfn.TEXTSPLIT(L63, ", ")) - 1), Index!$F$8:$G$13, 2, FALSE), "") &lt;&gt; ""))), ", ", "&lt;/s&gt;&lt;s&gt;") &amp; "&lt;/s&gt;&lt;/t&gt;", "//s[normalize-space()]")))</f>
        <v>Ecological Sustainability</v>
      </c>
      <c r="O63" t="str" cm="1">
        <f t="array" ref="O63">IFERROR(INDEX(Index!$C$8:$C$58, MATCH(TRUE, ISNUMBER(SEARCH(Index!$C$8:$C$58, Articles_collection_modified!A63)), 0)), "")</f>
        <v>ES-2</v>
      </c>
      <c r="P63" t="str">
        <f>IFERROR(VLOOKUP(LEFT(O63, FIND("-", O63)-1), Index!$F$8:$G$13, 2, FALSE), "Not Found")</f>
        <v>Ecological Sustainability</v>
      </c>
      <c r="Q63" t="str">
        <f>IFERROR(VLOOKUP(O63, Index!$C$8:$D$58, 2, FALSE), "Not Found")</f>
        <v>Enhanced Emission Policy</v>
      </c>
    </row>
    <row r="64" spans="1:17" x14ac:dyDescent="0.3">
      <c r="A64" t="str">
        <f>LEFT(Articles_collection_modified!A64, FIND(",", Articles_collection_modified!A64) - 1)</f>
        <v>Volvo Construction Equipment to Expand Production in North America : CEG</v>
      </c>
      <c r="B64" t="str">
        <f>MID(Articles_collection_modified!A64, FIND(",", Articles_collection_modified!A64) + 1, FIND(",", Articles_collection_modified!A64, FIND(",", Articles_collection_modified!A64) + 1) - FIND(",", Articles_collection_modified!A64) - 1)</f>
        <v>https://www.constructionequipmentguide.com/volvo-construction-equipment-to-expand-production-in-north-america/68226</v>
      </c>
      <c r="C64" t="str">
        <f>IF(ISNUMBER(FIND(", vol",Articles_collection_modified!A64)), MID(Articles_collection_modified!A64, FIND(", vol", Articles_collection_modified!A64) + 5, FIND(",", Articles_collection_modified!A64, FIND(", vol", Articles_collection_modified!A64) + 5) - FIND(", vol", Articles_collection_modified!A64) - 5), MID(Articles_collection_modified!A64, FIND(",vol", Articles_collection_modified!A64) + 4, FIND(",", Articles_collection_modified!A64, FIND(",vol", Articles_collection_modified!A64) + 4) - FIND(",vol",Articles_collection_modified!A64) - 4))</f>
        <v>12</v>
      </c>
      <c r="D64" t="str">
        <f>IF(ISNUMBER(FIND(", 20", Articles_collection_modified!A64)), MID(Articles_collection_modified!A64, FIND(", 20", Articles_collection_modified!A64) + 2, FIND(",", Articles_collection_modified!A64, FIND(", 20", Articles_collection_modified!A64) + 2) - FIND(", 20", Articles_collection_modified!A64) - 2), MID(Articles_collection_modified!A64, FIND(",20", Articles_collection_modified!A64) + 1, FIND(",", Articles_collection_modified!A64, FIND(",20", Articles_collection_modified!A64) + 1) - FIND(",20", Articles_collection_modified!A64) - 1))</f>
        <v>2025-w23</v>
      </c>
      <c r="E64" t="str">
        <f t="shared" si="0"/>
        <v>2025</v>
      </c>
      <c r="F64" t="str">
        <f t="shared" si="1"/>
        <v>23</v>
      </c>
      <c r="G64" t="str" cm="1">
        <f t="array" ref="G64">_xlfn.TEXTJOIN(", ", TRUE, IF(ISNUMBER(SEARCH(Index!$A$8:$A$22, Articles_collection_modified!A64)), Index!$A$8:$A$22, ""))</f>
        <v>Mobile</v>
      </c>
      <c r="H64" t="str" cm="1">
        <f t="array" ref="H64">IFERROR(INDEX(Index!$A$8:$A$22, MATCH(TRUE, ISNUMBER(SEARCH(Index!$A$8:$A$22, Articles_collection_modified!A64)), 0)), "")</f>
        <v>Mobile</v>
      </c>
      <c r="I64" t="str" cm="1">
        <f t="array" ref="I64">IFERROR(INDEX(Index!$A$3:$A$5, MATCH(TRUE, ISNUMBER(SEARCH(Index!$A$3:$A$5, Articles_collection_modified!A64)), 0)), "")</f>
        <v>SEEP</v>
      </c>
      <c r="J64" t="str" cm="1">
        <f t="array" ref="J64">IFERROR(INDEX(Index!$A$25:$A$69, MATCH(TRUE, ISNUMBER(SEARCH(Index!$A$25:$A$69, Articles_collection_modified!A64)), 0)), "")</f>
        <v>investment</v>
      </c>
      <c r="K64" t="str" cm="1">
        <f t="array" ref="K64">IFERROR(INDEX(Index!$C$3:$C$5, MATCH(TRUE, ISNUMBER(SEARCH(Index!$C$3:$C$5, Articles_collection_modified!A64)), 0)), "")</f>
        <v>H1</v>
      </c>
      <c r="L64" t="str" cm="1">
        <f t="array" ref="L64">_xlfn.TEXTJOIN(", ", TRUE, IF(ISNUMBER(SEARCH(Index!$C$8:$C$58, Articles_collection_modified!A64)), Index!$C$8:$C$58, ""))</f>
        <v>HA-1, NB-4</v>
      </c>
      <c r="M64" t="str" cm="1">
        <f t="array" ref="M64">_xlfn.TEXTJOIN(", ", TRUE, IFERROR(VLOOKUP(_xlfn.TEXTSPLIT(L64, ", "), Index!$C$8:$D$58, 2, FALSE), ""))</f>
        <v>Green &amp; Connected Construction site, Geopolitics &amp; Decoupling</v>
      </c>
      <c r="N64" t="str" cm="1">
        <f t="array" ref="N64">_xlfn.TEXTJOIN(", ", TRUE, _xlfn.UNIQUE(_xlfn.FILTERXML("&lt;t&gt;&lt;s&gt;" &amp; SUBSTITUTE(_xlfn.TEXTJOIN(", ", TRUE, _xlfn.UNIQUE(_xlfn._xlws.FILTER(IFERROR(VLOOKUP(LEFT(_xlfn.TEXTSPLIT(L64, ", "), FIND("-", _xlfn.TEXTSPLIT(L64, ", ")) - 1), Index!$F$8:$G$13, 2, FALSE), ""), IFERROR(VLOOKUP(LEFT(_xlfn.TEXTSPLIT(L64, ", "), FIND("-", _xlfn.TEXTSPLIT(L64, ", ")) - 1), Index!$F$8:$G$13, 2, FALSE), "") &lt;&gt; ""))), ", ", "&lt;/s&gt;&lt;s&gt;") &amp; "&lt;/s&gt;&lt;/t&gt;", "//s[normalize-space()]")))</f>
        <v>Hydraulic Applications Ecosystem, New Business</v>
      </c>
      <c r="O64" t="str" cm="1">
        <f t="array" ref="O64">IFERROR(INDEX(Index!$C$8:$C$58, MATCH(TRUE, ISNUMBER(SEARCH(Index!$C$8:$C$58, Articles_collection_modified!A64)), 0)), "")</f>
        <v>HA-1</v>
      </c>
      <c r="P64" t="str">
        <f>IFERROR(VLOOKUP(LEFT(O64, FIND("-", O64)-1), Index!$F$8:$G$13, 2, FALSE), "Not Found")</f>
        <v>Hydraulic Applications Ecosystem</v>
      </c>
      <c r="Q64" t="str">
        <f>IFERROR(VLOOKUP(O64, Index!$C$8:$D$58, 2, FALSE), "Not Found")</f>
        <v>Green &amp; Connected Construction site</v>
      </c>
    </row>
    <row r="65" spans="1:17" x14ac:dyDescent="0.3">
      <c r="A65" t="str">
        <f>LEFT(Articles_collection_modified!A65, FIND(",", Articles_collection_modified!A65) - 1)</f>
        <v>Chinese Firm Eyes Building 200 MW Offshore Wind Project in Azerbaijan</v>
      </c>
      <c r="B65" t="str">
        <f>MID(Articles_collection_modified!A65, FIND(",", Articles_collection_modified!A65) + 1, FIND(",", Articles_collection_modified!A65, FIND(",", Articles_collection_modified!A65) + 1) - FIND(",", Articles_collection_modified!A65) - 1)</f>
        <v>https://www.offshorewind.biz/2025/06/04/chinese-firm-eyes-building-200-mw-offshore-wind-project-in-azerbaijan/</v>
      </c>
      <c r="C65" t="str">
        <f>IF(ISNUMBER(FIND(", vol",Articles_collection_modified!A65)), MID(Articles_collection_modified!A65, FIND(", vol", Articles_collection_modified!A65) + 5, FIND(",", Articles_collection_modified!A65, FIND(", vol", Articles_collection_modified!A65) + 5) - FIND(", vol", Articles_collection_modified!A65) - 5), MID(Articles_collection_modified!A65, FIND(",vol", Articles_collection_modified!A65) + 4, FIND(",", Articles_collection_modified!A65, FIND(",vol", Articles_collection_modified!A65) + 4) - FIND(",vol",Articles_collection_modified!A65) - 4))</f>
        <v>12</v>
      </c>
      <c r="D65" t="str">
        <f>IF(ISNUMBER(FIND(", 20", Articles_collection_modified!A65)), MID(Articles_collection_modified!A65, FIND(", 20", Articles_collection_modified!A65) + 2, FIND(",", Articles_collection_modified!A65, FIND(", 20", Articles_collection_modified!A65) + 2) - FIND(", 20", Articles_collection_modified!A65) - 2), MID(Articles_collection_modified!A65, FIND(",20", Articles_collection_modified!A65) + 1, FIND(",", Articles_collection_modified!A65, FIND(",20", Articles_collection_modified!A65) + 1) - FIND(",20", Articles_collection_modified!A65) - 1))</f>
        <v>2025-w23</v>
      </c>
      <c r="E65" t="str">
        <f t="shared" si="0"/>
        <v>2025</v>
      </c>
      <c r="F65" t="str">
        <f t="shared" si="1"/>
        <v>23</v>
      </c>
      <c r="G65" t="str" cm="1">
        <f t="array" ref="G65">_xlfn.TEXTJOIN(", ", TRUE, IF(ISNUMBER(SEARCH(Index!$A$8:$A$22, Articles_collection_modified!A65)), Index!$A$8:$A$22, ""))</f>
        <v>Industrial applications</v>
      </c>
      <c r="H65" t="str" cm="1">
        <f t="array" ref="H65">IFERROR(INDEX(Index!$A$8:$A$22, MATCH(TRUE, ISNUMBER(SEARCH(Index!$A$8:$A$22, Articles_collection_modified!A65)), 0)), "")</f>
        <v>Industrial applications</v>
      </c>
      <c r="I65" t="str" cm="1">
        <f t="array" ref="I65">IFERROR(INDEX(Index!$A$3:$A$5, MATCH(TRUE, ISNUMBER(SEARCH(Index!$A$3:$A$5, Articles_collection_modified!A65)), 0)), "")</f>
        <v>SEEP</v>
      </c>
      <c r="J65" t="str" cm="1">
        <f t="array" ref="J65">IFERROR(INDEX(Index!$A$25:$A$69, MATCH(TRUE, ISNUMBER(SEARCH(Index!$A$25:$A$69, Articles_collection_modified!A65)), 0)), "")</f>
        <v>market development</v>
      </c>
      <c r="K65" t="str" cm="1">
        <f t="array" ref="K65">IFERROR(INDEX(Index!$C$3:$C$5, MATCH(TRUE, ISNUMBER(SEARCH(Index!$C$3:$C$5, Articles_collection_modified!A65)), 0)), "")</f>
        <v>H2</v>
      </c>
      <c r="L65" t="str" cm="1">
        <f t="array" ref="L65">_xlfn.TEXTJOIN(", ", TRUE, IF(ISNUMBER(SEARCH(Index!$C$8:$C$58, Articles_collection_modified!A65)), Index!$C$8:$C$58, ""))</f>
        <v>HA-2</v>
      </c>
      <c r="M65" t="str" cm="1">
        <f t="array" ref="M65">_xlfn.TEXTJOIN(", ", TRUE, IFERROR(VLOOKUP(_xlfn.TEXTSPLIT(L65, ", "), Index!$C$8:$D$58, 2, FALSE), ""))</f>
        <v>Advanced Wind Power</v>
      </c>
      <c r="N65" t="str" cm="1">
        <f t="array" ref="N65">_xlfn.TEXTJOIN(", ", TRUE, _xlfn.UNIQUE(_xlfn.FILTERXML("&lt;t&gt;&lt;s&gt;" &amp; SUBSTITUTE(_xlfn.TEXTJOIN(", ", TRUE, _xlfn.UNIQUE(_xlfn._xlws.FILTER(IFERROR(VLOOKUP(LEFT(_xlfn.TEXTSPLIT(L65, ", "), FIND("-", _xlfn.TEXTSPLIT(L65, ", ")) - 1), Index!$F$8:$G$13, 2, FALSE), ""), IFERROR(VLOOKUP(LEFT(_xlfn.TEXTSPLIT(L65, ", "), FIND("-", _xlfn.TEXTSPLIT(L65, ", ")) - 1), Index!$F$8:$G$13, 2, FALSE), "") &lt;&gt; ""))), ", ", "&lt;/s&gt;&lt;s&gt;") &amp; "&lt;/s&gt;&lt;/t&gt;", "//s[normalize-space()]")))</f>
        <v>Hydraulic Applications Ecosystem</v>
      </c>
      <c r="O65" t="str" cm="1">
        <f t="array" ref="O65">IFERROR(INDEX(Index!$C$8:$C$58, MATCH(TRUE, ISNUMBER(SEARCH(Index!$C$8:$C$58, Articles_collection_modified!A65)), 0)), "")</f>
        <v>HA-2</v>
      </c>
      <c r="P65" t="str">
        <f>IFERROR(VLOOKUP(LEFT(O65, FIND("-", O65)-1), Index!$F$8:$G$13, 2, FALSE), "Not Found")</f>
        <v>Hydraulic Applications Ecosystem</v>
      </c>
      <c r="Q65" t="str">
        <f>IFERROR(VLOOKUP(O65, Index!$C$8:$D$58, 2, FALSE), "Not Found")</f>
        <v>Advanced Wind Power</v>
      </c>
    </row>
    <row r="66" spans="1:17" x14ac:dyDescent="0.3">
      <c r="A66" t="str">
        <f>LEFT(Articles_collection_modified!A66, FIND(",", Articles_collection_modified!A66) - 1)</f>
        <v>Japan Opens Exclusive Economic Zone for Offshore Wind</v>
      </c>
      <c r="B66" t="str">
        <f>MID(Articles_collection_modified!A66, FIND(",", Articles_collection_modified!A66) + 1, FIND(",", Articles_collection_modified!A66, FIND(",", Articles_collection_modified!A66) + 1) - FIND(",", Articles_collection_modified!A66) - 1)</f>
        <v>https://www.offshorewind.biz/2025/06/04/japan-opens-exclusive-economic-zone-for-offshore-wind/</v>
      </c>
      <c r="C66" t="str">
        <f>IF(ISNUMBER(FIND(", vol",Articles_collection_modified!A66)), MID(Articles_collection_modified!A66, FIND(", vol", Articles_collection_modified!A66) + 5, FIND(",", Articles_collection_modified!A66, FIND(", vol", Articles_collection_modified!A66) + 5) - FIND(", vol", Articles_collection_modified!A66) - 5), MID(Articles_collection_modified!A66, FIND(",vol", Articles_collection_modified!A66) + 4, FIND(",", Articles_collection_modified!A66, FIND(",vol", Articles_collection_modified!A66) + 4) - FIND(",vol",Articles_collection_modified!A66) - 4))</f>
        <v>12</v>
      </c>
      <c r="D66" t="str">
        <f>IF(ISNUMBER(FIND(", 20", Articles_collection_modified!A66)), MID(Articles_collection_modified!A66, FIND(", 20", Articles_collection_modified!A66) + 2, FIND(",", Articles_collection_modified!A66, FIND(", 20", Articles_collection_modified!A66) + 2) - FIND(", 20", Articles_collection_modified!A66) - 2), MID(Articles_collection_modified!A66, FIND(",20", Articles_collection_modified!A66) + 1, FIND(",", Articles_collection_modified!A66, FIND(",20", Articles_collection_modified!A66) + 1) - FIND(",20", Articles_collection_modified!A66) - 1))</f>
        <v>2025-w23</v>
      </c>
      <c r="E66" t="str">
        <f t="shared" ref="E66:E129" si="2">LEFT(D66, 4)</f>
        <v>2025</v>
      </c>
      <c r="F66" t="str">
        <f t="shared" ref="F66:F129" si="3">MID(D66, FIND("w", D66) + 1, LEN(D66) - FIND("w", D66))</f>
        <v>23</v>
      </c>
      <c r="G66" t="str" cm="1">
        <f t="array" ref="G66">_xlfn.TEXTJOIN(", ", TRUE, IF(ISNUMBER(SEARCH(Index!$A$8:$A$22, Articles_collection_modified!A66)), Index!$A$8:$A$22, ""))</f>
        <v>Industrial applications</v>
      </c>
      <c r="H66" t="str" cm="1">
        <f t="array" ref="H66">IFERROR(INDEX(Index!$A$8:$A$22, MATCH(TRUE, ISNUMBER(SEARCH(Index!$A$8:$A$22, Articles_collection_modified!A66)), 0)), "")</f>
        <v>Industrial applications</v>
      </c>
      <c r="I66" t="str" cm="1">
        <f t="array" ref="I66">IFERROR(INDEX(Index!$A$3:$A$5, MATCH(TRUE, ISNUMBER(SEARCH(Index!$A$3:$A$5, Articles_collection_modified!A66)), 0)), "")</f>
        <v>SEEP</v>
      </c>
      <c r="J66" t="str" cm="1">
        <f t="array" ref="J66">IFERROR(INDEX(Index!$A$25:$A$69, MATCH(TRUE, ISNUMBER(SEARCH(Index!$A$25:$A$69, Articles_collection_modified!A66)), 0)), "")</f>
        <v>regulation</v>
      </c>
      <c r="K66" t="str" cm="1">
        <f t="array" ref="K66">IFERROR(INDEX(Index!$C$3:$C$5, MATCH(TRUE, ISNUMBER(SEARCH(Index!$C$3:$C$5, Articles_collection_modified!A66)), 0)), "")</f>
        <v>H2</v>
      </c>
      <c r="L66" t="str" cm="1">
        <f t="array" ref="L66">_xlfn.TEXTJOIN(", ", TRUE, IF(ISNUMBER(SEARCH(Index!$C$8:$C$58, Articles_collection_modified!A66)), Index!$C$8:$C$58, ""))</f>
        <v>HA-2, NB-6</v>
      </c>
      <c r="M66" t="str" cm="1">
        <f t="array" ref="M66">_xlfn.TEXTJOIN(", ", TRUE, IFERROR(VLOOKUP(_xlfn.TEXTSPLIT(L66, ", "), Index!$C$8:$D$58, 2, FALSE), ""))</f>
        <v>Advanced Wind Power, Green Energy System</v>
      </c>
      <c r="N66" t="str" cm="1">
        <f t="array" ref="N66">_xlfn.TEXTJOIN(", ", TRUE, _xlfn.UNIQUE(_xlfn.FILTERXML("&lt;t&gt;&lt;s&gt;" &amp; SUBSTITUTE(_xlfn.TEXTJOIN(", ", TRUE, _xlfn.UNIQUE(_xlfn._xlws.FILTER(IFERROR(VLOOKUP(LEFT(_xlfn.TEXTSPLIT(L66, ", "), FIND("-", _xlfn.TEXTSPLIT(L66, ", ")) - 1), Index!$F$8:$G$13, 2, FALSE), ""), IFERROR(VLOOKUP(LEFT(_xlfn.TEXTSPLIT(L66, ", "), FIND("-", _xlfn.TEXTSPLIT(L66, ", ")) - 1), Index!$F$8:$G$13, 2, FALSE), "") &lt;&gt; ""))), ", ", "&lt;/s&gt;&lt;s&gt;") &amp; "&lt;/s&gt;&lt;/t&gt;", "//s[normalize-space()]")))</f>
        <v>Hydraulic Applications Ecosystem, New Business</v>
      </c>
      <c r="O66" t="str" cm="1">
        <f t="array" ref="O66">IFERROR(INDEX(Index!$C$8:$C$58, MATCH(TRUE, ISNUMBER(SEARCH(Index!$C$8:$C$58, Articles_collection_modified!A66)), 0)), "")</f>
        <v>HA-2</v>
      </c>
      <c r="P66" t="str">
        <f>IFERROR(VLOOKUP(LEFT(O66, FIND("-", O66)-1), Index!$F$8:$G$13, 2, FALSE), "Not Found")</f>
        <v>Hydraulic Applications Ecosystem</v>
      </c>
      <c r="Q66" t="str">
        <f>IFERROR(VLOOKUP(O66, Index!$C$8:$D$58, 2, FALSE), "Not Found")</f>
        <v>Advanced Wind Power</v>
      </c>
    </row>
    <row r="67" spans="1:17" x14ac:dyDescent="0.3">
      <c r="A67" t="str">
        <f>LEFT(Articles_collection_modified!A67, FIND(",", Articles_collection_modified!A67) - 1)</f>
        <v>'World's First' E-Methanol-Fuelled SOV Begins Sea Trials</v>
      </c>
      <c r="B67" t="str">
        <f>MID(Articles_collection_modified!A67, FIND(",", Articles_collection_modified!A67) + 1, FIND(",", Articles_collection_modified!A67, FIND(",", Articles_collection_modified!A67) + 1) - FIND(",", Articles_collection_modified!A67) - 1)</f>
        <v>https://www.offshorewind.biz/2025/06/05/worlds-first-e-methanol-fuelled-sov-begins-sea-trials/</v>
      </c>
      <c r="C67" t="str">
        <f>IF(ISNUMBER(FIND(", vol",Articles_collection_modified!A67)), MID(Articles_collection_modified!A67, FIND(", vol", Articles_collection_modified!A67) + 5, FIND(",", Articles_collection_modified!A67, FIND(", vol", Articles_collection_modified!A67) + 5) - FIND(", vol", Articles_collection_modified!A67) - 5), MID(Articles_collection_modified!A67, FIND(",vol", Articles_collection_modified!A67) + 4, FIND(",", Articles_collection_modified!A67, FIND(",vol", Articles_collection_modified!A67) + 4) - FIND(",vol",Articles_collection_modified!A67) - 4))</f>
        <v>12</v>
      </c>
      <c r="D67" t="str">
        <f>IF(ISNUMBER(FIND(", 20", Articles_collection_modified!A67)), MID(Articles_collection_modified!A67, FIND(", 20", Articles_collection_modified!A67) + 2, FIND(",", Articles_collection_modified!A67, FIND(", 20", Articles_collection_modified!A67) + 2) - FIND(", 20", Articles_collection_modified!A67) - 2), MID(Articles_collection_modified!A67, FIND(",20", Articles_collection_modified!A67) + 1, FIND(",", Articles_collection_modified!A67, FIND(",20", Articles_collection_modified!A67) + 1) - FIND(",20", Articles_collection_modified!A67) - 1))</f>
        <v>2025-w23</v>
      </c>
      <c r="E67" t="str">
        <f t="shared" si="2"/>
        <v>2025</v>
      </c>
      <c r="F67" t="str">
        <f t="shared" si="3"/>
        <v>23</v>
      </c>
      <c r="G67" t="str" cm="1">
        <f t="array" ref="G67">_xlfn.TEXTJOIN(", ", TRUE, IF(ISNUMBER(SEARCH(Index!$A$8:$A$22, Articles_collection_modified!A67)), Index!$A$8:$A$22, ""))</f>
        <v>Maritime</v>
      </c>
      <c r="H67" t="str" cm="1">
        <f t="array" ref="H67">IFERROR(INDEX(Index!$A$8:$A$22, MATCH(TRUE, ISNUMBER(SEARCH(Index!$A$8:$A$22, Articles_collection_modified!A67)), 0)), "")</f>
        <v>Maritime</v>
      </c>
      <c r="I67" t="str" cm="1">
        <f t="array" ref="I67">IFERROR(INDEX(Index!$A$3:$A$5, MATCH(TRUE, ISNUMBER(SEARCH(Index!$A$3:$A$5, Articles_collection_modified!A67)), 0)), "")</f>
        <v>Technology</v>
      </c>
      <c r="J67" t="str" cm="1">
        <f t="array" ref="J67">IFERROR(INDEX(Index!$A$25:$A$69, MATCH(TRUE, ISNUMBER(SEARCH(Index!$A$25:$A$69, Articles_collection_modified!A67)), 0)), "")</f>
        <v>Prototype</v>
      </c>
      <c r="K67" t="str" cm="1">
        <f t="array" ref="K67">IFERROR(INDEX(Index!$C$3:$C$5, MATCH(TRUE, ISNUMBER(SEARCH(Index!$C$3:$C$5, Articles_collection_modified!A67)), 0)), "")</f>
        <v>H2</v>
      </c>
      <c r="L67" t="str" cm="1">
        <f t="array" ref="L67">_xlfn.TEXTJOIN(", ", TRUE, IF(ISNUMBER(SEARCH(Index!$C$8:$C$58, Articles_collection_modified!A67)), Index!$C$8:$C$58, ""))</f>
        <v>ES-2, NB-8</v>
      </c>
      <c r="M67" t="str" cm="1">
        <f t="array" ref="M67">_xlfn.TEXTJOIN(", ", TRUE, IFERROR(VLOOKUP(_xlfn.TEXTSPLIT(L67, ", "), Index!$C$8:$D$58, 2, FALSE), ""))</f>
        <v>Enhanced Emission Policy, Sustainaible Maritime Applications</v>
      </c>
      <c r="N67" t="str" cm="1">
        <f t="array" ref="N67">_xlfn.TEXTJOIN(", ", TRUE, _xlfn.UNIQUE(_xlfn.FILTERXML("&lt;t&gt;&lt;s&gt;" &amp; SUBSTITUTE(_xlfn.TEXTJOIN(", ", TRUE, _xlfn.UNIQUE(_xlfn._xlws.FILTER(IFERROR(VLOOKUP(LEFT(_xlfn.TEXTSPLIT(L67, ", "), FIND("-", _xlfn.TEXTSPLIT(L67, ", ")) - 1), Index!$F$8:$G$13, 2, FALSE), ""), IFERROR(VLOOKUP(LEFT(_xlfn.TEXTSPLIT(L67, ", "), FIND("-", _xlfn.TEXTSPLIT(L67, ", ")) - 1), Index!$F$8:$G$13, 2, FALSE), "") &lt;&gt; ""))), ", ", "&lt;/s&gt;&lt;s&gt;") &amp; "&lt;/s&gt;&lt;/t&gt;", "//s[normalize-space()]")))</f>
        <v>Ecological Sustainability, New Business</v>
      </c>
      <c r="O67" t="str" cm="1">
        <f t="array" ref="O67">IFERROR(INDEX(Index!$C$8:$C$58, MATCH(TRUE, ISNUMBER(SEARCH(Index!$C$8:$C$58, Articles_collection_modified!A67)), 0)), "")</f>
        <v>ES-2</v>
      </c>
      <c r="P67" t="str">
        <f>IFERROR(VLOOKUP(LEFT(O67, FIND("-", O67)-1), Index!$F$8:$G$13, 2, FALSE), "Not Found")</f>
        <v>Ecological Sustainability</v>
      </c>
      <c r="Q67" t="str">
        <f>IFERROR(VLOOKUP(O67, Index!$C$8:$D$58, 2, FALSE), "Not Found")</f>
        <v>Enhanced Emission Policy</v>
      </c>
    </row>
    <row r="68" spans="1:17" x14ac:dyDescent="0.3">
      <c r="A68" t="str">
        <f>LEFT(Articles_collection_modified!A68, FIND(",", Articles_collection_modified!A68) - 1)</f>
        <v>Scottish Port Secures EUR 29 Million Investment for Floating Wind Upgrade</v>
      </c>
      <c r="B68" t="str">
        <f>MID(Articles_collection_modified!A68, FIND(",", Articles_collection_modified!A68) + 1, FIND(",", Articles_collection_modified!A68, FIND(",", Articles_collection_modified!A68) + 1) - FIND(",", Articles_collection_modified!A68) - 1)</f>
        <v>https://www.offshorewind.biz/2025/06/05/scottish-port-secures-eur-29-million-investment-for-floating-wind-upgrade/</v>
      </c>
      <c r="C68" t="str">
        <f>IF(ISNUMBER(FIND(", vol",Articles_collection_modified!A68)), MID(Articles_collection_modified!A68, FIND(", vol", Articles_collection_modified!A68) + 5, FIND(",", Articles_collection_modified!A68, FIND(", vol", Articles_collection_modified!A68) + 5) - FIND(", vol", Articles_collection_modified!A68) - 5), MID(Articles_collection_modified!A68, FIND(",vol", Articles_collection_modified!A68) + 4, FIND(",", Articles_collection_modified!A68, FIND(",vol", Articles_collection_modified!A68) + 4) - FIND(",vol",Articles_collection_modified!A68) - 4))</f>
        <v>12</v>
      </c>
      <c r="D68" t="str">
        <f>IF(ISNUMBER(FIND(", 20", Articles_collection_modified!A68)), MID(Articles_collection_modified!A68, FIND(", 20", Articles_collection_modified!A68) + 2, FIND(",", Articles_collection_modified!A68, FIND(", 20", Articles_collection_modified!A68) + 2) - FIND(", 20", Articles_collection_modified!A68) - 2), MID(Articles_collection_modified!A68, FIND(",20", Articles_collection_modified!A68) + 1, FIND(",", Articles_collection_modified!A68, FIND(",20", Articles_collection_modified!A68) + 1) - FIND(",20", Articles_collection_modified!A68) - 1))</f>
        <v>2025-w23</v>
      </c>
      <c r="E68" t="str">
        <f t="shared" si="2"/>
        <v>2025</v>
      </c>
      <c r="F68" t="str">
        <f t="shared" si="3"/>
        <v>23</v>
      </c>
      <c r="G68" t="str" cm="1">
        <f t="array" ref="G68">_xlfn.TEXTJOIN(", ", TRUE, IF(ISNUMBER(SEARCH(Index!$A$8:$A$22, Articles_collection_modified!A68)), Index!$A$8:$A$22, ""))</f>
        <v>Industrial applications</v>
      </c>
      <c r="H68" t="str" cm="1">
        <f t="array" ref="H68">IFERROR(INDEX(Index!$A$8:$A$22, MATCH(TRUE, ISNUMBER(SEARCH(Index!$A$8:$A$22, Articles_collection_modified!A68)), 0)), "")</f>
        <v>Industrial applications</v>
      </c>
      <c r="I68" t="str" cm="1">
        <f t="array" ref="I68">IFERROR(INDEX(Index!$A$3:$A$5, MATCH(TRUE, ISNUMBER(SEARCH(Index!$A$3:$A$5, Articles_collection_modified!A68)), 0)), "")</f>
        <v>SEEP</v>
      </c>
      <c r="J68" t="str" cm="1">
        <f t="array" ref="J68">IFERROR(INDEX(Index!$A$25:$A$69, MATCH(TRUE, ISNUMBER(SEARCH(Index!$A$25:$A$69, Articles_collection_modified!A68)), 0)), "")</f>
        <v>investment</v>
      </c>
      <c r="K68" t="str" cm="1">
        <f t="array" ref="K68">IFERROR(INDEX(Index!$C$3:$C$5, MATCH(TRUE, ISNUMBER(SEARCH(Index!$C$3:$C$5, Articles_collection_modified!A68)), 0)), "")</f>
        <v>H2</v>
      </c>
      <c r="L68" t="str" cm="1">
        <f t="array" ref="L68">_xlfn.TEXTJOIN(", ", TRUE, IF(ISNUMBER(SEARCH(Index!$C$8:$C$58, Articles_collection_modified!A68)), Index!$C$8:$C$58, ""))</f>
        <v>HA-2, NB-6</v>
      </c>
      <c r="M68" t="str" cm="1">
        <f t="array" ref="M68">_xlfn.TEXTJOIN(", ", TRUE, IFERROR(VLOOKUP(_xlfn.TEXTSPLIT(L68, ", "), Index!$C$8:$D$58, 2, FALSE), ""))</f>
        <v>Advanced Wind Power, Green Energy System</v>
      </c>
      <c r="N68" t="str" cm="1">
        <f t="array" ref="N68">_xlfn.TEXTJOIN(", ", TRUE, _xlfn.UNIQUE(_xlfn.FILTERXML("&lt;t&gt;&lt;s&gt;" &amp; SUBSTITUTE(_xlfn.TEXTJOIN(", ", TRUE, _xlfn.UNIQUE(_xlfn._xlws.FILTER(IFERROR(VLOOKUP(LEFT(_xlfn.TEXTSPLIT(L68, ", "), FIND("-", _xlfn.TEXTSPLIT(L68, ", ")) - 1), Index!$F$8:$G$13, 2, FALSE), ""), IFERROR(VLOOKUP(LEFT(_xlfn.TEXTSPLIT(L68, ", "), FIND("-", _xlfn.TEXTSPLIT(L68, ", ")) - 1), Index!$F$8:$G$13, 2, FALSE), "") &lt;&gt; ""))), ", ", "&lt;/s&gt;&lt;s&gt;") &amp; "&lt;/s&gt;&lt;/t&gt;", "//s[normalize-space()]")))</f>
        <v>Hydraulic Applications Ecosystem, New Business</v>
      </c>
      <c r="O68" t="str" cm="1">
        <f t="array" ref="O68">IFERROR(INDEX(Index!$C$8:$C$58, MATCH(TRUE, ISNUMBER(SEARCH(Index!$C$8:$C$58, Articles_collection_modified!A68)), 0)), "")</f>
        <v>HA-2</v>
      </c>
      <c r="P68" t="str">
        <f>IFERROR(VLOOKUP(LEFT(O68, FIND("-", O68)-1), Index!$F$8:$G$13, 2, FALSE), "Not Found")</f>
        <v>Hydraulic Applications Ecosystem</v>
      </c>
      <c r="Q68" t="str">
        <f>IFERROR(VLOOKUP(O68, Index!$C$8:$D$58, 2, FALSE), "Not Found")</f>
        <v>Advanced Wind Power</v>
      </c>
    </row>
    <row r="69" spans="1:17" x14ac:dyDescent="0.3">
      <c r="A69" t="str">
        <f>LEFT(Articles_collection_modified!A69, FIND(",", Articles_collection_modified!A69) - 1)</f>
        <v>First Floating Offshore Wind Farm in France Fully Commissioned</v>
      </c>
      <c r="B69" t="str">
        <f>MID(Articles_collection_modified!A69, FIND(",", Articles_collection_modified!A69) + 1, FIND(",", Articles_collection_modified!A69, FIND(",", Articles_collection_modified!A69) + 1) - FIND(",", Articles_collection_modified!A69) - 1)</f>
        <v>https://www.offshorewind.biz/2025/06/05/first-floating-offshore-wind-farm-in-france-fully-commissioned/</v>
      </c>
      <c r="C69" t="str">
        <f>IF(ISNUMBER(FIND(", vol",Articles_collection_modified!A69)), MID(Articles_collection_modified!A69, FIND(", vol", Articles_collection_modified!A69) + 5, FIND(",", Articles_collection_modified!A69, FIND(", vol", Articles_collection_modified!A69) + 5) - FIND(", vol", Articles_collection_modified!A69) - 5), MID(Articles_collection_modified!A69, FIND(",vol", Articles_collection_modified!A69) + 4, FIND(",", Articles_collection_modified!A69, FIND(",vol", Articles_collection_modified!A69) + 4) - FIND(",vol",Articles_collection_modified!A69) - 4))</f>
        <v>12</v>
      </c>
      <c r="D69" t="str">
        <f>IF(ISNUMBER(FIND(", 20", Articles_collection_modified!A69)), MID(Articles_collection_modified!A69, FIND(", 20", Articles_collection_modified!A69) + 2, FIND(",", Articles_collection_modified!A69, FIND(", 20", Articles_collection_modified!A69) + 2) - FIND(", 20", Articles_collection_modified!A69) - 2), MID(Articles_collection_modified!A69, FIND(",20", Articles_collection_modified!A69) + 1, FIND(",", Articles_collection_modified!A69, FIND(",20", Articles_collection_modified!A69) + 1) - FIND(",20", Articles_collection_modified!A69) - 1))</f>
        <v>2025-w23</v>
      </c>
      <c r="E69" t="str">
        <f t="shared" si="2"/>
        <v>2025</v>
      </c>
      <c r="F69" t="str">
        <f t="shared" si="3"/>
        <v>23</v>
      </c>
      <c r="G69" t="str" cm="1">
        <f t="array" ref="G69">_xlfn.TEXTJOIN(", ", TRUE, IF(ISNUMBER(SEARCH(Index!$A$8:$A$22, Articles_collection_modified!A69)), Index!$A$8:$A$22, ""))</f>
        <v>Industrial applications</v>
      </c>
      <c r="H69" t="str" cm="1">
        <f t="array" ref="H69">IFERROR(INDEX(Index!$A$8:$A$22, MATCH(TRUE, ISNUMBER(SEARCH(Index!$A$8:$A$22, Articles_collection_modified!A69)), 0)), "")</f>
        <v>Industrial applications</v>
      </c>
      <c r="I69" t="str" cm="1">
        <f t="array" ref="I69">IFERROR(INDEX(Index!$A$3:$A$5, MATCH(TRUE, ISNUMBER(SEARCH(Index!$A$3:$A$5, Articles_collection_modified!A69)), 0)), "")</f>
        <v>SEEP</v>
      </c>
      <c r="J69" t="str" cm="1">
        <f t="array" ref="J69">IFERROR(INDEX(Index!$A$25:$A$69, MATCH(TRUE, ISNUMBER(SEARCH(Index!$A$25:$A$69, Articles_collection_modified!A69)), 0)), "")</f>
        <v>market development</v>
      </c>
      <c r="K69" t="str" cm="1">
        <f t="array" ref="K69">IFERROR(INDEX(Index!$C$3:$C$5, MATCH(TRUE, ISNUMBER(SEARCH(Index!$C$3:$C$5, Articles_collection_modified!A69)), 0)), "")</f>
        <v>H1</v>
      </c>
      <c r="L69" t="str" cm="1">
        <f t="array" ref="L69">_xlfn.TEXTJOIN(", ", TRUE, IF(ISNUMBER(SEARCH(Index!$C$8:$C$58, Articles_collection_modified!A69)), Index!$C$8:$C$58, ""))</f>
        <v>HA-2, NB-6</v>
      </c>
      <c r="M69" t="str" cm="1">
        <f t="array" ref="M69">_xlfn.TEXTJOIN(", ", TRUE, IFERROR(VLOOKUP(_xlfn.TEXTSPLIT(L69, ", "), Index!$C$8:$D$58, 2, FALSE), ""))</f>
        <v>Advanced Wind Power, Green Energy System</v>
      </c>
      <c r="N69" t="str" cm="1">
        <f t="array" ref="N69">_xlfn.TEXTJOIN(", ", TRUE, _xlfn.UNIQUE(_xlfn.FILTERXML("&lt;t&gt;&lt;s&gt;" &amp; SUBSTITUTE(_xlfn.TEXTJOIN(", ", TRUE, _xlfn.UNIQUE(_xlfn._xlws.FILTER(IFERROR(VLOOKUP(LEFT(_xlfn.TEXTSPLIT(L69, ", "), FIND("-", _xlfn.TEXTSPLIT(L69, ", ")) - 1), Index!$F$8:$G$13, 2, FALSE), ""), IFERROR(VLOOKUP(LEFT(_xlfn.TEXTSPLIT(L69, ", "), FIND("-", _xlfn.TEXTSPLIT(L69, ", ")) - 1), Index!$F$8:$G$13, 2, FALSE), "") &lt;&gt; ""))), ", ", "&lt;/s&gt;&lt;s&gt;") &amp; "&lt;/s&gt;&lt;/t&gt;", "//s[normalize-space()]")))</f>
        <v>Hydraulic Applications Ecosystem, New Business</v>
      </c>
      <c r="O69" t="str" cm="1">
        <f t="array" ref="O69">IFERROR(INDEX(Index!$C$8:$C$58, MATCH(TRUE, ISNUMBER(SEARCH(Index!$C$8:$C$58, Articles_collection_modified!A69)), 0)), "")</f>
        <v>HA-2</v>
      </c>
      <c r="P69" t="str">
        <f>IFERROR(VLOOKUP(LEFT(O69, FIND("-", O69)-1), Index!$F$8:$G$13, 2, FALSE), "Not Found")</f>
        <v>Hydraulic Applications Ecosystem</v>
      </c>
      <c r="Q69" t="str">
        <f>IFERROR(VLOOKUP(O69, Index!$C$8:$D$58, 2, FALSE), "Not Found")</f>
        <v>Advanced Wind Power</v>
      </c>
    </row>
    <row r="70" spans="1:17" x14ac:dyDescent="0.3">
      <c r="A70" t="str">
        <f>LEFT(Articles_collection_modified!A70, FIND(",", Articles_collection_modified!A70) - 1)</f>
        <v>TGS Performing Geophysical Survey for Floating Wind Farm Planned to Power Oil &amp; Gas Platforms</v>
      </c>
      <c r="B70" t="str">
        <f>MID(Articles_collection_modified!A70, FIND(",", Articles_collection_modified!A70) + 1, FIND(",", Articles_collection_modified!A70, FIND(",", Articles_collection_modified!A70) + 1) - FIND(",", Articles_collection_modified!A70) - 1)</f>
        <v>https://www.offshorewind.biz/2025/06/06/tgs-performing-geophysical-survey-for-floating-wind-farm-planned-to-power-oil-gas-platforms/</v>
      </c>
      <c r="C70" t="str">
        <f>IF(ISNUMBER(FIND(", vol",Articles_collection_modified!A70)), MID(Articles_collection_modified!A70, FIND(", vol", Articles_collection_modified!A70) + 5, FIND(",", Articles_collection_modified!A70, FIND(", vol", Articles_collection_modified!A70) + 5) - FIND(", vol", Articles_collection_modified!A70) - 5), MID(Articles_collection_modified!A70, FIND(",vol", Articles_collection_modified!A70) + 4, FIND(",", Articles_collection_modified!A70, FIND(",vol", Articles_collection_modified!A70) + 4) - FIND(",vol",Articles_collection_modified!A70) - 4))</f>
        <v>12</v>
      </c>
      <c r="D70" t="str">
        <f>IF(ISNUMBER(FIND(", 20", Articles_collection_modified!A70)), MID(Articles_collection_modified!A70, FIND(", 20", Articles_collection_modified!A70) + 2, FIND(",", Articles_collection_modified!A70, FIND(", 20", Articles_collection_modified!A70) + 2) - FIND(", 20", Articles_collection_modified!A70) - 2), MID(Articles_collection_modified!A70, FIND(",20", Articles_collection_modified!A70) + 1, FIND(",", Articles_collection_modified!A70, FIND(",20", Articles_collection_modified!A70) + 1) - FIND(",20", Articles_collection_modified!A70) - 1))</f>
        <v>2025-w23</v>
      </c>
      <c r="E70" t="str">
        <f t="shared" si="2"/>
        <v>2025</v>
      </c>
      <c r="F70" t="str">
        <f t="shared" si="3"/>
        <v>23</v>
      </c>
      <c r="G70" t="str" cm="1">
        <f t="array" ref="G70">_xlfn.TEXTJOIN(", ", TRUE, IF(ISNUMBER(SEARCH(Index!$A$8:$A$22, Articles_collection_modified!A70)), Index!$A$8:$A$22, ""))</f>
        <v>Industrial applications</v>
      </c>
      <c r="H70" t="str" cm="1">
        <f t="array" ref="H70">IFERROR(INDEX(Index!$A$8:$A$22, MATCH(TRUE, ISNUMBER(SEARCH(Index!$A$8:$A$22, Articles_collection_modified!A70)), 0)), "")</f>
        <v>Industrial applications</v>
      </c>
      <c r="I70" t="str" cm="1">
        <f t="array" ref="I70">IFERROR(INDEX(Index!$A$3:$A$5, MATCH(TRUE, ISNUMBER(SEARCH(Index!$A$3:$A$5, Articles_collection_modified!A70)), 0)), "")</f>
        <v>SEEP</v>
      </c>
      <c r="J70" t="str" cm="1">
        <f t="array" ref="J70">IFERROR(INDEX(Index!$A$25:$A$69, MATCH(TRUE, ISNUMBER(SEARCH(Index!$A$25:$A$69, Articles_collection_modified!A70)), 0)), "")</f>
        <v>market development</v>
      </c>
      <c r="K70" t="str" cm="1">
        <f t="array" ref="K70">IFERROR(INDEX(Index!$C$3:$C$5, MATCH(TRUE, ISNUMBER(SEARCH(Index!$C$3:$C$5, Articles_collection_modified!A70)), 0)), "")</f>
        <v>H2</v>
      </c>
      <c r="L70" t="str" cm="1">
        <f t="array" ref="L70">_xlfn.TEXTJOIN(", ", TRUE, IF(ISNUMBER(SEARCH(Index!$C$8:$C$58, Articles_collection_modified!A70)), Index!$C$8:$C$58, ""))</f>
        <v>ES-2, HA-2</v>
      </c>
      <c r="M70" t="str" cm="1">
        <f t="array" ref="M70">_xlfn.TEXTJOIN(", ", TRUE, IFERROR(VLOOKUP(_xlfn.TEXTSPLIT(L70, ", "), Index!$C$8:$D$58, 2, FALSE), ""))</f>
        <v>Enhanced Emission Policy, Advanced Wind Power</v>
      </c>
      <c r="N70" t="str" cm="1">
        <f t="array" ref="N70">_xlfn.TEXTJOIN(", ", TRUE, _xlfn.UNIQUE(_xlfn.FILTERXML("&lt;t&gt;&lt;s&gt;" &amp; SUBSTITUTE(_xlfn.TEXTJOIN(", ", TRUE, _xlfn.UNIQUE(_xlfn._xlws.FILTER(IFERROR(VLOOKUP(LEFT(_xlfn.TEXTSPLIT(L70, ", "), FIND("-", _xlfn.TEXTSPLIT(L70, ", ")) - 1), Index!$F$8:$G$13, 2, FALSE), ""), IFERROR(VLOOKUP(LEFT(_xlfn.TEXTSPLIT(L70, ", "), FIND("-", _xlfn.TEXTSPLIT(L70, ", ")) - 1), Index!$F$8:$G$13, 2, FALSE), "") &lt;&gt; ""))), ", ", "&lt;/s&gt;&lt;s&gt;") &amp; "&lt;/s&gt;&lt;/t&gt;", "//s[normalize-space()]")))</f>
        <v>Ecological Sustainability, Hydraulic Applications Ecosystem</v>
      </c>
      <c r="O70" t="str" cm="1">
        <f t="array" ref="O70">IFERROR(INDEX(Index!$C$8:$C$58, MATCH(TRUE, ISNUMBER(SEARCH(Index!$C$8:$C$58, Articles_collection_modified!A70)), 0)), "")</f>
        <v>ES-2</v>
      </c>
      <c r="P70" t="str">
        <f>IFERROR(VLOOKUP(LEFT(O70, FIND("-", O70)-1), Index!$F$8:$G$13, 2, FALSE), "Not Found")</f>
        <v>Ecological Sustainability</v>
      </c>
      <c r="Q70" t="str">
        <f>IFERROR(VLOOKUP(O70, Index!$C$8:$D$58, 2, FALSE), "Not Found")</f>
        <v>Enhanced Emission Policy</v>
      </c>
    </row>
    <row r="71" spans="1:17" x14ac:dyDescent="0.3">
      <c r="A71" t="str">
        <f>LEFT(Articles_collection_modified!A71, FIND(",", Articles_collection_modified!A71) - 1)</f>
        <v>Battery-Powered SOVs CTVs to Soon Become Cheaper than Their MGO Alternatives Study Says</v>
      </c>
      <c r="B71" t="str">
        <f>MID(Articles_collection_modified!A71, FIND(",", Articles_collection_modified!A71) + 1, FIND(",", Articles_collection_modified!A71, FIND(",", Articles_collection_modified!A71) + 1) - FIND(",", Articles_collection_modified!A71) - 1)</f>
        <v>https://www.offshorewind.biz/2025/06/09/battery-powered-sovs-ctvs-to-soon-become-cheaper-than-their-mgo-alternatives-study-says/</v>
      </c>
      <c r="C71" t="str">
        <f>IF(ISNUMBER(FIND(", vol",Articles_collection_modified!A71)), MID(Articles_collection_modified!A71, FIND(", vol", Articles_collection_modified!A71) + 5, FIND(",", Articles_collection_modified!A71, FIND(", vol", Articles_collection_modified!A71) + 5) - FIND(", vol", Articles_collection_modified!A71) - 5), MID(Articles_collection_modified!A71, FIND(",vol", Articles_collection_modified!A71) + 4, FIND(",", Articles_collection_modified!A71, FIND(",vol", Articles_collection_modified!A71) + 4) - FIND(",vol",Articles_collection_modified!A71) - 4))</f>
        <v>12</v>
      </c>
      <c r="D71" t="str">
        <f>IF(ISNUMBER(FIND(", 20", Articles_collection_modified!A71)), MID(Articles_collection_modified!A71, FIND(", 20", Articles_collection_modified!A71) + 2, FIND(",", Articles_collection_modified!A71, FIND(", 20", Articles_collection_modified!A71) + 2) - FIND(", 20", Articles_collection_modified!A71) - 2), MID(Articles_collection_modified!A71, FIND(",20", Articles_collection_modified!A71) + 1, FIND(",", Articles_collection_modified!A71, FIND(",20", Articles_collection_modified!A71) + 1) - FIND(",20", Articles_collection_modified!A71) - 1))</f>
        <v>2025-w24</v>
      </c>
      <c r="E71" t="str">
        <f t="shared" si="2"/>
        <v>2025</v>
      </c>
      <c r="F71" t="str">
        <f t="shared" si="3"/>
        <v>24</v>
      </c>
      <c r="G71" t="str" cm="1">
        <f t="array" ref="G71">_xlfn.TEXTJOIN(", ", TRUE, IF(ISNUMBER(SEARCH(Index!$A$8:$A$22, Articles_collection_modified!A71)), Index!$A$8:$A$22, ""))</f>
        <v>Battery, Electrification, Maritime</v>
      </c>
      <c r="H71" t="str" cm="1">
        <f t="array" ref="H71">IFERROR(INDEX(Index!$A$8:$A$22, MATCH(TRUE, ISNUMBER(SEARCH(Index!$A$8:$A$22, Articles_collection_modified!A71)), 0)), "")</f>
        <v>Battery</v>
      </c>
      <c r="I71" t="str" cm="1">
        <f t="array" ref="I71">IFERROR(INDEX(Index!$A$3:$A$5, MATCH(TRUE, ISNUMBER(SEARCH(Index!$A$3:$A$5, Articles_collection_modified!A71)), 0)), "")</f>
        <v>SEEP</v>
      </c>
      <c r="J71" t="str" cm="1">
        <f t="array" ref="J71">IFERROR(INDEX(Index!$A$25:$A$69, MATCH(TRUE, ISNUMBER(SEARCH(Index!$A$25:$A$69, Articles_collection_modified!A71)), 0)), "")</f>
        <v>market development</v>
      </c>
      <c r="K71" t="str" cm="1">
        <f t="array" ref="K71">IFERROR(INDEX(Index!$C$3:$C$5, MATCH(TRUE, ISNUMBER(SEARCH(Index!$C$3:$C$5, Articles_collection_modified!A71)), 0)), "")</f>
        <v>H2</v>
      </c>
      <c r="L71" t="str" cm="1">
        <f t="array" ref="L71">_xlfn.TEXTJOIN(", ", TRUE, IF(ISNUMBER(SEARCH(Index!$C$8:$C$58, Articles_collection_modified!A71)), Index!$C$8:$C$58, ""))</f>
        <v>ES-2, NB-8</v>
      </c>
      <c r="M71" t="str" cm="1">
        <f t="array" ref="M71">_xlfn.TEXTJOIN(", ", TRUE, IFERROR(VLOOKUP(_xlfn.TEXTSPLIT(L71, ", "), Index!$C$8:$D$58, 2, FALSE), ""))</f>
        <v>Enhanced Emission Policy, Sustainaible Maritime Applications</v>
      </c>
      <c r="N71" t="str" cm="1">
        <f t="array" ref="N71">_xlfn.TEXTJOIN(", ", TRUE, _xlfn.UNIQUE(_xlfn.FILTERXML("&lt;t&gt;&lt;s&gt;" &amp; SUBSTITUTE(_xlfn.TEXTJOIN(", ", TRUE, _xlfn.UNIQUE(_xlfn._xlws.FILTER(IFERROR(VLOOKUP(LEFT(_xlfn.TEXTSPLIT(L71, ", "), FIND("-", _xlfn.TEXTSPLIT(L71, ", ")) - 1), Index!$F$8:$G$13, 2, FALSE), ""), IFERROR(VLOOKUP(LEFT(_xlfn.TEXTSPLIT(L71, ", "), FIND("-", _xlfn.TEXTSPLIT(L71, ", ")) - 1), Index!$F$8:$G$13, 2, FALSE), "") &lt;&gt; ""))), ", ", "&lt;/s&gt;&lt;s&gt;") &amp; "&lt;/s&gt;&lt;/t&gt;", "//s[normalize-space()]")))</f>
        <v>Ecological Sustainability, New Business</v>
      </c>
      <c r="O71" t="str" cm="1">
        <f t="array" ref="O71">IFERROR(INDEX(Index!$C$8:$C$58, MATCH(TRUE, ISNUMBER(SEARCH(Index!$C$8:$C$58, Articles_collection_modified!A71)), 0)), "")</f>
        <v>ES-2</v>
      </c>
      <c r="P71" t="str">
        <f>IFERROR(VLOOKUP(LEFT(O71, FIND("-", O71)-1), Index!$F$8:$G$13, 2, FALSE), "Not Found")</f>
        <v>Ecological Sustainability</v>
      </c>
      <c r="Q71" t="str">
        <f>IFERROR(VLOOKUP(O71, Index!$C$8:$D$58, 2, FALSE), "Not Found")</f>
        <v>Enhanced Emission Policy</v>
      </c>
    </row>
    <row r="72" spans="1:17" x14ac:dyDescent="0.3">
      <c r="A72" t="str">
        <f>LEFT(Articles_collection_modified!A72, FIND(",", Articles_collection_modified!A72) - 1)</f>
        <v>Aikido partners with METCentre to build largest offshore wind platform to date | Wind Systems Magazine</v>
      </c>
      <c r="B72" t="str">
        <f>MID(Articles_collection_modified!A72, FIND(",", Articles_collection_modified!A72) + 1, FIND(",", Articles_collection_modified!A72, FIND(",", Articles_collection_modified!A72) + 1) - FIND(",", Articles_collection_modified!A72) - 1)</f>
        <v>https://www.windsystemsmag.com/news/aikido-partners-with-metcentre-to-build-largest-offshore-wind-platform-to-date/</v>
      </c>
      <c r="C72" t="str">
        <f>IF(ISNUMBER(FIND(", vol",Articles_collection_modified!A72)), MID(Articles_collection_modified!A72, FIND(", vol", Articles_collection_modified!A72) + 5, FIND(",", Articles_collection_modified!A72, FIND(", vol", Articles_collection_modified!A72) + 5) - FIND(", vol", Articles_collection_modified!A72) - 5), MID(Articles_collection_modified!A72, FIND(",vol", Articles_collection_modified!A72) + 4, FIND(",", Articles_collection_modified!A72, FIND(",vol", Articles_collection_modified!A72) + 4) - FIND(",vol",Articles_collection_modified!A72) - 4))</f>
        <v>12</v>
      </c>
      <c r="D72" t="str">
        <f>IF(ISNUMBER(FIND(", 20", Articles_collection_modified!A72)), MID(Articles_collection_modified!A72, FIND(", 20", Articles_collection_modified!A72) + 2, FIND(",", Articles_collection_modified!A72, FIND(", 20", Articles_collection_modified!A72) + 2) - FIND(", 20", Articles_collection_modified!A72) - 2), MID(Articles_collection_modified!A72, FIND(",20", Articles_collection_modified!A72) + 1, FIND(",", Articles_collection_modified!A72, FIND(",20", Articles_collection_modified!A72) + 1) - FIND(",20", Articles_collection_modified!A72) - 1))</f>
        <v>2025-w23</v>
      </c>
      <c r="E72" t="str">
        <f t="shared" si="2"/>
        <v>2025</v>
      </c>
      <c r="F72" t="str">
        <f t="shared" si="3"/>
        <v>23</v>
      </c>
      <c r="G72" t="str" cm="1">
        <f t="array" ref="G72">_xlfn.TEXTJOIN(", ", TRUE, IF(ISNUMBER(SEARCH(Index!$A$8:$A$22, Articles_collection_modified!A72)), Index!$A$8:$A$22, ""))</f>
        <v>Industrial applications</v>
      </c>
      <c r="H72" t="str" cm="1">
        <f t="array" ref="H72">IFERROR(INDEX(Index!$A$8:$A$22, MATCH(TRUE, ISNUMBER(SEARCH(Index!$A$8:$A$22, Articles_collection_modified!A72)), 0)), "")</f>
        <v>Industrial applications</v>
      </c>
      <c r="I72" t="str" cm="1">
        <f t="array" ref="I72">IFERROR(INDEX(Index!$A$3:$A$5, MATCH(TRUE, ISNUMBER(SEARCH(Index!$A$3:$A$5, Articles_collection_modified!A72)), 0)), "")</f>
        <v>Technology</v>
      </c>
      <c r="J72" t="str" cm="1">
        <f t="array" ref="J72">IFERROR(INDEX(Index!$A$25:$A$69, MATCH(TRUE, ISNUMBER(SEARCH(Index!$A$25:$A$69, Articles_collection_modified!A72)), 0)), "")</f>
        <v>System</v>
      </c>
      <c r="K72" t="str" cm="1">
        <f t="array" ref="K72">IFERROR(INDEX(Index!$C$3:$C$5, MATCH(TRUE, ISNUMBER(SEARCH(Index!$C$3:$C$5, Articles_collection_modified!A72)), 0)), "")</f>
        <v>H2</v>
      </c>
      <c r="L72" t="str" cm="1">
        <f t="array" ref="L72">_xlfn.TEXTJOIN(", ", TRUE, IF(ISNUMBER(SEARCH(Index!$C$8:$C$58, Articles_collection_modified!A72)), Index!$C$8:$C$58, ""))</f>
        <v>HA-2, NB-6</v>
      </c>
      <c r="M72" t="str" cm="1">
        <f t="array" ref="M72">_xlfn.TEXTJOIN(", ", TRUE, IFERROR(VLOOKUP(_xlfn.TEXTSPLIT(L72, ", "), Index!$C$8:$D$58, 2, FALSE), ""))</f>
        <v>Advanced Wind Power, Green Energy System</v>
      </c>
      <c r="N72" t="str" cm="1">
        <f t="array" ref="N72">_xlfn.TEXTJOIN(", ", TRUE, _xlfn.UNIQUE(_xlfn.FILTERXML("&lt;t&gt;&lt;s&gt;" &amp; SUBSTITUTE(_xlfn.TEXTJOIN(", ", TRUE, _xlfn.UNIQUE(_xlfn._xlws.FILTER(IFERROR(VLOOKUP(LEFT(_xlfn.TEXTSPLIT(L72, ", "), FIND("-", _xlfn.TEXTSPLIT(L72, ", ")) - 1), Index!$F$8:$G$13, 2, FALSE), ""), IFERROR(VLOOKUP(LEFT(_xlfn.TEXTSPLIT(L72, ", "), FIND("-", _xlfn.TEXTSPLIT(L72, ", ")) - 1), Index!$F$8:$G$13, 2, FALSE), "") &lt;&gt; ""))), ", ", "&lt;/s&gt;&lt;s&gt;") &amp; "&lt;/s&gt;&lt;/t&gt;", "//s[normalize-space()]")))</f>
        <v>Hydraulic Applications Ecosystem, New Business</v>
      </c>
      <c r="O72" t="str" cm="1">
        <f t="array" ref="O72">IFERROR(INDEX(Index!$C$8:$C$58, MATCH(TRUE, ISNUMBER(SEARCH(Index!$C$8:$C$58, Articles_collection_modified!A72)), 0)), "")</f>
        <v>HA-2</v>
      </c>
      <c r="P72" t="str">
        <f>IFERROR(VLOOKUP(LEFT(O72, FIND("-", O72)-1), Index!$F$8:$G$13, 2, FALSE), "Not Found")</f>
        <v>Hydraulic Applications Ecosystem</v>
      </c>
      <c r="Q72" t="str">
        <f>IFERROR(VLOOKUP(O72, Index!$C$8:$D$58, 2, FALSE), "Not Found")</f>
        <v>Advanced Wind Power</v>
      </c>
    </row>
    <row r="73" spans="1:17" x14ac:dyDescent="0.3">
      <c r="A73" t="str">
        <f>LEFT(Articles_collection_modified!A73, FIND(",", Articles_collection_modified!A73) - 1)</f>
        <v>Electrifying massive crawler cranes with electrics and hydraulics</v>
      </c>
      <c r="B73" t="str">
        <f>MID(Articles_collection_modified!A73, FIND(",", Articles_collection_modified!A73) + 1, FIND(",", Articles_collection_modified!A73, FIND(",", Articles_collection_modified!A73) + 1) - FIND(",", Articles_collection_modified!A73) - 1)</f>
        <v>https://www.mobilehydraulictips.com/electrifying-massive-crawler-cranes-with-electrics-and-hydraulics/</v>
      </c>
      <c r="C73" t="str">
        <f>IF(ISNUMBER(FIND(", vol",Articles_collection_modified!A73)), MID(Articles_collection_modified!A73, FIND(", vol", Articles_collection_modified!A73) + 5, FIND(",", Articles_collection_modified!A73, FIND(", vol", Articles_collection_modified!A73) + 5) - FIND(", vol", Articles_collection_modified!A73) - 5), MID(Articles_collection_modified!A73, FIND(",vol", Articles_collection_modified!A73) + 4, FIND(",", Articles_collection_modified!A73, FIND(",vol", Articles_collection_modified!A73) + 4) - FIND(",vol",Articles_collection_modified!A73) - 4))</f>
        <v>12</v>
      </c>
      <c r="D73" t="str">
        <f>IF(ISNUMBER(FIND(", 20", Articles_collection_modified!A73)), MID(Articles_collection_modified!A73, FIND(", 20", Articles_collection_modified!A73) + 2, FIND(",", Articles_collection_modified!A73, FIND(", 20", Articles_collection_modified!A73) + 2) - FIND(", 20", Articles_collection_modified!A73) - 2), MID(Articles_collection_modified!A73, FIND(",20", Articles_collection_modified!A73) + 1, FIND(",", Articles_collection_modified!A73, FIND(",20", Articles_collection_modified!A73) + 1) - FIND(",20", Articles_collection_modified!A73) - 1))</f>
        <v>2025-w23</v>
      </c>
      <c r="E73" t="str">
        <f t="shared" si="2"/>
        <v>2025</v>
      </c>
      <c r="F73" t="str">
        <f t="shared" si="3"/>
        <v>23</v>
      </c>
      <c r="G73" t="str" cm="1">
        <f t="array" ref="G73">_xlfn.TEXTJOIN(", ", TRUE, IF(ISNUMBER(SEARCH(Index!$A$8:$A$22, Articles_collection_modified!A73)), Index!$A$8:$A$22, ""))</f>
        <v>Crane, Hydraulics, Mobile</v>
      </c>
      <c r="H73" t="str" cm="1">
        <f t="array" ref="H73">IFERROR(INDEX(Index!$A$8:$A$22, MATCH(TRUE, ISNUMBER(SEARCH(Index!$A$8:$A$22, Articles_collection_modified!A73)), 0)), "")</f>
        <v>Crane</v>
      </c>
      <c r="I73" t="str" cm="1">
        <f t="array" ref="I73">IFERROR(INDEX(Index!$A$3:$A$5, MATCH(TRUE, ISNUMBER(SEARCH(Index!$A$3:$A$5, Articles_collection_modified!A73)), 0)), "")</f>
        <v>SEEP</v>
      </c>
      <c r="J73" t="str" cm="1">
        <f t="array" ref="J73">IFERROR(INDEX(Index!$A$25:$A$69, MATCH(TRUE, ISNUMBER(SEARCH(Index!$A$25:$A$69, Articles_collection_modified!A73)), 0)), "")</f>
        <v>partnership</v>
      </c>
      <c r="K73" t="str" cm="1">
        <f t="array" ref="K73">IFERROR(INDEX(Index!$C$3:$C$5, MATCH(TRUE, ISNUMBER(SEARCH(Index!$C$3:$C$5, Articles_collection_modified!A73)), 0)), "")</f>
        <v>H1</v>
      </c>
      <c r="L73" t="str" cm="1">
        <f t="array" ref="L73">_xlfn.TEXTJOIN(", ", TRUE, IF(ISNUMBER(SEARCH(Index!$C$8:$C$58, Articles_collection_modified!A73)), Index!$C$8:$C$58, ""))</f>
        <v>ES-2, HA-1</v>
      </c>
      <c r="M73" t="str" cm="1">
        <f t="array" ref="M73">_xlfn.TEXTJOIN(", ", TRUE, IFERROR(VLOOKUP(_xlfn.TEXTSPLIT(L73, ", "), Index!$C$8:$D$58, 2, FALSE), ""))</f>
        <v>Enhanced Emission Policy, Green &amp; Connected Construction site</v>
      </c>
      <c r="N73" t="str" cm="1">
        <f t="array" ref="N73">_xlfn.TEXTJOIN(", ", TRUE, _xlfn.UNIQUE(_xlfn.FILTERXML("&lt;t&gt;&lt;s&gt;" &amp; SUBSTITUTE(_xlfn.TEXTJOIN(", ", TRUE, _xlfn.UNIQUE(_xlfn._xlws.FILTER(IFERROR(VLOOKUP(LEFT(_xlfn.TEXTSPLIT(L73, ", "), FIND("-", _xlfn.TEXTSPLIT(L73, ", ")) - 1), Index!$F$8:$G$13, 2, FALSE), ""), IFERROR(VLOOKUP(LEFT(_xlfn.TEXTSPLIT(L73, ", "), FIND("-", _xlfn.TEXTSPLIT(L73, ", ")) - 1), Index!$F$8:$G$13, 2, FALSE), "") &lt;&gt; ""))), ", ", "&lt;/s&gt;&lt;s&gt;") &amp; "&lt;/s&gt;&lt;/t&gt;", "//s[normalize-space()]")))</f>
        <v>Ecological Sustainability, Hydraulic Applications Ecosystem</v>
      </c>
      <c r="O73" t="str" cm="1">
        <f t="array" ref="O73">IFERROR(INDEX(Index!$C$8:$C$58, MATCH(TRUE, ISNUMBER(SEARCH(Index!$C$8:$C$58, Articles_collection_modified!A73)), 0)), "")</f>
        <v>ES-2</v>
      </c>
      <c r="P73" t="str">
        <f>IFERROR(VLOOKUP(LEFT(O73, FIND("-", O73)-1), Index!$F$8:$G$13, 2, FALSE), "Not Found")</f>
        <v>Ecological Sustainability</v>
      </c>
      <c r="Q73" t="str">
        <f>IFERROR(VLOOKUP(O73, Index!$C$8:$D$58, 2, FALSE), "Not Found")</f>
        <v>Enhanced Emission Policy</v>
      </c>
    </row>
    <row r="74" spans="1:17" x14ac:dyDescent="0.3">
      <c r="A74" t="str">
        <f>LEFT(Articles_collection_modified!A74, FIND(",", Articles_collection_modified!A74) - 1)</f>
        <v>UK Firm Seeks Suppliers to Build Full-Scale Tidal Energy Prototype</v>
      </c>
      <c r="B74" t="str">
        <f>MID(Articles_collection_modified!A74, FIND(",", Articles_collection_modified!A74) + 1, FIND(",", Articles_collection_modified!A74, FIND(",", Articles_collection_modified!A74) + 1) - FIND(",", Articles_collection_modified!A74) - 1)</f>
        <v>https://www.marinetechnologynews.com/news/seeks-suppliers-build-scale-649644</v>
      </c>
      <c r="C74" t="str">
        <f>IF(ISNUMBER(FIND(", vol",Articles_collection_modified!A74)), MID(Articles_collection_modified!A74, FIND(", vol", Articles_collection_modified!A74) + 5, FIND(",", Articles_collection_modified!A74, FIND(", vol", Articles_collection_modified!A74) + 5) - FIND(", vol", Articles_collection_modified!A74) - 5), MID(Articles_collection_modified!A74, FIND(",vol", Articles_collection_modified!A74) + 4, FIND(",", Articles_collection_modified!A74, FIND(",vol", Articles_collection_modified!A74) + 4) - FIND(",vol",Articles_collection_modified!A74) - 4))</f>
        <v>12</v>
      </c>
      <c r="D74" t="str">
        <f>IF(ISNUMBER(FIND(", 20", Articles_collection_modified!A74)), MID(Articles_collection_modified!A74, FIND(", 20", Articles_collection_modified!A74) + 2, FIND(",", Articles_collection_modified!A74, FIND(", 20", Articles_collection_modified!A74) + 2) - FIND(", 20", Articles_collection_modified!A74) - 2), MID(Articles_collection_modified!A74, FIND(",20", Articles_collection_modified!A74) + 1, FIND(",", Articles_collection_modified!A74, FIND(",20", Articles_collection_modified!A74) + 1) - FIND(",20", Articles_collection_modified!A74) - 1))</f>
        <v>2025-w23</v>
      </c>
      <c r="E74" t="str">
        <f t="shared" si="2"/>
        <v>2025</v>
      </c>
      <c r="F74" t="str">
        <f t="shared" si="3"/>
        <v>23</v>
      </c>
      <c r="G74" t="str" cm="1">
        <f t="array" ref="G74">_xlfn.TEXTJOIN(", ", TRUE, IF(ISNUMBER(SEARCH(Index!$A$8:$A$22, Articles_collection_modified!A74)), Index!$A$8:$A$22, ""))</f>
        <v>Industrial applications</v>
      </c>
      <c r="H74" t="str" cm="1">
        <f t="array" ref="H74">IFERROR(INDEX(Index!$A$8:$A$22, MATCH(TRUE, ISNUMBER(SEARCH(Index!$A$8:$A$22, Articles_collection_modified!A74)), 0)), "")</f>
        <v>Industrial applications</v>
      </c>
      <c r="I74" t="str" cm="1">
        <f t="array" ref="I74">IFERROR(INDEX(Index!$A$3:$A$5, MATCH(TRUE, ISNUMBER(SEARCH(Index!$A$3:$A$5, Articles_collection_modified!A74)), 0)), "")</f>
        <v>Technology</v>
      </c>
      <c r="J74" t="str" cm="1">
        <f t="array" ref="J74">IFERROR(INDEX(Index!$A$25:$A$69, MATCH(TRUE, ISNUMBER(SEARCH(Index!$A$25:$A$69, Articles_collection_modified!A74)), 0)), "")</f>
        <v>Prototype</v>
      </c>
      <c r="K74" t="str" cm="1">
        <f t="array" ref="K74">IFERROR(INDEX(Index!$C$3:$C$5, MATCH(TRUE, ISNUMBER(SEARCH(Index!$C$3:$C$5, Articles_collection_modified!A74)), 0)), "")</f>
        <v>H3</v>
      </c>
      <c r="L74" t="str" cm="1">
        <f t="array" ref="L74">_xlfn.TEXTJOIN(", ", TRUE, IF(ISNUMBER(SEARCH(Index!$C$8:$C$58, Articles_collection_modified!A74)), Index!$C$8:$C$58, ""))</f>
        <v>NB-6</v>
      </c>
      <c r="M74" t="str" cm="1">
        <f t="array" ref="M74">_xlfn.TEXTJOIN(", ", TRUE, IFERROR(VLOOKUP(_xlfn.TEXTSPLIT(L74, ", "), Index!$C$8:$D$58, 2, FALSE), ""))</f>
        <v>Green Energy System</v>
      </c>
      <c r="N74" t="str" cm="1">
        <f t="array" ref="N74">_xlfn.TEXTJOIN(", ", TRUE, _xlfn.UNIQUE(_xlfn.FILTERXML("&lt;t&gt;&lt;s&gt;" &amp; SUBSTITUTE(_xlfn.TEXTJOIN(", ", TRUE, _xlfn.UNIQUE(_xlfn._xlws.FILTER(IFERROR(VLOOKUP(LEFT(_xlfn.TEXTSPLIT(L74, ", "), FIND("-", _xlfn.TEXTSPLIT(L74, ", ")) - 1), Index!$F$8:$G$13, 2, FALSE), ""), IFERROR(VLOOKUP(LEFT(_xlfn.TEXTSPLIT(L74, ", "), FIND("-", _xlfn.TEXTSPLIT(L74, ", ")) - 1), Index!$F$8:$G$13, 2, FALSE), "") &lt;&gt; ""))), ", ", "&lt;/s&gt;&lt;s&gt;") &amp; "&lt;/s&gt;&lt;/t&gt;", "//s[normalize-space()]")))</f>
        <v>New Business</v>
      </c>
      <c r="O74" t="str" cm="1">
        <f t="array" ref="O74">IFERROR(INDEX(Index!$C$8:$C$58, MATCH(TRUE, ISNUMBER(SEARCH(Index!$C$8:$C$58, Articles_collection_modified!A74)), 0)), "")</f>
        <v>NB-6</v>
      </c>
      <c r="P74" t="str">
        <f>IFERROR(VLOOKUP(LEFT(O74, FIND("-", O74)-1), Index!$F$8:$G$13, 2, FALSE), "Not Found")</f>
        <v>New Business</v>
      </c>
      <c r="Q74" t="str">
        <f>IFERROR(VLOOKUP(O74, Index!$C$8:$D$58, 2, FALSE), "Not Found")</f>
        <v>Green Energy System</v>
      </c>
    </row>
    <row r="75" spans="1:17" x14ac:dyDescent="0.3">
      <c r="A75" t="str">
        <f>LEFT(Articles_collection_modified!A75, FIND(",", Articles_collection_modified!A75) - 1)</f>
        <v>From Prototypes to Production Lines: How Industrial 3D Printing Is Closing the Gap in Smart Manufacturing | ManufacturingTomorrow</v>
      </c>
      <c r="B75" t="str">
        <f>MID(Articles_collection_modified!A75, FIND(",", Articles_collection_modified!A75) + 1, FIND(",", Articles_collection_modified!A75, FIND(",", Articles_collection_modified!A75) + 1) - FIND(",", Articles_collection_modified!A75) - 1)</f>
        <v>https://www.manufacturingtomorrow.com/news/2025/06/05/from-prototypes-to-production-lines-how-industrial-3d-printing-is-closing-the-gap-in-smart-manufacturing/25123</v>
      </c>
      <c r="C75" t="str">
        <f>IF(ISNUMBER(FIND(", vol",Articles_collection_modified!A75)), MID(Articles_collection_modified!A75, FIND(", vol", Articles_collection_modified!A75) + 5, FIND(",", Articles_collection_modified!A75, FIND(", vol", Articles_collection_modified!A75) + 5) - FIND(", vol", Articles_collection_modified!A75) - 5), MID(Articles_collection_modified!A75, FIND(",vol", Articles_collection_modified!A75) + 4, FIND(",", Articles_collection_modified!A75, FIND(",vol", Articles_collection_modified!A75) + 4) - FIND(",vol",Articles_collection_modified!A75) - 4))</f>
        <v>12</v>
      </c>
      <c r="D75" t="str">
        <f>IF(ISNUMBER(FIND(", 20", Articles_collection_modified!A75)), MID(Articles_collection_modified!A75, FIND(", 20", Articles_collection_modified!A75) + 2, FIND(",", Articles_collection_modified!A75, FIND(", 20", Articles_collection_modified!A75) + 2) - FIND(", 20", Articles_collection_modified!A75) - 2), MID(Articles_collection_modified!A75, FIND(",20", Articles_collection_modified!A75) + 1, FIND(",", Articles_collection_modified!A75, FIND(",20", Articles_collection_modified!A75) + 1) - FIND(",20", Articles_collection_modified!A75) - 1))</f>
        <v>2025-w23</v>
      </c>
      <c r="E75" t="str">
        <f t="shared" si="2"/>
        <v>2025</v>
      </c>
      <c r="F75" t="str">
        <f t="shared" si="3"/>
        <v>23</v>
      </c>
      <c r="G75" t="str" cm="1">
        <f t="array" ref="G75">_xlfn.TEXTJOIN(", ", TRUE, IF(ISNUMBER(SEARCH(Index!$A$8:$A$22, Articles_collection_modified!A75)), Index!$A$8:$A$22, ""))</f>
        <v>3dp, Industrial mfg</v>
      </c>
      <c r="H75" t="str" cm="1">
        <f t="array" ref="H75">IFERROR(INDEX(Index!$A$8:$A$22, MATCH(TRUE, ISNUMBER(SEARCH(Index!$A$8:$A$22, Articles_collection_modified!A75)), 0)), "")</f>
        <v>3dp</v>
      </c>
      <c r="I75" t="str" cm="1">
        <f t="array" ref="I75">IFERROR(INDEX(Index!$A$3:$A$5, MATCH(TRUE, ISNUMBER(SEARCH(Index!$A$3:$A$5, Articles_collection_modified!A75)), 0)), "")</f>
        <v>SEEP</v>
      </c>
      <c r="J75" t="str" cm="1">
        <f t="array" ref="J75">IFERROR(INDEX(Index!$A$25:$A$69, MATCH(TRUE, ISNUMBER(SEARCH(Index!$A$25:$A$69, Articles_collection_modified!A75)), 0)), "")</f>
        <v>market development</v>
      </c>
      <c r="K75" t="str" cm="1">
        <f t="array" ref="K75">IFERROR(INDEX(Index!$C$3:$C$5, MATCH(TRUE, ISNUMBER(SEARCH(Index!$C$3:$C$5, Articles_collection_modified!A75)), 0)), "")</f>
        <v>H1</v>
      </c>
      <c r="L75" t="str" cm="1">
        <f t="array" ref="L75">_xlfn.TEXTJOIN(", ", TRUE, IF(ISNUMBER(SEARCH(Index!$C$8:$C$58, Articles_collection_modified!A75)), Index!$C$8:$C$58, ""))</f>
        <v>HA-5, IPr-7</v>
      </c>
      <c r="M75" t="str" cm="1">
        <f t="array" ref="M75">_xlfn.TEXTJOIN(", ", TRUE, IFERROR(VLOOKUP(_xlfn.TEXTSPLIT(L75, ", "), Index!$C$8:$D$58, 2, FALSE), ""))</f>
        <v>Intelligent &amp; Efficient Factory, Additive Manufacturing Technologies</v>
      </c>
      <c r="N75" t="str" cm="1">
        <f t="array" ref="N75">_xlfn.TEXTJOIN(", ", TRUE, _xlfn.UNIQUE(_xlfn.FILTERXML("&lt;t&gt;&lt;s&gt;" &amp; SUBSTITUTE(_xlfn.TEXTJOIN(", ", TRUE, _xlfn.UNIQUE(_xlfn._xlws.FILTER(IFERROR(VLOOKUP(LEFT(_xlfn.TEXTSPLIT(L75, ", "), FIND("-", _xlfn.TEXTSPLIT(L75, ", ")) - 1), Index!$F$8:$G$13, 2, FALSE), ""), IFERROR(VLOOKUP(LEFT(_xlfn.TEXTSPLIT(L75, ", "), FIND("-", _xlfn.TEXTSPLIT(L75, ", ")) - 1), Index!$F$8:$G$13, 2, FALSE), "") &lt;&gt; ""))), ", ", "&lt;/s&gt;&lt;s&gt;") &amp; "&lt;/s&gt;&lt;/t&gt;", "//s[normalize-space()]")))</f>
        <v>Hydraulic Applications Ecosystem, Intelligent Production</v>
      </c>
      <c r="O75" t="str" cm="1">
        <f t="array" ref="O75">IFERROR(INDEX(Index!$C$8:$C$58, MATCH(TRUE, ISNUMBER(SEARCH(Index!$C$8:$C$58, Articles_collection_modified!A75)), 0)), "")</f>
        <v>HA-5</v>
      </c>
      <c r="P75" t="str">
        <f>IFERROR(VLOOKUP(LEFT(O75, FIND("-", O75)-1), Index!$F$8:$G$13, 2, FALSE), "Not Found")</f>
        <v>Hydraulic Applications Ecosystem</v>
      </c>
      <c r="Q75" t="str">
        <f>IFERROR(VLOOKUP(O75, Index!$C$8:$D$58, 2, FALSE), "Not Found")</f>
        <v>Intelligent &amp; Efficient Factory</v>
      </c>
    </row>
    <row r="76" spans="1:17" x14ac:dyDescent="0.3">
      <c r="A76" t="str">
        <f>LEFT(Articles_collection_modified!A76, FIND(",", Articles_collection_modified!A76) - 1)</f>
        <v>International Mining | MacLean Engineering and Sika to collaborate in underground mining</v>
      </c>
      <c r="B76" t="str">
        <f>MID(Articles_collection_modified!A76, FIND(",", Articles_collection_modified!A76) + 1, FIND(",", Articles_collection_modified!A76, FIND(",", Articles_collection_modified!A76) + 1) - FIND(",", Articles_collection_modified!A76) - 1)</f>
        <v>https://im-mining.com/2025/06/04/maclean-engineering-and-sika-to-collaborate-in-underground-mining/</v>
      </c>
      <c r="C76" t="str">
        <f>IF(ISNUMBER(FIND(", vol",Articles_collection_modified!A76)), MID(Articles_collection_modified!A76, FIND(", vol", Articles_collection_modified!A76) + 5, FIND(",", Articles_collection_modified!A76, FIND(", vol", Articles_collection_modified!A76) + 5) - FIND(", vol", Articles_collection_modified!A76) - 5), MID(Articles_collection_modified!A76, FIND(",vol", Articles_collection_modified!A76) + 4, FIND(",", Articles_collection_modified!A76, FIND(",vol", Articles_collection_modified!A76) + 4) - FIND(",vol",Articles_collection_modified!A76) - 4))</f>
        <v>12</v>
      </c>
      <c r="D76" t="str">
        <f>IF(ISNUMBER(FIND(", 20", Articles_collection_modified!A76)), MID(Articles_collection_modified!A76, FIND(", 20", Articles_collection_modified!A76) + 2, FIND(",", Articles_collection_modified!A76, FIND(", 20", Articles_collection_modified!A76) + 2) - FIND(", 20", Articles_collection_modified!A76) - 2), MID(Articles_collection_modified!A76, FIND(",20", Articles_collection_modified!A76) + 1, FIND(",", Articles_collection_modified!A76, FIND(",20", Articles_collection_modified!A76) + 1) - FIND(",20", Articles_collection_modified!A76) - 1))</f>
        <v>2025-w23</v>
      </c>
      <c r="E76" t="str">
        <f t="shared" si="2"/>
        <v>2025</v>
      </c>
      <c r="F76" t="str">
        <f t="shared" si="3"/>
        <v>23</v>
      </c>
      <c r="G76" t="str" cm="1">
        <f t="array" ref="G76">_xlfn.TEXTJOIN(", ", TRUE, IF(ISNUMBER(SEARCH(Index!$A$8:$A$22, Articles_collection_modified!A76)), Index!$A$8:$A$22, ""))</f>
        <v>Mobile</v>
      </c>
      <c r="H76" t="str" cm="1">
        <f t="array" ref="H76">IFERROR(INDEX(Index!$A$8:$A$22, MATCH(TRUE, ISNUMBER(SEARCH(Index!$A$8:$A$22, Articles_collection_modified!A76)), 0)), "")</f>
        <v>Mobile</v>
      </c>
      <c r="I76" t="str" cm="1">
        <f t="array" ref="I76">IFERROR(INDEX(Index!$A$3:$A$5, MATCH(TRUE, ISNUMBER(SEARCH(Index!$A$3:$A$5, Articles_collection_modified!A76)), 0)), "")</f>
        <v>SEEP</v>
      </c>
      <c r="J76" t="str" cm="1">
        <f t="array" ref="J76">IFERROR(INDEX(Index!$A$25:$A$69, MATCH(TRUE, ISNUMBER(SEARCH(Index!$A$25:$A$69, Articles_collection_modified!A76)), 0)), "")</f>
        <v>partnership</v>
      </c>
      <c r="K76" t="str" cm="1">
        <f t="array" ref="K76">IFERROR(INDEX(Index!$C$3:$C$5, MATCH(TRUE, ISNUMBER(SEARCH(Index!$C$3:$C$5, Articles_collection_modified!A76)), 0)), "")</f>
        <v>H2</v>
      </c>
      <c r="L76" t="str" cm="1">
        <f t="array" ref="L76">_xlfn.TEXTJOIN(", ", TRUE, IF(ISNUMBER(SEARCH(Index!$C$8:$C$58, Articles_collection_modified!A76)), Index!$C$8:$C$58, ""))</f>
        <v>HA-1</v>
      </c>
      <c r="M76" t="str" cm="1">
        <f t="array" ref="M76">_xlfn.TEXTJOIN(", ", TRUE, IFERROR(VLOOKUP(_xlfn.TEXTSPLIT(L76, ", "), Index!$C$8:$D$58, 2, FALSE), ""))</f>
        <v>Green &amp; Connected Construction site</v>
      </c>
      <c r="N76" t="str" cm="1">
        <f t="array" ref="N76">_xlfn.TEXTJOIN(", ", TRUE, _xlfn.UNIQUE(_xlfn.FILTERXML("&lt;t&gt;&lt;s&gt;" &amp; SUBSTITUTE(_xlfn.TEXTJOIN(", ", TRUE, _xlfn.UNIQUE(_xlfn._xlws.FILTER(IFERROR(VLOOKUP(LEFT(_xlfn.TEXTSPLIT(L76, ", "), FIND("-", _xlfn.TEXTSPLIT(L76, ", ")) - 1), Index!$F$8:$G$13, 2, FALSE), ""), IFERROR(VLOOKUP(LEFT(_xlfn.TEXTSPLIT(L76, ", "), FIND("-", _xlfn.TEXTSPLIT(L76, ", ")) - 1), Index!$F$8:$G$13, 2, FALSE), "") &lt;&gt; ""))), ", ", "&lt;/s&gt;&lt;s&gt;") &amp; "&lt;/s&gt;&lt;/t&gt;", "//s[normalize-space()]")))</f>
        <v>Hydraulic Applications Ecosystem</v>
      </c>
      <c r="O76" t="str" cm="1">
        <f t="array" ref="O76">IFERROR(INDEX(Index!$C$8:$C$58, MATCH(TRUE, ISNUMBER(SEARCH(Index!$C$8:$C$58, Articles_collection_modified!A76)), 0)), "")</f>
        <v>HA-1</v>
      </c>
      <c r="P76" t="str">
        <f>IFERROR(VLOOKUP(LEFT(O76, FIND("-", O76)-1), Index!$F$8:$G$13, 2, FALSE), "Not Found")</f>
        <v>Hydraulic Applications Ecosystem</v>
      </c>
      <c r="Q76" t="str">
        <f>IFERROR(VLOOKUP(O76, Index!$C$8:$D$58, 2, FALSE), "Not Found")</f>
        <v>Green &amp; Connected Construction site</v>
      </c>
    </row>
    <row r="77" spans="1:17" x14ac:dyDescent="0.3">
      <c r="A77" t="str">
        <f>LEFT(Articles_collection_modified!A77, FIND(",", Articles_collection_modified!A77) - 1)</f>
        <v>International Mining | HATL produces underground battery truck &amp; adds to surface BEV fleet</v>
      </c>
      <c r="B77" t="str">
        <f>MID(Articles_collection_modified!A77, FIND(",", Articles_collection_modified!A77) + 1, FIND(",", Articles_collection_modified!A77, FIND(",", Articles_collection_modified!A77) + 1) - FIND(",", Articles_collection_modified!A77) - 1)</f>
        <v>https://im-mining.com/2025/06/04/hatl-produces-underground-battery-truck-adds-to-surface-bev-fleet/</v>
      </c>
      <c r="C77" t="str">
        <f>IF(ISNUMBER(FIND(", vol",Articles_collection_modified!A77)), MID(Articles_collection_modified!A77, FIND(", vol", Articles_collection_modified!A77) + 5, FIND(",", Articles_collection_modified!A77, FIND(", vol", Articles_collection_modified!A77) + 5) - FIND(", vol", Articles_collection_modified!A77) - 5), MID(Articles_collection_modified!A77, FIND(",vol", Articles_collection_modified!A77) + 4, FIND(",", Articles_collection_modified!A77, FIND(",vol", Articles_collection_modified!A77) + 4) - FIND(",vol",Articles_collection_modified!A77) - 4))</f>
        <v>12</v>
      </c>
      <c r="D77" t="str">
        <f>IF(ISNUMBER(FIND(", 20", Articles_collection_modified!A77)), MID(Articles_collection_modified!A77, FIND(", 20", Articles_collection_modified!A77) + 2, FIND(",", Articles_collection_modified!A77, FIND(", 20", Articles_collection_modified!A77) + 2) - FIND(", 20", Articles_collection_modified!A77) - 2), MID(Articles_collection_modified!A77, FIND(",20", Articles_collection_modified!A77) + 1, FIND(",", Articles_collection_modified!A77, FIND(",20", Articles_collection_modified!A77) + 1) - FIND(",20", Articles_collection_modified!A77) - 1))</f>
        <v>2025-w23</v>
      </c>
      <c r="E77" t="str">
        <f t="shared" si="2"/>
        <v>2025</v>
      </c>
      <c r="F77" t="str">
        <f t="shared" si="3"/>
        <v>23</v>
      </c>
      <c r="G77" t="str" cm="1">
        <f t="array" ref="G77">_xlfn.TEXTJOIN(", ", TRUE, IF(ISNUMBER(SEARCH(Index!$A$8:$A$22, Articles_collection_modified!A77)), Index!$A$8:$A$22, ""))</f>
        <v>Battery, Electrification, Mobile</v>
      </c>
      <c r="H77" t="str" cm="1">
        <f t="array" ref="H77">IFERROR(INDEX(Index!$A$8:$A$22, MATCH(TRUE, ISNUMBER(SEARCH(Index!$A$8:$A$22, Articles_collection_modified!A77)), 0)), "")</f>
        <v>Battery</v>
      </c>
      <c r="I77" t="str" cm="1">
        <f t="array" ref="I77">IFERROR(INDEX(Index!$A$3:$A$5, MATCH(TRUE, ISNUMBER(SEARCH(Index!$A$3:$A$5, Articles_collection_modified!A77)), 0)), "")</f>
        <v>product release</v>
      </c>
      <c r="J77" t="str" cm="1">
        <f t="array" ref="J77">IFERROR(INDEX(Index!$A$25:$A$69, MATCH(TRUE, ISNUMBER(SEARCH(Index!$A$25:$A$69, Articles_collection_modified!A77)), 0)), "")</f>
        <v>System</v>
      </c>
      <c r="K77" t="str" cm="1">
        <f t="array" ref="K77">IFERROR(INDEX(Index!$C$3:$C$5, MATCH(TRUE, ISNUMBER(SEARCH(Index!$C$3:$C$5, Articles_collection_modified!A77)), 0)), "")</f>
        <v>H1</v>
      </c>
      <c r="L77" t="str" cm="1">
        <f t="array" ref="L77">_xlfn.TEXTJOIN(", ", TRUE, IF(ISNUMBER(SEARCH(Index!$C$8:$C$58, Articles_collection_modified!A77)), Index!$C$8:$C$58, ""))</f>
        <v>ES-2, HA-8</v>
      </c>
      <c r="M77" t="str" cm="1">
        <f t="array" ref="M77">_xlfn.TEXTJOIN(", ", TRUE, IFERROR(VLOOKUP(_xlfn.TEXTSPLIT(L77, ", "), Index!$C$8:$D$58, 2, FALSE), ""))</f>
        <v>Enhanced Emission Policy, Sustainable Mining</v>
      </c>
      <c r="N77" t="str" cm="1">
        <f t="array" ref="N77">_xlfn.TEXTJOIN(", ", TRUE, _xlfn.UNIQUE(_xlfn.FILTERXML("&lt;t&gt;&lt;s&gt;" &amp; SUBSTITUTE(_xlfn.TEXTJOIN(", ", TRUE, _xlfn.UNIQUE(_xlfn._xlws.FILTER(IFERROR(VLOOKUP(LEFT(_xlfn.TEXTSPLIT(L77, ", "), FIND("-", _xlfn.TEXTSPLIT(L77, ", ")) - 1), Index!$F$8:$G$13, 2, FALSE), ""), IFERROR(VLOOKUP(LEFT(_xlfn.TEXTSPLIT(L77, ", "), FIND("-", _xlfn.TEXTSPLIT(L77, ", ")) - 1), Index!$F$8:$G$13, 2, FALSE), "") &lt;&gt; ""))), ", ", "&lt;/s&gt;&lt;s&gt;") &amp; "&lt;/s&gt;&lt;/t&gt;", "//s[normalize-space()]")))</f>
        <v>Ecological Sustainability, Hydraulic Applications Ecosystem</v>
      </c>
      <c r="O77" t="str" cm="1">
        <f t="array" ref="O77">IFERROR(INDEX(Index!$C$8:$C$58, MATCH(TRUE, ISNUMBER(SEARCH(Index!$C$8:$C$58, Articles_collection_modified!A77)), 0)), "")</f>
        <v>ES-2</v>
      </c>
      <c r="P77" t="str">
        <f>IFERROR(VLOOKUP(LEFT(O77, FIND("-", O77)-1), Index!$F$8:$G$13, 2, FALSE), "Not Found")</f>
        <v>Ecological Sustainability</v>
      </c>
      <c r="Q77" t="str">
        <f>IFERROR(VLOOKUP(O77, Index!$C$8:$D$58, 2, FALSE), "Not Found")</f>
        <v>Enhanced Emission Policy</v>
      </c>
    </row>
    <row r="78" spans="1:17" x14ac:dyDescent="0.3">
      <c r="A78" t="str">
        <f>LEFT(Articles_collection_modified!A78, FIND(",", Articles_collection_modified!A78) - 1)</f>
        <v>International Mining | Vale Cummins &amp; Komatsu advance joint Dual Fuel Program for mining engines</v>
      </c>
      <c r="B78" t="str">
        <f>MID(Articles_collection_modified!A78, FIND(",", Articles_collection_modified!A78) + 1, FIND(",", Articles_collection_modified!A78, FIND(",", Articles_collection_modified!A78) + 1) - FIND(",", Articles_collection_modified!A78) - 1)</f>
        <v>https://im-mining.com/2025/06/05/vale-cummins-komatsu-advance-joint-dual-fuel-program-for-mining-engines/</v>
      </c>
      <c r="C78" t="str">
        <f>IF(ISNUMBER(FIND(", vol",Articles_collection_modified!A78)), MID(Articles_collection_modified!A78, FIND(", vol", Articles_collection_modified!A78) + 5, FIND(",", Articles_collection_modified!A78, FIND(", vol", Articles_collection_modified!A78) + 5) - FIND(", vol", Articles_collection_modified!A78) - 5), MID(Articles_collection_modified!A78, FIND(",vol", Articles_collection_modified!A78) + 4, FIND(",", Articles_collection_modified!A78, FIND(",vol", Articles_collection_modified!A78) + 4) - FIND(",vol",Articles_collection_modified!A78) - 4))</f>
        <v>12</v>
      </c>
      <c r="D78" t="str">
        <f>IF(ISNUMBER(FIND(", 20", Articles_collection_modified!A78)), MID(Articles_collection_modified!A78, FIND(", 20", Articles_collection_modified!A78) + 2, FIND(",", Articles_collection_modified!A78, FIND(", 20", Articles_collection_modified!A78) + 2) - FIND(", 20", Articles_collection_modified!A78) - 2), MID(Articles_collection_modified!A78, FIND(",20", Articles_collection_modified!A78) + 1, FIND(",", Articles_collection_modified!A78, FIND(",20", Articles_collection_modified!A78) + 1) - FIND(",20", Articles_collection_modified!A78) - 1))</f>
        <v>2025-w23</v>
      </c>
      <c r="E78" t="str">
        <f t="shared" si="2"/>
        <v>2025</v>
      </c>
      <c r="F78" t="str">
        <f t="shared" si="3"/>
        <v>23</v>
      </c>
      <c r="G78" t="str" cm="1">
        <f t="array" ref="G78">_xlfn.TEXTJOIN(", ", TRUE, IF(ISNUMBER(SEARCH(Index!$A$8:$A$22, Articles_collection_modified!A78)), Index!$A$8:$A$22, ""))</f>
        <v>Mobile</v>
      </c>
      <c r="H78" t="str" cm="1">
        <f t="array" ref="H78">IFERROR(INDEX(Index!$A$8:$A$22, MATCH(TRUE, ISNUMBER(SEARCH(Index!$A$8:$A$22, Articles_collection_modified!A78)), 0)), "")</f>
        <v>Mobile</v>
      </c>
      <c r="I78" t="str" cm="1">
        <f t="array" ref="I78">IFERROR(INDEX(Index!$A$3:$A$5, MATCH(TRUE, ISNUMBER(SEARCH(Index!$A$3:$A$5, Articles_collection_modified!A78)), 0)), "")</f>
        <v>SEEP</v>
      </c>
      <c r="J78" t="str" cm="1">
        <f t="array" ref="J78">IFERROR(INDEX(Index!$A$25:$A$69, MATCH(TRUE, ISNUMBER(SEARCH(Index!$A$25:$A$69, Articles_collection_modified!A78)), 0)), "")</f>
        <v>partnership</v>
      </c>
      <c r="K78" t="str" cm="1">
        <f t="array" ref="K78">IFERROR(INDEX(Index!$C$3:$C$5, MATCH(TRUE, ISNUMBER(SEARCH(Index!$C$3:$C$5, Articles_collection_modified!A78)), 0)), "")</f>
        <v>H2</v>
      </c>
      <c r="L78" t="str" cm="1">
        <f t="array" ref="L78">_xlfn.TEXTJOIN(", ", TRUE, IF(ISNUMBER(SEARCH(Index!$C$8:$C$58, Articles_collection_modified!A78)), Index!$C$8:$C$58, ""))</f>
        <v>ES-2, HA-8</v>
      </c>
      <c r="M78" t="str" cm="1">
        <f t="array" ref="M78">_xlfn.TEXTJOIN(", ", TRUE, IFERROR(VLOOKUP(_xlfn.TEXTSPLIT(L78, ", "), Index!$C$8:$D$58, 2, FALSE), ""))</f>
        <v>Enhanced Emission Policy, Sustainable Mining</v>
      </c>
      <c r="N78" t="str" cm="1">
        <f t="array" ref="N78">_xlfn.TEXTJOIN(", ", TRUE, _xlfn.UNIQUE(_xlfn.FILTERXML("&lt;t&gt;&lt;s&gt;" &amp; SUBSTITUTE(_xlfn.TEXTJOIN(", ", TRUE, _xlfn.UNIQUE(_xlfn._xlws.FILTER(IFERROR(VLOOKUP(LEFT(_xlfn.TEXTSPLIT(L78, ", "), FIND("-", _xlfn.TEXTSPLIT(L78, ", ")) - 1), Index!$F$8:$G$13, 2, FALSE), ""), IFERROR(VLOOKUP(LEFT(_xlfn.TEXTSPLIT(L78, ", "), FIND("-", _xlfn.TEXTSPLIT(L78, ", ")) - 1), Index!$F$8:$G$13, 2, FALSE), "") &lt;&gt; ""))), ", ", "&lt;/s&gt;&lt;s&gt;") &amp; "&lt;/s&gt;&lt;/t&gt;", "//s[normalize-space()]")))</f>
        <v>Ecological Sustainability, Hydraulic Applications Ecosystem</v>
      </c>
      <c r="O78" t="str" cm="1">
        <f t="array" ref="O78">IFERROR(INDEX(Index!$C$8:$C$58, MATCH(TRUE, ISNUMBER(SEARCH(Index!$C$8:$C$58, Articles_collection_modified!A78)), 0)), "")</f>
        <v>ES-2</v>
      </c>
      <c r="P78" t="str">
        <f>IFERROR(VLOOKUP(LEFT(O78, FIND("-", O78)-1), Index!$F$8:$G$13, 2, FALSE), "Not Found")</f>
        <v>Ecological Sustainability</v>
      </c>
      <c r="Q78" t="str">
        <f>IFERROR(VLOOKUP(O78, Index!$C$8:$D$58, 2, FALSE), "Not Found")</f>
        <v>Enhanced Emission Policy</v>
      </c>
    </row>
    <row r="79" spans="1:17" x14ac:dyDescent="0.3">
      <c r="A79" t="str">
        <f>LEFT(Articles_collection_modified!A79, FIND(",", Articles_collection_modified!A79) - 1)</f>
        <v>International Mining | Zijinâ€™s La Arena mine in Peru deploying 50 all battery Tonly DTE145 trucks</v>
      </c>
      <c r="B79" t="str">
        <f>MID(Articles_collection_modified!A79, FIND(",", Articles_collection_modified!A79) + 1, FIND(",", Articles_collection_modified!A79, FIND(",", Articles_collection_modified!A79) + 1) - FIND(",", Articles_collection_modified!A79) - 1)</f>
        <v>https://im-mining.com/2025/06/06/zijins-la-arena-mine-in-peru-deploying-50-all-battery-tonly-dte145-trucks/</v>
      </c>
      <c r="C79" t="str">
        <f>IF(ISNUMBER(FIND(", vol",Articles_collection_modified!A79)), MID(Articles_collection_modified!A79, FIND(", vol", Articles_collection_modified!A79) + 5, FIND(",", Articles_collection_modified!A79, FIND(", vol", Articles_collection_modified!A79) + 5) - FIND(", vol", Articles_collection_modified!A79) - 5), MID(Articles_collection_modified!A79, FIND(",vol", Articles_collection_modified!A79) + 4, FIND(",", Articles_collection_modified!A79, FIND(",vol", Articles_collection_modified!A79) + 4) - FIND(",vol",Articles_collection_modified!A79) - 4))</f>
        <v>12</v>
      </c>
      <c r="D79" t="str">
        <f>IF(ISNUMBER(FIND(", 20", Articles_collection_modified!A79)), MID(Articles_collection_modified!A79, FIND(", 20", Articles_collection_modified!A79) + 2, FIND(",", Articles_collection_modified!A79, FIND(", 20", Articles_collection_modified!A79) + 2) - FIND(", 20", Articles_collection_modified!A79) - 2), MID(Articles_collection_modified!A79, FIND(",20", Articles_collection_modified!A79) + 1, FIND(",", Articles_collection_modified!A79, FIND(",20", Articles_collection_modified!A79) + 1) - FIND(",20", Articles_collection_modified!A79) - 1))</f>
        <v>2025-w23</v>
      </c>
      <c r="E79" t="str">
        <f t="shared" si="2"/>
        <v>2025</v>
      </c>
      <c r="F79" t="str">
        <f t="shared" si="3"/>
        <v>23</v>
      </c>
      <c r="G79" t="str" cm="1">
        <f t="array" ref="G79">_xlfn.TEXTJOIN(", ", TRUE, IF(ISNUMBER(SEARCH(Index!$A$8:$A$22, Articles_collection_modified!A79)), Index!$A$8:$A$22, ""))</f>
        <v>Battery, Electrification, Mobile</v>
      </c>
      <c r="H79" t="str" cm="1">
        <f t="array" ref="H79">IFERROR(INDEX(Index!$A$8:$A$22, MATCH(TRUE, ISNUMBER(SEARCH(Index!$A$8:$A$22, Articles_collection_modified!A79)), 0)), "")</f>
        <v>Battery</v>
      </c>
      <c r="I79" t="str" cm="1">
        <f t="array" ref="I79">IFERROR(INDEX(Index!$A$3:$A$5, MATCH(TRUE, ISNUMBER(SEARCH(Index!$A$3:$A$5, Articles_collection_modified!A79)), 0)), "")</f>
        <v>SEEP</v>
      </c>
      <c r="J79" t="str" cm="1">
        <f t="array" ref="J79">IFERROR(INDEX(Index!$A$25:$A$69, MATCH(TRUE, ISNUMBER(SEARCH(Index!$A$25:$A$69, Articles_collection_modified!A79)), 0)), "")</f>
        <v>market development</v>
      </c>
      <c r="K79" t="str" cm="1">
        <f t="array" ref="K79">IFERROR(INDEX(Index!$C$3:$C$5, MATCH(TRUE, ISNUMBER(SEARCH(Index!$C$3:$C$5, Articles_collection_modified!A79)), 0)), "")</f>
        <v>H1</v>
      </c>
      <c r="L79" t="str" cm="1">
        <f t="array" ref="L79">_xlfn.TEXTJOIN(", ", TRUE, IF(ISNUMBER(SEARCH(Index!$C$8:$C$58, Articles_collection_modified!A79)), Index!$C$8:$C$58, ""))</f>
        <v>ES-2, HA-8</v>
      </c>
      <c r="M79" t="str" cm="1">
        <f t="array" ref="M79">_xlfn.TEXTJOIN(", ", TRUE, IFERROR(VLOOKUP(_xlfn.TEXTSPLIT(L79, ", "), Index!$C$8:$D$58, 2, FALSE), ""))</f>
        <v>Enhanced Emission Policy, Sustainable Mining</v>
      </c>
      <c r="N79" t="str" cm="1">
        <f t="array" ref="N79">_xlfn.TEXTJOIN(", ", TRUE, _xlfn.UNIQUE(_xlfn.FILTERXML("&lt;t&gt;&lt;s&gt;" &amp; SUBSTITUTE(_xlfn.TEXTJOIN(", ", TRUE, _xlfn.UNIQUE(_xlfn._xlws.FILTER(IFERROR(VLOOKUP(LEFT(_xlfn.TEXTSPLIT(L79, ", "), FIND("-", _xlfn.TEXTSPLIT(L79, ", ")) - 1), Index!$F$8:$G$13, 2, FALSE), ""), IFERROR(VLOOKUP(LEFT(_xlfn.TEXTSPLIT(L79, ", "), FIND("-", _xlfn.TEXTSPLIT(L79, ", ")) - 1), Index!$F$8:$G$13, 2, FALSE), "") &lt;&gt; ""))), ", ", "&lt;/s&gt;&lt;s&gt;") &amp; "&lt;/s&gt;&lt;/t&gt;", "//s[normalize-space()]")))</f>
        <v>Ecological Sustainability, Hydraulic Applications Ecosystem</v>
      </c>
      <c r="O79" t="str" cm="1">
        <f t="array" ref="O79">IFERROR(INDEX(Index!$C$8:$C$58, MATCH(TRUE, ISNUMBER(SEARCH(Index!$C$8:$C$58, Articles_collection_modified!A79)), 0)), "")</f>
        <v>ES-2</v>
      </c>
      <c r="P79" t="str">
        <f>IFERROR(VLOOKUP(LEFT(O79, FIND("-", O79)-1), Index!$F$8:$G$13, 2, FALSE), "Not Found")</f>
        <v>Ecological Sustainability</v>
      </c>
      <c r="Q79" t="str">
        <f>IFERROR(VLOOKUP(O79, Index!$C$8:$D$58, 2, FALSE), "Not Found")</f>
        <v>Enhanced Emission Policy</v>
      </c>
    </row>
    <row r="80" spans="1:17" x14ac:dyDescent="0.3">
      <c r="A80" t="str">
        <f>LEFT(Articles_collection_modified!A80, FIND(",", Articles_collection_modified!A80) - 1)</f>
        <v>Alpine satellite dishes converted to solar array [â€“with video]</v>
      </c>
      <c r="B80" t="str">
        <f>MID(Articles_collection_modified!A80, FIND(",", Articles_collection_modified!A80) + 1, FIND(",", Articles_collection_modified!A80, FIND(",", Articles_collection_modified!A80) + 1) - FIND(",", Articles_collection_modified!A80) - 1)</f>
        <v>https://www.theconstructionindex.co.uk/news/view/alpine-satellite-dishes-converted-to-solar-arrays-with-video</v>
      </c>
      <c r="C80" t="str">
        <f>IF(ISNUMBER(FIND(", vol",Articles_collection_modified!A80)), MID(Articles_collection_modified!A80, FIND(", vol", Articles_collection_modified!A80) + 5, FIND(",", Articles_collection_modified!A80, FIND(", vol", Articles_collection_modified!A80) + 5) - FIND(", vol", Articles_collection_modified!A80) - 5), MID(Articles_collection_modified!A80, FIND(",vol", Articles_collection_modified!A80) + 4, FIND(",", Articles_collection_modified!A80, FIND(",vol", Articles_collection_modified!A80) + 4) - FIND(",vol",Articles_collection_modified!A80) - 4))</f>
        <v>12</v>
      </c>
      <c r="D80" t="str">
        <f>IF(ISNUMBER(FIND(", 20", Articles_collection_modified!A80)), MID(Articles_collection_modified!A80, FIND(", 20", Articles_collection_modified!A80) + 2, FIND(",", Articles_collection_modified!A80, FIND(", 20", Articles_collection_modified!A80) + 2) - FIND(", 20", Articles_collection_modified!A80) - 2), MID(Articles_collection_modified!A80, FIND(",20", Articles_collection_modified!A80) + 1, FIND(",", Articles_collection_modified!A80, FIND(",20", Articles_collection_modified!A80) + 1) - FIND(",20", Articles_collection_modified!A80) - 1))</f>
        <v>2025-w23</v>
      </c>
      <c r="E80" t="str">
        <f t="shared" si="2"/>
        <v>2025</v>
      </c>
      <c r="F80" t="str">
        <f t="shared" si="3"/>
        <v>23</v>
      </c>
      <c r="G80" t="str" cm="1">
        <f t="array" ref="G80">_xlfn.TEXTJOIN(", ", TRUE, IF(ISNUMBER(SEARCH(Index!$A$8:$A$22, Articles_collection_modified!A80)), Index!$A$8:$A$22, ""))</f>
        <v>Sustainability</v>
      </c>
      <c r="H80" t="str" cm="1">
        <f t="array" ref="H80">IFERROR(INDEX(Index!$A$8:$A$22, MATCH(TRUE, ISNUMBER(SEARCH(Index!$A$8:$A$22, Articles_collection_modified!A80)), 0)), "")</f>
        <v>Sustainability</v>
      </c>
      <c r="I80" t="str" cm="1">
        <f t="array" ref="I80">IFERROR(INDEX(Index!$A$3:$A$5, MATCH(TRUE, ISNUMBER(SEARCH(Index!$A$3:$A$5, Articles_collection_modified!A80)), 0)), "")</f>
        <v>SEEP</v>
      </c>
      <c r="J80" t="str" cm="1">
        <f t="array" ref="J80">IFERROR(INDEX(Index!$A$25:$A$69, MATCH(TRUE, ISNUMBER(SEARCH(Index!$A$25:$A$69, Articles_collection_modified!A80)), 0)), "")</f>
        <v>market development</v>
      </c>
      <c r="K80" t="str" cm="1">
        <f t="array" ref="K80">IFERROR(INDEX(Index!$C$3:$C$5, MATCH(TRUE, ISNUMBER(SEARCH(Index!$C$3:$C$5, Articles_collection_modified!A80)), 0)), "")</f>
        <v>H1</v>
      </c>
      <c r="L80" t="str" cm="1">
        <f t="array" ref="L80">_xlfn.TEXTJOIN(", ", TRUE, IF(ISNUMBER(SEARCH(Index!$C$8:$C$58, Articles_collection_modified!A80)), Index!$C$8:$C$58, ""))</f>
        <v>ES-3</v>
      </c>
      <c r="M80" t="str" cm="1">
        <f t="array" ref="M80">_xlfn.TEXTJOIN(", ", TRUE, IFERROR(VLOOKUP(_xlfn.TEXTSPLIT(L80, ", "), Index!$C$8:$D$58, 2, FALSE), ""))</f>
        <v>Sustainable Energy System</v>
      </c>
      <c r="N80" t="str" cm="1">
        <f t="array" ref="N80">_xlfn.TEXTJOIN(", ", TRUE, _xlfn.UNIQUE(_xlfn.FILTERXML("&lt;t&gt;&lt;s&gt;" &amp; SUBSTITUTE(_xlfn.TEXTJOIN(", ", TRUE, _xlfn.UNIQUE(_xlfn._xlws.FILTER(IFERROR(VLOOKUP(LEFT(_xlfn.TEXTSPLIT(L80, ", "), FIND("-", _xlfn.TEXTSPLIT(L80, ", ")) - 1), Index!$F$8:$G$13, 2, FALSE), ""), IFERROR(VLOOKUP(LEFT(_xlfn.TEXTSPLIT(L80, ", "), FIND("-", _xlfn.TEXTSPLIT(L80, ", ")) - 1), Index!$F$8:$G$13, 2, FALSE), "") &lt;&gt; ""))), ", ", "&lt;/s&gt;&lt;s&gt;") &amp; "&lt;/s&gt;&lt;/t&gt;", "//s[normalize-space()]")))</f>
        <v>Ecological Sustainability</v>
      </c>
      <c r="O80" t="str" cm="1">
        <f t="array" ref="O80">IFERROR(INDEX(Index!$C$8:$C$58, MATCH(TRUE, ISNUMBER(SEARCH(Index!$C$8:$C$58, Articles_collection_modified!A80)), 0)), "")</f>
        <v>ES-3</v>
      </c>
      <c r="P80" t="str">
        <f>IFERROR(VLOOKUP(LEFT(O80, FIND("-", O80)-1), Index!$F$8:$G$13, 2, FALSE), "Not Found")</f>
        <v>Ecological Sustainability</v>
      </c>
      <c r="Q80" t="str">
        <f>IFERROR(VLOOKUP(O80, Index!$C$8:$D$58, 2, FALSE), "Not Found")</f>
        <v>Sustainable Energy System</v>
      </c>
    </row>
    <row r="81" spans="1:17" x14ac:dyDescent="0.3">
      <c r="A81" t="str">
        <f>LEFT(Articles_collection_modified!A81, FIND(",", Articles_collection_modified!A81) - 1)</f>
        <v>John Deere introduces new 500R self-propelled sprayer | Industrial Vehicle Technology International</v>
      </c>
      <c r="B81" t="str">
        <f>MID(Articles_collection_modified!A81, FIND(",", Articles_collection_modified!A81) + 1, FIND(",", Articles_collection_modified!A81, FIND(",", Articles_collection_modified!A81) + 1) - FIND(",", Articles_collection_modified!A81) - 1)</f>
        <v>https://www.ivtinternational.com/news/agriculture/john-deere-introduces-new-500r-self-propelled-sprayer.html</v>
      </c>
      <c r="C81" t="str">
        <f>IF(ISNUMBER(FIND(", vol",Articles_collection_modified!A81)), MID(Articles_collection_modified!A81, FIND(", vol", Articles_collection_modified!A81) + 5, FIND(",", Articles_collection_modified!A81, FIND(", vol", Articles_collection_modified!A81) + 5) - FIND(", vol", Articles_collection_modified!A81) - 5), MID(Articles_collection_modified!A81, FIND(",vol", Articles_collection_modified!A81) + 4, FIND(",", Articles_collection_modified!A81, FIND(",vol", Articles_collection_modified!A81) + 4) - FIND(",vol",Articles_collection_modified!A81) - 4))</f>
        <v>12</v>
      </c>
      <c r="D81" t="str">
        <f>IF(ISNUMBER(FIND(", 20", Articles_collection_modified!A81)), MID(Articles_collection_modified!A81, FIND(", 20", Articles_collection_modified!A81) + 2, FIND(",", Articles_collection_modified!A81, FIND(", 20", Articles_collection_modified!A81) + 2) - FIND(", 20", Articles_collection_modified!A81) - 2), MID(Articles_collection_modified!A81, FIND(",20", Articles_collection_modified!A81) + 1, FIND(",", Articles_collection_modified!A81, FIND(",20", Articles_collection_modified!A81) + 1) - FIND(",20", Articles_collection_modified!A81) - 1))</f>
        <v>2025-w23</v>
      </c>
      <c r="E81" t="str">
        <f t="shared" si="2"/>
        <v>2025</v>
      </c>
      <c r="F81" t="str">
        <f t="shared" si="3"/>
        <v>23</v>
      </c>
      <c r="G81" t="str" cm="1">
        <f t="array" ref="G81">_xlfn.TEXTJOIN(", ", TRUE, IF(ISNUMBER(SEARCH(Index!$A$8:$A$22, Articles_collection_modified!A81)), Index!$A$8:$A$22, ""))</f>
        <v>Mobile</v>
      </c>
      <c r="H81" t="str" cm="1">
        <f t="array" ref="H81">IFERROR(INDEX(Index!$A$8:$A$22, MATCH(TRUE, ISNUMBER(SEARCH(Index!$A$8:$A$22, Articles_collection_modified!A81)), 0)), "")</f>
        <v>Mobile</v>
      </c>
      <c r="I81" t="str" cm="1">
        <f t="array" ref="I81">IFERROR(INDEX(Index!$A$3:$A$5, MATCH(TRUE, ISNUMBER(SEARCH(Index!$A$3:$A$5, Articles_collection_modified!A81)), 0)), "")</f>
        <v>product release</v>
      </c>
      <c r="J81" t="str" cm="1">
        <f t="array" ref="J81">IFERROR(INDEX(Index!$A$25:$A$69, MATCH(TRUE, ISNUMBER(SEARCH(Index!$A$25:$A$69, Articles_collection_modified!A81)), 0)), "")</f>
        <v>System</v>
      </c>
      <c r="K81" t="str" cm="1">
        <f t="array" ref="K81">IFERROR(INDEX(Index!$C$3:$C$5, MATCH(TRUE, ISNUMBER(SEARCH(Index!$C$3:$C$5, Articles_collection_modified!A81)), 0)), "")</f>
        <v>H1</v>
      </c>
      <c r="L81" t="str" cm="1">
        <f t="array" ref="L81">_xlfn.TEXTJOIN(", ", TRUE, IF(ISNUMBER(SEARCH(Index!$C$8:$C$58, Articles_collection_modified!A81)), Index!$C$8:$C$58, ""))</f>
        <v>HA-3</v>
      </c>
      <c r="M81" t="str" cm="1">
        <f t="array" ref="M81">_xlfn.TEXTJOIN(", ", TRUE, IFERROR(VLOOKUP(_xlfn.TEXTSPLIT(L81, ", "), Index!$C$8:$D$58, 2, FALSE), ""))</f>
        <v>Smart Farming</v>
      </c>
      <c r="N81" t="str" cm="1">
        <f t="array" ref="N81">_xlfn.TEXTJOIN(", ", TRUE, _xlfn.UNIQUE(_xlfn.FILTERXML("&lt;t&gt;&lt;s&gt;" &amp; SUBSTITUTE(_xlfn.TEXTJOIN(", ", TRUE, _xlfn.UNIQUE(_xlfn._xlws.FILTER(IFERROR(VLOOKUP(LEFT(_xlfn.TEXTSPLIT(L81, ", "), FIND("-", _xlfn.TEXTSPLIT(L81, ", ")) - 1), Index!$F$8:$G$13, 2, FALSE), ""), IFERROR(VLOOKUP(LEFT(_xlfn.TEXTSPLIT(L81, ", "), FIND("-", _xlfn.TEXTSPLIT(L81, ", ")) - 1), Index!$F$8:$G$13, 2, FALSE), "") &lt;&gt; ""))), ", ", "&lt;/s&gt;&lt;s&gt;") &amp; "&lt;/s&gt;&lt;/t&gt;", "//s[normalize-space()]")))</f>
        <v>Hydraulic Applications Ecosystem</v>
      </c>
      <c r="O81" t="str" cm="1">
        <f t="array" ref="O81">IFERROR(INDEX(Index!$C$8:$C$58, MATCH(TRUE, ISNUMBER(SEARCH(Index!$C$8:$C$58, Articles_collection_modified!A81)), 0)), "")</f>
        <v>HA-3</v>
      </c>
      <c r="P81" t="str">
        <f>IFERROR(VLOOKUP(LEFT(O81, FIND("-", O81)-1), Index!$F$8:$G$13, 2, FALSE), "Not Found")</f>
        <v>Hydraulic Applications Ecosystem</v>
      </c>
      <c r="Q81" t="str">
        <f>IFERROR(VLOOKUP(O81, Index!$C$8:$D$58, 2, FALSE), "Not Found")</f>
        <v>Smart Farming</v>
      </c>
    </row>
    <row r="82" spans="1:17" x14ac:dyDescent="0.3">
      <c r="A82" t="str">
        <f>LEFT(Articles_collection_modified!A82, FIND(",", Articles_collection_modified!A82) - 1)</f>
        <v>Develon launches new DX25Z-7 mini excavator | Industrial Vehicle Technology International</v>
      </c>
      <c r="B82" t="str">
        <f>MID(Articles_collection_modified!A82, FIND(",", Articles_collection_modified!A82) + 1, FIND(",", Articles_collection_modified!A82, FIND(",", Articles_collection_modified!A82) + 1) - FIND(",", Articles_collection_modified!A82) - 1)</f>
        <v>https://www.ivtinternational.com/news/construction/develon-launches-new-dx25z-7-mini-excavator.html</v>
      </c>
      <c r="C82" t="str">
        <f>IF(ISNUMBER(FIND(", vol",Articles_collection_modified!A82)), MID(Articles_collection_modified!A82, FIND(", vol", Articles_collection_modified!A82) + 5, FIND(",", Articles_collection_modified!A82, FIND(", vol", Articles_collection_modified!A82) + 5) - FIND(", vol", Articles_collection_modified!A82) - 5), MID(Articles_collection_modified!A82, FIND(",vol", Articles_collection_modified!A82) + 4, FIND(",", Articles_collection_modified!A82, FIND(",vol", Articles_collection_modified!A82) + 4) - FIND(",vol",Articles_collection_modified!A82) - 4))</f>
        <v>12</v>
      </c>
      <c r="D82" t="str">
        <f>IF(ISNUMBER(FIND(", 20", Articles_collection_modified!A82)), MID(Articles_collection_modified!A82, FIND(", 20", Articles_collection_modified!A82) + 2, FIND(",", Articles_collection_modified!A82, FIND(", 20", Articles_collection_modified!A82) + 2) - FIND(", 20", Articles_collection_modified!A82) - 2), MID(Articles_collection_modified!A82, FIND(",20", Articles_collection_modified!A82) + 1, FIND(",", Articles_collection_modified!A82, FIND(",20", Articles_collection_modified!A82) + 1) - FIND(",20", Articles_collection_modified!A82) - 1))</f>
        <v>2025-w23</v>
      </c>
      <c r="E82" t="str">
        <f t="shared" si="2"/>
        <v>2025</v>
      </c>
      <c r="F82" t="str">
        <f t="shared" si="3"/>
        <v>23</v>
      </c>
      <c r="G82" t="str" cm="1">
        <f t="array" ref="G82">_xlfn.TEXTJOIN(", ", TRUE, IF(ISNUMBER(SEARCH(Index!$A$8:$A$22, Articles_collection_modified!A82)), Index!$A$8:$A$22, ""))</f>
        <v>Mobile</v>
      </c>
      <c r="H82" t="str" cm="1">
        <f t="array" ref="H82">IFERROR(INDEX(Index!$A$8:$A$22, MATCH(TRUE, ISNUMBER(SEARCH(Index!$A$8:$A$22, Articles_collection_modified!A82)), 0)), "")</f>
        <v>Mobile</v>
      </c>
      <c r="I82" t="str" cm="1">
        <f t="array" ref="I82">IFERROR(INDEX(Index!$A$3:$A$5, MATCH(TRUE, ISNUMBER(SEARCH(Index!$A$3:$A$5, Articles_collection_modified!A82)), 0)), "")</f>
        <v>product release</v>
      </c>
      <c r="J82" t="str" cm="1">
        <f t="array" ref="J82">IFERROR(INDEX(Index!$A$25:$A$69, MATCH(TRUE, ISNUMBER(SEARCH(Index!$A$25:$A$69, Articles_collection_modified!A82)), 0)), "")</f>
        <v>System</v>
      </c>
      <c r="K82" t="str" cm="1">
        <f t="array" ref="K82">IFERROR(INDEX(Index!$C$3:$C$5, MATCH(TRUE, ISNUMBER(SEARCH(Index!$C$3:$C$5, Articles_collection_modified!A82)), 0)), "")</f>
        <v>H1</v>
      </c>
      <c r="L82" t="str" cm="1">
        <f t="array" ref="L82">_xlfn.TEXTJOIN(", ", TRUE, IF(ISNUMBER(SEARCH(Index!$C$8:$C$58, Articles_collection_modified!A82)), Index!$C$8:$C$58, ""))</f>
        <v>HA-1</v>
      </c>
      <c r="M82" t="str" cm="1">
        <f t="array" ref="M82">_xlfn.TEXTJOIN(", ", TRUE, IFERROR(VLOOKUP(_xlfn.TEXTSPLIT(L82, ", "), Index!$C$8:$D$58, 2, FALSE), ""))</f>
        <v>Green &amp; Connected Construction site</v>
      </c>
      <c r="N82" t="str" cm="1">
        <f t="array" ref="N82">_xlfn.TEXTJOIN(", ", TRUE, _xlfn.UNIQUE(_xlfn.FILTERXML("&lt;t&gt;&lt;s&gt;" &amp; SUBSTITUTE(_xlfn.TEXTJOIN(", ", TRUE, _xlfn.UNIQUE(_xlfn._xlws.FILTER(IFERROR(VLOOKUP(LEFT(_xlfn.TEXTSPLIT(L82, ", "), FIND("-", _xlfn.TEXTSPLIT(L82, ", ")) - 1), Index!$F$8:$G$13, 2, FALSE), ""), IFERROR(VLOOKUP(LEFT(_xlfn.TEXTSPLIT(L82, ", "), FIND("-", _xlfn.TEXTSPLIT(L82, ", ")) - 1), Index!$F$8:$G$13, 2, FALSE), "") &lt;&gt; ""))), ", ", "&lt;/s&gt;&lt;s&gt;") &amp; "&lt;/s&gt;&lt;/t&gt;", "//s[normalize-space()]")))</f>
        <v>Hydraulic Applications Ecosystem</v>
      </c>
      <c r="O82" t="str" cm="1">
        <f t="array" ref="O82">IFERROR(INDEX(Index!$C$8:$C$58, MATCH(TRUE, ISNUMBER(SEARCH(Index!$C$8:$C$58, Articles_collection_modified!A82)), 0)), "")</f>
        <v>HA-1</v>
      </c>
      <c r="P82" t="str">
        <f>IFERROR(VLOOKUP(LEFT(O82, FIND("-", O82)-1), Index!$F$8:$G$13, 2, FALSE), "Not Found")</f>
        <v>Hydraulic Applications Ecosystem</v>
      </c>
      <c r="Q82" t="str">
        <f>IFERROR(VLOOKUP(O82, Index!$C$8:$D$58, 2, FALSE), "Not Found")</f>
        <v>Green &amp; Connected Construction site</v>
      </c>
    </row>
    <row r="83" spans="1:17" x14ac:dyDescent="0.3">
      <c r="A83" t="str">
        <f>LEFT(Articles_collection_modified!A83, FIND(",", Articles_collection_modified!A83) - 1)</f>
        <v>Case IH upgrades Optum tractors with enhanced control and new packages | Industrial Vehicle Technology International</v>
      </c>
      <c r="B83" t="str">
        <f>MID(Articles_collection_modified!A83, FIND(",", Articles_collection_modified!A83) + 1, FIND(",", Articles_collection_modified!A83, FIND(",", Articles_collection_modified!A83) + 1) - FIND(",", Articles_collection_modified!A83) - 1)</f>
        <v>https://www.ivtinternational.com/news/agriculture/case-ih-makes-upgrades-to-optum-tractors.html</v>
      </c>
      <c r="C83" t="str">
        <f>IF(ISNUMBER(FIND(", vol",Articles_collection_modified!A83)), MID(Articles_collection_modified!A83, FIND(", vol", Articles_collection_modified!A83) + 5, FIND(",", Articles_collection_modified!A83, FIND(", vol", Articles_collection_modified!A83) + 5) - FIND(", vol", Articles_collection_modified!A83) - 5), MID(Articles_collection_modified!A83, FIND(",vol", Articles_collection_modified!A83) + 4, FIND(",", Articles_collection_modified!A83, FIND(",vol", Articles_collection_modified!A83) + 4) - FIND(",vol",Articles_collection_modified!A83) - 4))</f>
        <v>12</v>
      </c>
      <c r="D83" t="str">
        <f>IF(ISNUMBER(FIND(", 20", Articles_collection_modified!A83)), MID(Articles_collection_modified!A83, FIND(", 20", Articles_collection_modified!A83) + 2, FIND(",", Articles_collection_modified!A83, FIND(", 20", Articles_collection_modified!A83) + 2) - FIND(", 20", Articles_collection_modified!A83) - 2), MID(Articles_collection_modified!A83, FIND(",20", Articles_collection_modified!A83) + 1, FIND(",", Articles_collection_modified!A83, FIND(",20", Articles_collection_modified!A83) + 1) - FIND(",20", Articles_collection_modified!A83) - 1))</f>
        <v>2025-w23</v>
      </c>
      <c r="E83" t="str">
        <f t="shared" si="2"/>
        <v>2025</v>
      </c>
      <c r="F83" t="str">
        <f t="shared" si="3"/>
        <v>23</v>
      </c>
      <c r="G83" t="str" cm="1">
        <f t="array" ref="G83">_xlfn.TEXTJOIN(", ", TRUE, IF(ISNUMBER(SEARCH(Index!$A$8:$A$22, Articles_collection_modified!A83)), Index!$A$8:$A$22, ""))</f>
        <v>Mobile</v>
      </c>
      <c r="H83" t="str" cm="1">
        <f t="array" ref="H83">IFERROR(INDEX(Index!$A$8:$A$22, MATCH(TRUE, ISNUMBER(SEARCH(Index!$A$8:$A$22, Articles_collection_modified!A83)), 0)), "")</f>
        <v>Mobile</v>
      </c>
      <c r="I83" t="str" cm="1">
        <f t="array" ref="I83">IFERROR(INDEX(Index!$A$3:$A$5, MATCH(TRUE, ISNUMBER(SEARCH(Index!$A$3:$A$5, Articles_collection_modified!A83)), 0)), "")</f>
        <v>product release</v>
      </c>
      <c r="J83" t="str" cm="1">
        <f t="array" ref="J83">IFERROR(INDEX(Index!$A$25:$A$69, MATCH(TRUE, ISNUMBER(SEARCH(Index!$A$25:$A$69, Articles_collection_modified!A83)), 0)), "")</f>
        <v>HMI</v>
      </c>
      <c r="K83" t="str" cm="1">
        <f t="array" ref="K83">IFERROR(INDEX(Index!$C$3:$C$5, MATCH(TRUE, ISNUMBER(SEARCH(Index!$C$3:$C$5, Articles_collection_modified!A83)), 0)), "")</f>
        <v>H1</v>
      </c>
      <c r="L83" t="str" cm="1">
        <f t="array" ref="L83">_xlfn.TEXTJOIN(", ", TRUE, IF(ISNUMBER(SEARCH(Index!$C$8:$C$58, Articles_collection_modified!A83)), Index!$C$8:$C$58, ""))</f>
        <v>HA-3</v>
      </c>
      <c r="M83" t="str" cm="1">
        <f t="array" ref="M83">_xlfn.TEXTJOIN(", ", TRUE, IFERROR(VLOOKUP(_xlfn.TEXTSPLIT(L83, ", "), Index!$C$8:$D$58, 2, FALSE), ""))</f>
        <v>Smart Farming</v>
      </c>
      <c r="N83" t="str" cm="1">
        <f t="array" ref="N83">_xlfn.TEXTJOIN(", ", TRUE, _xlfn.UNIQUE(_xlfn.FILTERXML("&lt;t&gt;&lt;s&gt;" &amp; SUBSTITUTE(_xlfn.TEXTJOIN(", ", TRUE, _xlfn.UNIQUE(_xlfn._xlws.FILTER(IFERROR(VLOOKUP(LEFT(_xlfn.TEXTSPLIT(L83, ", "), FIND("-", _xlfn.TEXTSPLIT(L83, ", ")) - 1), Index!$F$8:$G$13, 2, FALSE), ""), IFERROR(VLOOKUP(LEFT(_xlfn.TEXTSPLIT(L83, ", "), FIND("-", _xlfn.TEXTSPLIT(L83, ", ")) - 1), Index!$F$8:$G$13, 2, FALSE), "") &lt;&gt; ""))), ", ", "&lt;/s&gt;&lt;s&gt;") &amp; "&lt;/s&gt;&lt;/t&gt;", "//s[normalize-space()]")))</f>
        <v>Hydraulic Applications Ecosystem</v>
      </c>
      <c r="O83" t="str" cm="1">
        <f t="array" ref="O83">IFERROR(INDEX(Index!$C$8:$C$58, MATCH(TRUE, ISNUMBER(SEARCH(Index!$C$8:$C$58, Articles_collection_modified!A83)), 0)), "")</f>
        <v>HA-3</v>
      </c>
      <c r="P83" t="str">
        <f>IFERROR(VLOOKUP(LEFT(O83, FIND("-", O83)-1), Index!$F$8:$G$13, 2, FALSE), "Not Found")</f>
        <v>Hydraulic Applications Ecosystem</v>
      </c>
      <c r="Q83" t="str">
        <f>IFERROR(VLOOKUP(O83, Index!$C$8:$D$58, 2, FALSE), "Not Found")</f>
        <v>Smart Farming</v>
      </c>
    </row>
    <row r="84" spans="1:17" x14ac:dyDescent="0.3">
      <c r="A84" t="str">
        <f>LEFT(Articles_collection_modified!A84, FIND(",", Articles_collection_modified!A84) - 1)</f>
        <v>Autonomous AgXeed AgBot sets world ploughing record | Industrial Vehicle Technology International</v>
      </c>
      <c r="B84" t="str">
        <f>MID(Articles_collection_modified!A84, FIND(",", Articles_collection_modified!A84) + 1, FIND(",", Articles_collection_modified!A84, FIND(",", Articles_collection_modified!A84) + 1) - FIND(",", Articles_collection_modified!A84) - 1)</f>
        <v>https://www.ivtinternational.com/news/agriculture/autonomous-agxeed-agbot-5-115t2-sets-new-world-ploughing-record.html</v>
      </c>
      <c r="C84" t="str">
        <f>IF(ISNUMBER(FIND(", vol",Articles_collection_modified!A84)), MID(Articles_collection_modified!A84, FIND(", vol", Articles_collection_modified!A84) + 5, FIND(",", Articles_collection_modified!A84, FIND(", vol", Articles_collection_modified!A84) + 5) - FIND(", vol", Articles_collection_modified!A84) - 5), MID(Articles_collection_modified!A84, FIND(",vol", Articles_collection_modified!A84) + 4, FIND(",", Articles_collection_modified!A84, FIND(",vol", Articles_collection_modified!A84) + 4) - FIND(",vol",Articles_collection_modified!A84) - 4))</f>
        <v>12</v>
      </c>
      <c r="D84" t="str">
        <f>IF(ISNUMBER(FIND(", 20", Articles_collection_modified!A84)), MID(Articles_collection_modified!A84, FIND(", 20", Articles_collection_modified!A84) + 2, FIND(",", Articles_collection_modified!A84, FIND(", 20", Articles_collection_modified!A84) + 2) - FIND(", 20", Articles_collection_modified!A84) - 2), MID(Articles_collection_modified!A84, FIND(",20", Articles_collection_modified!A84) + 1, FIND(",", Articles_collection_modified!A84, FIND(",20", Articles_collection_modified!A84) + 1) - FIND(",20", Articles_collection_modified!A84) - 1))</f>
        <v>2025-w23</v>
      </c>
      <c r="E84" t="str">
        <f t="shared" si="2"/>
        <v>2025</v>
      </c>
      <c r="F84" t="str">
        <f t="shared" si="3"/>
        <v>23</v>
      </c>
      <c r="G84" t="str" cm="1">
        <f t="array" ref="G84">_xlfn.TEXTJOIN(", ", TRUE, IF(ISNUMBER(SEARCH(Index!$A$8:$A$22, Articles_collection_modified!A84)), Index!$A$8:$A$22, ""))</f>
        <v>Mobile</v>
      </c>
      <c r="H84" t="str" cm="1">
        <f t="array" ref="H84">IFERROR(INDEX(Index!$A$8:$A$22, MATCH(TRUE, ISNUMBER(SEARCH(Index!$A$8:$A$22, Articles_collection_modified!A84)), 0)), "")</f>
        <v>Mobile</v>
      </c>
      <c r="I84" t="str" cm="1">
        <f t="array" ref="I84">IFERROR(INDEX(Index!$A$3:$A$5, MATCH(TRUE, ISNUMBER(SEARCH(Index!$A$3:$A$5, Articles_collection_modified!A84)), 0)), "")</f>
        <v>Technology</v>
      </c>
      <c r="J84" t="str" cm="1">
        <f t="array" ref="J84">IFERROR(INDEX(Index!$A$25:$A$69, MATCH(TRUE, ISNUMBER(SEARCH(Index!$A$25:$A$69, Articles_collection_modified!A84)), 0)), "")</f>
        <v>Automation</v>
      </c>
      <c r="K84" t="str" cm="1">
        <f t="array" ref="K84">IFERROR(INDEX(Index!$C$3:$C$5, MATCH(TRUE, ISNUMBER(SEARCH(Index!$C$3:$C$5, Articles_collection_modified!A84)), 0)), "")</f>
        <v>H1</v>
      </c>
      <c r="L84" t="str" cm="1">
        <f t="array" ref="L84">_xlfn.TEXTJOIN(", ", TRUE, IF(ISNUMBER(SEARCH(Index!$C$8:$C$58, Articles_collection_modified!A84)), Index!$C$8:$C$58, ""))</f>
        <v>HA-3</v>
      </c>
      <c r="M84" t="str" cm="1">
        <f t="array" ref="M84">_xlfn.TEXTJOIN(", ", TRUE, IFERROR(VLOOKUP(_xlfn.TEXTSPLIT(L84, ", "), Index!$C$8:$D$58, 2, FALSE), ""))</f>
        <v>Smart Farming</v>
      </c>
      <c r="N84" t="str" cm="1">
        <f t="array" ref="N84">_xlfn.TEXTJOIN(", ", TRUE, _xlfn.UNIQUE(_xlfn.FILTERXML("&lt;t&gt;&lt;s&gt;" &amp; SUBSTITUTE(_xlfn.TEXTJOIN(", ", TRUE, _xlfn.UNIQUE(_xlfn._xlws.FILTER(IFERROR(VLOOKUP(LEFT(_xlfn.TEXTSPLIT(L84, ", "), FIND("-", _xlfn.TEXTSPLIT(L84, ", ")) - 1), Index!$F$8:$G$13, 2, FALSE), ""), IFERROR(VLOOKUP(LEFT(_xlfn.TEXTSPLIT(L84, ", "), FIND("-", _xlfn.TEXTSPLIT(L84, ", ")) - 1), Index!$F$8:$G$13, 2, FALSE), "") &lt;&gt; ""))), ", ", "&lt;/s&gt;&lt;s&gt;") &amp; "&lt;/s&gt;&lt;/t&gt;", "//s[normalize-space()]")))</f>
        <v>Hydraulic Applications Ecosystem</v>
      </c>
      <c r="O84" t="str" cm="1">
        <f t="array" ref="O84">IFERROR(INDEX(Index!$C$8:$C$58, MATCH(TRUE, ISNUMBER(SEARCH(Index!$C$8:$C$58, Articles_collection_modified!A84)), 0)), "")</f>
        <v>HA-3</v>
      </c>
      <c r="P84" t="str">
        <f>IFERROR(VLOOKUP(LEFT(O84, FIND("-", O84)-1), Index!$F$8:$G$13, 2, FALSE), "Not Found")</f>
        <v>Hydraulic Applications Ecosystem</v>
      </c>
      <c r="Q84" t="str">
        <f>IFERROR(VLOOKUP(O84, Index!$C$8:$D$58, 2, FALSE), "Not Found")</f>
        <v>Smart Farming</v>
      </c>
    </row>
    <row r="85" spans="1:17" x14ac:dyDescent="0.3">
      <c r="A85" t="str">
        <f>LEFT(Articles_collection_modified!A85, FIND(",", Articles_collection_modified!A85) - 1)</f>
        <v>Develon unveils new electric excavators | Industrial Vehicle Technology International</v>
      </c>
      <c r="B85" t="str">
        <f>MID(Articles_collection_modified!A85, FIND(",", Articles_collection_modified!A85) + 1, FIND(",", Articles_collection_modified!A85, FIND(",", Articles_collection_modified!A85) + 1) - FIND(",", Articles_collection_modified!A85) - 1)</f>
        <v>https://www.ivtinternational.com/news/construction/develon-unveils-new-electric-excavators.html</v>
      </c>
      <c r="C85" t="str">
        <f>IF(ISNUMBER(FIND(", vol",Articles_collection_modified!A85)), MID(Articles_collection_modified!A85, FIND(", vol", Articles_collection_modified!A85) + 5, FIND(",", Articles_collection_modified!A85, FIND(", vol", Articles_collection_modified!A85) + 5) - FIND(", vol", Articles_collection_modified!A85) - 5), MID(Articles_collection_modified!A85, FIND(",vol", Articles_collection_modified!A85) + 4, FIND(",", Articles_collection_modified!A85, FIND(",vol", Articles_collection_modified!A85) + 4) - FIND(",vol",Articles_collection_modified!A85) - 4))</f>
        <v>12</v>
      </c>
      <c r="D85" t="str">
        <f>IF(ISNUMBER(FIND(", 20", Articles_collection_modified!A85)), MID(Articles_collection_modified!A85, FIND(", 20", Articles_collection_modified!A85) + 2, FIND(",", Articles_collection_modified!A85, FIND(", 20", Articles_collection_modified!A85) + 2) - FIND(", 20", Articles_collection_modified!A85) - 2), MID(Articles_collection_modified!A85, FIND(",20", Articles_collection_modified!A85) + 1, FIND(",", Articles_collection_modified!A85, FIND(",20", Articles_collection_modified!A85) + 1) - FIND(",20", Articles_collection_modified!A85) - 1))</f>
        <v>2025-w24</v>
      </c>
      <c r="E85" t="str">
        <f t="shared" si="2"/>
        <v>2025</v>
      </c>
      <c r="F85" t="str">
        <f t="shared" si="3"/>
        <v>24</v>
      </c>
      <c r="G85" t="str" cm="1">
        <f t="array" ref="G85">_xlfn.TEXTJOIN(", ", TRUE, IF(ISNUMBER(SEARCH(Index!$A$8:$A$22, Articles_collection_modified!A85)), Index!$A$8:$A$22, ""))</f>
        <v>Electrification, Mobile</v>
      </c>
      <c r="H85" t="str" cm="1">
        <f t="array" ref="H85">IFERROR(INDEX(Index!$A$8:$A$22, MATCH(TRUE, ISNUMBER(SEARCH(Index!$A$8:$A$22, Articles_collection_modified!A85)), 0)), "")</f>
        <v>Electrification</v>
      </c>
      <c r="I85" t="str" cm="1">
        <f t="array" ref="I85">IFERROR(INDEX(Index!$A$3:$A$5, MATCH(TRUE, ISNUMBER(SEARCH(Index!$A$3:$A$5, Articles_collection_modified!A85)), 0)), "")</f>
        <v>product release</v>
      </c>
      <c r="J85" t="str" cm="1">
        <f t="array" ref="J85">IFERROR(INDEX(Index!$A$25:$A$69, MATCH(TRUE, ISNUMBER(SEARCH(Index!$A$25:$A$69, Articles_collection_modified!A85)), 0)), "")</f>
        <v>System</v>
      </c>
      <c r="K85" t="str" cm="1">
        <f t="array" ref="K85">IFERROR(INDEX(Index!$C$3:$C$5, MATCH(TRUE, ISNUMBER(SEARCH(Index!$C$3:$C$5, Articles_collection_modified!A85)), 0)), "")</f>
        <v>H1</v>
      </c>
      <c r="L85" t="str" cm="1">
        <f t="array" ref="L85">_xlfn.TEXTJOIN(", ", TRUE, IF(ISNUMBER(SEARCH(Index!$C$8:$C$58, Articles_collection_modified!A85)), Index!$C$8:$C$58, ""))</f>
        <v>ES-2, HA-1</v>
      </c>
      <c r="M85" t="str" cm="1">
        <f t="array" ref="M85">_xlfn.TEXTJOIN(", ", TRUE, IFERROR(VLOOKUP(_xlfn.TEXTSPLIT(L85, ", "), Index!$C$8:$D$58, 2, FALSE), ""))</f>
        <v>Enhanced Emission Policy, Green &amp; Connected Construction site</v>
      </c>
      <c r="N85" t="str" cm="1">
        <f t="array" ref="N85">_xlfn.TEXTJOIN(", ", TRUE, _xlfn.UNIQUE(_xlfn.FILTERXML("&lt;t&gt;&lt;s&gt;" &amp; SUBSTITUTE(_xlfn.TEXTJOIN(", ", TRUE, _xlfn.UNIQUE(_xlfn._xlws.FILTER(IFERROR(VLOOKUP(LEFT(_xlfn.TEXTSPLIT(L85, ", "), FIND("-", _xlfn.TEXTSPLIT(L85, ", ")) - 1), Index!$F$8:$G$13, 2, FALSE), ""), IFERROR(VLOOKUP(LEFT(_xlfn.TEXTSPLIT(L85, ", "), FIND("-", _xlfn.TEXTSPLIT(L85, ", ")) - 1), Index!$F$8:$G$13, 2, FALSE), "") &lt;&gt; ""))), ", ", "&lt;/s&gt;&lt;s&gt;") &amp; "&lt;/s&gt;&lt;/t&gt;", "//s[normalize-space()]")))</f>
        <v>Ecological Sustainability, Hydraulic Applications Ecosystem</v>
      </c>
      <c r="O85" t="str" cm="1">
        <f t="array" ref="O85">IFERROR(INDEX(Index!$C$8:$C$58, MATCH(TRUE, ISNUMBER(SEARCH(Index!$C$8:$C$58, Articles_collection_modified!A85)), 0)), "")</f>
        <v>ES-2</v>
      </c>
      <c r="P85" t="str">
        <f>IFERROR(VLOOKUP(LEFT(O85, FIND("-", O85)-1), Index!$F$8:$G$13, 2, FALSE), "Not Found")</f>
        <v>Ecological Sustainability</v>
      </c>
      <c r="Q85" t="str">
        <f>IFERROR(VLOOKUP(O85, Index!$C$8:$D$58, 2, FALSE), "Not Found")</f>
        <v>Enhanced Emission Policy</v>
      </c>
    </row>
    <row r="86" spans="1:17" x14ac:dyDescent="0.3">
      <c r="A86" t="str">
        <f>LEFT(Articles_collection_modified!A86, FIND(",", Articles_collection_modified!A86) - 1)</f>
        <v>John Deere introduces new self-propelled forage harvesters | Industrial Vehicle Technology International</v>
      </c>
      <c r="B86" t="str">
        <f>MID(Articles_collection_modified!A86, FIND(",", Articles_collection_modified!A86) + 1, FIND(",", Articles_collection_modified!A86, FIND(",", Articles_collection_modified!A86) + 1) - FIND(",", Articles_collection_modified!A86) - 1)</f>
        <v>https://www.ivtinternational.com/news/agriculture/john-deere-unveils-new-self-propelled-forage-harvesters.html</v>
      </c>
      <c r="C86" t="str">
        <f>IF(ISNUMBER(FIND(", vol",Articles_collection_modified!A86)), MID(Articles_collection_modified!A86, FIND(", vol", Articles_collection_modified!A86) + 5, FIND(",", Articles_collection_modified!A86, FIND(", vol", Articles_collection_modified!A86) + 5) - FIND(", vol", Articles_collection_modified!A86) - 5), MID(Articles_collection_modified!A86, FIND(",vol", Articles_collection_modified!A86) + 4, FIND(",", Articles_collection_modified!A86, FIND(",vol", Articles_collection_modified!A86) + 4) - FIND(",vol",Articles_collection_modified!A86) - 4))</f>
        <v>12</v>
      </c>
      <c r="D86" t="str">
        <f>IF(ISNUMBER(FIND(", 20", Articles_collection_modified!A86)), MID(Articles_collection_modified!A86, FIND(", 20", Articles_collection_modified!A86) + 2, FIND(",", Articles_collection_modified!A86, FIND(", 20", Articles_collection_modified!A86) + 2) - FIND(", 20", Articles_collection_modified!A86) - 2), MID(Articles_collection_modified!A86, FIND(",20", Articles_collection_modified!A86) + 1, FIND(",", Articles_collection_modified!A86, FIND(",20", Articles_collection_modified!A86) + 1) - FIND(",20", Articles_collection_modified!A86) - 1))</f>
        <v>2025-w24</v>
      </c>
      <c r="E86" t="str">
        <f t="shared" si="2"/>
        <v>2025</v>
      </c>
      <c r="F86" t="str">
        <f t="shared" si="3"/>
        <v>24</v>
      </c>
      <c r="G86" t="str" cm="1">
        <f t="array" ref="G86">_xlfn.TEXTJOIN(", ", TRUE, IF(ISNUMBER(SEARCH(Index!$A$8:$A$22, Articles_collection_modified!A86)), Index!$A$8:$A$22, ""))</f>
        <v>Mobile</v>
      </c>
      <c r="H86" t="str" cm="1">
        <f t="array" ref="H86">IFERROR(INDEX(Index!$A$8:$A$22, MATCH(TRUE, ISNUMBER(SEARCH(Index!$A$8:$A$22, Articles_collection_modified!A86)), 0)), "")</f>
        <v>Mobile</v>
      </c>
      <c r="I86" t="str" cm="1">
        <f t="array" ref="I86">IFERROR(INDEX(Index!$A$3:$A$5, MATCH(TRUE, ISNUMBER(SEARCH(Index!$A$3:$A$5, Articles_collection_modified!A86)), 0)), "")</f>
        <v>product release</v>
      </c>
      <c r="J86" t="str" cm="1">
        <f t="array" ref="J86">IFERROR(INDEX(Index!$A$25:$A$69, MATCH(TRUE, ISNUMBER(SEARCH(Index!$A$25:$A$69, Articles_collection_modified!A86)), 0)), "")</f>
        <v>System</v>
      </c>
      <c r="K86" t="str" cm="1">
        <f t="array" ref="K86">IFERROR(INDEX(Index!$C$3:$C$5, MATCH(TRUE, ISNUMBER(SEARCH(Index!$C$3:$C$5, Articles_collection_modified!A86)), 0)), "")</f>
        <v>H1</v>
      </c>
      <c r="L86" t="str" cm="1">
        <f t="array" ref="L86">_xlfn.TEXTJOIN(", ", TRUE, IF(ISNUMBER(SEARCH(Index!$C$8:$C$58, Articles_collection_modified!A86)), Index!$C$8:$C$58, ""))</f>
        <v>HA-3</v>
      </c>
      <c r="M86" t="str" cm="1">
        <f t="array" ref="M86">_xlfn.TEXTJOIN(", ", TRUE, IFERROR(VLOOKUP(_xlfn.TEXTSPLIT(L86, ", "), Index!$C$8:$D$58, 2, FALSE), ""))</f>
        <v>Smart Farming</v>
      </c>
      <c r="N86" t="str" cm="1">
        <f t="array" ref="N86">_xlfn.TEXTJOIN(", ", TRUE, _xlfn.UNIQUE(_xlfn.FILTERXML("&lt;t&gt;&lt;s&gt;" &amp; SUBSTITUTE(_xlfn.TEXTJOIN(", ", TRUE, _xlfn.UNIQUE(_xlfn._xlws.FILTER(IFERROR(VLOOKUP(LEFT(_xlfn.TEXTSPLIT(L86, ", "), FIND("-", _xlfn.TEXTSPLIT(L86, ", ")) - 1), Index!$F$8:$G$13, 2, FALSE), ""), IFERROR(VLOOKUP(LEFT(_xlfn.TEXTSPLIT(L86, ", "), FIND("-", _xlfn.TEXTSPLIT(L86, ", ")) - 1), Index!$F$8:$G$13, 2, FALSE), "") &lt;&gt; ""))), ", ", "&lt;/s&gt;&lt;s&gt;") &amp; "&lt;/s&gt;&lt;/t&gt;", "//s[normalize-space()]")))</f>
        <v>Hydraulic Applications Ecosystem</v>
      </c>
      <c r="O86" t="str" cm="1">
        <f t="array" ref="O86">IFERROR(INDEX(Index!$C$8:$C$58, MATCH(TRUE, ISNUMBER(SEARCH(Index!$C$8:$C$58, Articles_collection_modified!A86)), 0)), "")</f>
        <v>HA-3</v>
      </c>
      <c r="P86" t="str">
        <f>IFERROR(VLOOKUP(LEFT(O86, FIND("-", O86)-1), Index!$F$8:$G$13, 2, FALSE), "Not Found")</f>
        <v>Hydraulic Applications Ecosystem</v>
      </c>
      <c r="Q86" t="str">
        <f>IFERROR(VLOOKUP(O86, Index!$C$8:$D$58, 2, FALSE), "Not Found")</f>
        <v>Smart Farming</v>
      </c>
    </row>
    <row r="87" spans="1:17" x14ac:dyDescent="0.3">
      <c r="A87" t="str">
        <f>LEFT(Articles_collection_modified!A87, FIND(",", Articles_collection_modified!A87) - 1)</f>
        <v>Does Harvester Crane Tip Control increase production? | Forest Machine Magazine</v>
      </c>
      <c r="B87" t="str">
        <f>MID(Articles_collection_modified!A87, FIND(",", Articles_collection_modified!A87) + 1, FIND(",", Articles_collection_modified!A87, FIND(",", Articles_collection_modified!A87) + 1) - FIND(",", Articles_collection_modified!A87) - 1)</f>
        <v>https://forestmachinemagazine.com/does-harvester-crane-tip-control-increase-production/?utm_source=rss&amp;utm_medium=rss&amp;utm_campaign=does-harvester-crane-tip-control-increase-production</v>
      </c>
      <c r="C87" t="str">
        <f>IF(ISNUMBER(FIND(", vol",Articles_collection_modified!A87)), MID(Articles_collection_modified!A87, FIND(", vol", Articles_collection_modified!A87) + 5, FIND(",", Articles_collection_modified!A87, FIND(", vol", Articles_collection_modified!A87) + 5) - FIND(", vol", Articles_collection_modified!A87) - 5), MID(Articles_collection_modified!A87, FIND(",vol", Articles_collection_modified!A87) + 4, FIND(",", Articles_collection_modified!A87, FIND(",vol", Articles_collection_modified!A87) + 4) - FIND(",vol",Articles_collection_modified!A87) - 4))</f>
        <v>12</v>
      </c>
      <c r="D87" t="str">
        <f>IF(ISNUMBER(FIND(", 20", Articles_collection_modified!A87)), MID(Articles_collection_modified!A87, FIND(", 20", Articles_collection_modified!A87) + 2, FIND(",", Articles_collection_modified!A87, FIND(", 20", Articles_collection_modified!A87) + 2) - FIND(", 20", Articles_collection_modified!A87) - 2), MID(Articles_collection_modified!A87, FIND(",20", Articles_collection_modified!A87) + 1, FIND(",", Articles_collection_modified!A87, FIND(",20", Articles_collection_modified!A87) + 1) - FIND(",20", Articles_collection_modified!A87) - 1))</f>
        <v>2025-w24</v>
      </c>
      <c r="E87" t="str">
        <f t="shared" si="2"/>
        <v>2025</v>
      </c>
      <c r="F87" t="str">
        <f t="shared" si="3"/>
        <v>24</v>
      </c>
      <c r="G87" t="str" cm="1">
        <f t="array" ref="G87">_xlfn.TEXTJOIN(", ", TRUE, IF(ISNUMBER(SEARCH(Index!$A$8:$A$22, Articles_collection_modified!A87)), Index!$A$8:$A$22, ""))</f>
        <v>Crane, Mobile</v>
      </c>
      <c r="H87" t="str" cm="1">
        <f t="array" ref="H87">IFERROR(INDEX(Index!$A$8:$A$22, MATCH(TRUE, ISNUMBER(SEARCH(Index!$A$8:$A$22, Articles_collection_modified!A87)), 0)), "")</f>
        <v>Crane</v>
      </c>
      <c r="I87" t="str" cm="1">
        <f t="array" ref="I87">IFERROR(INDEX(Index!$A$3:$A$5, MATCH(TRUE, ISNUMBER(SEARCH(Index!$A$3:$A$5, Articles_collection_modified!A87)), 0)), "")</f>
        <v>Technology</v>
      </c>
      <c r="J87" t="str" cm="1">
        <f t="array" ref="J87">IFERROR(INDEX(Index!$A$25:$A$69, MATCH(TRUE, ISNUMBER(SEARCH(Index!$A$25:$A$69, Articles_collection_modified!A87)), 0)), "")</f>
        <v>Automation</v>
      </c>
      <c r="K87" t="str" cm="1">
        <f t="array" ref="K87">IFERROR(INDEX(Index!$C$3:$C$5, MATCH(TRUE, ISNUMBER(SEARCH(Index!$C$3:$C$5, Articles_collection_modified!A87)), 0)), "")</f>
        <v>H1</v>
      </c>
      <c r="L87" t="str" cm="1">
        <f t="array" ref="L87">_xlfn.TEXTJOIN(", ", TRUE, IF(ISNUMBER(SEARCH(Index!$C$8:$C$58, Articles_collection_modified!A87)), Index!$C$8:$C$58, ""))</f>
        <v>HA-7</v>
      </c>
      <c r="M87" t="str" cm="1">
        <f t="array" ref="M87">_xlfn.TEXTJOIN(", ", TRUE, IFERROR(VLOOKUP(_xlfn.TEXTSPLIT(L87, ", "), Index!$C$8:$D$58, 2, FALSE), ""))</f>
        <v>Future Wood &amp; Forest Industry</v>
      </c>
      <c r="N87" t="str" cm="1">
        <f t="array" ref="N87">_xlfn.TEXTJOIN(", ", TRUE, _xlfn.UNIQUE(_xlfn.FILTERXML("&lt;t&gt;&lt;s&gt;" &amp; SUBSTITUTE(_xlfn.TEXTJOIN(", ", TRUE, _xlfn.UNIQUE(_xlfn._xlws.FILTER(IFERROR(VLOOKUP(LEFT(_xlfn.TEXTSPLIT(L87, ", "), FIND("-", _xlfn.TEXTSPLIT(L87, ", ")) - 1), Index!$F$8:$G$13, 2, FALSE), ""), IFERROR(VLOOKUP(LEFT(_xlfn.TEXTSPLIT(L87, ", "), FIND("-", _xlfn.TEXTSPLIT(L87, ", ")) - 1), Index!$F$8:$G$13, 2, FALSE), "") &lt;&gt; ""))), ", ", "&lt;/s&gt;&lt;s&gt;") &amp; "&lt;/s&gt;&lt;/t&gt;", "//s[normalize-space()]")))</f>
        <v>Hydraulic Applications Ecosystem</v>
      </c>
      <c r="O87" t="str" cm="1">
        <f t="array" ref="O87">IFERROR(INDEX(Index!$C$8:$C$58, MATCH(TRUE, ISNUMBER(SEARCH(Index!$C$8:$C$58, Articles_collection_modified!A87)), 0)), "")</f>
        <v>HA-7</v>
      </c>
      <c r="P87" t="str">
        <f>IFERROR(VLOOKUP(LEFT(O87, FIND("-", O87)-1), Index!$F$8:$G$13, 2, FALSE), "Not Found")</f>
        <v>Hydraulic Applications Ecosystem</v>
      </c>
      <c r="Q87" t="str">
        <f>IFERROR(VLOOKUP(O87, Index!$C$8:$D$58, 2, FALSE), "Not Found")</f>
        <v>Future Wood &amp; Forest Industry</v>
      </c>
    </row>
    <row r="88" spans="1:17" x14ac:dyDescent="0.3">
      <c r="A88" t="str">
        <f>LEFT(Articles_collection_modified!A88, FIND(",", Articles_collection_modified!A88) - 1)</f>
        <v>Go Home Go Home Go Home / Letâ€™s Make â€˜Come Backâ€™ Work - Fluid Power Journal</v>
      </c>
      <c r="B88" t="str">
        <f>MID(Articles_collection_modified!A88, FIND(",", Articles_collection_modified!A88) + 1, FIND(",", Articles_collection_modified!A88, FIND(",", Articles_collection_modified!A88) + 1) - FIND(",", Articles_collection_modified!A88) - 1)</f>
        <v>https://fluidpowerjournal.com/go-home-go-home-go-home-lets-make-come-back-work/</v>
      </c>
      <c r="C88" t="str">
        <f>IF(ISNUMBER(FIND(", vol",Articles_collection_modified!A88)), MID(Articles_collection_modified!A88, FIND(", vol", Articles_collection_modified!A88) + 5, FIND(",", Articles_collection_modified!A88, FIND(", vol", Articles_collection_modified!A88) + 5) - FIND(", vol", Articles_collection_modified!A88) - 5), MID(Articles_collection_modified!A88, FIND(",vol", Articles_collection_modified!A88) + 4, FIND(",", Articles_collection_modified!A88, FIND(",vol", Articles_collection_modified!A88) + 4) - FIND(",vol",Articles_collection_modified!A88) - 4))</f>
        <v>12</v>
      </c>
      <c r="D88" t="str">
        <f>IF(ISNUMBER(FIND(", 20", Articles_collection_modified!A88)), MID(Articles_collection_modified!A88, FIND(", 20", Articles_collection_modified!A88) + 2, FIND(",", Articles_collection_modified!A88, FIND(", 20", Articles_collection_modified!A88) + 2) - FIND(", 20", Articles_collection_modified!A88) - 2), MID(Articles_collection_modified!A88, FIND(",20", Articles_collection_modified!A88) + 1, FIND(",", Articles_collection_modified!A88, FIND(",20", Articles_collection_modified!A88) + 1) - FIND(",20", Articles_collection_modified!A88) - 1))</f>
        <v>2025-w23</v>
      </c>
      <c r="E88" t="str">
        <f t="shared" si="2"/>
        <v>2025</v>
      </c>
      <c r="F88" t="str">
        <f t="shared" si="3"/>
        <v>23</v>
      </c>
      <c r="G88" t="str" cm="1">
        <f t="array" ref="G88">_xlfn.TEXTJOIN(", ", TRUE, IF(ISNUMBER(SEARCH(Index!$A$8:$A$22, Articles_collection_modified!A88)), Index!$A$8:$A$22, ""))</f>
        <v>Industrial mfg</v>
      </c>
      <c r="H88" t="str" cm="1">
        <f t="array" ref="H88">IFERROR(INDEX(Index!$A$8:$A$22, MATCH(TRUE, ISNUMBER(SEARCH(Index!$A$8:$A$22, Articles_collection_modified!A88)), 0)), "")</f>
        <v>Industrial mfg</v>
      </c>
      <c r="I88" t="str" cm="1">
        <f t="array" ref="I88">IFERROR(INDEX(Index!$A$3:$A$5, MATCH(TRUE, ISNUMBER(SEARCH(Index!$A$3:$A$5, Articles_collection_modified!A88)), 0)), "")</f>
        <v>SEEP</v>
      </c>
      <c r="J88" t="str" cm="1">
        <f t="array" ref="J88">IFERROR(INDEX(Index!$A$25:$A$69, MATCH(TRUE, ISNUMBER(SEARCH(Index!$A$25:$A$69, Articles_collection_modified!A88)), 0)), "")</f>
        <v>social</v>
      </c>
      <c r="K88" t="str" cm="1">
        <f t="array" ref="K88">IFERROR(INDEX(Index!$C$3:$C$5, MATCH(TRUE, ISNUMBER(SEARCH(Index!$C$3:$C$5, Articles_collection_modified!A88)), 0)), "")</f>
        <v>H1</v>
      </c>
      <c r="L88" t="str" cm="1">
        <f t="array" ref="L88">_xlfn.TEXTJOIN(", ", TRUE, IF(ISNUMBER(SEARCH(Index!$C$8:$C$58, Articles_collection_modified!A88)), Index!$C$8:$C$58, ""))</f>
        <v>AO-1</v>
      </c>
      <c r="M88" t="str" cm="1">
        <f t="array" ref="M88">_xlfn.TEXTJOIN(", ", TRUE, IFERROR(VLOOKUP(_xlfn.TEXTSPLIT(L88, ", "), Index!$C$8:$D$58, 2, FALSE), ""))</f>
        <v>Company Agility Tranfsormation</v>
      </c>
      <c r="N88" t="str" cm="1">
        <f t="array" ref="N88">_xlfn.TEXTJOIN(", ", TRUE, _xlfn.UNIQUE(_xlfn.FILTERXML("&lt;t&gt;&lt;s&gt;" &amp; SUBSTITUTE(_xlfn.TEXTJOIN(", ", TRUE, _xlfn.UNIQUE(_xlfn._xlws.FILTER(IFERROR(VLOOKUP(LEFT(_xlfn.TEXTSPLIT(L88, ", "), FIND("-", _xlfn.TEXTSPLIT(L88, ", ")) - 1), Index!$F$8:$G$13, 2, FALSE), ""), IFERROR(VLOOKUP(LEFT(_xlfn.TEXTSPLIT(L88, ", "), FIND("-", _xlfn.TEXTSPLIT(L88, ", ")) - 1), Index!$F$8:$G$13, 2, FALSE), "") &lt;&gt; ""))), ", ", "&lt;/s&gt;&lt;s&gt;") &amp; "&lt;/s&gt;&lt;/t&gt;", "//s[normalize-space()]")))</f>
        <v>Adaptive Organization</v>
      </c>
      <c r="O88" t="str" cm="1">
        <f t="array" ref="O88">IFERROR(INDEX(Index!$C$8:$C$58, MATCH(TRUE, ISNUMBER(SEARCH(Index!$C$8:$C$58, Articles_collection_modified!A88)), 0)), "")</f>
        <v>AO-1</v>
      </c>
      <c r="P88" t="str">
        <f>IFERROR(VLOOKUP(LEFT(O88, FIND("-", O88)-1), Index!$F$8:$G$13, 2, FALSE), "Not Found")</f>
        <v>Adaptive Organization</v>
      </c>
      <c r="Q88" t="str">
        <f>IFERROR(VLOOKUP(O88, Index!$C$8:$D$58, 2, FALSE), "Not Found")</f>
        <v>Company Agility Tranfsormation</v>
      </c>
    </row>
    <row r="89" spans="1:17" x14ac:dyDescent="0.3">
      <c r="A89" t="str">
        <f>LEFT(Articles_collection_modified!A89, FIND(",", Articles_collection_modified!A89) - 1)</f>
        <v>IEA report: Dimensions and trends of the global battery market - electrive.com</v>
      </c>
      <c r="B89" t="str">
        <f>MID(Articles_collection_modified!A89, FIND(",", Articles_collection_modified!A89) + 1, FIND(",", Articles_collection_modified!A89, FIND(",", Articles_collection_modified!A89) + 1) - FIND(",", Articles_collection_modified!A89) - 1)</f>
        <v>https://www.electrive.com/2025/06/03/iea-report-dimensions-and-trends-of-the-global-battery-market/</v>
      </c>
      <c r="C89" t="str">
        <f>IF(ISNUMBER(FIND(", vol",Articles_collection_modified!A89)), MID(Articles_collection_modified!A89, FIND(", vol", Articles_collection_modified!A89) + 5, FIND(",", Articles_collection_modified!A89, FIND(", vol", Articles_collection_modified!A89) + 5) - FIND(", vol", Articles_collection_modified!A89) - 5), MID(Articles_collection_modified!A89, FIND(",vol", Articles_collection_modified!A89) + 4, FIND(",", Articles_collection_modified!A89, FIND(",vol", Articles_collection_modified!A89) + 4) - FIND(",vol",Articles_collection_modified!A89) - 4))</f>
        <v>12</v>
      </c>
      <c r="D89" t="str">
        <f>IF(ISNUMBER(FIND(", 20", Articles_collection_modified!A89)), MID(Articles_collection_modified!A89, FIND(", 20", Articles_collection_modified!A89) + 2, FIND(",", Articles_collection_modified!A89, FIND(", 20", Articles_collection_modified!A89) + 2) - FIND(", 20", Articles_collection_modified!A89) - 2), MID(Articles_collection_modified!A89, FIND(",20", Articles_collection_modified!A89) + 1, FIND(",", Articles_collection_modified!A89, FIND(",20", Articles_collection_modified!A89) + 1) - FIND(",20", Articles_collection_modified!A89) - 1))</f>
        <v>2025-w23</v>
      </c>
      <c r="E89" t="str">
        <f t="shared" si="2"/>
        <v>2025</v>
      </c>
      <c r="F89" t="str">
        <f t="shared" si="3"/>
        <v>23</v>
      </c>
      <c r="G89" t="str" cm="1">
        <f t="array" ref="G89">_xlfn.TEXTJOIN(", ", TRUE, IF(ISNUMBER(SEARCH(Index!$A$8:$A$22, Articles_collection_modified!A89)), Index!$A$8:$A$22, ""))</f>
        <v>Battery</v>
      </c>
      <c r="H89" t="str" cm="1">
        <f t="array" ref="H89">IFERROR(INDEX(Index!$A$8:$A$22, MATCH(TRUE, ISNUMBER(SEARCH(Index!$A$8:$A$22, Articles_collection_modified!A89)), 0)), "")</f>
        <v>Battery</v>
      </c>
      <c r="I89" t="str" cm="1">
        <f t="array" ref="I89">IFERROR(INDEX(Index!$A$3:$A$5, MATCH(TRUE, ISNUMBER(SEARCH(Index!$A$3:$A$5, Articles_collection_modified!A89)), 0)), "")</f>
        <v>SEEP</v>
      </c>
      <c r="J89" t="str" cm="1">
        <f t="array" ref="J89">IFERROR(INDEX(Index!$A$25:$A$69, MATCH(TRUE, ISNUMBER(SEARCH(Index!$A$25:$A$69, Articles_collection_modified!A89)), 0)), "")</f>
        <v>market development</v>
      </c>
      <c r="K89" t="str" cm="1">
        <f t="array" ref="K89">IFERROR(INDEX(Index!$C$3:$C$5, MATCH(TRUE, ISNUMBER(SEARCH(Index!$C$3:$C$5, Articles_collection_modified!A89)), 0)), "")</f>
        <v>H3</v>
      </c>
      <c r="L89" t="str" cm="1">
        <f t="array" ref="L89">_xlfn.TEXTJOIN(", ", TRUE, IF(ISNUMBER(SEARCH(Index!$C$8:$C$58, Articles_collection_modified!A89)), Index!$C$8:$C$58, ""))</f>
        <v>ES-2</v>
      </c>
      <c r="M89" t="str" cm="1">
        <f t="array" ref="M89">_xlfn.TEXTJOIN(", ", TRUE, IFERROR(VLOOKUP(_xlfn.TEXTSPLIT(L89, ", "), Index!$C$8:$D$58, 2, FALSE), ""))</f>
        <v>Enhanced Emission Policy</v>
      </c>
      <c r="N89" t="str" cm="1">
        <f t="array" ref="N89">_xlfn.TEXTJOIN(", ", TRUE, _xlfn.UNIQUE(_xlfn.FILTERXML("&lt;t&gt;&lt;s&gt;" &amp; SUBSTITUTE(_xlfn.TEXTJOIN(", ", TRUE, _xlfn.UNIQUE(_xlfn._xlws.FILTER(IFERROR(VLOOKUP(LEFT(_xlfn.TEXTSPLIT(L89, ", "), FIND("-", _xlfn.TEXTSPLIT(L89, ", ")) - 1), Index!$F$8:$G$13, 2, FALSE), ""), IFERROR(VLOOKUP(LEFT(_xlfn.TEXTSPLIT(L89, ", "), FIND("-", _xlfn.TEXTSPLIT(L89, ", ")) - 1), Index!$F$8:$G$13, 2, FALSE), "") &lt;&gt; ""))), ", ", "&lt;/s&gt;&lt;s&gt;") &amp; "&lt;/s&gt;&lt;/t&gt;", "//s[normalize-space()]")))</f>
        <v>Ecological Sustainability</v>
      </c>
      <c r="O89" t="str" cm="1">
        <f t="array" ref="O89">IFERROR(INDEX(Index!$C$8:$C$58, MATCH(TRUE, ISNUMBER(SEARCH(Index!$C$8:$C$58, Articles_collection_modified!A89)), 0)), "")</f>
        <v>ES-2</v>
      </c>
      <c r="P89" t="str">
        <f>IFERROR(VLOOKUP(LEFT(O89, FIND("-", O89)-1), Index!$F$8:$G$13, 2, FALSE), "Not Found")</f>
        <v>Ecological Sustainability</v>
      </c>
      <c r="Q89" t="str">
        <f>IFERROR(VLOOKUP(O89, Index!$C$8:$D$58, 2, FALSE), "Not Found")</f>
        <v>Enhanced Emission Policy</v>
      </c>
    </row>
    <row r="90" spans="1:17" x14ac:dyDescent="0.3">
      <c r="A90" t="str">
        <f>LEFT(Articles_collection_modified!A90, FIND(",", Articles_collection_modified!A90) - 1)</f>
        <v>DÃ¼rr and Grob present battery concept factory - electrive.com</v>
      </c>
      <c r="B90" t="str">
        <f>MID(Articles_collection_modified!A90, FIND(",", Articles_collection_modified!A90) + 1, FIND(",", Articles_collection_modified!A90, FIND(",", Articles_collection_modified!A90) + 1) - FIND(",", Articles_collection_modified!A90) - 1)</f>
        <v>https://www.electrive.com/2025/06/03/durr-and-grob-present-battery-concept-factory/</v>
      </c>
      <c r="C90" t="str">
        <f>IF(ISNUMBER(FIND(", vol",Articles_collection_modified!A90)), MID(Articles_collection_modified!A90, FIND(", vol", Articles_collection_modified!A90) + 5, FIND(",", Articles_collection_modified!A90, FIND(", vol", Articles_collection_modified!A90) + 5) - FIND(", vol", Articles_collection_modified!A90) - 5), MID(Articles_collection_modified!A90, FIND(",vol", Articles_collection_modified!A90) + 4, FIND(",", Articles_collection_modified!A90, FIND(",vol", Articles_collection_modified!A90) + 4) - FIND(",vol",Articles_collection_modified!A90) - 4))</f>
        <v>12</v>
      </c>
      <c r="D90" t="str">
        <f>IF(ISNUMBER(FIND(", 20", Articles_collection_modified!A90)), MID(Articles_collection_modified!A90, FIND(", 20", Articles_collection_modified!A90) + 2, FIND(",", Articles_collection_modified!A90, FIND(", 20", Articles_collection_modified!A90) + 2) - FIND(", 20", Articles_collection_modified!A90) - 2), MID(Articles_collection_modified!A90, FIND(",20", Articles_collection_modified!A90) + 1, FIND(",", Articles_collection_modified!A90, FIND(",20", Articles_collection_modified!A90) + 1) - FIND(",20", Articles_collection_modified!A90) - 1))</f>
        <v>2025-w23</v>
      </c>
      <c r="E90" t="str">
        <f t="shared" si="2"/>
        <v>2025</v>
      </c>
      <c r="F90" t="str">
        <f t="shared" si="3"/>
        <v>23</v>
      </c>
      <c r="G90" t="str" cm="1">
        <f t="array" ref="G90">_xlfn.TEXTJOIN(", ", TRUE, IF(ISNUMBER(SEARCH(Index!$A$8:$A$22, Articles_collection_modified!A90)), Index!$A$8:$A$22, ""))</f>
        <v>Battery</v>
      </c>
      <c r="H90" t="str" cm="1">
        <f t="array" ref="H90">IFERROR(INDEX(Index!$A$8:$A$22, MATCH(TRUE, ISNUMBER(SEARCH(Index!$A$8:$A$22, Articles_collection_modified!A90)), 0)), "")</f>
        <v>Battery</v>
      </c>
      <c r="I90" t="str" cm="1">
        <f t="array" ref="I90">IFERROR(INDEX(Index!$A$3:$A$5, MATCH(TRUE, ISNUMBER(SEARCH(Index!$A$3:$A$5, Articles_collection_modified!A90)), 0)), "")</f>
        <v>Technology</v>
      </c>
      <c r="J90" t="str" cm="1">
        <f t="array" ref="J90">IFERROR(INDEX(Index!$A$25:$A$69, MATCH(TRUE, ISNUMBER(SEARCH(Index!$A$25:$A$69, Articles_collection_modified!A90)), 0)), "")</f>
        <v>Manufacturing</v>
      </c>
      <c r="K90" t="str" cm="1">
        <f t="array" ref="K90">IFERROR(INDEX(Index!$C$3:$C$5, MATCH(TRUE, ISNUMBER(SEARCH(Index!$C$3:$C$5, Articles_collection_modified!A90)), 0)), "")</f>
        <v>H1</v>
      </c>
      <c r="L90" t="str" cm="1">
        <f t="array" ref="L90">_xlfn.TEXTJOIN(", ", TRUE, IF(ISNUMBER(SEARCH(Index!$C$8:$C$58, Articles_collection_modified!A90)), Index!$C$8:$C$58, ""))</f>
        <v>HA-5</v>
      </c>
      <c r="M90" t="str" cm="1">
        <f t="array" ref="M90">_xlfn.TEXTJOIN(", ", TRUE, IFERROR(VLOOKUP(_xlfn.TEXTSPLIT(L90, ", "), Index!$C$8:$D$58, 2, FALSE), ""))</f>
        <v>Intelligent &amp; Efficient Factory</v>
      </c>
      <c r="N90" t="str" cm="1">
        <f t="array" ref="N90">_xlfn.TEXTJOIN(", ", TRUE, _xlfn.UNIQUE(_xlfn.FILTERXML("&lt;t&gt;&lt;s&gt;" &amp; SUBSTITUTE(_xlfn.TEXTJOIN(", ", TRUE, _xlfn.UNIQUE(_xlfn._xlws.FILTER(IFERROR(VLOOKUP(LEFT(_xlfn.TEXTSPLIT(L90, ", "), FIND("-", _xlfn.TEXTSPLIT(L90, ", ")) - 1), Index!$F$8:$G$13, 2, FALSE), ""), IFERROR(VLOOKUP(LEFT(_xlfn.TEXTSPLIT(L90, ", "), FIND("-", _xlfn.TEXTSPLIT(L90, ", ")) - 1), Index!$F$8:$G$13, 2, FALSE), "") &lt;&gt; ""))), ", ", "&lt;/s&gt;&lt;s&gt;") &amp; "&lt;/s&gt;&lt;/t&gt;", "//s[normalize-space()]")))</f>
        <v>Hydraulic Applications Ecosystem</v>
      </c>
      <c r="O90" t="str" cm="1">
        <f t="array" ref="O90">IFERROR(INDEX(Index!$C$8:$C$58, MATCH(TRUE, ISNUMBER(SEARCH(Index!$C$8:$C$58, Articles_collection_modified!A90)), 0)), "")</f>
        <v>HA-5</v>
      </c>
      <c r="P90" t="str">
        <f>IFERROR(VLOOKUP(LEFT(O90, FIND("-", O90)-1), Index!$F$8:$G$13, 2, FALSE), "Not Found")</f>
        <v>Hydraulic Applications Ecosystem</v>
      </c>
      <c r="Q90" t="str">
        <f>IFERROR(VLOOKUP(O90, Index!$C$8:$D$58, 2, FALSE), "Not Found")</f>
        <v>Intelligent &amp; Efficient Factory</v>
      </c>
    </row>
    <row r="91" spans="1:17" x14ac:dyDescent="0.3">
      <c r="A91" t="str">
        <f>LEFT(Articles_collection_modified!A91, FIND(",", Articles_collection_modified!A91) - 1)</f>
        <v>WÃ¤rtsilÃ¤ to supply propulsion for electric ferries in San Francisco Bay - electrive.com</v>
      </c>
      <c r="B91" t="str">
        <f>MID(Articles_collection_modified!A91, FIND(",", Articles_collection_modified!A91) + 1, FIND(",", Articles_collection_modified!A91, FIND(",", Articles_collection_modified!A91) + 1) - FIND(",", Articles_collection_modified!A91) - 1)</f>
        <v>https://www.electrive.com/2025/06/05/wartsila-to-supply-propulsion-for-electric-ferries-in-san-francisco-bay/</v>
      </c>
      <c r="C91" t="str">
        <f>IF(ISNUMBER(FIND(", vol",Articles_collection_modified!A91)), MID(Articles_collection_modified!A91, FIND(", vol", Articles_collection_modified!A91) + 5, FIND(",", Articles_collection_modified!A91, FIND(", vol", Articles_collection_modified!A91) + 5) - FIND(", vol", Articles_collection_modified!A91) - 5), MID(Articles_collection_modified!A91, FIND(",vol", Articles_collection_modified!A91) + 4, FIND(",", Articles_collection_modified!A91, FIND(",vol", Articles_collection_modified!A91) + 4) - FIND(",vol",Articles_collection_modified!A91) - 4))</f>
        <v>12</v>
      </c>
      <c r="D91" t="str">
        <f>IF(ISNUMBER(FIND(", 20", Articles_collection_modified!A91)), MID(Articles_collection_modified!A91, FIND(", 20", Articles_collection_modified!A91) + 2, FIND(",", Articles_collection_modified!A91, FIND(", 20", Articles_collection_modified!A91) + 2) - FIND(", 20", Articles_collection_modified!A91) - 2), MID(Articles_collection_modified!A91, FIND(",20", Articles_collection_modified!A91) + 1, FIND(",", Articles_collection_modified!A91, FIND(",20", Articles_collection_modified!A91) + 1) - FIND(",20", Articles_collection_modified!A91) - 1))</f>
        <v>2025-w23</v>
      </c>
      <c r="E91" t="str">
        <f t="shared" si="2"/>
        <v>2025</v>
      </c>
      <c r="F91" t="str">
        <f t="shared" si="3"/>
        <v>23</v>
      </c>
      <c r="G91" t="str" cm="1">
        <f t="array" ref="G91">_xlfn.TEXTJOIN(", ", TRUE, IF(ISNUMBER(SEARCH(Index!$A$8:$A$22, Articles_collection_modified!A91)), Index!$A$8:$A$22, ""))</f>
        <v>Maritime</v>
      </c>
      <c r="H91" t="str" cm="1">
        <f t="array" ref="H91">IFERROR(INDEX(Index!$A$8:$A$22, MATCH(TRUE, ISNUMBER(SEARCH(Index!$A$8:$A$22, Articles_collection_modified!A91)), 0)), "")</f>
        <v>Maritime</v>
      </c>
      <c r="I91" t="str" cm="1">
        <f t="array" ref="I91">IFERROR(INDEX(Index!$A$3:$A$5, MATCH(TRUE, ISNUMBER(SEARCH(Index!$A$3:$A$5, Articles_collection_modified!A91)), 0)), "")</f>
        <v>SEEP</v>
      </c>
      <c r="J91" t="str" cm="1">
        <f t="array" ref="J91">IFERROR(INDEX(Index!$A$25:$A$69, MATCH(TRUE, ISNUMBER(SEARCH(Index!$A$25:$A$69, Articles_collection_modified!A91)), 0)), "")</f>
        <v>market development</v>
      </c>
      <c r="K91" t="str" cm="1">
        <f t="array" ref="K91">IFERROR(INDEX(Index!$C$3:$C$5, MATCH(TRUE, ISNUMBER(SEARCH(Index!$C$3:$C$5, Articles_collection_modified!A91)), 0)), "")</f>
        <v>H1</v>
      </c>
      <c r="L91" t="str" cm="1">
        <f t="array" ref="L91">_xlfn.TEXTJOIN(", ", TRUE, IF(ISNUMBER(SEARCH(Index!$C$8:$C$58, Articles_collection_modified!A91)), Index!$C$8:$C$58, ""))</f>
        <v>ES-2, NB-8</v>
      </c>
      <c r="M91" t="str" cm="1">
        <f t="array" ref="M91">_xlfn.TEXTJOIN(", ", TRUE, IFERROR(VLOOKUP(_xlfn.TEXTSPLIT(L91, ", "), Index!$C$8:$D$58, 2, FALSE), ""))</f>
        <v>Enhanced Emission Policy, Sustainaible Maritime Applications</v>
      </c>
      <c r="N91" t="str" cm="1">
        <f t="array" ref="N91">_xlfn.TEXTJOIN(", ", TRUE, _xlfn.UNIQUE(_xlfn.FILTERXML("&lt;t&gt;&lt;s&gt;" &amp; SUBSTITUTE(_xlfn.TEXTJOIN(", ", TRUE, _xlfn.UNIQUE(_xlfn._xlws.FILTER(IFERROR(VLOOKUP(LEFT(_xlfn.TEXTSPLIT(L91, ", "), FIND("-", _xlfn.TEXTSPLIT(L91, ", ")) - 1), Index!$F$8:$G$13, 2, FALSE), ""), IFERROR(VLOOKUP(LEFT(_xlfn.TEXTSPLIT(L91, ", "), FIND("-", _xlfn.TEXTSPLIT(L91, ", ")) - 1), Index!$F$8:$G$13, 2, FALSE), "") &lt;&gt; ""))), ", ", "&lt;/s&gt;&lt;s&gt;") &amp; "&lt;/s&gt;&lt;/t&gt;", "//s[normalize-space()]")))</f>
        <v>Ecological Sustainability, New Business</v>
      </c>
      <c r="O91" t="str" cm="1">
        <f t="array" ref="O91">IFERROR(INDEX(Index!$C$8:$C$58, MATCH(TRUE, ISNUMBER(SEARCH(Index!$C$8:$C$58, Articles_collection_modified!A91)), 0)), "")</f>
        <v>ES-2</v>
      </c>
      <c r="P91" t="str">
        <f>IFERROR(VLOOKUP(LEFT(O91, FIND("-", O91)-1), Index!$F$8:$G$13, 2, FALSE), "Not Found")</f>
        <v>Ecological Sustainability</v>
      </c>
      <c r="Q91" t="str">
        <f>IFERROR(VLOOKUP(O91, Index!$C$8:$D$58, 2, FALSE), "Not Found")</f>
        <v>Enhanced Emission Policy</v>
      </c>
    </row>
    <row r="92" spans="1:17" x14ac:dyDescent="0.3">
      <c r="A92" t="str">
        <f>LEFT(Articles_collection_modified!A92, FIND(",", Articles_collection_modified!A92) - 1)</f>
        <v>Rome airport powers up with recycled Nissan EV batteries - Electric &amp; Hybrid Vehicle Technology International</v>
      </c>
      <c r="B92" t="str">
        <f>MID(Articles_collection_modified!A92, FIND(",", Articles_collection_modified!A92) + 1, FIND(",", Articles_collection_modified!A92, FIND(",", Articles_collection_modified!A92) + 1) - FIND(",", Articles_collection_modified!A92) - 1)</f>
        <v>https://www.electrichybridvehicletechnology.com/news/rome-airport-powers-up-with-recycled-nissan-ev-batteries.html</v>
      </c>
      <c r="C92" t="str">
        <f>IF(ISNUMBER(FIND(", vol",Articles_collection_modified!A92)), MID(Articles_collection_modified!A92, FIND(", vol", Articles_collection_modified!A92) + 5, FIND(",", Articles_collection_modified!A92, FIND(", vol", Articles_collection_modified!A92) + 5) - FIND(", vol", Articles_collection_modified!A92) - 5), MID(Articles_collection_modified!A92, FIND(",vol", Articles_collection_modified!A92) + 4, FIND(",", Articles_collection_modified!A92, FIND(",vol", Articles_collection_modified!A92) + 4) - FIND(",vol",Articles_collection_modified!A92) - 4))</f>
        <v>12</v>
      </c>
      <c r="D92" t="str">
        <f>IF(ISNUMBER(FIND(", 20", Articles_collection_modified!A92)), MID(Articles_collection_modified!A92, FIND(", 20", Articles_collection_modified!A92) + 2, FIND(",", Articles_collection_modified!A92, FIND(", 20", Articles_collection_modified!A92) + 2) - FIND(", 20", Articles_collection_modified!A92) - 2), MID(Articles_collection_modified!A92, FIND(",20", Articles_collection_modified!A92) + 1, FIND(",", Articles_collection_modified!A92, FIND(",20", Articles_collection_modified!A92) + 1) - FIND(",20", Articles_collection_modified!A92) - 1))</f>
        <v>2025-w23</v>
      </c>
      <c r="E92" t="str">
        <f t="shared" si="2"/>
        <v>2025</v>
      </c>
      <c r="F92" t="str">
        <f t="shared" si="3"/>
        <v>23</v>
      </c>
      <c r="G92" t="str" cm="1">
        <f t="array" ref="G92">_xlfn.TEXTJOIN(", ", TRUE, IF(ISNUMBER(SEARCH(Index!$A$8:$A$22, Articles_collection_modified!A92)), Index!$A$8:$A$22, ""))</f>
        <v>Battery</v>
      </c>
      <c r="H92" t="str" cm="1">
        <f t="array" ref="H92">IFERROR(INDEX(Index!$A$8:$A$22, MATCH(TRUE, ISNUMBER(SEARCH(Index!$A$8:$A$22, Articles_collection_modified!A92)), 0)), "")</f>
        <v>Battery</v>
      </c>
      <c r="I92" t="str" cm="1">
        <f t="array" ref="I92">IFERROR(INDEX(Index!$A$3:$A$5, MATCH(TRUE, ISNUMBER(SEARCH(Index!$A$3:$A$5, Articles_collection_modified!A92)), 0)), "")</f>
        <v>Technology</v>
      </c>
      <c r="J92" t="str" cm="1">
        <f t="array" ref="J92">IFERROR(INDEX(Index!$A$25:$A$69, MATCH(TRUE, ISNUMBER(SEARCH(Index!$A$25:$A$69, Articles_collection_modified!A92)), 0)), "")</f>
        <v>Energy Storage</v>
      </c>
      <c r="K92" t="str" cm="1">
        <f t="array" ref="K92">IFERROR(INDEX(Index!$C$3:$C$5, MATCH(TRUE, ISNUMBER(SEARCH(Index!$C$3:$C$5, Articles_collection_modified!A92)), 0)), "")</f>
        <v>H1</v>
      </c>
      <c r="L92" t="str" cm="1">
        <f t="array" ref="L92">_xlfn.TEXTJOIN(", ", TRUE, IF(ISNUMBER(SEARCH(Index!$C$8:$C$58, Articles_collection_modified!A92)), Index!$C$8:$C$58, ""))</f>
        <v>ES-4, NB-6</v>
      </c>
      <c r="M92" t="str" cm="1">
        <f t="array" ref="M92">_xlfn.TEXTJOIN(", ", TRUE, IFERROR(VLOOKUP(_xlfn.TEXTSPLIT(L92, ", "), Index!$C$8:$D$58, 2, FALSE), ""))</f>
        <v>Circular Economy, Green Energy System</v>
      </c>
      <c r="N92" t="str" cm="1">
        <f t="array" ref="N92">_xlfn.TEXTJOIN(", ", TRUE, _xlfn.UNIQUE(_xlfn.FILTERXML("&lt;t&gt;&lt;s&gt;" &amp; SUBSTITUTE(_xlfn.TEXTJOIN(", ", TRUE, _xlfn.UNIQUE(_xlfn._xlws.FILTER(IFERROR(VLOOKUP(LEFT(_xlfn.TEXTSPLIT(L92, ", "), FIND("-", _xlfn.TEXTSPLIT(L92, ", ")) - 1), Index!$F$8:$G$13, 2, FALSE), ""), IFERROR(VLOOKUP(LEFT(_xlfn.TEXTSPLIT(L92, ", "), FIND("-", _xlfn.TEXTSPLIT(L92, ", ")) - 1), Index!$F$8:$G$13, 2, FALSE), "") &lt;&gt; ""))), ", ", "&lt;/s&gt;&lt;s&gt;") &amp; "&lt;/s&gt;&lt;/t&gt;", "//s[normalize-space()]")))</f>
        <v>Ecological Sustainability, New Business</v>
      </c>
      <c r="O92" t="str" cm="1">
        <f t="array" ref="O92">IFERROR(INDEX(Index!$C$8:$C$58, MATCH(TRUE, ISNUMBER(SEARCH(Index!$C$8:$C$58, Articles_collection_modified!A92)), 0)), "")</f>
        <v>ES-4</v>
      </c>
      <c r="P92" t="str">
        <f>IFERROR(VLOOKUP(LEFT(O92, FIND("-", O92)-1), Index!$F$8:$G$13, 2, FALSE), "Not Found")</f>
        <v>Ecological Sustainability</v>
      </c>
      <c r="Q92" t="str">
        <f>IFERROR(VLOOKUP(O92, Index!$C$8:$D$58, 2, FALSE), "Not Found")</f>
        <v>Circular Economy</v>
      </c>
    </row>
    <row r="93" spans="1:17" x14ac:dyDescent="0.3">
      <c r="A93" t="str">
        <f>LEFT(Articles_collection_modified!A93, FIND(",", Articles_collection_modified!A93) - 1)</f>
        <v>Efficient motors and drives could cut global energy use by up to 10% - Drives&amp;Controls</v>
      </c>
      <c r="B93" t="str">
        <f>MID(Articles_collection_modified!A93, FIND(",", Articles_collection_modified!A93) + 1, FIND(",", Articles_collection_modified!A93, FIND(",", Articles_collection_modified!A93) + 1) - FIND(",", Articles_collection_modified!A93) - 1)</f>
        <v>https://drivesncontrols.com/efficient-motors-and-drives-could-cut-global-energy-use-by-up-to-10/?utm_source=rss&amp;utm_medium=rss&amp;utm_campaign=efficient-motors-and-drives-could-cut-global-energy-use-by-up-to-10</v>
      </c>
      <c r="C93" t="str">
        <f>IF(ISNUMBER(FIND(", vol",Articles_collection_modified!A93)), MID(Articles_collection_modified!A93, FIND(", vol", Articles_collection_modified!A93) + 5, FIND(",", Articles_collection_modified!A93, FIND(", vol", Articles_collection_modified!A93) + 5) - FIND(", vol", Articles_collection_modified!A93) - 5), MID(Articles_collection_modified!A93, FIND(",vol", Articles_collection_modified!A93) + 4, FIND(",", Articles_collection_modified!A93, FIND(",vol", Articles_collection_modified!A93) + 4) - FIND(",vol",Articles_collection_modified!A93) - 4))</f>
        <v>12</v>
      </c>
      <c r="D93" t="str">
        <f>IF(ISNUMBER(FIND(", 20", Articles_collection_modified!A93)), MID(Articles_collection_modified!A93, FIND(", 20", Articles_collection_modified!A93) + 2, FIND(",", Articles_collection_modified!A93, FIND(", 20", Articles_collection_modified!A93) + 2) - FIND(", 20", Articles_collection_modified!A93) - 2), MID(Articles_collection_modified!A93, FIND(",20", Articles_collection_modified!A93) + 1, FIND(",", Articles_collection_modified!A93, FIND(",20", Articles_collection_modified!A93) + 1) - FIND(",20", Articles_collection_modified!A93) - 1))</f>
        <v>2025-w24</v>
      </c>
      <c r="E93" t="str">
        <f t="shared" si="2"/>
        <v>2025</v>
      </c>
      <c r="F93" t="str">
        <f t="shared" si="3"/>
        <v>24</v>
      </c>
      <c r="G93" t="str" cm="1">
        <f t="array" ref="G93">_xlfn.TEXTJOIN(", ", TRUE, IF(ISNUMBER(SEARCH(Index!$A$8:$A$22, Articles_collection_modified!A93)), Index!$A$8:$A$22, ""))</f>
        <v>Sustainability</v>
      </c>
      <c r="H93" t="str" cm="1">
        <f t="array" ref="H93">IFERROR(INDEX(Index!$A$8:$A$22, MATCH(TRUE, ISNUMBER(SEARCH(Index!$A$8:$A$22, Articles_collection_modified!A93)), 0)), "")</f>
        <v>Sustainability</v>
      </c>
      <c r="I93" t="str" cm="1">
        <f t="array" ref="I93">IFERROR(INDEX(Index!$A$3:$A$5, MATCH(TRUE, ISNUMBER(SEARCH(Index!$A$3:$A$5, Articles_collection_modified!A93)), 0)), "")</f>
        <v>Technology</v>
      </c>
      <c r="J93" t="str" cm="1">
        <f t="array" ref="J93">IFERROR(INDEX(Index!$A$25:$A$69, MATCH(TRUE, ISNUMBER(SEARCH(Index!$A$25:$A$69, Articles_collection_modified!A93)), 0)), "")</f>
        <v>Motor</v>
      </c>
      <c r="K93" t="str" cm="1">
        <f t="array" ref="K93">IFERROR(INDEX(Index!$C$3:$C$5, MATCH(TRUE, ISNUMBER(SEARCH(Index!$C$3:$C$5, Articles_collection_modified!A93)), 0)), "")</f>
        <v>H2</v>
      </c>
      <c r="L93" t="str" cm="1">
        <f t="array" ref="L93">_xlfn.TEXTJOIN(", ", TRUE, IF(ISNUMBER(SEARCH(Index!$C$8:$C$58, Articles_collection_modified!A93)), Index!$C$8:$C$58, ""))</f>
        <v>ES-2</v>
      </c>
      <c r="M93" t="str" cm="1">
        <f t="array" ref="M93">_xlfn.TEXTJOIN(", ", TRUE, IFERROR(VLOOKUP(_xlfn.TEXTSPLIT(L93, ", "), Index!$C$8:$D$58, 2, FALSE), ""))</f>
        <v>Enhanced Emission Policy</v>
      </c>
      <c r="N93" t="str" cm="1">
        <f t="array" ref="N93">_xlfn.TEXTJOIN(", ", TRUE, _xlfn.UNIQUE(_xlfn.FILTERXML("&lt;t&gt;&lt;s&gt;" &amp; SUBSTITUTE(_xlfn.TEXTJOIN(", ", TRUE, _xlfn.UNIQUE(_xlfn._xlws.FILTER(IFERROR(VLOOKUP(LEFT(_xlfn.TEXTSPLIT(L93, ", "), FIND("-", _xlfn.TEXTSPLIT(L93, ", ")) - 1), Index!$F$8:$G$13, 2, FALSE), ""), IFERROR(VLOOKUP(LEFT(_xlfn.TEXTSPLIT(L93, ", "), FIND("-", _xlfn.TEXTSPLIT(L93, ", ")) - 1), Index!$F$8:$G$13, 2, FALSE), "") &lt;&gt; ""))), ", ", "&lt;/s&gt;&lt;s&gt;") &amp; "&lt;/s&gt;&lt;/t&gt;", "//s[normalize-space()]")))</f>
        <v>Ecological Sustainability</v>
      </c>
      <c r="O93" t="str" cm="1">
        <f t="array" ref="O93">IFERROR(INDEX(Index!$C$8:$C$58, MATCH(TRUE, ISNUMBER(SEARCH(Index!$C$8:$C$58, Articles_collection_modified!A93)), 0)), "")</f>
        <v>ES-2</v>
      </c>
      <c r="P93" t="str">
        <f>IFERROR(VLOOKUP(LEFT(O93, FIND("-", O93)-1), Index!$F$8:$G$13, 2, FALSE), "Not Found")</f>
        <v>Ecological Sustainability</v>
      </c>
      <c r="Q93" t="str">
        <f>IFERROR(VLOOKUP(O93, Index!$C$8:$D$58, 2, FALSE), "Not Found")</f>
        <v>Enhanced Emission Policy</v>
      </c>
    </row>
    <row r="94" spans="1:17" x14ac:dyDescent="0.3">
      <c r="A94" t="str">
        <f>LEFT(Articles_collection_modified!A94, FIND(",", Articles_collection_modified!A94) - 1)</f>
        <v>German robotics and automation sector faces faster decline - Drives&amp;Controls</v>
      </c>
      <c r="B94" t="str">
        <f>MID(Articles_collection_modified!A94, FIND(",", Articles_collection_modified!A94) + 1, FIND(",", Articles_collection_modified!A94, FIND(",", Articles_collection_modified!A94) + 1) - FIND(",", Articles_collection_modified!A94) - 1)</f>
        <v>https://drivesncontrols.com/german-robotics-and-automation-sector-faces-faster-decline/?utm_source=rss&amp;utm_medium=rss&amp;utm_campaign=german-robotics-and-automation-sector-faces-faster-decline</v>
      </c>
      <c r="C94" t="str">
        <f>IF(ISNUMBER(FIND(", vol",Articles_collection_modified!A94)), MID(Articles_collection_modified!A94, FIND(", vol", Articles_collection_modified!A94) + 5, FIND(",", Articles_collection_modified!A94, FIND(", vol", Articles_collection_modified!A94) + 5) - FIND(", vol", Articles_collection_modified!A94) - 5), MID(Articles_collection_modified!A94, FIND(",vol", Articles_collection_modified!A94) + 4, FIND(",", Articles_collection_modified!A94, FIND(",vol", Articles_collection_modified!A94) + 4) - FIND(",vol",Articles_collection_modified!A94) - 4))</f>
        <v>12</v>
      </c>
      <c r="D94" t="str">
        <f>IF(ISNUMBER(FIND(", 20", Articles_collection_modified!A94)), MID(Articles_collection_modified!A94, FIND(", 20", Articles_collection_modified!A94) + 2, FIND(",", Articles_collection_modified!A94, FIND(", 20", Articles_collection_modified!A94) + 2) - FIND(", 20", Articles_collection_modified!A94) - 2), MID(Articles_collection_modified!A94, FIND(",20", Articles_collection_modified!A94) + 1, FIND(",", Articles_collection_modified!A94, FIND(",20", Articles_collection_modified!A94) + 1) - FIND(",20", Articles_collection_modified!A94) - 1))</f>
        <v>2025-w24</v>
      </c>
      <c r="E94" t="str">
        <f t="shared" si="2"/>
        <v>2025</v>
      </c>
      <c r="F94" t="str">
        <f t="shared" si="3"/>
        <v>24</v>
      </c>
      <c r="G94" t="str" cm="1">
        <f t="array" ref="G94">_xlfn.TEXTJOIN(", ", TRUE, IF(ISNUMBER(SEARCH(Index!$A$8:$A$22, Articles_collection_modified!A94)), Index!$A$8:$A$22, ""))</f>
        <v>Robotics</v>
      </c>
      <c r="H94" t="str" cm="1">
        <f t="array" ref="H94">IFERROR(INDEX(Index!$A$8:$A$22, MATCH(TRUE, ISNUMBER(SEARCH(Index!$A$8:$A$22, Articles_collection_modified!A94)), 0)), "")</f>
        <v>Robotics</v>
      </c>
      <c r="I94" t="str" cm="1">
        <f t="array" ref="I94">IFERROR(INDEX(Index!$A$3:$A$5, MATCH(TRUE, ISNUMBER(SEARCH(Index!$A$3:$A$5, Articles_collection_modified!A94)), 0)), "")</f>
        <v>SEEP</v>
      </c>
      <c r="J94" t="str" cm="1">
        <f t="array" ref="J94">IFERROR(INDEX(Index!$A$25:$A$69, MATCH(TRUE, ISNUMBER(SEARCH(Index!$A$25:$A$69, Articles_collection_modified!A94)), 0)), "")</f>
        <v>market development</v>
      </c>
      <c r="K94" t="str" cm="1">
        <f t="array" ref="K94">IFERROR(INDEX(Index!$C$3:$C$5, MATCH(TRUE, ISNUMBER(SEARCH(Index!$C$3:$C$5, Articles_collection_modified!A94)), 0)), "")</f>
        <v>H1</v>
      </c>
      <c r="L94" t="str" cm="1">
        <f t="array" ref="L94">_xlfn.TEXTJOIN(", ", TRUE, IF(ISNUMBER(SEARCH(Index!$C$8:$C$58, Articles_collection_modified!A94)), Index!$C$8:$C$58, ""))</f>
        <v>HA-5</v>
      </c>
      <c r="M94" t="str" cm="1">
        <f t="array" ref="M94">_xlfn.TEXTJOIN(", ", TRUE, IFERROR(VLOOKUP(_xlfn.TEXTSPLIT(L94, ", "), Index!$C$8:$D$58, 2, FALSE), ""))</f>
        <v>Intelligent &amp; Efficient Factory</v>
      </c>
      <c r="N94" t="str" cm="1">
        <f t="array" ref="N94">_xlfn.TEXTJOIN(", ", TRUE, _xlfn.UNIQUE(_xlfn.FILTERXML("&lt;t&gt;&lt;s&gt;" &amp; SUBSTITUTE(_xlfn.TEXTJOIN(", ", TRUE, _xlfn.UNIQUE(_xlfn._xlws.FILTER(IFERROR(VLOOKUP(LEFT(_xlfn.TEXTSPLIT(L94, ", "), FIND("-", _xlfn.TEXTSPLIT(L94, ", ")) - 1), Index!$F$8:$G$13, 2, FALSE), ""), IFERROR(VLOOKUP(LEFT(_xlfn.TEXTSPLIT(L94, ", "), FIND("-", _xlfn.TEXTSPLIT(L94, ", ")) - 1), Index!$F$8:$G$13, 2, FALSE), "") &lt;&gt; ""))), ", ", "&lt;/s&gt;&lt;s&gt;") &amp; "&lt;/s&gt;&lt;/t&gt;", "//s[normalize-space()]")))</f>
        <v>Hydraulic Applications Ecosystem</v>
      </c>
      <c r="O94" t="str" cm="1">
        <f t="array" ref="O94">IFERROR(INDEX(Index!$C$8:$C$58, MATCH(TRUE, ISNUMBER(SEARCH(Index!$C$8:$C$58, Articles_collection_modified!A94)), 0)), "")</f>
        <v>HA-5</v>
      </c>
      <c r="P94" t="str">
        <f>IFERROR(VLOOKUP(LEFT(O94, FIND("-", O94)-1), Index!$F$8:$G$13, 2, FALSE), "Not Found")</f>
        <v>Hydraulic Applications Ecosystem</v>
      </c>
      <c r="Q94" t="str">
        <f>IFERROR(VLOOKUP(O94, Index!$C$8:$D$58, 2, FALSE), "Not Found")</f>
        <v>Intelligent &amp; Efficient Factory</v>
      </c>
    </row>
    <row r="95" spans="1:17" x14ac:dyDescent="0.3">
      <c r="A95" t="str">
        <f>LEFT(Articles_collection_modified!A95, FIND(",", Articles_collection_modified!A95) - 1)</f>
        <v>Kubota Partners with Agtonomy to Advance Autonomous Operations on M5N Tractors for Specialty Crop Growers : CEG</v>
      </c>
      <c r="B95" t="str">
        <f>MID(Articles_collection_modified!A95, FIND(",", Articles_collection_modified!A95) + 1, FIND(",", Articles_collection_modified!A95, FIND(",", Articles_collection_modified!A95) + 1) - FIND(",", Articles_collection_modified!A95) - 1)</f>
        <v>https://www.constructionequipmentguide.com/kubota-partners-with-agtonomy-to-advance-autonomous-operations-on-m5n-tractors-for-specialty-crop-growers/68181</v>
      </c>
      <c r="C95" t="str">
        <f>IF(ISNUMBER(FIND(", vol",Articles_collection_modified!A95)), MID(Articles_collection_modified!A95, FIND(", vol", Articles_collection_modified!A95) + 5, FIND(",", Articles_collection_modified!A95, FIND(", vol", Articles_collection_modified!A95) + 5) - FIND(", vol", Articles_collection_modified!A95) - 5), MID(Articles_collection_modified!A95, FIND(",vol", Articles_collection_modified!A95) + 4, FIND(",", Articles_collection_modified!A95, FIND(",vol", Articles_collection_modified!A95) + 4) - FIND(",vol",Articles_collection_modified!A95) - 4))</f>
        <v>12</v>
      </c>
      <c r="D95" t="str">
        <f>IF(ISNUMBER(FIND(", 20", Articles_collection_modified!A95)), MID(Articles_collection_modified!A95, FIND(", 20", Articles_collection_modified!A95) + 2, FIND(",", Articles_collection_modified!A95, FIND(", 20", Articles_collection_modified!A95) + 2) - FIND(", 20", Articles_collection_modified!A95) - 2), MID(Articles_collection_modified!A95, FIND(",20", Articles_collection_modified!A95) + 1, FIND(",", Articles_collection_modified!A95, FIND(",20", Articles_collection_modified!A95) + 1) - FIND(",20", Articles_collection_modified!A95) - 1))</f>
        <v>2025-w23</v>
      </c>
      <c r="E95" t="str">
        <f t="shared" si="2"/>
        <v>2025</v>
      </c>
      <c r="F95" t="str">
        <f t="shared" si="3"/>
        <v>23</v>
      </c>
      <c r="G95" t="str" cm="1">
        <f t="array" ref="G95">_xlfn.TEXTJOIN(", ", TRUE, IF(ISNUMBER(SEARCH(Index!$A$8:$A$22, Articles_collection_modified!A95)), Index!$A$8:$A$22, ""))</f>
        <v>Mobile</v>
      </c>
      <c r="H95" t="str" cm="1">
        <f t="array" ref="H95">IFERROR(INDEX(Index!$A$8:$A$22, MATCH(TRUE, ISNUMBER(SEARCH(Index!$A$8:$A$22, Articles_collection_modified!A95)), 0)), "")</f>
        <v>Mobile</v>
      </c>
      <c r="I95" t="str" cm="1">
        <f t="array" ref="I95">IFERROR(INDEX(Index!$A$3:$A$5, MATCH(TRUE, ISNUMBER(SEARCH(Index!$A$3:$A$5, Articles_collection_modified!A95)), 0)), "")</f>
        <v>SEEP</v>
      </c>
      <c r="J95" t="str" cm="1">
        <f t="array" ref="J95">IFERROR(INDEX(Index!$A$25:$A$69, MATCH(TRUE, ISNUMBER(SEARCH(Index!$A$25:$A$69, Articles_collection_modified!A95)), 0)), "")</f>
        <v>partnership</v>
      </c>
      <c r="K95" t="str" cm="1">
        <f t="array" ref="K95">IFERROR(INDEX(Index!$C$3:$C$5, MATCH(TRUE, ISNUMBER(SEARCH(Index!$C$3:$C$5, Articles_collection_modified!A95)), 0)), "")</f>
        <v>H2</v>
      </c>
      <c r="L95" t="str" cm="1">
        <f t="array" ref="L95">_xlfn.TEXTJOIN(", ", TRUE, IF(ISNUMBER(SEARCH(Index!$C$8:$C$58, Articles_collection_modified!A95)), Index!$C$8:$C$58, ""))</f>
        <v>HA-3, NB-7</v>
      </c>
      <c r="M95" t="str" cm="1">
        <f t="array" ref="M95">_xlfn.TEXTJOIN(", ", TRUE, IFERROR(VLOOKUP(_xlfn.TEXTSPLIT(L95, ", "), Index!$C$8:$D$58, 2, FALSE), ""))</f>
        <v>Smart Farming, Future Agriculture</v>
      </c>
      <c r="N95" t="str" cm="1">
        <f t="array" ref="N95">_xlfn.TEXTJOIN(", ", TRUE, _xlfn.UNIQUE(_xlfn.FILTERXML("&lt;t&gt;&lt;s&gt;" &amp; SUBSTITUTE(_xlfn.TEXTJOIN(", ", TRUE, _xlfn.UNIQUE(_xlfn._xlws.FILTER(IFERROR(VLOOKUP(LEFT(_xlfn.TEXTSPLIT(L95, ", "), FIND("-", _xlfn.TEXTSPLIT(L95, ", ")) - 1), Index!$F$8:$G$13, 2, FALSE), ""), IFERROR(VLOOKUP(LEFT(_xlfn.TEXTSPLIT(L95, ", "), FIND("-", _xlfn.TEXTSPLIT(L95, ", ")) - 1), Index!$F$8:$G$13, 2, FALSE), "") &lt;&gt; ""))), ", ", "&lt;/s&gt;&lt;s&gt;") &amp; "&lt;/s&gt;&lt;/t&gt;", "//s[normalize-space()]")))</f>
        <v>Hydraulic Applications Ecosystem, New Business</v>
      </c>
      <c r="O95" t="str" cm="1">
        <f t="array" ref="O95">IFERROR(INDEX(Index!$C$8:$C$58, MATCH(TRUE, ISNUMBER(SEARCH(Index!$C$8:$C$58, Articles_collection_modified!A95)), 0)), "")</f>
        <v>HA-3</v>
      </c>
      <c r="P95" t="str">
        <f>IFERROR(VLOOKUP(LEFT(O95, FIND("-", O95)-1), Index!$F$8:$G$13, 2, FALSE), "Not Found")</f>
        <v>Hydraulic Applications Ecosystem</v>
      </c>
      <c r="Q95" t="str">
        <f>IFERROR(VLOOKUP(O95, Index!$C$8:$D$58, 2, FALSE), "Not Found")</f>
        <v>Smart Farming</v>
      </c>
    </row>
    <row r="96" spans="1:17" x14ac:dyDescent="0.3">
      <c r="A96" t="str">
        <f>LEFT(Articles_collection_modified!A96, FIND(",", Articles_collection_modified!A96) - 1)</f>
        <v>Trumpâ€™s Promised Steel and Aluminum Tariffs Take Effect Doubling to 50 Percent</v>
      </c>
      <c r="B96" t="str">
        <f>MID(Articles_collection_modified!A96, FIND(",", Articles_collection_modified!A96) + 1, FIND(",", Articles_collection_modified!A96, FIND(",", Articles_collection_modified!A96) + 1) - FIND(",", Articles_collection_modified!A96) - 1)</f>
        <v>https://www.assemblymag.com/articles/99303-trumps-promised-steel-and-aluminum-tariffs-take-effect-doubling-to-50-percent</v>
      </c>
      <c r="C96" t="str">
        <f>IF(ISNUMBER(FIND(", vol",Articles_collection_modified!A96)), MID(Articles_collection_modified!A96, FIND(", vol", Articles_collection_modified!A96) + 5, FIND(",", Articles_collection_modified!A96, FIND(", vol", Articles_collection_modified!A96) + 5) - FIND(", vol", Articles_collection_modified!A96) - 5), MID(Articles_collection_modified!A96, FIND(",vol", Articles_collection_modified!A96) + 4, FIND(",", Articles_collection_modified!A96, FIND(",vol", Articles_collection_modified!A96) + 4) - FIND(",vol",Articles_collection_modified!A96) - 4))</f>
        <v>12</v>
      </c>
      <c r="D96" t="str">
        <f>IF(ISNUMBER(FIND(", 20", Articles_collection_modified!A96)), MID(Articles_collection_modified!A96, FIND(", 20", Articles_collection_modified!A96) + 2, FIND(",", Articles_collection_modified!A96, FIND(", 20", Articles_collection_modified!A96) + 2) - FIND(", 20", Articles_collection_modified!A96) - 2), MID(Articles_collection_modified!A96, FIND(",20", Articles_collection_modified!A96) + 1, FIND(",", Articles_collection_modified!A96, FIND(",20", Articles_collection_modified!A96) + 1) - FIND(",20", Articles_collection_modified!A96) - 1))</f>
        <v>2025-w23</v>
      </c>
      <c r="E96" t="str">
        <f t="shared" si="2"/>
        <v>2025</v>
      </c>
      <c r="F96" t="str">
        <f t="shared" si="3"/>
        <v>23</v>
      </c>
      <c r="G96" t="str" cm="1">
        <f t="array" ref="G96">_xlfn.TEXTJOIN(", ", TRUE, IF(ISNUMBER(SEARCH(Index!$A$8:$A$22, Articles_collection_modified!A96)), Index!$A$8:$A$22, ""))</f>
        <v>Industrial mfg</v>
      </c>
      <c r="H96" t="str" cm="1">
        <f t="array" ref="H96">IFERROR(INDEX(Index!$A$8:$A$22, MATCH(TRUE, ISNUMBER(SEARCH(Index!$A$8:$A$22, Articles_collection_modified!A96)), 0)), "")</f>
        <v>Industrial mfg</v>
      </c>
      <c r="I96" t="str" cm="1">
        <f t="array" ref="I96">IFERROR(INDEX(Index!$A$3:$A$5, MATCH(TRUE, ISNUMBER(SEARCH(Index!$A$3:$A$5, Articles_collection_modified!A96)), 0)), "")</f>
        <v>SEEP</v>
      </c>
      <c r="J96" t="str" cm="1">
        <f t="array" ref="J96">IFERROR(INDEX(Index!$A$25:$A$69, MATCH(TRUE, ISNUMBER(SEARCH(Index!$A$25:$A$69, Articles_collection_modified!A96)), 0)), "")</f>
        <v>regulation</v>
      </c>
      <c r="K96" t="str" cm="1">
        <f t="array" ref="K96">IFERROR(INDEX(Index!$C$3:$C$5, MATCH(TRUE, ISNUMBER(SEARCH(Index!$C$3:$C$5, Articles_collection_modified!A96)), 0)), "")</f>
        <v>H1</v>
      </c>
      <c r="L96" t="str" cm="1">
        <f t="array" ref="L96">_xlfn.TEXTJOIN(", ", TRUE, IF(ISNUMBER(SEARCH(Index!$C$8:$C$58, Articles_collection_modified!A96)), Index!$C$8:$C$58, ""))</f>
        <v>NB-4</v>
      </c>
      <c r="M96" t="str" cm="1">
        <f t="array" ref="M96">_xlfn.TEXTJOIN(", ", TRUE, IFERROR(VLOOKUP(_xlfn.TEXTSPLIT(L96, ", "), Index!$C$8:$D$58, 2, FALSE), ""))</f>
        <v>Geopolitics &amp; Decoupling</v>
      </c>
      <c r="N96" t="str" cm="1">
        <f t="array" ref="N96">_xlfn.TEXTJOIN(", ", TRUE, _xlfn.UNIQUE(_xlfn.FILTERXML("&lt;t&gt;&lt;s&gt;" &amp; SUBSTITUTE(_xlfn.TEXTJOIN(", ", TRUE, _xlfn.UNIQUE(_xlfn._xlws.FILTER(IFERROR(VLOOKUP(LEFT(_xlfn.TEXTSPLIT(L96, ", "), FIND("-", _xlfn.TEXTSPLIT(L96, ", ")) - 1), Index!$F$8:$G$13, 2, FALSE), ""), IFERROR(VLOOKUP(LEFT(_xlfn.TEXTSPLIT(L96, ", "), FIND("-", _xlfn.TEXTSPLIT(L96, ", ")) - 1), Index!$F$8:$G$13, 2, FALSE), "") &lt;&gt; ""))), ", ", "&lt;/s&gt;&lt;s&gt;") &amp; "&lt;/s&gt;&lt;/t&gt;", "//s[normalize-space()]")))</f>
        <v>New Business</v>
      </c>
      <c r="O96" t="str" cm="1">
        <f t="array" ref="O96">IFERROR(INDEX(Index!$C$8:$C$58, MATCH(TRUE, ISNUMBER(SEARCH(Index!$C$8:$C$58, Articles_collection_modified!A96)), 0)), "")</f>
        <v>NB-4</v>
      </c>
      <c r="P96" t="str">
        <f>IFERROR(VLOOKUP(LEFT(O96, FIND("-", O96)-1), Index!$F$8:$G$13, 2, FALSE), "Not Found")</f>
        <v>New Business</v>
      </c>
      <c r="Q96" t="str">
        <f>IFERROR(VLOOKUP(O96, Index!$C$8:$D$58, 2, FALSE), "Not Found")</f>
        <v>Geopolitics &amp; Decoupling</v>
      </c>
    </row>
    <row r="97" spans="1:17" x14ac:dyDescent="0.3">
      <c r="A97" t="str">
        <f>LEFT(Articles_collection_modified!A97, FIND(",", Articles_collection_modified!A97) - 1)</f>
        <v>Rice University Engineers Use Light and AI to Reimagine Robotic Motion in Soft Arm Prototype</v>
      </c>
      <c r="B97" t="str">
        <f>MID(Articles_collection_modified!A97, FIND(",", Articles_collection_modified!A97) + 1, FIND(",", Articles_collection_modified!A97, FIND(",", Articles_collection_modified!A97) + 1) - FIND(",", Articles_collection_modified!A97) - 1)</f>
        <v>https://www.assemblymag.com/articles/99317-rice-university-engineers-use-light-and-ai-to-reimagine-robotic-motion-in-soft-arm-prototype</v>
      </c>
      <c r="C97" t="str">
        <f>IF(ISNUMBER(FIND(", vol",Articles_collection_modified!A97)), MID(Articles_collection_modified!A97, FIND(", vol", Articles_collection_modified!A97) + 5, FIND(",", Articles_collection_modified!A97, FIND(", vol", Articles_collection_modified!A97) + 5) - FIND(", vol", Articles_collection_modified!A97) - 5), MID(Articles_collection_modified!A97, FIND(",vol", Articles_collection_modified!A97) + 4, FIND(",", Articles_collection_modified!A97, FIND(",vol", Articles_collection_modified!A97) + 4) - FIND(",vol",Articles_collection_modified!A97) - 4))</f>
        <v>12</v>
      </c>
      <c r="D97" t="str">
        <f>IF(ISNUMBER(FIND(", 20", Articles_collection_modified!A97)), MID(Articles_collection_modified!A97, FIND(", 20", Articles_collection_modified!A97) + 2, FIND(",", Articles_collection_modified!A97, FIND(", 20", Articles_collection_modified!A97) + 2) - FIND(", 20", Articles_collection_modified!A97) - 2), MID(Articles_collection_modified!A97, FIND(",20", Articles_collection_modified!A97) + 1, FIND(",", Articles_collection_modified!A97, FIND(",20", Articles_collection_modified!A97) + 1) - FIND(",20", Articles_collection_modified!A97) - 1))</f>
        <v>2025-w24</v>
      </c>
      <c r="E97" t="str">
        <f t="shared" si="2"/>
        <v>2025</v>
      </c>
      <c r="F97" t="str">
        <f t="shared" si="3"/>
        <v>24</v>
      </c>
      <c r="G97" t="str" cm="1">
        <f t="array" ref="G97">_xlfn.TEXTJOIN(", ", TRUE, IF(ISNUMBER(SEARCH(Index!$A$8:$A$22, Articles_collection_modified!A97)), Index!$A$8:$A$22, ""))</f>
        <v>Robotics</v>
      </c>
      <c r="H97" t="str" cm="1">
        <f t="array" ref="H97">IFERROR(INDEX(Index!$A$8:$A$22, MATCH(TRUE, ISNUMBER(SEARCH(Index!$A$8:$A$22, Articles_collection_modified!A97)), 0)), "")</f>
        <v>Robotics</v>
      </c>
      <c r="I97" t="str" cm="1">
        <f t="array" ref="I97">IFERROR(INDEX(Index!$A$3:$A$5, MATCH(TRUE, ISNUMBER(SEARCH(Index!$A$3:$A$5, Articles_collection_modified!A97)), 0)), "")</f>
        <v>Technology</v>
      </c>
      <c r="J97" t="str" cm="1">
        <f t="array" ref="J97">IFERROR(INDEX(Index!$A$25:$A$69, MATCH(TRUE, ISNUMBER(SEARCH(Index!$A$25:$A$69, Articles_collection_modified!A97)), 0)), "")</f>
        <v>Materials</v>
      </c>
      <c r="K97" t="str" cm="1">
        <f t="array" ref="K97">IFERROR(INDEX(Index!$C$3:$C$5, MATCH(TRUE, ISNUMBER(SEARCH(Index!$C$3:$C$5, Articles_collection_modified!A97)), 0)), "")</f>
        <v>H3</v>
      </c>
      <c r="L97" t="str" cm="1">
        <f t="array" ref="L97">_xlfn.TEXTJOIN(", ", TRUE, IF(ISNUMBER(SEARCH(Index!$C$8:$C$58, Articles_collection_modified!A97)), Index!$C$8:$C$58, ""))</f>
        <v>IPr-7</v>
      </c>
      <c r="M97" t="str" cm="1">
        <f t="array" ref="M97">_xlfn.TEXTJOIN(", ", TRUE, IFERROR(VLOOKUP(_xlfn.TEXTSPLIT(L97, ", "), Index!$C$8:$D$58, 2, FALSE), ""))</f>
        <v>Additive Manufacturing Technologies</v>
      </c>
      <c r="N97" t="str" cm="1">
        <f t="array" ref="N97">_xlfn.TEXTJOIN(", ", TRUE, _xlfn.UNIQUE(_xlfn.FILTERXML("&lt;t&gt;&lt;s&gt;" &amp; SUBSTITUTE(_xlfn.TEXTJOIN(", ", TRUE, _xlfn.UNIQUE(_xlfn._xlws.FILTER(IFERROR(VLOOKUP(LEFT(_xlfn.TEXTSPLIT(L97, ", "), FIND("-", _xlfn.TEXTSPLIT(L97, ", ")) - 1), Index!$F$8:$G$13, 2, FALSE), ""), IFERROR(VLOOKUP(LEFT(_xlfn.TEXTSPLIT(L97, ", "), FIND("-", _xlfn.TEXTSPLIT(L97, ", ")) - 1), Index!$F$8:$G$13, 2, FALSE), "") &lt;&gt; ""))), ", ", "&lt;/s&gt;&lt;s&gt;") &amp; "&lt;/s&gt;&lt;/t&gt;", "//s[normalize-space()]")))</f>
        <v>Intelligent Production</v>
      </c>
      <c r="O97" t="str" cm="1">
        <f t="array" ref="O97">IFERROR(INDEX(Index!$C$8:$C$58, MATCH(TRUE, ISNUMBER(SEARCH(Index!$C$8:$C$58, Articles_collection_modified!A97)), 0)), "")</f>
        <v>IPr-7</v>
      </c>
      <c r="P97" t="str">
        <f>IFERROR(VLOOKUP(LEFT(O97, FIND("-", O97)-1), Index!$F$8:$G$13, 2, FALSE), "Not Found")</f>
        <v>Intelligent Production</v>
      </c>
      <c r="Q97" t="str">
        <f>IFERROR(VLOOKUP(O97, Index!$C$8:$D$58, 2, FALSE), "Not Found")</f>
        <v>Additive Manufacturing Technologies</v>
      </c>
    </row>
    <row r="98" spans="1:17" x14ac:dyDescent="0.3">
      <c r="A98" t="str">
        <f>LEFT(Articles_collection_modified!A98, FIND(",", Articles_collection_modified!A98) - 1)</f>
        <v>Anti-Ruin: 3D Printed Marble Dust Structure Debuts at the Venice Biennale of Architecture</v>
      </c>
      <c r="B98" t="str">
        <f>MID(Articles_collection_modified!A98, FIND(",", Articles_collection_modified!A98) + 1, FIND(",", Articles_collection_modified!A98, FIND(",", Articles_collection_modified!A98) + 1) - FIND(",", Articles_collection_modified!A98) - 1)</f>
        <v>https://3dprintingindustry.com/news/anti-ruin-3d-printed-marble-dust-structure-debuts-at-the-venice-biennale-of-architecture-240472/</v>
      </c>
      <c r="C98" t="str">
        <f>IF(ISNUMBER(FIND(", vol",Articles_collection_modified!A98)), MID(Articles_collection_modified!A98, FIND(", vol", Articles_collection_modified!A98) + 5, FIND(",", Articles_collection_modified!A98, FIND(", vol", Articles_collection_modified!A98) + 5) - FIND(", vol", Articles_collection_modified!A98) - 5), MID(Articles_collection_modified!A98, FIND(",vol", Articles_collection_modified!A98) + 4, FIND(",", Articles_collection_modified!A98, FIND(",vol", Articles_collection_modified!A98) + 4) - FIND(",vol",Articles_collection_modified!A98) - 4))</f>
        <v>12</v>
      </c>
      <c r="D98" t="str">
        <f>IF(ISNUMBER(FIND(", 20", Articles_collection_modified!A98)), MID(Articles_collection_modified!A98, FIND(", 20", Articles_collection_modified!A98) + 2, FIND(",", Articles_collection_modified!A98, FIND(", 20", Articles_collection_modified!A98) + 2) - FIND(", 20", Articles_collection_modified!A98) - 2), MID(Articles_collection_modified!A98, FIND(",20", Articles_collection_modified!A98) + 1, FIND(",", Articles_collection_modified!A98, FIND(",20", Articles_collection_modified!A98) + 1) - FIND(",20", Articles_collection_modified!A98) - 1))</f>
        <v>2025-w24</v>
      </c>
      <c r="E98" t="str">
        <f t="shared" si="2"/>
        <v>2025</v>
      </c>
      <c r="F98" t="str">
        <f t="shared" si="3"/>
        <v>24</v>
      </c>
      <c r="G98" t="str" cm="1">
        <f t="array" ref="G98">_xlfn.TEXTJOIN(", ", TRUE, IF(ISNUMBER(SEARCH(Index!$A$8:$A$22, Articles_collection_modified!A98)), Index!$A$8:$A$22, ""))</f>
        <v>3dp</v>
      </c>
      <c r="H98" t="str" cm="1">
        <f t="array" ref="H98">IFERROR(INDEX(Index!$A$8:$A$22, MATCH(TRUE, ISNUMBER(SEARCH(Index!$A$8:$A$22, Articles_collection_modified!A98)), 0)), "")</f>
        <v>3dp</v>
      </c>
      <c r="I98" t="str" cm="1">
        <f t="array" ref="I98">IFERROR(INDEX(Index!$A$3:$A$5, MATCH(TRUE, ISNUMBER(SEARCH(Index!$A$3:$A$5, Articles_collection_modified!A98)), 0)), "")</f>
        <v>Technology</v>
      </c>
      <c r="J98" t="str" cm="1">
        <f t="array" ref="J98">IFERROR(INDEX(Index!$A$25:$A$69, MATCH(TRUE, ISNUMBER(SEARCH(Index!$A$25:$A$69, Articles_collection_modified!A98)), 0)), "")</f>
        <v>Architecture</v>
      </c>
      <c r="K98" t="str" cm="1">
        <f t="array" ref="K98">IFERROR(INDEX(Index!$C$3:$C$5, MATCH(TRUE, ISNUMBER(SEARCH(Index!$C$3:$C$5, Articles_collection_modified!A98)), 0)), "")</f>
        <v>H3</v>
      </c>
      <c r="L98" t="str" cm="1">
        <f t="array" ref="L98">_xlfn.TEXTJOIN(", ", TRUE, IF(ISNUMBER(SEARCH(Index!$C$8:$C$58, Articles_collection_modified!A98)), Index!$C$8:$C$58, ""))</f>
        <v>ES-4, HA-1</v>
      </c>
      <c r="M98" t="str" cm="1">
        <f t="array" ref="M98">_xlfn.TEXTJOIN(", ", TRUE, IFERROR(VLOOKUP(_xlfn.TEXTSPLIT(L98, ", "), Index!$C$8:$D$58, 2, FALSE), ""))</f>
        <v>Circular Economy, Green &amp; Connected Construction site</v>
      </c>
      <c r="N98" t="str" cm="1">
        <f t="array" ref="N98">_xlfn.TEXTJOIN(", ", TRUE, _xlfn.UNIQUE(_xlfn.FILTERXML("&lt;t&gt;&lt;s&gt;" &amp; SUBSTITUTE(_xlfn.TEXTJOIN(", ", TRUE, _xlfn.UNIQUE(_xlfn._xlws.FILTER(IFERROR(VLOOKUP(LEFT(_xlfn.TEXTSPLIT(L98, ", "), FIND("-", _xlfn.TEXTSPLIT(L98, ", ")) - 1), Index!$F$8:$G$13, 2, FALSE), ""), IFERROR(VLOOKUP(LEFT(_xlfn.TEXTSPLIT(L98, ", "), FIND("-", _xlfn.TEXTSPLIT(L98, ", ")) - 1), Index!$F$8:$G$13, 2, FALSE), "") &lt;&gt; ""))), ", ", "&lt;/s&gt;&lt;s&gt;") &amp; "&lt;/s&gt;&lt;/t&gt;", "//s[normalize-space()]")))</f>
        <v>Ecological Sustainability, Hydraulic Applications Ecosystem</v>
      </c>
      <c r="O98" t="str" cm="1">
        <f t="array" ref="O98">IFERROR(INDEX(Index!$C$8:$C$58, MATCH(TRUE, ISNUMBER(SEARCH(Index!$C$8:$C$58, Articles_collection_modified!A98)), 0)), "")</f>
        <v>ES-4</v>
      </c>
      <c r="P98" t="str">
        <f>IFERROR(VLOOKUP(LEFT(O98, FIND("-", O98)-1), Index!$F$8:$G$13, 2, FALSE), "Not Found")</f>
        <v>Ecological Sustainability</v>
      </c>
      <c r="Q98" t="str">
        <f>IFERROR(VLOOKUP(O98, Index!$C$8:$D$58, 2, FALSE), "Not Found")</f>
        <v>Circular Economy</v>
      </c>
    </row>
    <row r="99" spans="1:17" x14ac:dyDescent="0.3">
      <c r="A99" t="str">
        <f>LEFT(Articles_collection_modified!A99, FIND(",", Articles_collection_modified!A99) - 1)</f>
        <v>Oceans Protection Treaty Could Take effect from January</v>
      </c>
      <c r="B99" t="str">
        <f>MID(Articles_collection_modified!A99, FIND(",", Articles_collection_modified!A99) + 1, FIND(",", Articles_collection_modified!A99, FIND(",", Articles_collection_modified!A99) + 1) - FIND(",", Articles_collection_modified!A99) - 1)</f>
        <v>https://www.marinetechnologynews.com/news/oceans-protection-treaty-could-649716</v>
      </c>
      <c r="C99" t="str">
        <f>IF(ISNUMBER(FIND(", vol",Articles_collection_modified!A99)), MID(Articles_collection_modified!A99, FIND(", vol", Articles_collection_modified!A99) + 5, FIND(",", Articles_collection_modified!A99, FIND(", vol", Articles_collection_modified!A99) + 5) - FIND(", vol", Articles_collection_modified!A99) - 5), MID(Articles_collection_modified!A99, FIND(",vol", Articles_collection_modified!A99) + 4, FIND(",", Articles_collection_modified!A99, FIND(",vol", Articles_collection_modified!A99) + 4) - FIND(",vol",Articles_collection_modified!A99) - 4))</f>
        <v>12</v>
      </c>
      <c r="D99" t="str">
        <f>IF(ISNUMBER(FIND(", 20", Articles_collection_modified!A99)), MID(Articles_collection_modified!A99, FIND(", 20", Articles_collection_modified!A99) + 2, FIND(",", Articles_collection_modified!A99, FIND(", 20", Articles_collection_modified!A99) + 2) - FIND(", 20", Articles_collection_modified!A99) - 2), MID(Articles_collection_modified!A99, FIND(",20", Articles_collection_modified!A99) + 1, FIND(",", Articles_collection_modified!A99, FIND(",20", Articles_collection_modified!A99) + 1) - FIND(",20", Articles_collection_modified!A99) - 1))</f>
        <v>2025-w24</v>
      </c>
      <c r="E99" t="str">
        <f t="shared" si="2"/>
        <v>2025</v>
      </c>
      <c r="F99" t="str">
        <f t="shared" si="3"/>
        <v>24</v>
      </c>
      <c r="G99" t="str" cm="1">
        <f t="array" ref="G99">_xlfn.TEXTJOIN(", ", TRUE, IF(ISNUMBER(SEARCH(Index!$A$8:$A$22, Articles_collection_modified!A99)), Index!$A$8:$A$22, ""))</f>
        <v>Sustainability</v>
      </c>
      <c r="H99" t="str" cm="1">
        <f t="array" ref="H99">IFERROR(INDEX(Index!$A$8:$A$22, MATCH(TRUE, ISNUMBER(SEARCH(Index!$A$8:$A$22, Articles_collection_modified!A99)), 0)), "")</f>
        <v>Sustainability</v>
      </c>
      <c r="I99" t="str" cm="1">
        <f t="array" ref="I99">IFERROR(INDEX(Index!$A$3:$A$5, MATCH(TRUE, ISNUMBER(SEARCH(Index!$A$3:$A$5, Articles_collection_modified!A99)), 0)), "")</f>
        <v>Technology</v>
      </c>
      <c r="J99" t="str" cm="1">
        <f t="array" ref="J99">IFERROR(INDEX(Index!$A$25:$A$69, MATCH(TRUE, ISNUMBER(SEARCH(Index!$A$25:$A$69, Articles_collection_modified!A99)), 0)), "")</f>
        <v>regulation</v>
      </c>
      <c r="K99" t="str" cm="1">
        <f t="array" ref="K99">IFERROR(INDEX(Index!$C$3:$C$5, MATCH(TRUE, ISNUMBER(SEARCH(Index!$C$3:$C$5, Articles_collection_modified!A99)), 0)), "")</f>
        <v>H1</v>
      </c>
      <c r="L99" t="str" cm="1">
        <f t="array" ref="L99">_xlfn.TEXTJOIN(", ", TRUE, IF(ISNUMBER(SEARCH(Index!$C$8:$C$58, Articles_collection_modified!A99)), Index!$C$8:$C$58, ""))</f>
        <v>ES-2, ES-5</v>
      </c>
      <c r="M99" t="str" cm="1">
        <f t="array" ref="M99">_xlfn.TEXTJOIN(", ", TRUE, IFERROR(VLOOKUP(_xlfn.TEXTSPLIT(L99, ", "), Index!$C$8:$D$58, 2, FALSE), ""))</f>
        <v>Enhanced Emission Policy, Promoting Biodiversity</v>
      </c>
      <c r="N99" t="str" cm="1">
        <f t="array" ref="N99">_xlfn.TEXTJOIN(", ", TRUE, _xlfn.UNIQUE(_xlfn.FILTERXML("&lt;t&gt;&lt;s&gt;" &amp; SUBSTITUTE(_xlfn.TEXTJOIN(", ", TRUE, _xlfn.UNIQUE(_xlfn._xlws.FILTER(IFERROR(VLOOKUP(LEFT(_xlfn.TEXTSPLIT(L99, ", "), FIND("-", _xlfn.TEXTSPLIT(L99, ", ")) - 1), Index!$F$8:$G$13, 2, FALSE), ""), IFERROR(VLOOKUP(LEFT(_xlfn.TEXTSPLIT(L99, ", "), FIND("-", _xlfn.TEXTSPLIT(L99, ", ")) - 1), Index!$F$8:$G$13, 2, FALSE), "") &lt;&gt; ""))), ", ", "&lt;/s&gt;&lt;s&gt;") &amp; "&lt;/s&gt;&lt;/t&gt;", "//s[normalize-space()]")))</f>
        <v>Ecological Sustainability</v>
      </c>
      <c r="O99" t="str" cm="1">
        <f t="array" ref="O99">IFERROR(INDEX(Index!$C$8:$C$58, MATCH(TRUE, ISNUMBER(SEARCH(Index!$C$8:$C$58, Articles_collection_modified!A99)), 0)), "")</f>
        <v>ES-2</v>
      </c>
      <c r="P99" t="str">
        <f>IFERROR(VLOOKUP(LEFT(O99, FIND("-", O99)-1), Index!$F$8:$G$13, 2, FALSE), "Not Found")</f>
        <v>Ecological Sustainability</v>
      </c>
      <c r="Q99" t="str">
        <f>IFERROR(VLOOKUP(O99, Index!$C$8:$D$58, 2, FALSE), "Not Found")</f>
        <v>Enhanced Emission Policy</v>
      </c>
    </row>
    <row r="100" spans="1:17" x14ac:dyDescent="0.3">
      <c r="A100" t="str">
        <f>LEFT(Articles_collection_modified!A100, FIND(",", Articles_collection_modified!A100) - 1)</f>
        <v>Dongfang tests 150-metre blade for world's most powerful offshore wind turbine</v>
      </c>
      <c r="B100" t="str">
        <f>MID(Articles_collection_modified!A100, FIND(",", Articles_collection_modified!A100) + 1, FIND(",", Articles_collection_modified!A100, FIND(",", Articles_collection_modified!A100) + 1) - FIND(",", Articles_collection_modified!A100) - 1)</f>
        <v>https://www.windpowermonthly.com/article/1919950/dongfang-tests-150-metre-blade-worlds-powerful-offshore-wind-turbine</v>
      </c>
      <c r="C100" t="str">
        <f>IF(ISNUMBER(FIND(", vol",Articles_collection_modified!A100)), MID(Articles_collection_modified!A100, FIND(", vol", Articles_collection_modified!A100) + 5, FIND(",", Articles_collection_modified!A100, FIND(", vol", Articles_collection_modified!A100) + 5) - FIND(", vol", Articles_collection_modified!A100) - 5), MID(Articles_collection_modified!A100, FIND(",vol", Articles_collection_modified!A100) + 4, FIND(",", Articles_collection_modified!A100, FIND(",vol", Articles_collection_modified!A100) + 4) - FIND(",vol",Articles_collection_modified!A100) - 4))</f>
        <v>12</v>
      </c>
      <c r="D100" t="str">
        <f>IF(ISNUMBER(FIND(", 20", Articles_collection_modified!A100)), MID(Articles_collection_modified!A100, FIND(", 20", Articles_collection_modified!A100) + 2, FIND(",", Articles_collection_modified!A100, FIND(", 20", Articles_collection_modified!A100) + 2) - FIND(", 20", Articles_collection_modified!A100) - 2), MID(Articles_collection_modified!A100, FIND(",20", Articles_collection_modified!A100) + 1, FIND(",", Articles_collection_modified!A100, FIND(",20", Articles_collection_modified!A100) + 1) - FIND(",20", Articles_collection_modified!A100) - 1))</f>
        <v>2025-w23</v>
      </c>
      <c r="E100" t="str">
        <f t="shared" si="2"/>
        <v>2025</v>
      </c>
      <c r="F100" t="str">
        <f t="shared" si="3"/>
        <v>23</v>
      </c>
      <c r="G100" t="str" cm="1">
        <f t="array" ref="G100">_xlfn.TEXTJOIN(", ", TRUE, IF(ISNUMBER(SEARCH(Index!$A$8:$A$22, Articles_collection_modified!A100)), Index!$A$8:$A$22, ""))</f>
        <v>Industrial applications</v>
      </c>
      <c r="H100" t="str" cm="1">
        <f t="array" ref="H100">IFERROR(INDEX(Index!$A$8:$A$22, MATCH(TRUE, ISNUMBER(SEARCH(Index!$A$8:$A$22, Articles_collection_modified!A100)), 0)), "")</f>
        <v>Industrial applications</v>
      </c>
      <c r="I100" t="str" cm="1">
        <f t="array" ref="I100">IFERROR(INDEX(Index!$A$3:$A$5, MATCH(TRUE, ISNUMBER(SEARCH(Index!$A$3:$A$5, Articles_collection_modified!A100)), 0)), "")</f>
        <v>Technology</v>
      </c>
      <c r="J100" t="str" cm="1">
        <f t="array" ref="J100">IFERROR(INDEX(Index!$A$25:$A$69, MATCH(TRUE, ISNUMBER(SEARCH(Index!$A$25:$A$69, Articles_collection_modified!A100)), 0)), "")</f>
        <v>Prototype</v>
      </c>
      <c r="K100" t="str" cm="1">
        <f t="array" ref="K100">IFERROR(INDEX(Index!$C$3:$C$5, MATCH(TRUE, ISNUMBER(SEARCH(Index!$C$3:$C$5, Articles_collection_modified!A100)), 0)), "")</f>
        <v>H2</v>
      </c>
      <c r="L100" t="str" cm="1">
        <f t="array" ref="L100">_xlfn.TEXTJOIN(", ", TRUE, IF(ISNUMBER(SEARCH(Index!$C$8:$C$58, Articles_collection_modified!A100)), Index!$C$8:$C$58, ""))</f>
        <v>HA-2</v>
      </c>
      <c r="M100" t="str" cm="1">
        <f t="array" ref="M100">_xlfn.TEXTJOIN(", ", TRUE, IFERROR(VLOOKUP(_xlfn.TEXTSPLIT(L100, ", "), Index!$C$8:$D$58, 2, FALSE), ""))</f>
        <v>Advanced Wind Power</v>
      </c>
      <c r="N100" t="str" cm="1">
        <f t="array" ref="N100">_xlfn.TEXTJOIN(", ", TRUE, _xlfn.UNIQUE(_xlfn.FILTERXML("&lt;t&gt;&lt;s&gt;" &amp; SUBSTITUTE(_xlfn.TEXTJOIN(", ", TRUE, _xlfn.UNIQUE(_xlfn._xlws.FILTER(IFERROR(VLOOKUP(LEFT(_xlfn.TEXTSPLIT(L100, ", "), FIND("-", _xlfn.TEXTSPLIT(L100, ", ")) - 1), Index!$F$8:$G$13, 2, FALSE), ""), IFERROR(VLOOKUP(LEFT(_xlfn.TEXTSPLIT(L100, ", "), FIND("-", _xlfn.TEXTSPLIT(L100, ", ")) - 1), Index!$F$8:$G$13, 2, FALSE), "") &lt;&gt; ""))), ", ", "&lt;/s&gt;&lt;s&gt;") &amp; "&lt;/s&gt;&lt;/t&gt;", "//s[normalize-space()]")))</f>
        <v>Hydraulic Applications Ecosystem</v>
      </c>
      <c r="O100" t="str" cm="1">
        <f t="array" ref="O100">IFERROR(INDEX(Index!$C$8:$C$58, MATCH(TRUE, ISNUMBER(SEARCH(Index!$C$8:$C$58, Articles_collection_modified!A100)), 0)), "")</f>
        <v>HA-2</v>
      </c>
      <c r="P100" t="str">
        <f>IFERROR(VLOOKUP(LEFT(O100, FIND("-", O100)-1), Index!$F$8:$G$13, 2, FALSE), "Not Found")</f>
        <v>Hydraulic Applications Ecosystem</v>
      </c>
      <c r="Q100" t="str">
        <f>IFERROR(VLOOKUP(O100, Index!$C$8:$D$58, 2, FALSE), "Not Found")</f>
        <v>Advanced Wind Power</v>
      </c>
    </row>
    <row r="101" spans="1:17" x14ac:dyDescent="0.3">
      <c r="A101" t="str">
        <f>LEFT(Articles_collection_modified!A101, FIND(",", Articles_collection_modified!A101) - 1)</f>
        <v>WÃ¤rtsilÃ¤'s 4-stroke ammonia engine tests reduce GHG emissions by up to 90%</v>
      </c>
      <c r="B101" t="str">
        <f>MID(Articles_collection_modified!A101, FIND(",", Articles_collection_modified!A101) + 1, FIND(",", Articles_collection_modified!A101, FIND(",", Articles_collection_modified!A101) + 1) - FIND(",", Articles_collection_modified!A101) - 1)</f>
        <v>https://www.ship-technology.com/news/wartsilas-4-stroke-ammonia-engine-ghg-emissions/?cf-view</v>
      </c>
      <c r="C101" t="str">
        <f>IF(ISNUMBER(FIND(", vol",Articles_collection_modified!A101)), MID(Articles_collection_modified!A101, FIND(", vol", Articles_collection_modified!A101) + 5, FIND(",", Articles_collection_modified!A101, FIND(", vol", Articles_collection_modified!A101) + 5) - FIND(", vol", Articles_collection_modified!A101) - 5), MID(Articles_collection_modified!A101, FIND(",vol", Articles_collection_modified!A101) + 4, FIND(",", Articles_collection_modified!A101, FIND(",vol", Articles_collection_modified!A101) + 4) - FIND(",vol",Articles_collection_modified!A101) - 4))</f>
        <v>12</v>
      </c>
      <c r="D101" t="str">
        <f>IF(ISNUMBER(FIND(", 20", Articles_collection_modified!A101)), MID(Articles_collection_modified!A101, FIND(", 20", Articles_collection_modified!A101) + 2, FIND(",", Articles_collection_modified!A101, FIND(", 20", Articles_collection_modified!A101) + 2) - FIND(", 20", Articles_collection_modified!A101) - 2), MID(Articles_collection_modified!A101, FIND(",20", Articles_collection_modified!A101) + 1, FIND(",", Articles_collection_modified!A101, FIND(",20", Articles_collection_modified!A101) + 1) - FIND(",20", Articles_collection_modified!A101) - 1))</f>
        <v>2025-w22</v>
      </c>
      <c r="E101" t="str">
        <f t="shared" si="2"/>
        <v>2025</v>
      </c>
      <c r="F101" t="str">
        <f t="shared" si="3"/>
        <v>22</v>
      </c>
      <c r="G101" t="str" cm="1">
        <f t="array" ref="G101">_xlfn.TEXTJOIN(", ", TRUE, IF(ISNUMBER(SEARCH(Index!$A$8:$A$22, Articles_collection_modified!A101)), Index!$A$8:$A$22, ""))</f>
        <v>Maritime</v>
      </c>
      <c r="H101" t="str" cm="1">
        <f t="array" ref="H101">IFERROR(INDEX(Index!$A$8:$A$22, MATCH(TRUE, ISNUMBER(SEARCH(Index!$A$8:$A$22, Articles_collection_modified!A101)), 0)), "")</f>
        <v>Maritime</v>
      </c>
      <c r="I101" t="str" cm="1">
        <f t="array" ref="I101">IFERROR(INDEX(Index!$A$3:$A$5, MATCH(TRUE, ISNUMBER(SEARCH(Index!$A$3:$A$5, Articles_collection_modified!A101)), 0)), "")</f>
        <v>Technology</v>
      </c>
      <c r="J101" t="str" cm="1">
        <f t="array" ref="J101">IFERROR(INDEX(Index!$A$25:$A$69, MATCH(TRUE, ISNUMBER(SEARCH(Index!$A$25:$A$69, Articles_collection_modified!A101)), 0)), "")</f>
        <v>Prototype</v>
      </c>
      <c r="K101" t="str" cm="1">
        <f t="array" ref="K101">IFERROR(INDEX(Index!$C$3:$C$5, MATCH(TRUE, ISNUMBER(SEARCH(Index!$C$3:$C$5, Articles_collection_modified!A101)), 0)), "")</f>
        <v>H2</v>
      </c>
      <c r="L101" t="str" cm="1">
        <f t="array" ref="L101">_xlfn.TEXTJOIN(", ", TRUE, IF(ISNUMBER(SEARCH(Index!$C$8:$C$58, Articles_collection_modified!A101)), Index!$C$8:$C$58, ""))</f>
        <v>ES-2, NB-8</v>
      </c>
      <c r="M101" t="str" cm="1">
        <f t="array" ref="M101">_xlfn.TEXTJOIN(", ", TRUE, IFERROR(VLOOKUP(_xlfn.TEXTSPLIT(L101, ", "), Index!$C$8:$D$58, 2, FALSE), ""))</f>
        <v>Enhanced Emission Policy, Sustainaible Maritime Applications</v>
      </c>
      <c r="N101" t="str" cm="1">
        <f t="array" ref="N101">_xlfn.TEXTJOIN(", ", TRUE, _xlfn.UNIQUE(_xlfn.FILTERXML("&lt;t&gt;&lt;s&gt;" &amp; SUBSTITUTE(_xlfn.TEXTJOIN(", ", TRUE, _xlfn.UNIQUE(_xlfn._xlws.FILTER(IFERROR(VLOOKUP(LEFT(_xlfn.TEXTSPLIT(L101, ", "), FIND("-", _xlfn.TEXTSPLIT(L101, ", ")) - 1), Index!$F$8:$G$13, 2, FALSE), ""), IFERROR(VLOOKUP(LEFT(_xlfn.TEXTSPLIT(L101, ", "), FIND("-", _xlfn.TEXTSPLIT(L101, ", ")) - 1), Index!$F$8:$G$13, 2, FALSE), "") &lt;&gt; ""))), ", ", "&lt;/s&gt;&lt;s&gt;") &amp; "&lt;/s&gt;&lt;/t&gt;", "//s[normalize-space()]")))</f>
        <v>Ecological Sustainability, New Business</v>
      </c>
      <c r="O101" t="str" cm="1">
        <f t="array" ref="O101">IFERROR(INDEX(Index!$C$8:$C$58, MATCH(TRUE, ISNUMBER(SEARCH(Index!$C$8:$C$58, Articles_collection_modified!A101)), 0)), "")</f>
        <v>ES-2</v>
      </c>
      <c r="P101" t="str">
        <f>IFERROR(VLOOKUP(LEFT(O101, FIND("-", O101)-1), Index!$F$8:$G$13, 2, FALSE), "Not Found")</f>
        <v>Ecological Sustainability</v>
      </c>
      <c r="Q101" t="str">
        <f>IFERROR(VLOOKUP(O101, Index!$C$8:$D$58, 2, FALSE), "Not Found")</f>
        <v>Enhanced Emission Policy</v>
      </c>
    </row>
    <row r="102" spans="1:17" x14ac:dyDescent="0.3">
      <c r="A102" t="str">
        <f>LEFT(Articles_collection_modified!A102, FIND(",", Articles_collection_modified!A102) - 1)</f>
        <v>BAR Technologies' WindWings receives Bureau Veritas Type Approval</v>
      </c>
      <c r="B102" t="str">
        <f>MID(Articles_collection_modified!A102, FIND(",", Articles_collection_modified!A102) + 1, FIND(",", Articles_collection_modified!A102, FIND(",", Articles_collection_modified!A102) + 1) - FIND(",", Articles_collection_modified!A102) - 1)</f>
        <v>https://www.ship-technology.com/news/bar-technologies-windwings-bureau-veritas-type-approval-design-certificate/</v>
      </c>
      <c r="C102" t="str">
        <f>IF(ISNUMBER(FIND(", vol",Articles_collection_modified!A102)), MID(Articles_collection_modified!A102, FIND(", vol", Articles_collection_modified!A102) + 5, FIND(",", Articles_collection_modified!A102, FIND(", vol", Articles_collection_modified!A102) + 5) - FIND(", vol", Articles_collection_modified!A102) - 5), MID(Articles_collection_modified!A102, FIND(",vol", Articles_collection_modified!A102) + 4, FIND(",", Articles_collection_modified!A102, FIND(",vol", Articles_collection_modified!A102) + 4) - FIND(",vol",Articles_collection_modified!A102) - 4))</f>
        <v>12</v>
      </c>
      <c r="D102" t="str">
        <f>IF(ISNUMBER(FIND(", 20", Articles_collection_modified!A102)), MID(Articles_collection_modified!A102, FIND(", 20", Articles_collection_modified!A102) + 2, FIND(",", Articles_collection_modified!A102, FIND(", 20", Articles_collection_modified!A102) + 2) - FIND(", 20", Articles_collection_modified!A102) - 2), MID(Articles_collection_modified!A102, FIND(",20", Articles_collection_modified!A102) + 1, FIND(",", Articles_collection_modified!A102, FIND(",20", Articles_collection_modified!A102) + 1) - FIND(",20", Articles_collection_modified!A102) - 1))</f>
        <v>2025-w22</v>
      </c>
      <c r="E102" t="str">
        <f t="shared" si="2"/>
        <v>2025</v>
      </c>
      <c r="F102" t="str">
        <f t="shared" si="3"/>
        <v>22</v>
      </c>
      <c r="G102" t="str" cm="1">
        <f t="array" ref="G102">_xlfn.TEXTJOIN(", ", TRUE, IF(ISNUMBER(SEARCH(Index!$A$8:$A$22, Articles_collection_modified!A102)), Index!$A$8:$A$22, ""))</f>
        <v>Maritime</v>
      </c>
      <c r="H102" t="str" cm="1">
        <f t="array" ref="H102">IFERROR(INDEX(Index!$A$8:$A$22, MATCH(TRUE, ISNUMBER(SEARCH(Index!$A$8:$A$22, Articles_collection_modified!A102)), 0)), "")</f>
        <v>Maritime</v>
      </c>
      <c r="I102" t="str" cm="1">
        <f t="array" ref="I102">IFERROR(INDEX(Index!$A$3:$A$5, MATCH(TRUE, ISNUMBER(SEARCH(Index!$A$3:$A$5, Articles_collection_modified!A102)), 0)), "")</f>
        <v>Technology</v>
      </c>
      <c r="J102" t="str" cm="1">
        <f t="array" ref="J102">IFERROR(INDEX(Index!$A$25:$A$69, MATCH(TRUE, ISNUMBER(SEARCH(Index!$A$25:$A$69, Articles_collection_modified!A102)), 0)), "")</f>
        <v>market development</v>
      </c>
      <c r="K102" t="str" cm="1">
        <f t="array" ref="K102">IFERROR(INDEX(Index!$C$3:$C$5, MATCH(TRUE, ISNUMBER(SEARCH(Index!$C$3:$C$5, Articles_collection_modified!A102)), 0)), "")</f>
        <v>H2</v>
      </c>
      <c r="L102" t="str" cm="1">
        <f t="array" ref="L102">_xlfn.TEXTJOIN(", ", TRUE, IF(ISNUMBER(SEARCH(Index!$C$8:$C$58, Articles_collection_modified!A102)), Index!$C$8:$C$58, ""))</f>
        <v>ES-2, NB-8</v>
      </c>
      <c r="M102" t="str" cm="1">
        <f t="array" ref="M102">_xlfn.TEXTJOIN(", ", TRUE, IFERROR(VLOOKUP(_xlfn.TEXTSPLIT(L102, ", "), Index!$C$8:$D$58, 2, FALSE), ""))</f>
        <v>Enhanced Emission Policy, Sustainaible Maritime Applications</v>
      </c>
      <c r="N102" t="str" cm="1">
        <f t="array" ref="N102">_xlfn.TEXTJOIN(", ", TRUE, _xlfn.UNIQUE(_xlfn.FILTERXML("&lt;t&gt;&lt;s&gt;" &amp; SUBSTITUTE(_xlfn.TEXTJOIN(", ", TRUE, _xlfn.UNIQUE(_xlfn._xlws.FILTER(IFERROR(VLOOKUP(LEFT(_xlfn.TEXTSPLIT(L102, ", "), FIND("-", _xlfn.TEXTSPLIT(L102, ", ")) - 1), Index!$F$8:$G$13, 2, FALSE), ""), IFERROR(VLOOKUP(LEFT(_xlfn.TEXTSPLIT(L102, ", "), FIND("-", _xlfn.TEXTSPLIT(L102, ", ")) - 1), Index!$F$8:$G$13, 2, FALSE), "") &lt;&gt; ""))), ", ", "&lt;/s&gt;&lt;s&gt;") &amp; "&lt;/s&gt;&lt;/t&gt;", "//s[normalize-space()]")))</f>
        <v>Ecological Sustainability, New Business</v>
      </c>
      <c r="O102" t="str" cm="1">
        <f t="array" ref="O102">IFERROR(INDEX(Index!$C$8:$C$58, MATCH(TRUE, ISNUMBER(SEARCH(Index!$C$8:$C$58, Articles_collection_modified!A102)), 0)), "")</f>
        <v>ES-2</v>
      </c>
      <c r="P102" t="str">
        <f>IFERROR(VLOOKUP(LEFT(O102, FIND("-", O102)-1), Index!$F$8:$G$13, 2, FALSE), "Not Found")</f>
        <v>Ecological Sustainability</v>
      </c>
      <c r="Q102" t="str">
        <f>IFERROR(VLOOKUP(O102, Index!$C$8:$D$58, 2, FALSE), "Not Found")</f>
        <v>Enhanced Emission Policy</v>
      </c>
    </row>
    <row r="103" spans="1:17" x14ac:dyDescent="0.3">
      <c r="A103" t="str">
        <f>LEFT(Articles_collection_modified!A103, FIND(",", Articles_collection_modified!A103) - 1)</f>
        <v>Norsepower to equip six GEFO newbuild tankers with rotor sails</v>
      </c>
      <c r="B103" t="str">
        <f>MID(Articles_collection_modified!A103, FIND(",", Articles_collection_modified!A103) + 1, FIND(",", Articles_collection_modified!A103, FIND(",", Articles_collection_modified!A103) + 1) - FIND(",", Articles_collection_modified!A103) - 1)</f>
        <v>https://www.ship-technology.com/news/norsepower-six-gefo-newbuild-tankers-rotor-sails/</v>
      </c>
      <c r="C103" t="str">
        <f>IF(ISNUMBER(FIND(", vol",Articles_collection_modified!A103)), MID(Articles_collection_modified!A103, FIND(", vol", Articles_collection_modified!A103) + 5, FIND(",", Articles_collection_modified!A103, FIND(", vol", Articles_collection_modified!A103) + 5) - FIND(", vol", Articles_collection_modified!A103) - 5), MID(Articles_collection_modified!A103, FIND(",vol", Articles_collection_modified!A103) + 4, FIND(",", Articles_collection_modified!A103, FIND(",vol", Articles_collection_modified!A103) + 4) - FIND(",vol",Articles_collection_modified!A103) - 4))</f>
        <v>12</v>
      </c>
      <c r="D103" t="str">
        <f>IF(ISNUMBER(FIND(", 20", Articles_collection_modified!A103)), MID(Articles_collection_modified!A103, FIND(", 20", Articles_collection_modified!A103) + 2, FIND(",", Articles_collection_modified!A103, FIND(", 20", Articles_collection_modified!A103) + 2) - FIND(", 20", Articles_collection_modified!A103) - 2), MID(Articles_collection_modified!A103, FIND(",20", Articles_collection_modified!A103) + 1, FIND(",", Articles_collection_modified!A103, FIND(",20", Articles_collection_modified!A103) + 1) - FIND(",20", Articles_collection_modified!A103) - 1))</f>
        <v>2025-w22</v>
      </c>
      <c r="E103" t="str">
        <f t="shared" si="2"/>
        <v>2025</v>
      </c>
      <c r="F103" t="str">
        <f t="shared" si="3"/>
        <v>22</v>
      </c>
      <c r="G103" t="str" cm="1">
        <f t="array" ref="G103">_xlfn.TEXTJOIN(", ", TRUE, IF(ISNUMBER(SEARCH(Index!$A$8:$A$22, Articles_collection_modified!A103)), Index!$A$8:$A$22, ""))</f>
        <v>Maritime</v>
      </c>
      <c r="H103" t="str" cm="1">
        <f t="array" ref="H103">IFERROR(INDEX(Index!$A$8:$A$22, MATCH(TRUE, ISNUMBER(SEARCH(Index!$A$8:$A$22, Articles_collection_modified!A103)), 0)), "")</f>
        <v>Maritime</v>
      </c>
      <c r="I103" t="str" cm="1">
        <f t="array" ref="I103">IFERROR(INDEX(Index!$A$3:$A$5, MATCH(TRUE, ISNUMBER(SEARCH(Index!$A$3:$A$5, Articles_collection_modified!A103)), 0)), "")</f>
        <v>Technology</v>
      </c>
      <c r="J103" t="str" cm="1">
        <f t="array" ref="J103">IFERROR(INDEX(Index!$A$25:$A$69, MATCH(TRUE, ISNUMBER(SEARCH(Index!$A$25:$A$69, Articles_collection_modified!A103)), 0)), "")</f>
        <v>market development</v>
      </c>
      <c r="K103" t="str" cm="1">
        <f t="array" ref="K103">IFERROR(INDEX(Index!$C$3:$C$5, MATCH(TRUE, ISNUMBER(SEARCH(Index!$C$3:$C$5, Articles_collection_modified!A103)), 0)), "")</f>
        <v>H1</v>
      </c>
      <c r="L103" t="str" cm="1">
        <f t="array" ref="L103">_xlfn.TEXTJOIN(", ", TRUE, IF(ISNUMBER(SEARCH(Index!$C$8:$C$58, Articles_collection_modified!A103)), Index!$C$8:$C$58, ""))</f>
        <v>ES-2, NB-8</v>
      </c>
      <c r="M103" t="str" cm="1">
        <f t="array" ref="M103">_xlfn.TEXTJOIN(", ", TRUE, IFERROR(VLOOKUP(_xlfn.TEXTSPLIT(L103, ", "), Index!$C$8:$D$58, 2, FALSE), ""))</f>
        <v>Enhanced Emission Policy, Sustainaible Maritime Applications</v>
      </c>
      <c r="N103" t="str" cm="1">
        <f t="array" ref="N103">_xlfn.TEXTJOIN(", ", TRUE, _xlfn.UNIQUE(_xlfn.FILTERXML("&lt;t&gt;&lt;s&gt;" &amp; SUBSTITUTE(_xlfn.TEXTJOIN(", ", TRUE, _xlfn.UNIQUE(_xlfn._xlws.FILTER(IFERROR(VLOOKUP(LEFT(_xlfn.TEXTSPLIT(L103, ", "), FIND("-", _xlfn.TEXTSPLIT(L103, ", ")) - 1), Index!$F$8:$G$13, 2, FALSE), ""), IFERROR(VLOOKUP(LEFT(_xlfn.TEXTSPLIT(L103, ", "), FIND("-", _xlfn.TEXTSPLIT(L103, ", ")) - 1), Index!$F$8:$G$13, 2, FALSE), "") &lt;&gt; ""))), ", ", "&lt;/s&gt;&lt;s&gt;") &amp; "&lt;/s&gt;&lt;/t&gt;", "//s[normalize-space()]")))</f>
        <v>Ecological Sustainability, New Business</v>
      </c>
      <c r="O103" t="str" cm="1">
        <f t="array" ref="O103">IFERROR(INDEX(Index!$C$8:$C$58, MATCH(TRUE, ISNUMBER(SEARCH(Index!$C$8:$C$58, Articles_collection_modified!A103)), 0)), "")</f>
        <v>ES-2</v>
      </c>
      <c r="P103" t="str">
        <f>IFERROR(VLOOKUP(LEFT(O103, FIND("-", O103)-1), Index!$F$8:$G$13, 2, FALSE), "Not Found")</f>
        <v>Ecological Sustainability</v>
      </c>
      <c r="Q103" t="str">
        <f>IFERROR(VLOOKUP(O103, Index!$C$8:$D$58, 2, FALSE), "Not Found")</f>
        <v>Enhanced Emission Policy</v>
      </c>
    </row>
    <row r="104" spans="1:17" x14ac:dyDescent="0.3">
      <c r="A104" t="str">
        <f>LEFT(Articles_collection_modified!A104, FIND(",", Articles_collection_modified!A104) - 1)</f>
        <v>WÃ¤rtsilÃ¤ to supply Fit4Power solution to containership ONE Maestro</v>
      </c>
      <c r="B104" t="str">
        <f>MID(Articles_collection_modified!A104, FIND(",", Articles_collection_modified!A104) + 1, FIND(",", Articles_collection_modified!A104, FIND(",", Articles_collection_modified!A104) + 1) - FIND(",", Articles_collection_modified!A104) - 1)</f>
        <v>https://www.ship-technology.com/news/wartsila-fit4power-solution-containership-one-maestro/</v>
      </c>
      <c r="C104" t="str">
        <f>IF(ISNUMBER(FIND(", vol",Articles_collection_modified!A104)), MID(Articles_collection_modified!A104, FIND(", vol", Articles_collection_modified!A104) + 5, FIND(",", Articles_collection_modified!A104, FIND(", vol", Articles_collection_modified!A104) + 5) - FIND(", vol", Articles_collection_modified!A104) - 5), MID(Articles_collection_modified!A104, FIND(",vol", Articles_collection_modified!A104) + 4, FIND(",", Articles_collection_modified!A104, FIND(",vol", Articles_collection_modified!A104) + 4) - FIND(",vol",Articles_collection_modified!A104) - 4))</f>
        <v>12</v>
      </c>
      <c r="D104" t="str">
        <f>IF(ISNUMBER(FIND(", 20", Articles_collection_modified!A104)), MID(Articles_collection_modified!A104, FIND(", 20", Articles_collection_modified!A104) + 2, FIND(",", Articles_collection_modified!A104, FIND(", 20", Articles_collection_modified!A104) + 2) - FIND(", 20", Articles_collection_modified!A104) - 2), MID(Articles_collection_modified!A104, FIND(",20", Articles_collection_modified!A104) + 1, FIND(",", Articles_collection_modified!A104, FIND(",20", Articles_collection_modified!A104) + 1) - FIND(",20", Articles_collection_modified!A104) - 1))</f>
        <v>2025-w23</v>
      </c>
      <c r="E104" t="str">
        <f t="shared" si="2"/>
        <v>2025</v>
      </c>
      <c r="F104" t="str">
        <f t="shared" si="3"/>
        <v>23</v>
      </c>
      <c r="G104" t="str" cm="1">
        <f t="array" ref="G104">_xlfn.TEXTJOIN(", ", TRUE, IF(ISNUMBER(SEARCH(Index!$A$8:$A$22, Articles_collection_modified!A104)), Index!$A$8:$A$22, ""))</f>
        <v>Maritime</v>
      </c>
      <c r="H104" t="str" cm="1">
        <f t="array" ref="H104">IFERROR(INDEX(Index!$A$8:$A$22, MATCH(TRUE, ISNUMBER(SEARCH(Index!$A$8:$A$22, Articles_collection_modified!A104)), 0)), "")</f>
        <v>Maritime</v>
      </c>
      <c r="I104" t="str" cm="1">
        <f t="array" ref="I104">IFERROR(INDEX(Index!$A$3:$A$5, MATCH(TRUE, ISNUMBER(SEARCH(Index!$A$3:$A$5, Articles_collection_modified!A104)), 0)), "")</f>
        <v>Technology</v>
      </c>
      <c r="J104" t="str" cm="1">
        <f t="array" ref="J104">IFERROR(INDEX(Index!$A$25:$A$69, MATCH(TRUE, ISNUMBER(SEARCH(Index!$A$25:$A$69, Articles_collection_modified!A104)), 0)), "")</f>
        <v>market development</v>
      </c>
      <c r="K104" t="str" cm="1">
        <f t="array" ref="K104">IFERROR(INDEX(Index!$C$3:$C$5, MATCH(TRUE, ISNUMBER(SEARCH(Index!$C$3:$C$5, Articles_collection_modified!A104)), 0)), "")</f>
        <v>H1</v>
      </c>
      <c r="L104" t="str" cm="1">
        <f t="array" ref="L104">_xlfn.TEXTJOIN(", ", TRUE, IF(ISNUMBER(SEARCH(Index!$C$8:$C$58, Articles_collection_modified!A104)), Index!$C$8:$C$58, ""))</f>
        <v>ES-2, NB-8</v>
      </c>
      <c r="M104" t="str" cm="1">
        <f t="array" ref="M104">_xlfn.TEXTJOIN(", ", TRUE, IFERROR(VLOOKUP(_xlfn.TEXTSPLIT(L104, ", "), Index!$C$8:$D$58, 2, FALSE), ""))</f>
        <v>Enhanced Emission Policy, Sustainaible Maritime Applications</v>
      </c>
      <c r="N104" t="str" cm="1">
        <f t="array" ref="N104">_xlfn.TEXTJOIN(", ", TRUE, _xlfn.UNIQUE(_xlfn.FILTERXML("&lt;t&gt;&lt;s&gt;" &amp; SUBSTITUTE(_xlfn.TEXTJOIN(", ", TRUE, _xlfn.UNIQUE(_xlfn._xlws.FILTER(IFERROR(VLOOKUP(LEFT(_xlfn.TEXTSPLIT(L104, ", "), FIND("-", _xlfn.TEXTSPLIT(L104, ", ")) - 1), Index!$F$8:$G$13, 2, FALSE), ""), IFERROR(VLOOKUP(LEFT(_xlfn.TEXTSPLIT(L104, ", "), FIND("-", _xlfn.TEXTSPLIT(L104, ", ")) - 1), Index!$F$8:$G$13, 2, FALSE), "") &lt;&gt; ""))), ", ", "&lt;/s&gt;&lt;s&gt;") &amp; "&lt;/s&gt;&lt;/t&gt;", "//s[normalize-space()]")))</f>
        <v>Ecological Sustainability, New Business</v>
      </c>
      <c r="O104" t="str" cm="1">
        <f t="array" ref="O104">IFERROR(INDEX(Index!$C$8:$C$58, MATCH(TRUE, ISNUMBER(SEARCH(Index!$C$8:$C$58, Articles_collection_modified!A104)), 0)), "")</f>
        <v>ES-2</v>
      </c>
      <c r="P104" t="str">
        <f>IFERROR(VLOOKUP(LEFT(O104, FIND("-", O104)-1), Index!$F$8:$G$13, 2, FALSE), "Not Found")</f>
        <v>Ecological Sustainability</v>
      </c>
      <c r="Q104" t="str">
        <f>IFERROR(VLOOKUP(O104, Index!$C$8:$D$58, 2, FALSE), "Not Found")</f>
        <v>Enhanced Emission Policy</v>
      </c>
    </row>
    <row r="105" spans="1:17" x14ac:dyDescent="0.3">
      <c r="A105" t="str">
        <f>LEFT(Articles_collection_modified!A105, FIND(",", Articles_collection_modified!A105) - 1)</f>
        <v>Kongsberg Maritime and offshore companies sign MoU to launch remote DP operations pilot</v>
      </c>
      <c r="B105" t="str">
        <f>MID(Articles_collection_modified!A105, FIND(",", Articles_collection_modified!A105) + 1, FIND(",", Articles_collection_modified!A105, FIND(",", Articles_collection_modified!A105) + 1) - FIND(",", Articles_collection_modified!A105) - 1)</f>
        <v>https://www.ship-technology.com/news/kongsberg-maritime-offshore-companies-mou-remote-dp-operations-pilot/?cf-view</v>
      </c>
      <c r="C105" t="str">
        <f>IF(ISNUMBER(FIND(", vol",Articles_collection_modified!A105)), MID(Articles_collection_modified!A105, FIND(", vol", Articles_collection_modified!A105) + 5, FIND(",", Articles_collection_modified!A105, FIND(", vol", Articles_collection_modified!A105) + 5) - FIND(", vol", Articles_collection_modified!A105) - 5), MID(Articles_collection_modified!A105, FIND(",vol", Articles_collection_modified!A105) + 4, FIND(",", Articles_collection_modified!A105, FIND(",vol", Articles_collection_modified!A105) + 4) - FIND(",vol",Articles_collection_modified!A105) - 4))</f>
        <v>12</v>
      </c>
      <c r="D105" t="str">
        <f>IF(ISNUMBER(FIND(", 20", Articles_collection_modified!A105)), MID(Articles_collection_modified!A105, FIND(", 20", Articles_collection_modified!A105) + 2, FIND(",", Articles_collection_modified!A105, FIND(", 20", Articles_collection_modified!A105) + 2) - FIND(", 20", Articles_collection_modified!A105) - 2), MID(Articles_collection_modified!A105, FIND(",20", Articles_collection_modified!A105) + 1, FIND(",", Articles_collection_modified!A105, FIND(",20", Articles_collection_modified!A105) + 1) - FIND(",20", Articles_collection_modified!A105) - 1))</f>
        <v>2025-w23</v>
      </c>
      <c r="E105" t="str">
        <f t="shared" si="2"/>
        <v>2025</v>
      </c>
      <c r="F105" t="str">
        <f t="shared" si="3"/>
        <v>23</v>
      </c>
      <c r="G105" t="str" cm="1">
        <f t="array" ref="G105">_xlfn.TEXTJOIN(", ", TRUE, IF(ISNUMBER(SEARCH(Index!$A$8:$A$22, Articles_collection_modified!A105)), Index!$A$8:$A$22, ""))</f>
        <v>Maritime</v>
      </c>
      <c r="H105" t="str" cm="1">
        <f t="array" ref="H105">IFERROR(INDEX(Index!$A$8:$A$22, MATCH(TRUE, ISNUMBER(SEARCH(Index!$A$8:$A$22, Articles_collection_modified!A105)), 0)), "")</f>
        <v>Maritime</v>
      </c>
      <c r="I105" t="str" cm="1">
        <f t="array" ref="I105">IFERROR(INDEX(Index!$A$3:$A$5, MATCH(TRUE, ISNUMBER(SEARCH(Index!$A$3:$A$5, Articles_collection_modified!A105)), 0)), "")</f>
        <v>Technology</v>
      </c>
      <c r="J105" t="str" cm="1">
        <f t="array" ref="J105">IFERROR(INDEX(Index!$A$25:$A$69, MATCH(TRUE, ISNUMBER(SEARCH(Index!$A$25:$A$69, Articles_collection_modified!A105)), 0)), "")</f>
        <v>Prototype</v>
      </c>
      <c r="K105" t="str" cm="1">
        <f t="array" ref="K105">IFERROR(INDEX(Index!$C$3:$C$5, MATCH(TRUE, ISNUMBER(SEARCH(Index!$C$3:$C$5, Articles_collection_modified!A105)), 0)), "")</f>
        <v>H2</v>
      </c>
      <c r="L105" t="str" cm="1">
        <f t="array" ref="L105">_xlfn.TEXTJOIN(", ", TRUE, IF(ISNUMBER(SEARCH(Index!$C$8:$C$58, Articles_collection_modified!A105)), Index!$C$8:$C$58, ""))</f>
        <v>NB-8</v>
      </c>
      <c r="M105" t="str" cm="1">
        <f t="array" ref="M105">_xlfn.TEXTJOIN(", ", TRUE, IFERROR(VLOOKUP(_xlfn.TEXTSPLIT(L105, ", "), Index!$C$8:$D$58, 2, FALSE), ""))</f>
        <v>Sustainaible Maritime Applications</v>
      </c>
      <c r="N105" t="str" cm="1">
        <f t="array" ref="N105">_xlfn.TEXTJOIN(", ", TRUE, _xlfn.UNIQUE(_xlfn.FILTERXML("&lt;t&gt;&lt;s&gt;" &amp; SUBSTITUTE(_xlfn.TEXTJOIN(", ", TRUE, _xlfn.UNIQUE(_xlfn._xlws.FILTER(IFERROR(VLOOKUP(LEFT(_xlfn.TEXTSPLIT(L105, ", "), FIND("-", _xlfn.TEXTSPLIT(L105, ", ")) - 1), Index!$F$8:$G$13, 2, FALSE), ""), IFERROR(VLOOKUP(LEFT(_xlfn.TEXTSPLIT(L105, ", "), FIND("-", _xlfn.TEXTSPLIT(L105, ", ")) - 1), Index!$F$8:$G$13, 2, FALSE), "") &lt;&gt; ""))), ", ", "&lt;/s&gt;&lt;s&gt;") &amp; "&lt;/s&gt;&lt;/t&gt;", "//s[normalize-space()]")))</f>
        <v>New Business</v>
      </c>
      <c r="O105" t="str" cm="1">
        <f t="array" ref="O105">IFERROR(INDEX(Index!$C$8:$C$58, MATCH(TRUE, ISNUMBER(SEARCH(Index!$C$8:$C$58, Articles_collection_modified!A105)), 0)), "")</f>
        <v>NB-8</v>
      </c>
      <c r="P105" t="str">
        <f>IFERROR(VLOOKUP(LEFT(O105, FIND("-", O105)-1), Index!$F$8:$G$13, 2, FALSE), "Not Found")</f>
        <v>New Business</v>
      </c>
      <c r="Q105" t="str">
        <f>IFERROR(VLOOKUP(O105, Index!$C$8:$D$58, 2, FALSE), "Not Found")</f>
        <v>Sustainaible Maritime Applications</v>
      </c>
    </row>
    <row r="106" spans="1:17" x14ac:dyDescent="0.3">
      <c r="A106" t="str">
        <f>LEFT(Articles_collection_modified!A106, FIND(",", Articles_collection_modified!A106) - 1)</f>
        <v>bound4blue gets validation from DNV for wind propulsion performance methodology</v>
      </c>
      <c r="B106" t="str">
        <f>MID(Articles_collection_modified!A106, FIND(",", Articles_collection_modified!A106) + 1, FIND(",", Articles_collection_modified!A106, FIND(",", Articles_collection_modified!A106) + 1) - FIND(",", Articles_collection_modified!A106) - 1)</f>
        <v>https://www.ship-technology.com/news/bound4blue-validation-dnv-wind-propulsion-performance/?cf-view</v>
      </c>
      <c r="C106" t="str">
        <f>IF(ISNUMBER(FIND(", vol",Articles_collection_modified!A106)), MID(Articles_collection_modified!A106, FIND(", vol", Articles_collection_modified!A106) + 5, FIND(",", Articles_collection_modified!A106, FIND(", vol", Articles_collection_modified!A106) + 5) - FIND(", vol", Articles_collection_modified!A106) - 5), MID(Articles_collection_modified!A106, FIND(",vol", Articles_collection_modified!A106) + 4, FIND(",", Articles_collection_modified!A106, FIND(",vol", Articles_collection_modified!A106) + 4) - FIND(",vol",Articles_collection_modified!A106) - 4))</f>
        <v>12</v>
      </c>
      <c r="D106" t="str">
        <f>IF(ISNUMBER(FIND(", 20", Articles_collection_modified!A106)), MID(Articles_collection_modified!A106, FIND(", 20", Articles_collection_modified!A106) + 2, FIND(",", Articles_collection_modified!A106, FIND(", 20", Articles_collection_modified!A106) + 2) - FIND(", 20", Articles_collection_modified!A106) - 2), MID(Articles_collection_modified!A106, FIND(",20", Articles_collection_modified!A106) + 1, FIND(",", Articles_collection_modified!A106, FIND(",20", Articles_collection_modified!A106) + 1) - FIND(",20", Articles_collection_modified!A106) - 1))</f>
        <v>2025-w23</v>
      </c>
      <c r="E106" t="str">
        <f t="shared" si="2"/>
        <v>2025</v>
      </c>
      <c r="F106" t="str">
        <f t="shared" si="3"/>
        <v>23</v>
      </c>
      <c r="G106" t="str" cm="1">
        <f t="array" ref="G106">_xlfn.TEXTJOIN(", ", TRUE, IF(ISNUMBER(SEARCH(Index!$A$8:$A$22, Articles_collection_modified!A106)), Index!$A$8:$A$22, ""))</f>
        <v>Maritime</v>
      </c>
      <c r="H106" t="str" cm="1">
        <f t="array" ref="H106">IFERROR(INDEX(Index!$A$8:$A$22, MATCH(TRUE, ISNUMBER(SEARCH(Index!$A$8:$A$22, Articles_collection_modified!A106)), 0)), "")</f>
        <v>Maritime</v>
      </c>
      <c r="I106" t="str" cm="1">
        <f t="array" ref="I106">IFERROR(INDEX(Index!$A$3:$A$5, MATCH(TRUE, ISNUMBER(SEARCH(Index!$A$3:$A$5, Articles_collection_modified!A106)), 0)), "")</f>
        <v>Technology</v>
      </c>
      <c r="J106" t="str" cm="1">
        <f t="array" ref="J106">IFERROR(INDEX(Index!$A$25:$A$69, MATCH(TRUE, ISNUMBER(SEARCH(Index!$A$25:$A$69, Articles_collection_modified!A106)), 0)), "")</f>
        <v>regulation</v>
      </c>
      <c r="K106" t="str" cm="1">
        <f t="array" ref="K106">IFERROR(INDEX(Index!$C$3:$C$5, MATCH(TRUE, ISNUMBER(SEARCH(Index!$C$3:$C$5, Articles_collection_modified!A106)), 0)), "")</f>
        <v>H1</v>
      </c>
      <c r="L106" t="str" cm="1">
        <f t="array" ref="L106">_xlfn.TEXTJOIN(", ", TRUE, IF(ISNUMBER(SEARCH(Index!$C$8:$C$58, Articles_collection_modified!A106)), Index!$C$8:$C$58, ""))</f>
        <v>ES-2, NB-8</v>
      </c>
      <c r="M106" t="str" cm="1">
        <f t="array" ref="M106">_xlfn.TEXTJOIN(", ", TRUE, IFERROR(VLOOKUP(_xlfn.TEXTSPLIT(L106, ", "), Index!$C$8:$D$58, 2, FALSE), ""))</f>
        <v>Enhanced Emission Policy, Sustainaible Maritime Applications</v>
      </c>
      <c r="N106" t="str" cm="1">
        <f t="array" ref="N106">_xlfn.TEXTJOIN(", ", TRUE, _xlfn.UNIQUE(_xlfn.FILTERXML("&lt;t&gt;&lt;s&gt;" &amp; SUBSTITUTE(_xlfn.TEXTJOIN(", ", TRUE, _xlfn.UNIQUE(_xlfn._xlws.FILTER(IFERROR(VLOOKUP(LEFT(_xlfn.TEXTSPLIT(L106, ", "), FIND("-", _xlfn.TEXTSPLIT(L106, ", ")) - 1), Index!$F$8:$G$13, 2, FALSE), ""), IFERROR(VLOOKUP(LEFT(_xlfn.TEXTSPLIT(L106, ", "), FIND("-", _xlfn.TEXTSPLIT(L106, ", ")) - 1), Index!$F$8:$G$13, 2, FALSE), "") &lt;&gt; ""))), ", ", "&lt;/s&gt;&lt;s&gt;") &amp; "&lt;/s&gt;&lt;/t&gt;", "//s[normalize-space()]")))</f>
        <v>Ecological Sustainability, New Business</v>
      </c>
      <c r="O106" t="str" cm="1">
        <f t="array" ref="O106">IFERROR(INDEX(Index!$C$8:$C$58, MATCH(TRUE, ISNUMBER(SEARCH(Index!$C$8:$C$58, Articles_collection_modified!A106)), 0)), "")</f>
        <v>ES-2</v>
      </c>
      <c r="P106" t="str">
        <f>IFERROR(VLOOKUP(LEFT(O106, FIND("-", O106)-1), Index!$F$8:$G$13, 2, FALSE), "Not Found")</f>
        <v>Ecological Sustainability</v>
      </c>
      <c r="Q106" t="str">
        <f>IFERROR(VLOOKUP(O106, Index!$C$8:$D$58, 2, FALSE), "Not Found")</f>
        <v>Enhanced Emission Policy</v>
      </c>
    </row>
    <row r="107" spans="1:17" x14ac:dyDescent="0.3">
      <c r="A107" t="str">
        <f>LEFT(Articles_collection_modified!A107, FIND(",", Articles_collection_modified!A107) - 1)</f>
        <v>Kongsberg Maritime introduces K-Sail to support WAPS uptake</v>
      </c>
      <c r="B107" t="str">
        <f>MID(Articles_collection_modified!A107, FIND(",", Articles_collection_modified!A107) + 1, FIND(",", Articles_collection_modified!A107, FIND(",", Articles_collection_modified!A107) + 1) - FIND(",", Articles_collection_modified!A107) - 1)</f>
        <v>https://www.ship-technology.com/news/kongsberg-maritime-k-sail-service/?cf-view</v>
      </c>
      <c r="C107" t="str">
        <f>IF(ISNUMBER(FIND(", vol",Articles_collection_modified!A107)), MID(Articles_collection_modified!A107, FIND(", vol", Articles_collection_modified!A107) + 5, FIND(",", Articles_collection_modified!A107, FIND(", vol", Articles_collection_modified!A107) + 5) - FIND(", vol", Articles_collection_modified!A107) - 5), MID(Articles_collection_modified!A107, FIND(",vol", Articles_collection_modified!A107) + 4, FIND(",", Articles_collection_modified!A107, FIND(",vol", Articles_collection_modified!A107) + 4) - FIND(",vol",Articles_collection_modified!A107) - 4))</f>
        <v>12</v>
      </c>
      <c r="D107" t="str">
        <f>IF(ISNUMBER(FIND(", 20", Articles_collection_modified!A107)), MID(Articles_collection_modified!A107, FIND(", 20", Articles_collection_modified!A107) + 2, FIND(",", Articles_collection_modified!A107, FIND(", 20", Articles_collection_modified!A107) + 2) - FIND(", 20", Articles_collection_modified!A107) - 2), MID(Articles_collection_modified!A107, FIND(",20", Articles_collection_modified!A107) + 1, FIND(",", Articles_collection_modified!A107, FIND(",20", Articles_collection_modified!A107) + 1) - FIND(",20", Articles_collection_modified!A107) - 1))</f>
        <v>2025-w24</v>
      </c>
      <c r="E107" t="str">
        <f t="shared" si="2"/>
        <v>2025</v>
      </c>
      <c r="F107" t="str">
        <f t="shared" si="3"/>
        <v>24</v>
      </c>
      <c r="G107" t="str" cm="1">
        <f t="array" ref="G107">_xlfn.TEXTJOIN(", ", TRUE, IF(ISNUMBER(SEARCH(Index!$A$8:$A$22, Articles_collection_modified!A107)), Index!$A$8:$A$22, ""))</f>
        <v>Maritime</v>
      </c>
      <c r="H107" t="str" cm="1">
        <f t="array" ref="H107">IFERROR(INDEX(Index!$A$8:$A$22, MATCH(TRUE, ISNUMBER(SEARCH(Index!$A$8:$A$22, Articles_collection_modified!A107)), 0)), "")</f>
        <v>Maritime</v>
      </c>
      <c r="I107" t="str" cm="1">
        <f t="array" ref="I107">IFERROR(INDEX(Index!$A$3:$A$5, MATCH(TRUE, ISNUMBER(SEARCH(Index!$A$3:$A$5, Articles_collection_modified!A107)), 0)), "")</f>
        <v>product release</v>
      </c>
      <c r="J107" t="str" cm="1">
        <f t="array" ref="J107">IFERROR(INDEX(Index!$A$25:$A$69, MATCH(TRUE, ISNUMBER(SEARCH(Index!$A$25:$A$69, Articles_collection_modified!A107)), 0)), "")</f>
        <v>Service</v>
      </c>
      <c r="K107" t="str" cm="1">
        <f t="array" ref="K107">IFERROR(INDEX(Index!$C$3:$C$5, MATCH(TRUE, ISNUMBER(SEARCH(Index!$C$3:$C$5, Articles_collection_modified!A107)), 0)), "")</f>
        <v>H1</v>
      </c>
      <c r="L107" t="str" cm="1">
        <f t="array" ref="L107">_xlfn.TEXTJOIN(", ", TRUE, IF(ISNUMBER(SEARCH(Index!$C$8:$C$58, Articles_collection_modified!A107)), Index!$C$8:$C$58, ""))</f>
        <v>ES-2, NB-8</v>
      </c>
      <c r="M107" t="str" cm="1">
        <f t="array" ref="M107">_xlfn.TEXTJOIN(", ", TRUE, IFERROR(VLOOKUP(_xlfn.TEXTSPLIT(L107, ", "), Index!$C$8:$D$58, 2, FALSE), ""))</f>
        <v>Enhanced Emission Policy, Sustainaible Maritime Applications</v>
      </c>
      <c r="N107" t="str" cm="1">
        <f t="array" ref="N107">_xlfn.TEXTJOIN(", ", TRUE, _xlfn.UNIQUE(_xlfn.FILTERXML("&lt;t&gt;&lt;s&gt;" &amp; SUBSTITUTE(_xlfn.TEXTJOIN(", ", TRUE, _xlfn.UNIQUE(_xlfn._xlws.FILTER(IFERROR(VLOOKUP(LEFT(_xlfn.TEXTSPLIT(L107, ", "), FIND("-", _xlfn.TEXTSPLIT(L107, ", ")) - 1), Index!$F$8:$G$13, 2, FALSE), ""), IFERROR(VLOOKUP(LEFT(_xlfn.TEXTSPLIT(L107, ", "), FIND("-", _xlfn.TEXTSPLIT(L107, ", ")) - 1), Index!$F$8:$G$13, 2, FALSE), "") &lt;&gt; ""))), ", ", "&lt;/s&gt;&lt;s&gt;") &amp; "&lt;/s&gt;&lt;/t&gt;", "//s[normalize-space()]")))</f>
        <v>Ecological Sustainability, New Business</v>
      </c>
      <c r="O107" t="str" cm="1">
        <f t="array" ref="O107">IFERROR(INDEX(Index!$C$8:$C$58, MATCH(TRUE, ISNUMBER(SEARCH(Index!$C$8:$C$58, Articles_collection_modified!A107)), 0)), "")</f>
        <v>ES-2</v>
      </c>
      <c r="P107" t="str">
        <f>IFERROR(VLOOKUP(LEFT(O107, FIND("-", O107)-1), Index!$F$8:$G$13, 2, FALSE), "Not Found")</f>
        <v>Ecological Sustainability</v>
      </c>
      <c r="Q107" t="str">
        <f>IFERROR(VLOOKUP(O107, Index!$C$8:$D$58, 2, FALSE), "Not Found")</f>
        <v>Enhanced Emission Policy</v>
      </c>
    </row>
    <row r="108" spans="1:17" x14ac:dyDescent="0.3">
      <c r="A108" t="str">
        <f>LEFT(Articles_collection_modified!A108, FIND(",", Articles_collection_modified!A108) - 1)</f>
        <v>Kawasaki Introduces Four-Legged Robotic ATV</v>
      </c>
      <c r="B108" t="str">
        <f>MID(Articles_collection_modified!A108, FIND(",", Articles_collection_modified!A108) + 1, FIND(",", Articles_collection_modified!A108, FIND(",", Articles_collection_modified!A108) + 1) - FIND(",", Articles_collection_modified!A108) - 1)</f>
        <v>https://www.assemblymag.com/articles/99293-kawasaki-introduces-four-legged-robotic-atv</v>
      </c>
      <c r="C108" t="str">
        <f>IF(ISNUMBER(FIND(", vol",Articles_collection_modified!A108)), MID(Articles_collection_modified!A108, FIND(", vol", Articles_collection_modified!A108) + 5, FIND(",", Articles_collection_modified!A108, FIND(", vol", Articles_collection_modified!A108) + 5) - FIND(", vol", Articles_collection_modified!A108) - 5), MID(Articles_collection_modified!A108, FIND(",vol", Articles_collection_modified!A108) + 4, FIND(",", Articles_collection_modified!A108, FIND(",vol", Articles_collection_modified!A108) + 4) - FIND(",vol",Articles_collection_modified!A108) - 4))</f>
        <v>12</v>
      </c>
      <c r="D108" t="str">
        <f>IF(ISNUMBER(FIND(", 20", Articles_collection_modified!A108)), MID(Articles_collection_modified!A108, FIND(", 20", Articles_collection_modified!A108) + 2, FIND(",", Articles_collection_modified!A108, FIND(", 20", Articles_collection_modified!A108) + 2) - FIND(", 20", Articles_collection_modified!A108) - 2), MID(Articles_collection_modified!A108, FIND(",20", Articles_collection_modified!A108) + 1, FIND(",", Articles_collection_modified!A108, FIND(",20", Articles_collection_modified!A108) + 1) - FIND(",20", Articles_collection_modified!A108) - 1))</f>
        <v>2025-w23</v>
      </c>
      <c r="E108" t="str">
        <f t="shared" si="2"/>
        <v>2025</v>
      </c>
      <c r="F108" t="str">
        <f t="shared" si="3"/>
        <v>23</v>
      </c>
      <c r="G108" t="str" cm="1">
        <f t="array" ref="G108">_xlfn.TEXTJOIN(", ", TRUE, IF(ISNUMBER(SEARCH(Index!$A$8:$A$22, Articles_collection_modified!A108)), Index!$A$8:$A$22, ""))</f>
        <v>Robotics</v>
      </c>
      <c r="H108" t="str" cm="1">
        <f t="array" ref="H108">IFERROR(INDEX(Index!$A$8:$A$22, MATCH(TRUE, ISNUMBER(SEARCH(Index!$A$8:$A$22, Articles_collection_modified!A108)), 0)), "")</f>
        <v>Robotics</v>
      </c>
      <c r="I108" t="str" cm="1">
        <f t="array" ref="I108">IFERROR(INDEX(Index!$A$3:$A$5, MATCH(TRUE, ISNUMBER(SEARCH(Index!$A$3:$A$5, Articles_collection_modified!A108)), 0)), "")</f>
        <v>product release</v>
      </c>
      <c r="J108" t="str" cm="1">
        <f t="array" ref="J108">IFERROR(INDEX(Index!$A$25:$A$69, MATCH(TRUE, ISNUMBER(SEARCH(Index!$A$25:$A$69, Articles_collection_modified!A108)), 0)), "")</f>
        <v>System</v>
      </c>
      <c r="K108" t="str" cm="1">
        <f t="array" ref="K108">IFERROR(INDEX(Index!$C$3:$C$5, MATCH(TRUE, ISNUMBER(SEARCH(Index!$C$3:$C$5, Articles_collection_modified!A108)), 0)), "")</f>
        <v>H1</v>
      </c>
      <c r="L108" t="str" cm="1">
        <f t="array" ref="L108">_xlfn.TEXTJOIN(", ", TRUE, IF(ISNUMBER(SEARCH(Index!$C$8:$C$58, Articles_collection_modified!A108)), Index!$C$8:$C$58, ""))</f>
        <v>IPr-2</v>
      </c>
      <c r="M108" t="str" cm="1">
        <f t="array" ref="M108">_xlfn.TEXTJOIN(", ", TRUE, IFERROR(VLOOKUP(_xlfn.TEXTSPLIT(L108, ", "), Index!$C$8:$D$58, 2, FALSE), ""))</f>
        <v>Advanced Robotics</v>
      </c>
      <c r="N108" t="str" cm="1">
        <f t="array" ref="N108">_xlfn.TEXTJOIN(", ", TRUE, _xlfn.UNIQUE(_xlfn.FILTERXML("&lt;t&gt;&lt;s&gt;" &amp; SUBSTITUTE(_xlfn.TEXTJOIN(", ", TRUE, _xlfn.UNIQUE(_xlfn._xlws.FILTER(IFERROR(VLOOKUP(LEFT(_xlfn.TEXTSPLIT(L108, ", "), FIND("-", _xlfn.TEXTSPLIT(L108, ", ")) - 1), Index!$F$8:$G$13, 2, FALSE), ""), IFERROR(VLOOKUP(LEFT(_xlfn.TEXTSPLIT(L108, ", "), FIND("-", _xlfn.TEXTSPLIT(L108, ", ")) - 1), Index!$F$8:$G$13, 2, FALSE), "") &lt;&gt; ""))), ", ", "&lt;/s&gt;&lt;s&gt;") &amp; "&lt;/s&gt;&lt;/t&gt;", "//s[normalize-space()]")))</f>
        <v>Intelligent Production</v>
      </c>
      <c r="O108" t="str" cm="1">
        <f t="array" ref="O108">IFERROR(INDEX(Index!$C$8:$C$58, MATCH(TRUE, ISNUMBER(SEARCH(Index!$C$8:$C$58, Articles_collection_modified!A108)), 0)), "")</f>
        <v>IPr-2</v>
      </c>
      <c r="P108" t="str">
        <f>IFERROR(VLOOKUP(LEFT(O108, FIND("-", O108)-1), Index!$F$8:$G$13, 2, FALSE), "Not Found")</f>
        <v>Intelligent Production</v>
      </c>
      <c r="Q108" t="str">
        <f>IFERROR(VLOOKUP(O108, Index!$C$8:$D$58, 2, FALSE), "Not Found")</f>
        <v>Advanced Robotics</v>
      </c>
    </row>
    <row r="109" spans="1:17" x14ac:dyDescent="0.3">
      <c r="A109" t="str">
        <f>LEFT(Articles_collection_modified!A109, FIND(",", Articles_collection_modified!A109) - 1)</f>
        <v>Humanoid Robotic Welders to Tackle Shipyard Automation</v>
      </c>
      <c r="B109" t="str">
        <f>MID(Articles_collection_modified!A109, FIND(",", Articles_collection_modified!A109) + 1, FIND(",", Articles_collection_modified!A109, FIND(",", Articles_collection_modified!A109) + 1) - FIND(",", Articles_collection_modified!A109) - 1)</f>
        <v>https://www.assemblymag.com/articles/99296-humanoid-robotic-welders-to-tackle-shipyard-automation</v>
      </c>
      <c r="C109" t="str">
        <f>IF(ISNUMBER(FIND(", vol",Articles_collection_modified!A109)), MID(Articles_collection_modified!A109, FIND(", vol", Articles_collection_modified!A109) + 5, FIND(",", Articles_collection_modified!A109, FIND(", vol", Articles_collection_modified!A109) + 5) - FIND(", vol", Articles_collection_modified!A109) - 5), MID(Articles_collection_modified!A109, FIND(",vol", Articles_collection_modified!A109) + 4, FIND(",", Articles_collection_modified!A109, FIND(",vol", Articles_collection_modified!A109) + 4) - FIND(",vol",Articles_collection_modified!A109) - 4))</f>
        <v>12</v>
      </c>
      <c r="D109" t="str">
        <f>IF(ISNUMBER(FIND(", 20", Articles_collection_modified!A109)), MID(Articles_collection_modified!A109, FIND(", 20", Articles_collection_modified!A109) + 2, FIND(",", Articles_collection_modified!A109, FIND(", 20", Articles_collection_modified!A109) + 2) - FIND(", 20", Articles_collection_modified!A109) - 2), MID(Articles_collection_modified!A109, FIND(",20", Articles_collection_modified!A109) + 1, FIND(",", Articles_collection_modified!A109, FIND(",20", Articles_collection_modified!A109) + 1) - FIND(",20", Articles_collection_modified!A109) - 1))</f>
        <v>2025-w23</v>
      </c>
      <c r="E109" t="str">
        <f t="shared" si="2"/>
        <v>2025</v>
      </c>
      <c r="F109" t="str">
        <f t="shared" si="3"/>
        <v>23</v>
      </c>
      <c r="G109" t="str" cm="1">
        <f t="array" ref="G109">_xlfn.TEXTJOIN(", ", TRUE, IF(ISNUMBER(SEARCH(Index!$A$8:$A$22, Articles_collection_modified!A109)), Index!$A$8:$A$22, ""))</f>
        <v>Industrial mfg, Robotics</v>
      </c>
      <c r="H109" t="str" cm="1">
        <f t="array" ref="H109">IFERROR(INDEX(Index!$A$8:$A$22, MATCH(TRUE, ISNUMBER(SEARCH(Index!$A$8:$A$22, Articles_collection_modified!A109)), 0)), "")</f>
        <v>Industrial mfg</v>
      </c>
      <c r="I109" t="str" cm="1">
        <f t="array" ref="I109">IFERROR(INDEX(Index!$A$3:$A$5, MATCH(TRUE, ISNUMBER(SEARCH(Index!$A$3:$A$5, Articles_collection_modified!A109)), 0)), "")</f>
        <v>SEEP</v>
      </c>
      <c r="J109" t="str" cm="1">
        <f t="array" ref="J109">IFERROR(INDEX(Index!$A$25:$A$69, MATCH(TRUE, ISNUMBER(SEARCH(Index!$A$25:$A$69, Articles_collection_modified!A109)), 0)), "")</f>
        <v>partnership</v>
      </c>
      <c r="K109" t="str" cm="1">
        <f t="array" ref="K109">IFERROR(INDEX(Index!$C$3:$C$5, MATCH(TRUE, ISNUMBER(SEARCH(Index!$C$3:$C$5, Articles_collection_modified!A109)), 0)), "")</f>
        <v>H2</v>
      </c>
      <c r="L109" t="str" cm="1">
        <f t="array" ref="L109">_xlfn.TEXTJOIN(", ", TRUE, IF(ISNUMBER(SEARCH(Index!$C$8:$C$58, Articles_collection_modified!A109)), Index!$C$8:$C$58, ""))</f>
        <v>IPr-2</v>
      </c>
      <c r="M109" t="str" cm="1">
        <f t="array" ref="M109">_xlfn.TEXTJOIN(", ", TRUE, IFERROR(VLOOKUP(_xlfn.TEXTSPLIT(L109, ", "), Index!$C$8:$D$58, 2, FALSE), ""))</f>
        <v>Advanced Robotics</v>
      </c>
      <c r="N109" t="str" cm="1">
        <f t="array" ref="N109">_xlfn.TEXTJOIN(", ", TRUE, _xlfn.UNIQUE(_xlfn.FILTERXML("&lt;t&gt;&lt;s&gt;" &amp; SUBSTITUTE(_xlfn.TEXTJOIN(", ", TRUE, _xlfn.UNIQUE(_xlfn._xlws.FILTER(IFERROR(VLOOKUP(LEFT(_xlfn.TEXTSPLIT(L109, ", "), FIND("-", _xlfn.TEXTSPLIT(L109, ", ")) - 1), Index!$F$8:$G$13, 2, FALSE), ""), IFERROR(VLOOKUP(LEFT(_xlfn.TEXTSPLIT(L109, ", "), FIND("-", _xlfn.TEXTSPLIT(L109, ", ")) - 1), Index!$F$8:$G$13, 2, FALSE), "") &lt;&gt; ""))), ", ", "&lt;/s&gt;&lt;s&gt;") &amp; "&lt;/s&gt;&lt;/t&gt;", "//s[normalize-space()]")))</f>
        <v>Intelligent Production</v>
      </c>
      <c r="O109" t="str" cm="1">
        <f t="array" ref="O109">IFERROR(INDEX(Index!$C$8:$C$58, MATCH(TRUE, ISNUMBER(SEARCH(Index!$C$8:$C$58, Articles_collection_modified!A109)), 0)), "")</f>
        <v>IPr-2</v>
      </c>
      <c r="P109" t="str">
        <f>IFERROR(VLOOKUP(LEFT(O109, FIND("-", O109)-1), Index!$F$8:$G$13, 2, FALSE), "Not Found")</f>
        <v>Intelligent Production</v>
      </c>
      <c r="Q109" t="str">
        <f>IFERROR(VLOOKUP(O109, Index!$C$8:$D$58, 2, FALSE), "Not Found")</f>
        <v>Advanced Robotics</v>
      </c>
    </row>
    <row r="110" spans="1:17" x14ac:dyDescent="0.3">
      <c r="A110" t="str">
        <f>LEFT(Articles_collection_modified!A110, FIND(",", Articles_collection_modified!A110) - 1)</f>
        <v>Renault Invests in Humanoid Robot Maker</v>
      </c>
      <c r="B110" t="str">
        <f>MID(Articles_collection_modified!A110, FIND(",", Articles_collection_modified!A110) + 1, FIND(",", Articles_collection_modified!A110, FIND(",", Articles_collection_modified!A110) + 1) - FIND(",", Articles_collection_modified!A110) - 1)</f>
        <v>https://www.assemblymag.com/articles/99315-renault-invests-in-humanoid-robot-maker</v>
      </c>
      <c r="C110" t="str">
        <f>IF(ISNUMBER(FIND(", vol",Articles_collection_modified!A110)), MID(Articles_collection_modified!A110, FIND(", vol", Articles_collection_modified!A110) + 5, FIND(",", Articles_collection_modified!A110, FIND(", vol", Articles_collection_modified!A110) + 5) - FIND(", vol", Articles_collection_modified!A110) - 5), MID(Articles_collection_modified!A110, FIND(",vol", Articles_collection_modified!A110) + 4, FIND(",", Articles_collection_modified!A110, FIND(",vol", Articles_collection_modified!A110) + 4) - FIND(",vol",Articles_collection_modified!A110) - 4))</f>
        <v>12</v>
      </c>
      <c r="D110" t="str">
        <f>IF(ISNUMBER(FIND(", 20", Articles_collection_modified!A110)), MID(Articles_collection_modified!A110, FIND(", 20", Articles_collection_modified!A110) + 2, FIND(",", Articles_collection_modified!A110, FIND(", 20", Articles_collection_modified!A110) + 2) - FIND(", 20", Articles_collection_modified!A110) - 2), MID(Articles_collection_modified!A110, FIND(",20", Articles_collection_modified!A110) + 1, FIND(",", Articles_collection_modified!A110, FIND(",20", Articles_collection_modified!A110) + 1) - FIND(",20", Articles_collection_modified!A110) - 1))</f>
        <v>2025-w24</v>
      </c>
      <c r="E110" t="str">
        <f t="shared" si="2"/>
        <v>2025</v>
      </c>
      <c r="F110" t="str">
        <f t="shared" si="3"/>
        <v>24</v>
      </c>
      <c r="G110" t="str" cm="1">
        <f t="array" ref="G110">_xlfn.TEXTJOIN(", ", TRUE, IF(ISNUMBER(SEARCH(Index!$A$8:$A$22, Articles_collection_modified!A110)), Index!$A$8:$A$22, ""))</f>
        <v>Industrial mfg, Robotics</v>
      </c>
      <c r="H110" t="str" cm="1">
        <f t="array" ref="H110">IFERROR(INDEX(Index!$A$8:$A$22, MATCH(TRUE, ISNUMBER(SEARCH(Index!$A$8:$A$22, Articles_collection_modified!A110)), 0)), "")</f>
        <v>Industrial mfg</v>
      </c>
      <c r="I110" t="str" cm="1">
        <f t="array" ref="I110">IFERROR(INDEX(Index!$A$3:$A$5, MATCH(TRUE, ISNUMBER(SEARCH(Index!$A$3:$A$5, Articles_collection_modified!A110)), 0)), "")</f>
        <v>SEEP</v>
      </c>
      <c r="J110" t="str" cm="1">
        <f t="array" ref="J110">IFERROR(INDEX(Index!$A$25:$A$69, MATCH(TRUE, ISNUMBER(SEARCH(Index!$A$25:$A$69, Articles_collection_modified!A110)), 0)), "")</f>
        <v>investment</v>
      </c>
      <c r="K110" t="str" cm="1">
        <f t="array" ref="K110">IFERROR(INDEX(Index!$C$3:$C$5, MATCH(TRUE, ISNUMBER(SEARCH(Index!$C$3:$C$5, Articles_collection_modified!A110)), 0)), "")</f>
        <v>H2</v>
      </c>
      <c r="L110" t="str" cm="1">
        <f t="array" ref="L110">_xlfn.TEXTJOIN(", ", TRUE, IF(ISNUMBER(SEARCH(Index!$C$8:$C$58, Articles_collection_modified!A110)), Index!$C$8:$C$58, ""))</f>
        <v>HA-5, IPr-2</v>
      </c>
      <c r="M110" t="str" cm="1">
        <f t="array" ref="M110">_xlfn.TEXTJOIN(", ", TRUE, IFERROR(VLOOKUP(_xlfn.TEXTSPLIT(L110, ", "), Index!$C$8:$D$58, 2, FALSE), ""))</f>
        <v>Intelligent &amp; Efficient Factory, Advanced Robotics</v>
      </c>
      <c r="N110" t="str" cm="1">
        <f t="array" ref="N110">_xlfn.TEXTJOIN(", ", TRUE, _xlfn.UNIQUE(_xlfn.FILTERXML("&lt;t&gt;&lt;s&gt;" &amp; SUBSTITUTE(_xlfn.TEXTJOIN(", ", TRUE, _xlfn.UNIQUE(_xlfn._xlws.FILTER(IFERROR(VLOOKUP(LEFT(_xlfn.TEXTSPLIT(L110, ", "), FIND("-", _xlfn.TEXTSPLIT(L110, ", ")) - 1), Index!$F$8:$G$13, 2, FALSE), ""), IFERROR(VLOOKUP(LEFT(_xlfn.TEXTSPLIT(L110, ", "), FIND("-", _xlfn.TEXTSPLIT(L110, ", ")) - 1), Index!$F$8:$G$13, 2, FALSE), "") &lt;&gt; ""))), ", ", "&lt;/s&gt;&lt;s&gt;") &amp; "&lt;/s&gt;&lt;/t&gt;", "//s[normalize-space()]")))</f>
        <v>Hydraulic Applications Ecosystem, Intelligent Production</v>
      </c>
      <c r="O110" t="str" cm="1">
        <f t="array" ref="O110">IFERROR(INDEX(Index!$C$8:$C$58, MATCH(TRUE, ISNUMBER(SEARCH(Index!$C$8:$C$58, Articles_collection_modified!A110)), 0)), "")</f>
        <v>HA-5</v>
      </c>
      <c r="P110" t="str">
        <f>IFERROR(VLOOKUP(LEFT(O110, FIND("-", O110)-1), Index!$F$8:$G$13, 2, FALSE), "Not Found")</f>
        <v>Hydraulic Applications Ecosystem</v>
      </c>
      <c r="Q110" t="str">
        <f>IFERROR(VLOOKUP(O110, Index!$C$8:$D$58, 2, FALSE), "Not Found")</f>
        <v>Intelligent &amp; Efficient Factory</v>
      </c>
    </row>
    <row r="111" spans="1:17" x14ac:dyDescent="0.3">
      <c r="A111" t="str">
        <f>LEFT(Articles_collection_modified!A111, FIND(",", Articles_collection_modified!A111) - 1)</f>
        <v>Circular Construction Hub aims to increase reuse of building materials in Scotland</v>
      </c>
      <c r="B111" t="str">
        <f>MID(Articles_collection_modified!A111, FIND(",", Articles_collection_modified!A111) + 1, FIND(",", Articles_collection_modified!A111, FIND(",", Articles_collection_modified!A111) + 1) - FIND(",", Articles_collection_modified!A111) - 1)</f>
        <v>https://www.pbctoday.co.uk/news/mmc-news/circular-construction-hub-aims-to-increase-reuse-of-building-materials-in-scotland/151837/</v>
      </c>
      <c r="C111" t="str">
        <f>IF(ISNUMBER(FIND(", vol",Articles_collection_modified!A111)), MID(Articles_collection_modified!A111, FIND(", vol", Articles_collection_modified!A111) + 5, FIND(",", Articles_collection_modified!A111, FIND(", vol", Articles_collection_modified!A111) + 5) - FIND(", vol", Articles_collection_modified!A111) - 5), MID(Articles_collection_modified!A111, FIND(",vol", Articles_collection_modified!A111) + 4, FIND(",", Articles_collection_modified!A111, FIND(",vol", Articles_collection_modified!A111) + 4) - FIND(",vol",Articles_collection_modified!A111) - 4))</f>
        <v>12</v>
      </c>
      <c r="D111" t="str">
        <f>IF(ISNUMBER(FIND(", 20", Articles_collection_modified!A111)), MID(Articles_collection_modified!A111, FIND(", 20", Articles_collection_modified!A111) + 2, FIND(",", Articles_collection_modified!A111, FIND(", 20", Articles_collection_modified!A111) + 2) - FIND(", 20", Articles_collection_modified!A111) - 2), MID(Articles_collection_modified!A111, FIND(",20", Articles_collection_modified!A111) + 1, FIND(",", Articles_collection_modified!A111, FIND(",20", Articles_collection_modified!A111) + 1) - FIND(",20", Articles_collection_modified!A111) - 1))</f>
        <v>2025-w23</v>
      </c>
      <c r="E111" t="str">
        <f t="shared" si="2"/>
        <v>2025</v>
      </c>
      <c r="F111" t="str">
        <f t="shared" si="3"/>
        <v>23</v>
      </c>
      <c r="G111" t="str" cm="1">
        <f t="array" ref="G111">_xlfn.TEXTJOIN(", ", TRUE, IF(ISNUMBER(SEARCH(Index!$A$8:$A$22, Articles_collection_modified!A111)), Index!$A$8:$A$22, ""))</f>
        <v>Sustainability</v>
      </c>
      <c r="H111" t="str" cm="1">
        <f t="array" ref="H111">IFERROR(INDEX(Index!$A$8:$A$22, MATCH(TRUE, ISNUMBER(SEARCH(Index!$A$8:$A$22, Articles_collection_modified!A111)), 0)), "")</f>
        <v>Sustainability</v>
      </c>
      <c r="I111" t="str" cm="1">
        <f t="array" ref="I111">IFERROR(INDEX(Index!$A$3:$A$5, MATCH(TRUE, ISNUMBER(SEARCH(Index!$A$3:$A$5, Articles_collection_modified!A111)), 0)), "")</f>
        <v>Technology</v>
      </c>
      <c r="J111" t="str" cm="1">
        <f t="array" ref="J111">IFERROR(INDEX(Index!$A$25:$A$69, MATCH(TRUE, ISNUMBER(SEARCH(Index!$A$25:$A$69, Articles_collection_modified!A111)), 0)), "")</f>
        <v>Materials</v>
      </c>
      <c r="K111" t="str" cm="1">
        <f t="array" ref="K111">IFERROR(INDEX(Index!$C$3:$C$5, MATCH(TRUE, ISNUMBER(SEARCH(Index!$C$3:$C$5, Articles_collection_modified!A111)), 0)), "")</f>
        <v>H3</v>
      </c>
      <c r="L111" t="str" cm="1">
        <f t="array" ref="L111">_xlfn.TEXTJOIN(", ", TRUE, IF(ISNUMBER(SEARCH(Index!$C$8:$C$58, Articles_collection_modified!A111)), Index!$C$8:$C$58, ""))</f>
        <v>ES-4, HA-1</v>
      </c>
      <c r="M111" t="str" cm="1">
        <f t="array" ref="M111">_xlfn.TEXTJOIN(", ", TRUE, IFERROR(VLOOKUP(_xlfn.TEXTSPLIT(L111, ", "), Index!$C$8:$D$58, 2, FALSE), ""))</f>
        <v>Circular Economy, Green &amp; Connected Construction site</v>
      </c>
      <c r="N111" t="str" cm="1">
        <f t="array" ref="N111">_xlfn.TEXTJOIN(", ", TRUE, _xlfn.UNIQUE(_xlfn.FILTERXML("&lt;t&gt;&lt;s&gt;" &amp; SUBSTITUTE(_xlfn.TEXTJOIN(", ", TRUE, _xlfn.UNIQUE(_xlfn._xlws.FILTER(IFERROR(VLOOKUP(LEFT(_xlfn.TEXTSPLIT(L111, ", "), FIND("-", _xlfn.TEXTSPLIT(L111, ", ")) - 1), Index!$F$8:$G$13, 2, FALSE), ""), IFERROR(VLOOKUP(LEFT(_xlfn.TEXTSPLIT(L111, ", "), FIND("-", _xlfn.TEXTSPLIT(L111, ", ")) - 1), Index!$F$8:$G$13, 2, FALSE), "") &lt;&gt; ""))), ", ", "&lt;/s&gt;&lt;s&gt;") &amp; "&lt;/s&gt;&lt;/t&gt;", "//s[normalize-space()]")))</f>
        <v>Ecological Sustainability, Hydraulic Applications Ecosystem</v>
      </c>
      <c r="O111" t="str" cm="1">
        <f t="array" ref="O111">IFERROR(INDEX(Index!$C$8:$C$58, MATCH(TRUE, ISNUMBER(SEARCH(Index!$C$8:$C$58, Articles_collection_modified!A111)), 0)), "")</f>
        <v>ES-4</v>
      </c>
      <c r="P111" t="str">
        <f>IFERROR(VLOOKUP(LEFT(O111, FIND("-", O111)-1), Index!$F$8:$G$13, 2, FALSE), "Not Found")</f>
        <v>Ecological Sustainability</v>
      </c>
      <c r="Q111" t="str">
        <f>IFERROR(VLOOKUP(O111, Index!$C$8:$D$58, 2, FALSE), "Not Found")</f>
        <v>Circular Economy</v>
      </c>
    </row>
    <row r="112" spans="1:17" x14ac:dyDescent="0.3">
      <c r="A112" t="str">
        <f>LEFT(Articles_collection_modified!A112, FIND(",", Articles_collection_modified!A112) - 1)</f>
        <v>Giatec forms strategic partnership with Sika - On-Site Magazine</v>
      </c>
      <c r="B112" t="str">
        <f>MID(Articles_collection_modified!A112, FIND(",", Articles_collection_modified!A112) + 1, FIND(",", Articles_collection_modified!A112, FIND(",", Articles_collection_modified!A112) + 1) - FIND(",", Articles_collection_modified!A112) - 1)</f>
        <v>https://www.on-sitemag.com/construction/giatec-forms-strategic-partnership-with-sika/1003985312/</v>
      </c>
      <c r="C112" t="str">
        <f>IF(ISNUMBER(FIND(", vol",Articles_collection_modified!A112)), MID(Articles_collection_modified!A112, FIND(", vol", Articles_collection_modified!A112) + 5, FIND(",", Articles_collection_modified!A112, FIND(", vol", Articles_collection_modified!A112) + 5) - FIND(", vol", Articles_collection_modified!A112) - 5), MID(Articles_collection_modified!A112, FIND(",vol", Articles_collection_modified!A112) + 4, FIND(",", Articles_collection_modified!A112, FIND(",vol", Articles_collection_modified!A112) + 4) - FIND(",vol",Articles_collection_modified!A112) - 4))</f>
        <v>12</v>
      </c>
      <c r="D112" t="str">
        <f>IF(ISNUMBER(FIND(", 20", Articles_collection_modified!A112)), MID(Articles_collection_modified!A112, FIND(", 20", Articles_collection_modified!A112) + 2, FIND(",", Articles_collection_modified!A112, FIND(", 20", Articles_collection_modified!A112) + 2) - FIND(", 20", Articles_collection_modified!A112) - 2), MID(Articles_collection_modified!A112, FIND(",20", Articles_collection_modified!A112) + 1, FIND(",", Articles_collection_modified!A112, FIND(",20", Articles_collection_modified!A112) + 1) - FIND(",20", Articles_collection_modified!A112) - 1))</f>
        <v>2025-w23</v>
      </c>
      <c r="E112" t="str">
        <f t="shared" si="2"/>
        <v>2025</v>
      </c>
      <c r="F112" t="str">
        <f t="shared" si="3"/>
        <v>23</v>
      </c>
      <c r="G112" t="str" cm="1">
        <f t="array" ref="G112">_xlfn.TEXTJOIN(", ", TRUE, IF(ISNUMBER(SEARCH(Index!$A$8:$A$22, Articles_collection_modified!A112)), Index!$A$8:$A$22, ""))</f>
        <v>Sensors</v>
      </c>
      <c r="H112" t="str" cm="1">
        <f t="array" ref="H112">IFERROR(INDEX(Index!$A$8:$A$22, MATCH(TRUE, ISNUMBER(SEARCH(Index!$A$8:$A$22, Articles_collection_modified!A112)), 0)), "")</f>
        <v>Sensors</v>
      </c>
      <c r="I112" t="str" cm="1">
        <f t="array" ref="I112">IFERROR(INDEX(Index!$A$3:$A$5, MATCH(TRUE, ISNUMBER(SEARCH(Index!$A$3:$A$5, Articles_collection_modified!A112)), 0)), "")</f>
        <v>Technology</v>
      </c>
      <c r="J112" t="str" cm="1">
        <f t="array" ref="J112">IFERROR(INDEX(Index!$A$25:$A$69, MATCH(TRUE, ISNUMBER(SEARCH(Index!$A$25:$A$69, Articles_collection_modified!A112)), 0)), "")</f>
        <v>investment</v>
      </c>
      <c r="K112" t="str" cm="1">
        <f t="array" ref="K112">IFERROR(INDEX(Index!$C$3:$C$5, MATCH(TRUE, ISNUMBER(SEARCH(Index!$C$3:$C$5, Articles_collection_modified!A112)), 0)), "")</f>
        <v>H2</v>
      </c>
      <c r="L112" t="str" cm="1">
        <f t="array" ref="L112">_xlfn.TEXTJOIN(", ", TRUE, IF(ISNUMBER(SEARCH(Index!$C$8:$C$58, Articles_collection_modified!A112)), Index!$C$8:$C$58, ""))</f>
        <v>HA-1</v>
      </c>
      <c r="M112" t="str" cm="1">
        <f t="array" ref="M112">_xlfn.TEXTJOIN(", ", TRUE, IFERROR(VLOOKUP(_xlfn.TEXTSPLIT(L112, ", "), Index!$C$8:$D$58, 2, FALSE), ""))</f>
        <v>Green &amp; Connected Construction site</v>
      </c>
      <c r="N112" t="str" cm="1">
        <f t="array" ref="N112">_xlfn.TEXTJOIN(", ", TRUE, _xlfn.UNIQUE(_xlfn.FILTERXML("&lt;t&gt;&lt;s&gt;" &amp; SUBSTITUTE(_xlfn.TEXTJOIN(", ", TRUE, _xlfn.UNIQUE(_xlfn._xlws.FILTER(IFERROR(VLOOKUP(LEFT(_xlfn.TEXTSPLIT(L112, ", "), FIND("-", _xlfn.TEXTSPLIT(L112, ", ")) - 1), Index!$F$8:$G$13, 2, FALSE), ""), IFERROR(VLOOKUP(LEFT(_xlfn.TEXTSPLIT(L112, ", "), FIND("-", _xlfn.TEXTSPLIT(L112, ", ")) - 1), Index!$F$8:$G$13, 2, FALSE), "") &lt;&gt; ""))), ", ", "&lt;/s&gt;&lt;s&gt;") &amp; "&lt;/s&gt;&lt;/t&gt;", "//s[normalize-space()]")))</f>
        <v>Hydraulic Applications Ecosystem</v>
      </c>
      <c r="O112" t="str" cm="1">
        <f t="array" ref="O112">IFERROR(INDEX(Index!$C$8:$C$58, MATCH(TRUE, ISNUMBER(SEARCH(Index!$C$8:$C$58, Articles_collection_modified!A112)), 0)), "")</f>
        <v>HA-1</v>
      </c>
      <c r="P112" t="str">
        <f>IFERROR(VLOOKUP(LEFT(O112, FIND("-", O112)-1), Index!$F$8:$G$13, 2, FALSE), "Not Found")</f>
        <v>Hydraulic Applications Ecosystem</v>
      </c>
      <c r="Q112" t="str">
        <f>IFERROR(VLOOKUP(O112, Index!$C$8:$D$58, 2, FALSE), "Not Found")</f>
        <v>Green &amp; Connected Construction site</v>
      </c>
    </row>
    <row r="113" spans="1:17" x14ac:dyDescent="0.3">
      <c r="A113" t="str">
        <f>LEFT(Articles_collection_modified!A113, FIND(",", Articles_collection_modified!A113) - 1)</f>
        <v>Fugro Ocean Visions Team Up for Ocean-Based Carbon Removal Tech</v>
      </c>
      <c r="B113" t="str">
        <f>MID(Articles_collection_modified!A113, FIND(",", Articles_collection_modified!A113) + 1, FIND(",", Articles_collection_modified!A113, FIND(",", Articles_collection_modified!A113) + 1) - FIND(",", Articles_collection_modified!A113) - 1)</f>
        <v>https://www.marinetechnologynews.com/news/fugro-ocean-visions-ocean-649728</v>
      </c>
      <c r="C113" t="str">
        <f>IF(ISNUMBER(FIND(", vol",Articles_collection_modified!A113)), MID(Articles_collection_modified!A113, FIND(", vol", Articles_collection_modified!A113) + 5, FIND(",", Articles_collection_modified!A113, FIND(", vol", Articles_collection_modified!A113) + 5) - FIND(", vol", Articles_collection_modified!A113) - 5), MID(Articles_collection_modified!A113, FIND(",vol", Articles_collection_modified!A113) + 4, FIND(",", Articles_collection_modified!A113, FIND(",vol", Articles_collection_modified!A113) + 4) - FIND(",vol",Articles_collection_modified!A113) - 4))</f>
        <v>12</v>
      </c>
      <c r="D113" t="str">
        <f>IF(ISNUMBER(FIND(", 20", Articles_collection_modified!A113)), MID(Articles_collection_modified!A113, FIND(", 20", Articles_collection_modified!A113) + 2, FIND(",", Articles_collection_modified!A113, FIND(", 20", Articles_collection_modified!A113) + 2) - FIND(", 20", Articles_collection_modified!A113) - 2), MID(Articles_collection_modified!A113, FIND(",20", Articles_collection_modified!A113) + 1, FIND(",", Articles_collection_modified!A113, FIND(",20", Articles_collection_modified!A113) + 1) - FIND(",20", Articles_collection_modified!A113) - 1))</f>
        <v>2025-w24</v>
      </c>
      <c r="E113" t="str">
        <f t="shared" si="2"/>
        <v>2025</v>
      </c>
      <c r="F113" t="str">
        <f t="shared" si="3"/>
        <v>24</v>
      </c>
      <c r="G113" t="str" cm="1">
        <f t="array" ref="G113">_xlfn.TEXTJOIN(", ", TRUE, IF(ISNUMBER(SEARCH(Index!$A$8:$A$22, Articles_collection_modified!A113)), Index!$A$8:$A$22, ""))</f>
        <v>Sustainability</v>
      </c>
      <c r="H113" t="str" cm="1">
        <f t="array" ref="H113">IFERROR(INDEX(Index!$A$8:$A$22, MATCH(TRUE, ISNUMBER(SEARCH(Index!$A$8:$A$22, Articles_collection_modified!A113)), 0)), "")</f>
        <v>Sustainability</v>
      </c>
      <c r="I113" t="str" cm="1">
        <f t="array" ref="I113">IFERROR(INDEX(Index!$A$3:$A$5, MATCH(TRUE, ISNUMBER(SEARCH(Index!$A$3:$A$5, Articles_collection_modified!A113)), 0)), "")</f>
        <v>Technology</v>
      </c>
      <c r="J113" t="str" cm="1">
        <f t="array" ref="J113">IFERROR(INDEX(Index!$A$25:$A$69, MATCH(TRUE, ISNUMBER(SEARCH(Index!$A$25:$A$69, Articles_collection_modified!A113)), 0)), "")</f>
        <v>Research</v>
      </c>
      <c r="K113" t="str" cm="1">
        <f t="array" ref="K113">IFERROR(INDEX(Index!$C$3:$C$5, MATCH(TRUE, ISNUMBER(SEARCH(Index!$C$3:$C$5, Articles_collection_modified!A113)), 0)), "")</f>
        <v>H3</v>
      </c>
      <c r="L113" t="str" cm="1">
        <f t="array" ref="L113">_xlfn.TEXTJOIN(", ", TRUE, IF(ISNUMBER(SEARCH(Index!$C$8:$C$58, Articles_collection_modified!A113)), Index!$C$8:$C$58, ""))</f>
        <v>ES-7, NB-6</v>
      </c>
      <c r="M113" t="str" cm="1">
        <f t="array" ref="M113">_xlfn.TEXTJOIN(", ", TRUE, IFERROR(VLOOKUP(_xlfn.TEXTSPLIT(L113, ", "), Index!$C$8:$D$58, 2, FALSE), ""))</f>
        <v>Geo-Engineering &amp; Clean Air, Green Energy System</v>
      </c>
      <c r="N113" t="str" cm="1">
        <f t="array" ref="N113">_xlfn.TEXTJOIN(", ", TRUE, _xlfn.UNIQUE(_xlfn.FILTERXML("&lt;t&gt;&lt;s&gt;" &amp; SUBSTITUTE(_xlfn.TEXTJOIN(", ", TRUE, _xlfn.UNIQUE(_xlfn._xlws.FILTER(IFERROR(VLOOKUP(LEFT(_xlfn.TEXTSPLIT(L113, ", "), FIND("-", _xlfn.TEXTSPLIT(L113, ", ")) - 1), Index!$F$8:$G$13, 2, FALSE), ""), IFERROR(VLOOKUP(LEFT(_xlfn.TEXTSPLIT(L113, ", "), FIND("-", _xlfn.TEXTSPLIT(L113, ", ")) - 1), Index!$F$8:$G$13, 2, FALSE), "") &lt;&gt; ""))), ", ", "&lt;/s&gt;&lt;s&gt;") &amp; "&lt;/s&gt;&lt;/t&gt;", "//s[normalize-space()]")))</f>
        <v>Ecological Sustainability, New Business</v>
      </c>
      <c r="O113" t="str" cm="1">
        <f t="array" ref="O113">IFERROR(INDEX(Index!$C$8:$C$58, MATCH(TRUE, ISNUMBER(SEARCH(Index!$C$8:$C$58, Articles_collection_modified!A113)), 0)), "")</f>
        <v>ES-7</v>
      </c>
      <c r="P113" t="str">
        <f>IFERROR(VLOOKUP(LEFT(O113, FIND("-", O113)-1), Index!$F$8:$G$13, 2, FALSE), "Not Found")</f>
        <v>Ecological Sustainability</v>
      </c>
      <c r="Q113" t="str">
        <f>IFERROR(VLOOKUP(O113, Index!$C$8:$D$58, 2, FALSE), "Not Found")</f>
        <v>Geo-Engineering &amp; Clean Air</v>
      </c>
    </row>
    <row r="114" spans="1:17" x14ac:dyDescent="0.3">
      <c r="A114" t="str">
        <f>LEFT(Articles_collection_modified!A114, FIND(",", Articles_collection_modified!A114) - 1)</f>
        <v>Caterpillar announces annual product updates for Cat hydraulic excavators | Industrial Vehicle Technology International</v>
      </c>
      <c r="B114" t="str">
        <f>MID(Articles_collection_modified!A114, FIND(",", Articles_collection_modified!A114) + 1, FIND(",", Articles_collection_modified!A114, FIND(",", Articles_collection_modified!A114) + 1) - FIND(",", Articles_collection_modified!A114) - 1)</f>
        <v>https://www.ivtinternational.com/news/construction/caterpillar-announces-annual-product-updates-for-cat-hydraulic-excavators.html</v>
      </c>
      <c r="C114" t="str">
        <f>IF(ISNUMBER(FIND(", vol",Articles_collection_modified!A114)), MID(Articles_collection_modified!A114, FIND(", vol", Articles_collection_modified!A114) + 5, FIND(",", Articles_collection_modified!A114, FIND(", vol", Articles_collection_modified!A114) + 5) - FIND(", vol", Articles_collection_modified!A114) - 5), MID(Articles_collection_modified!A114, FIND(",vol", Articles_collection_modified!A114) + 4, FIND(",", Articles_collection_modified!A114, FIND(",vol", Articles_collection_modified!A114) + 4) - FIND(",vol",Articles_collection_modified!A114) - 4))</f>
        <v>11</v>
      </c>
      <c r="D114" t="str">
        <f>IF(ISNUMBER(FIND(", 20", Articles_collection_modified!A114)), MID(Articles_collection_modified!A114, FIND(", 20", Articles_collection_modified!A114) + 2, FIND(",", Articles_collection_modified!A114, FIND(", 20", Articles_collection_modified!A114) + 2) - FIND(", 20", Articles_collection_modified!A114) - 2), MID(Articles_collection_modified!A114, FIND(",20", Articles_collection_modified!A114) + 1, FIND(",", Articles_collection_modified!A114, FIND(",20", Articles_collection_modified!A114) + 1) - FIND(",20", Articles_collection_modified!A114) - 1))</f>
        <v>2025-w22</v>
      </c>
      <c r="E114" t="str">
        <f t="shared" si="2"/>
        <v>2025</v>
      </c>
      <c r="F114" t="str">
        <f t="shared" si="3"/>
        <v>22</v>
      </c>
      <c r="G114" t="str" cm="1">
        <f t="array" ref="G114">_xlfn.TEXTJOIN(", ", TRUE, IF(ISNUMBER(SEARCH(Index!$A$8:$A$22, Articles_collection_modified!A114)), Index!$A$8:$A$22, ""))</f>
        <v>Mobile</v>
      </c>
      <c r="H114" t="str" cm="1">
        <f t="array" ref="H114">IFERROR(INDEX(Index!$A$8:$A$22, MATCH(TRUE, ISNUMBER(SEARCH(Index!$A$8:$A$22, Articles_collection_modified!A114)), 0)), "")</f>
        <v>Mobile</v>
      </c>
      <c r="I114" t="str" cm="1">
        <f t="array" ref="I114">IFERROR(INDEX(Index!$A$3:$A$5, MATCH(TRUE, ISNUMBER(SEARCH(Index!$A$3:$A$5, Articles_collection_modified!A114)), 0)), "")</f>
        <v>product release</v>
      </c>
      <c r="J114" t="str" cm="1">
        <f t="array" ref="J114">IFERROR(INDEX(Index!$A$25:$A$69, MATCH(TRUE, ISNUMBER(SEARCH(Index!$A$25:$A$69, Articles_collection_modified!A114)), 0)), "")</f>
        <v>Software</v>
      </c>
      <c r="K114" t="str" cm="1">
        <f t="array" ref="K114">IFERROR(INDEX(Index!$C$3:$C$5, MATCH(TRUE, ISNUMBER(SEARCH(Index!$C$3:$C$5, Articles_collection_modified!A114)), 0)), "")</f>
        <v>H1</v>
      </c>
      <c r="L114" t="str" cm="1">
        <f t="array" ref="L114">_xlfn.TEXTJOIN(", ", TRUE, IF(ISNUMBER(SEARCH(Index!$C$8:$C$58, Articles_collection_modified!A114)), Index!$C$8:$C$58, ""))</f>
        <v>HA-1, SD-5</v>
      </c>
      <c r="M114" t="str" cm="1">
        <f t="array" ref="M114">_xlfn.TEXTJOIN(", ", TRUE, IFERROR(VLOOKUP(_xlfn.TEXTSPLIT(L114, ", "), Index!$C$8:$D$58, 2, FALSE), ""))</f>
        <v>Green &amp; Connected Construction site, New Data Management Strategies</v>
      </c>
      <c r="N114" t="str" cm="1">
        <f t="array" ref="N114">_xlfn.TEXTJOIN(", ", TRUE, _xlfn.UNIQUE(_xlfn.FILTERXML("&lt;t&gt;&lt;s&gt;" &amp; SUBSTITUTE(_xlfn.TEXTJOIN(", ", TRUE, _xlfn.UNIQUE(_xlfn._xlws.FILTER(IFERROR(VLOOKUP(LEFT(_xlfn.TEXTSPLIT(L114, ", "), FIND("-", _xlfn.TEXTSPLIT(L114, ", ")) - 1), Index!$F$8:$G$13, 2, FALSE), ""), IFERROR(VLOOKUP(LEFT(_xlfn.TEXTSPLIT(L114, ", "), FIND("-", _xlfn.TEXTSPLIT(L114, ", ")) - 1), Index!$F$8:$G$13, 2, FALSE), "") &lt;&gt; ""))), ", ", "&lt;/s&gt;&lt;s&gt;") &amp; "&lt;/s&gt;&lt;/t&gt;", "//s[normalize-space()]")))</f>
        <v>Hydraulic Applications Ecosystem, Smart Data Usage</v>
      </c>
      <c r="O114" t="str" cm="1">
        <f t="array" ref="O114">IFERROR(INDEX(Index!$C$8:$C$58, MATCH(TRUE, ISNUMBER(SEARCH(Index!$C$8:$C$58, Articles_collection_modified!A114)), 0)), "")</f>
        <v>HA-1</v>
      </c>
      <c r="P114" t="str">
        <f>IFERROR(VLOOKUP(LEFT(O114, FIND("-", O114)-1), Index!$F$8:$G$13, 2, FALSE), "Not Found")</f>
        <v>Hydraulic Applications Ecosystem</v>
      </c>
      <c r="Q114" t="str">
        <f>IFERROR(VLOOKUP(O114, Index!$C$8:$D$58, 2, FALSE), "Not Found")</f>
        <v>Green &amp; Connected Construction site</v>
      </c>
    </row>
    <row r="115" spans="1:17" x14ac:dyDescent="0.3">
      <c r="A115" t="str">
        <f>LEFT(Articles_collection_modified!A115, FIND(",", Articles_collection_modified!A115) - 1)</f>
        <v>Europe's largest H2 refuelling station opens in DÃ¼sseldorf - electrive.com</v>
      </c>
      <c r="B115" t="str">
        <f>MID(Articles_collection_modified!A115, FIND(",", Articles_collection_modified!A115) + 1, FIND(",", Articles_collection_modified!A115, FIND(",", Articles_collection_modified!A115) + 1) - FIND(",", Articles_collection_modified!A115) - 1)</f>
        <v>https://www.electrive.com/2025/05/27/europes-largest-h2-refuelling-station-opens-in-dusseldorf/</v>
      </c>
      <c r="C115" t="str">
        <f>IF(ISNUMBER(FIND(", vol",Articles_collection_modified!A115)), MID(Articles_collection_modified!A115, FIND(", vol", Articles_collection_modified!A115) + 5, FIND(",", Articles_collection_modified!A115, FIND(", vol", Articles_collection_modified!A115) + 5) - FIND(", vol", Articles_collection_modified!A115) - 5), MID(Articles_collection_modified!A115, FIND(",vol", Articles_collection_modified!A115) + 4, FIND(",", Articles_collection_modified!A115, FIND(",vol", Articles_collection_modified!A115) + 4) - FIND(",vol",Articles_collection_modified!A115) - 4))</f>
        <v>11</v>
      </c>
      <c r="D115" t="str">
        <f>IF(ISNUMBER(FIND(", 20", Articles_collection_modified!A115)), MID(Articles_collection_modified!A115, FIND(", 20", Articles_collection_modified!A115) + 2, FIND(",", Articles_collection_modified!A115, FIND(", 20", Articles_collection_modified!A115) + 2) - FIND(", 20", Articles_collection_modified!A115) - 2), MID(Articles_collection_modified!A115, FIND(",20", Articles_collection_modified!A115) + 1, FIND(",", Articles_collection_modified!A115, FIND(",20", Articles_collection_modified!A115) + 1) - FIND(",20", Articles_collection_modified!A115) - 1))</f>
        <v>2025-w22</v>
      </c>
      <c r="E115" t="str">
        <f t="shared" si="2"/>
        <v>2025</v>
      </c>
      <c r="F115" t="str">
        <f t="shared" si="3"/>
        <v>22</v>
      </c>
      <c r="G115" t="str" cm="1">
        <f t="array" ref="G115">_xlfn.TEXTJOIN(", ", TRUE, IF(ISNUMBER(SEARCH(Index!$A$8:$A$22, Articles_collection_modified!A115)), Index!$A$8:$A$22, ""))</f>
        <v>Sustainability</v>
      </c>
      <c r="H115" t="str" cm="1">
        <f t="array" ref="H115">IFERROR(INDEX(Index!$A$8:$A$22, MATCH(TRUE, ISNUMBER(SEARCH(Index!$A$8:$A$22, Articles_collection_modified!A115)), 0)), "")</f>
        <v>Sustainability</v>
      </c>
      <c r="I115" t="str" cm="1">
        <f t="array" ref="I115">IFERROR(INDEX(Index!$A$3:$A$5, MATCH(TRUE, ISNUMBER(SEARCH(Index!$A$3:$A$5, Articles_collection_modified!A115)), 0)), "")</f>
        <v>SEEP</v>
      </c>
      <c r="J115" t="str" cm="1">
        <f t="array" ref="J115">IFERROR(INDEX(Index!$A$25:$A$69, MATCH(TRUE, ISNUMBER(SEARCH(Index!$A$25:$A$69, Articles_collection_modified!A115)), 0)), "")</f>
        <v>market development</v>
      </c>
      <c r="K115" t="str" cm="1">
        <f t="array" ref="K115">IFERROR(INDEX(Index!$C$3:$C$5, MATCH(TRUE, ISNUMBER(SEARCH(Index!$C$3:$C$5, Articles_collection_modified!A115)), 0)), "")</f>
        <v>H1</v>
      </c>
      <c r="L115" t="str" cm="1">
        <f t="array" ref="L115">_xlfn.TEXTJOIN(", ", TRUE, IF(ISNUMBER(SEARCH(Index!$C$8:$C$58, Articles_collection_modified!A115)), Index!$C$8:$C$58, ""))</f>
        <v>ES-2, NB-6</v>
      </c>
      <c r="M115" t="str" cm="1">
        <f t="array" ref="M115">_xlfn.TEXTJOIN(", ", TRUE, IFERROR(VLOOKUP(_xlfn.TEXTSPLIT(L115, ", "), Index!$C$8:$D$58, 2, FALSE), ""))</f>
        <v>Enhanced Emission Policy, Green Energy System</v>
      </c>
      <c r="N115" t="str" cm="1">
        <f t="array" ref="N115">_xlfn.TEXTJOIN(", ", TRUE, _xlfn.UNIQUE(_xlfn.FILTERXML("&lt;t&gt;&lt;s&gt;" &amp; SUBSTITUTE(_xlfn.TEXTJOIN(", ", TRUE, _xlfn.UNIQUE(_xlfn._xlws.FILTER(IFERROR(VLOOKUP(LEFT(_xlfn.TEXTSPLIT(L115, ", "), FIND("-", _xlfn.TEXTSPLIT(L115, ", ")) - 1), Index!$F$8:$G$13, 2, FALSE), ""), IFERROR(VLOOKUP(LEFT(_xlfn.TEXTSPLIT(L115, ", "), FIND("-", _xlfn.TEXTSPLIT(L115, ", ")) - 1), Index!$F$8:$G$13, 2, FALSE), "") &lt;&gt; ""))), ", ", "&lt;/s&gt;&lt;s&gt;") &amp; "&lt;/s&gt;&lt;/t&gt;", "//s[normalize-space()]")))</f>
        <v>Ecological Sustainability, New Business</v>
      </c>
      <c r="O115" t="str" cm="1">
        <f t="array" ref="O115">IFERROR(INDEX(Index!$C$8:$C$58, MATCH(TRUE, ISNUMBER(SEARCH(Index!$C$8:$C$58, Articles_collection_modified!A115)), 0)), "")</f>
        <v>ES-2</v>
      </c>
      <c r="P115" t="str">
        <f>IFERROR(VLOOKUP(LEFT(O115, FIND("-", O115)-1), Index!$F$8:$G$13, 2, FALSE), "Not Found")</f>
        <v>Ecological Sustainability</v>
      </c>
      <c r="Q115" t="str">
        <f>IFERROR(VLOOKUP(O115, Index!$C$8:$D$58, 2, FALSE), "Not Found")</f>
        <v>Enhanced Emission Policy</v>
      </c>
    </row>
    <row r="116" spans="1:17" x14ac:dyDescent="0.3">
      <c r="A116" t="str">
        <f>LEFT(Articles_collection_modified!A116, FIND(",", Articles_collection_modified!A116) - 1)</f>
        <v>European Council approves softened CO2 targets - electrive.com</v>
      </c>
      <c r="B116" t="str">
        <f>MID(Articles_collection_modified!A116, FIND(",", Articles_collection_modified!A116) + 1, FIND(",", Articles_collection_modified!A116, FIND(",", Articles_collection_modified!A116) + 1) - FIND(",", Articles_collection_modified!A116) - 1)</f>
        <v>https://www.electrive.com/2025/05/27/european-council-approves-softened-co2-targets/</v>
      </c>
      <c r="C116" t="str">
        <f>IF(ISNUMBER(FIND(", vol",Articles_collection_modified!A116)), MID(Articles_collection_modified!A116, FIND(", vol", Articles_collection_modified!A116) + 5, FIND(",", Articles_collection_modified!A116, FIND(", vol", Articles_collection_modified!A116) + 5) - FIND(", vol", Articles_collection_modified!A116) - 5), MID(Articles_collection_modified!A116, FIND(",vol", Articles_collection_modified!A116) + 4, FIND(",", Articles_collection_modified!A116, FIND(",vol", Articles_collection_modified!A116) + 4) - FIND(",vol",Articles_collection_modified!A116) - 4))</f>
        <v>11</v>
      </c>
      <c r="D116" t="str">
        <f>IF(ISNUMBER(FIND(", 20", Articles_collection_modified!A116)), MID(Articles_collection_modified!A116, FIND(", 20", Articles_collection_modified!A116) + 2, FIND(",", Articles_collection_modified!A116, FIND(", 20", Articles_collection_modified!A116) + 2) - FIND(", 20", Articles_collection_modified!A116) - 2), MID(Articles_collection_modified!A116, FIND(",20", Articles_collection_modified!A116) + 1, FIND(",", Articles_collection_modified!A116, FIND(",20", Articles_collection_modified!A116) + 1) - FIND(",20", Articles_collection_modified!A116) - 1))</f>
        <v>2025-w22</v>
      </c>
      <c r="E116" t="str">
        <f t="shared" si="2"/>
        <v>2025</v>
      </c>
      <c r="F116" t="str">
        <f t="shared" si="3"/>
        <v>22</v>
      </c>
      <c r="G116" t="str" cm="1">
        <f t="array" ref="G116">_xlfn.TEXTJOIN(", ", TRUE, IF(ISNUMBER(SEARCH(Index!$A$8:$A$22, Articles_collection_modified!A116)), Index!$A$8:$A$22, ""))</f>
        <v>Mobile, Sustainability</v>
      </c>
      <c r="H116" t="str" cm="1">
        <f t="array" ref="H116">IFERROR(INDEX(Index!$A$8:$A$22, MATCH(TRUE, ISNUMBER(SEARCH(Index!$A$8:$A$22, Articles_collection_modified!A116)), 0)), "")</f>
        <v>Mobile</v>
      </c>
      <c r="I116" t="str" cm="1">
        <f t="array" ref="I116">IFERROR(INDEX(Index!$A$3:$A$5, MATCH(TRUE, ISNUMBER(SEARCH(Index!$A$3:$A$5, Articles_collection_modified!A116)), 0)), "")</f>
        <v>SEEP</v>
      </c>
      <c r="J116" t="str" cm="1">
        <f t="array" ref="J116">IFERROR(INDEX(Index!$A$25:$A$69, MATCH(TRUE, ISNUMBER(SEARCH(Index!$A$25:$A$69, Articles_collection_modified!A116)), 0)), "")</f>
        <v>regulation</v>
      </c>
      <c r="K116" t="str" cm="1">
        <f t="array" ref="K116">IFERROR(INDEX(Index!$C$3:$C$5, MATCH(TRUE, ISNUMBER(SEARCH(Index!$C$3:$C$5, Articles_collection_modified!A116)), 0)), "")</f>
        <v>H1</v>
      </c>
      <c r="L116" t="str" cm="1">
        <f t="array" ref="L116">_xlfn.TEXTJOIN(", ", TRUE, IF(ISNUMBER(SEARCH(Index!$C$8:$C$58, Articles_collection_modified!A116)), Index!$C$8:$C$58, ""))</f>
        <v>ES-2</v>
      </c>
      <c r="M116" t="str" cm="1">
        <f t="array" ref="M116">_xlfn.TEXTJOIN(", ", TRUE, IFERROR(VLOOKUP(_xlfn.TEXTSPLIT(L116, ", "), Index!$C$8:$D$58, 2, FALSE), ""))</f>
        <v>Enhanced Emission Policy</v>
      </c>
      <c r="N116" t="str" cm="1">
        <f t="array" ref="N116">_xlfn.TEXTJOIN(", ", TRUE, _xlfn.UNIQUE(_xlfn.FILTERXML("&lt;t&gt;&lt;s&gt;" &amp; SUBSTITUTE(_xlfn.TEXTJOIN(", ", TRUE, _xlfn.UNIQUE(_xlfn._xlws.FILTER(IFERROR(VLOOKUP(LEFT(_xlfn.TEXTSPLIT(L116, ", "), FIND("-", _xlfn.TEXTSPLIT(L116, ", ")) - 1), Index!$F$8:$G$13, 2, FALSE), ""), IFERROR(VLOOKUP(LEFT(_xlfn.TEXTSPLIT(L116, ", "), FIND("-", _xlfn.TEXTSPLIT(L116, ", ")) - 1), Index!$F$8:$G$13, 2, FALSE), "") &lt;&gt; ""))), ", ", "&lt;/s&gt;&lt;s&gt;") &amp; "&lt;/s&gt;&lt;/t&gt;", "//s[normalize-space()]")))</f>
        <v>Ecological Sustainability</v>
      </c>
      <c r="O116" t="str" cm="1">
        <f t="array" ref="O116">IFERROR(INDEX(Index!$C$8:$C$58, MATCH(TRUE, ISNUMBER(SEARCH(Index!$C$8:$C$58, Articles_collection_modified!A116)), 0)), "")</f>
        <v>ES-2</v>
      </c>
      <c r="P116" t="str">
        <f>IFERROR(VLOOKUP(LEFT(O116, FIND("-", O116)-1), Index!$F$8:$G$13, 2, FALSE), "Not Found")</f>
        <v>Ecological Sustainability</v>
      </c>
      <c r="Q116" t="str">
        <f>IFERROR(VLOOKUP(O116, Index!$C$8:$D$58, 2, FALSE), "Not Found")</f>
        <v>Enhanced Emission Policy</v>
      </c>
    </row>
    <row r="117" spans="1:17" x14ac:dyDescent="0.3">
      <c r="A117" t="str">
        <f>LEFT(Articles_collection_modified!A117, FIND(",", Articles_collection_modified!A117) - 1)</f>
        <v>Komatsu Smart Construction 3D Machine Guidance | Forest Machine Magazine</v>
      </c>
      <c r="B117" t="str">
        <f>MID(Articles_collection_modified!A117, FIND(",", Articles_collection_modified!A117) + 1, FIND(",", Articles_collection_modified!A117, FIND(",", Articles_collection_modified!A117) + 1) - FIND(",", Articles_collection_modified!A117) - 1)</f>
        <v>https://forestmachinemagazine.com/komatsu-smart-construction-3d-machine-guidance/</v>
      </c>
      <c r="C117" t="str">
        <f>IF(ISNUMBER(FIND(", vol",Articles_collection_modified!A117)), MID(Articles_collection_modified!A117, FIND(", vol", Articles_collection_modified!A117) + 5, FIND(",", Articles_collection_modified!A117, FIND(", vol", Articles_collection_modified!A117) + 5) - FIND(", vol", Articles_collection_modified!A117) - 5), MID(Articles_collection_modified!A117, FIND(",vol", Articles_collection_modified!A117) + 4, FIND(",", Articles_collection_modified!A117, FIND(",vol", Articles_collection_modified!A117) + 4) - FIND(",vol",Articles_collection_modified!A117) - 4))</f>
        <v>10</v>
      </c>
      <c r="D117" t="str">
        <f>IF(ISNUMBER(FIND(", 20", Articles_collection_modified!A117)), MID(Articles_collection_modified!A117, FIND(", 20", Articles_collection_modified!A117) + 2, FIND(",", Articles_collection_modified!A117, FIND(", 20", Articles_collection_modified!A117) + 2) - FIND(", 20", Articles_collection_modified!A117) - 2), MID(Articles_collection_modified!A117, FIND(",20", Articles_collection_modified!A117) + 1, FIND(",", Articles_collection_modified!A117, FIND(",20", Articles_collection_modified!A117) + 1) - FIND(",20", Articles_collection_modified!A117) - 1))</f>
        <v>2025-w17</v>
      </c>
      <c r="E117" t="str">
        <f t="shared" si="2"/>
        <v>2025</v>
      </c>
      <c r="F117" t="str">
        <f t="shared" si="3"/>
        <v>17</v>
      </c>
      <c r="G117" t="str" cm="1">
        <f t="array" ref="G117">_xlfn.TEXTJOIN(", ", TRUE, IF(ISNUMBER(SEARCH(Index!$A$8:$A$22, Articles_collection_modified!A117)), Index!$A$8:$A$22, ""))</f>
        <v>Mobile</v>
      </c>
      <c r="H117" t="str" cm="1">
        <f t="array" ref="H117">IFERROR(INDEX(Index!$A$8:$A$22, MATCH(TRUE, ISNUMBER(SEARCH(Index!$A$8:$A$22, Articles_collection_modified!A117)), 0)), "")</f>
        <v>Mobile</v>
      </c>
      <c r="I117" t="str" cm="1">
        <f t="array" ref="I117">IFERROR(INDEX(Index!$A$3:$A$5, MATCH(TRUE, ISNUMBER(SEARCH(Index!$A$3:$A$5, Articles_collection_modified!A117)), 0)), "")</f>
        <v>product release</v>
      </c>
      <c r="J117" t="str" cm="1">
        <f t="array" ref="J117">IFERROR(INDEX(Index!$A$25:$A$69, MATCH(TRUE, ISNUMBER(SEARCH(Index!$A$25:$A$69, Articles_collection_modified!A117)), 0)), "")</f>
        <v>Service</v>
      </c>
      <c r="K117" t="str" cm="1">
        <f t="array" ref="K117">IFERROR(INDEX(Index!$C$3:$C$5, MATCH(TRUE, ISNUMBER(SEARCH(Index!$C$3:$C$5, Articles_collection_modified!A117)), 0)), "")</f>
        <v>H1</v>
      </c>
      <c r="L117" t="str" cm="1">
        <f t="array" ref="L117">_xlfn.TEXTJOIN(", ", TRUE, IF(ISNUMBER(SEARCH(Index!$C$8:$C$58, Articles_collection_modified!A117)), Index!$C$8:$C$58, ""))</f>
        <v>HA-1, SD-5</v>
      </c>
      <c r="M117" t="str" cm="1">
        <f t="array" ref="M117">_xlfn.TEXTJOIN(", ", TRUE, IFERROR(VLOOKUP(_xlfn.TEXTSPLIT(L117, ", "), Index!$C$8:$D$58, 2, FALSE), ""))</f>
        <v>Green &amp; Connected Construction site, New Data Management Strategies</v>
      </c>
      <c r="N117" t="str" cm="1">
        <f t="array" ref="N117">_xlfn.TEXTJOIN(", ", TRUE, _xlfn.UNIQUE(_xlfn.FILTERXML("&lt;t&gt;&lt;s&gt;" &amp; SUBSTITUTE(_xlfn.TEXTJOIN(", ", TRUE, _xlfn.UNIQUE(_xlfn._xlws.FILTER(IFERROR(VLOOKUP(LEFT(_xlfn.TEXTSPLIT(L117, ", "), FIND("-", _xlfn.TEXTSPLIT(L117, ", ")) - 1), Index!$F$8:$G$13, 2, FALSE), ""), IFERROR(VLOOKUP(LEFT(_xlfn.TEXTSPLIT(L117, ", "), FIND("-", _xlfn.TEXTSPLIT(L117, ", ")) - 1), Index!$F$8:$G$13, 2, FALSE), "") &lt;&gt; ""))), ", ", "&lt;/s&gt;&lt;s&gt;") &amp; "&lt;/s&gt;&lt;/t&gt;", "//s[normalize-space()]")))</f>
        <v>Hydraulic Applications Ecosystem, Smart Data Usage</v>
      </c>
      <c r="O117" t="str" cm="1">
        <f t="array" ref="O117">IFERROR(INDEX(Index!$C$8:$C$58, MATCH(TRUE, ISNUMBER(SEARCH(Index!$C$8:$C$58, Articles_collection_modified!A117)), 0)), "")</f>
        <v>HA-1</v>
      </c>
      <c r="P117" t="str">
        <f>IFERROR(VLOOKUP(LEFT(O117, FIND("-", O117)-1), Index!$F$8:$G$13, 2, FALSE), "Not Found")</f>
        <v>Hydraulic Applications Ecosystem</v>
      </c>
      <c r="Q117" t="str">
        <f>IFERROR(VLOOKUP(O117, Index!$C$8:$D$58, 2, FALSE), "Not Found")</f>
        <v>Green &amp; Connected Construction site</v>
      </c>
    </row>
    <row r="118" spans="1:17" x14ac:dyDescent="0.3">
      <c r="A118" t="str">
        <f>LEFT(Articles_collection_modified!A118, FIND(",", Articles_collection_modified!A118) - 1)</f>
        <v>Wales Tidal Energy Project Moves Ahead</v>
      </c>
      <c r="B118" t="str">
        <f>MID(Articles_collection_modified!A118, FIND(",", Articles_collection_modified!A118) + 1, FIND(",", Articles_collection_modified!A118, FIND(",", Articles_collection_modified!A118) + 1) - FIND(",", Articles_collection_modified!A118) - 1)</f>
        <v>https://www.marinetechnologynews.com/news/wales-tidal-energy-project-649231</v>
      </c>
      <c r="C118" t="str">
        <f>IF(ISNUMBER(FIND(", vol",Articles_collection_modified!A118)), MID(Articles_collection_modified!A118, FIND(", vol", Articles_collection_modified!A118) + 5, FIND(",", Articles_collection_modified!A118, FIND(", vol", Articles_collection_modified!A118) + 5) - FIND(", vol", Articles_collection_modified!A118) - 5), MID(Articles_collection_modified!A118, FIND(",vol", Articles_collection_modified!A118) + 4, FIND(",", Articles_collection_modified!A118, FIND(",vol", Articles_collection_modified!A118) + 4) - FIND(",vol",Articles_collection_modified!A118) - 4))</f>
        <v>11</v>
      </c>
      <c r="D118" t="str">
        <f>IF(ISNUMBER(FIND(", 20", Articles_collection_modified!A118)), MID(Articles_collection_modified!A118, FIND(", 20", Articles_collection_modified!A118) + 2, FIND(",", Articles_collection_modified!A118, FIND(", 20", Articles_collection_modified!A118) + 2) - FIND(", 20", Articles_collection_modified!A118) - 2), MID(Articles_collection_modified!A118, FIND(",20", Articles_collection_modified!A118) + 1, FIND(",", Articles_collection_modified!A118, FIND(",20", Articles_collection_modified!A118) + 1) - FIND(",20", Articles_collection_modified!A118) - 1))</f>
        <v>2025-w22</v>
      </c>
      <c r="E118" t="str">
        <f t="shared" si="2"/>
        <v>2025</v>
      </c>
      <c r="F118" t="str">
        <f t="shared" si="3"/>
        <v>22</v>
      </c>
      <c r="G118" t="str" cm="1">
        <f t="array" ref="G118">_xlfn.TEXTJOIN(", ", TRUE, IF(ISNUMBER(SEARCH(Index!$A$8:$A$22, Articles_collection_modified!A118)), Index!$A$8:$A$22, ""))</f>
        <v>Maritime</v>
      </c>
      <c r="H118" t="str" cm="1">
        <f t="array" ref="H118">IFERROR(INDEX(Index!$A$8:$A$22, MATCH(TRUE, ISNUMBER(SEARCH(Index!$A$8:$A$22, Articles_collection_modified!A118)), 0)), "")</f>
        <v>Maritime</v>
      </c>
      <c r="I118" t="str" cm="1">
        <f t="array" ref="I118">IFERROR(INDEX(Index!$A$3:$A$5, MATCH(TRUE, ISNUMBER(SEARCH(Index!$A$3:$A$5, Articles_collection_modified!A118)), 0)), "")</f>
        <v>Technology</v>
      </c>
      <c r="J118" t="str" cm="1">
        <f t="array" ref="J118">IFERROR(INDEX(Index!$A$25:$A$69, MATCH(TRUE, ISNUMBER(SEARCH(Index!$A$25:$A$69, Articles_collection_modified!A118)), 0)), "")</f>
        <v>Prototype</v>
      </c>
      <c r="K118" t="str" cm="1">
        <f t="array" ref="K118">IFERROR(INDEX(Index!$C$3:$C$5, MATCH(TRUE, ISNUMBER(SEARCH(Index!$C$3:$C$5, Articles_collection_modified!A118)), 0)), "")</f>
        <v>H3</v>
      </c>
      <c r="L118" t="str" cm="1">
        <f t="array" ref="L118">_xlfn.TEXTJOIN(", ", TRUE, IF(ISNUMBER(SEARCH(Index!$C$8:$C$58, Articles_collection_modified!A118)), Index!$C$8:$C$58, ""))</f>
        <v>NB-6</v>
      </c>
      <c r="M118" t="str" cm="1">
        <f t="array" ref="M118">_xlfn.TEXTJOIN(", ", TRUE, IFERROR(VLOOKUP(_xlfn.TEXTSPLIT(L118, ", "), Index!$C$8:$D$58, 2, FALSE), ""))</f>
        <v>Green Energy System</v>
      </c>
      <c r="N118" t="str" cm="1">
        <f t="array" ref="N118">_xlfn.TEXTJOIN(", ", TRUE, _xlfn.UNIQUE(_xlfn.FILTERXML("&lt;t&gt;&lt;s&gt;" &amp; SUBSTITUTE(_xlfn.TEXTJOIN(", ", TRUE, _xlfn.UNIQUE(_xlfn._xlws.FILTER(IFERROR(VLOOKUP(LEFT(_xlfn.TEXTSPLIT(L118, ", "), FIND("-", _xlfn.TEXTSPLIT(L118, ", ")) - 1), Index!$F$8:$G$13, 2, FALSE), ""), IFERROR(VLOOKUP(LEFT(_xlfn.TEXTSPLIT(L118, ", "), FIND("-", _xlfn.TEXTSPLIT(L118, ", ")) - 1), Index!$F$8:$G$13, 2, FALSE), "") &lt;&gt; ""))), ", ", "&lt;/s&gt;&lt;s&gt;") &amp; "&lt;/s&gt;&lt;/t&gt;", "//s[normalize-space()]")))</f>
        <v>New Business</v>
      </c>
      <c r="O118" t="str" cm="1">
        <f t="array" ref="O118">IFERROR(INDEX(Index!$C$8:$C$58, MATCH(TRUE, ISNUMBER(SEARCH(Index!$C$8:$C$58, Articles_collection_modified!A118)), 0)), "")</f>
        <v>NB-6</v>
      </c>
      <c r="P118" t="str">
        <f>IFERROR(VLOOKUP(LEFT(O118, FIND("-", O118)-1), Index!$F$8:$G$13, 2, FALSE), "Not Found")</f>
        <v>New Business</v>
      </c>
      <c r="Q118" t="str">
        <f>IFERROR(VLOOKUP(O118, Index!$C$8:$D$58, 2, FALSE), "Not Found")</f>
        <v>Green Energy System</v>
      </c>
    </row>
    <row r="119" spans="1:17" x14ac:dyDescent="0.3">
      <c r="A119" t="str">
        <f>LEFT(Articles_collection_modified!A119, FIND(",", Articles_collection_modified!A119) - 1)</f>
        <v>German Bionic</v>
      </c>
      <c r="B119" t="str">
        <f>MID(Articles_collection_modified!A119, FIND(",", Articles_collection_modified!A119) + 1, FIND(",", Articles_collection_modified!A119, FIND(",", Articles_collection_modified!A119) + 1) - FIND(",", Articles_collection_modified!A119) - 1)</f>
        <v>https://www.germanbionic.com/news/exia-unveiled</v>
      </c>
      <c r="C119" t="str">
        <f>IF(ISNUMBER(FIND(", vol",Articles_collection_modified!A119)), MID(Articles_collection_modified!A119, FIND(", vol", Articles_collection_modified!A119) + 5, FIND(",", Articles_collection_modified!A119, FIND(", vol", Articles_collection_modified!A119) + 5) - FIND(", vol", Articles_collection_modified!A119) - 5), MID(Articles_collection_modified!A119, FIND(",vol", Articles_collection_modified!A119) + 4, FIND(",", Articles_collection_modified!A119, FIND(",vol", Articles_collection_modified!A119) + 4) - FIND(",vol",Articles_collection_modified!A119) - 4))</f>
        <v>11</v>
      </c>
      <c r="D119" t="str">
        <f>IF(ISNUMBER(FIND(", 20", Articles_collection_modified!A119)), MID(Articles_collection_modified!A119, FIND(", 20", Articles_collection_modified!A119) + 2, FIND(",", Articles_collection_modified!A119, FIND(", 20", Articles_collection_modified!A119) + 2) - FIND(", 20", Articles_collection_modified!A119) - 2), MID(Articles_collection_modified!A119, FIND(",20", Articles_collection_modified!A119) + 1, FIND(",", Articles_collection_modified!A119, FIND(",20", Articles_collection_modified!A119) + 1) - FIND(",20", Articles_collection_modified!A119) - 1))</f>
        <v>2025-w22</v>
      </c>
      <c r="E119" t="str">
        <f t="shared" si="2"/>
        <v>2025</v>
      </c>
      <c r="F119" t="str">
        <f t="shared" si="3"/>
        <v>22</v>
      </c>
      <c r="G119" t="str" cm="1">
        <f t="array" ref="G119">_xlfn.TEXTJOIN(", ", TRUE, IF(ISNUMBER(SEARCH(Index!$A$8:$A$22, Articles_collection_modified!A119)), Index!$A$8:$A$22, ""))</f>
        <v>Industrial applications</v>
      </c>
      <c r="H119" t="str" cm="1">
        <f t="array" ref="H119">IFERROR(INDEX(Index!$A$8:$A$22, MATCH(TRUE, ISNUMBER(SEARCH(Index!$A$8:$A$22, Articles_collection_modified!A119)), 0)), "")</f>
        <v>Industrial applications</v>
      </c>
      <c r="I119" t="str" cm="1">
        <f t="array" ref="I119">IFERROR(INDEX(Index!$A$3:$A$5, MATCH(TRUE, ISNUMBER(SEARCH(Index!$A$3:$A$5, Articles_collection_modified!A119)), 0)), "")</f>
        <v>product release</v>
      </c>
      <c r="J119" t="str" cm="1">
        <f t="array" ref="J119">IFERROR(INDEX(Index!$A$25:$A$69, MATCH(TRUE, ISNUMBER(SEARCH(Index!$A$25:$A$69, Articles_collection_modified!A119)), 0)), "")</f>
        <v>System</v>
      </c>
      <c r="K119" t="str" cm="1">
        <f t="array" ref="K119">IFERROR(INDEX(Index!$C$3:$C$5, MATCH(TRUE, ISNUMBER(SEARCH(Index!$C$3:$C$5, Articles_collection_modified!A119)), 0)), "")</f>
        <v>H1</v>
      </c>
      <c r="L119" t="str" cm="1">
        <f t="array" ref="L119">_xlfn.TEXTJOIN(", ", TRUE, IF(ISNUMBER(SEARCH(Index!$C$8:$C$58, Articles_collection_modified!A119)), Index!$C$8:$C$58, ""))</f>
        <v>HA-4, IPr-2, IPr-3</v>
      </c>
      <c r="M119" t="str" cm="1">
        <f t="array" ref="M119">_xlfn.TEXTJOIN(", ", TRUE, IFERROR(VLOOKUP(_xlfn.TEXTSPLIT(L119, ", "), Index!$C$8:$D$58, 2, FALSE), ""))</f>
        <v>Autonomous Material Handling, Advanced Robotics, Intelligent Worker Assistant</v>
      </c>
      <c r="N119" t="str" cm="1">
        <f t="array" ref="N119">_xlfn.TEXTJOIN(", ", TRUE, _xlfn.UNIQUE(_xlfn.FILTERXML("&lt;t&gt;&lt;s&gt;" &amp; SUBSTITUTE(_xlfn.TEXTJOIN(", ", TRUE, _xlfn.UNIQUE(_xlfn._xlws.FILTER(IFERROR(VLOOKUP(LEFT(_xlfn.TEXTSPLIT(L119, ", "), FIND("-", _xlfn.TEXTSPLIT(L119, ", ")) - 1), Index!$F$8:$G$13, 2, FALSE), ""), IFERROR(VLOOKUP(LEFT(_xlfn.TEXTSPLIT(L119, ", "), FIND("-", _xlfn.TEXTSPLIT(L119, ", ")) - 1), Index!$F$8:$G$13, 2, FALSE), "") &lt;&gt; ""))), ", ", "&lt;/s&gt;&lt;s&gt;") &amp; "&lt;/s&gt;&lt;/t&gt;", "//s[normalize-space()]")))</f>
        <v>Hydraulic Applications Ecosystem, Intelligent Production</v>
      </c>
      <c r="O119" t="str" cm="1">
        <f t="array" ref="O119">IFERROR(INDEX(Index!$C$8:$C$58, MATCH(TRUE, ISNUMBER(SEARCH(Index!$C$8:$C$58, Articles_collection_modified!A119)), 0)), "")</f>
        <v>HA-4</v>
      </c>
      <c r="P119" t="str">
        <f>IFERROR(VLOOKUP(LEFT(O119, FIND("-", O119)-1), Index!$F$8:$G$13, 2, FALSE), "Not Found")</f>
        <v>Hydraulic Applications Ecosystem</v>
      </c>
      <c r="Q119" t="str">
        <f>IFERROR(VLOOKUP(O119, Index!$C$8:$D$58, 2, FALSE), "Not Found")</f>
        <v>Autonomous Material Handling</v>
      </c>
    </row>
    <row r="120" spans="1:17" x14ac:dyDescent="0.3">
      <c r="A120" t="str">
        <f>LEFT(Articles_collection_modified!A120, FIND(",", Articles_collection_modified!A120) - 1)</f>
        <v>South Korea to Tender 1.25 GW Fixed-Bottom Offshore Wind in First Half of 2025</v>
      </c>
      <c r="B120" t="str">
        <f>MID(Articles_collection_modified!A120, FIND(",", Articles_collection_modified!A120) + 1, FIND(",", Articles_collection_modified!A120, FIND(",", Articles_collection_modified!A120) + 1) - FIND(",", Articles_collection_modified!A120) - 1)</f>
        <v>https://www.offshorewind.biz/2025/05/27/south-korea-to-tender-1-25-gw-fixed-bottom-offshore-wind-in-first-half-of-2025/</v>
      </c>
      <c r="C120" t="str">
        <f>IF(ISNUMBER(FIND(", vol",Articles_collection_modified!A120)), MID(Articles_collection_modified!A120, FIND(", vol", Articles_collection_modified!A120) + 5, FIND(",", Articles_collection_modified!A120, FIND(", vol", Articles_collection_modified!A120) + 5) - FIND(", vol", Articles_collection_modified!A120) - 5), MID(Articles_collection_modified!A120, FIND(",vol", Articles_collection_modified!A120) + 4, FIND(",", Articles_collection_modified!A120, FIND(",vol", Articles_collection_modified!A120) + 4) - FIND(",vol",Articles_collection_modified!A120) - 4))</f>
        <v>11</v>
      </c>
      <c r="D120" t="str">
        <f>IF(ISNUMBER(FIND(", 20", Articles_collection_modified!A120)), MID(Articles_collection_modified!A120, FIND(", 20", Articles_collection_modified!A120) + 2, FIND(",", Articles_collection_modified!A120, FIND(", 20", Articles_collection_modified!A120) + 2) - FIND(", 20", Articles_collection_modified!A120) - 2), MID(Articles_collection_modified!A120, FIND(",20", Articles_collection_modified!A120) + 1, FIND(",", Articles_collection_modified!A120, FIND(",20", Articles_collection_modified!A120) + 1) - FIND(",20", Articles_collection_modified!A120) - 1))</f>
        <v>2025-w22</v>
      </c>
      <c r="E120" t="str">
        <f t="shared" si="2"/>
        <v>2025</v>
      </c>
      <c r="F120" t="str">
        <f t="shared" si="3"/>
        <v>22</v>
      </c>
      <c r="G120" t="str" cm="1">
        <f t="array" ref="G120">_xlfn.TEXTJOIN(", ", TRUE, IF(ISNUMBER(SEARCH(Index!$A$8:$A$22, Articles_collection_modified!A120)), Index!$A$8:$A$22, ""))</f>
        <v>Industrial applications</v>
      </c>
      <c r="H120" t="str" cm="1">
        <f t="array" ref="H120">IFERROR(INDEX(Index!$A$8:$A$22, MATCH(TRUE, ISNUMBER(SEARCH(Index!$A$8:$A$22, Articles_collection_modified!A120)), 0)), "")</f>
        <v>Industrial applications</v>
      </c>
      <c r="I120" t="str" cm="1">
        <f t="array" ref="I120">IFERROR(INDEX(Index!$A$3:$A$5, MATCH(TRUE, ISNUMBER(SEARCH(Index!$A$3:$A$5, Articles_collection_modified!A120)), 0)), "")</f>
        <v>SEEP</v>
      </c>
      <c r="J120" t="str" cm="1">
        <f t="array" ref="J120">IFERROR(INDEX(Index!$A$25:$A$69, MATCH(TRUE, ISNUMBER(SEARCH(Index!$A$25:$A$69, Articles_collection_modified!A120)), 0)), "")</f>
        <v>market development</v>
      </c>
      <c r="K120" t="str" cm="1">
        <f t="array" ref="K120">IFERROR(INDEX(Index!$C$3:$C$5, MATCH(TRUE, ISNUMBER(SEARCH(Index!$C$3:$C$5, Articles_collection_modified!A120)), 0)), "")</f>
        <v>H1</v>
      </c>
      <c r="L120" t="str" cm="1">
        <f t="array" ref="L120">_xlfn.TEXTJOIN(", ", TRUE, IF(ISNUMBER(SEARCH(Index!$C$8:$C$58, Articles_collection_modified!A120)), Index!$C$8:$C$58, ""))</f>
        <v>HA-2</v>
      </c>
      <c r="M120" t="str" cm="1">
        <f t="array" ref="M120">_xlfn.TEXTJOIN(", ", TRUE, IFERROR(VLOOKUP(_xlfn.TEXTSPLIT(L120, ", "), Index!$C$8:$D$58, 2, FALSE), ""))</f>
        <v>Advanced Wind Power</v>
      </c>
      <c r="N120" t="str" cm="1">
        <f t="array" ref="N120">_xlfn.TEXTJOIN(", ", TRUE, _xlfn.UNIQUE(_xlfn.FILTERXML("&lt;t&gt;&lt;s&gt;" &amp; SUBSTITUTE(_xlfn.TEXTJOIN(", ", TRUE, _xlfn.UNIQUE(_xlfn._xlws.FILTER(IFERROR(VLOOKUP(LEFT(_xlfn.TEXTSPLIT(L120, ", "), FIND("-", _xlfn.TEXTSPLIT(L120, ", ")) - 1), Index!$F$8:$G$13, 2, FALSE), ""), IFERROR(VLOOKUP(LEFT(_xlfn.TEXTSPLIT(L120, ", "), FIND("-", _xlfn.TEXTSPLIT(L120, ", ")) - 1), Index!$F$8:$G$13, 2, FALSE), "") &lt;&gt; ""))), ", ", "&lt;/s&gt;&lt;s&gt;") &amp; "&lt;/s&gt;&lt;/t&gt;", "//s[normalize-space()]")))</f>
        <v>Hydraulic Applications Ecosystem</v>
      </c>
      <c r="O120" t="str" cm="1">
        <f t="array" ref="O120">IFERROR(INDEX(Index!$C$8:$C$58, MATCH(TRUE, ISNUMBER(SEARCH(Index!$C$8:$C$58, Articles_collection_modified!A120)), 0)), "")</f>
        <v>HA-2</v>
      </c>
      <c r="P120" t="str">
        <f>IFERROR(VLOOKUP(LEFT(O120, FIND("-", O120)-1), Index!$F$8:$G$13, 2, FALSE), "Not Found")</f>
        <v>Hydraulic Applications Ecosystem</v>
      </c>
      <c r="Q120" t="str">
        <f>IFERROR(VLOOKUP(O120, Index!$C$8:$D$58, 2, FALSE), "Not Found")</f>
        <v>Advanced Wind Power</v>
      </c>
    </row>
    <row r="121" spans="1:17" x14ac:dyDescent="0.3">
      <c r="A121" t="str">
        <f>LEFT(Articles_collection_modified!A121, FIND(",", Articles_collection_modified!A121) - 1)</f>
        <v>Sandvik adds automation platform to surface drilling offering</v>
      </c>
      <c r="B121" t="str">
        <f>MID(Articles_collection_modified!A121, FIND(",", Articles_collection_modified!A121) + 1, FIND(",", Articles_collection_modified!A121, FIND(",", Articles_collection_modified!A121) + 1) - FIND(",", Articles_collection_modified!A121) - 1)</f>
        <v>https://im-mining.com/2025/05/27/sandvik-introduces-future-of-autonomous-drill-rig-operation-with-automine-surface-fleet/</v>
      </c>
      <c r="C121" t="str">
        <f>IF(ISNUMBER(FIND(", vol",Articles_collection_modified!A121)), MID(Articles_collection_modified!A121, FIND(", vol", Articles_collection_modified!A121) + 5, FIND(",", Articles_collection_modified!A121, FIND(", vol", Articles_collection_modified!A121) + 5) - FIND(", vol", Articles_collection_modified!A121) - 5), MID(Articles_collection_modified!A121, FIND(",vol", Articles_collection_modified!A121) + 4, FIND(",", Articles_collection_modified!A121, FIND(",vol", Articles_collection_modified!A121) + 4) - FIND(",vol",Articles_collection_modified!A121) - 4))</f>
        <v>11</v>
      </c>
      <c r="D121" t="str">
        <f>IF(ISNUMBER(FIND(", 20", Articles_collection_modified!A121)), MID(Articles_collection_modified!A121, FIND(", 20", Articles_collection_modified!A121) + 2, FIND(",", Articles_collection_modified!A121, FIND(", 20", Articles_collection_modified!A121) + 2) - FIND(", 20", Articles_collection_modified!A121) - 2), MID(Articles_collection_modified!A121, FIND(",20", Articles_collection_modified!A121) + 1, FIND(",", Articles_collection_modified!A121, FIND(",20", Articles_collection_modified!A121) + 1) - FIND(",20", Articles_collection_modified!A121) - 1))</f>
        <v>2025-w22</v>
      </c>
      <c r="E121" t="str">
        <f t="shared" si="2"/>
        <v>2025</v>
      </c>
      <c r="F121" t="str">
        <f t="shared" si="3"/>
        <v>22</v>
      </c>
      <c r="G121" t="str" cm="1">
        <f t="array" ref="G121">_xlfn.TEXTJOIN(", ", TRUE, IF(ISNUMBER(SEARCH(Index!$A$8:$A$22, Articles_collection_modified!A121)), Index!$A$8:$A$22, ""))</f>
        <v>Mobile</v>
      </c>
      <c r="H121" t="str" cm="1">
        <f t="array" ref="H121">IFERROR(INDEX(Index!$A$8:$A$22, MATCH(TRUE, ISNUMBER(SEARCH(Index!$A$8:$A$22, Articles_collection_modified!A121)), 0)), "")</f>
        <v>Mobile</v>
      </c>
      <c r="I121" t="str" cm="1">
        <f t="array" ref="I121">IFERROR(INDEX(Index!$A$3:$A$5, MATCH(TRUE, ISNUMBER(SEARCH(Index!$A$3:$A$5, Articles_collection_modified!A121)), 0)), "")</f>
        <v>product release</v>
      </c>
      <c r="J121" t="str" cm="1">
        <f t="array" ref="J121">IFERROR(INDEX(Index!$A$25:$A$69, MATCH(TRUE, ISNUMBER(SEARCH(Index!$A$25:$A$69, Articles_collection_modified!A121)), 0)), "")</f>
        <v>Service</v>
      </c>
      <c r="K121" t="str" cm="1">
        <f t="array" ref="K121">IFERROR(INDEX(Index!$C$3:$C$5, MATCH(TRUE, ISNUMBER(SEARCH(Index!$C$3:$C$5, Articles_collection_modified!A121)), 0)), "")</f>
        <v>H1</v>
      </c>
      <c r="L121" t="str" cm="1">
        <f t="array" ref="L121">_xlfn.TEXTJOIN(", ", TRUE, IF(ISNUMBER(SEARCH(Index!$C$8:$C$58, Articles_collection_modified!A121)), Index!$C$8:$C$58, ""))</f>
        <v>HA-8</v>
      </c>
      <c r="M121" t="str" cm="1">
        <f t="array" ref="M121">_xlfn.TEXTJOIN(", ", TRUE, IFERROR(VLOOKUP(_xlfn.TEXTSPLIT(L121, ", "), Index!$C$8:$D$58, 2, FALSE), ""))</f>
        <v>Sustainable Mining</v>
      </c>
      <c r="N121" t="str" cm="1">
        <f t="array" ref="N121">_xlfn.TEXTJOIN(", ", TRUE, _xlfn.UNIQUE(_xlfn.FILTERXML("&lt;t&gt;&lt;s&gt;" &amp; SUBSTITUTE(_xlfn.TEXTJOIN(", ", TRUE, _xlfn.UNIQUE(_xlfn._xlws.FILTER(IFERROR(VLOOKUP(LEFT(_xlfn.TEXTSPLIT(L121, ", "), FIND("-", _xlfn.TEXTSPLIT(L121, ", ")) - 1), Index!$F$8:$G$13, 2, FALSE), ""), IFERROR(VLOOKUP(LEFT(_xlfn.TEXTSPLIT(L121, ", "), FIND("-", _xlfn.TEXTSPLIT(L121, ", ")) - 1), Index!$F$8:$G$13, 2, FALSE), "") &lt;&gt; ""))), ", ", "&lt;/s&gt;&lt;s&gt;") &amp; "&lt;/s&gt;&lt;/t&gt;", "//s[normalize-space()]")))</f>
        <v>Hydraulic Applications Ecosystem</v>
      </c>
      <c r="O121" t="str" cm="1">
        <f t="array" ref="O121">IFERROR(INDEX(Index!$C$8:$C$58, MATCH(TRUE, ISNUMBER(SEARCH(Index!$C$8:$C$58, Articles_collection_modified!A121)), 0)), "")</f>
        <v>HA-8</v>
      </c>
      <c r="P121" t="str">
        <f>IFERROR(VLOOKUP(LEFT(O121, FIND("-", O121)-1), Index!$F$8:$G$13, 2, FALSE), "Not Found")</f>
        <v>Hydraulic Applications Ecosystem</v>
      </c>
      <c r="Q121" t="str">
        <f>IFERROR(VLOOKUP(O121, Index!$C$8:$D$58, 2, FALSE), "Not Found")</f>
        <v>Sustainable Mining</v>
      </c>
    </row>
    <row r="122" spans="1:17" x14ac:dyDescent="0.3">
      <c r="A122" t="str">
        <f>LEFT(Articles_collection_modified!A122, FIND(",", Articles_collection_modified!A122) - 1)</f>
        <v>International Mining | sensmore secures $7.3 million to turn mining machines into intelligent robots</v>
      </c>
      <c r="B122" t="str">
        <f>MID(Articles_collection_modified!A122, FIND(",", Articles_collection_modified!A122) + 1, FIND(",", Articles_collection_modified!A122, FIND(",", Articles_collection_modified!A122) + 1) - FIND(",", Articles_collection_modified!A122) - 1)</f>
        <v>https://im-mining.com/2025/05/20/sensmore-secures-7-3-million-to-turn-mining-machines-into-intelligent-robots/</v>
      </c>
      <c r="C122" t="str">
        <f>IF(ISNUMBER(FIND(", vol",Articles_collection_modified!A122)), MID(Articles_collection_modified!A122, FIND(", vol", Articles_collection_modified!A122) + 5, FIND(",", Articles_collection_modified!A122, FIND(", vol", Articles_collection_modified!A122) + 5) - FIND(", vol", Articles_collection_modified!A122) - 5), MID(Articles_collection_modified!A122, FIND(",vol", Articles_collection_modified!A122) + 4, FIND(",", Articles_collection_modified!A122, FIND(",vol", Articles_collection_modified!A122) + 4) - FIND(",vol",Articles_collection_modified!A122) - 4))</f>
        <v>11</v>
      </c>
      <c r="D122" t="str">
        <f>IF(ISNUMBER(FIND(", 20", Articles_collection_modified!A122)), MID(Articles_collection_modified!A122, FIND(", 20", Articles_collection_modified!A122) + 2, FIND(",", Articles_collection_modified!A122, FIND(", 20", Articles_collection_modified!A122) + 2) - FIND(", 20", Articles_collection_modified!A122) - 2), MID(Articles_collection_modified!A122, FIND(",20", Articles_collection_modified!A122) + 1, FIND(",", Articles_collection_modified!A122, FIND(",20", Articles_collection_modified!A122) + 1) - FIND(",20", Articles_collection_modified!A122) - 1))</f>
        <v>2025-w21</v>
      </c>
      <c r="E122" t="str">
        <f t="shared" si="2"/>
        <v>2025</v>
      </c>
      <c r="F122" t="str">
        <f t="shared" si="3"/>
        <v>21</v>
      </c>
      <c r="G122" t="str" cm="1">
        <f t="array" ref="G122">_xlfn.TEXTJOIN(", ", TRUE, IF(ISNUMBER(SEARCH(Index!$A$8:$A$22, Articles_collection_modified!A122)), Index!$A$8:$A$22, ""))</f>
        <v>Mobile</v>
      </c>
      <c r="H122" t="str" cm="1">
        <f t="array" ref="H122">IFERROR(INDEX(Index!$A$8:$A$22, MATCH(TRUE, ISNUMBER(SEARCH(Index!$A$8:$A$22, Articles_collection_modified!A122)), 0)), "")</f>
        <v>Mobile</v>
      </c>
      <c r="I122" t="str" cm="1">
        <f t="array" ref="I122">IFERROR(INDEX(Index!$A$3:$A$5, MATCH(TRUE, ISNUMBER(SEARCH(Index!$A$3:$A$5, Articles_collection_modified!A122)), 0)), "")</f>
        <v>SEEP</v>
      </c>
      <c r="J122" t="str" cm="1">
        <f t="array" ref="J122">IFERROR(INDEX(Index!$A$25:$A$69, MATCH(TRUE, ISNUMBER(SEARCH(Index!$A$25:$A$69, Articles_collection_modified!A122)), 0)), "")</f>
        <v>investment</v>
      </c>
      <c r="K122" t="str" cm="1">
        <f t="array" ref="K122">IFERROR(INDEX(Index!$C$3:$C$5, MATCH(TRUE, ISNUMBER(SEARCH(Index!$C$3:$C$5, Articles_collection_modified!A122)), 0)), "")</f>
        <v>H2</v>
      </c>
      <c r="L122" t="str" cm="1">
        <f t="array" ref="L122">_xlfn.TEXTJOIN(", ", TRUE, IF(ISNUMBER(SEARCH(Index!$C$8:$C$58, Articles_collection_modified!A122)), Index!$C$8:$C$58, ""))</f>
        <v>ES-7, HA-8</v>
      </c>
      <c r="M122" t="str" cm="1">
        <f t="array" ref="M122">_xlfn.TEXTJOIN(", ", TRUE, IFERROR(VLOOKUP(_xlfn.TEXTSPLIT(L122, ", "), Index!$C$8:$D$58, 2, FALSE), ""))</f>
        <v>Geo-Engineering &amp; Clean Air, Sustainable Mining</v>
      </c>
      <c r="N122" t="str" cm="1">
        <f t="array" ref="N122">_xlfn.TEXTJOIN(", ", TRUE, _xlfn.UNIQUE(_xlfn.FILTERXML("&lt;t&gt;&lt;s&gt;" &amp; SUBSTITUTE(_xlfn.TEXTJOIN(", ", TRUE, _xlfn.UNIQUE(_xlfn._xlws.FILTER(IFERROR(VLOOKUP(LEFT(_xlfn.TEXTSPLIT(L122, ", "), FIND("-", _xlfn.TEXTSPLIT(L122, ", ")) - 1), Index!$F$8:$G$13, 2, FALSE), ""), IFERROR(VLOOKUP(LEFT(_xlfn.TEXTSPLIT(L122, ", "), FIND("-", _xlfn.TEXTSPLIT(L122, ", ")) - 1), Index!$F$8:$G$13, 2, FALSE), "") &lt;&gt; ""))), ", ", "&lt;/s&gt;&lt;s&gt;") &amp; "&lt;/s&gt;&lt;/t&gt;", "//s[normalize-space()]")))</f>
        <v>Ecological Sustainability, Hydraulic Applications Ecosystem</v>
      </c>
      <c r="O122" t="str" cm="1">
        <f t="array" ref="O122">IFERROR(INDEX(Index!$C$8:$C$58, MATCH(TRUE, ISNUMBER(SEARCH(Index!$C$8:$C$58, Articles_collection_modified!A122)), 0)), "")</f>
        <v>ES-7</v>
      </c>
      <c r="P122" t="str">
        <f>IFERROR(VLOOKUP(LEFT(O122, FIND("-", O122)-1), Index!$F$8:$G$13, 2, FALSE), "Not Found")</f>
        <v>Ecological Sustainability</v>
      </c>
      <c r="Q122" t="str">
        <f>IFERROR(VLOOKUP(O122, Index!$C$8:$D$58, 2, FALSE), "Not Found")</f>
        <v>Geo-Engineering &amp; Clean Air</v>
      </c>
    </row>
    <row r="123" spans="1:17" x14ac:dyDescent="0.3">
      <c r="A123" t="str">
        <f>LEFT(Articles_collection_modified!A123, FIND(",", Articles_collection_modified!A123) - 1)</f>
        <v>International Mining | ABB to acquire BrightLoop expanding mining vehicle electrification capability</v>
      </c>
      <c r="B123" t="str">
        <f>MID(Articles_collection_modified!A123, FIND(",", Articles_collection_modified!A123) + 1, FIND(",", Articles_collection_modified!A123, FIND(",", Articles_collection_modified!A123) + 1) - FIND(",", Articles_collection_modified!A123) - 1)</f>
        <v>https://im-mining.com/2025/05/21/abb-to-acquire-brightloop-expanding-mining-vehicle-electrification-capability/</v>
      </c>
      <c r="C123" t="str">
        <f>IF(ISNUMBER(FIND(", vol",Articles_collection_modified!A123)), MID(Articles_collection_modified!A123, FIND(", vol", Articles_collection_modified!A123) + 5, FIND(",", Articles_collection_modified!A123, FIND(", vol", Articles_collection_modified!A123) + 5) - FIND(", vol", Articles_collection_modified!A123) - 5), MID(Articles_collection_modified!A123, FIND(",vol", Articles_collection_modified!A123) + 4, FIND(",", Articles_collection_modified!A123, FIND(",vol", Articles_collection_modified!A123) + 4) - FIND(",vol",Articles_collection_modified!A123) - 4))</f>
        <v>11</v>
      </c>
      <c r="D123" t="str">
        <f>IF(ISNUMBER(FIND(", 20", Articles_collection_modified!A123)), MID(Articles_collection_modified!A123, FIND(", 20", Articles_collection_modified!A123) + 2, FIND(",", Articles_collection_modified!A123, FIND(", 20", Articles_collection_modified!A123) + 2) - FIND(", 20", Articles_collection_modified!A123) - 2), MID(Articles_collection_modified!A123, FIND(",20", Articles_collection_modified!A123) + 1, FIND(",", Articles_collection_modified!A123, FIND(",20", Articles_collection_modified!A123) + 1) - FIND(",20", Articles_collection_modified!A123) - 1))</f>
        <v>2025-w21</v>
      </c>
      <c r="E123" t="str">
        <f t="shared" si="2"/>
        <v>2025</v>
      </c>
      <c r="F123" t="str">
        <f t="shared" si="3"/>
        <v>21</v>
      </c>
      <c r="G123" t="str" cm="1">
        <f t="array" ref="G123">_xlfn.TEXTJOIN(", ", TRUE, IF(ISNUMBER(SEARCH(Index!$A$8:$A$22, Articles_collection_modified!A123)), Index!$A$8:$A$22, ""))</f>
        <v>Electrification, Mobile</v>
      </c>
      <c r="H123" t="str" cm="1">
        <f t="array" ref="H123">IFERROR(INDEX(Index!$A$8:$A$22, MATCH(TRUE, ISNUMBER(SEARCH(Index!$A$8:$A$22, Articles_collection_modified!A123)), 0)), "")</f>
        <v>Electrification</v>
      </c>
      <c r="I123" t="str" cm="1">
        <f t="array" ref="I123">IFERROR(INDEX(Index!$A$3:$A$5, MATCH(TRUE, ISNUMBER(SEARCH(Index!$A$3:$A$5, Articles_collection_modified!A123)), 0)), "")</f>
        <v>SEEP</v>
      </c>
      <c r="J123" t="str" cm="1">
        <f t="array" ref="J123">IFERROR(INDEX(Index!$A$25:$A$69, MATCH(TRUE, ISNUMBER(SEARCH(Index!$A$25:$A$69, Articles_collection_modified!A123)), 0)), "")</f>
        <v>m&amp;a</v>
      </c>
      <c r="K123" t="str" cm="1">
        <f t="array" ref="K123">IFERROR(INDEX(Index!$C$3:$C$5, MATCH(TRUE, ISNUMBER(SEARCH(Index!$C$3:$C$5, Articles_collection_modified!A123)), 0)), "")</f>
        <v>H1</v>
      </c>
      <c r="L123" t="str" cm="1">
        <f t="array" ref="L123">_xlfn.TEXTJOIN(", ", TRUE, IF(ISNUMBER(SEARCH(Index!$C$8:$C$58, Articles_collection_modified!A123)), Index!$C$8:$C$58, ""))</f>
        <v>ES-2</v>
      </c>
      <c r="M123" t="str" cm="1">
        <f t="array" ref="M123">_xlfn.TEXTJOIN(", ", TRUE, IFERROR(VLOOKUP(_xlfn.TEXTSPLIT(L123, ", "), Index!$C$8:$D$58, 2, FALSE), ""))</f>
        <v>Enhanced Emission Policy</v>
      </c>
      <c r="N123" t="str" cm="1">
        <f t="array" ref="N123">_xlfn.TEXTJOIN(", ", TRUE, _xlfn.UNIQUE(_xlfn.FILTERXML("&lt;t&gt;&lt;s&gt;" &amp; SUBSTITUTE(_xlfn.TEXTJOIN(", ", TRUE, _xlfn.UNIQUE(_xlfn._xlws.FILTER(IFERROR(VLOOKUP(LEFT(_xlfn.TEXTSPLIT(L123, ", "), FIND("-", _xlfn.TEXTSPLIT(L123, ", ")) - 1), Index!$F$8:$G$13, 2, FALSE), ""), IFERROR(VLOOKUP(LEFT(_xlfn.TEXTSPLIT(L123, ", "), FIND("-", _xlfn.TEXTSPLIT(L123, ", ")) - 1), Index!$F$8:$G$13, 2, FALSE), "") &lt;&gt; ""))), ", ", "&lt;/s&gt;&lt;s&gt;") &amp; "&lt;/s&gt;&lt;/t&gt;", "//s[normalize-space()]")))</f>
        <v>Ecological Sustainability</v>
      </c>
      <c r="O123" t="str" cm="1">
        <f t="array" ref="O123">IFERROR(INDEX(Index!$C$8:$C$58, MATCH(TRUE, ISNUMBER(SEARCH(Index!$C$8:$C$58, Articles_collection_modified!A123)), 0)), "")</f>
        <v>ES-2</v>
      </c>
      <c r="P123" t="str">
        <f>IFERROR(VLOOKUP(LEFT(O123, FIND("-", O123)-1), Index!$F$8:$G$13, 2, FALSE), "Not Found")</f>
        <v>Ecological Sustainability</v>
      </c>
      <c r="Q123" t="str">
        <f>IFERROR(VLOOKUP(O123, Index!$C$8:$D$58, 2, FALSE), "Not Found")</f>
        <v>Enhanced Emission Policy</v>
      </c>
    </row>
    <row r="124" spans="1:17" x14ac:dyDescent="0.3">
      <c r="A124" t="str">
        <f>LEFT(Articles_collection_modified!A124, FIND(",", Articles_collection_modified!A124) - 1)</f>
        <v>Liebherr showcases new railroad excavator at IAF 2025 | Industrial Vehicle Technology International</v>
      </c>
      <c r="B124" t="str">
        <f>MID(Articles_collection_modified!A124, FIND(",", Articles_collection_modified!A124) + 1, FIND(",", Articles_collection_modified!A124, FIND(",", Articles_collection_modified!A124) + 1) - FIND(",", Articles_collection_modified!A124) - 1)</f>
        <v>https://www.ivtinternational.com/news/specialist-machines/liebherr-showcases-new-railroad-excavator-at-iaf-2025.html</v>
      </c>
      <c r="C124" t="str">
        <f>IF(ISNUMBER(FIND(", vol",Articles_collection_modified!A124)), MID(Articles_collection_modified!A124, FIND(", vol", Articles_collection_modified!A124) + 5, FIND(",", Articles_collection_modified!A124, FIND(", vol", Articles_collection_modified!A124) + 5) - FIND(", vol", Articles_collection_modified!A124) - 5), MID(Articles_collection_modified!A124, FIND(",vol", Articles_collection_modified!A124) + 4, FIND(",", Articles_collection_modified!A124, FIND(",vol", Articles_collection_modified!A124) + 4) - FIND(",vol",Articles_collection_modified!A124) - 4))</f>
        <v>11</v>
      </c>
      <c r="D124" t="str">
        <f>IF(ISNUMBER(FIND(", 20", Articles_collection_modified!A124)), MID(Articles_collection_modified!A124, FIND(", 20", Articles_collection_modified!A124) + 2, FIND(",", Articles_collection_modified!A124, FIND(", 20", Articles_collection_modified!A124) + 2) - FIND(", 20", Articles_collection_modified!A124) - 2), MID(Articles_collection_modified!A124, FIND(",20", Articles_collection_modified!A124) + 1, FIND(",", Articles_collection_modified!A124, FIND(",20", Articles_collection_modified!A124) + 1) - FIND(",20", Articles_collection_modified!A124) - 1))</f>
        <v>2025-w21</v>
      </c>
      <c r="E124" t="str">
        <f t="shared" si="2"/>
        <v>2025</v>
      </c>
      <c r="F124" t="str">
        <f t="shared" si="3"/>
        <v>21</v>
      </c>
      <c r="G124" t="str" cm="1">
        <f t="array" ref="G124">_xlfn.TEXTJOIN(", ", TRUE, IF(ISNUMBER(SEARCH(Index!$A$8:$A$22, Articles_collection_modified!A124)), Index!$A$8:$A$22, ""))</f>
        <v>Mobile</v>
      </c>
      <c r="H124" t="str" cm="1">
        <f t="array" ref="H124">IFERROR(INDEX(Index!$A$8:$A$22, MATCH(TRUE, ISNUMBER(SEARCH(Index!$A$8:$A$22, Articles_collection_modified!A124)), 0)), "")</f>
        <v>Mobile</v>
      </c>
      <c r="I124" t="str" cm="1">
        <f t="array" ref="I124">IFERROR(INDEX(Index!$A$3:$A$5, MATCH(TRUE, ISNUMBER(SEARCH(Index!$A$3:$A$5, Articles_collection_modified!A124)), 0)), "")</f>
        <v>product release</v>
      </c>
      <c r="J124" t="str" cm="1">
        <f t="array" ref="J124">IFERROR(INDEX(Index!$A$25:$A$69, MATCH(TRUE, ISNUMBER(SEARCH(Index!$A$25:$A$69, Articles_collection_modified!A124)), 0)), "")</f>
        <v>System</v>
      </c>
      <c r="K124" t="str" cm="1">
        <f t="array" ref="K124">IFERROR(INDEX(Index!$C$3:$C$5, MATCH(TRUE, ISNUMBER(SEARCH(Index!$C$3:$C$5, Articles_collection_modified!A124)), 0)), "")</f>
        <v>H1</v>
      </c>
      <c r="L124" t="str" cm="1">
        <f t="array" ref="L124">_xlfn.TEXTJOIN(", ", TRUE, IF(ISNUMBER(SEARCH(Index!$C$8:$C$58, Articles_collection_modified!A124)), Index!$C$8:$C$58, ""))</f>
        <v>NB-9</v>
      </c>
      <c r="M124" t="str" cm="1">
        <f t="array" ref="M124">_xlfn.TEXTJOIN(", ", TRUE, IFERROR(VLOOKUP(_xlfn.TEXTSPLIT(L124, ", "), Index!$C$8:$D$58, 2, FALSE), ""))</f>
        <v>Expanded Railway Mobility</v>
      </c>
      <c r="N124" t="str" cm="1">
        <f t="array" ref="N124">_xlfn.TEXTJOIN(", ", TRUE, _xlfn.UNIQUE(_xlfn.FILTERXML("&lt;t&gt;&lt;s&gt;" &amp; SUBSTITUTE(_xlfn.TEXTJOIN(", ", TRUE, _xlfn.UNIQUE(_xlfn._xlws.FILTER(IFERROR(VLOOKUP(LEFT(_xlfn.TEXTSPLIT(L124, ", "), FIND("-", _xlfn.TEXTSPLIT(L124, ", ")) - 1), Index!$F$8:$G$13, 2, FALSE), ""), IFERROR(VLOOKUP(LEFT(_xlfn.TEXTSPLIT(L124, ", "), FIND("-", _xlfn.TEXTSPLIT(L124, ", ")) - 1), Index!$F$8:$G$13, 2, FALSE), "") &lt;&gt; ""))), ", ", "&lt;/s&gt;&lt;s&gt;") &amp; "&lt;/s&gt;&lt;/t&gt;", "//s[normalize-space()]")))</f>
        <v>New Business</v>
      </c>
      <c r="O124" t="str" cm="1">
        <f t="array" ref="O124">IFERROR(INDEX(Index!$C$8:$C$58, MATCH(TRUE, ISNUMBER(SEARCH(Index!$C$8:$C$58, Articles_collection_modified!A124)), 0)), "")</f>
        <v>NB-9</v>
      </c>
      <c r="P124" t="str">
        <f>IFERROR(VLOOKUP(LEFT(O124, FIND("-", O124)-1), Index!$F$8:$G$13, 2, FALSE), "Not Found")</f>
        <v>New Business</v>
      </c>
      <c r="Q124" t="str">
        <f>IFERROR(VLOOKUP(O124, Index!$C$8:$D$58, 2, FALSE), "Not Found")</f>
        <v>Expanded Railway Mobility</v>
      </c>
    </row>
    <row r="125" spans="1:17" x14ac:dyDescent="0.3">
      <c r="A125" t="str">
        <f>LEFT(Articles_collection_modified!A125, FIND(",", Articles_collection_modified!A125) - 1)</f>
        <v>Parker Launches New SensoControl Converter Box From: Parker Hannifin Corp.</v>
      </c>
      <c r="B125" t="str">
        <f>MID(Articles_collection_modified!A125, FIND(",", Articles_collection_modified!A125) + 1, FIND(",", Articles_collection_modified!A125, FIND(",", Articles_collection_modified!A125) + 1) - FIND(",", Articles_collection_modified!A125) - 1)</f>
        <v>https://www.oemoffhighway.com/electronics/sensors/product/22941646/parker-hannifin-corp-parker-launches-new-sensocontrol-converter-box</v>
      </c>
      <c r="C125" t="str">
        <f>IF(ISNUMBER(FIND(", vol",Articles_collection_modified!A125)), MID(Articles_collection_modified!A125, FIND(", vol", Articles_collection_modified!A125) + 5, FIND(",", Articles_collection_modified!A125, FIND(", vol", Articles_collection_modified!A125) + 5) - FIND(", vol", Articles_collection_modified!A125) - 5), MID(Articles_collection_modified!A125, FIND(",vol", Articles_collection_modified!A125) + 4, FIND(",", Articles_collection_modified!A125, FIND(",vol", Articles_collection_modified!A125) + 4) - FIND(",vol",Articles_collection_modified!A125) - 4))</f>
        <v>11</v>
      </c>
      <c r="D125" t="str">
        <f>IF(ISNUMBER(FIND(", 20", Articles_collection_modified!A125)), MID(Articles_collection_modified!A125, FIND(", 20", Articles_collection_modified!A125) + 2, FIND(",", Articles_collection_modified!A125, FIND(", 20", Articles_collection_modified!A125) + 2) - FIND(", 20", Articles_collection_modified!A125) - 2), MID(Articles_collection_modified!A125, FIND(",20", Articles_collection_modified!A125) + 1, FIND(",", Articles_collection_modified!A125, FIND(",20", Articles_collection_modified!A125) + 1) - FIND(",20", Articles_collection_modified!A125) - 1))</f>
        <v>2025-w21</v>
      </c>
      <c r="E125" t="str">
        <f t="shared" si="2"/>
        <v>2025</v>
      </c>
      <c r="F125" t="str">
        <f t="shared" si="3"/>
        <v>21</v>
      </c>
      <c r="G125" t="str" cm="1">
        <f t="array" ref="G125">_xlfn.TEXTJOIN(", ", TRUE, IF(ISNUMBER(SEARCH(Index!$A$8:$A$22, Articles_collection_modified!A125)), Index!$A$8:$A$22, ""))</f>
        <v>Electronics, Hydraulics, Sensors</v>
      </c>
      <c r="H125" t="str" cm="1">
        <f t="array" ref="H125">IFERROR(INDEX(Index!$A$8:$A$22, MATCH(TRUE, ISNUMBER(SEARCH(Index!$A$8:$A$22, Articles_collection_modified!A125)), 0)), "")</f>
        <v>Electronics</v>
      </c>
      <c r="I125" t="str" cm="1">
        <f t="array" ref="I125">IFERROR(INDEX(Index!$A$3:$A$5, MATCH(TRUE, ISNUMBER(SEARCH(Index!$A$3:$A$5, Articles_collection_modified!A125)), 0)), "")</f>
        <v>product release</v>
      </c>
      <c r="J125" t="str" cm="1">
        <f t="array" ref="J125">IFERROR(INDEX(Index!$A$25:$A$69, MATCH(TRUE, ISNUMBER(SEARCH(Index!$A$25:$A$69, Articles_collection_modified!A125)), 0)), "")</f>
        <v/>
      </c>
      <c r="K125" t="str" cm="1">
        <f t="array" ref="K125">IFERROR(INDEX(Index!$C$3:$C$5, MATCH(TRUE, ISNUMBER(SEARCH(Index!$C$3:$C$5, Articles_collection_modified!A125)), 0)), "")</f>
        <v>H1</v>
      </c>
      <c r="L125" t="str" cm="1">
        <f t="array" ref="L125">_xlfn.TEXTJOIN(", ", TRUE, IF(ISNUMBER(SEARCH(Index!$C$8:$C$58, Articles_collection_modified!A125)), Index!$C$8:$C$58, ""))</f>
        <v/>
      </c>
      <c r="M125" t="str" cm="1">
        <f t="array" ref="M125">_xlfn.TEXTJOIN(", ", TRUE, IFERROR(VLOOKUP(_xlfn.TEXTSPLIT(L125, ", "), Index!$C$8:$D$58, 2, FALSE), ""))</f>
        <v/>
      </c>
      <c r="N125" t="e" cm="1" vm="1">
        <f t="array" ref="N125">_xlfn.TEXTJOIN(", ", TRUE, _xlfn.UNIQUE(_xlfn.FILTERXML("&lt;t&gt;&lt;s&gt;" &amp; SUBSTITUTE(_xlfn.TEXTJOIN(", ", TRUE, _xlfn.UNIQUE(_xlfn._xlws.FILTER(IFERROR(VLOOKUP(LEFT(_xlfn.TEXTSPLIT(L125, ", "), FIND("-", _xlfn.TEXTSPLIT(L125, ", ")) - 1), Index!$F$8:$G$13, 2, FALSE), ""), IFERROR(VLOOKUP(LEFT(_xlfn.TEXTSPLIT(L125, ", "), FIND("-", _xlfn.TEXTSPLIT(L125, ", ")) - 1), Index!$F$8:$G$13, 2, FALSE), "") &lt;&gt; ""))), ", ", "&lt;/s&gt;&lt;s&gt;") &amp; "&lt;/s&gt;&lt;/t&gt;", "//s[normalize-space()]")))</f>
        <v>#VALUE!</v>
      </c>
      <c r="O125" t="str" cm="1">
        <f t="array" ref="O125">IFERROR(INDEX(Index!$C$8:$C$58, MATCH(TRUE, ISNUMBER(SEARCH(Index!$C$8:$C$58, Articles_collection_modified!A125)), 0)), "")</f>
        <v/>
      </c>
      <c r="P125" t="str">
        <f>IFERROR(VLOOKUP(LEFT(O125, FIND("-", O125)-1), Index!$F$8:$G$13, 2, FALSE), "Not Found")</f>
        <v>Not Found</v>
      </c>
      <c r="Q125" t="str">
        <f>IFERROR(VLOOKUP(O125, Index!$C$8:$D$58, 2, FALSE), "Not Found")</f>
        <v>Not Found</v>
      </c>
    </row>
    <row r="126" spans="1:17" x14ac:dyDescent="0.3">
      <c r="A126" t="str">
        <f>LEFT(Articles_collection_modified!A126, FIND(",", Articles_collection_modified!A126) - 1)</f>
        <v>Trump Reverses Shutdown of $5B NY Empire Wind Construction</v>
      </c>
      <c r="B126" t="str">
        <f>MID(Articles_collection_modified!A126, FIND(",", Articles_collection_modified!A126) + 1, FIND(",", Articles_collection_modified!A126, FIND(",", Articles_collection_modified!A126) + 1) - FIND(",", Articles_collection_modified!A126) - 1)</f>
        <v>https://www.enr.com/articles/60774-trump-reverses-shutdown-of-5b-ny-empire-wind-construction</v>
      </c>
      <c r="C126" t="str">
        <f>IF(ISNUMBER(FIND(", vol",Articles_collection_modified!A126)), MID(Articles_collection_modified!A126, FIND(", vol", Articles_collection_modified!A126) + 5, FIND(",", Articles_collection_modified!A126, FIND(", vol", Articles_collection_modified!A126) + 5) - FIND(", vol", Articles_collection_modified!A126) - 5), MID(Articles_collection_modified!A126, FIND(",vol", Articles_collection_modified!A126) + 4, FIND(",", Articles_collection_modified!A126, FIND(",vol", Articles_collection_modified!A126) + 4) - FIND(",vol",Articles_collection_modified!A126) - 4))</f>
        <v>11</v>
      </c>
      <c r="D126" t="str">
        <f>IF(ISNUMBER(FIND(", 20", Articles_collection_modified!A126)), MID(Articles_collection_modified!A126, FIND(", 20", Articles_collection_modified!A126) + 2, FIND(",", Articles_collection_modified!A126, FIND(", 20", Articles_collection_modified!A126) + 2) - FIND(", 20", Articles_collection_modified!A126) - 2), MID(Articles_collection_modified!A126, FIND(",20", Articles_collection_modified!A126) + 1, FIND(",", Articles_collection_modified!A126, FIND(",20", Articles_collection_modified!A126) + 1) - FIND(",20", Articles_collection_modified!A126) - 1))</f>
        <v>2025-w21</v>
      </c>
      <c r="E126" t="str">
        <f t="shared" si="2"/>
        <v>2025</v>
      </c>
      <c r="F126" t="str">
        <f t="shared" si="3"/>
        <v>21</v>
      </c>
      <c r="G126" t="str" cm="1">
        <f t="array" ref="G126">_xlfn.TEXTJOIN(", ", TRUE, IF(ISNUMBER(SEARCH(Index!$A$8:$A$22, Articles_collection_modified!A126)), Index!$A$8:$A$22, ""))</f>
        <v>Industrial applications</v>
      </c>
      <c r="H126" t="str" cm="1">
        <f t="array" ref="H126">IFERROR(INDEX(Index!$A$8:$A$22, MATCH(TRUE, ISNUMBER(SEARCH(Index!$A$8:$A$22, Articles_collection_modified!A126)), 0)), "")</f>
        <v>Industrial applications</v>
      </c>
      <c r="I126" t="str" cm="1">
        <f t="array" ref="I126">IFERROR(INDEX(Index!$A$3:$A$5, MATCH(TRUE, ISNUMBER(SEARCH(Index!$A$3:$A$5, Articles_collection_modified!A126)), 0)), "")</f>
        <v>SEEP</v>
      </c>
      <c r="J126" t="str" cm="1">
        <f t="array" ref="J126">IFERROR(INDEX(Index!$A$25:$A$69, MATCH(TRUE, ISNUMBER(SEARCH(Index!$A$25:$A$69, Articles_collection_modified!A126)), 0)), "")</f>
        <v>regulation</v>
      </c>
      <c r="K126" t="str" cm="1">
        <f t="array" ref="K126">IFERROR(INDEX(Index!$C$3:$C$5, MATCH(TRUE, ISNUMBER(SEARCH(Index!$C$3:$C$5, Articles_collection_modified!A126)), 0)), "")</f>
        <v>H1</v>
      </c>
      <c r="L126" t="str" cm="1">
        <f t="array" ref="L126">_xlfn.TEXTJOIN(", ", TRUE, IF(ISNUMBER(SEARCH(Index!$C$8:$C$58, Articles_collection_modified!A126)), Index!$C$8:$C$58, ""))</f>
        <v>HA-2</v>
      </c>
      <c r="M126" t="str" cm="1">
        <f t="array" ref="M126">_xlfn.TEXTJOIN(", ", TRUE, IFERROR(VLOOKUP(_xlfn.TEXTSPLIT(L126, ", "), Index!$C$8:$D$58, 2, FALSE), ""))</f>
        <v>Advanced Wind Power</v>
      </c>
      <c r="N126" t="str" cm="1">
        <f t="array" ref="N126">_xlfn.TEXTJOIN(", ", TRUE, _xlfn.UNIQUE(_xlfn.FILTERXML("&lt;t&gt;&lt;s&gt;" &amp; SUBSTITUTE(_xlfn.TEXTJOIN(", ", TRUE, _xlfn.UNIQUE(_xlfn._xlws.FILTER(IFERROR(VLOOKUP(LEFT(_xlfn.TEXTSPLIT(L126, ", "), FIND("-", _xlfn.TEXTSPLIT(L126, ", ")) - 1), Index!$F$8:$G$13, 2, FALSE), ""), IFERROR(VLOOKUP(LEFT(_xlfn.TEXTSPLIT(L126, ", "), FIND("-", _xlfn.TEXTSPLIT(L126, ", ")) - 1), Index!$F$8:$G$13, 2, FALSE), "") &lt;&gt; ""))), ", ", "&lt;/s&gt;&lt;s&gt;") &amp; "&lt;/s&gt;&lt;/t&gt;", "//s[normalize-space()]")))</f>
        <v>Hydraulic Applications Ecosystem</v>
      </c>
      <c r="O126" t="str" cm="1">
        <f t="array" ref="O126">IFERROR(INDEX(Index!$C$8:$C$58, MATCH(TRUE, ISNUMBER(SEARCH(Index!$C$8:$C$58, Articles_collection_modified!A126)), 0)), "")</f>
        <v>HA-2</v>
      </c>
      <c r="P126" t="str">
        <f>IFERROR(VLOOKUP(LEFT(O126, FIND("-", O126)-1), Index!$F$8:$G$13, 2, FALSE), "Not Found")</f>
        <v>Hydraulic Applications Ecosystem</v>
      </c>
      <c r="Q126" t="str">
        <f>IFERROR(VLOOKUP(O126, Index!$C$8:$D$58, 2, FALSE), "Not Found")</f>
        <v>Advanced Wind Power</v>
      </c>
    </row>
    <row r="127" spans="1:17" x14ac:dyDescent="0.3">
      <c r="A127" t="str">
        <f>LEFT(Articles_collection_modified!A127, FIND(",", Articles_collection_modified!A127) - 1)</f>
        <v>Port of Antwerp-Bruges introduces electric tugboat - electrive.com</v>
      </c>
      <c r="B127" t="str">
        <f>MID(Articles_collection_modified!A127, FIND(",", Articles_collection_modified!A127) + 1, FIND(",", Articles_collection_modified!A127, FIND(",", Articles_collection_modified!A127) + 1) - FIND(",", Articles_collection_modified!A127) - 1)</f>
        <v>https://www.electrive.com/2025/05/22/port-of-antwerp-bruges-introduces-electric-tugboat/</v>
      </c>
      <c r="C127" t="str">
        <f>IF(ISNUMBER(FIND(", vol",Articles_collection_modified!A127)), MID(Articles_collection_modified!A127, FIND(", vol", Articles_collection_modified!A127) + 5, FIND(",", Articles_collection_modified!A127, FIND(", vol", Articles_collection_modified!A127) + 5) - FIND(", vol", Articles_collection_modified!A127) - 5), MID(Articles_collection_modified!A127, FIND(",vol", Articles_collection_modified!A127) + 4, FIND(",", Articles_collection_modified!A127, FIND(",vol", Articles_collection_modified!A127) + 4) - FIND(",vol",Articles_collection_modified!A127) - 4))</f>
        <v>11</v>
      </c>
      <c r="D127" t="str">
        <f>IF(ISNUMBER(FIND(", 20", Articles_collection_modified!A127)), MID(Articles_collection_modified!A127, FIND(", 20", Articles_collection_modified!A127) + 2, FIND(",", Articles_collection_modified!A127, FIND(", 20", Articles_collection_modified!A127) + 2) - FIND(", 20", Articles_collection_modified!A127) - 2), MID(Articles_collection_modified!A127, FIND(",20", Articles_collection_modified!A127) + 1, FIND(",", Articles_collection_modified!A127, FIND(",20", Articles_collection_modified!A127) + 1) - FIND(",20", Articles_collection_modified!A127) - 1))</f>
        <v>2025-w21</v>
      </c>
      <c r="E127" t="str">
        <f t="shared" si="2"/>
        <v>2025</v>
      </c>
      <c r="F127" t="str">
        <f t="shared" si="3"/>
        <v>21</v>
      </c>
      <c r="G127" t="str" cm="1">
        <f t="array" ref="G127">_xlfn.TEXTJOIN(", ", TRUE, IF(ISNUMBER(SEARCH(Index!$A$8:$A$22, Articles_collection_modified!A127)), Index!$A$8:$A$22, ""))</f>
        <v>Electrification, Maritime</v>
      </c>
      <c r="H127" t="str" cm="1">
        <f t="array" ref="H127">IFERROR(INDEX(Index!$A$8:$A$22, MATCH(TRUE, ISNUMBER(SEARCH(Index!$A$8:$A$22, Articles_collection_modified!A127)), 0)), "")</f>
        <v>Electrification</v>
      </c>
      <c r="I127" t="str" cm="1">
        <f t="array" ref="I127">IFERROR(INDEX(Index!$A$3:$A$5, MATCH(TRUE, ISNUMBER(SEARCH(Index!$A$3:$A$5, Articles_collection_modified!A127)), 0)), "")</f>
        <v>product release</v>
      </c>
      <c r="J127" t="str" cm="1">
        <f t="array" ref="J127">IFERROR(INDEX(Index!$A$25:$A$69, MATCH(TRUE, ISNUMBER(SEARCH(Index!$A$25:$A$69, Articles_collection_modified!A127)), 0)), "")</f>
        <v>System</v>
      </c>
      <c r="K127" t="str" cm="1">
        <f t="array" ref="K127">IFERROR(INDEX(Index!$C$3:$C$5, MATCH(TRUE, ISNUMBER(SEARCH(Index!$C$3:$C$5, Articles_collection_modified!A127)), 0)), "")</f>
        <v>H1</v>
      </c>
      <c r="L127" t="str" cm="1">
        <f t="array" ref="L127">_xlfn.TEXTJOIN(", ", TRUE, IF(ISNUMBER(SEARCH(Index!$C$8:$C$58, Articles_collection_modified!A127)), Index!$C$8:$C$58, ""))</f>
        <v>ES-2, NB-8</v>
      </c>
      <c r="M127" t="str" cm="1">
        <f t="array" ref="M127">_xlfn.TEXTJOIN(", ", TRUE, IFERROR(VLOOKUP(_xlfn.TEXTSPLIT(L127, ", "), Index!$C$8:$D$58, 2, FALSE), ""))</f>
        <v>Enhanced Emission Policy, Sustainaible Maritime Applications</v>
      </c>
      <c r="N127" t="str" cm="1">
        <f t="array" ref="N127">_xlfn.TEXTJOIN(", ", TRUE, _xlfn.UNIQUE(_xlfn.FILTERXML("&lt;t&gt;&lt;s&gt;" &amp; SUBSTITUTE(_xlfn.TEXTJOIN(", ", TRUE, _xlfn.UNIQUE(_xlfn._xlws.FILTER(IFERROR(VLOOKUP(LEFT(_xlfn.TEXTSPLIT(L127, ", "), FIND("-", _xlfn.TEXTSPLIT(L127, ", ")) - 1), Index!$F$8:$G$13, 2, FALSE), ""), IFERROR(VLOOKUP(LEFT(_xlfn.TEXTSPLIT(L127, ", "), FIND("-", _xlfn.TEXTSPLIT(L127, ", ")) - 1), Index!$F$8:$G$13, 2, FALSE), "") &lt;&gt; ""))), ", ", "&lt;/s&gt;&lt;s&gt;") &amp; "&lt;/s&gt;&lt;/t&gt;", "//s[normalize-space()]")))</f>
        <v>Ecological Sustainability, New Business</v>
      </c>
      <c r="O127" t="str" cm="1">
        <f t="array" ref="O127">IFERROR(INDEX(Index!$C$8:$C$58, MATCH(TRUE, ISNUMBER(SEARCH(Index!$C$8:$C$58, Articles_collection_modified!A127)), 0)), "")</f>
        <v>ES-2</v>
      </c>
      <c r="P127" t="str">
        <f>IFERROR(VLOOKUP(LEFT(O127, FIND("-", O127)-1), Index!$F$8:$G$13, 2, FALSE), "Not Found")</f>
        <v>Ecological Sustainability</v>
      </c>
      <c r="Q127" t="str">
        <f>IFERROR(VLOOKUP(O127, Index!$C$8:$D$58, 2, FALSE), "Not Found")</f>
        <v>Enhanced Emission Policy</v>
      </c>
    </row>
    <row r="128" spans="1:17" x14ac:dyDescent="0.3">
      <c r="A128" t="str">
        <f>LEFT(Articles_collection_modified!A128, FIND(",", Articles_collection_modified!A128) - 1)</f>
        <v>BMW and Solid Power achieve milestone with first ASSB road test - Electric &amp; Hybrid Vehicle Technology International</v>
      </c>
      <c r="B128" t="str">
        <f>MID(Articles_collection_modified!A128, FIND(",", Articles_collection_modified!A128) + 1, FIND(",", Articles_collection_modified!A128, FIND(",", Articles_collection_modified!A128) + 1) - FIND(",", Articles_collection_modified!A128) - 1)</f>
        <v>https://www.electrichybridvehicletechnology.com/news/bmw-and-solid-power-achieve-milestone-with-first-assb-road-test.html</v>
      </c>
      <c r="C128" t="str">
        <f>IF(ISNUMBER(FIND(", vol",Articles_collection_modified!A128)), MID(Articles_collection_modified!A128, FIND(", vol", Articles_collection_modified!A128) + 5, FIND(",", Articles_collection_modified!A128, FIND(", vol", Articles_collection_modified!A128) + 5) - FIND(", vol", Articles_collection_modified!A128) - 5), MID(Articles_collection_modified!A128, FIND(",vol", Articles_collection_modified!A128) + 4, FIND(",", Articles_collection_modified!A128, FIND(",vol", Articles_collection_modified!A128) + 4) - FIND(",vol",Articles_collection_modified!A128) - 4))</f>
        <v>11</v>
      </c>
      <c r="D128" t="str">
        <f>IF(ISNUMBER(FIND(", 20", Articles_collection_modified!A128)), MID(Articles_collection_modified!A128, FIND(", 20", Articles_collection_modified!A128) + 2, FIND(",", Articles_collection_modified!A128, FIND(", 20", Articles_collection_modified!A128) + 2) - FIND(", 20", Articles_collection_modified!A128) - 2), MID(Articles_collection_modified!A128, FIND(",20", Articles_collection_modified!A128) + 1, FIND(",", Articles_collection_modified!A128, FIND(",20", Articles_collection_modified!A128) + 1) - FIND(",20", Articles_collection_modified!A128) - 1))</f>
        <v>2025-w21</v>
      </c>
      <c r="E128" t="str">
        <f t="shared" si="2"/>
        <v>2025</v>
      </c>
      <c r="F128" t="str">
        <f t="shared" si="3"/>
        <v>21</v>
      </c>
      <c r="G128" t="str" cm="1">
        <f t="array" ref="G128">_xlfn.TEXTJOIN(", ", TRUE, IF(ISNUMBER(SEARCH(Index!$A$8:$A$22, Articles_collection_modified!A128)), Index!$A$8:$A$22, ""))</f>
        <v>Battery</v>
      </c>
      <c r="H128" t="str" cm="1">
        <f t="array" ref="H128">IFERROR(INDEX(Index!$A$8:$A$22, MATCH(TRUE, ISNUMBER(SEARCH(Index!$A$8:$A$22, Articles_collection_modified!A128)), 0)), "")</f>
        <v>Battery</v>
      </c>
      <c r="I128" t="str" cm="1">
        <f t="array" ref="I128">IFERROR(INDEX(Index!$A$3:$A$5, MATCH(TRUE, ISNUMBER(SEARCH(Index!$A$3:$A$5, Articles_collection_modified!A128)), 0)), "")</f>
        <v>Technology</v>
      </c>
      <c r="J128" t="str" cm="1">
        <f t="array" ref="J128">IFERROR(INDEX(Index!$A$25:$A$69, MATCH(TRUE, ISNUMBER(SEARCH(Index!$A$25:$A$69, Articles_collection_modified!A128)), 0)), "")</f>
        <v>Prototype</v>
      </c>
      <c r="K128" t="str" cm="1">
        <f t="array" ref="K128">IFERROR(INDEX(Index!$C$3:$C$5, MATCH(TRUE, ISNUMBER(SEARCH(Index!$C$3:$C$5, Articles_collection_modified!A128)), 0)), "")</f>
        <v>H2</v>
      </c>
      <c r="L128" t="str" cm="1">
        <f t="array" ref="L128">_xlfn.TEXTJOIN(", ", TRUE, IF(ISNUMBER(SEARCH(Index!$C$8:$C$58, Articles_collection_modified!A128)), Index!$C$8:$C$58, ""))</f>
        <v>ES-2</v>
      </c>
      <c r="M128" t="str" cm="1">
        <f t="array" ref="M128">_xlfn.TEXTJOIN(", ", TRUE, IFERROR(VLOOKUP(_xlfn.TEXTSPLIT(L128, ", "), Index!$C$8:$D$58, 2, FALSE), ""))</f>
        <v>Enhanced Emission Policy</v>
      </c>
      <c r="N128" t="str" cm="1">
        <f t="array" ref="N128">_xlfn.TEXTJOIN(", ", TRUE, _xlfn.UNIQUE(_xlfn.FILTERXML("&lt;t&gt;&lt;s&gt;" &amp; SUBSTITUTE(_xlfn.TEXTJOIN(", ", TRUE, _xlfn.UNIQUE(_xlfn._xlws.FILTER(IFERROR(VLOOKUP(LEFT(_xlfn.TEXTSPLIT(L128, ", "), FIND("-", _xlfn.TEXTSPLIT(L128, ", ")) - 1), Index!$F$8:$G$13, 2, FALSE), ""), IFERROR(VLOOKUP(LEFT(_xlfn.TEXTSPLIT(L128, ", "), FIND("-", _xlfn.TEXTSPLIT(L128, ", ")) - 1), Index!$F$8:$G$13, 2, FALSE), "") &lt;&gt; ""))), ", ", "&lt;/s&gt;&lt;s&gt;") &amp; "&lt;/s&gt;&lt;/t&gt;", "//s[normalize-space()]")))</f>
        <v>Ecological Sustainability</v>
      </c>
      <c r="O128" t="str" cm="1">
        <f t="array" ref="O128">IFERROR(INDEX(Index!$C$8:$C$58, MATCH(TRUE, ISNUMBER(SEARCH(Index!$C$8:$C$58, Articles_collection_modified!A128)), 0)), "")</f>
        <v>ES-2</v>
      </c>
      <c r="P128" t="str">
        <f>IFERROR(VLOOKUP(LEFT(O128, FIND("-", O128)-1), Index!$F$8:$G$13, 2, FALSE), "Not Found")</f>
        <v>Ecological Sustainability</v>
      </c>
      <c r="Q128" t="str">
        <f>IFERROR(VLOOKUP(O128, Index!$C$8:$D$58, 2, FALSE), "Not Found")</f>
        <v>Enhanced Emission Policy</v>
      </c>
    </row>
    <row r="129" spans="1:17" x14ac:dyDescent="0.3">
      <c r="A129" t="str">
        <f>LEFT(Articles_collection_modified!A129, FIND(",", Articles_collection_modified!A129) - 1)</f>
        <v>John Deere Elevates Efficiency With New 510 P-Tier Excavator : CEG</v>
      </c>
      <c r="B129" t="str">
        <f>MID(Articles_collection_modified!A129, FIND(",", Articles_collection_modified!A129) + 1, FIND(",", Articles_collection_modified!A129, FIND(",", Articles_collection_modified!A129) + 1) - FIND(",", Articles_collection_modified!A129) - 1)</f>
        <v>https://www.constructionequipmentguide.com/john-deere-elevates-efficiency-with-new-510-p-tier-excavator/68078</v>
      </c>
      <c r="C129" t="str">
        <f>IF(ISNUMBER(FIND(", vol",Articles_collection_modified!A129)), MID(Articles_collection_modified!A129, FIND(", vol", Articles_collection_modified!A129) + 5, FIND(",", Articles_collection_modified!A129, FIND(", vol", Articles_collection_modified!A129) + 5) - FIND(", vol", Articles_collection_modified!A129) - 5), MID(Articles_collection_modified!A129, FIND(",vol", Articles_collection_modified!A129) + 4, FIND(",", Articles_collection_modified!A129, FIND(",vol", Articles_collection_modified!A129) + 4) - FIND(",vol",Articles_collection_modified!A129) - 4))</f>
        <v>11</v>
      </c>
      <c r="D129" t="str">
        <f>IF(ISNUMBER(FIND(", 20", Articles_collection_modified!A129)), MID(Articles_collection_modified!A129, FIND(", 20", Articles_collection_modified!A129) + 2, FIND(",", Articles_collection_modified!A129, FIND(", 20", Articles_collection_modified!A129) + 2) - FIND(", 20", Articles_collection_modified!A129) - 2), MID(Articles_collection_modified!A129, FIND(",20", Articles_collection_modified!A129) + 1, FIND(",", Articles_collection_modified!A129, FIND(",20", Articles_collection_modified!A129) + 1) - FIND(",20", Articles_collection_modified!A129) - 1))</f>
        <v>2025-w21</v>
      </c>
      <c r="E129" t="str">
        <f t="shared" si="2"/>
        <v>2025</v>
      </c>
      <c r="F129" t="str">
        <f t="shared" si="3"/>
        <v>21</v>
      </c>
      <c r="G129" t="str" cm="1">
        <f t="array" ref="G129">_xlfn.TEXTJOIN(", ", TRUE, IF(ISNUMBER(SEARCH(Index!$A$8:$A$22, Articles_collection_modified!A129)), Index!$A$8:$A$22, ""))</f>
        <v>Mobile</v>
      </c>
      <c r="H129" t="str" cm="1">
        <f t="array" ref="H129">IFERROR(INDEX(Index!$A$8:$A$22, MATCH(TRUE, ISNUMBER(SEARCH(Index!$A$8:$A$22, Articles_collection_modified!A129)), 0)), "")</f>
        <v>Mobile</v>
      </c>
      <c r="I129" t="str" cm="1">
        <f t="array" ref="I129">IFERROR(INDEX(Index!$A$3:$A$5, MATCH(TRUE, ISNUMBER(SEARCH(Index!$A$3:$A$5, Articles_collection_modified!A129)), 0)), "")</f>
        <v>product release</v>
      </c>
      <c r="J129" t="str" cm="1">
        <f t="array" ref="J129">IFERROR(INDEX(Index!$A$25:$A$69, MATCH(TRUE, ISNUMBER(SEARCH(Index!$A$25:$A$69, Articles_collection_modified!A129)), 0)), "")</f>
        <v>System</v>
      </c>
      <c r="K129" t="str" cm="1">
        <f t="array" ref="K129">IFERROR(INDEX(Index!$C$3:$C$5, MATCH(TRUE, ISNUMBER(SEARCH(Index!$C$3:$C$5, Articles_collection_modified!A129)), 0)), "")</f>
        <v>H1</v>
      </c>
      <c r="L129" t="str" cm="1">
        <f t="array" ref="L129">_xlfn.TEXTJOIN(", ", TRUE, IF(ISNUMBER(SEARCH(Index!$C$8:$C$58, Articles_collection_modified!A129)), Index!$C$8:$C$58, ""))</f>
        <v>HA-1</v>
      </c>
      <c r="M129" t="str" cm="1">
        <f t="array" ref="M129">_xlfn.TEXTJOIN(", ", TRUE, IFERROR(VLOOKUP(_xlfn.TEXTSPLIT(L129, ", "), Index!$C$8:$D$58, 2, FALSE), ""))</f>
        <v>Green &amp; Connected Construction site</v>
      </c>
      <c r="N129" t="str" cm="1">
        <f t="array" ref="N129">_xlfn.TEXTJOIN(", ", TRUE, _xlfn.UNIQUE(_xlfn.FILTERXML("&lt;t&gt;&lt;s&gt;" &amp; SUBSTITUTE(_xlfn.TEXTJOIN(", ", TRUE, _xlfn.UNIQUE(_xlfn._xlws.FILTER(IFERROR(VLOOKUP(LEFT(_xlfn.TEXTSPLIT(L129, ", "), FIND("-", _xlfn.TEXTSPLIT(L129, ", ")) - 1), Index!$F$8:$G$13, 2, FALSE), ""), IFERROR(VLOOKUP(LEFT(_xlfn.TEXTSPLIT(L129, ", "), FIND("-", _xlfn.TEXTSPLIT(L129, ", ")) - 1), Index!$F$8:$G$13, 2, FALSE), "") &lt;&gt; ""))), ", ", "&lt;/s&gt;&lt;s&gt;") &amp; "&lt;/s&gt;&lt;/t&gt;", "//s[normalize-space()]")))</f>
        <v>Hydraulic Applications Ecosystem</v>
      </c>
      <c r="O129" t="str" cm="1">
        <f t="array" ref="O129">IFERROR(INDEX(Index!$C$8:$C$58, MATCH(TRUE, ISNUMBER(SEARCH(Index!$C$8:$C$58, Articles_collection_modified!A129)), 0)), "")</f>
        <v>HA-1</v>
      </c>
      <c r="P129" t="str">
        <f>IFERROR(VLOOKUP(LEFT(O129, FIND("-", O129)-1), Index!$F$8:$G$13, 2, FALSE), "Not Found")</f>
        <v>Hydraulic Applications Ecosystem</v>
      </c>
      <c r="Q129" t="str">
        <f>IFERROR(VLOOKUP(O129, Index!$C$8:$D$58, 2, FALSE), "Not Found")</f>
        <v>Green &amp; Connected Construction site</v>
      </c>
    </row>
    <row r="130" spans="1:17" x14ac:dyDescent="0.3">
      <c r="A130" t="str">
        <f>LEFT(Articles_collection_modified!A130, FIND(",", Articles_collection_modified!A130) - 1)</f>
        <v>ElevenEs announces fast-charging LFP cell - electrive.com</v>
      </c>
      <c r="B130" t="str">
        <f>MID(Articles_collection_modified!A130, FIND(",", Articles_collection_modified!A130) + 1, FIND(",", Articles_collection_modified!A130, FIND(",", Articles_collection_modified!A130) + 1) - FIND(",", Articles_collection_modified!A130) - 1)</f>
        <v>https://www.electrive.com/2025/05/26/elevenes-announces-fast-charging-lfp-cell/</v>
      </c>
      <c r="C130" t="str">
        <f>IF(ISNUMBER(FIND(", vol",Articles_collection_modified!A130)), MID(Articles_collection_modified!A130, FIND(", vol", Articles_collection_modified!A130) + 5, FIND(",", Articles_collection_modified!A130, FIND(", vol", Articles_collection_modified!A130) + 5) - FIND(", vol", Articles_collection_modified!A130) - 5), MID(Articles_collection_modified!A130, FIND(",vol", Articles_collection_modified!A130) + 4, FIND(",", Articles_collection_modified!A130, FIND(",vol", Articles_collection_modified!A130) + 4) - FIND(",vol",Articles_collection_modified!A130) - 4))</f>
        <v>11</v>
      </c>
      <c r="D130" t="str">
        <f>IF(ISNUMBER(FIND(", 20", Articles_collection_modified!A130)), MID(Articles_collection_modified!A130, FIND(", 20", Articles_collection_modified!A130) + 2, FIND(",", Articles_collection_modified!A130, FIND(", 20", Articles_collection_modified!A130) + 2) - FIND(", 20", Articles_collection_modified!A130) - 2), MID(Articles_collection_modified!A130, FIND(",20", Articles_collection_modified!A130) + 1, FIND(",", Articles_collection_modified!A130, FIND(",20", Articles_collection_modified!A130) + 1) - FIND(",20", Articles_collection_modified!A130) - 1))</f>
        <v>2025-w22</v>
      </c>
      <c r="E130" t="str">
        <f t="shared" ref="E130:E193" si="4">LEFT(D130, 4)</f>
        <v>2025</v>
      </c>
      <c r="F130" t="str">
        <f t="shared" ref="F130:F193" si="5">MID(D130, FIND("w", D130) + 1, LEN(D130) - FIND("w", D130))</f>
        <v>22</v>
      </c>
      <c r="G130" t="str" cm="1">
        <f t="array" ref="G130">_xlfn.TEXTJOIN(", ", TRUE, IF(ISNUMBER(SEARCH(Index!$A$8:$A$22, Articles_collection_modified!A130)), Index!$A$8:$A$22, ""))</f>
        <v>Battery</v>
      </c>
      <c r="H130" t="str" cm="1">
        <f t="array" ref="H130">IFERROR(INDEX(Index!$A$8:$A$22, MATCH(TRUE, ISNUMBER(SEARCH(Index!$A$8:$A$22, Articles_collection_modified!A130)), 0)), "")</f>
        <v>Battery</v>
      </c>
      <c r="I130" t="str" cm="1">
        <f t="array" ref="I130">IFERROR(INDEX(Index!$A$3:$A$5, MATCH(TRUE, ISNUMBER(SEARCH(Index!$A$3:$A$5, Articles_collection_modified!A130)), 0)), "")</f>
        <v>product release</v>
      </c>
      <c r="J130" t="str" cm="1">
        <f t="array" ref="J130">IFERROR(INDEX(Index!$A$25:$A$69, MATCH(TRUE, ISNUMBER(SEARCH(Index!$A$25:$A$69, Articles_collection_modified!A130)), 0)), "")</f>
        <v>System</v>
      </c>
      <c r="K130" t="str" cm="1">
        <f t="array" ref="K130">IFERROR(INDEX(Index!$C$3:$C$5, MATCH(TRUE, ISNUMBER(SEARCH(Index!$C$3:$C$5, Articles_collection_modified!A130)), 0)), "")</f>
        <v>H1</v>
      </c>
      <c r="L130" t="str" cm="1">
        <f t="array" ref="L130">_xlfn.TEXTJOIN(", ", TRUE, IF(ISNUMBER(SEARCH(Index!$C$8:$C$58, Articles_collection_modified!A130)), Index!$C$8:$C$58, ""))</f>
        <v>ES-2</v>
      </c>
      <c r="M130" t="str" cm="1">
        <f t="array" ref="M130">_xlfn.TEXTJOIN(", ", TRUE, IFERROR(VLOOKUP(_xlfn.TEXTSPLIT(L130, ", "), Index!$C$8:$D$58, 2, FALSE), ""))</f>
        <v>Enhanced Emission Policy</v>
      </c>
      <c r="N130" t="str" cm="1">
        <f t="array" ref="N130">_xlfn.TEXTJOIN(", ", TRUE, _xlfn.UNIQUE(_xlfn.FILTERXML("&lt;t&gt;&lt;s&gt;" &amp; SUBSTITUTE(_xlfn.TEXTJOIN(", ", TRUE, _xlfn.UNIQUE(_xlfn._xlws.FILTER(IFERROR(VLOOKUP(LEFT(_xlfn.TEXTSPLIT(L130, ", "), FIND("-", _xlfn.TEXTSPLIT(L130, ", ")) - 1), Index!$F$8:$G$13, 2, FALSE), ""), IFERROR(VLOOKUP(LEFT(_xlfn.TEXTSPLIT(L130, ", "), FIND("-", _xlfn.TEXTSPLIT(L130, ", ")) - 1), Index!$F$8:$G$13, 2, FALSE), "") &lt;&gt; ""))), ", ", "&lt;/s&gt;&lt;s&gt;") &amp; "&lt;/s&gt;&lt;/t&gt;", "//s[normalize-space()]")))</f>
        <v>Ecological Sustainability</v>
      </c>
      <c r="O130" t="str" cm="1">
        <f t="array" ref="O130">IFERROR(INDEX(Index!$C$8:$C$58, MATCH(TRUE, ISNUMBER(SEARCH(Index!$C$8:$C$58, Articles_collection_modified!A130)), 0)), "")</f>
        <v>ES-2</v>
      </c>
      <c r="P130" t="str">
        <f>IFERROR(VLOOKUP(LEFT(O130, FIND("-", O130)-1), Index!$F$8:$G$13, 2, FALSE), "Not Found")</f>
        <v>Ecological Sustainability</v>
      </c>
      <c r="Q130" t="str">
        <f>IFERROR(VLOOKUP(O130, Index!$C$8:$D$58, 2, FALSE), "Not Found")</f>
        <v>Enhanced Emission Policy</v>
      </c>
    </row>
    <row r="131" spans="1:17" x14ac:dyDescent="0.3">
      <c r="A131" t="str">
        <f>LEFT(Articles_collection_modified!A131, FIND(",", Articles_collection_modified!A131) - 1)</f>
        <v>Langlebige Zylinder fÃ¼r hohe KrÃ¤fte</v>
      </c>
      <c r="B131" t="str">
        <f>MID(Articles_collection_modified!A131, FIND(",", Articles_collection_modified!A131) + 1, FIND(",", Articles_collection_modified!A131, FIND(",", Articles_collection_modified!A131) + 1) - FIND(",", Articles_collection_modified!A131) - 1)</f>
        <v>https://www.oup-fluidtechnik.de/langlebige-zylinder-fuer-hohe-kraefte/</v>
      </c>
      <c r="C131" t="str">
        <f>IF(ISNUMBER(FIND(", vol",Articles_collection_modified!A131)), MID(Articles_collection_modified!A131, FIND(", vol", Articles_collection_modified!A131) + 5, FIND(",", Articles_collection_modified!A131, FIND(", vol", Articles_collection_modified!A131) + 5) - FIND(", vol", Articles_collection_modified!A131) - 5), MID(Articles_collection_modified!A131, FIND(",vol", Articles_collection_modified!A131) + 4, FIND(",", Articles_collection_modified!A131, FIND(",vol", Articles_collection_modified!A131) + 4) - FIND(",vol",Articles_collection_modified!A131) - 4))</f>
        <v>11</v>
      </c>
      <c r="D131" t="str">
        <f>IF(ISNUMBER(FIND(", 20", Articles_collection_modified!A131)), MID(Articles_collection_modified!A131, FIND(", 20", Articles_collection_modified!A131) + 2, FIND(",", Articles_collection_modified!A131, FIND(", 20", Articles_collection_modified!A131) + 2) - FIND(", 20", Articles_collection_modified!A131) - 2), MID(Articles_collection_modified!A131, FIND(",20", Articles_collection_modified!A131) + 1, FIND(",", Articles_collection_modified!A131, FIND(",20", Articles_collection_modified!A131) + 1) - FIND(",20", Articles_collection_modified!A131) - 1))</f>
        <v>2025-w21</v>
      </c>
      <c r="E131" t="str">
        <f t="shared" si="4"/>
        <v>2025</v>
      </c>
      <c r="F131" t="str">
        <f t="shared" si="5"/>
        <v>21</v>
      </c>
      <c r="G131" t="str" cm="1">
        <f t="array" ref="G131">_xlfn.TEXTJOIN(", ", TRUE, IF(ISNUMBER(SEARCH(Index!$A$8:$A$22, Articles_collection_modified!A131)), Index!$A$8:$A$22, ""))</f>
        <v>Electrification, Hydraulics, Industrial mfg</v>
      </c>
      <c r="H131" t="str" cm="1">
        <f t="array" ref="H131">IFERROR(INDEX(Index!$A$8:$A$22, MATCH(TRUE, ISNUMBER(SEARCH(Index!$A$8:$A$22, Articles_collection_modified!A131)), 0)), "")</f>
        <v>Electrification</v>
      </c>
      <c r="I131" t="str" cm="1">
        <f t="array" ref="I131">IFERROR(INDEX(Index!$A$3:$A$5, MATCH(TRUE, ISNUMBER(SEARCH(Index!$A$3:$A$5, Articles_collection_modified!A131)), 0)), "")</f>
        <v>product release</v>
      </c>
      <c r="J131" t="str" cm="1">
        <f t="array" ref="J131">IFERROR(INDEX(Index!$A$25:$A$69, MATCH(TRUE, ISNUMBER(SEARCH(Index!$A$25:$A$69, Articles_collection_modified!A131)), 0)), "")</f>
        <v>Actuators</v>
      </c>
      <c r="K131" t="str" cm="1">
        <f t="array" ref="K131">IFERROR(INDEX(Index!$C$3:$C$5, MATCH(TRUE, ISNUMBER(SEARCH(Index!$C$3:$C$5, Articles_collection_modified!A131)), 0)), "")</f>
        <v>H1</v>
      </c>
      <c r="L131" t="str" cm="1">
        <f t="array" ref="L131">_xlfn.TEXTJOIN(", ", TRUE, IF(ISNUMBER(SEARCH(Index!$C$8:$C$58, Articles_collection_modified!A131)), Index!$C$8:$C$58, ""))</f>
        <v/>
      </c>
      <c r="M131" t="str" cm="1">
        <f t="array" ref="M131">_xlfn.TEXTJOIN(", ", TRUE, IFERROR(VLOOKUP(_xlfn.TEXTSPLIT(L131, ", "), Index!$C$8:$D$58, 2, FALSE), ""))</f>
        <v/>
      </c>
      <c r="N131" t="e" cm="1" vm="1">
        <f t="array" ref="N131">_xlfn.TEXTJOIN(", ", TRUE, _xlfn.UNIQUE(_xlfn.FILTERXML("&lt;t&gt;&lt;s&gt;" &amp; SUBSTITUTE(_xlfn.TEXTJOIN(", ", TRUE, _xlfn.UNIQUE(_xlfn._xlws.FILTER(IFERROR(VLOOKUP(LEFT(_xlfn.TEXTSPLIT(L131, ", "), FIND("-", _xlfn.TEXTSPLIT(L131, ", ")) - 1), Index!$F$8:$G$13, 2, FALSE), ""), IFERROR(VLOOKUP(LEFT(_xlfn.TEXTSPLIT(L131, ", "), FIND("-", _xlfn.TEXTSPLIT(L131, ", ")) - 1), Index!$F$8:$G$13, 2, FALSE), "") &lt;&gt; ""))), ", ", "&lt;/s&gt;&lt;s&gt;") &amp; "&lt;/s&gt;&lt;/t&gt;", "//s[normalize-space()]")))</f>
        <v>#VALUE!</v>
      </c>
      <c r="O131" t="str" cm="1">
        <f t="array" ref="O131">IFERROR(INDEX(Index!$C$8:$C$58, MATCH(TRUE, ISNUMBER(SEARCH(Index!$C$8:$C$58, Articles_collection_modified!A131)), 0)), "")</f>
        <v/>
      </c>
      <c r="P131" t="str">
        <f>IFERROR(VLOOKUP(LEFT(O131, FIND("-", O131)-1), Index!$F$8:$G$13, 2, FALSE), "Not Found")</f>
        <v>Not Found</v>
      </c>
      <c r="Q131" t="str">
        <f>IFERROR(VLOOKUP(O131, Index!$C$8:$D$58, 2, FALSE), "Not Found")</f>
        <v>Not Found</v>
      </c>
    </row>
    <row r="132" spans="1:17" x14ac:dyDescent="0.3">
      <c r="A132" t="str">
        <f>LEFT(Articles_collection_modified!A132, FIND(",", Articles_collection_modified!A132) - 1)</f>
        <v>Ex-Motoren neu im Pleiger Produktportfolio</v>
      </c>
      <c r="B132" t="str">
        <f>MID(Articles_collection_modified!A132, FIND(",", Articles_collection_modified!A132) + 1, FIND(",", Articles_collection_modified!A132, FIND(",", Articles_collection_modified!A132) + 1) - FIND(",", Articles_collection_modified!A132) - 1)</f>
        <v>https://www.oup-fluidtechnik.de/ex-motoren-neu-im-pleiger-produktportfolio/</v>
      </c>
      <c r="C132" t="str">
        <f>IF(ISNUMBER(FIND(", vol",Articles_collection_modified!A132)), MID(Articles_collection_modified!A132, FIND(", vol", Articles_collection_modified!A132) + 5, FIND(",", Articles_collection_modified!A132, FIND(", vol", Articles_collection_modified!A132) + 5) - FIND(", vol", Articles_collection_modified!A132) - 5), MID(Articles_collection_modified!A132, FIND(",vol", Articles_collection_modified!A132) + 4, FIND(",", Articles_collection_modified!A132, FIND(",vol", Articles_collection_modified!A132) + 4) - FIND(",vol",Articles_collection_modified!A132) - 4))</f>
        <v>11</v>
      </c>
      <c r="D132" t="str">
        <f>IF(ISNUMBER(FIND(", 20", Articles_collection_modified!A132)), MID(Articles_collection_modified!A132, FIND(", 20", Articles_collection_modified!A132) + 2, FIND(",", Articles_collection_modified!A132, FIND(", 20", Articles_collection_modified!A132) + 2) - FIND(", 20", Articles_collection_modified!A132) - 2), MID(Articles_collection_modified!A132, FIND(",20", Articles_collection_modified!A132) + 1, FIND(",", Articles_collection_modified!A132, FIND(",20", Articles_collection_modified!A132) + 1) - FIND(",20", Articles_collection_modified!A132) - 1))</f>
        <v>2025-w21</v>
      </c>
      <c r="E132" t="str">
        <f t="shared" si="4"/>
        <v>2025</v>
      </c>
      <c r="F132" t="str">
        <f t="shared" si="5"/>
        <v>21</v>
      </c>
      <c r="G132" t="str" cm="1">
        <f t="array" ref="G132">_xlfn.TEXTJOIN(", ", TRUE, IF(ISNUMBER(SEARCH(Index!$A$8:$A$22, Articles_collection_modified!A132)), Index!$A$8:$A$22, ""))</f>
        <v>Hydraulics</v>
      </c>
      <c r="H132" t="str" cm="1">
        <f t="array" ref="H132">IFERROR(INDEX(Index!$A$8:$A$22, MATCH(TRUE, ISNUMBER(SEARCH(Index!$A$8:$A$22, Articles_collection_modified!A132)), 0)), "")</f>
        <v>Hydraulics</v>
      </c>
      <c r="I132" t="str" cm="1">
        <f t="array" ref="I132">IFERROR(INDEX(Index!$A$3:$A$5, MATCH(TRUE, ISNUMBER(SEARCH(Index!$A$3:$A$5, Articles_collection_modified!A132)), 0)), "")</f>
        <v>product release</v>
      </c>
      <c r="J132" t="str" cm="1">
        <f t="array" ref="J132">IFERROR(INDEX(Index!$A$25:$A$69, MATCH(TRUE, ISNUMBER(SEARCH(Index!$A$25:$A$69, Articles_collection_modified!A132)), 0)), "")</f>
        <v>Motor</v>
      </c>
      <c r="K132" t="str" cm="1">
        <f t="array" ref="K132">IFERROR(INDEX(Index!$C$3:$C$5, MATCH(TRUE, ISNUMBER(SEARCH(Index!$C$3:$C$5, Articles_collection_modified!A132)), 0)), "")</f>
        <v>H1</v>
      </c>
      <c r="L132" t="str" cm="1">
        <f t="array" ref="L132">_xlfn.TEXTJOIN(", ", TRUE, IF(ISNUMBER(SEARCH(Index!$C$8:$C$58, Articles_collection_modified!A132)), Index!$C$8:$C$58, ""))</f>
        <v/>
      </c>
      <c r="M132" t="str" cm="1">
        <f t="array" ref="M132">_xlfn.TEXTJOIN(", ", TRUE, IFERROR(VLOOKUP(_xlfn.TEXTSPLIT(L132, ", "), Index!$C$8:$D$58, 2, FALSE), ""))</f>
        <v/>
      </c>
      <c r="N132" t="e" cm="1" vm="1">
        <f t="array" ref="N132">_xlfn.TEXTJOIN(", ", TRUE, _xlfn.UNIQUE(_xlfn.FILTERXML("&lt;t&gt;&lt;s&gt;" &amp; SUBSTITUTE(_xlfn.TEXTJOIN(", ", TRUE, _xlfn.UNIQUE(_xlfn._xlws.FILTER(IFERROR(VLOOKUP(LEFT(_xlfn.TEXTSPLIT(L132, ", "), FIND("-", _xlfn.TEXTSPLIT(L132, ", ")) - 1), Index!$F$8:$G$13, 2, FALSE), ""), IFERROR(VLOOKUP(LEFT(_xlfn.TEXTSPLIT(L132, ", "), FIND("-", _xlfn.TEXTSPLIT(L132, ", ")) - 1), Index!$F$8:$G$13, 2, FALSE), "") &lt;&gt; ""))), ", ", "&lt;/s&gt;&lt;s&gt;") &amp; "&lt;/s&gt;&lt;/t&gt;", "//s[normalize-space()]")))</f>
        <v>#VALUE!</v>
      </c>
      <c r="O132" t="str" cm="1">
        <f t="array" ref="O132">IFERROR(INDEX(Index!$C$8:$C$58, MATCH(TRUE, ISNUMBER(SEARCH(Index!$C$8:$C$58, Articles_collection_modified!A132)), 0)), "")</f>
        <v/>
      </c>
      <c r="P132" t="str">
        <f>IFERROR(VLOOKUP(LEFT(O132, FIND("-", O132)-1), Index!$F$8:$G$13, 2, FALSE), "Not Found")</f>
        <v>Not Found</v>
      </c>
      <c r="Q132" t="str">
        <f>IFERROR(VLOOKUP(O132, Index!$C$8:$D$58, 2, FALSE), "Not Found")</f>
        <v>Not Found</v>
      </c>
    </row>
    <row r="133" spans="1:17" x14ac:dyDescent="0.3">
      <c r="A133" t="str">
        <f>LEFT(Articles_collection_modified!A133, FIND(",", Articles_collection_modified!A133) - 1)</f>
        <v>Equinor Polenergia Secure Financing for EUR 7.2 Billion BaÅ‚tyk 2 &amp; 3 Offshore Wind Farms</v>
      </c>
      <c r="B133" t="str">
        <f>MID(Articles_collection_modified!A133, FIND(",", Articles_collection_modified!A133) + 1, FIND(",", Articles_collection_modified!A133, FIND(",", Articles_collection_modified!A133) + 1) - FIND(",", Articles_collection_modified!A133) - 1)</f>
        <v>https://www.offshorewind.biz/2025/05/23/equinor-polenergia-secure-financing-for-eur-7-2-billion-baltyk-2-3-offshore-wind-farms/</v>
      </c>
      <c r="C133" t="str">
        <f>IF(ISNUMBER(FIND(", vol",Articles_collection_modified!A133)), MID(Articles_collection_modified!A133, FIND(", vol", Articles_collection_modified!A133) + 5, FIND(",", Articles_collection_modified!A133, FIND(", vol", Articles_collection_modified!A133) + 5) - FIND(", vol", Articles_collection_modified!A133) - 5), MID(Articles_collection_modified!A133, FIND(",vol", Articles_collection_modified!A133) + 4, FIND(",", Articles_collection_modified!A133, FIND(",vol", Articles_collection_modified!A133) + 4) - FIND(",vol",Articles_collection_modified!A133) - 4))</f>
        <v>11</v>
      </c>
      <c r="D133" t="str">
        <f>IF(ISNUMBER(FIND(", 20", Articles_collection_modified!A133)), MID(Articles_collection_modified!A133, FIND(", 20", Articles_collection_modified!A133) + 2, FIND(",", Articles_collection_modified!A133, FIND(", 20", Articles_collection_modified!A133) + 2) - FIND(", 20", Articles_collection_modified!A133) - 2), MID(Articles_collection_modified!A133, FIND(",20", Articles_collection_modified!A133) + 1, FIND(",", Articles_collection_modified!A133, FIND(",20", Articles_collection_modified!A133) + 1) - FIND(",20", Articles_collection_modified!A133) - 1))</f>
        <v>2025-w21</v>
      </c>
      <c r="E133" t="str">
        <f t="shared" si="4"/>
        <v>2025</v>
      </c>
      <c r="F133" t="str">
        <f t="shared" si="5"/>
        <v>21</v>
      </c>
      <c r="G133" t="str" cm="1">
        <f t="array" ref="G133">_xlfn.TEXTJOIN(", ", TRUE, IF(ISNUMBER(SEARCH(Index!$A$8:$A$22, Articles_collection_modified!A133)), Index!$A$8:$A$22, ""))</f>
        <v>Industrial applications</v>
      </c>
      <c r="H133" t="str" cm="1">
        <f t="array" ref="H133">IFERROR(INDEX(Index!$A$8:$A$22, MATCH(TRUE, ISNUMBER(SEARCH(Index!$A$8:$A$22, Articles_collection_modified!A133)), 0)), "")</f>
        <v>Industrial applications</v>
      </c>
      <c r="I133" t="str" cm="1">
        <f t="array" ref="I133">IFERROR(INDEX(Index!$A$3:$A$5, MATCH(TRUE, ISNUMBER(SEARCH(Index!$A$3:$A$5, Articles_collection_modified!A133)), 0)), "")</f>
        <v>SEEP</v>
      </c>
      <c r="J133" t="str" cm="1">
        <f t="array" ref="J133">IFERROR(INDEX(Index!$A$25:$A$69, MATCH(TRUE, ISNUMBER(SEARCH(Index!$A$25:$A$69, Articles_collection_modified!A133)), 0)), "")</f>
        <v>market development</v>
      </c>
      <c r="K133" t="str" cm="1">
        <f t="array" ref="K133">IFERROR(INDEX(Index!$C$3:$C$5, MATCH(TRUE, ISNUMBER(SEARCH(Index!$C$3:$C$5, Articles_collection_modified!A133)), 0)), "")</f>
        <v>H2</v>
      </c>
      <c r="L133" t="str" cm="1">
        <f t="array" ref="L133">_xlfn.TEXTJOIN(", ", TRUE, IF(ISNUMBER(SEARCH(Index!$C$8:$C$58, Articles_collection_modified!A133)), Index!$C$8:$C$58, ""))</f>
        <v>HA-2</v>
      </c>
      <c r="M133" t="str" cm="1">
        <f t="array" ref="M133">_xlfn.TEXTJOIN(", ", TRUE, IFERROR(VLOOKUP(_xlfn.TEXTSPLIT(L133, ", "), Index!$C$8:$D$58, 2, FALSE), ""))</f>
        <v>Advanced Wind Power</v>
      </c>
      <c r="N133" t="str" cm="1">
        <f t="array" ref="N133">_xlfn.TEXTJOIN(", ", TRUE, _xlfn.UNIQUE(_xlfn.FILTERXML("&lt;t&gt;&lt;s&gt;" &amp; SUBSTITUTE(_xlfn.TEXTJOIN(", ", TRUE, _xlfn.UNIQUE(_xlfn._xlws.FILTER(IFERROR(VLOOKUP(LEFT(_xlfn.TEXTSPLIT(L133, ", "), FIND("-", _xlfn.TEXTSPLIT(L133, ", ")) - 1), Index!$F$8:$G$13, 2, FALSE), ""), IFERROR(VLOOKUP(LEFT(_xlfn.TEXTSPLIT(L133, ", "), FIND("-", _xlfn.TEXTSPLIT(L133, ", ")) - 1), Index!$F$8:$G$13, 2, FALSE), "") &lt;&gt; ""))), ", ", "&lt;/s&gt;&lt;s&gt;") &amp; "&lt;/s&gt;&lt;/t&gt;", "//s[normalize-space()]")))</f>
        <v>Hydraulic Applications Ecosystem</v>
      </c>
      <c r="O133" t="str" cm="1">
        <f t="array" ref="O133">IFERROR(INDEX(Index!$C$8:$C$58, MATCH(TRUE, ISNUMBER(SEARCH(Index!$C$8:$C$58, Articles_collection_modified!A133)), 0)), "")</f>
        <v>HA-2</v>
      </c>
      <c r="P133" t="str">
        <f>IFERROR(VLOOKUP(LEFT(O133, FIND("-", O133)-1), Index!$F$8:$G$13, 2, FALSE), "Not Found")</f>
        <v>Hydraulic Applications Ecosystem</v>
      </c>
      <c r="Q133" t="str">
        <f>IFERROR(VLOOKUP(O133, Index!$C$8:$D$58, 2, FALSE), "Not Found")</f>
        <v>Advanced Wind Power</v>
      </c>
    </row>
    <row r="134" spans="1:17" x14ac:dyDescent="0.3">
      <c r="A134" t="str">
        <f>LEFT(Articles_collection_modified!A134, FIND(",", Articles_collection_modified!A134) - 1)</f>
        <v>US House of Representatives Passes Bill That Cuts IRA Provisions Supporting Offshore Wind Development</v>
      </c>
      <c r="B134" t="str">
        <f>MID(Articles_collection_modified!A134, FIND(",", Articles_collection_modified!A134) + 1, FIND(",", Articles_collection_modified!A134, FIND(",", Articles_collection_modified!A134) + 1) - FIND(",", Articles_collection_modified!A134) - 1)</f>
        <v>https://www.offshorewind.biz/2025/05/22/us-house-of-representatives-passes-bill-that-cuts-ira-provisions-supporting-offshore-wind-development/</v>
      </c>
      <c r="C134" t="str">
        <f>IF(ISNUMBER(FIND(", vol",Articles_collection_modified!A134)), MID(Articles_collection_modified!A134, FIND(", vol", Articles_collection_modified!A134) + 5, FIND(",", Articles_collection_modified!A134, FIND(", vol", Articles_collection_modified!A134) + 5) - FIND(", vol", Articles_collection_modified!A134) - 5), MID(Articles_collection_modified!A134, FIND(",vol", Articles_collection_modified!A134) + 4, FIND(",", Articles_collection_modified!A134, FIND(",vol", Articles_collection_modified!A134) + 4) - FIND(",vol",Articles_collection_modified!A134) - 4))</f>
        <v>11</v>
      </c>
      <c r="D134" t="str">
        <f>IF(ISNUMBER(FIND(", 20", Articles_collection_modified!A134)), MID(Articles_collection_modified!A134, FIND(", 20", Articles_collection_modified!A134) + 2, FIND(",", Articles_collection_modified!A134, FIND(", 20", Articles_collection_modified!A134) + 2) - FIND(", 20", Articles_collection_modified!A134) - 2), MID(Articles_collection_modified!A134, FIND(",20", Articles_collection_modified!A134) + 1, FIND(",", Articles_collection_modified!A134, FIND(",20", Articles_collection_modified!A134) + 1) - FIND(",20", Articles_collection_modified!A134) - 1))</f>
        <v>2025-w21</v>
      </c>
      <c r="E134" t="str">
        <f t="shared" si="4"/>
        <v>2025</v>
      </c>
      <c r="F134" t="str">
        <f t="shared" si="5"/>
        <v>21</v>
      </c>
      <c r="G134" t="str" cm="1">
        <f t="array" ref="G134">_xlfn.TEXTJOIN(", ", TRUE, IF(ISNUMBER(SEARCH(Index!$A$8:$A$22, Articles_collection_modified!A134)), Index!$A$8:$A$22, ""))</f>
        <v>Industrial applications</v>
      </c>
      <c r="H134" t="str" cm="1">
        <f t="array" ref="H134">IFERROR(INDEX(Index!$A$8:$A$22, MATCH(TRUE, ISNUMBER(SEARCH(Index!$A$8:$A$22, Articles_collection_modified!A134)), 0)), "")</f>
        <v>Industrial applications</v>
      </c>
      <c r="I134" t="str" cm="1">
        <f t="array" ref="I134">IFERROR(INDEX(Index!$A$3:$A$5, MATCH(TRUE, ISNUMBER(SEARCH(Index!$A$3:$A$5, Articles_collection_modified!A134)), 0)), "")</f>
        <v>SEEP</v>
      </c>
      <c r="J134" t="str" cm="1">
        <f t="array" ref="J134">IFERROR(INDEX(Index!$A$25:$A$69, MATCH(TRUE, ISNUMBER(SEARCH(Index!$A$25:$A$69, Articles_collection_modified!A134)), 0)), "")</f>
        <v>regulation</v>
      </c>
      <c r="K134" t="str" cm="1">
        <f t="array" ref="K134">IFERROR(INDEX(Index!$C$3:$C$5, MATCH(TRUE, ISNUMBER(SEARCH(Index!$C$3:$C$5, Articles_collection_modified!A134)), 0)), "")</f>
        <v>H1</v>
      </c>
      <c r="L134" t="str" cm="1">
        <f t="array" ref="L134">_xlfn.TEXTJOIN(", ", TRUE, IF(ISNUMBER(SEARCH(Index!$C$8:$C$58, Articles_collection_modified!A134)), Index!$C$8:$C$58, ""))</f>
        <v>HA-2</v>
      </c>
      <c r="M134" t="str" cm="1">
        <f t="array" ref="M134">_xlfn.TEXTJOIN(", ", TRUE, IFERROR(VLOOKUP(_xlfn.TEXTSPLIT(L134, ", "), Index!$C$8:$D$58, 2, FALSE), ""))</f>
        <v>Advanced Wind Power</v>
      </c>
      <c r="N134" t="str" cm="1">
        <f t="array" ref="N134">_xlfn.TEXTJOIN(", ", TRUE, _xlfn.UNIQUE(_xlfn.FILTERXML("&lt;t&gt;&lt;s&gt;" &amp; SUBSTITUTE(_xlfn.TEXTJOIN(", ", TRUE, _xlfn.UNIQUE(_xlfn._xlws.FILTER(IFERROR(VLOOKUP(LEFT(_xlfn.TEXTSPLIT(L134, ", "), FIND("-", _xlfn.TEXTSPLIT(L134, ", ")) - 1), Index!$F$8:$G$13, 2, FALSE), ""), IFERROR(VLOOKUP(LEFT(_xlfn.TEXTSPLIT(L134, ", "), FIND("-", _xlfn.TEXTSPLIT(L134, ", ")) - 1), Index!$F$8:$G$13, 2, FALSE), "") &lt;&gt; ""))), ", ", "&lt;/s&gt;&lt;s&gt;") &amp; "&lt;/s&gt;&lt;/t&gt;", "//s[normalize-space()]")))</f>
        <v>Hydraulic Applications Ecosystem</v>
      </c>
      <c r="O134" t="str" cm="1">
        <f t="array" ref="O134">IFERROR(INDEX(Index!$C$8:$C$58, MATCH(TRUE, ISNUMBER(SEARCH(Index!$C$8:$C$58, Articles_collection_modified!A134)), 0)), "")</f>
        <v>HA-2</v>
      </c>
      <c r="P134" t="str">
        <f>IFERROR(VLOOKUP(LEFT(O134, FIND("-", O134)-1), Index!$F$8:$G$13, 2, FALSE), "Not Found")</f>
        <v>Hydraulic Applications Ecosystem</v>
      </c>
      <c r="Q134" t="str">
        <f>IFERROR(VLOOKUP(O134, Index!$C$8:$D$58, 2, FALSE), "Not Found")</f>
        <v>Advanced Wind Power</v>
      </c>
    </row>
    <row r="135" spans="1:17" x14ac:dyDescent="0.3">
      <c r="A135" t="str">
        <f>LEFT(Articles_collection_modified!A135, FIND(",", Articles_collection_modified!A135) - 1)</f>
        <v>Developer Confidence in Floating Offshore Wind Declines Survey Finds</v>
      </c>
      <c r="B135" t="str">
        <f>MID(Articles_collection_modified!A135, FIND(",", Articles_collection_modified!A135) + 1, FIND(",", Articles_collection_modified!A135, FIND(",", Articles_collection_modified!A135) + 1) - FIND(",", Articles_collection_modified!A135) - 1)</f>
        <v>https://www.offshorewind.biz/2025/05/22/developer-confidence-in-floating-offshore-wind-declines-survey-finds/</v>
      </c>
      <c r="C135" t="str">
        <f>IF(ISNUMBER(FIND(", vol",Articles_collection_modified!A135)), MID(Articles_collection_modified!A135, FIND(", vol", Articles_collection_modified!A135) + 5, FIND(",", Articles_collection_modified!A135, FIND(", vol", Articles_collection_modified!A135) + 5) - FIND(", vol", Articles_collection_modified!A135) - 5), MID(Articles_collection_modified!A135, FIND(",vol", Articles_collection_modified!A135) + 4, FIND(",", Articles_collection_modified!A135, FIND(",vol", Articles_collection_modified!A135) + 4) - FIND(",vol",Articles_collection_modified!A135) - 4))</f>
        <v>11</v>
      </c>
      <c r="D135" t="str">
        <f>IF(ISNUMBER(FIND(", 20", Articles_collection_modified!A135)), MID(Articles_collection_modified!A135, FIND(", 20", Articles_collection_modified!A135) + 2, FIND(",", Articles_collection_modified!A135, FIND(", 20", Articles_collection_modified!A135) + 2) - FIND(", 20", Articles_collection_modified!A135) - 2), MID(Articles_collection_modified!A135, FIND(",20", Articles_collection_modified!A135) + 1, FIND(",", Articles_collection_modified!A135, FIND(",20", Articles_collection_modified!A135) + 1) - FIND(",20", Articles_collection_modified!A135) - 1))</f>
        <v>2025-w21</v>
      </c>
      <c r="E135" t="str">
        <f t="shared" si="4"/>
        <v>2025</v>
      </c>
      <c r="F135" t="str">
        <f t="shared" si="5"/>
        <v>21</v>
      </c>
      <c r="G135" t="str" cm="1">
        <f t="array" ref="G135">_xlfn.TEXTJOIN(", ", TRUE, IF(ISNUMBER(SEARCH(Index!$A$8:$A$22, Articles_collection_modified!A135)), Index!$A$8:$A$22, ""))</f>
        <v>Industrial applications</v>
      </c>
      <c r="H135" t="str" cm="1">
        <f t="array" ref="H135">IFERROR(INDEX(Index!$A$8:$A$22, MATCH(TRUE, ISNUMBER(SEARCH(Index!$A$8:$A$22, Articles_collection_modified!A135)), 0)), "")</f>
        <v>Industrial applications</v>
      </c>
      <c r="I135" t="str" cm="1">
        <f t="array" ref="I135">IFERROR(INDEX(Index!$A$3:$A$5, MATCH(TRUE, ISNUMBER(SEARCH(Index!$A$3:$A$5, Articles_collection_modified!A135)), 0)), "")</f>
        <v>SEEP</v>
      </c>
      <c r="J135" t="str" cm="1">
        <f t="array" ref="J135">IFERROR(INDEX(Index!$A$25:$A$69, MATCH(TRUE, ISNUMBER(SEARCH(Index!$A$25:$A$69, Articles_collection_modified!A135)), 0)), "")</f>
        <v>market development</v>
      </c>
      <c r="K135" t="str" cm="1">
        <f t="array" ref="K135">IFERROR(INDEX(Index!$C$3:$C$5, MATCH(TRUE, ISNUMBER(SEARCH(Index!$C$3:$C$5, Articles_collection_modified!A135)), 0)), "")</f>
        <v>H2</v>
      </c>
      <c r="L135" t="str" cm="1">
        <f t="array" ref="L135">_xlfn.TEXTJOIN(", ", TRUE, IF(ISNUMBER(SEARCH(Index!$C$8:$C$58, Articles_collection_modified!A135)), Index!$C$8:$C$58, ""))</f>
        <v>HA-2, NB-6</v>
      </c>
      <c r="M135" t="str" cm="1">
        <f t="array" ref="M135">_xlfn.TEXTJOIN(", ", TRUE, IFERROR(VLOOKUP(_xlfn.TEXTSPLIT(L135, ", "), Index!$C$8:$D$58, 2, FALSE), ""))</f>
        <v>Advanced Wind Power, Green Energy System</v>
      </c>
      <c r="N135" t="str" cm="1">
        <f t="array" ref="N135">_xlfn.TEXTJOIN(", ", TRUE, _xlfn.UNIQUE(_xlfn.FILTERXML("&lt;t&gt;&lt;s&gt;" &amp; SUBSTITUTE(_xlfn.TEXTJOIN(", ", TRUE, _xlfn.UNIQUE(_xlfn._xlws.FILTER(IFERROR(VLOOKUP(LEFT(_xlfn.TEXTSPLIT(L135, ", "), FIND("-", _xlfn.TEXTSPLIT(L135, ", ")) - 1), Index!$F$8:$G$13, 2, FALSE), ""), IFERROR(VLOOKUP(LEFT(_xlfn.TEXTSPLIT(L135, ", "), FIND("-", _xlfn.TEXTSPLIT(L135, ", ")) - 1), Index!$F$8:$G$13, 2, FALSE), "") &lt;&gt; ""))), ", ", "&lt;/s&gt;&lt;s&gt;") &amp; "&lt;/s&gt;&lt;/t&gt;", "//s[normalize-space()]")))</f>
        <v>Hydraulic Applications Ecosystem, New Business</v>
      </c>
      <c r="O135" t="str" cm="1">
        <f t="array" ref="O135">IFERROR(INDEX(Index!$C$8:$C$58, MATCH(TRUE, ISNUMBER(SEARCH(Index!$C$8:$C$58, Articles_collection_modified!A135)), 0)), "")</f>
        <v>HA-2</v>
      </c>
      <c r="P135" t="str">
        <f>IFERROR(VLOOKUP(LEFT(O135, FIND("-", O135)-1), Index!$F$8:$G$13, 2, FALSE), "Not Found")</f>
        <v>Hydraulic Applications Ecosystem</v>
      </c>
      <c r="Q135" t="str">
        <f>IFERROR(VLOOKUP(O135, Index!$C$8:$D$58, 2, FALSE), "Not Found")</f>
        <v>Advanced Wind Power</v>
      </c>
    </row>
    <row r="136" spans="1:17" x14ac:dyDescent="0.3">
      <c r="A136" t="str">
        <f>LEFT(Articles_collection_modified!A136, FIND(",", Articles_collection_modified!A136) - 1)</f>
        <v>Are You Ready for the Future? Asian Manufacturers Are</v>
      </c>
      <c r="B136" t="str">
        <f>MID(Articles_collection_modified!A136, FIND(",", Articles_collection_modified!A136) + 1, FIND(",", Articles_collection_modified!A136, FIND(",", Articles_collection_modified!A136) + 1) - FIND(",", Articles_collection_modified!A136) - 1)</f>
        <v>https://www.assemblymag.com/articles/99274-are-you-ready-for-the-future-asian-manufacturers-are</v>
      </c>
      <c r="C136" t="str">
        <f>IF(ISNUMBER(FIND(", vol",Articles_collection_modified!A136)), MID(Articles_collection_modified!A136, FIND(", vol", Articles_collection_modified!A136) + 5, FIND(",", Articles_collection_modified!A136, FIND(", vol", Articles_collection_modified!A136) + 5) - FIND(", vol", Articles_collection_modified!A136) - 5), MID(Articles_collection_modified!A136, FIND(",vol", Articles_collection_modified!A136) + 4, FIND(",", Articles_collection_modified!A136, FIND(",vol", Articles_collection_modified!A136) + 4) - FIND(",vol",Articles_collection_modified!A136) - 4))</f>
        <v>11</v>
      </c>
      <c r="D136" t="str">
        <f>IF(ISNUMBER(FIND(", 20", Articles_collection_modified!A136)), MID(Articles_collection_modified!A136, FIND(", 20", Articles_collection_modified!A136) + 2, FIND(",", Articles_collection_modified!A136, FIND(", 20", Articles_collection_modified!A136) + 2) - FIND(", 20", Articles_collection_modified!A136) - 2), MID(Articles_collection_modified!A136, FIND(",20", Articles_collection_modified!A136) + 1, FIND(",", Articles_collection_modified!A136, FIND(",20", Articles_collection_modified!A136) + 1) - FIND(",20", Articles_collection_modified!A136) - 1))</f>
        <v>2025-w21</v>
      </c>
      <c r="E136" t="str">
        <f t="shared" si="4"/>
        <v>2025</v>
      </c>
      <c r="F136" t="str">
        <f t="shared" si="5"/>
        <v>21</v>
      </c>
      <c r="G136" t="str" cm="1">
        <f t="array" ref="G136">_xlfn.TEXTJOIN(", ", TRUE, IF(ISNUMBER(SEARCH(Index!$A$8:$A$22, Articles_collection_modified!A136)), Index!$A$8:$A$22, ""))</f>
        <v>Industrial mfg</v>
      </c>
      <c r="H136" t="str" cm="1">
        <f t="array" ref="H136">IFERROR(INDEX(Index!$A$8:$A$22, MATCH(TRUE, ISNUMBER(SEARCH(Index!$A$8:$A$22, Articles_collection_modified!A136)), 0)), "")</f>
        <v>Industrial mfg</v>
      </c>
      <c r="I136" t="str" cm="1">
        <f t="array" ref="I136">IFERROR(INDEX(Index!$A$3:$A$5, MATCH(TRUE, ISNUMBER(SEARCH(Index!$A$3:$A$5, Articles_collection_modified!A136)), 0)), "")</f>
        <v>Technology</v>
      </c>
      <c r="J136" t="str" cm="1">
        <f t="array" ref="J136">IFERROR(INDEX(Index!$A$25:$A$69, MATCH(TRUE, ISNUMBER(SEARCH(Index!$A$25:$A$69, Articles_collection_modified!A136)), 0)), "")</f>
        <v>Automation</v>
      </c>
      <c r="K136" t="str" cm="1">
        <f t="array" ref="K136">IFERROR(INDEX(Index!$C$3:$C$5, MATCH(TRUE, ISNUMBER(SEARCH(Index!$C$3:$C$5, Articles_collection_modified!A136)), 0)), "")</f>
        <v>H3</v>
      </c>
      <c r="L136" t="str" cm="1">
        <f t="array" ref="L136">_xlfn.TEXTJOIN(", ", TRUE, IF(ISNUMBER(SEARCH(Index!$C$8:$C$58, Articles_collection_modified!A136)), Index!$C$8:$C$58, ""))</f>
        <v>HA-5, IPr-2, IPr-3, IPr-4</v>
      </c>
      <c r="M136" t="str" cm="1">
        <f t="array" ref="M136">_xlfn.TEXTJOIN(", ", TRUE, IFERROR(VLOOKUP(_xlfn.TEXTSPLIT(L136, ", "), Index!$C$8:$D$58, 2, FALSE), ""))</f>
        <v>Intelligent &amp; Efficient Factory, Advanced Robotics, Intelligent Worker Assistant, Autonomus Intralofistic</v>
      </c>
      <c r="N136" t="str" cm="1">
        <f t="array" ref="N136">_xlfn.TEXTJOIN(", ", TRUE, _xlfn.UNIQUE(_xlfn.FILTERXML("&lt;t&gt;&lt;s&gt;" &amp; SUBSTITUTE(_xlfn.TEXTJOIN(", ", TRUE, _xlfn.UNIQUE(_xlfn._xlws.FILTER(IFERROR(VLOOKUP(LEFT(_xlfn.TEXTSPLIT(L136, ", "), FIND("-", _xlfn.TEXTSPLIT(L136, ", ")) - 1), Index!$F$8:$G$13, 2, FALSE), ""), IFERROR(VLOOKUP(LEFT(_xlfn.TEXTSPLIT(L136, ", "), FIND("-", _xlfn.TEXTSPLIT(L136, ", ")) - 1), Index!$F$8:$G$13, 2, FALSE), "") &lt;&gt; ""))), ", ", "&lt;/s&gt;&lt;s&gt;") &amp; "&lt;/s&gt;&lt;/t&gt;", "//s[normalize-space()]")))</f>
        <v>Hydraulic Applications Ecosystem, Intelligent Production</v>
      </c>
      <c r="O136" t="str" cm="1">
        <f t="array" ref="O136">IFERROR(INDEX(Index!$C$8:$C$58, MATCH(TRUE, ISNUMBER(SEARCH(Index!$C$8:$C$58, Articles_collection_modified!A136)), 0)), "")</f>
        <v>HA-5</v>
      </c>
      <c r="P136" t="str">
        <f>IFERROR(VLOOKUP(LEFT(O136, FIND("-", O136)-1), Index!$F$8:$G$13, 2, FALSE), "Not Found")</f>
        <v>Hydraulic Applications Ecosystem</v>
      </c>
      <c r="Q136" t="str">
        <f>IFERROR(VLOOKUP(O136, Index!$C$8:$D$58, 2, FALSE), "Not Found")</f>
        <v>Intelligent &amp; Efficient Factory</v>
      </c>
    </row>
    <row r="137" spans="1:17" x14ac:dyDescent="0.3">
      <c r="A137" t="str">
        <f>LEFT(Articles_collection_modified!A137, FIND(",", Articles_collection_modified!A137) - 1)</f>
        <v>MAN Energy unveils advanced methanol engine for container vessels</v>
      </c>
      <c r="B137" t="str">
        <f>MID(Articles_collection_modified!A137, FIND(",", Articles_collection_modified!A137) + 1, FIND(",", Articles_collection_modified!A137, FIND(",", Articles_collection_modified!A137) + 1) - FIND(",", Articles_collection_modified!A137) - 1)</f>
        <v>https://www.ship-technology.com/news/man-methanol-engine-container-vessels/?cf-view</v>
      </c>
      <c r="C137" t="str">
        <f>IF(ISNUMBER(FIND(", vol",Articles_collection_modified!A137)), MID(Articles_collection_modified!A137, FIND(", vol", Articles_collection_modified!A137) + 5, FIND(",", Articles_collection_modified!A137, FIND(", vol", Articles_collection_modified!A137) + 5) - FIND(", vol", Articles_collection_modified!A137) - 5), MID(Articles_collection_modified!A137, FIND(",vol", Articles_collection_modified!A137) + 4, FIND(",", Articles_collection_modified!A137, FIND(",vol", Articles_collection_modified!A137) + 4) - FIND(",vol",Articles_collection_modified!A137) - 4))</f>
        <v>11</v>
      </c>
      <c r="D137" t="str">
        <f>IF(ISNUMBER(FIND(", 20", Articles_collection_modified!A137)), MID(Articles_collection_modified!A137, FIND(", 20", Articles_collection_modified!A137) + 2, FIND(",", Articles_collection_modified!A137, FIND(", 20", Articles_collection_modified!A137) + 2) - FIND(", 20", Articles_collection_modified!A137) - 2), MID(Articles_collection_modified!A137, FIND(",20", Articles_collection_modified!A137) + 1, FIND(",", Articles_collection_modified!A137, FIND(",20", Articles_collection_modified!A137) + 1) - FIND(",20", Articles_collection_modified!A137) - 1))</f>
        <v>2025-w21</v>
      </c>
      <c r="E137" t="str">
        <f t="shared" si="4"/>
        <v>2025</v>
      </c>
      <c r="F137" t="str">
        <f t="shared" si="5"/>
        <v>21</v>
      </c>
      <c r="G137" t="str" cm="1">
        <f t="array" ref="G137">_xlfn.TEXTJOIN(", ", TRUE, IF(ISNUMBER(SEARCH(Index!$A$8:$A$22, Articles_collection_modified!A137)), Index!$A$8:$A$22, ""))</f>
        <v>Maritime</v>
      </c>
      <c r="H137" t="str" cm="1">
        <f t="array" ref="H137">IFERROR(INDEX(Index!$A$8:$A$22, MATCH(TRUE, ISNUMBER(SEARCH(Index!$A$8:$A$22, Articles_collection_modified!A137)), 0)), "")</f>
        <v>Maritime</v>
      </c>
      <c r="I137" t="str" cm="1">
        <f t="array" ref="I137">IFERROR(INDEX(Index!$A$3:$A$5, MATCH(TRUE, ISNUMBER(SEARCH(Index!$A$3:$A$5, Articles_collection_modified!A137)), 0)), "")</f>
        <v>product release</v>
      </c>
      <c r="J137" t="str" cm="1">
        <f t="array" ref="J137">IFERROR(INDEX(Index!$A$25:$A$69, MATCH(TRUE, ISNUMBER(SEARCH(Index!$A$25:$A$69, Articles_collection_modified!A137)), 0)), "")</f>
        <v/>
      </c>
      <c r="K137" t="str" cm="1">
        <f t="array" ref="K137">IFERROR(INDEX(Index!$C$3:$C$5, MATCH(TRUE, ISNUMBER(SEARCH(Index!$C$3:$C$5, Articles_collection_modified!A137)), 0)), "")</f>
        <v>H1</v>
      </c>
      <c r="L137" t="str" cm="1">
        <f t="array" ref="L137">_xlfn.TEXTJOIN(", ", TRUE, IF(ISNUMBER(SEARCH(Index!$C$8:$C$58, Articles_collection_modified!A137)), Index!$C$8:$C$58, ""))</f>
        <v>ES-2, NB-8</v>
      </c>
      <c r="M137" t="str" cm="1">
        <f t="array" ref="M137">_xlfn.TEXTJOIN(", ", TRUE, IFERROR(VLOOKUP(_xlfn.TEXTSPLIT(L137, ", "), Index!$C$8:$D$58, 2, FALSE), ""))</f>
        <v>Enhanced Emission Policy, Sustainaible Maritime Applications</v>
      </c>
      <c r="N137" t="str" cm="1">
        <f t="array" ref="N137">_xlfn.TEXTJOIN(", ", TRUE, _xlfn.UNIQUE(_xlfn.FILTERXML("&lt;t&gt;&lt;s&gt;" &amp; SUBSTITUTE(_xlfn.TEXTJOIN(", ", TRUE, _xlfn.UNIQUE(_xlfn._xlws.FILTER(IFERROR(VLOOKUP(LEFT(_xlfn.TEXTSPLIT(L137, ", "), FIND("-", _xlfn.TEXTSPLIT(L137, ", ")) - 1), Index!$F$8:$G$13, 2, FALSE), ""), IFERROR(VLOOKUP(LEFT(_xlfn.TEXTSPLIT(L137, ", "), FIND("-", _xlfn.TEXTSPLIT(L137, ", ")) - 1), Index!$F$8:$G$13, 2, FALSE), "") &lt;&gt; ""))), ", ", "&lt;/s&gt;&lt;s&gt;") &amp; "&lt;/s&gt;&lt;/t&gt;", "//s[normalize-space()]")))</f>
        <v>Ecological Sustainability, New Business</v>
      </c>
      <c r="O137" t="str" cm="1">
        <f t="array" ref="O137">IFERROR(INDEX(Index!$C$8:$C$58, MATCH(TRUE, ISNUMBER(SEARCH(Index!$C$8:$C$58, Articles_collection_modified!A137)), 0)), "")</f>
        <v>ES-2</v>
      </c>
      <c r="P137" t="str">
        <f>IFERROR(VLOOKUP(LEFT(O137, FIND("-", O137)-1), Index!$F$8:$G$13, 2, FALSE), "Not Found")</f>
        <v>Ecological Sustainability</v>
      </c>
      <c r="Q137" t="str">
        <f>IFERROR(VLOOKUP(O137, Index!$C$8:$D$58, 2, FALSE), "Not Found")</f>
        <v>Enhanced Emission Policy</v>
      </c>
    </row>
    <row r="138" spans="1:17" x14ac:dyDescent="0.3">
      <c r="A138" t="str">
        <f>LEFT(Articles_collection_modified!A138, FIND(",", Articles_collection_modified!A138) - 1)</f>
        <v>Swedish firm unveils two-bladed vertical-axis floating offshore wind turbine design</v>
      </c>
      <c r="B138" t="str">
        <f>MID(Articles_collection_modified!A138, FIND(",", Articles_collection_modified!A138) + 1, FIND(",", Articles_collection_modified!A138, FIND(",", Articles_collection_modified!A138) + 1) - FIND(",", Articles_collection_modified!A138) - 1)</f>
        <v>https://www.windpowermonthly.com/article/1919018/swedish-firm-unveils-two-bladed-vertical-axis-floating-offshore-wind-turbine-design</v>
      </c>
      <c r="C138" t="str">
        <f>IF(ISNUMBER(FIND(", vol",Articles_collection_modified!A138)), MID(Articles_collection_modified!A138, FIND(", vol", Articles_collection_modified!A138) + 5, FIND(",", Articles_collection_modified!A138, FIND(", vol", Articles_collection_modified!A138) + 5) - FIND(", vol", Articles_collection_modified!A138) - 5), MID(Articles_collection_modified!A138, FIND(",vol", Articles_collection_modified!A138) + 4, FIND(",", Articles_collection_modified!A138, FIND(",vol", Articles_collection_modified!A138) + 4) - FIND(",vol",Articles_collection_modified!A138) - 4))</f>
        <v>11</v>
      </c>
      <c r="D138" t="str">
        <f>IF(ISNUMBER(FIND(", 20", Articles_collection_modified!A138)), MID(Articles_collection_modified!A138, FIND(", 20", Articles_collection_modified!A138) + 2, FIND(",", Articles_collection_modified!A138, FIND(", 20", Articles_collection_modified!A138) + 2) - FIND(", 20", Articles_collection_modified!A138) - 2), MID(Articles_collection_modified!A138, FIND(",20", Articles_collection_modified!A138) + 1, FIND(",", Articles_collection_modified!A138, FIND(",20", Articles_collection_modified!A138) + 1) - FIND(",20", Articles_collection_modified!A138) - 1))</f>
        <v>2025-w21</v>
      </c>
      <c r="E138" t="str">
        <f t="shared" si="4"/>
        <v>2025</v>
      </c>
      <c r="F138" t="str">
        <f t="shared" si="5"/>
        <v>21</v>
      </c>
      <c r="G138" t="str" cm="1">
        <f t="array" ref="G138">_xlfn.TEXTJOIN(", ", TRUE, IF(ISNUMBER(SEARCH(Index!$A$8:$A$22, Articles_collection_modified!A138)), Index!$A$8:$A$22, ""))</f>
        <v>Industrial applications</v>
      </c>
      <c r="H138" t="str" cm="1">
        <f t="array" ref="H138">IFERROR(INDEX(Index!$A$8:$A$22, MATCH(TRUE, ISNUMBER(SEARCH(Index!$A$8:$A$22, Articles_collection_modified!A138)), 0)), "")</f>
        <v>Industrial applications</v>
      </c>
      <c r="I138" t="str" cm="1">
        <f t="array" ref="I138">IFERROR(INDEX(Index!$A$3:$A$5, MATCH(TRUE, ISNUMBER(SEARCH(Index!$A$3:$A$5, Articles_collection_modified!A138)), 0)), "")</f>
        <v>Technology</v>
      </c>
      <c r="J138" t="str" cm="1">
        <f t="array" ref="J138">IFERROR(INDEX(Index!$A$25:$A$69, MATCH(TRUE, ISNUMBER(SEARCH(Index!$A$25:$A$69, Articles_collection_modified!A138)), 0)), "")</f>
        <v>Prototype</v>
      </c>
      <c r="K138" t="str" cm="1">
        <f t="array" ref="K138">IFERROR(INDEX(Index!$C$3:$C$5, MATCH(TRUE, ISNUMBER(SEARCH(Index!$C$3:$C$5, Articles_collection_modified!A138)), 0)), "")</f>
        <v>H2</v>
      </c>
      <c r="L138" t="str" cm="1">
        <f t="array" ref="L138">_xlfn.TEXTJOIN(", ", TRUE, IF(ISNUMBER(SEARCH(Index!$C$8:$C$58, Articles_collection_modified!A138)), Index!$C$8:$C$58, ""))</f>
        <v>HA-2, NB-6</v>
      </c>
      <c r="M138" t="str" cm="1">
        <f t="array" ref="M138">_xlfn.TEXTJOIN(", ", TRUE, IFERROR(VLOOKUP(_xlfn.TEXTSPLIT(L138, ", "), Index!$C$8:$D$58, 2, FALSE), ""))</f>
        <v>Advanced Wind Power, Green Energy System</v>
      </c>
      <c r="N138" t="str" cm="1">
        <f t="array" ref="N138">_xlfn.TEXTJOIN(", ", TRUE, _xlfn.UNIQUE(_xlfn.FILTERXML("&lt;t&gt;&lt;s&gt;" &amp; SUBSTITUTE(_xlfn.TEXTJOIN(", ", TRUE, _xlfn.UNIQUE(_xlfn._xlws.FILTER(IFERROR(VLOOKUP(LEFT(_xlfn.TEXTSPLIT(L138, ", "), FIND("-", _xlfn.TEXTSPLIT(L138, ", ")) - 1), Index!$F$8:$G$13, 2, FALSE), ""), IFERROR(VLOOKUP(LEFT(_xlfn.TEXTSPLIT(L138, ", "), FIND("-", _xlfn.TEXTSPLIT(L138, ", ")) - 1), Index!$F$8:$G$13, 2, FALSE), "") &lt;&gt; ""))), ", ", "&lt;/s&gt;&lt;s&gt;") &amp; "&lt;/s&gt;&lt;/t&gt;", "//s[normalize-space()]")))</f>
        <v>Hydraulic Applications Ecosystem, New Business</v>
      </c>
      <c r="O138" t="str" cm="1">
        <f t="array" ref="O138">IFERROR(INDEX(Index!$C$8:$C$58, MATCH(TRUE, ISNUMBER(SEARCH(Index!$C$8:$C$58, Articles_collection_modified!A138)), 0)), "")</f>
        <v>HA-2</v>
      </c>
      <c r="P138" t="str">
        <f>IFERROR(VLOOKUP(LEFT(O138, FIND("-", O138)-1), Index!$F$8:$G$13, 2, FALSE), "Not Found")</f>
        <v>Hydraulic Applications Ecosystem</v>
      </c>
      <c r="Q138" t="str">
        <f>IFERROR(VLOOKUP(O138, Index!$C$8:$D$58, 2, FALSE), "Not Found")</f>
        <v>Advanced Wind Power</v>
      </c>
    </row>
    <row r="139" spans="1:17" x14ac:dyDescent="0.3">
      <c r="A139" t="str">
        <f>LEFT(Articles_collection_modified!A139, FIND(",", Articles_collection_modified!A139) - 1)</f>
        <v>John Deere commits to $20B in U.S. investment</v>
      </c>
      <c r="B139" t="str">
        <f>MID(Articles_collection_modified!A139, FIND(",", Articles_collection_modified!A139) + 1, FIND(",", Articles_collection_modified!A139, FIND(",", Articles_collection_modified!A139) + 1) - FIND(",", Articles_collection_modified!A139) - 1)</f>
        <v>https://www.powerprogress.com/news/john-deere-commits-to-20b-in-us-investment/8061647.article?utm_source=newsletter&amp;utm_medium=email&amp;utm_campaign=power-progress-2025-05-20&amp;encoded_email=bS5nYXZhZ25pbkBoYXdlLmF0</v>
      </c>
      <c r="C139" t="str">
        <f>IF(ISNUMBER(FIND(", vol",Articles_collection_modified!A139)), MID(Articles_collection_modified!A139, FIND(", vol", Articles_collection_modified!A139) + 5, FIND(",", Articles_collection_modified!A139, FIND(", vol", Articles_collection_modified!A139) + 5) - FIND(", vol", Articles_collection_modified!A139) - 5), MID(Articles_collection_modified!A139, FIND(",vol", Articles_collection_modified!A139) + 4, FIND(",", Articles_collection_modified!A139, FIND(",vol", Articles_collection_modified!A139) + 4) - FIND(",vol",Articles_collection_modified!A139) - 4))</f>
        <v>11</v>
      </c>
      <c r="D139" t="str">
        <f>IF(ISNUMBER(FIND(", 20", Articles_collection_modified!A139)), MID(Articles_collection_modified!A139, FIND(", 20", Articles_collection_modified!A139) + 2, FIND(",", Articles_collection_modified!A139, FIND(", 20", Articles_collection_modified!A139) + 2) - FIND(", 20", Articles_collection_modified!A139) - 2), MID(Articles_collection_modified!A139, FIND(",20", Articles_collection_modified!A139) + 1, FIND(",", Articles_collection_modified!A139, FIND(",20", Articles_collection_modified!A139) + 1) - FIND(",20", Articles_collection_modified!A139) - 1))</f>
        <v>2025-w19</v>
      </c>
      <c r="E139" t="str">
        <f t="shared" si="4"/>
        <v>2025</v>
      </c>
      <c r="F139" t="str">
        <f t="shared" si="5"/>
        <v>19</v>
      </c>
      <c r="G139" t="str" cm="1">
        <f t="array" ref="G139">_xlfn.TEXTJOIN(", ", TRUE, IF(ISNUMBER(SEARCH(Index!$A$8:$A$22, Articles_collection_modified!A139)), Index!$A$8:$A$22, ""))</f>
        <v>Mobile</v>
      </c>
      <c r="H139" t="str" cm="1">
        <f t="array" ref="H139">IFERROR(INDEX(Index!$A$8:$A$22, MATCH(TRUE, ISNUMBER(SEARCH(Index!$A$8:$A$22, Articles_collection_modified!A139)), 0)), "")</f>
        <v>Mobile</v>
      </c>
      <c r="I139" t="str" cm="1">
        <f t="array" ref="I139">IFERROR(INDEX(Index!$A$3:$A$5, MATCH(TRUE, ISNUMBER(SEARCH(Index!$A$3:$A$5, Articles_collection_modified!A139)), 0)), "")</f>
        <v>SEEP</v>
      </c>
      <c r="J139" t="str" cm="1">
        <f t="array" ref="J139">IFERROR(INDEX(Index!$A$25:$A$69, MATCH(TRUE, ISNUMBER(SEARCH(Index!$A$25:$A$69, Articles_collection_modified!A139)), 0)), "")</f>
        <v>investment</v>
      </c>
      <c r="K139" t="str" cm="1">
        <f t="array" ref="K139">IFERROR(INDEX(Index!$C$3:$C$5, MATCH(TRUE, ISNUMBER(SEARCH(Index!$C$3:$C$5, Articles_collection_modified!A139)), 0)), "")</f>
        <v>H3</v>
      </c>
      <c r="L139" t="str" cm="1">
        <f t="array" ref="L139">_xlfn.TEXTJOIN(", ", TRUE, IF(ISNUMBER(SEARCH(Index!$C$8:$C$58, Articles_collection_modified!A139)), Index!$C$8:$C$58, ""))</f>
        <v>NB-4</v>
      </c>
      <c r="M139" t="str" cm="1">
        <f t="array" ref="M139">_xlfn.TEXTJOIN(", ", TRUE, IFERROR(VLOOKUP(_xlfn.TEXTSPLIT(L139, ", "), Index!$C$8:$D$58, 2, FALSE), ""))</f>
        <v>Geopolitics &amp; Decoupling</v>
      </c>
      <c r="N139" t="str" cm="1">
        <f t="array" ref="N139">_xlfn.TEXTJOIN(", ", TRUE, _xlfn.UNIQUE(_xlfn.FILTERXML("&lt;t&gt;&lt;s&gt;" &amp; SUBSTITUTE(_xlfn.TEXTJOIN(", ", TRUE, _xlfn.UNIQUE(_xlfn._xlws.FILTER(IFERROR(VLOOKUP(LEFT(_xlfn.TEXTSPLIT(L139, ", "), FIND("-", _xlfn.TEXTSPLIT(L139, ", ")) - 1), Index!$F$8:$G$13, 2, FALSE), ""), IFERROR(VLOOKUP(LEFT(_xlfn.TEXTSPLIT(L139, ", "), FIND("-", _xlfn.TEXTSPLIT(L139, ", ")) - 1), Index!$F$8:$G$13, 2, FALSE), "") &lt;&gt; ""))), ", ", "&lt;/s&gt;&lt;s&gt;") &amp; "&lt;/s&gt;&lt;/t&gt;", "//s[normalize-space()]")))</f>
        <v>New Business</v>
      </c>
      <c r="O139" t="str" cm="1">
        <f t="array" ref="O139">IFERROR(INDEX(Index!$C$8:$C$58, MATCH(TRUE, ISNUMBER(SEARCH(Index!$C$8:$C$58, Articles_collection_modified!A139)), 0)), "")</f>
        <v>NB-4</v>
      </c>
      <c r="P139" t="str">
        <f>IFERROR(VLOOKUP(LEFT(O139, FIND("-", O139)-1), Index!$F$8:$G$13, 2, FALSE), "Not Found")</f>
        <v>New Business</v>
      </c>
      <c r="Q139" t="str">
        <f>IFERROR(VLOOKUP(O139, Index!$C$8:$D$58, 2, FALSE), "Not Found")</f>
        <v>Geopolitics &amp; Decoupling</v>
      </c>
    </row>
    <row r="140" spans="1:17" x14ac:dyDescent="0.3">
      <c r="A140" t="str">
        <f>LEFT(Articles_collection_modified!A140, FIND(",", Articles_collection_modified!A140) - 1)</f>
        <v>CNH expands connectivity solutions to Starlink</v>
      </c>
      <c r="B140" t="str">
        <f>MID(Articles_collection_modified!A140, FIND(",", Articles_collection_modified!A140) + 1, FIND(",", Articles_collection_modified!A140, FIND(",", Articles_collection_modified!A140) + 1) - FIND(",", Articles_collection_modified!A140) - 1)</f>
        <v>https://www.powerprogress.com/news/cnh-expands-connectivity-solutions-to-starlink/8061638.article?utm_source=newsletter&amp;utm_medium=email&amp;utm_campaign=power-briefing-2025-05-20&amp;encoded_email=bS5nYXZhZ25pbkBoYXdlLmF0</v>
      </c>
      <c r="C140" t="str">
        <f>IF(ISNUMBER(FIND(", vol",Articles_collection_modified!A140)), MID(Articles_collection_modified!A140, FIND(", vol", Articles_collection_modified!A140) + 5, FIND(",", Articles_collection_modified!A140, FIND(", vol", Articles_collection_modified!A140) + 5) - FIND(", vol", Articles_collection_modified!A140) - 5), MID(Articles_collection_modified!A140, FIND(",vol", Articles_collection_modified!A140) + 4, FIND(",", Articles_collection_modified!A140, FIND(",vol", Articles_collection_modified!A140) + 4) - FIND(",vol",Articles_collection_modified!A140) - 4))</f>
        <v>11</v>
      </c>
      <c r="D140" t="str">
        <f>IF(ISNUMBER(FIND(", 20", Articles_collection_modified!A140)), MID(Articles_collection_modified!A140, FIND(", 20", Articles_collection_modified!A140) + 2, FIND(",", Articles_collection_modified!A140, FIND(", 20", Articles_collection_modified!A140) + 2) - FIND(", 20", Articles_collection_modified!A140) - 2), MID(Articles_collection_modified!A140, FIND(",20", Articles_collection_modified!A140) + 1, FIND(",", Articles_collection_modified!A140, FIND(",20", Articles_collection_modified!A140) + 1) - FIND(",20", Articles_collection_modified!A140) - 1))</f>
        <v>2025-w19</v>
      </c>
      <c r="E140" t="str">
        <f t="shared" si="4"/>
        <v>2025</v>
      </c>
      <c r="F140" t="str">
        <f t="shared" si="5"/>
        <v>19</v>
      </c>
      <c r="G140" t="str" cm="1">
        <f t="array" ref="G140">_xlfn.TEXTJOIN(", ", TRUE, IF(ISNUMBER(SEARCH(Index!$A$8:$A$22, Articles_collection_modified!A140)), Index!$A$8:$A$22, ""))</f>
        <v>Mobile</v>
      </c>
      <c r="H140" t="str" cm="1">
        <f t="array" ref="H140">IFERROR(INDEX(Index!$A$8:$A$22, MATCH(TRUE, ISNUMBER(SEARCH(Index!$A$8:$A$22, Articles_collection_modified!A140)), 0)), "")</f>
        <v>Mobile</v>
      </c>
      <c r="I140" t="str" cm="1">
        <f t="array" ref="I140">IFERROR(INDEX(Index!$A$3:$A$5, MATCH(TRUE, ISNUMBER(SEARCH(Index!$A$3:$A$5, Articles_collection_modified!A140)), 0)), "")</f>
        <v>product release</v>
      </c>
      <c r="J140" t="str" cm="1">
        <f t="array" ref="J140">IFERROR(INDEX(Index!$A$25:$A$69, MATCH(TRUE, ISNUMBER(SEARCH(Index!$A$25:$A$69, Articles_collection_modified!A140)), 0)), "")</f>
        <v>Service</v>
      </c>
      <c r="K140" t="str" cm="1">
        <f t="array" ref="K140">IFERROR(INDEX(Index!$C$3:$C$5, MATCH(TRUE, ISNUMBER(SEARCH(Index!$C$3:$C$5, Articles_collection_modified!A140)), 0)), "")</f>
        <v>H1</v>
      </c>
      <c r="L140" t="str" cm="1">
        <f t="array" ref="L140">_xlfn.TEXTJOIN(", ", TRUE, IF(ISNUMBER(SEARCH(Index!$C$8:$C$58, Articles_collection_modified!A140)), Index!$C$8:$C$58, ""))</f>
        <v>HA-3</v>
      </c>
      <c r="M140" t="str" cm="1">
        <f t="array" ref="M140">_xlfn.TEXTJOIN(", ", TRUE, IFERROR(VLOOKUP(_xlfn.TEXTSPLIT(L140, ", "), Index!$C$8:$D$58, 2, FALSE), ""))</f>
        <v>Smart Farming</v>
      </c>
      <c r="N140" t="str" cm="1">
        <f t="array" ref="N140">_xlfn.TEXTJOIN(", ", TRUE, _xlfn.UNIQUE(_xlfn.FILTERXML("&lt;t&gt;&lt;s&gt;" &amp; SUBSTITUTE(_xlfn.TEXTJOIN(", ", TRUE, _xlfn.UNIQUE(_xlfn._xlws.FILTER(IFERROR(VLOOKUP(LEFT(_xlfn.TEXTSPLIT(L140, ", "), FIND("-", _xlfn.TEXTSPLIT(L140, ", ")) - 1), Index!$F$8:$G$13, 2, FALSE), ""), IFERROR(VLOOKUP(LEFT(_xlfn.TEXTSPLIT(L140, ", "), FIND("-", _xlfn.TEXTSPLIT(L140, ", ")) - 1), Index!$F$8:$G$13, 2, FALSE), "") &lt;&gt; ""))), ", ", "&lt;/s&gt;&lt;s&gt;") &amp; "&lt;/s&gt;&lt;/t&gt;", "//s[normalize-space()]")))</f>
        <v>Hydraulic Applications Ecosystem</v>
      </c>
      <c r="O140" t="str" cm="1">
        <f t="array" ref="O140">IFERROR(INDEX(Index!$C$8:$C$58, MATCH(TRUE, ISNUMBER(SEARCH(Index!$C$8:$C$58, Articles_collection_modified!A140)), 0)), "")</f>
        <v>HA-3</v>
      </c>
      <c r="P140" t="str">
        <f>IFERROR(VLOOKUP(LEFT(O140, FIND("-", O140)-1), Index!$F$8:$G$13, 2, FALSE), "Not Found")</f>
        <v>Hydraulic Applications Ecosystem</v>
      </c>
      <c r="Q140" t="str">
        <f>IFERROR(VLOOKUP(O140, Index!$C$8:$D$58, 2, FALSE), "Not Found")</f>
        <v>Smart Farming</v>
      </c>
    </row>
    <row r="141" spans="1:17" x14ac:dyDescent="0.3">
      <c r="A141" t="str">
        <f>LEFT(Articles_collection_modified!A141, FIND(",", Articles_collection_modified!A141) - 1)</f>
        <v>Ultra High-Pressure Valves for Hydrogen Applications</v>
      </c>
      <c r="B141" t="str">
        <f>MID(Articles_collection_modified!A141, FIND(",", Articles_collection_modified!A141) + 1, FIND(",", Articles_collection_modified!A141, FIND(",", Articles_collection_modified!A141) + 1) - FIND(",", Articles_collection_modified!A141) - 1)</f>
        <v>https://www.pcne.eu/article/ultra-high-pressure-valves-for-hydrogen-applications/</v>
      </c>
      <c r="C141" t="str">
        <f>IF(ISNUMBER(FIND(", vol",Articles_collection_modified!A141)), MID(Articles_collection_modified!A141, FIND(", vol", Articles_collection_modified!A141) + 5, FIND(",", Articles_collection_modified!A141, FIND(", vol", Articles_collection_modified!A141) + 5) - FIND(", vol", Articles_collection_modified!A141) - 5), MID(Articles_collection_modified!A141, FIND(",vol", Articles_collection_modified!A141) + 4, FIND(",", Articles_collection_modified!A141, FIND(",vol", Articles_collection_modified!A141) + 4) - FIND(",vol",Articles_collection_modified!A141) - 4))</f>
        <v>10</v>
      </c>
      <c r="D141" t="str">
        <f>IF(ISNUMBER(FIND(", 20", Articles_collection_modified!A141)), MID(Articles_collection_modified!A141, FIND(", 20", Articles_collection_modified!A141) + 2, FIND(",", Articles_collection_modified!A141, FIND(", 20", Articles_collection_modified!A141) + 2) - FIND(", 20", Articles_collection_modified!A141) - 2), MID(Articles_collection_modified!A141, FIND(",20", Articles_collection_modified!A141) + 1, FIND(",", Articles_collection_modified!A141, FIND(",20", Articles_collection_modified!A141) + 1) - FIND(",20", Articles_collection_modified!A141) - 1))</f>
        <v>2025-w14</v>
      </c>
      <c r="E141" t="str">
        <f t="shared" si="4"/>
        <v>2025</v>
      </c>
      <c r="F141" t="str">
        <f t="shared" si="5"/>
        <v>14</v>
      </c>
      <c r="G141" t="str" cm="1">
        <f t="array" ref="G141">_xlfn.TEXTJOIN(", ", TRUE, IF(ISNUMBER(SEARCH(Index!$A$8:$A$22, Articles_collection_modified!A141)), Index!$A$8:$A$22, ""))</f>
        <v>Hydraulics</v>
      </c>
      <c r="H141" t="str" cm="1">
        <f t="array" ref="H141">IFERROR(INDEX(Index!$A$8:$A$22, MATCH(TRUE, ISNUMBER(SEARCH(Index!$A$8:$A$22, Articles_collection_modified!A141)), 0)), "")</f>
        <v>Hydraulics</v>
      </c>
      <c r="I141" t="str" cm="1">
        <f t="array" ref="I141">IFERROR(INDEX(Index!$A$3:$A$5, MATCH(TRUE, ISNUMBER(SEARCH(Index!$A$3:$A$5, Articles_collection_modified!A141)), 0)), "")</f>
        <v>product release</v>
      </c>
      <c r="J141" t="str" cm="1">
        <f t="array" ref="J141">IFERROR(INDEX(Index!$A$25:$A$69, MATCH(TRUE, ISNUMBER(SEARCH(Index!$A$25:$A$69, Articles_collection_modified!A141)), 0)), "")</f>
        <v>Valve</v>
      </c>
      <c r="K141" t="str" cm="1">
        <f t="array" ref="K141">IFERROR(INDEX(Index!$C$3:$C$5, MATCH(TRUE, ISNUMBER(SEARCH(Index!$C$3:$C$5, Articles_collection_modified!A141)), 0)), "")</f>
        <v>H1</v>
      </c>
      <c r="L141" t="str" cm="1">
        <f t="array" ref="L141">_xlfn.TEXTJOIN(", ", TRUE, IF(ISNUMBER(SEARCH(Index!$C$8:$C$58, Articles_collection_modified!A141)), Index!$C$8:$C$58, ""))</f>
        <v>ES-2, NB-6</v>
      </c>
      <c r="M141" t="str" cm="1">
        <f t="array" ref="M141">_xlfn.TEXTJOIN(", ", TRUE, IFERROR(VLOOKUP(_xlfn.TEXTSPLIT(L141, ", "), Index!$C$8:$D$58, 2, FALSE), ""))</f>
        <v>Enhanced Emission Policy, Green Energy System</v>
      </c>
      <c r="N141" t="str" cm="1">
        <f t="array" ref="N141">_xlfn.TEXTJOIN(", ", TRUE, _xlfn.UNIQUE(_xlfn.FILTERXML("&lt;t&gt;&lt;s&gt;" &amp; SUBSTITUTE(_xlfn.TEXTJOIN(", ", TRUE, _xlfn.UNIQUE(_xlfn._xlws.FILTER(IFERROR(VLOOKUP(LEFT(_xlfn.TEXTSPLIT(L141, ", "), FIND("-", _xlfn.TEXTSPLIT(L141, ", ")) - 1), Index!$F$8:$G$13, 2, FALSE), ""), IFERROR(VLOOKUP(LEFT(_xlfn.TEXTSPLIT(L141, ", "), FIND("-", _xlfn.TEXTSPLIT(L141, ", ")) - 1), Index!$F$8:$G$13, 2, FALSE), "") &lt;&gt; ""))), ", ", "&lt;/s&gt;&lt;s&gt;") &amp; "&lt;/s&gt;&lt;/t&gt;", "//s[normalize-space()]")))</f>
        <v>Ecological Sustainability, New Business</v>
      </c>
      <c r="O141" t="str" cm="1">
        <f t="array" ref="O141">IFERROR(INDEX(Index!$C$8:$C$58, MATCH(TRUE, ISNUMBER(SEARCH(Index!$C$8:$C$58, Articles_collection_modified!A141)), 0)), "")</f>
        <v>ES-2</v>
      </c>
      <c r="P141" t="str">
        <f>IFERROR(VLOOKUP(LEFT(O141, FIND("-", O141)-1), Index!$F$8:$G$13, 2, FALSE), "Not Found")</f>
        <v>Ecological Sustainability</v>
      </c>
      <c r="Q141" t="str">
        <f>IFERROR(VLOOKUP(O141, Index!$C$8:$D$58, 2, FALSE), "Not Found")</f>
        <v>Enhanced Emission Policy</v>
      </c>
    </row>
    <row r="142" spans="1:17" x14ac:dyDescent="0.3">
      <c r="A142" t="str">
        <f>LEFT(Articles_collection_modified!A142, FIND(",", Articles_collection_modified!A142) - 1)</f>
        <v>New floating offshore wind prototypes set for tests off Norway</v>
      </c>
      <c r="B142" t="str">
        <f>MID(Articles_collection_modified!A142, FIND(",", Articles_collection_modified!A142) + 1, FIND(",", Articles_collection_modified!A142, FIND(",", Articles_collection_modified!A142) + 1) - FIND(",", Articles_collection_modified!A142) - 1)</f>
        <v>https://www.windpowermonthly.com/article/1918647/new-floating-offshore-wind-prototypes-set-tests-off-norway?bulletin=windpower-weekly&amp;utm_medium=EMAIL&amp;utm_campaign=eNews%20Bulletin&amp;utm_source=20250521&amp;utm_content=Windpower%20Weekly%20(38)::www_windpowermonthly_com__17&amp;email_hash=</v>
      </c>
      <c r="C142" t="str">
        <f>IF(ISNUMBER(FIND(", vol",Articles_collection_modified!A142)), MID(Articles_collection_modified!A142, FIND(", vol", Articles_collection_modified!A142) + 5, FIND(",", Articles_collection_modified!A142, FIND(", vol", Articles_collection_modified!A142) + 5) - FIND(", vol", Articles_collection_modified!A142) - 5), MID(Articles_collection_modified!A142, FIND(",vol", Articles_collection_modified!A142) + 4, FIND(",", Articles_collection_modified!A142, FIND(",vol", Articles_collection_modified!A142) + 4) - FIND(",vol",Articles_collection_modified!A142) - 4))</f>
        <v>11</v>
      </c>
      <c r="D142" t="str">
        <f>IF(ISNUMBER(FIND(", 20", Articles_collection_modified!A142)), MID(Articles_collection_modified!A142, FIND(", 20", Articles_collection_modified!A142) + 2, FIND(",", Articles_collection_modified!A142, FIND(", 20", Articles_collection_modified!A142) + 2) - FIND(", 20", Articles_collection_modified!A142) - 2), MID(Articles_collection_modified!A142, FIND(",20", Articles_collection_modified!A142) + 1, FIND(",", Articles_collection_modified!A142, FIND(",20", Articles_collection_modified!A142) + 1) - FIND(",20", Articles_collection_modified!A142) - 1))</f>
        <v>2025-w20</v>
      </c>
      <c r="E142" t="str">
        <f t="shared" si="4"/>
        <v>2025</v>
      </c>
      <c r="F142" t="str">
        <f t="shared" si="5"/>
        <v>20</v>
      </c>
      <c r="G142" t="str" cm="1">
        <f t="array" ref="G142">_xlfn.TEXTJOIN(", ", TRUE, IF(ISNUMBER(SEARCH(Index!$A$8:$A$22, Articles_collection_modified!A142)), Index!$A$8:$A$22, ""))</f>
        <v>Industrial applications</v>
      </c>
      <c r="H142" t="str" cm="1">
        <f t="array" ref="H142">IFERROR(INDEX(Index!$A$8:$A$22, MATCH(TRUE, ISNUMBER(SEARCH(Index!$A$8:$A$22, Articles_collection_modified!A142)), 0)), "")</f>
        <v>Industrial applications</v>
      </c>
      <c r="I142" t="str" cm="1">
        <f t="array" ref="I142">IFERROR(INDEX(Index!$A$3:$A$5, MATCH(TRUE, ISNUMBER(SEARCH(Index!$A$3:$A$5, Articles_collection_modified!A142)), 0)), "")</f>
        <v>Technology</v>
      </c>
      <c r="J142" t="str" cm="1">
        <f t="array" ref="J142">IFERROR(INDEX(Index!$A$25:$A$69, MATCH(TRUE, ISNUMBER(SEARCH(Index!$A$25:$A$69, Articles_collection_modified!A142)), 0)), "")</f>
        <v>Prototype</v>
      </c>
      <c r="K142" t="str" cm="1">
        <f t="array" ref="K142">IFERROR(INDEX(Index!$C$3:$C$5, MATCH(TRUE, ISNUMBER(SEARCH(Index!$C$3:$C$5, Articles_collection_modified!A142)), 0)), "")</f>
        <v>H2</v>
      </c>
      <c r="L142" t="str" cm="1">
        <f t="array" ref="L142">_xlfn.TEXTJOIN(", ", TRUE, IF(ISNUMBER(SEARCH(Index!$C$8:$C$58, Articles_collection_modified!A142)), Index!$C$8:$C$58, ""))</f>
        <v>HA-2, NB-6</v>
      </c>
      <c r="M142" t="str" cm="1">
        <f t="array" ref="M142">_xlfn.TEXTJOIN(", ", TRUE, IFERROR(VLOOKUP(_xlfn.TEXTSPLIT(L142, ", "), Index!$C$8:$D$58, 2, FALSE), ""))</f>
        <v>Advanced Wind Power, Green Energy System</v>
      </c>
      <c r="N142" t="str" cm="1">
        <f t="array" ref="N142">_xlfn.TEXTJOIN(", ", TRUE, _xlfn.UNIQUE(_xlfn.FILTERXML("&lt;t&gt;&lt;s&gt;" &amp; SUBSTITUTE(_xlfn.TEXTJOIN(", ", TRUE, _xlfn.UNIQUE(_xlfn._xlws.FILTER(IFERROR(VLOOKUP(LEFT(_xlfn.TEXTSPLIT(L142, ", "), FIND("-", _xlfn.TEXTSPLIT(L142, ", ")) - 1), Index!$F$8:$G$13, 2, FALSE), ""), IFERROR(VLOOKUP(LEFT(_xlfn.TEXTSPLIT(L142, ", "), FIND("-", _xlfn.TEXTSPLIT(L142, ", ")) - 1), Index!$F$8:$G$13, 2, FALSE), "") &lt;&gt; ""))), ", ", "&lt;/s&gt;&lt;s&gt;") &amp; "&lt;/s&gt;&lt;/t&gt;", "//s[normalize-space()]")))</f>
        <v>Hydraulic Applications Ecosystem, New Business</v>
      </c>
      <c r="O142" t="str" cm="1">
        <f t="array" ref="O142">IFERROR(INDEX(Index!$C$8:$C$58, MATCH(TRUE, ISNUMBER(SEARCH(Index!$C$8:$C$58, Articles_collection_modified!A142)), 0)), "")</f>
        <v>HA-2</v>
      </c>
      <c r="P142" t="str">
        <f>IFERROR(VLOOKUP(LEFT(O142, FIND("-", O142)-1), Index!$F$8:$G$13, 2, FALSE), "Not Found")</f>
        <v>Hydraulic Applications Ecosystem</v>
      </c>
      <c r="Q142" t="str">
        <f>IFERROR(VLOOKUP(O142, Index!$C$8:$D$58, 2, FALSE), "Not Found")</f>
        <v>Advanced Wind Power</v>
      </c>
    </row>
    <row r="143" spans="1:17" x14ac:dyDescent="0.3">
      <c r="A143" t="str">
        <f>LEFT(Articles_collection_modified!A143, FIND(",", Articles_collection_modified!A143) - 1)</f>
        <v>Vita Inclinata unveils next-gen crane load navigator</v>
      </c>
      <c r="B143" t="str">
        <f>MID(Articles_collection_modified!A143, FIND(",", Articles_collection_modified!A143) + 1, FIND(",", Articles_collection_modified!A143, FIND(",", Articles_collection_modified!A143) + 1) - FIND(",", Articles_collection_modified!A143) - 1)</f>
        <v>https://www.constructionbriefing.com/news/vita-inclinata-unveils-next-gen-crane-load-navigator/8060153.article?utm_source=newsletter&amp;utm_medium=email&amp;utm_campaign=construction-europe-2025-05-21&amp;encoded_email=bS5nYXZhZ25pbkBoYXdlLmF0</v>
      </c>
      <c r="C143" t="str">
        <f>IF(ISNUMBER(FIND(", vol",Articles_collection_modified!A143)), MID(Articles_collection_modified!A143, FIND(", vol", Articles_collection_modified!A143) + 5, FIND(",", Articles_collection_modified!A143, FIND(", vol", Articles_collection_modified!A143) + 5) - FIND(", vol", Articles_collection_modified!A143) - 5), MID(Articles_collection_modified!A143, FIND(",vol", Articles_collection_modified!A143) + 4, FIND(",", Articles_collection_modified!A143, FIND(",vol", Articles_collection_modified!A143) + 4) - FIND(",vol",Articles_collection_modified!A143) - 4))</f>
        <v>11</v>
      </c>
      <c r="D143" t="str">
        <f>IF(ISNUMBER(FIND(", 20", Articles_collection_modified!A143)), MID(Articles_collection_modified!A143, FIND(", 20", Articles_collection_modified!A143) + 2, FIND(",", Articles_collection_modified!A143, FIND(", 20", Articles_collection_modified!A143) + 2) - FIND(", 20", Articles_collection_modified!A143) - 2), MID(Articles_collection_modified!A143, FIND(",20", Articles_collection_modified!A143) + 1, FIND(",", Articles_collection_modified!A143, FIND(",20", Articles_collection_modified!A143) + 1) - FIND(",20", Articles_collection_modified!A143) - 1))</f>
        <v>2025-w19</v>
      </c>
      <c r="E143" t="str">
        <f t="shared" si="4"/>
        <v>2025</v>
      </c>
      <c r="F143" t="str">
        <f t="shared" si="5"/>
        <v>19</v>
      </c>
      <c r="G143" t="str" cm="1">
        <f t="array" ref="G143">_xlfn.TEXTJOIN(", ", TRUE, IF(ISNUMBER(SEARCH(Index!$A$8:$A$22, Articles_collection_modified!A143)), Index!$A$8:$A$22, ""))</f>
        <v>Crane</v>
      </c>
      <c r="H143" t="str" cm="1">
        <f t="array" ref="H143">IFERROR(INDEX(Index!$A$8:$A$22, MATCH(TRUE, ISNUMBER(SEARCH(Index!$A$8:$A$22, Articles_collection_modified!A143)), 0)), "")</f>
        <v>Crane</v>
      </c>
      <c r="I143" t="str" cm="1">
        <f t="array" ref="I143">IFERROR(INDEX(Index!$A$3:$A$5, MATCH(TRUE, ISNUMBER(SEARCH(Index!$A$3:$A$5, Articles_collection_modified!A143)), 0)), "")</f>
        <v>product release</v>
      </c>
      <c r="J143" t="str" cm="1">
        <f t="array" ref="J143">IFERROR(INDEX(Index!$A$25:$A$69, MATCH(TRUE, ISNUMBER(SEARCH(Index!$A$25:$A$69, Articles_collection_modified!A143)), 0)), "")</f>
        <v>System</v>
      </c>
      <c r="K143" t="str" cm="1">
        <f t="array" ref="K143">IFERROR(INDEX(Index!$C$3:$C$5, MATCH(TRUE, ISNUMBER(SEARCH(Index!$C$3:$C$5, Articles_collection_modified!A143)), 0)), "")</f>
        <v>H1</v>
      </c>
      <c r="L143" t="str" cm="1">
        <f t="array" ref="L143">_xlfn.TEXTJOIN(", ", TRUE, IF(ISNUMBER(SEARCH(Index!$C$8:$C$58, Articles_collection_modified!A143)), Index!$C$8:$C$58, ""))</f>
        <v>HA-1</v>
      </c>
      <c r="M143" t="str" cm="1">
        <f t="array" ref="M143">_xlfn.TEXTJOIN(", ", TRUE, IFERROR(VLOOKUP(_xlfn.TEXTSPLIT(L143, ", "), Index!$C$8:$D$58, 2, FALSE), ""))</f>
        <v>Green &amp; Connected Construction site</v>
      </c>
      <c r="N143" t="str" cm="1">
        <f t="array" ref="N143">_xlfn.TEXTJOIN(", ", TRUE, _xlfn.UNIQUE(_xlfn.FILTERXML("&lt;t&gt;&lt;s&gt;" &amp; SUBSTITUTE(_xlfn.TEXTJOIN(", ", TRUE, _xlfn.UNIQUE(_xlfn._xlws.FILTER(IFERROR(VLOOKUP(LEFT(_xlfn.TEXTSPLIT(L143, ", "), FIND("-", _xlfn.TEXTSPLIT(L143, ", ")) - 1), Index!$F$8:$G$13, 2, FALSE), ""), IFERROR(VLOOKUP(LEFT(_xlfn.TEXTSPLIT(L143, ", "), FIND("-", _xlfn.TEXTSPLIT(L143, ", ")) - 1), Index!$F$8:$G$13, 2, FALSE), "") &lt;&gt; ""))), ", ", "&lt;/s&gt;&lt;s&gt;") &amp; "&lt;/s&gt;&lt;/t&gt;", "//s[normalize-space()]")))</f>
        <v>Hydraulic Applications Ecosystem</v>
      </c>
      <c r="O143" t="str" cm="1">
        <f t="array" ref="O143">IFERROR(INDEX(Index!$C$8:$C$58, MATCH(TRUE, ISNUMBER(SEARCH(Index!$C$8:$C$58, Articles_collection_modified!A143)), 0)), "")</f>
        <v>HA-1</v>
      </c>
      <c r="P143" t="str">
        <f>IFERROR(VLOOKUP(LEFT(O143, FIND("-", O143)-1), Index!$F$8:$G$13, 2, FALSE), "Not Found")</f>
        <v>Hydraulic Applications Ecosystem</v>
      </c>
      <c r="Q143" t="str">
        <f>IFERROR(VLOOKUP(O143, Index!$C$8:$D$58, 2, FALSE), "Not Found")</f>
        <v>Green &amp; Connected Construction site</v>
      </c>
    </row>
    <row r="144" spans="1:17" x14ac:dyDescent="0.3">
      <c r="A144" t="str">
        <f>LEFT(Articles_collection_modified!A144, FIND(",", Articles_collection_modified!A144) - 1)</f>
        <v>Bosch Rexroth plans market rebound</v>
      </c>
      <c r="B144" t="str">
        <f>MID(Articles_collection_modified!A144, FIND(",", Articles_collection_modified!A144) + 1, FIND(",", Articles_collection_modified!A144, FIND(",", Articles_collection_modified!A144) + 1) - FIND(",", Articles_collection_modified!A144) - 1)</f>
        <v>https://www.powerprogress.com/news/boch-rexroth-plans-market-rebound/8061750.article?utm_source=newsletter&amp;utm_medium=email&amp;utm_campaign=power-briefing-2025-05-21&amp;encoded_email=bS5nYXZhZ25pbkBoYXdlLmF0</v>
      </c>
      <c r="C144" t="str">
        <f>IF(ISNUMBER(FIND(", vol",Articles_collection_modified!A144)), MID(Articles_collection_modified!A144, FIND(", vol", Articles_collection_modified!A144) + 5, FIND(",", Articles_collection_modified!A144, FIND(", vol", Articles_collection_modified!A144) + 5) - FIND(", vol", Articles_collection_modified!A144) - 5), MID(Articles_collection_modified!A144, FIND(",vol", Articles_collection_modified!A144) + 4, FIND(",", Articles_collection_modified!A144, FIND(",vol", Articles_collection_modified!A144) + 4) - FIND(",vol",Articles_collection_modified!A144) - 4))</f>
        <v>11</v>
      </c>
      <c r="D144" t="str">
        <f>IF(ISNUMBER(FIND(", 20", Articles_collection_modified!A144)), MID(Articles_collection_modified!A144, FIND(", 20", Articles_collection_modified!A144) + 2, FIND(",", Articles_collection_modified!A144, FIND(", 20", Articles_collection_modified!A144) + 2) - FIND(", 20", Articles_collection_modified!A144) - 2), MID(Articles_collection_modified!A144, FIND(",20", Articles_collection_modified!A144) + 1, FIND(",", Articles_collection_modified!A144, FIND(",20", Articles_collection_modified!A144) + 1) - FIND(",20", Articles_collection_modified!A144) - 1))</f>
        <v>2025-w21</v>
      </c>
      <c r="E144" t="str">
        <f t="shared" si="4"/>
        <v>2025</v>
      </c>
      <c r="F144" t="str">
        <f t="shared" si="5"/>
        <v>21</v>
      </c>
      <c r="G144" t="str" cm="1">
        <f t="array" ref="G144">_xlfn.TEXTJOIN(", ", TRUE, IF(ISNUMBER(SEARCH(Index!$A$8:$A$22, Articles_collection_modified!A144)), Index!$A$8:$A$22, ""))</f>
        <v>Hydraulics</v>
      </c>
      <c r="H144" t="str" cm="1">
        <f t="array" ref="H144">IFERROR(INDEX(Index!$A$8:$A$22, MATCH(TRUE, ISNUMBER(SEARCH(Index!$A$8:$A$22, Articles_collection_modified!A144)), 0)), "")</f>
        <v>Hydraulics</v>
      </c>
      <c r="I144" t="str" cm="1">
        <f t="array" ref="I144">IFERROR(INDEX(Index!$A$3:$A$5, MATCH(TRUE, ISNUMBER(SEARCH(Index!$A$3:$A$5, Articles_collection_modified!A144)), 0)), "")</f>
        <v>SEEP</v>
      </c>
      <c r="J144" t="str" cm="1">
        <f t="array" ref="J144">IFERROR(INDEX(Index!$A$25:$A$69, MATCH(TRUE, ISNUMBER(SEARCH(Index!$A$25:$A$69, Articles_collection_modified!A144)), 0)), "")</f>
        <v>market development</v>
      </c>
      <c r="K144" t="str" cm="1">
        <f t="array" ref="K144">IFERROR(INDEX(Index!$C$3:$C$5, MATCH(TRUE, ISNUMBER(SEARCH(Index!$C$3:$C$5, Articles_collection_modified!A144)), 0)), "")</f>
        <v>H1</v>
      </c>
      <c r="L144" t="str" cm="1">
        <f t="array" ref="L144">_xlfn.TEXTJOIN(", ", TRUE, IF(ISNUMBER(SEARCH(Index!$C$8:$C$58, Articles_collection_modified!A144)), Index!$C$8:$C$58, ""))</f>
        <v/>
      </c>
      <c r="M144" t="str" cm="1">
        <f t="array" ref="M144">_xlfn.TEXTJOIN(", ", TRUE, IFERROR(VLOOKUP(_xlfn.TEXTSPLIT(L144, ", "), Index!$C$8:$D$58, 2, FALSE), ""))</f>
        <v/>
      </c>
      <c r="N144" t="e" cm="1" vm="1">
        <f t="array" ref="N144">_xlfn.TEXTJOIN(", ", TRUE, _xlfn.UNIQUE(_xlfn.FILTERXML("&lt;t&gt;&lt;s&gt;" &amp; SUBSTITUTE(_xlfn.TEXTJOIN(", ", TRUE, _xlfn.UNIQUE(_xlfn._xlws.FILTER(IFERROR(VLOOKUP(LEFT(_xlfn.TEXTSPLIT(L144, ", "), FIND("-", _xlfn.TEXTSPLIT(L144, ", ")) - 1), Index!$F$8:$G$13, 2, FALSE), ""), IFERROR(VLOOKUP(LEFT(_xlfn.TEXTSPLIT(L144, ", "), FIND("-", _xlfn.TEXTSPLIT(L144, ", ")) - 1), Index!$F$8:$G$13, 2, FALSE), "") &lt;&gt; ""))), ", ", "&lt;/s&gt;&lt;s&gt;") &amp; "&lt;/s&gt;&lt;/t&gt;", "//s[normalize-space()]")))</f>
        <v>#VALUE!</v>
      </c>
      <c r="O144" t="str" cm="1">
        <f t="array" ref="O144">IFERROR(INDEX(Index!$C$8:$C$58, MATCH(TRUE, ISNUMBER(SEARCH(Index!$C$8:$C$58, Articles_collection_modified!A144)), 0)), "")</f>
        <v/>
      </c>
      <c r="P144" t="str">
        <f>IFERROR(VLOOKUP(LEFT(O144, FIND("-", O144)-1), Index!$F$8:$G$13, 2, FALSE), "Not Found")</f>
        <v>Not Found</v>
      </c>
      <c r="Q144" t="str">
        <f>IFERROR(VLOOKUP(O144, Index!$C$8:$D$58, 2, FALSE), "Not Found")</f>
        <v>Not Found</v>
      </c>
    </row>
    <row r="145" spans="1:17" x14ac:dyDescent="0.3">
      <c r="A145" t="str">
        <f>LEFT(Articles_collection_modified!A145, FIND(",", Articles_collection_modified!A145) - 1)</f>
        <v>Aikido Odfjell Secure METCentre Slots to Test Floating Wind Projects Offshore Norway</v>
      </c>
      <c r="B145" t="str">
        <f>MID(Articles_collection_modified!A145, FIND(",", Articles_collection_modified!A145) + 1, FIND(",", Articles_collection_modified!A145, FIND(",", Articles_collection_modified!A145) + 1) - FIND(",", Articles_collection_modified!A145) - 1)</f>
        <v>https://www.offshorewind.biz/2025/05/20/aikido-odfjell-secure-metcentre-slots-to-test-floating-wind-projects-offshore-norway/</v>
      </c>
      <c r="C145" t="str">
        <f>IF(ISNUMBER(FIND(", vol",Articles_collection_modified!A145)), MID(Articles_collection_modified!A145, FIND(", vol", Articles_collection_modified!A145) + 5, FIND(",", Articles_collection_modified!A145, FIND(", vol", Articles_collection_modified!A145) + 5) - FIND(", vol", Articles_collection_modified!A145) - 5), MID(Articles_collection_modified!A145, FIND(",vol", Articles_collection_modified!A145) + 4, FIND(",", Articles_collection_modified!A145, FIND(",vol", Articles_collection_modified!A145) + 4) - FIND(",vol",Articles_collection_modified!A145) - 4))</f>
        <v>11</v>
      </c>
      <c r="D145" t="str">
        <f>IF(ISNUMBER(FIND(", 20", Articles_collection_modified!A145)), MID(Articles_collection_modified!A145, FIND(", 20", Articles_collection_modified!A145) + 2, FIND(",", Articles_collection_modified!A145, FIND(", 20", Articles_collection_modified!A145) + 2) - FIND(", 20", Articles_collection_modified!A145) - 2), MID(Articles_collection_modified!A145, FIND(",20", Articles_collection_modified!A145) + 1, FIND(",", Articles_collection_modified!A145, FIND(",20", Articles_collection_modified!A145) + 1) - FIND(",20", Articles_collection_modified!A145) - 1))</f>
        <v>2025-w21</v>
      </c>
      <c r="E145" t="str">
        <f t="shared" si="4"/>
        <v>2025</v>
      </c>
      <c r="F145" t="str">
        <f t="shared" si="5"/>
        <v>21</v>
      </c>
      <c r="G145" t="str" cm="1">
        <f t="array" ref="G145">_xlfn.TEXTJOIN(", ", TRUE, IF(ISNUMBER(SEARCH(Index!$A$8:$A$22, Articles_collection_modified!A145)), Index!$A$8:$A$22, ""))</f>
        <v>Industrial applications</v>
      </c>
      <c r="H145" t="str" cm="1">
        <f t="array" ref="H145">IFERROR(INDEX(Index!$A$8:$A$22, MATCH(TRUE, ISNUMBER(SEARCH(Index!$A$8:$A$22, Articles_collection_modified!A145)), 0)), "")</f>
        <v>Industrial applications</v>
      </c>
      <c r="I145" t="str" cm="1">
        <f t="array" ref="I145">IFERROR(INDEX(Index!$A$3:$A$5, MATCH(TRUE, ISNUMBER(SEARCH(Index!$A$3:$A$5, Articles_collection_modified!A145)), 0)), "")</f>
        <v>Technology</v>
      </c>
      <c r="J145" t="str" cm="1">
        <f t="array" ref="J145">IFERROR(INDEX(Index!$A$25:$A$69, MATCH(TRUE, ISNUMBER(SEARCH(Index!$A$25:$A$69, Articles_collection_modified!A145)), 0)), "")</f>
        <v>Prototype</v>
      </c>
      <c r="K145" t="str" cm="1">
        <f t="array" ref="K145">IFERROR(INDEX(Index!$C$3:$C$5, MATCH(TRUE, ISNUMBER(SEARCH(Index!$C$3:$C$5, Articles_collection_modified!A145)), 0)), "")</f>
        <v>H2</v>
      </c>
      <c r="L145" t="str" cm="1">
        <f t="array" ref="L145">_xlfn.TEXTJOIN(", ", TRUE, IF(ISNUMBER(SEARCH(Index!$C$8:$C$58, Articles_collection_modified!A145)), Index!$C$8:$C$58, ""))</f>
        <v>HA-2, NB-6</v>
      </c>
      <c r="M145" t="str" cm="1">
        <f t="array" ref="M145">_xlfn.TEXTJOIN(", ", TRUE, IFERROR(VLOOKUP(_xlfn.TEXTSPLIT(L145, ", "), Index!$C$8:$D$58, 2, FALSE), ""))</f>
        <v>Advanced Wind Power, Green Energy System</v>
      </c>
      <c r="N145" t="str" cm="1">
        <f t="array" ref="N145">_xlfn.TEXTJOIN(", ", TRUE, _xlfn.UNIQUE(_xlfn.FILTERXML("&lt;t&gt;&lt;s&gt;" &amp; SUBSTITUTE(_xlfn.TEXTJOIN(", ", TRUE, _xlfn.UNIQUE(_xlfn._xlws.FILTER(IFERROR(VLOOKUP(LEFT(_xlfn.TEXTSPLIT(L145, ", "), FIND("-", _xlfn.TEXTSPLIT(L145, ", ")) - 1), Index!$F$8:$G$13, 2, FALSE), ""), IFERROR(VLOOKUP(LEFT(_xlfn.TEXTSPLIT(L145, ", "), FIND("-", _xlfn.TEXTSPLIT(L145, ", ")) - 1), Index!$F$8:$G$13, 2, FALSE), "") &lt;&gt; ""))), ", ", "&lt;/s&gt;&lt;s&gt;") &amp; "&lt;/s&gt;&lt;/t&gt;", "//s[normalize-space()]")))</f>
        <v>Hydraulic Applications Ecosystem, New Business</v>
      </c>
      <c r="O145" t="str" cm="1">
        <f t="array" ref="O145">IFERROR(INDEX(Index!$C$8:$C$58, MATCH(TRUE, ISNUMBER(SEARCH(Index!$C$8:$C$58, Articles_collection_modified!A145)), 0)), "")</f>
        <v>HA-2</v>
      </c>
      <c r="P145" t="str">
        <f>IFERROR(VLOOKUP(LEFT(O145, FIND("-", O145)-1), Index!$F$8:$G$13, 2, FALSE), "Not Found")</f>
        <v>Hydraulic Applications Ecosystem</v>
      </c>
      <c r="Q145" t="str">
        <f>IFERROR(VLOOKUP(O145, Index!$C$8:$D$58, 2, FALSE), "Not Found")</f>
        <v>Advanced Wind Power</v>
      </c>
    </row>
    <row r="146" spans="1:17" x14ac:dyDescent="0.3">
      <c r="A146" t="str">
        <f>LEFT(Articles_collection_modified!A146, FIND(",", Articles_collection_modified!A146) - 1)</f>
        <v>Holcim UK trials AI-powered autonomous technology</v>
      </c>
      <c r="B146" t="str">
        <f>MID(Articles_collection_modified!A146, FIND(",", Articles_collection_modified!A146) + 1, FIND(",", Articles_collection_modified!A146, FIND(",", Articles_collection_modified!A146) + 1) - FIND(",", Articles_collection_modified!A146) - 1)</f>
        <v>https://www.constructionbriefing.com/news/holcim-uk-trials-ai-powered-autonomous-technology-to-operate-an-excavator/8056173.article?utm_source=newsletter&amp;utm_medium=email&amp;utm_campaign=construction-technology-2025-05-15&amp;encoded_email=bS5nYXZhZ25pbkBoYXdlLmF0</v>
      </c>
      <c r="C146" t="str">
        <f>IF(ISNUMBER(FIND(", vol",Articles_collection_modified!A146)), MID(Articles_collection_modified!A146, FIND(", vol", Articles_collection_modified!A146) + 5, FIND(",", Articles_collection_modified!A146, FIND(", vol", Articles_collection_modified!A146) + 5) - FIND(", vol", Articles_collection_modified!A146) - 5), MID(Articles_collection_modified!A146, FIND(",vol", Articles_collection_modified!A146) + 4, FIND(",", Articles_collection_modified!A146, FIND(",vol", Articles_collection_modified!A146) + 4) - FIND(",vol",Articles_collection_modified!A146) - 4))</f>
        <v>11</v>
      </c>
      <c r="D146" t="str">
        <f>IF(ISNUMBER(FIND(", 20", Articles_collection_modified!A146)), MID(Articles_collection_modified!A146, FIND(", 20", Articles_collection_modified!A146) + 2, FIND(",", Articles_collection_modified!A146, FIND(", 20", Articles_collection_modified!A146) + 2) - FIND(", 20", Articles_collection_modified!A146) - 2), MID(Articles_collection_modified!A146, FIND(",20", Articles_collection_modified!A146) + 1, FIND(",", Articles_collection_modified!A146, FIND(",20", Articles_collection_modified!A146) + 1) - FIND(",20", Articles_collection_modified!A146) - 1))</f>
        <v>2025-w18</v>
      </c>
      <c r="E146" t="str">
        <f t="shared" si="4"/>
        <v>2025</v>
      </c>
      <c r="F146" t="str">
        <f t="shared" si="5"/>
        <v>18</v>
      </c>
      <c r="G146" t="str" cm="1">
        <f t="array" ref="G146">_xlfn.TEXTJOIN(", ", TRUE, IF(ISNUMBER(SEARCH(Index!$A$8:$A$22, Articles_collection_modified!A146)), Index!$A$8:$A$22, ""))</f>
        <v>Mobile, Robotics</v>
      </c>
      <c r="H146" t="str" cm="1">
        <f t="array" ref="H146">IFERROR(INDEX(Index!$A$8:$A$22, MATCH(TRUE, ISNUMBER(SEARCH(Index!$A$8:$A$22, Articles_collection_modified!A146)), 0)), "")</f>
        <v>Mobile</v>
      </c>
      <c r="I146" t="str" cm="1">
        <f t="array" ref="I146">IFERROR(INDEX(Index!$A$3:$A$5, MATCH(TRUE, ISNUMBER(SEARCH(Index!$A$3:$A$5, Articles_collection_modified!A146)), 0)), "")</f>
        <v>Technology</v>
      </c>
      <c r="J146" t="str" cm="1">
        <f t="array" ref="J146">IFERROR(INDEX(Index!$A$25:$A$69, MATCH(TRUE, ISNUMBER(SEARCH(Index!$A$25:$A$69, Articles_collection_modified!A146)), 0)), "")</f>
        <v>Prototype</v>
      </c>
      <c r="K146" t="str" cm="1">
        <f t="array" ref="K146">IFERROR(INDEX(Index!$C$3:$C$5, MATCH(TRUE, ISNUMBER(SEARCH(Index!$C$3:$C$5, Articles_collection_modified!A146)), 0)), "")</f>
        <v>H2</v>
      </c>
      <c r="L146" t="str" cm="1">
        <f t="array" ref="L146">_xlfn.TEXTJOIN(", ", TRUE, IF(ISNUMBER(SEARCH(Index!$C$8:$C$58, Articles_collection_modified!A146)), Index!$C$8:$C$58, ""))</f>
        <v>HA-8</v>
      </c>
      <c r="M146" t="str" cm="1">
        <f t="array" ref="M146">_xlfn.TEXTJOIN(", ", TRUE, IFERROR(VLOOKUP(_xlfn.TEXTSPLIT(L146, ", "), Index!$C$8:$D$58, 2, FALSE), ""))</f>
        <v>Sustainable Mining</v>
      </c>
      <c r="N146" t="str" cm="1">
        <f t="array" ref="N146">_xlfn.TEXTJOIN(", ", TRUE, _xlfn.UNIQUE(_xlfn.FILTERXML("&lt;t&gt;&lt;s&gt;" &amp; SUBSTITUTE(_xlfn.TEXTJOIN(", ", TRUE, _xlfn.UNIQUE(_xlfn._xlws.FILTER(IFERROR(VLOOKUP(LEFT(_xlfn.TEXTSPLIT(L146, ", "), FIND("-", _xlfn.TEXTSPLIT(L146, ", ")) - 1), Index!$F$8:$G$13, 2, FALSE), ""), IFERROR(VLOOKUP(LEFT(_xlfn.TEXTSPLIT(L146, ", "), FIND("-", _xlfn.TEXTSPLIT(L146, ", ")) - 1), Index!$F$8:$G$13, 2, FALSE), "") &lt;&gt; ""))), ", ", "&lt;/s&gt;&lt;s&gt;") &amp; "&lt;/s&gt;&lt;/t&gt;", "//s[normalize-space()]")))</f>
        <v>Hydraulic Applications Ecosystem</v>
      </c>
      <c r="O146" t="str" cm="1">
        <f t="array" ref="O146">IFERROR(INDEX(Index!$C$8:$C$58, MATCH(TRUE, ISNUMBER(SEARCH(Index!$C$8:$C$58, Articles_collection_modified!A146)), 0)), "")</f>
        <v>HA-8</v>
      </c>
      <c r="P146" t="str">
        <f>IFERROR(VLOOKUP(LEFT(O146, FIND("-", O146)-1), Index!$F$8:$G$13, 2, FALSE), "Not Found")</f>
        <v>Hydraulic Applications Ecosystem</v>
      </c>
      <c r="Q146" t="str">
        <f>IFERROR(VLOOKUP(O146, Index!$C$8:$D$58, 2, FALSE), "Not Found")</f>
        <v>Sustainable Mining</v>
      </c>
    </row>
    <row r="147" spans="1:17" x14ac:dyDescent="0.3">
      <c r="A147" t="str">
        <f>LEFT(Articles_collection_modified!A147, FIND(",", Articles_collection_modified!A147) - 1)</f>
        <v>Manitou Group's first retrofit telehandler tested on French construction site | Industrial Vehicle Technology International</v>
      </c>
      <c r="B147" t="str">
        <f>MID(Articles_collection_modified!A147, FIND(",", Articles_collection_modified!A147) + 1, FIND(",", Articles_collection_modified!A147, FIND(",", Articles_collection_modified!A147) + 1) - FIND(",", Articles_collection_modified!A147) - 1)</f>
        <v>https://www.ivtinternational.com/news/construction/manitou-groups-first-retrofit-telehandler-tested-on-french-construction-site.html?utm_campaign=1st%20May&amp;utm_content=READ%20MORE&amp;utm_term=https%3A%2F%2Fwww.ivtinternational.com%2Fnews%2Fconstruction%2Fmanitou-groups-first-retrofit-telehandler-tested-on-french-construction-site.html&amp;utm_medium=email&amp;utm_source=Industrial%20Vehicle%20Technology</v>
      </c>
      <c r="C147" t="str">
        <f>IF(ISNUMBER(FIND(", vol",Articles_collection_modified!A147)), MID(Articles_collection_modified!A147, FIND(", vol", Articles_collection_modified!A147) + 5, FIND(",", Articles_collection_modified!A147, FIND(", vol", Articles_collection_modified!A147) + 5) - FIND(", vol", Articles_collection_modified!A147) - 5), MID(Articles_collection_modified!A147, FIND(",vol", Articles_collection_modified!A147) + 4, FIND(",", Articles_collection_modified!A147, FIND(",vol", Articles_collection_modified!A147) + 4) - FIND(",vol",Articles_collection_modified!A147) - 4))</f>
        <v>11</v>
      </c>
      <c r="D147" t="str">
        <f>IF(ISNUMBER(FIND(", 20", Articles_collection_modified!A147)), MID(Articles_collection_modified!A147, FIND(", 20", Articles_collection_modified!A147) + 2, FIND(",", Articles_collection_modified!A147, FIND(", 20", Articles_collection_modified!A147) + 2) - FIND(", 20", Articles_collection_modified!A147) - 2), MID(Articles_collection_modified!A147, FIND(",20", Articles_collection_modified!A147) + 1, FIND(",", Articles_collection_modified!A147, FIND(",20", Articles_collection_modified!A147) + 1) - FIND(",20", Articles_collection_modified!A147) - 1))</f>
        <v>2025-w18</v>
      </c>
      <c r="E147" t="str">
        <f t="shared" si="4"/>
        <v>2025</v>
      </c>
      <c r="F147" t="str">
        <f t="shared" si="5"/>
        <v>18</v>
      </c>
      <c r="G147" t="str" cm="1">
        <f t="array" ref="G147">_xlfn.TEXTJOIN(", ", TRUE, IF(ISNUMBER(SEARCH(Index!$A$8:$A$22, Articles_collection_modified!A147)), Index!$A$8:$A$22, ""))</f>
        <v>Electrification, Mobile</v>
      </c>
      <c r="H147" t="str" cm="1">
        <f t="array" ref="H147">IFERROR(INDEX(Index!$A$8:$A$22, MATCH(TRUE, ISNUMBER(SEARCH(Index!$A$8:$A$22, Articles_collection_modified!A147)), 0)), "")</f>
        <v>Electrification</v>
      </c>
      <c r="I147" t="str" cm="1">
        <f t="array" ref="I147">IFERROR(INDEX(Index!$A$3:$A$5, MATCH(TRUE, ISNUMBER(SEARCH(Index!$A$3:$A$5, Articles_collection_modified!A147)), 0)), "")</f>
        <v>Technology</v>
      </c>
      <c r="J147" t="str" cm="1">
        <f t="array" ref="J147">IFERROR(INDEX(Index!$A$25:$A$69, MATCH(TRUE, ISNUMBER(SEARCH(Index!$A$25:$A$69, Articles_collection_modified!A147)), 0)), "")</f>
        <v>Prototype</v>
      </c>
      <c r="K147" t="str" cm="1">
        <f t="array" ref="K147">IFERROR(INDEX(Index!$C$3:$C$5, MATCH(TRUE, ISNUMBER(SEARCH(Index!$C$3:$C$5, Articles_collection_modified!A147)), 0)), "")</f>
        <v>H2</v>
      </c>
      <c r="L147" t="str" cm="1">
        <f t="array" ref="L147">_xlfn.TEXTJOIN(", ", TRUE, IF(ISNUMBER(SEARCH(Index!$C$8:$C$58, Articles_collection_modified!A147)), Index!$C$8:$C$58, ""))</f>
        <v>ES-2, ES-4, HA-1</v>
      </c>
      <c r="M147" t="str" cm="1">
        <f t="array" ref="M147">_xlfn.TEXTJOIN(", ", TRUE, IFERROR(VLOOKUP(_xlfn.TEXTSPLIT(L147, ", "), Index!$C$8:$D$58, 2, FALSE), ""))</f>
        <v>Enhanced Emission Policy, Circular Economy, Green &amp; Connected Construction site</v>
      </c>
      <c r="N147" t="str" cm="1">
        <f t="array" ref="N147">_xlfn.TEXTJOIN(", ", TRUE, _xlfn.UNIQUE(_xlfn.FILTERXML("&lt;t&gt;&lt;s&gt;" &amp; SUBSTITUTE(_xlfn.TEXTJOIN(", ", TRUE, _xlfn.UNIQUE(_xlfn._xlws.FILTER(IFERROR(VLOOKUP(LEFT(_xlfn.TEXTSPLIT(L147, ", "), FIND("-", _xlfn.TEXTSPLIT(L147, ", ")) - 1), Index!$F$8:$G$13, 2, FALSE), ""), IFERROR(VLOOKUP(LEFT(_xlfn.TEXTSPLIT(L147, ", "), FIND("-", _xlfn.TEXTSPLIT(L147, ", ")) - 1), Index!$F$8:$G$13, 2, FALSE), "") &lt;&gt; ""))), ", ", "&lt;/s&gt;&lt;s&gt;") &amp; "&lt;/s&gt;&lt;/t&gt;", "//s[normalize-space()]")))</f>
        <v>Ecological Sustainability, Hydraulic Applications Ecosystem</v>
      </c>
      <c r="O147" t="str" cm="1">
        <f t="array" ref="O147">IFERROR(INDEX(Index!$C$8:$C$58, MATCH(TRUE, ISNUMBER(SEARCH(Index!$C$8:$C$58, Articles_collection_modified!A147)), 0)), "")</f>
        <v>ES-2</v>
      </c>
      <c r="P147" t="str">
        <f>IFERROR(VLOOKUP(LEFT(O147, FIND("-", O147)-1), Index!$F$8:$G$13, 2, FALSE), "Not Found")</f>
        <v>Ecological Sustainability</v>
      </c>
      <c r="Q147" t="str">
        <f>IFERROR(VLOOKUP(O147, Index!$C$8:$D$58, 2, FALSE), "Not Found")</f>
        <v>Enhanced Emission Policy</v>
      </c>
    </row>
    <row r="148" spans="1:17" x14ac:dyDescent="0.3">
      <c r="A148" t="str">
        <f>LEFT(Articles_collection_modified!A148, FIND(",", Articles_collection_modified!A148) - 1)</f>
        <v>John Deere brings vision processing unit to OEMs</v>
      </c>
      <c r="B148" t="str">
        <f>MID(Articles_collection_modified!A148, FIND(",", Articles_collection_modified!A148) + 1, FIND(",", Articles_collection_modified!A148, FIND(",", Articles_collection_modified!A148) + 1) - FIND(",", Articles_collection_modified!A148) - 1)</f>
        <v>https://www.powerprogress.com/news/john-deere-brings-vision-processing-unit-to-oems/8055590.article?utm_source=newsletter&amp;utm_medium=email&amp;utm_campaign=power-progress-2025-04-22&amp;encoded_email=bS5nYXZhZ25pbkBoYXdlLmF0</v>
      </c>
      <c r="C148" t="str">
        <f>IF(ISNUMBER(FIND(", vol",Articles_collection_modified!A148)), MID(Articles_collection_modified!A148, FIND(", vol", Articles_collection_modified!A148) + 5, FIND(",", Articles_collection_modified!A148, FIND(", vol", Articles_collection_modified!A148) + 5) - FIND(", vol", Articles_collection_modified!A148) - 5), MID(Articles_collection_modified!A148, FIND(",vol", Articles_collection_modified!A148) + 4, FIND(",", Articles_collection_modified!A148, FIND(",vol", Articles_collection_modified!A148) + 4) - FIND(",vol",Articles_collection_modified!A148) - 4))</f>
        <v>11</v>
      </c>
      <c r="D148" t="str">
        <f>IF(ISNUMBER(FIND(", 20", Articles_collection_modified!A148)), MID(Articles_collection_modified!A148, FIND(", 20", Articles_collection_modified!A148) + 2, FIND(",", Articles_collection_modified!A148, FIND(", 20", Articles_collection_modified!A148) + 2) - FIND(", 20", Articles_collection_modified!A148) - 2), MID(Articles_collection_modified!A148, FIND(",20", Articles_collection_modified!A148) + 1, FIND(",", Articles_collection_modified!A148, FIND(",20", Articles_collection_modified!A148) + 1) - FIND(",20", Articles_collection_modified!A148) - 1))</f>
        <v>2025-w20</v>
      </c>
      <c r="E148" t="str">
        <f t="shared" si="4"/>
        <v>2025</v>
      </c>
      <c r="F148" t="str">
        <f t="shared" si="5"/>
        <v>20</v>
      </c>
      <c r="G148" t="str" cm="1">
        <f t="array" ref="G148">_xlfn.TEXTJOIN(", ", TRUE, IF(ISNUMBER(SEARCH(Index!$A$8:$A$22, Articles_collection_modified!A148)), Index!$A$8:$A$22, ""))</f>
        <v>Electronics, Mobile</v>
      </c>
      <c r="H148" t="str" cm="1">
        <f t="array" ref="H148">IFERROR(INDEX(Index!$A$8:$A$22, MATCH(TRUE, ISNUMBER(SEARCH(Index!$A$8:$A$22, Articles_collection_modified!A148)), 0)), "")</f>
        <v>Electronics</v>
      </c>
      <c r="I148" t="str" cm="1">
        <f t="array" ref="I148">IFERROR(INDEX(Index!$A$3:$A$5, MATCH(TRUE, ISNUMBER(SEARCH(Index!$A$3:$A$5, Articles_collection_modified!A148)), 0)), "")</f>
        <v>product release</v>
      </c>
      <c r="J148" t="str" cm="1">
        <f t="array" ref="J148">IFERROR(INDEX(Index!$A$25:$A$69, MATCH(TRUE, ISNUMBER(SEARCH(Index!$A$25:$A$69, Articles_collection_modified!A148)), 0)), "")</f>
        <v>Controller</v>
      </c>
      <c r="K148" t="str" cm="1">
        <f t="array" ref="K148">IFERROR(INDEX(Index!$C$3:$C$5, MATCH(TRUE, ISNUMBER(SEARCH(Index!$C$3:$C$5, Articles_collection_modified!A148)), 0)), "")</f>
        <v>H1</v>
      </c>
      <c r="L148" t="str" cm="1">
        <f t="array" ref="L148">_xlfn.TEXTJOIN(", ", TRUE, IF(ISNUMBER(SEARCH(Index!$C$8:$C$58, Articles_collection_modified!A148)), Index!$C$8:$C$58, ""))</f>
        <v/>
      </c>
      <c r="M148" t="str" cm="1">
        <f t="array" ref="M148">_xlfn.TEXTJOIN(", ", TRUE, IFERROR(VLOOKUP(_xlfn.TEXTSPLIT(L148, ", "), Index!$C$8:$D$58, 2, FALSE), ""))</f>
        <v/>
      </c>
      <c r="N148" t="e" cm="1" vm="1">
        <f t="array" ref="N148">_xlfn.TEXTJOIN(", ", TRUE, _xlfn.UNIQUE(_xlfn.FILTERXML("&lt;t&gt;&lt;s&gt;" &amp; SUBSTITUTE(_xlfn.TEXTJOIN(", ", TRUE, _xlfn.UNIQUE(_xlfn._xlws.FILTER(IFERROR(VLOOKUP(LEFT(_xlfn.TEXTSPLIT(L148, ", "), FIND("-", _xlfn.TEXTSPLIT(L148, ", ")) - 1), Index!$F$8:$G$13, 2, FALSE), ""), IFERROR(VLOOKUP(LEFT(_xlfn.TEXTSPLIT(L148, ", "), FIND("-", _xlfn.TEXTSPLIT(L148, ", ")) - 1), Index!$F$8:$G$13, 2, FALSE), "") &lt;&gt; ""))), ", ", "&lt;/s&gt;&lt;s&gt;") &amp; "&lt;/s&gt;&lt;/t&gt;", "//s[normalize-space()]")))</f>
        <v>#VALUE!</v>
      </c>
      <c r="O148" t="str" cm="1">
        <f t="array" ref="O148">IFERROR(INDEX(Index!$C$8:$C$58, MATCH(TRUE, ISNUMBER(SEARCH(Index!$C$8:$C$58, Articles_collection_modified!A148)), 0)), "")</f>
        <v/>
      </c>
      <c r="P148" t="str">
        <f>IFERROR(VLOOKUP(LEFT(O148, FIND("-", O148)-1), Index!$F$8:$G$13, 2, FALSE), "Not Found")</f>
        <v>Not Found</v>
      </c>
      <c r="Q148" t="str">
        <f>IFERROR(VLOOKUP(O148, Index!$C$8:$D$58, 2, FALSE), "Not Found")</f>
        <v>Not Found</v>
      </c>
    </row>
    <row r="149" spans="1:17" x14ac:dyDescent="0.3">
      <c r="A149" t="str">
        <f>LEFT(Articles_collection_modified!A149, FIND(",", Articles_collection_modified!A149) - 1)</f>
        <v>Walmart and Alquist Complete 3D Concrete Printed Expansion Of Alabama Supercenter | ManufacturingTomorrow</v>
      </c>
      <c r="B149" t="str">
        <f>MID(Articles_collection_modified!A149, FIND(",", Articles_collection_modified!A149) + 1, FIND(",", Articles_collection_modified!A149, FIND(",", Articles_collection_modified!A149) + 1) - FIND(",", Articles_collection_modified!A149) - 1)</f>
        <v>https://www.manufacturingtomorrow.com/news/2025/05/09/walmart-and-alquist-complete-3d-concrete-printed-expansion-of-alabama-supercenter/24924</v>
      </c>
      <c r="C149" t="str">
        <f>IF(ISNUMBER(FIND(", vol",Articles_collection_modified!A149)), MID(Articles_collection_modified!A149, FIND(", vol", Articles_collection_modified!A149) + 5, FIND(",", Articles_collection_modified!A149, FIND(", vol", Articles_collection_modified!A149) + 5) - FIND(", vol", Articles_collection_modified!A149) - 5), MID(Articles_collection_modified!A149, FIND(",vol", Articles_collection_modified!A149) + 4, FIND(",", Articles_collection_modified!A149, FIND(",vol", Articles_collection_modified!A149) + 4) - FIND(",vol",Articles_collection_modified!A149) - 4))</f>
        <v>11</v>
      </c>
      <c r="D149" t="str">
        <f>IF(ISNUMBER(FIND(", 20", Articles_collection_modified!A149)), MID(Articles_collection_modified!A149, FIND(", 20", Articles_collection_modified!A149) + 2, FIND(",", Articles_collection_modified!A149, FIND(", 20", Articles_collection_modified!A149) + 2) - FIND(", 20", Articles_collection_modified!A149) - 2), MID(Articles_collection_modified!A149, FIND(",20", Articles_collection_modified!A149) + 1, FIND(",", Articles_collection_modified!A149, FIND(",20", Articles_collection_modified!A149) + 1) - FIND(",20", Articles_collection_modified!A149) - 1))</f>
        <v>2025-w19</v>
      </c>
      <c r="E149" t="str">
        <f t="shared" si="4"/>
        <v>2025</v>
      </c>
      <c r="F149" t="str">
        <f t="shared" si="5"/>
        <v>19</v>
      </c>
      <c r="G149" t="str" cm="1">
        <f t="array" ref="G149">_xlfn.TEXTJOIN(", ", TRUE, IF(ISNUMBER(SEARCH(Index!$A$8:$A$22, Articles_collection_modified!A149)), Index!$A$8:$A$22, ""))</f>
        <v>3dp</v>
      </c>
      <c r="H149" t="str" cm="1">
        <f t="array" ref="H149">IFERROR(INDEX(Index!$A$8:$A$22, MATCH(TRUE, ISNUMBER(SEARCH(Index!$A$8:$A$22, Articles_collection_modified!A149)), 0)), "")</f>
        <v>3dp</v>
      </c>
      <c r="I149" t="str" cm="1">
        <f t="array" ref="I149">IFERROR(INDEX(Index!$A$3:$A$5, MATCH(TRUE, ISNUMBER(SEARCH(Index!$A$3:$A$5, Articles_collection_modified!A149)), 0)), "")</f>
        <v>SEEP</v>
      </c>
      <c r="J149" t="str" cm="1">
        <f t="array" ref="J149">IFERROR(INDEX(Index!$A$25:$A$69, MATCH(TRUE, ISNUMBER(SEARCH(Index!$A$25:$A$69, Articles_collection_modified!A149)), 0)), "")</f>
        <v>market development</v>
      </c>
      <c r="K149" t="str" cm="1">
        <f t="array" ref="K149">IFERROR(INDEX(Index!$C$3:$C$5, MATCH(TRUE, ISNUMBER(SEARCH(Index!$C$3:$C$5, Articles_collection_modified!A149)), 0)), "")</f>
        <v>H1</v>
      </c>
      <c r="L149" t="str" cm="1">
        <f t="array" ref="L149">_xlfn.TEXTJOIN(", ", TRUE, IF(ISNUMBER(SEARCH(Index!$C$8:$C$58, Articles_collection_modified!A149)), Index!$C$8:$C$58, ""))</f>
        <v>IPr-7</v>
      </c>
      <c r="M149" t="str" cm="1">
        <f t="array" ref="M149">_xlfn.TEXTJOIN(", ", TRUE, IFERROR(VLOOKUP(_xlfn.TEXTSPLIT(L149, ", "), Index!$C$8:$D$58, 2, FALSE), ""))</f>
        <v>Additive Manufacturing Technologies</v>
      </c>
      <c r="N149" t="str" cm="1">
        <f t="array" ref="N149">_xlfn.TEXTJOIN(", ", TRUE, _xlfn.UNIQUE(_xlfn.FILTERXML("&lt;t&gt;&lt;s&gt;" &amp; SUBSTITUTE(_xlfn.TEXTJOIN(", ", TRUE, _xlfn.UNIQUE(_xlfn._xlws.FILTER(IFERROR(VLOOKUP(LEFT(_xlfn.TEXTSPLIT(L149, ", "), FIND("-", _xlfn.TEXTSPLIT(L149, ", ")) - 1), Index!$F$8:$G$13, 2, FALSE), ""), IFERROR(VLOOKUP(LEFT(_xlfn.TEXTSPLIT(L149, ", "), FIND("-", _xlfn.TEXTSPLIT(L149, ", ")) - 1), Index!$F$8:$G$13, 2, FALSE), "") &lt;&gt; ""))), ", ", "&lt;/s&gt;&lt;s&gt;") &amp; "&lt;/s&gt;&lt;/t&gt;", "//s[normalize-space()]")))</f>
        <v>Intelligent Production</v>
      </c>
      <c r="O149" t="str" cm="1">
        <f t="array" ref="O149">IFERROR(INDEX(Index!$C$8:$C$58, MATCH(TRUE, ISNUMBER(SEARCH(Index!$C$8:$C$58, Articles_collection_modified!A149)), 0)), "")</f>
        <v>IPr-7</v>
      </c>
      <c r="P149" t="str">
        <f>IFERROR(VLOOKUP(LEFT(O149, FIND("-", O149)-1), Index!$F$8:$G$13, 2, FALSE), "Not Found")</f>
        <v>Intelligent Production</v>
      </c>
      <c r="Q149" t="str">
        <f>IFERROR(VLOOKUP(O149, Index!$C$8:$D$58, 2, FALSE), "Not Found")</f>
        <v>Additive Manufacturing Technologies</v>
      </c>
    </row>
    <row r="150" spans="1:17" x14ac:dyDescent="0.3">
      <c r="A150" t="str">
        <f>LEFT(Articles_collection_modified!A150, FIND(",", Articles_collection_modified!A150) - 1)</f>
        <v>First Floater for 30 MW French Pilot Wind Farm Launched</v>
      </c>
      <c r="B150" t="str">
        <f>MID(Articles_collection_modified!A150, FIND(",", Articles_collection_modified!A150) + 1, FIND(",", Articles_collection_modified!A150, FIND(",", Articles_collection_modified!A150) + 1) - FIND(",", Articles_collection_modified!A150) - 1)</f>
        <v>https://www.offshorewind.biz/2025/05/12/first-floater-for-30-mw-french-pilot-wind-farm-launched/</v>
      </c>
      <c r="C150" t="str">
        <f>IF(ISNUMBER(FIND(", vol",Articles_collection_modified!A150)), MID(Articles_collection_modified!A150, FIND(", vol", Articles_collection_modified!A150) + 5, FIND(",", Articles_collection_modified!A150, FIND(", vol", Articles_collection_modified!A150) + 5) - FIND(", vol", Articles_collection_modified!A150) - 5), MID(Articles_collection_modified!A150, FIND(",vol", Articles_collection_modified!A150) + 4, FIND(",", Articles_collection_modified!A150, FIND(",vol", Articles_collection_modified!A150) + 4) - FIND(",vol",Articles_collection_modified!A150) - 4))</f>
        <v>11</v>
      </c>
      <c r="D150" t="str">
        <f>IF(ISNUMBER(FIND(", 20", Articles_collection_modified!A150)), MID(Articles_collection_modified!A150, FIND(", 20", Articles_collection_modified!A150) + 2, FIND(",", Articles_collection_modified!A150, FIND(", 20", Articles_collection_modified!A150) + 2) - FIND(", 20", Articles_collection_modified!A150) - 2), MID(Articles_collection_modified!A150, FIND(",20", Articles_collection_modified!A150) + 1, FIND(",", Articles_collection_modified!A150, FIND(",20", Articles_collection_modified!A150) + 1) - FIND(",20", Articles_collection_modified!A150) - 1))</f>
        <v>2025-w20</v>
      </c>
      <c r="E150" t="str">
        <f t="shared" si="4"/>
        <v>2025</v>
      </c>
      <c r="F150" t="str">
        <f t="shared" si="5"/>
        <v>20</v>
      </c>
      <c r="G150" t="str" cm="1">
        <f t="array" ref="G150">_xlfn.TEXTJOIN(", ", TRUE, IF(ISNUMBER(SEARCH(Index!$A$8:$A$22, Articles_collection_modified!A150)), Index!$A$8:$A$22, ""))</f>
        <v>Industrial applications</v>
      </c>
      <c r="H150" t="str" cm="1">
        <f t="array" ref="H150">IFERROR(INDEX(Index!$A$8:$A$22, MATCH(TRUE, ISNUMBER(SEARCH(Index!$A$8:$A$22, Articles_collection_modified!A150)), 0)), "")</f>
        <v>Industrial applications</v>
      </c>
      <c r="I150" t="str" cm="1">
        <f t="array" ref="I150">IFERROR(INDEX(Index!$A$3:$A$5, MATCH(TRUE, ISNUMBER(SEARCH(Index!$A$3:$A$5, Articles_collection_modified!A150)), 0)), "")</f>
        <v>SEEP</v>
      </c>
      <c r="J150" t="str" cm="1">
        <f t="array" ref="J150">IFERROR(INDEX(Index!$A$25:$A$69, MATCH(TRUE, ISNUMBER(SEARCH(Index!$A$25:$A$69, Articles_collection_modified!A150)), 0)), "")</f>
        <v>market development</v>
      </c>
      <c r="K150" t="str" cm="1">
        <f t="array" ref="K150">IFERROR(INDEX(Index!$C$3:$C$5, MATCH(TRUE, ISNUMBER(SEARCH(Index!$C$3:$C$5, Articles_collection_modified!A150)), 0)), "")</f>
        <v>H1</v>
      </c>
      <c r="L150" t="str" cm="1">
        <f t="array" ref="L150">_xlfn.TEXTJOIN(", ", TRUE, IF(ISNUMBER(SEARCH(Index!$C$8:$C$58, Articles_collection_modified!A150)), Index!$C$8:$C$58, ""))</f>
        <v>HA-2, NB-6</v>
      </c>
      <c r="M150" t="str" cm="1">
        <f t="array" ref="M150">_xlfn.TEXTJOIN(", ", TRUE, IFERROR(VLOOKUP(_xlfn.TEXTSPLIT(L150, ", "), Index!$C$8:$D$58, 2, FALSE), ""))</f>
        <v>Advanced Wind Power, Green Energy System</v>
      </c>
      <c r="N150" t="str" cm="1">
        <f t="array" ref="N150">_xlfn.TEXTJOIN(", ", TRUE, _xlfn.UNIQUE(_xlfn.FILTERXML("&lt;t&gt;&lt;s&gt;" &amp; SUBSTITUTE(_xlfn.TEXTJOIN(", ", TRUE, _xlfn.UNIQUE(_xlfn._xlws.FILTER(IFERROR(VLOOKUP(LEFT(_xlfn.TEXTSPLIT(L150, ", "), FIND("-", _xlfn.TEXTSPLIT(L150, ", ")) - 1), Index!$F$8:$G$13, 2, FALSE), ""), IFERROR(VLOOKUP(LEFT(_xlfn.TEXTSPLIT(L150, ", "), FIND("-", _xlfn.TEXTSPLIT(L150, ", ")) - 1), Index!$F$8:$G$13, 2, FALSE), "") &lt;&gt; ""))), ", ", "&lt;/s&gt;&lt;s&gt;") &amp; "&lt;/s&gt;&lt;/t&gt;", "//s[normalize-space()]")))</f>
        <v>Hydraulic Applications Ecosystem, New Business</v>
      </c>
      <c r="O150" t="str" cm="1">
        <f t="array" ref="O150">IFERROR(INDEX(Index!$C$8:$C$58, MATCH(TRUE, ISNUMBER(SEARCH(Index!$C$8:$C$58, Articles_collection_modified!A150)), 0)), "")</f>
        <v>HA-2</v>
      </c>
      <c r="P150" t="str">
        <f>IFERROR(VLOOKUP(LEFT(O150, FIND("-", O150)-1), Index!$F$8:$G$13, 2, FALSE), "Not Found")</f>
        <v>Hydraulic Applications Ecosystem</v>
      </c>
      <c r="Q150" t="str">
        <f>IFERROR(VLOOKUP(O150, Index!$C$8:$D$58, 2, FALSE), "Not Found")</f>
        <v>Advanced Wind Power</v>
      </c>
    </row>
    <row r="151" spans="1:17" x14ac:dyDescent="0.3">
      <c r="A151" t="str">
        <f>LEFT(Articles_collection_modified!A151, FIND(",", Articles_collection_modified!A151) - 1)</f>
        <v>South Korea Unveils Plans for Massive 3.2 GW Offshore Wind Project</v>
      </c>
      <c r="B151" t="str">
        <f>MID(Articles_collection_modified!A151, FIND(",", Articles_collection_modified!A151) + 1, FIND(",", Articles_collection_modified!A151, FIND(",", Articles_collection_modified!A151) + 1) - FIND(",", Articles_collection_modified!A151) - 1)</f>
        <v>https://www.offshorewind.biz/2025/05/07/south-korea-unveils-plans-for-massive-3-2-gw-offshore-wind-project/</v>
      </c>
      <c r="C151" t="str">
        <f>IF(ISNUMBER(FIND(", vol",Articles_collection_modified!A151)), MID(Articles_collection_modified!A151, FIND(", vol", Articles_collection_modified!A151) + 5, FIND(",", Articles_collection_modified!A151, FIND(", vol", Articles_collection_modified!A151) + 5) - FIND(", vol", Articles_collection_modified!A151) - 5), MID(Articles_collection_modified!A151, FIND(",vol", Articles_collection_modified!A151) + 4, FIND(",", Articles_collection_modified!A151, FIND(",vol", Articles_collection_modified!A151) + 4) - FIND(",vol",Articles_collection_modified!A151) - 4))</f>
        <v>11</v>
      </c>
      <c r="D151" t="str">
        <f>IF(ISNUMBER(FIND(", 20", Articles_collection_modified!A151)), MID(Articles_collection_modified!A151, FIND(", 20", Articles_collection_modified!A151) + 2, FIND(",", Articles_collection_modified!A151, FIND(", 20", Articles_collection_modified!A151) + 2) - FIND(", 20", Articles_collection_modified!A151) - 2), MID(Articles_collection_modified!A151, FIND(",20", Articles_collection_modified!A151) + 1, FIND(",", Articles_collection_modified!A151, FIND(",20", Articles_collection_modified!A151) + 1) - FIND(",20", Articles_collection_modified!A151) - 1))</f>
        <v>2025-w19</v>
      </c>
      <c r="E151" t="str">
        <f t="shared" si="4"/>
        <v>2025</v>
      </c>
      <c r="F151" t="str">
        <f t="shared" si="5"/>
        <v>19</v>
      </c>
      <c r="G151" t="str" cm="1">
        <f t="array" ref="G151">_xlfn.TEXTJOIN(", ", TRUE, IF(ISNUMBER(SEARCH(Index!$A$8:$A$22, Articles_collection_modified!A151)), Index!$A$8:$A$22, ""))</f>
        <v>Industrial applications</v>
      </c>
      <c r="H151" t="str" cm="1">
        <f t="array" ref="H151">IFERROR(INDEX(Index!$A$8:$A$22, MATCH(TRUE, ISNUMBER(SEARCH(Index!$A$8:$A$22, Articles_collection_modified!A151)), 0)), "")</f>
        <v>Industrial applications</v>
      </c>
      <c r="I151" t="str" cm="1">
        <f t="array" ref="I151">IFERROR(INDEX(Index!$A$3:$A$5, MATCH(TRUE, ISNUMBER(SEARCH(Index!$A$3:$A$5, Articles_collection_modified!A151)), 0)), "")</f>
        <v>SEEP</v>
      </c>
      <c r="J151" t="str" cm="1">
        <f t="array" ref="J151">IFERROR(INDEX(Index!$A$25:$A$69, MATCH(TRUE, ISNUMBER(SEARCH(Index!$A$25:$A$69, Articles_collection_modified!A151)), 0)), "")</f>
        <v>market development</v>
      </c>
      <c r="K151" t="str" cm="1">
        <f t="array" ref="K151">IFERROR(INDEX(Index!$C$3:$C$5, MATCH(TRUE, ISNUMBER(SEARCH(Index!$C$3:$C$5, Articles_collection_modified!A151)), 0)), "")</f>
        <v>H3</v>
      </c>
      <c r="L151" t="str" cm="1">
        <f t="array" ref="L151">_xlfn.TEXTJOIN(", ", TRUE, IF(ISNUMBER(SEARCH(Index!$C$8:$C$58, Articles_collection_modified!A151)), Index!$C$8:$C$58, ""))</f>
        <v>HA-2</v>
      </c>
      <c r="M151" t="str" cm="1">
        <f t="array" ref="M151">_xlfn.TEXTJOIN(", ", TRUE, IFERROR(VLOOKUP(_xlfn.TEXTSPLIT(L151, ", "), Index!$C$8:$D$58, 2, FALSE), ""))</f>
        <v>Advanced Wind Power</v>
      </c>
      <c r="N151" t="str" cm="1">
        <f t="array" ref="N151">_xlfn.TEXTJOIN(", ", TRUE, _xlfn.UNIQUE(_xlfn.FILTERXML("&lt;t&gt;&lt;s&gt;" &amp; SUBSTITUTE(_xlfn.TEXTJOIN(", ", TRUE, _xlfn.UNIQUE(_xlfn._xlws.FILTER(IFERROR(VLOOKUP(LEFT(_xlfn.TEXTSPLIT(L151, ", "), FIND("-", _xlfn.TEXTSPLIT(L151, ", ")) - 1), Index!$F$8:$G$13, 2, FALSE), ""), IFERROR(VLOOKUP(LEFT(_xlfn.TEXTSPLIT(L151, ", "), FIND("-", _xlfn.TEXTSPLIT(L151, ", ")) - 1), Index!$F$8:$G$13, 2, FALSE), "") &lt;&gt; ""))), ", ", "&lt;/s&gt;&lt;s&gt;") &amp; "&lt;/s&gt;&lt;/t&gt;", "//s[normalize-space()]")))</f>
        <v>Hydraulic Applications Ecosystem</v>
      </c>
      <c r="O151" t="str" cm="1">
        <f t="array" ref="O151">IFERROR(INDEX(Index!$C$8:$C$58, MATCH(TRUE, ISNUMBER(SEARCH(Index!$C$8:$C$58, Articles_collection_modified!A151)), 0)), "")</f>
        <v>HA-2</v>
      </c>
      <c r="P151" t="str">
        <f>IFERROR(VLOOKUP(LEFT(O151, FIND("-", O151)-1), Index!$F$8:$G$13, 2, FALSE), "Not Found")</f>
        <v>Hydraulic Applications Ecosystem</v>
      </c>
      <c r="Q151" t="str">
        <f>IFERROR(VLOOKUP(O151, Index!$C$8:$D$58, 2, FALSE), "Not Found")</f>
        <v>Advanced Wind Power</v>
      </c>
    </row>
    <row r="152" spans="1:17" x14ac:dyDescent="0.3">
      <c r="A152" t="str">
        <f>LEFT(Articles_collection_modified!A152, FIND(",", Articles_collection_modified!A152) - 1)</f>
        <v>Shell and Google Power Deal Extends Life of Netherlands' First Offshore Wind Farm</v>
      </c>
      <c r="B152" t="str">
        <f>MID(Articles_collection_modified!A152, FIND(",", Articles_collection_modified!A152) + 1, FIND(",", Articles_collection_modified!A152, FIND(",", Articles_collection_modified!A152) + 1) - FIND(",", Articles_collection_modified!A152) - 1)</f>
        <v>https://www.offshorewind.biz/2025/05/06/shell-and-google-power-deal-extends-life-of-netherlands-first-offshore-wind-farm/</v>
      </c>
      <c r="C152" t="str">
        <f>IF(ISNUMBER(FIND(", vol",Articles_collection_modified!A152)), MID(Articles_collection_modified!A152, FIND(", vol", Articles_collection_modified!A152) + 5, FIND(",", Articles_collection_modified!A152, FIND(", vol", Articles_collection_modified!A152) + 5) - FIND(", vol", Articles_collection_modified!A152) - 5), MID(Articles_collection_modified!A152, FIND(",vol", Articles_collection_modified!A152) + 4, FIND(",", Articles_collection_modified!A152, FIND(",vol", Articles_collection_modified!A152) + 4) - FIND(",vol",Articles_collection_modified!A152) - 4))</f>
        <v>11</v>
      </c>
      <c r="D152" t="str">
        <f>IF(ISNUMBER(FIND(", 20", Articles_collection_modified!A152)), MID(Articles_collection_modified!A152, FIND(", 20", Articles_collection_modified!A152) + 2, FIND(",", Articles_collection_modified!A152, FIND(", 20", Articles_collection_modified!A152) + 2) - FIND(", 20", Articles_collection_modified!A152) - 2), MID(Articles_collection_modified!A152, FIND(",20", Articles_collection_modified!A152) + 1, FIND(",", Articles_collection_modified!A152, FIND(",20", Articles_collection_modified!A152) + 1) - FIND(",20", Articles_collection_modified!A152) - 1))</f>
        <v>2025-w19</v>
      </c>
      <c r="E152" t="str">
        <f t="shared" si="4"/>
        <v>2025</v>
      </c>
      <c r="F152" t="str">
        <f t="shared" si="5"/>
        <v>19</v>
      </c>
      <c r="G152" t="str" cm="1">
        <f t="array" ref="G152">_xlfn.TEXTJOIN(", ", TRUE, IF(ISNUMBER(SEARCH(Index!$A$8:$A$22, Articles_collection_modified!A152)), Index!$A$8:$A$22, ""))</f>
        <v>Industrial applications</v>
      </c>
      <c r="H152" t="str" cm="1">
        <f t="array" ref="H152">IFERROR(INDEX(Index!$A$8:$A$22, MATCH(TRUE, ISNUMBER(SEARCH(Index!$A$8:$A$22, Articles_collection_modified!A152)), 0)), "")</f>
        <v>Industrial applications</v>
      </c>
      <c r="I152" t="str" cm="1">
        <f t="array" ref="I152">IFERROR(INDEX(Index!$A$3:$A$5, MATCH(TRUE, ISNUMBER(SEARCH(Index!$A$3:$A$5, Articles_collection_modified!A152)), 0)), "")</f>
        <v>SEEP</v>
      </c>
      <c r="J152" t="str" cm="1">
        <f t="array" ref="J152">IFERROR(INDEX(Index!$A$25:$A$69, MATCH(TRUE, ISNUMBER(SEARCH(Index!$A$25:$A$69, Articles_collection_modified!A152)), 0)), "")</f>
        <v>market development</v>
      </c>
      <c r="K152" t="str" cm="1">
        <f t="array" ref="K152">IFERROR(INDEX(Index!$C$3:$C$5, MATCH(TRUE, ISNUMBER(SEARCH(Index!$C$3:$C$5, Articles_collection_modified!A152)), 0)), "")</f>
        <v>H2</v>
      </c>
      <c r="L152" t="str" cm="1">
        <f t="array" ref="L152">_xlfn.TEXTJOIN(", ", TRUE, IF(ISNUMBER(SEARCH(Index!$C$8:$C$58, Articles_collection_modified!A152)), Index!$C$8:$C$58, ""))</f>
        <v>HA-2</v>
      </c>
      <c r="M152" t="str" cm="1">
        <f t="array" ref="M152">_xlfn.TEXTJOIN(", ", TRUE, IFERROR(VLOOKUP(_xlfn.TEXTSPLIT(L152, ", "), Index!$C$8:$D$58, 2, FALSE), ""))</f>
        <v>Advanced Wind Power</v>
      </c>
      <c r="N152" t="str" cm="1">
        <f t="array" ref="N152">_xlfn.TEXTJOIN(", ", TRUE, _xlfn.UNIQUE(_xlfn.FILTERXML("&lt;t&gt;&lt;s&gt;" &amp; SUBSTITUTE(_xlfn.TEXTJOIN(", ", TRUE, _xlfn.UNIQUE(_xlfn._xlws.FILTER(IFERROR(VLOOKUP(LEFT(_xlfn.TEXTSPLIT(L152, ", "), FIND("-", _xlfn.TEXTSPLIT(L152, ", ")) - 1), Index!$F$8:$G$13, 2, FALSE), ""), IFERROR(VLOOKUP(LEFT(_xlfn.TEXTSPLIT(L152, ", "), FIND("-", _xlfn.TEXTSPLIT(L152, ", ")) - 1), Index!$F$8:$G$13, 2, FALSE), "") &lt;&gt; ""))), ", ", "&lt;/s&gt;&lt;s&gt;") &amp; "&lt;/s&gt;&lt;/t&gt;", "//s[normalize-space()]")))</f>
        <v>Hydraulic Applications Ecosystem</v>
      </c>
      <c r="O152" t="str" cm="1">
        <f t="array" ref="O152">IFERROR(INDEX(Index!$C$8:$C$58, MATCH(TRUE, ISNUMBER(SEARCH(Index!$C$8:$C$58, Articles_collection_modified!A152)), 0)), "")</f>
        <v>HA-2</v>
      </c>
      <c r="P152" t="str">
        <f>IFERROR(VLOOKUP(LEFT(O152, FIND("-", O152)-1), Index!$F$8:$G$13, 2, FALSE), "Not Found")</f>
        <v>Hydraulic Applications Ecosystem</v>
      </c>
      <c r="Q152" t="str">
        <f>IFERROR(VLOOKUP(O152, Index!$C$8:$D$58, 2, FALSE), "Not Found")</f>
        <v>Advanced Wind Power</v>
      </c>
    </row>
    <row r="153" spans="1:17" x14ac:dyDescent="0.3">
      <c r="A153" t="str">
        <f>LEFT(Articles_collection_modified!A153, FIND(",", Articles_collection_modified!A153) - 1)</f>
        <v>Incat unveils worldâ€™s largest battery-electric vessel</v>
      </c>
      <c r="B153" t="str">
        <f>MID(Articles_collection_modified!A153, FIND(",", Articles_collection_modified!A153) + 1, FIND(",", Articles_collection_modified!A153, FIND(",", Articles_collection_modified!A153) + 1) - FIND(",", Articles_collection_modified!A153) - 1)</f>
        <v>https://www.ship-technology.com/news/incat-battery-electric-vessel/?cf-view</v>
      </c>
      <c r="C153" t="str">
        <f>IF(ISNUMBER(FIND(", vol",Articles_collection_modified!A153)), MID(Articles_collection_modified!A153, FIND(", vol", Articles_collection_modified!A153) + 5, FIND(",", Articles_collection_modified!A153, FIND(", vol", Articles_collection_modified!A153) + 5) - FIND(", vol", Articles_collection_modified!A153) - 5), MID(Articles_collection_modified!A153, FIND(",vol", Articles_collection_modified!A153) + 4, FIND(",", Articles_collection_modified!A153, FIND(",vol", Articles_collection_modified!A153) + 4) - FIND(",vol",Articles_collection_modified!A153) - 4))</f>
        <v>11</v>
      </c>
      <c r="D153" t="str">
        <f>IF(ISNUMBER(FIND(", 20", Articles_collection_modified!A153)), MID(Articles_collection_modified!A153, FIND(", 20", Articles_collection_modified!A153) + 2, FIND(",", Articles_collection_modified!A153, FIND(", 20", Articles_collection_modified!A153) + 2) - FIND(", 20", Articles_collection_modified!A153) - 2), MID(Articles_collection_modified!A153, FIND(",20", Articles_collection_modified!A153) + 1, FIND(",", Articles_collection_modified!A153, FIND(",20", Articles_collection_modified!A153) + 1) - FIND(",20", Articles_collection_modified!A153) - 1))</f>
        <v>2025-w19</v>
      </c>
      <c r="E153" t="str">
        <f t="shared" si="4"/>
        <v>2025</v>
      </c>
      <c r="F153" t="str">
        <f t="shared" si="5"/>
        <v>19</v>
      </c>
      <c r="G153" t="str" cm="1">
        <f t="array" ref="G153">_xlfn.TEXTJOIN(", ", TRUE, IF(ISNUMBER(SEARCH(Index!$A$8:$A$22, Articles_collection_modified!A153)), Index!$A$8:$A$22, ""))</f>
        <v>Battery, Electrification, Maritime</v>
      </c>
      <c r="H153" t="str" cm="1">
        <f t="array" ref="H153">IFERROR(INDEX(Index!$A$8:$A$22, MATCH(TRUE, ISNUMBER(SEARCH(Index!$A$8:$A$22, Articles_collection_modified!A153)), 0)), "")</f>
        <v>Battery</v>
      </c>
      <c r="I153" t="str" cm="1">
        <f t="array" ref="I153">IFERROR(INDEX(Index!$A$3:$A$5, MATCH(TRUE, ISNUMBER(SEARCH(Index!$A$3:$A$5, Articles_collection_modified!A153)), 0)), "")</f>
        <v>product release</v>
      </c>
      <c r="J153" t="str" cm="1">
        <f t="array" ref="J153">IFERROR(INDEX(Index!$A$25:$A$69, MATCH(TRUE, ISNUMBER(SEARCH(Index!$A$25:$A$69, Articles_collection_modified!A153)), 0)), "")</f>
        <v>System</v>
      </c>
      <c r="K153" t="str" cm="1">
        <f t="array" ref="K153">IFERROR(INDEX(Index!$C$3:$C$5, MATCH(TRUE, ISNUMBER(SEARCH(Index!$C$3:$C$5, Articles_collection_modified!A153)), 0)), "")</f>
        <v>H1</v>
      </c>
      <c r="L153" t="str" cm="1">
        <f t="array" ref="L153">_xlfn.TEXTJOIN(", ", TRUE, IF(ISNUMBER(SEARCH(Index!$C$8:$C$58, Articles_collection_modified!A153)), Index!$C$8:$C$58, ""))</f>
        <v>ES-2, NB-8</v>
      </c>
      <c r="M153" t="str" cm="1">
        <f t="array" ref="M153">_xlfn.TEXTJOIN(", ", TRUE, IFERROR(VLOOKUP(_xlfn.TEXTSPLIT(L153, ", "), Index!$C$8:$D$58, 2, FALSE), ""))</f>
        <v>Enhanced Emission Policy, Sustainaible Maritime Applications</v>
      </c>
      <c r="N153" t="str" cm="1">
        <f t="array" ref="N153">_xlfn.TEXTJOIN(", ", TRUE, _xlfn.UNIQUE(_xlfn.FILTERXML("&lt;t&gt;&lt;s&gt;" &amp; SUBSTITUTE(_xlfn.TEXTJOIN(", ", TRUE, _xlfn.UNIQUE(_xlfn._xlws.FILTER(IFERROR(VLOOKUP(LEFT(_xlfn.TEXTSPLIT(L153, ", "), FIND("-", _xlfn.TEXTSPLIT(L153, ", ")) - 1), Index!$F$8:$G$13, 2, FALSE), ""), IFERROR(VLOOKUP(LEFT(_xlfn.TEXTSPLIT(L153, ", "), FIND("-", _xlfn.TEXTSPLIT(L153, ", ")) - 1), Index!$F$8:$G$13, 2, FALSE), "") &lt;&gt; ""))), ", ", "&lt;/s&gt;&lt;s&gt;") &amp; "&lt;/s&gt;&lt;/t&gt;", "//s[normalize-space()]")))</f>
        <v>Ecological Sustainability, New Business</v>
      </c>
      <c r="O153" t="str" cm="1">
        <f t="array" ref="O153">IFERROR(INDEX(Index!$C$8:$C$58, MATCH(TRUE, ISNUMBER(SEARCH(Index!$C$8:$C$58, Articles_collection_modified!A153)), 0)), "")</f>
        <v>ES-2</v>
      </c>
      <c r="P153" t="str">
        <f>IFERROR(VLOOKUP(LEFT(O153, FIND("-", O153)-1), Index!$F$8:$G$13, 2, FALSE), "Not Found")</f>
        <v>Ecological Sustainability</v>
      </c>
      <c r="Q153" t="str">
        <f>IFERROR(VLOOKUP(O153, Index!$C$8:$D$58, 2, FALSE), "Not Found")</f>
        <v>Enhanced Emission Policy</v>
      </c>
    </row>
    <row r="154" spans="1:17" x14ac:dyDescent="0.3">
      <c r="A154" t="str">
        <f>LEFT(Articles_collection_modified!A154, FIND(",", Articles_collection_modified!A154) - 1)</f>
        <v>Chinese wind turbine giant Windey plans Brazilian factories</v>
      </c>
      <c r="B154" t="str">
        <f>MID(Articles_collection_modified!A154, FIND(",", Articles_collection_modified!A154) + 1, FIND(",", Articles_collection_modified!A154, FIND(",", Articles_collection_modified!A154) + 1) - FIND(",", Articles_collection_modified!A154) - 1)</f>
        <v>https://www.windpowermonthly.com/article/1917958/chinese-wind-turbine-giant-windey-plans-brazilian-factories</v>
      </c>
      <c r="C154" t="str">
        <f>IF(ISNUMBER(FIND(", vol",Articles_collection_modified!A154)), MID(Articles_collection_modified!A154, FIND(", vol", Articles_collection_modified!A154) + 5, FIND(",", Articles_collection_modified!A154, FIND(", vol", Articles_collection_modified!A154) + 5) - FIND(", vol", Articles_collection_modified!A154) - 5), MID(Articles_collection_modified!A154, FIND(",vol", Articles_collection_modified!A154) + 4, FIND(",", Articles_collection_modified!A154, FIND(",vol", Articles_collection_modified!A154) + 4) - FIND(",vol",Articles_collection_modified!A154) - 4))</f>
        <v>11</v>
      </c>
      <c r="D154" t="str">
        <f>IF(ISNUMBER(FIND(", 20", Articles_collection_modified!A154)), MID(Articles_collection_modified!A154, FIND(", 20", Articles_collection_modified!A154) + 2, FIND(",", Articles_collection_modified!A154, FIND(", 20", Articles_collection_modified!A154) + 2) - FIND(", 20", Articles_collection_modified!A154) - 2), MID(Articles_collection_modified!A154, FIND(",20", Articles_collection_modified!A154) + 1, FIND(",", Articles_collection_modified!A154, FIND(",20", Articles_collection_modified!A154) + 1) - FIND(",20", Articles_collection_modified!A154) - 1))</f>
        <v>2025-w19</v>
      </c>
      <c r="E154" t="str">
        <f t="shared" si="4"/>
        <v>2025</v>
      </c>
      <c r="F154" t="str">
        <f t="shared" si="5"/>
        <v>19</v>
      </c>
      <c r="G154" t="str" cm="1">
        <f t="array" ref="G154">_xlfn.TEXTJOIN(", ", TRUE, IF(ISNUMBER(SEARCH(Index!$A$8:$A$22, Articles_collection_modified!A154)), Index!$A$8:$A$22, ""))</f>
        <v>Industrial applications</v>
      </c>
      <c r="H154" t="str" cm="1">
        <f t="array" ref="H154">IFERROR(INDEX(Index!$A$8:$A$22, MATCH(TRUE, ISNUMBER(SEARCH(Index!$A$8:$A$22, Articles_collection_modified!A154)), 0)), "")</f>
        <v>Industrial applications</v>
      </c>
      <c r="I154" t="str" cm="1">
        <f t="array" ref="I154">IFERROR(INDEX(Index!$A$3:$A$5, MATCH(TRUE, ISNUMBER(SEARCH(Index!$A$3:$A$5, Articles_collection_modified!A154)), 0)), "")</f>
        <v>SEEP</v>
      </c>
      <c r="J154" t="str" cm="1">
        <f t="array" ref="J154">IFERROR(INDEX(Index!$A$25:$A$69, MATCH(TRUE, ISNUMBER(SEARCH(Index!$A$25:$A$69, Articles_collection_modified!A154)), 0)), "")</f>
        <v>market development</v>
      </c>
      <c r="K154" t="str" cm="1">
        <f t="array" ref="K154">IFERROR(INDEX(Index!$C$3:$C$5, MATCH(TRUE, ISNUMBER(SEARCH(Index!$C$3:$C$5, Articles_collection_modified!A154)), 0)), "")</f>
        <v>H2</v>
      </c>
      <c r="L154" t="str" cm="1">
        <f t="array" ref="L154">_xlfn.TEXTJOIN(", ", TRUE, IF(ISNUMBER(SEARCH(Index!$C$8:$C$58, Articles_collection_modified!A154)), Index!$C$8:$C$58, ""))</f>
        <v>HA-2</v>
      </c>
      <c r="M154" t="str" cm="1">
        <f t="array" ref="M154">_xlfn.TEXTJOIN(", ", TRUE, IFERROR(VLOOKUP(_xlfn.TEXTSPLIT(L154, ", "), Index!$C$8:$D$58, 2, FALSE), ""))</f>
        <v>Advanced Wind Power</v>
      </c>
      <c r="N154" t="str" cm="1">
        <f t="array" ref="N154">_xlfn.TEXTJOIN(", ", TRUE, _xlfn.UNIQUE(_xlfn.FILTERXML("&lt;t&gt;&lt;s&gt;" &amp; SUBSTITUTE(_xlfn.TEXTJOIN(", ", TRUE, _xlfn.UNIQUE(_xlfn._xlws.FILTER(IFERROR(VLOOKUP(LEFT(_xlfn.TEXTSPLIT(L154, ", "), FIND("-", _xlfn.TEXTSPLIT(L154, ", ")) - 1), Index!$F$8:$G$13, 2, FALSE), ""), IFERROR(VLOOKUP(LEFT(_xlfn.TEXTSPLIT(L154, ", "), FIND("-", _xlfn.TEXTSPLIT(L154, ", ")) - 1), Index!$F$8:$G$13, 2, FALSE), "") &lt;&gt; ""))), ", ", "&lt;/s&gt;&lt;s&gt;") &amp; "&lt;/s&gt;&lt;/t&gt;", "//s[normalize-space()]")))</f>
        <v>Hydraulic Applications Ecosystem</v>
      </c>
      <c r="O154" t="str" cm="1">
        <f t="array" ref="O154">IFERROR(INDEX(Index!$C$8:$C$58, MATCH(TRUE, ISNUMBER(SEARCH(Index!$C$8:$C$58, Articles_collection_modified!A154)), 0)), "")</f>
        <v>HA-2</v>
      </c>
      <c r="P154" t="str">
        <f>IFERROR(VLOOKUP(LEFT(O154, FIND("-", O154)-1), Index!$F$8:$G$13, 2, FALSE), "Not Found")</f>
        <v>Hydraulic Applications Ecosystem</v>
      </c>
      <c r="Q154" t="str">
        <f>IFERROR(VLOOKUP(O154, Index!$C$8:$D$58, 2, FALSE), "Not Found")</f>
        <v>Advanced Wind Power</v>
      </c>
    </row>
    <row r="155" spans="1:17" x14ac:dyDescent="0.3">
      <c r="A155" t="str">
        <f>LEFT(Articles_collection_modified!A155, FIND(",", Articles_collection_modified!A155) - 1)</f>
        <v>Realta Fusion taps $36M in fresh funds for its fusion-in-a-bottle reactor | TechCrunch</v>
      </c>
      <c r="B155" t="str">
        <f>MID(Articles_collection_modified!A155, FIND(",", Articles_collection_modified!A155) + 1, FIND(",", Articles_collection_modified!A155, FIND(",", Articles_collection_modified!A155) + 1) - FIND(",", Articles_collection_modified!A155) - 1)</f>
        <v>https://techcrunch.com/2025/05/13/realta-fusion-taps-36m-in-fresh-funds-for-its-fusion-in-a-bottle-reactor/</v>
      </c>
      <c r="C155" t="str">
        <f>IF(ISNUMBER(FIND(", vol",Articles_collection_modified!A155)), MID(Articles_collection_modified!A155, FIND(", vol", Articles_collection_modified!A155) + 5, FIND(",", Articles_collection_modified!A155, FIND(", vol", Articles_collection_modified!A155) + 5) - FIND(", vol", Articles_collection_modified!A155) - 5), MID(Articles_collection_modified!A155, FIND(",vol", Articles_collection_modified!A155) + 4, FIND(",", Articles_collection_modified!A155, FIND(",vol", Articles_collection_modified!A155) + 4) - FIND(",vol",Articles_collection_modified!A155) - 4))</f>
        <v>11</v>
      </c>
      <c r="D155" t="str">
        <f>IF(ISNUMBER(FIND(", 20", Articles_collection_modified!A155)), MID(Articles_collection_modified!A155, FIND(", 20", Articles_collection_modified!A155) + 2, FIND(",", Articles_collection_modified!A155, FIND(", 20", Articles_collection_modified!A155) + 2) - FIND(", 20", Articles_collection_modified!A155) - 2), MID(Articles_collection_modified!A155, FIND(",20", Articles_collection_modified!A155) + 1, FIND(",", Articles_collection_modified!A155, FIND(",20", Articles_collection_modified!A155) + 1) - FIND(",20", Articles_collection_modified!A155) - 1))</f>
        <v>2025-w20</v>
      </c>
      <c r="E155" t="str">
        <f t="shared" si="4"/>
        <v>2025</v>
      </c>
      <c r="F155" t="str">
        <f t="shared" si="5"/>
        <v>20</v>
      </c>
      <c r="G155" t="str" cm="1">
        <f t="array" ref="G155">_xlfn.TEXTJOIN(", ", TRUE, IF(ISNUMBER(SEARCH(Index!$A$8:$A$22, Articles_collection_modified!A155)), Index!$A$8:$A$22, ""))</f>
        <v>Sustainability</v>
      </c>
      <c r="H155" t="str" cm="1">
        <f t="array" ref="H155">IFERROR(INDEX(Index!$A$8:$A$22, MATCH(TRUE, ISNUMBER(SEARCH(Index!$A$8:$A$22, Articles_collection_modified!A155)), 0)), "")</f>
        <v>Sustainability</v>
      </c>
      <c r="I155" t="str" cm="1">
        <f t="array" ref="I155">IFERROR(INDEX(Index!$A$3:$A$5, MATCH(TRUE, ISNUMBER(SEARCH(Index!$A$3:$A$5, Articles_collection_modified!A155)), 0)), "")</f>
        <v>SEEP</v>
      </c>
      <c r="J155" t="str" cm="1">
        <f t="array" ref="J155">IFERROR(INDEX(Index!$A$25:$A$69, MATCH(TRUE, ISNUMBER(SEARCH(Index!$A$25:$A$69, Articles_collection_modified!A155)), 0)), "")</f>
        <v>investment</v>
      </c>
      <c r="K155" t="str" cm="1">
        <f t="array" ref="K155">IFERROR(INDEX(Index!$C$3:$C$5, MATCH(TRUE, ISNUMBER(SEARCH(Index!$C$3:$C$5, Articles_collection_modified!A155)), 0)), "")</f>
        <v>H3</v>
      </c>
      <c r="L155" t="str" cm="1">
        <f t="array" ref="L155">_xlfn.TEXTJOIN(", ", TRUE, IF(ISNUMBER(SEARCH(Index!$C$8:$C$58, Articles_collection_modified!A155)), Index!$C$8:$C$58, ""))</f>
        <v>NB-6</v>
      </c>
      <c r="M155" t="str" cm="1">
        <f t="array" ref="M155">_xlfn.TEXTJOIN(", ", TRUE, IFERROR(VLOOKUP(_xlfn.TEXTSPLIT(L155, ", "), Index!$C$8:$D$58, 2, FALSE), ""))</f>
        <v>Green Energy System</v>
      </c>
      <c r="N155" t="str" cm="1">
        <f t="array" ref="N155">_xlfn.TEXTJOIN(", ", TRUE, _xlfn.UNIQUE(_xlfn.FILTERXML("&lt;t&gt;&lt;s&gt;" &amp; SUBSTITUTE(_xlfn.TEXTJOIN(", ", TRUE, _xlfn.UNIQUE(_xlfn._xlws.FILTER(IFERROR(VLOOKUP(LEFT(_xlfn.TEXTSPLIT(L155, ", "), FIND("-", _xlfn.TEXTSPLIT(L155, ", ")) - 1), Index!$F$8:$G$13, 2, FALSE), ""), IFERROR(VLOOKUP(LEFT(_xlfn.TEXTSPLIT(L155, ", "), FIND("-", _xlfn.TEXTSPLIT(L155, ", ")) - 1), Index!$F$8:$G$13, 2, FALSE), "") &lt;&gt; ""))), ", ", "&lt;/s&gt;&lt;s&gt;") &amp; "&lt;/s&gt;&lt;/t&gt;", "//s[normalize-space()]")))</f>
        <v>New Business</v>
      </c>
      <c r="O155" t="str" cm="1">
        <f t="array" ref="O155">IFERROR(INDEX(Index!$C$8:$C$58, MATCH(TRUE, ISNUMBER(SEARCH(Index!$C$8:$C$58, Articles_collection_modified!A155)), 0)), "")</f>
        <v>NB-6</v>
      </c>
      <c r="P155" t="str">
        <f>IFERROR(VLOOKUP(LEFT(O155, FIND("-", O155)-1), Index!$F$8:$G$13, 2, FALSE), "Not Found")</f>
        <v>New Business</v>
      </c>
      <c r="Q155" t="str">
        <f>IFERROR(VLOOKUP(O155, Index!$C$8:$D$58, 2, FALSE), "Not Found")</f>
        <v>Green Energy System</v>
      </c>
    </row>
    <row r="156" spans="1:17" x14ac:dyDescent="0.3">
      <c r="A156" t="str">
        <f>LEFT(Articles_collection_modified!A156, FIND(",", Articles_collection_modified!A156) - 1)</f>
        <v>Caterpillar Announces Collision Warning System Other Technology Options for Cat Medium Wheel Loaders : CEG</v>
      </c>
      <c r="B156" t="str">
        <f>MID(Articles_collection_modified!A156, FIND(",", Articles_collection_modified!A156) + 1, FIND(",", Articles_collection_modified!A156, FIND(",", Articles_collection_modified!A156) + 1) - FIND(",", Articles_collection_modified!A156) - 1)</f>
        <v>https://www.constructionequipmentguide.com/caterpillar-announces-collision-warning-system-other-technology-options-for-cat-medium-wheel-loaders/67962</v>
      </c>
      <c r="C156" t="str">
        <f>IF(ISNUMBER(FIND(", vol",Articles_collection_modified!A156)), MID(Articles_collection_modified!A156, FIND(", vol", Articles_collection_modified!A156) + 5, FIND(",", Articles_collection_modified!A156, FIND(", vol", Articles_collection_modified!A156) + 5) - FIND(", vol", Articles_collection_modified!A156) - 5), MID(Articles_collection_modified!A156, FIND(",vol", Articles_collection_modified!A156) + 4, FIND(",", Articles_collection_modified!A156, FIND(",vol", Articles_collection_modified!A156) + 4) - FIND(",vol",Articles_collection_modified!A156) - 4))</f>
        <v>11</v>
      </c>
      <c r="D156" t="str">
        <f>IF(ISNUMBER(FIND(", 20", Articles_collection_modified!A156)), MID(Articles_collection_modified!A156, FIND(", 20", Articles_collection_modified!A156) + 2, FIND(",", Articles_collection_modified!A156, FIND(", 20", Articles_collection_modified!A156) + 2) - FIND(", 20", Articles_collection_modified!A156) - 2), MID(Articles_collection_modified!A156, FIND(",20", Articles_collection_modified!A156) + 1, FIND(",", Articles_collection_modified!A156, FIND(",20", Articles_collection_modified!A156) + 1) - FIND(",20", Articles_collection_modified!A156) - 1))</f>
        <v>2025-w19</v>
      </c>
      <c r="E156" t="str">
        <f t="shared" si="4"/>
        <v>2025</v>
      </c>
      <c r="F156" t="str">
        <f t="shared" si="5"/>
        <v>19</v>
      </c>
      <c r="G156" t="str" cm="1">
        <f t="array" ref="G156">_xlfn.TEXTJOIN(", ", TRUE, IF(ISNUMBER(SEARCH(Index!$A$8:$A$22, Articles_collection_modified!A156)), Index!$A$8:$A$22, ""))</f>
        <v>Mobile</v>
      </c>
      <c r="H156" t="str" cm="1">
        <f t="array" ref="H156">IFERROR(INDEX(Index!$A$8:$A$22, MATCH(TRUE, ISNUMBER(SEARCH(Index!$A$8:$A$22, Articles_collection_modified!A156)), 0)), "")</f>
        <v>Mobile</v>
      </c>
      <c r="I156" t="str" cm="1">
        <f t="array" ref="I156">IFERROR(INDEX(Index!$A$3:$A$5, MATCH(TRUE, ISNUMBER(SEARCH(Index!$A$3:$A$5, Articles_collection_modified!A156)), 0)), "")</f>
        <v>Technology</v>
      </c>
      <c r="J156" t="str" cm="1">
        <f t="array" ref="J156">IFERROR(INDEX(Index!$A$25:$A$69, MATCH(TRUE, ISNUMBER(SEARCH(Index!$A$25:$A$69, Articles_collection_modified!A156)), 0)), "")</f>
        <v>System</v>
      </c>
      <c r="K156" t="str" cm="1">
        <f t="array" ref="K156">IFERROR(INDEX(Index!$C$3:$C$5, MATCH(TRUE, ISNUMBER(SEARCH(Index!$C$3:$C$5, Articles_collection_modified!A156)), 0)), "")</f>
        <v>H1</v>
      </c>
      <c r="L156" t="str" cm="1">
        <f t="array" ref="L156">_xlfn.TEXTJOIN(", ", TRUE, IF(ISNUMBER(SEARCH(Index!$C$8:$C$58, Articles_collection_modified!A156)), Index!$C$8:$C$58, ""))</f>
        <v>HA-4</v>
      </c>
      <c r="M156" t="str" cm="1">
        <f t="array" ref="M156">_xlfn.TEXTJOIN(", ", TRUE, IFERROR(VLOOKUP(_xlfn.TEXTSPLIT(L156, ", "), Index!$C$8:$D$58, 2, FALSE), ""))</f>
        <v>Autonomous Material Handling</v>
      </c>
      <c r="N156" t="str" cm="1">
        <f t="array" ref="N156">_xlfn.TEXTJOIN(", ", TRUE, _xlfn.UNIQUE(_xlfn.FILTERXML("&lt;t&gt;&lt;s&gt;" &amp; SUBSTITUTE(_xlfn.TEXTJOIN(", ", TRUE, _xlfn.UNIQUE(_xlfn._xlws.FILTER(IFERROR(VLOOKUP(LEFT(_xlfn.TEXTSPLIT(L156, ", "), FIND("-", _xlfn.TEXTSPLIT(L156, ", ")) - 1), Index!$F$8:$G$13, 2, FALSE), ""), IFERROR(VLOOKUP(LEFT(_xlfn.TEXTSPLIT(L156, ", "), FIND("-", _xlfn.TEXTSPLIT(L156, ", ")) - 1), Index!$F$8:$G$13, 2, FALSE), "") &lt;&gt; ""))), ", ", "&lt;/s&gt;&lt;s&gt;") &amp; "&lt;/s&gt;&lt;/t&gt;", "//s[normalize-space()]")))</f>
        <v>Hydraulic Applications Ecosystem</v>
      </c>
      <c r="O156" t="str" cm="1">
        <f t="array" ref="O156">IFERROR(INDEX(Index!$C$8:$C$58, MATCH(TRUE, ISNUMBER(SEARCH(Index!$C$8:$C$58, Articles_collection_modified!A156)), 0)), "")</f>
        <v>HA-4</v>
      </c>
      <c r="P156" t="str">
        <f>IFERROR(VLOOKUP(LEFT(O156, FIND("-", O156)-1), Index!$F$8:$G$13, 2, FALSE), "Not Found")</f>
        <v>Hydraulic Applications Ecosystem</v>
      </c>
      <c r="Q156" t="str">
        <f>IFERROR(VLOOKUP(O156, Index!$C$8:$D$58, 2, FALSE), "Not Found")</f>
        <v>Autonomous Material Handling</v>
      </c>
    </row>
    <row r="157" spans="1:17" x14ac:dyDescent="0.3">
      <c r="A157" t="str">
        <f>LEFT(Articles_collection_modified!A157, FIND(",", Articles_collection_modified!A157) - 1)</f>
        <v>Bobcat Expands Compact Tractor Lineup With Two New Models : CEG</v>
      </c>
      <c r="B157" t="str">
        <f>MID(Articles_collection_modified!A157, FIND(",", Articles_collection_modified!A157) + 1, FIND(",", Articles_collection_modified!A157, FIND(",", Articles_collection_modified!A157) + 1) - FIND(",", Articles_collection_modified!A157) - 1)</f>
        <v>https://www.constructionequipmentguide.com/bobcat-company-expands-compact-tractor-lineup-with-two-new-models/67945</v>
      </c>
      <c r="C157" t="str">
        <f>IF(ISNUMBER(FIND(", vol",Articles_collection_modified!A157)), MID(Articles_collection_modified!A157, FIND(", vol", Articles_collection_modified!A157) + 5, FIND(",", Articles_collection_modified!A157, FIND(", vol", Articles_collection_modified!A157) + 5) - FIND(", vol", Articles_collection_modified!A157) - 5), MID(Articles_collection_modified!A157, FIND(",vol", Articles_collection_modified!A157) + 4, FIND(",", Articles_collection_modified!A157, FIND(",vol", Articles_collection_modified!A157) + 4) - FIND(",vol",Articles_collection_modified!A157) - 4))</f>
        <v>11</v>
      </c>
      <c r="D157" t="str">
        <f>IF(ISNUMBER(FIND(", 20", Articles_collection_modified!A157)), MID(Articles_collection_modified!A157, FIND(", 20", Articles_collection_modified!A157) + 2, FIND(",", Articles_collection_modified!A157, FIND(", 20", Articles_collection_modified!A157) + 2) - FIND(", 20", Articles_collection_modified!A157) - 2), MID(Articles_collection_modified!A157, FIND(",20", Articles_collection_modified!A157) + 1, FIND(",", Articles_collection_modified!A157, FIND(",20", Articles_collection_modified!A157) + 1) - FIND(",20", Articles_collection_modified!A157) - 1))</f>
        <v>2025-w19</v>
      </c>
      <c r="E157" t="str">
        <f t="shared" si="4"/>
        <v>2025</v>
      </c>
      <c r="F157" t="str">
        <f t="shared" si="5"/>
        <v>19</v>
      </c>
      <c r="G157" t="str" cm="1">
        <f t="array" ref="G157">_xlfn.TEXTJOIN(", ", TRUE, IF(ISNUMBER(SEARCH(Index!$A$8:$A$22, Articles_collection_modified!A157)), Index!$A$8:$A$22, ""))</f>
        <v>Mobile</v>
      </c>
      <c r="H157" t="str" cm="1">
        <f t="array" ref="H157">IFERROR(INDEX(Index!$A$8:$A$22, MATCH(TRUE, ISNUMBER(SEARCH(Index!$A$8:$A$22, Articles_collection_modified!A157)), 0)), "")</f>
        <v>Mobile</v>
      </c>
      <c r="I157" t="str" cm="1">
        <f t="array" ref="I157">IFERROR(INDEX(Index!$A$3:$A$5, MATCH(TRUE, ISNUMBER(SEARCH(Index!$A$3:$A$5, Articles_collection_modified!A157)), 0)), "")</f>
        <v>product release</v>
      </c>
      <c r="J157" t="str" cm="1">
        <f t="array" ref="J157">IFERROR(INDEX(Index!$A$25:$A$69, MATCH(TRUE, ISNUMBER(SEARCH(Index!$A$25:$A$69, Articles_collection_modified!A157)), 0)), "")</f>
        <v>System</v>
      </c>
      <c r="K157" t="str" cm="1">
        <f t="array" ref="K157">IFERROR(INDEX(Index!$C$3:$C$5, MATCH(TRUE, ISNUMBER(SEARCH(Index!$C$3:$C$5, Articles_collection_modified!A157)), 0)), "")</f>
        <v>H1</v>
      </c>
      <c r="L157" t="str" cm="1">
        <f t="array" ref="L157">_xlfn.TEXTJOIN(", ", TRUE, IF(ISNUMBER(SEARCH(Index!$C$8:$C$58, Articles_collection_modified!A157)), Index!$C$8:$C$58, ""))</f>
        <v>HA-3</v>
      </c>
      <c r="M157" t="str" cm="1">
        <f t="array" ref="M157">_xlfn.TEXTJOIN(", ", TRUE, IFERROR(VLOOKUP(_xlfn.TEXTSPLIT(L157, ", "), Index!$C$8:$D$58, 2, FALSE), ""))</f>
        <v>Smart Farming</v>
      </c>
      <c r="N157" t="str" cm="1">
        <f t="array" ref="N157">_xlfn.TEXTJOIN(", ", TRUE, _xlfn.UNIQUE(_xlfn.FILTERXML("&lt;t&gt;&lt;s&gt;" &amp; SUBSTITUTE(_xlfn.TEXTJOIN(", ", TRUE, _xlfn.UNIQUE(_xlfn._xlws.FILTER(IFERROR(VLOOKUP(LEFT(_xlfn.TEXTSPLIT(L157, ", "), FIND("-", _xlfn.TEXTSPLIT(L157, ", ")) - 1), Index!$F$8:$G$13, 2, FALSE), ""), IFERROR(VLOOKUP(LEFT(_xlfn.TEXTSPLIT(L157, ", "), FIND("-", _xlfn.TEXTSPLIT(L157, ", ")) - 1), Index!$F$8:$G$13, 2, FALSE), "") &lt;&gt; ""))), ", ", "&lt;/s&gt;&lt;s&gt;") &amp; "&lt;/s&gt;&lt;/t&gt;", "//s[normalize-space()]")))</f>
        <v>Hydraulic Applications Ecosystem</v>
      </c>
      <c r="O157" t="str" cm="1">
        <f t="array" ref="O157">IFERROR(INDEX(Index!$C$8:$C$58, MATCH(TRUE, ISNUMBER(SEARCH(Index!$C$8:$C$58, Articles_collection_modified!A157)), 0)), "")</f>
        <v>HA-3</v>
      </c>
      <c r="P157" t="str">
        <f>IFERROR(VLOOKUP(LEFT(O157, FIND("-", O157)-1), Index!$F$8:$G$13, 2, FALSE), "Not Found")</f>
        <v>Hydraulic Applications Ecosystem</v>
      </c>
      <c r="Q157" t="str">
        <f>IFERROR(VLOOKUP(O157, Index!$C$8:$D$58, 2, FALSE), "Not Found")</f>
        <v>Smart Farming</v>
      </c>
    </row>
    <row r="158" spans="1:17" x14ac:dyDescent="0.3">
      <c r="A158" t="str">
        <f>LEFT(Articles_collection_modified!A158, FIND(",", Articles_collection_modified!A158) - 1)</f>
        <v>URâ€™s fastest-ever cobot will cut cycle times by up to 30% - Drives&amp;Controls</v>
      </c>
      <c r="B158" t="str">
        <f>MID(Articles_collection_modified!A158, FIND(",", Articles_collection_modified!A158) + 1, FIND(",", Articles_collection_modified!A158, FIND(",", Articles_collection_modified!A158) + 1) - FIND(",", Articles_collection_modified!A158) - 1)</f>
        <v>https://drivesncontrols.com/urs-fastest-ever-cobot-will-cut-cycle-times-by-up-to-30/?utm_source=rss&amp;utm_medium=rss&amp;utm_campaign=urs-fastest-ever-cobot-will-cut-cycle-times-by-up-to-30</v>
      </c>
      <c r="C158" t="str">
        <f>IF(ISNUMBER(FIND(", vol",Articles_collection_modified!A158)), MID(Articles_collection_modified!A158, FIND(", vol", Articles_collection_modified!A158) + 5, FIND(",", Articles_collection_modified!A158, FIND(", vol", Articles_collection_modified!A158) + 5) - FIND(", vol", Articles_collection_modified!A158) - 5), MID(Articles_collection_modified!A158, FIND(",vol", Articles_collection_modified!A158) + 4, FIND(",", Articles_collection_modified!A158, FIND(",vol", Articles_collection_modified!A158) + 4) - FIND(",vol",Articles_collection_modified!A158) - 4))</f>
        <v>11</v>
      </c>
      <c r="D158" t="str">
        <f>IF(ISNUMBER(FIND(", 20", Articles_collection_modified!A158)), MID(Articles_collection_modified!A158, FIND(", 20", Articles_collection_modified!A158) + 2, FIND(",", Articles_collection_modified!A158, FIND(", 20", Articles_collection_modified!A158) + 2) - FIND(", 20", Articles_collection_modified!A158) - 2), MID(Articles_collection_modified!A158, FIND(",20", Articles_collection_modified!A158) + 1, FIND(",", Articles_collection_modified!A158, FIND(",20", Articles_collection_modified!A158) + 1) - FIND(",20", Articles_collection_modified!A158) - 1))</f>
        <v>2025-w20</v>
      </c>
      <c r="E158" t="str">
        <f t="shared" si="4"/>
        <v>2025</v>
      </c>
      <c r="F158" t="str">
        <f t="shared" si="5"/>
        <v>20</v>
      </c>
      <c r="G158" t="str" cm="1">
        <f t="array" ref="G158">_xlfn.TEXTJOIN(", ", TRUE, IF(ISNUMBER(SEARCH(Index!$A$8:$A$22, Articles_collection_modified!A158)), Index!$A$8:$A$22, ""))</f>
        <v>Industrial mfg, Robotics</v>
      </c>
      <c r="H158" t="str" cm="1">
        <f t="array" ref="H158">IFERROR(INDEX(Index!$A$8:$A$22, MATCH(TRUE, ISNUMBER(SEARCH(Index!$A$8:$A$22, Articles_collection_modified!A158)), 0)), "")</f>
        <v>Industrial mfg</v>
      </c>
      <c r="I158" t="str" cm="1">
        <f t="array" ref="I158">IFERROR(INDEX(Index!$A$3:$A$5, MATCH(TRUE, ISNUMBER(SEARCH(Index!$A$3:$A$5, Articles_collection_modified!A158)), 0)), "")</f>
        <v>product release</v>
      </c>
      <c r="J158" t="str" cm="1">
        <f t="array" ref="J158">IFERROR(INDEX(Index!$A$25:$A$69, MATCH(TRUE, ISNUMBER(SEARCH(Index!$A$25:$A$69, Articles_collection_modified!A158)), 0)), "")</f>
        <v>System</v>
      </c>
      <c r="K158" t="str" cm="1">
        <f t="array" ref="K158">IFERROR(INDEX(Index!$C$3:$C$5, MATCH(TRUE, ISNUMBER(SEARCH(Index!$C$3:$C$5, Articles_collection_modified!A158)), 0)), "")</f>
        <v>H1</v>
      </c>
      <c r="L158" t="str" cm="1">
        <f t="array" ref="L158">_xlfn.TEXTJOIN(", ", TRUE, IF(ISNUMBER(SEARCH(Index!$C$8:$C$58, Articles_collection_modified!A158)), Index!$C$8:$C$58, ""))</f>
        <v>HA-5, IPr-2</v>
      </c>
      <c r="M158" t="str" cm="1">
        <f t="array" ref="M158">_xlfn.TEXTJOIN(", ", TRUE, IFERROR(VLOOKUP(_xlfn.TEXTSPLIT(L158, ", "), Index!$C$8:$D$58, 2, FALSE), ""))</f>
        <v>Intelligent &amp; Efficient Factory, Advanced Robotics</v>
      </c>
      <c r="N158" t="str" cm="1">
        <f t="array" ref="N158">_xlfn.TEXTJOIN(", ", TRUE, _xlfn.UNIQUE(_xlfn.FILTERXML("&lt;t&gt;&lt;s&gt;" &amp; SUBSTITUTE(_xlfn.TEXTJOIN(", ", TRUE, _xlfn.UNIQUE(_xlfn._xlws.FILTER(IFERROR(VLOOKUP(LEFT(_xlfn.TEXTSPLIT(L158, ", "), FIND("-", _xlfn.TEXTSPLIT(L158, ", ")) - 1), Index!$F$8:$G$13, 2, FALSE), ""), IFERROR(VLOOKUP(LEFT(_xlfn.TEXTSPLIT(L158, ", "), FIND("-", _xlfn.TEXTSPLIT(L158, ", ")) - 1), Index!$F$8:$G$13, 2, FALSE), "") &lt;&gt; ""))), ", ", "&lt;/s&gt;&lt;s&gt;") &amp; "&lt;/s&gt;&lt;/t&gt;", "//s[normalize-space()]")))</f>
        <v>Hydraulic Applications Ecosystem, Intelligent Production</v>
      </c>
      <c r="O158" t="str" cm="1">
        <f t="array" ref="O158">IFERROR(INDEX(Index!$C$8:$C$58, MATCH(TRUE, ISNUMBER(SEARCH(Index!$C$8:$C$58, Articles_collection_modified!A158)), 0)), "")</f>
        <v>HA-5</v>
      </c>
      <c r="P158" t="str">
        <f>IFERROR(VLOOKUP(LEFT(O158, FIND("-", O158)-1), Index!$F$8:$G$13, 2, FALSE), "Not Found")</f>
        <v>Hydraulic Applications Ecosystem</v>
      </c>
      <c r="Q158" t="str">
        <f>IFERROR(VLOOKUP(O158, Index!$C$8:$D$58, 2, FALSE), "Not Found")</f>
        <v>Intelligent &amp; Efficient Factory</v>
      </c>
    </row>
    <row r="159" spans="1:17" x14ac:dyDescent="0.3">
      <c r="A159" t="str">
        <f>LEFT(Articles_collection_modified!A159, FIND(",", Articles_collection_modified!A159) - 1)</f>
        <v>Orchestrated AI agents will help to automate automation - Drives&amp;Controls</v>
      </c>
      <c r="B159" t="str">
        <f>MID(Articles_collection_modified!A159, FIND(",", Articles_collection_modified!A159) + 1, FIND(",", Articles_collection_modified!A159, FIND(",", Articles_collection_modified!A159) + 1) - FIND(",", Articles_collection_modified!A159) - 1)</f>
        <v>https://drivesncontrols.com/orchestrated-ai-agents-will-help-to-automate-automation/?utm_source=rss&amp;utm_medium=rss&amp;utm_campaign=orchestrated-ai-agents-will-help-to-automate-automation</v>
      </c>
      <c r="C159" t="str">
        <f>IF(ISNUMBER(FIND(", vol",Articles_collection_modified!A159)), MID(Articles_collection_modified!A159, FIND(", vol", Articles_collection_modified!A159) + 5, FIND(",", Articles_collection_modified!A159, FIND(", vol", Articles_collection_modified!A159) + 5) - FIND(", vol", Articles_collection_modified!A159) - 5), MID(Articles_collection_modified!A159, FIND(",vol", Articles_collection_modified!A159) + 4, FIND(",", Articles_collection_modified!A159, FIND(",vol", Articles_collection_modified!A159) + 4) - FIND(",vol",Articles_collection_modified!A159) - 4))</f>
        <v>11</v>
      </c>
      <c r="D159" t="str">
        <f>IF(ISNUMBER(FIND(", 20", Articles_collection_modified!A159)), MID(Articles_collection_modified!A159, FIND(", 20", Articles_collection_modified!A159) + 2, FIND(",", Articles_collection_modified!A159, FIND(", 20", Articles_collection_modified!A159) + 2) - FIND(", 20", Articles_collection_modified!A159) - 2), MID(Articles_collection_modified!A159, FIND(",20", Articles_collection_modified!A159) + 1, FIND(",", Articles_collection_modified!A159, FIND(",20", Articles_collection_modified!A159) + 1) - FIND(",20", Articles_collection_modified!A159) - 1))</f>
        <v>2025-w20</v>
      </c>
      <c r="E159" t="str">
        <f t="shared" si="4"/>
        <v>2025</v>
      </c>
      <c r="F159" t="str">
        <f t="shared" si="5"/>
        <v>20</v>
      </c>
      <c r="G159" t="str" cm="1">
        <f t="array" ref="G159">_xlfn.TEXTJOIN(", ", TRUE, IF(ISNUMBER(SEARCH(Index!$A$8:$A$22, Articles_collection_modified!A159)), Index!$A$8:$A$22, ""))</f>
        <v>Industrial mfg</v>
      </c>
      <c r="H159" t="str" cm="1">
        <f t="array" ref="H159">IFERROR(INDEX(Index!$A$8:$A$22, MATCH(TRUE, ISNUMBER(SEARCH(Index!$A$8:$A$22, Articles_collection_modified!A159)), 0)), "")</f>
        <v>Industrial mfg</v>
      </c>
      <c r="I159" t="str" cm="1">
        <f t="array" ref="I159">IFERROR(INDEX(Index!$A$3:$A$5, MATCH(TRUE, ISNUMBER(SEARCH(Index!$A$3:$A$5, Articles_collection_modified!A159)), 0)), "")</f>
        <v>product release</v>
      </c>
      <c r="J159" t="str" cm="1">
        <f t="array" ref="J159">IFERROR(INDEX(Index!$A$25:$A$69, MATCH(TRUE, ISNUMBER(SEARCH(Index!$A$25:$A$69, Articles_collection_modified!A159)), 0)), "")</f>
        <v>Service</v>
      </c>
      <c r="K159" t="str" cm="1">
        <f t="array" ref="K159">IFERROR(INDEX(Index!$C$3:$C$5, MATCH(TRUE, ISNUMBER(SEARCH(Index!$C$3:$C$5, Articles_collection_modified!A159)), 0)), "")</f>
        <v>H1</v>
      </c>
      <c r="L159" t="str" cm="1">
        <f t="array" ref="L159">_xlfn.TEXTJOIN(", ", TRUE, IF(ISNUMBER(SEARCH(Index!$C$8:$C$58, Articles_collection_modified!A159)), Index!$C$8:$C$58, ""))</f>
        <v>HA-5, IPr-3, SD-2</v>
      </c>
      <c r="M159" t="str" cm="1">
        <f t="array" ref="M159">_xlfn.TEXTJOIN(", ", TRUE, IFERROR(VLOOKUP(_xlfn.TEXTSPLIT(L159, ", "), Index!$C$8:$D$58, 2, FALSE), ""))</f>
        <v>Intelligent &amp; Efficient Factory, Intelligent Worker Assistant, Advanced AI Capabilities</v>
      </c>
      <c r="N159" t="str" cm="1">
        <f t="array" ref="N159">_xlfn.TEXTJOIN(", ", TRUE, _xlfn.UNIQUE(_xlfn.FILTERXML("&lt;t&gt;&lt;s&gt;" &amp; SUBSTITUTE(_xlfn.TEXTJOIN(", ", TRUE, _xlfn.UNIQUE(_xlfn._xlws.FILTER(IFERROR(VLOOKUP(LEFT(_xlfn.TEXTSPLIT(L159, ", "), FIND("-", _xlfn.TEXTSPLIT(L159, ", ")) - 1), Index!$F$8:$G$13, 2, FALSE), ""), IFERROR(VLOOKUP(LEFT(_xlfn.TEXTSPLIT(L159, ", "), FIND("-", _xlfn.TEXTSPLIT(L159, ", ")) - 1), Index!$F$8:$G$13, 2, FALSE), "") &lt;&gt; ""))), ", ", "&lt;/s&gt;&lt;s&gt;") &amp; "&lt;/s&gt;&lt;/t&gt;", "//s[normalize-space()]")))</f>
        <v>Hydraulic Applications Ecosystem, Intelligent Production, Smart Data Usage</v>
      </c>
      <c r="O159" t="str" cm="1">
        <f t="array" ref="O159">IFERROR(INDEX(Index!$C$8:$C$58, MATCH(TRUE, ISNUMBER(SEARCH(Index!$C$8:$C$58, Articles_collection_modified!A159)), 0)), "")</f>
        <v>HA-5</v>
      </c>
      <c r="P159" t="str">
        <f>IFERROR(VLOOKUP(LEFT(O159, FIND("-", O159)-1), Index!$F$8:$G$13, 2, FALSE), "Not Found")</f>
        <v>Hydraulic Applications Ecosystem</v>
      </c>
      <c r="Q159" t="str">
        <f>IFERROR(VLOOKUP(O159, Index!$C$8:$D$58, 2, FALSE), "Not Found")</f>
        <v>Intelligent &amp; Efficient Factory</v>
      </c>
    </row>
    <row r="160" spans="1:17" x14ac:dyDescent="0.3">
      <c r="A160" t="str">
        <f>LEFT(Articles_collection_modified!A160, FIND(",", Articles_collection_modified!A160) - 1)</f>
        <v>Rare-earth-free IE5 integrated motor â€˜cuts rotor losses by 40%â€™ - Drives&amp;Controls</v>
      </c>
      <c r="B160" t="str">
        <f>MID(Articles_collection_modified!A160, FIND(",", Articles_collection_modified!A160) + 1, FIND(",", Articles_collection_modified!A160, FIND(",", Articles_collection_modified!A160) + 1) - FIND(",", Articles_collection_modified!A160) - 1)</f>
        <v>https://drivesncontrols.com/rare-earth-free-ie5-integrated-motor-cuts-rotor-losses-by-40/?utm_source=rss&amp;utm_medium=rss&amp;utm_campaign=rare-earth-free-ie5-integrated-motor-cuts-rotor-losses-by-40</v>
      </c>
      <c r="C160" t="str">
        <f>IF(ISNUMBER(FIND(", vol",Articles_collection_modified!A160)), MID(Articles_collection_modified!A160, FIND(", vol", Articles_collection_modified!A160) + 5, FIND(",", Articles_collection_modified!A160, FIND(", vol", Articles_collection_modified!A160) + 5) - FIND(", vol", Articles_collection_modified!A160) - 5), MID(Articles_collection_modified!A160, FIND(",vol", Articles_collection_modified!A160) + 4, FIND(",", Articles_collection_modified!A160, FIND(",vol", Articles_collection_modified!A160) + 4) - FIND(",vol",Articles_collection_modified!A160) - 4))</f>
        <v>11</v>
      </c>
      <c r="D160" t="str">
        <f>IF(ISNUMBER(FIND(", 20", Articles_collection_modified!A160)), MID(Articles_collection_modified!A160, FIND(", 20", Articles_collection_modified!A160) + 2, FIND(",", Articles_collection_modified!A160, FIND(", 20", Articles_collection_modified!A160) + 2) - FIND(", 20", Articles_collection_modified!A160) - 2), MID(Articles_collection_modified!A160, FIND(",20", Articles_collection_modified!A160) + 1, FIND(",", Articles_collection_modified!A160, FIND(",20", Articles_collection_modified!A160) + 1) - FIND(",20", Articles_collection_modified!A160) - 1))</f>
        <v>2025-w19</v>
      </c>
      <c r="E160" t="str">
        <f t="shared" si="4"/>
        <v>2025</v>
      </c>
      <c r="F160" t="str">
        <f t="shared" si="5"/>
        <v>19</v>
      </c>
      <c r="G160" t="str" cm="1">
        <f t="array" ref="G160">_xlfn.TEXTJOIN(", ", TRUE, IF(ISNUMBER(SEARCH(Index!$A$8:$A$22, Articles_collection_modified!A160)), Index!$A$8:$A$22, ""))</f>
        <v>Electrification, Industrial applications</v>
      </c>
      <c r="H160" t="str" cm="1">
        <f t="array" ref="H160">IFERROR(INDEX(Index!$A$8:$A$22, MATCH(TRUE, ISNUMBER(SEARCH(Index!$A$8:$A$22, Articles_collection_modified!A160)), 0)), "")</f>
        <v>Electrification</v>
      </c>
      <c r="I160" t="str" cm="1">
        <f t="array" ref="I160">IFERROR(INDEX(Index!$A$3:$A$5, MATCH(TRUE, ISNUMBER(SEARCH(Index!$A$3:$A$5, Articles_collection_modified!A160)), 0)), "")</f>
        <v>product release</v>
      </c>
      <c r="J160" t="str" cm="1">
        <f t="array" ref="J160">IFERROR(INDEX(Index!$A$25:$A$69, MATCH(TRUE, ISNUMBER(SEARCH(Index!$A$25:$A$69, Articles_collection_modified!A160)), 0)), "")</f>
        <v>Motor</v>
      </c>
      <c r="K160" t="str" cm="1">
        <f t="array" ref="K160">IFERROR(INDEX(Index!$C$3:$C$5, MATCH(TRUE, ISNUMBER(SEARCH(Index!$C$3:$C$5, Articles_collection_modified!A160)), 0)), "")</f>
        <v>H1</v>
      </c>
      <c r="L160" t="str" cm="1">
        <f t="array" ref="L160">_xlfn.TEXTJOIN(", ", TRUE, IF(ISNUMBER(SEARCH(Index!$C$8:$C$58, Articles_collection_modified!A160)), Index!$C$8:$C$58, ""))</f>
        <v>HA-5</v>
      </c>
      <c r="M160" t="str" cm="1">
        <f t="array" ref="M160">_xlfn.TEXTJOIN(", ", TRUE, IFERROR(VLOOKUP(_xlfn.TEXTSPLIT(L160, ", "), Index!$C$8:$D$58, 2, FALSE), ""))</f>
        <v>Intelligent &amp; Efficient Factory</v>
      </c>
      <c r="N160" t="str" cm="1">
        <f t="array" ref="N160">_xlfn.TEXTJOIN(", ", TRUE, _xlfn.UNIQUE(_xlfn.FILTERXML("&lt;t&gt;&lt;s&gt;" &amp; SUBSTITUTE(_xlfn.TEXTJOIN(", ", TRUE, _xlfn.UNIQUE(_xlfn._xlws.FILTER(IFERROR(VLOOKUP(LEFT(_xlfn.TEXTSPLIT(L160, ", "), FIND("-", _xlfn.TEXTSPLIT(L160, ", ")) - 1), Index!$F$8:$G$13, 2, FALSE), ""), IFERROR(VLOOKUP(LEFT(_xlfn.TEXTSPLIT(L160, ", "), FIND("-", _xlfn.TEXTSPLIT(L160, ", ")) - 1), Index!$F$8:$G$13, 2, FALSE), "") &lt;&gt; ""))), ", ", "&lt;/s&gt;&lt;s&gt;") &amp; "&lt;/s&gt;&lt;/t&gt;", "//s[normalize-space()]")))</f>
        <v>Hydraulic Applications Ecosystem</v>
      </c>
      <c r="O160" t="str" cm="1">
        <f t="array" ref="O160">IFERROR(INDEX(Index!$C$8:$C$58, MATCH(TRUE, ISNUMBER(SEARCH(Index!$C$8:$C$58, Articles_collection_modified!A160)), 0)), "")</f>
        <v>HA-5</v>
      </c>
      <c r="P160" t="str">
        <f>IFERROR(VLOOKUP(LEFT(O160, FIND("-", O160)-1), Index!$F$8:$G$13, 2, FALSE), "Not Found")</f>
        <v>Hydraulic Applications Ecosystem</v>
      </c>
      <c r="Q160" t="str">
        <f>IFERROR(VLOOKUP(O160, Index!$C$8:$D$58, 2, FALSE), "Not Found")</f>
        <v>Intelligent &amp; Efficient Factory</v>
      </c>
    </row>
    <row r="161" spans="1:17" x14ac:dyDescent="0.3">
      <c r="A161" t="str">
        <f>LEFT(Articles_collection_modified!A161, FIND(",", Articles_collection_modified!A161) - 1)</f>
        <v>â€˜Disruptiveâ€™ legless humanoid robot costs less than â‚¬48</v>
      </c>
      <c r="B161" t="str">
        <f>MID(Articles_collection_modified!A161, FIND(",", Articles_collection_modified!A161) + 1, FIND(",", Articles_collection_modified!A161, FIND(",", Articles_collection_modified!A161) + 1) - FIND(",", Articles_collection_modified!A161) - 1)</f>
        <v>000 - Drives&amp;Controls</v>
      </c>
      <c r="C161" t="str">
        <f>IF(ISNUMBER(FIND(", vol",Articles_collection_modified!A161)), MID(Articles_collection_modified!A161, FIND(", vol", Articles_collection_modified!A161) + 5, FIND(",", Articles_collection_modified!A161, FIND(", vol", Articles_collection_modified!A161) + 5) - FIND(", vol", Articles_collection_modified!A161) - 5), MID(Articles_collection_modified!A161, FIND(",vol", Articles_collection_modified!A161) + 4, FIND(",", Articles_collection_modified!A161, FIND(",vol", Articles_collection_modified!A161) + 4) - FIND(",vol",Articles_collection_modified!A161) - 4))</f>
        <v>11</v>
      </c>
      <c r="D161" t="str">
        <f>IF(ISNUMBER(FIND(", 20", Articles_collection_modified!A161)), MID(Articles_collection_modified!A161, FIND(", 20", Articles_collection_modified!A161) + 2, FIND(",", Articles_collection_modified!A161, FIND(", 20", Articles_collection_modified!A161) + 2) - FIND(", 20", Articles_collection_modified!A161) - 2), MID(Articles_collection_modified!A161, FIND(",20", Articles_collection_modified!A161) + 1, FIND(",", Articles_collection_modified!A161, FIND(",20", Articles_collection_modified!A161) + 1) - FIND(",20", Articles_collection_modified!A161) - 1))</f>
        <v>2025-w19</v>
      </c>
      <c r="E161" t="str">
        <f t="shared" si="4"/>
        <v>2025</v>
      </c>
      <c r="F161" t="str">
        <f t="shared" si="5"/>
        <v>19</v>
      </c>
      <c r="G161" t="str" cm="1">
        <f t="array" ref="G161">_xlfn.TEXTJOIN(", ", TRUE, IF(ISNUMBER(SEARCH(Index!$A$8:$A$22, Articles_collection_modified!A161)), Index!$A$8:$A$22, ""))</f>
        <v>Robotics</v>
      </c>
      <c r="H161" t="str" cm="1">
        <f t="array" ref="H161">IFERROR(INDEX(Index!$A$8:$A$22, MATCH(TRUE, ISNUMBER(SEARCH(Index!$A$8:$A$22, Articles_collection_modified!A161)), 0)), "")</f>
        <v>Robotics</v>
      </c>
      <c r="I161" t="str" cm="1">
        <f t="array" ref="I161">IFERROR(INDEX(Index!$A$3:$A$5, MATCH(TRUE, ISNUMBER(SEARCH(Index!$A$3:$A$5, Articles_collection_modified!A161)), 0)), "")</f>
        <v>product release</v>
      </c>
      <c r="J161" t="str" cm="1">
        <f t="array" ref="J161">IFERROR(INDEX(Index!$A$25:$A$69, MATCH(TRUE, ISNUMBER(SEARCH(Index!$A$25:$A$69, Articles_collection_modified!A161)), 0)), "")</f>
        <v>System</v>
      </c>
      <c r="K161" t="str" cm="1">
        <f t="array" ref="K161">IFERROR(INDEX(Index!$C$3:$C$5, MATCH(TRUE, ISNUMBER(SEARCH(Index!$C$3:$C$5, Articles_collection_modified!A161)), 0)), "")</f>
        <v>H1</v>
      </c>
      <c r="L161" t="str" cm="1">
        <f t="array" ref="L161">_xlfn.TEXTJOIN(", ", TRUE, IF(ISNUMBER(SEARCH(Index!$C$8:$C$58, Articles_collection_modified!A161)), Index!$C$8:$C$58, ""))</f>
        <v>IPr-2</v>
      </c>
      <c r="M161" t="str" cm="1">
        <f t="array" ref="M161">_xlfn.TEXTJOIN(", ", TRUE, IFERROR(VLOOKUP(_xlfn.TEXTSPLIT(L161, ", "), Index!$C$8:$D$58, 2, FALSE), ""))</f>
        <v>Advanced Robotics</v>
      </c>
      <c r="N161" t="str" cm="1">
        <f t="array" ref="N161">_xlfn.TEXTJOIN(", ", TRUE, _xlfn.UNIQUE(_xlfn.FILTERXML("&lt;t&gt;&lt;s&gt;" &amp; SUBSTITUTE(_xlfn.TEXTJOIN(", ", TRUE, _xlfn.UNIQUE(_xlfn._xlws.FILTER(IFERROR(VLOOKUP(LEFT(_xlfn.TEXTSPLIT(L161, ", "), FIND("-", _xlfn.TEXTSPLIT(L161, ", ")) - 1), Index!$F$8:$G$13, 2, FALSE), ""), IFERROR(VLOOKUP(LEFT(_xlfn.TEXTSPLIT(L161, ", "), FIND("-", _xlfn.TEXTSPLIT(L161, ", ")) - 1), Index!$F$8:$G$13, 2, FALSE), "") &lt;&gt; ""))), ", ", "&lt;/s&gt;&lt;s&gt;") &amp; "&lt;/s&gt;&lt;/t&gt;", "//s[normalize-space()]")))</f>
        <v>Intelligent Production</v>
      </c>
      <c r="O161" t="str" cm="1">
        <f t="array" ref="O161">IFERROR(INDEX(Index!$C$8:$C$58, MATCH(TRUE, ISNUMBER(SEARCH(Index!$C$8:$C$58, Articles_collection_modified!A161)), 0)), "")</f>
        <v>IPr-2</v>
      </c>
      <c r="P161" t="str">
        <f>IFERROR(VLOOKUP(LEFT(O161, FIND("-", O161)-1), Index!$F$8:$G$13, 2, FALSE), "Not Found")</f>
        <v>Intelligent Production</v>
      </c>
      <c r="Q161" t="str">
        <f>IFERROR(VLOOKUP(O161, Index!$C$8:$D$58, 2, FALSE), "Not Found")</f>
        <v>Advanced Robotics</v>
      </c>
    </row>
    <row r="162" spans="1:17" x14ac:dyDescent="0.3">
      <c r="A162" t="str">
        <f>LEFT(Articles_collection_modified!A162, FIND(",", Articles_collection_modified!A162) - 1)</f>
        <v>Hyundai plans to buy â€˜tens of thousandsâ€™ of robots as part of $21bn US plan - Drives&amp;Controls</v>
      </c>
      <c r="B162" t="str">
        <f>MID(Articles_collection_modified!A162, FIND(",", Articles_collection_modified!A162) + 1, FIND(",", Articles_collection_modified!A162, FIND(",", Articles_collection_modified!A162) + 1) - FIND(",", Articles_collection_modified!A162) - 1)</f>
        <v>https://drivesncontrols.com/hyundai-plans-to-buy-tens-of-thousands-of-robots-in-21bn-us-plan/?utm_source=rss&amp;utm_medium=rss&amp;utm_campaign=hyundai-plans-to-buy-tens-of-thousands-of-robots-in-21bn-us-plan</v>
      </c>
      <c r="C162" t="str">
        <f>IF(ISNUMBER(FIND(", vol",Articles_collection_modified!A162)), MID(Articles_collection_modified!A162, FIND(", vol", Articles_collection_modified!A162) + 5, FIND(",", Articles_collection_modified!A162, FIND(", vol", Articles_collection_modified!A162) + 5) - FIND(", vol", Articles_collection_modified!A162) - 5), MID(Articles_collection_modified!A162, FIND(",vol", Articles_collection_modified!A162) + 4, FIND(",", Articles_collection_modified!A162, FIND(",vol", Articles_collection_modified!A162) + 4) - FIND(",vol",Articles_collection_modified!A162) - 4))</f>
        <v>11</v>
      </c>
      <c r="D162" t="str">
        <f>IF(ISNUMBER(FIND(", 20", Articles_collection_modified!A162)), MID(Articles_collection_modified!A162, FIND(", 20", Articles_collection_modified!A162) + 2, FIND(",", Articles_collection_modified!A162, FIND(", 20", Articles_collection_modified!A162) + 2) - FIND(", 20", Articles_collection_modified!A162) - 2), MID(Articles_collection_modified!A162, FIND(",20", Articles_collection_modified!A162) + 1, FIND(",", Articles_collection_modified!A162, FIND(",20", Articles_collection_modified!A162) + 1) - FIND(",20", Articles_collection_modified!A162) - 1))</f>
        <v>2025-w19</v>
      </c>
      <c r="E162" t="str">
        <f t="shared" si="4"/>
        <v>2025</v>
      </c>
      <c r="F162" t="str">
        <f t="shared" si="5"/>
        <v>19</v>
      </c>
      <c r="G162" t="str" cm="1">
        <f t="array" ref="G162">_xlfn.TEXTJOIN(", ", TRUE, IF(ISNUMBER(SEARCH(Index!$A$8:$A$22, Articles_collection_modified!A162)), Index!$A$8:$A$22, ""))</f>
        <v>Robotics</v>
      </c>
      <c r="H162" t="str" cm="1">
        <f t="array" ref="H162">IFERROR(INDEX(Index!$A$8:$A$22, MATCH(TRUE, ISNUMBER(SEARCH(Index!$A$8:$A$22, Articles_collection_modified!A162)), 0)), "")</f>
        <v>Robotics</v>
      </c>
      <c r="I162" t="str" cm="1">
        <f t="array" ref="I162">IFERROR(INDEX(Index!$A$3:$A$5, MATCH(TRUE, ISNUMBER(SEARCH(Index!$A$3:$A$5, Articles_collection_modified!A162)), 0)), "")</f>
        <v>SEEP</v>
      </c>
      <c r="J162" t="str" cm="1">
        <f t="array" ref="J162">IFERROR(INDEX(Index!$A$25:$A$69, MATCH(TRUE, ISNUMBER(SEARCH(Index!$A$25:$A$69, Articles_collection_modified!A162)), 0)), "")</f>
        <v>market development</v>
      </c>
      <c r="K162" t="str" cm="1">
        <f t="array" ref="K162">IFERROR(INDEX(Index!$C$3:$C$5, MATCH(TRUE, ISNUMBER(SEARCH(Index!$C$3:$C$5, Articles_collection_modified!A162)), 0)), "")</f>
        <v>H2</v>
      </c>
      <c r="L162" t="str" cm="1">
        <f t="array" ref="L162">_xlfn.TEXTJOIN(", ", TRUE, IF(ISNUMBER(SEARCH(Index!$C$8:$C$58, Articles_collection_modified!A162)), Index!$C$8:$C$58, ""))</f>
        <v>HA-5, IPr-2</v>
      </c>
      <c r="M162" t="str" cm="1">
        <f t="array" ref="M162">_xlfn.TEXTJOIN(", ", TRUE, IFERROR(VLOOKUP(_xlfn.TEXTSPLIT(L162, ", "), Index!$C$8:$D$58, 2, FALSE), ""))</f>
        <v>Intelligent &amp; Efficient Factory, Advanced Robotics</v>
      </c>
      <c r="N162" t="str" cm="1">
        <f t="array" ref="N162">_xlfn.TEXTJOIN(", ", TRUE, _xlfn.UNIQUE(_xlfn.FILTERXML("&lt;t&gt;&lt;s&gt;" &amp; SUBSTITUTE(_xlfn.TEXTJOIN(", ", TRUE, _xlfn.UNIQUE(_xlfn._xlws.FILTER(IFERROR(VLOOKUP(LEFT(_xlfn.TEXTSPLIT(L162, ", "), FIND("-", _xlfn.TEXTSPLIT(L162, ", ")) - 1), Index!$F$8:$G$13, 2, FALSE), ""), IFERROR(VLOOKUP(LEFT(_xlfn.TEXTSPLIT(L162, ", "), FIND("-", _xlfn.TEXTSPLIT(L162, ", ")) - 1), Index!$F$8:$G$13, 2, FALSE), "") &lt;&gt; ""))), ", ", "&lt;/s&gt;&lt;s&gt;") &amp; "&lt;/s&gt;&lt;/t&gt;", "//s[normalize-space()]")))</f>
        <v>Hydraulic Applications Ecosystem, Intelligent Production</v>
      </c>
      <c r="O162" t="str" cm="1">
        <f t="array" ref="O162">IFERROR(INDEX(Index!$C$8:$C$58, MATCH(TRUE, ISNUMBER(SEARCH(Index!$C$8:$C$58, Articles_collection_modified!A162)), 0)), "")</f>
        <v>HA-5</v>
      </c>
      <c r="P162" t="str">
        <f>IFERROR(VLOOKUP(LEFT(O162, FIND("-", O162)-1), Index!$F$8:$G$13, 2, FALSE), "Not Found")</f>
        <v>Hydraulic Applications Ecosystem</v>
      </c>
      <c r="Q162" t="str">
        <f>IFERROR(VLOOKUP(O162, Index!$C$8:$D$58, 2, FALSE), "Not Found")</f>
        <v>Intelligent &amp; Efficient Factory</v>
      </c>
    </row>
    <row r="163" spans="1:17" x14ac:dyDescent="0.3">
      <c r="A163" t="str">
        <f>LEFT(Articles_collection_modified!A163, FIND(",", Articles_collection_modified!A163) - 1)</f>
        <v>â€˜Breakthroughâ€™ allows robots to work on items moving on production lines - Drives&amp;Controls</v>
      </c>
      <c r="B163" t="str">
        <f>MID(Articles_collection_modified!A163, FIND(",", Articles_collection_modified!A163) + 1, FIND(",", Articles_collection_modified!A163, FIND(",", Articles_collection_modified!A163) + 1) - FIND(",", Articles_collection_modified!A163) - 1)</f>
        <v>https://drivesncontrols.com/breakthrough-allows-robots-to-work-on-items-moving-on-production-lines/?utm_source=rss&amp;utm_medium=rss&amp;utm_campaign=breakthrough-allows-robots-to-work-on-items-moving-on-production-lines</v>
      </c>
      <c r="C163" t="str">
        <f>IF(ISNUMBER(FIND(", vol",Articles_collection_modified!A163)), MID(Articles_collection_modified!A163, FIND(", vol", Articles_collection_modified!A163) + 5, FIND(",", Articles_collection_modified!A163, FIND(", vol", Articles_collection_modified!A163) + 5) - FIND(", vol", Articles_collection_modified!A163) - 5), MID(Articles_collection_modified!A163, FIND(",vol", Articles_collection_modified!A163) + 4, FIND(",", Articles_collection_modified!A163, FIND(",vol", Articles_collection_modified!A163) + 4) - FIND(",vol",Articles_collection_modified!A163) - 4))</f>
        <v>11</v>
      </c>
      <c r="D163" t="str">
        <f>IF(ISNUMBER(FIND(", 20", Articles_collection_modified!A163)), MID(Articles_collection_modified!A163, FIND(", 20", Articles_collection_modified!A163) + 2, FIND(",", Articles_collection_modified!A163, FIND(", 20", Articles_collection_modified!A163) + 2) - FIND(", 20", Articles_collection_modified!A163) - 2), MID(Articles_collection_modified!A163, FIND(",20", Articles_collection_modified!A163) + 1, FIND(",", Articles_collection_modified!A163, FIND(",20", Articles_collection_modified!A163) + 1) - FIND(",20", Articles_collection_modified!A163) - 1))</f>
        <v>2025-w19</v>
      </c>
      <c r="E163" t="str">
        <f t="shared" si="4"/>
        <v>2025</v>
      </c>
      <c r="F163" t="str">
        <f t="shared" si="5"/>
        <v>19</v>
      </c>
      <c r="G163" t="str" cm="1">
        <f t="array" ref="G163">_xlfn.TEXTJOIN(", ", TRUE, IF(ISNUMBER(SEARCH(Index!$A$8:$A$22, Articles_collection_modified!A163)), Index!$A$8:$A$22, ""))</f>
        <v>Industrial mfg, Robotics</v>
      </c>
      <c r="H163" t="str" cm="1">
        <f t="array" ref="H163">IFERROR(INDEX(Index!$A$8:$A$22, MATCH(TRUE, ISNUMBER(SEARCH(Index!$A$8:$A$22, Articles_collection_modified!A163)), 0)), "")</f>
        <v>Industrial mfg</v>
      </c>
      <c r="I163" t="str" cm="1">
        <f t="array" ref="I163">IFERROR(INDEX(Index!$A$3:$A$5, MATCH(TRUE, ISNUMBER(SEARCH(Index!$A$3:$A$5, Articles_collection_modified!A163)), 0)), "")</f>
        <v>Technology</v>
      </c>
      <c r="J163" t="str" cm="1">
        <f t="array" ref="J163">IFERROR(INDEX(Index!$A$25:$A$69, MATCH(TRUE, ISNUMBER(SEARCH(Index!$A$25:$A$69, Articles_collection_modified!A163)), 0)), "")</f>
        <v>Automation</v>
      </c>
      <c r="K163" t="str" cm="1">
        <f t="array" ref="K163">IFERROR(INDEX(Index!$C$3:$C$5, MATCH(TRUE, ISNUMBER(SEARCH(Index!$C$3:$C$5, Articles_collection_modified!A163)), 0)), "")</f>
        <v>H1</v>
      </c>
      <c r="L163" t="str" cm="1">
        <f t="array" ref="L163">_xlfn.TEXTJOIN(", ", TRUE, IF(ISNUMBER(SEARCH(Index!$C$8:$C$58, Articles_collection_modified!A163)), Index!$C$8:$C$58, ""))</f>
        <v>HA-5, IPr-2</v>
      </c>
      <c r="M163" t="str" cm="1">
        <f t="array" ref="M163">_xlfn.TEXTJOIN(", ", TRUE, IFERROR(VLOOKUP(_xlfn.TEXTSPLIT(L163, ", "), Index!$C$8:$D$58, 2, FALSE), ""))</f>
        <v>Intelligent &amp; Efficient Factory, Advanced Robotics</v>
      </c>
      <c r="N163" t="str" cm="1">
        <f t="array" ref="N163">_xlfn.TEXTJOIN(", ", TRUE, _xlfn.UNIQUE(_xlfn.FILTERXML("&lt;t&gt;&lt;s&gt;" &amp; SUBSTITUTE(_xlfn.TEXTJOIN(", ", TRUE, _xlfn.UNIQUE(_xlfn._xlws.FILTER(IFERROR(VLOOKUP(LEFT(_xlfn.TEXTSPLIT(L163, ", "), FIND("-", _xlfn.TEXTSPLIT(L163, ", ")) - 1), Index!$F$8:$G$13, 2, FALSE), ""), IFERROR(VLOOKUP(LEFT(_xlfn.TEXTSPLIT(L163, ", "), FIND("-", _xlfn.TEXTSPLIT(L163, ", ")) - 1), Index!$F$8:$G$13, 2, FALSE), "") &lt;&gt; ""))), ", ", "&lt;/s&gt;&lt;s&gt;") &amp; "&lt;/s&gt;&lt;/t&gt;", "//s[normalize-space()]")))</f>
        <v>Hydraulic Applications Ecosystem, Intelligent Production</v>
      </c>
      <c r="O163" t="str" cm="1">
        <f t="array" ref="O163">IFERROR(INDEX(Index!$C$8:$C$58, MATCH(TRUE, ISNUMBER(SEARCH(Index!$C$8:$C$58, Articles_collection_modified!A163)), 0)), "")</f>
        <v>HA-5</v>
      </c>
      <c r="P163" t="str">
        <f>IFERROR(VLOOKUP(LEFT(O163, FIND("-", O163)-1), Index!$F$8:$G$13, 2, FALSE), "Not Found")</f>
        <v>Hydraulic Applications Ecosystem</v>
      </c>
      <c r="Q163" t="str">
        <f>IFERROR(VLOOKUP(O163, Index!$C$8:$D$58, 2, FALSE), "Not Found")</f>
        <v>Intelligent &amp; Efficient Factory</v>
      </c>
    </row>
    <row r="164" spans="1:17" x14ac:dyDescent="0.3">
      <c r="A164" t="str">
        <f>LEFT(Articles_collection_modified!A164, FIND(",", Articles_collection_modified!A164) - 1)</f>
        <v>JLRâ€™s circular economy initiative repurposes factory equipment for EV manufacturing - Electric &amp; Hybrid Vehicle Technology International</v>
      </c>
      <c r="B164" t="str">
        <f>MID(Articles_collection_modified!A164, FIND(",", Articles_collection_modified!A164) + 1, FIND(",", Articles_collection_modified!A164, FIND(",", Articles_collection_modified!A164) + 1) - FIND(",", Articles_collection_modified!A164) - 1)</f>
        <v>https://www.electrichybridvehicletechnology.com/news/jlrs-circular-economy-initiative-repurposes-factory-equipment-for-ev-manufacturing.html</v>
      </c>
      <c r="C164" t="str">
        <f>IF(ISNUMBER(FIND(", vol",Articles_collection_modified!A164)), MID(Articles_collection_modified!A164, FIND(", vol", Articles_collection_modified!A164) + 5, FIND(",", Articles_collection_modified!A164, FIND(", vol", Articles_collection_modified!A164) + 5) - FIND(", vol", Articles_collection_modified!A164) - 5), MID(Articles_collection_modified!A164, FIND(",vol", Articles_collection_modified!A164) + 4, FIND(",", Articles_collection_modified!A164, FIND(",vol", Articles_collection_modified!A164) + 4) - FIND(",vol",Articles_collection_modified!A164) - 4))</f>
        <v>11</v>
      </c>
      <c r="D164" t="str">
        <f>IF(ISNUMBER(FIND(", 20", Articles_collection_modified!A164)), MID(Articles_collection_modified!A164, FIND(", 20", Articles_collection_modified!A164) + 2, FIND(",", Articles_collection_modified!A164, FIND(", 20", Articles_collection_modified!A164) + 2) - FIND(", 20", Articles_collection_modified!A164) - 2), MID(Articles_collection_modified!A164, FIND(",20", Articles_collection_modified!A164) + 1, FIND(",", Articles_collection_modified!A164, FIND(",20", Articles_collection_modified!A164) + 1) - FIND(",20", Articles_collection_modified!A164) - 1))</f>
        <v>2025-w19</v>
      </c>
      <c r="E164" t="str">
        <f t="shared" si="4"/>
        <v>2025</v>
      </c>
      <c r="F164" t="str">
        <f t="shared" si="5"/>
        <v>19</v>
      </c>
      <c r="G164" t="str" cm="1">
        <f t="array" ref="G164">_xlfn.TEXTJOIN(", ", TRUE, IF(ISNUMBER(SEARCH(Index!$A$8:$A$22, Articles_collection_modified!A164)), Index!$A$8:$A$22, ""))</f>
        <v>Industrial mfg</v>
      </c>
      <c r="H164" t="str" cm="1">
        <f t="array" ref="H164">IFERROR(INDEX(Index!$A$8:$A$22, MATCH(TRUE, ISNUMBER(SEARCH(Index!$A$8:$A$22, Articles_collection_modified!A164)), 0)), "")</f>
        <v>Industrial mfg</v>
      </c>
      <c r="I164" t="str" cm="1">
        <f t="array" ref="I164">IFERROR(INDEX(Index!$A$3:$A$5, MATCH(TRUE, ISNUMBER(SEARCH(Index!$A$3:$A$5, Articles_collection_modified!A164)), 0)), "")</f>
        <v>Technology</v>
      </c>
      <c r="J164" t="str" cm="1">
        <f t="array" ref="J164">IFERROR(INDEX(Index!$A$25:$A$69, MATCH(TRUE, ISNUMBER(SEARCH(Index!$A$25:$A$69, Articles_collection_modified!A164)), 0)), "")</f>
        <v>Manufacturing</v>
      </c>
      <c r="K164" t="str" cm="1">
        <f t="array" ref="K164">IFERROR(INDEX(Index!$C$3:$C$5, MATCH(TRUE, ISNUMBER(SEARCH(Index!$C$3:$C$5, Articles_collection_modified!A164)), 0)), "")</f>
        <v>H1</v>
      </c>
      <c r="L164" t="str" cm="1">
        <f t="array" ref="L164">_xlfn.TEXTJOIN(", ", TRUE, IF(ISNUMBER(SEARCH(Index!$C$8:$C$58, Articles_collection_modified!A164)), Index!$C$8:$C$58, ""))</f>
        <v>ES-4</v>
      </c>
      <c r="M164" t="str" cm="1">
        <f t="array" ref="M164">_xlfn.TEXTJOIN(", ", TRUE, IFERROR(VLOOKUP(_xlfn.TEXTSPLIT(L164, ", "), Index!$C$8:$D$58, 2, FALSE), ""))</f>
        <v>Circular Economy</v>
      </c>
      <c r="N164" t="str" cm="1">
        <f t="array" ref="N164">_xlfn.TEXTJOIN(", ", TRUE, _xlfn.UNIQUE(_xlfn.FILTERXML("&lt;t&gt;&lt;s&gt;" &amp; SUBSTITUTE(_xlfn.TEXTJOIN(", ", TRUE, _xlfn.UNIQUE(_xlfn._xlws.FILTER(IFERROR(VLOOKUP(LEFT(_xlfn.TEXTSPLIT(L164, ", "), FIND("-", _xlfn.TEXTSPLIT(L164, ", ")) - 1), Index!$F$8:$G$13, 2, FALSE), ""), IFERROR(VLOOKUP(LEFT(_xlfn.TEXTSPLIT(L164, ", "), FIND("-", _xlfn.TEXTSPLIT(L164, ", ")) - 1), Index!$F$8:$G$13, 2, FALSE), "") &lt;&gt; ""))), ", ", "&lt;/s&gt;&lt;s&gt;") &amp; "&lt;/s&gt;&lt;/t&gt;", "//s[normalize-space()]")))</f>
        <v>Ecological Sustainability</v>
      </c>
      <c r="O164" t="str" cm="1">
        <f t="array" ref="O164">IFERROR(INDEX(Index!$C$8:$C$58, MATCH(TRUE, ISNUMBER(SEARCH(Index!$C$8:$C$58, Articles_collection_modified!A164)), 0)), "")</f>
        <v>ES-4</v>
      </c>
      <c r="P164" t="str">
        <f>IFERROR(VLOOKUP(LEFT(O164, FIND("-", O164)-1), Index!$F$8:$G$13, 2, FALSE), "Not Found")</f>
        <v>Ecological Sustainability</v>
      </c>
      <c r="Q164" t="str">
        <f>IFERROR(VLOOKUP(O164, Index!$C$8:$D$58, 2, FALSE), "Not Found")</f>
        <v>Circular Economy</v>
      </c>
    </row>
    <row r="165" spans="1:17" x14ac:dyDescent="0.3">
      <c r="A165" t="str">
        <f>LEFT(Articles_collection_modified!A165, FIND(",", Articles_collection_modified!A165) - 1)</f>
        <v>Altilium demonstrates battery cell production with recycled cathode materials - electrive.com</v>
      </c>
      <c r="B165" t="str">
        <f>MID(Articles_collection_modified!A165, FIND(",", Articles_collection_modified!A165) + 1, FIND(",", Articles_collection_modified!A165, FIND(",", Articles_collection_modified!A165) + 1) - FIND(",", Articles_collection_modified!A165) - 1)</f>
        <v>https://www.electrive.com/2025/05/15/altilium-demonstrates-battery-cell-production-with-recycled-cathode-materials/</v>
      </c>
      <c r="C165" t="str">
        <f>IF(ISNUMBER(FIND(", vol",Articles_collection_modified!A165)), MID(Articles_collection_modified!A165, FIND(", vol", Articles_collection_modified!A165) + 5, FIND(",", Articles_collection_modified!A165, FIND(", vol", Articles_collection_modified!A165) + 5) - FIND(", vol", Articles_collection_modified!A165) - 5), MID(Articles_collection_modified!A165, FIND(",vol", Articles_collection_modified!A165) + 4, FIND(",", Articles_collection_modified!A165, FIND(",vol", Articles_collection_modified!A165) + 4) - FIND(",vol",Articles_collection_modified!A165) - 4))</f>
        <v>11</v>
      </c>
      <c r="D165" t="str">
        <f>IF(ISNUMBER(FIND(", 20", Articles_collection_modified!A165)), MID(Articles_collection_modified!A165, FIND(", 20", Articles_collection_modified!A165) + 2, FIND(",", Articles_collection_modified!A165, FIND(", 20", Articles_collection_modified!A165) + 2) - FIND(", 20", Articles_collection_modified!A165) - 2), MID(Articles_collection_modified!A165, FIND(",20", Articles_collection_modified!A165) + 1, FIND(",", Articles_collection_modified!A165, FIND(",20", Articles_collection_modified!A165) + 1) - FIND(",20", Articles_collection_modified!A165) - 1))</f>
        <v>2025-w20</v>
      </c>
      <c r="E165" t="str">
        <f t="shared" si="4"/>
        <v>2025</v>
      </c>
      <c r="F165" t="str">
        <f t="shared" si="5"/>
        <v>20</v>
      </c>
      <c r="G165" t="str" cm="1">
        <f t="array" ref="G165">_xlfn.TEXTJOIN(", ", TRUE, IF(ISNUMBER(SEARCH(Index!$A$8:$A$22, Articles_collection_modified!A165)), Index!$A$8:$A$22, ""))</f>
        <v>Battery, Electrification</v>
      </c>
      <c r="H165" t="str" cm="1">
        <f t="array" ref="H165">IFERROR(INDEX(Index!$A$8:$A$22, MATCH(TRUE, ISNUMBER(SEARCH(Index!$A$8:$A$22, Articles_collection_modified!A165)), 0)), "")</f>
        <v>Battery</v>
      </c>
      <c r="I165" t="str" cm="1">
        <f t="array" ref="I165">IFERROR(INDEX(Index!$A$3:$A$5, MATCH(TRUE, ISNUMBER(SEARCH(Index!$A$3:$A$5, Articles_collection_modified!A165)), 0)), "")</f>
        <v>Technology</v>
      </c>
      <c r="J165" t="str" cm="1">
        <f t="array" ref="J165">IFERROR(INDEX(Index!$A$25:$A$69, MATCH(TRUE, ISNUMBER(SEARCH(Index!$A$25:$A$69, Articles_collection_modified!A165)), 0)), "")</f>
        <v>Materials</v>
      </c>
      <c r="K165" t="str" cm="1">
        <f t="array" ref="K165">IFERROR(INDEX(Index!$C$3:$C$5, MATCH(TRUE, ISNUMBER(SEARCH(Index!$C$3:$C$5, Articles_collection_modified!A165)), 0)), "")</f>
        <v>H2</v>
      </c>
      <c r="L165" t="str" cm="1">
        <f t="array" ref="L165">_xlfn.TEXTJOIN(", ", TRUE, IF(ISNUMBER(SEARCH(Index!$C$8:$C$58, Articles_collection_modified!A165)), Index!$C$8:$C$58, ""))</f>
        <v>ES-2, ES-4</v>
      </c>
      <c r="M165" t="str" cm="1">
        <f t="array" ref="M165">_xlfn.TEXTJOIN(", ", TRUE, IFERROR(VLOOKUP(_xlfn.TEXTSPLIT(L165, ", "), Index!$C$8:$D$58, 2, FALSE), ""))</f>
        <v>Enhanced Emission Policy, Circular Economy</v>
      </c>
      <c r="N165" t="str" cm="1">
        <f t="array" ref="N165">_xlfn.TEXTJOIN(", ", TRUE, _xlfn.UNIQUE(_xlfn.FILTERXML("&lt;t&gt;&lt;s&gt;" &amp; SUBSTITUTE(_xlfn.TEXTJOIN(", ", TRUE, _xlfn.UNIQUE(_xlfn._xlws.FILTER(IFERROR(VLOOKUP(LEFT(_xlfn.TEXTSPLIT(L165, ", "), FIND("-", _xlfn.TEXTSPLIT(L165, ", ")) - 1), Index!$F$8:$G$13, 2, FALSE), ""), IFERROR(VLOOKUP(LEFT(_xlfn.TEXTSPLIT(L165, ", "), FIND("-", _xlfn.TEXTSPLIT(L165, ", ")) - 1), Index!$F$8:$G$13, 2, FALSE), "") &lt;&gt; ""))), ", ", "&lt;/s&gt;&lt;s&gt;") &amp; "&lt;/s&gt;&lt;/t&gt;", "//s[normalize-space()]")))</f>
        <v>Ecological Sustainability</v>
      </c>
      <c r="O165" t="str" cm="1">
        <f t="array" ref="O165">IFERROR(INDEX(Index!$C$8:$C$58, MATCH(TRUE, ISNUMBER(SEARCH(Index!$C$8:$C$58, Articles_collection_modified!A165)), 0)), "")</f>
        <v>ES-2</v>
      </c>
      <c r="P165" t="str">
        <f>IFERROR(VLOOKUP(LEFT(O165, FIND("-", O165)-1), Index!$F$8:$G$13, 2, FALSE), "Not Found")</f>
        <v>Ecological Sustainability</v>
      </c>
      <c r="Q165" t="str">
        <f>IFERROR(VLOOKUP(O165, Index!$C$8:$D$58, 2, FALSE), "Not Found")</f>
        <v>Enhanced Emission Policy</v>
      </c>
    </row>
    <row r="166" spans="1:17" x14ac:dyDescent="0.3">
      <c r="A166" t="str">
        <f>LEFT(Articles_collection_modified!A166, FIND(",", Articles_collection_modified!A166) - 1)</f>
        <v>BASF and Group14 deliver silicon anode breakthrough for lithium-ion batteries - electrive.com</v>
      </c>
      <c r="B166" t="str">
        <f>MID(Articles_collection_modified!A166, FIND(",", Articles_collection_modified!A166) + 1, FIND(",", Articles_collection_modified!A166, FIND(",", Articles_collection_modified!A166) + 1) - FIND(",", Articles_collection_modified!A166) - 1)</f>
        <v>https://www.electrive.com/2025/05/14/basf-and-group14-deliver-silicon-anode-breakthrough-for-lithium-ion-batteries/</v>
      </c>
      <c r="C166" t="str">
        <f>IF(ISNUMBER(FIND(", vol",Articles_collection_modified!A166)), MID(Articles_collection_modified!A166, FIND(", vol", Articles_collection_modified!A166) + 5, FIND(",", Articles_collection_modified!A166, FIND(", vol", Articles_collection_modified!A166) + 5) - FIND(", vol", Articles_collection_modified!A166) - 5), MID(Articles_collection_modified!A166, FIND(",vol", Articles_collection_modified!A166) + 4, FIND(",", Articles_collection_modified!A166, FIND(",vol", Articles_collection_modified!A166) + 4) - FIND(",vol",Articles_collection_modified!A166) - 4))</f>
        <v>11</v>
      </c>
      <c r="D166" t="str">
        <f>IF(ISNUMBER(FIND(", 20", Articles_collection_modified!A166)), MID(Articles_collection_modified!A166, FIND(", 20", Articles_collection_modified!A166) + 2, FIND(",", Articles_collection_modified!A166, FIND(", 20", Articles_collection_modified!A166) + 2) - FIND(", 20", Articles_collection_modified!A166) - 2), MID(Articles_collection_modified!A166, FIND(",20", Articles_collection_modified!A166) + 1, FIND(",", Articles_collection_modified!A166, FIND(",20", Articles_collection_modified!A166) + 1) - FIND(",20", Articles_collection_modified!A166) - 1))</f>
        <v>2025-w20</v>
      </c>
      <c r="E166" t="str">
        <f t="shared" si="4"/>
        <v>2025</v>
      </c>
      <c r="F166" t="str">
        <f t="shared" si="5"/>
        <v>20</v>
      </c>
      <c r="G166" t="str" cm="1">
        <f t="array" ref="G166">_xlfn.TEXTJOIN(", ", TRUE, IF(ISNUMBER(SEARCH(Index!$A$8:$A$22, Articles_collection_modified!A166)), Index!$A$8:$A$22, ""))</f>
        <v>Battery, Electrification</v>
      </c>
      <c r="H166" t="str" cm="1">
        <f t="array" ref="H166">IFERROR(INDEX(Index!$A$8:$A$22, MATCH(TRUE, ISNUMBER(SEARCH(Index!$A$8:$A$22, Articles_collection_modified!A166)), 0)), "")</f>
        <v>Battery</v>
      </c>
      <c r="I166" t="str" cm="1">
        <f t="array" ref="I166">IFERROR(INDEX(Index!$A$3:$A$5, MATCH(TRUE, ISNUMBER(SEARCH(Index!$A$3:$A$5, Articles_collection_modified!A166)), 0)), "")</f>
        <v>Technology</v>
      </c>
      <c r="J166" t="str" cm="1">
        <f t="array" ref="J166">IFERROR(INDEX(Index!$A$25:$A$69, MATCH(TRUE, ISNUMBER(SEARCH(Index!$A$25:$A$69, Articles_collection_modified!A166)), 0)), "")</f>
        <v>Materials</v>
      </c>
      <c r="K166" t="str" cm="1">
        <f t="array" ref="K166">IFERROR(INDEX(Index!$C$3:$C$5, MATCH(TRUE, ISNUMBER(SEARCH(Index!$C$3:$C$5, Articles_collection_modified!A166)), 0)), "")</f>
        <v>H2</v>
      </c>
      <c r="L166" t="str" cm="1">
        <f t="array" ref="L166">_xlfn.TEXTJOIN(", ", TRUE, IF(ISNUMBER(SEARCH(Index!$C$8:$C$58, Articles_collection_modified!A166)), Index!$C$8:$C$58, ""))</f>
        <v>ES-2</v>
      </c>
      <c r="M166" t="str" cm="1">
        <f t="array" ref="M166">_xlfn.TEXTJOIN(", ", TRUE, IFERROR(VLOOKUP(_xlfn.TEXTSPLIT(L166, ", "), Index!$C$8:$D$58, 2, FALSE), ""))</f>
        <v>Enhanced Emission Policy</v>
      </c>
      <c r="N166" t="str" cm="1">
        <f t="array" ref="N166">_xlfn.TEXTJOIN(", ", TRUE, _xlfn.UNIQUE(_xlfn.FILTERXML("&lt;t&gt;&lt;s&gt;" &amp; SUBSTITUTE(_xlfn.TEXTJOIN(", ", TRUE, _xlfn.UNIQUE(_xlfn._xlws.FILTER(IFERROR(VLOOKUP(LEFT(_xlfn.TEXTSPLIT(L166, ", "), FIND("-", _xlfn.TEXTSPLIT(L166, ", ")) - 1), Index!$F$8:$G$13, 2, FALSE), ""), IFERROR(VLOOKUP(LEFT(_xlfn.TEXTSPLIT(L166, ", "), FIND("-", _xlfn.TEXTSPLIT(L166, ", ")) - 1), Index!$F$8:$G$13, 2, FALSE), "") &lt;&gt; ""))), ", ", "&lt;/s&gt;&lt;s&gt;") &amp; "&lt;/s&gt;&lt;/t&gt;", "//s[normalize-space()]")))</f>
        <v>Ecological Sustainability</v>
      </c>
      <c r="O166" t="str" cm="1">
        <f t="array" ref="O166">IFERROR(INDEX(Index!$C$8:$C$58, MATCH(TRUE, ISNUMBER(SEARCH(Index!$C$8:$C$58, Articles_collection_modified!A166)), 0)), "")</f>
        <v>ES-2</v>
      </c>
      <c r="P166" t="str">
        <f>IFERROR(VLOOKUP(LEFT(O166, FIND("-", O166)-1), Index!$F$8:$G$13, 2, FALSE), "Not Found")</f>
        <v>Ecological Sustainability</v>
      </c>
      <c r="Q166" t="str">
        <f>IFERROR(VLOOKUP(O166, Index!$C$8:$D$58, 2, FALSE), "Not Found")</f>
        <v>Enhanced Emission Policy</v>
      </c>
    </row>
    <row r="167" spans="1:17" x14ac:dyDescent="0.3">
      <c r="A167" t="str">
        <f>LEFT(Articles_collection_modified!A167, FIND(",", Articles_collection_modified!A167) - 1)</f>
        <v>SSA Marine switches to battery-electric forklift fleet at Port of Los Angeles - electrive.com</v>
      </c>
      <c r="B167" t="str">
        <f>MID(Articles_collection_modified!A167, FIND(",", Articles_collection_modified!A167) + 1, FIND(",", Articles_collection_modified!A167, FIND(",", Articles_collection_modified!A167) + 1) - FIND(",", Articles_collection_modified!A167) - 1)</f>
        <v>https://www.electrive.com/2025/05/12/ssa-marine-switches-to-battery-electric-forklift-fleet-at-port-of-los-angeles/</v>
      </c>
      <c r="C167" t="str">
        <f>IF(ISNUMBER(FIND(", vol",Articles_collection_modified!A167)), MID(Articles_collection_modified!A167, FIND(", vol", Articles_collection_modified!A167) + 5, FIND(",", Articles_collection_modified!A167, FIND(", vol", Articles_collection_modified!A167) + 5) - FIND(", vol", Articles_collection_modified!A167) - 5), MID(Articles_collection_modified!A167, FIND(",vol", Articles_collection_modified!A167) + 4, FIND(",", Articles_collection_modified!A167, FIND(",vol", Articles_collection_modified!A167) + 4) - FIND(",vol",Articles_collection_modified!A167) - 4))</f>
        <v>11</v>
      </c>
      <c r="D167" t="str">
        <f>IF(ISNUMBER(FIND(", 20", Articles_collection_modified!A167)), MID(Articles_collection_modified!A167, FIND(", 20", Articles_collection_modified!A167) + 2, FIND(",", Articles_collection_modified!A167, FIND(", 20", Articles_collection_modified!A167) + 2) - FIND(", 20", Articles_collection_modified!A167) - 2), MID(Articles_collection_modified!A167, FIND(",20", Articles_collection_modified!A167) + 1, FIND(",", Articles_collection_modified!A167, FIND(",20", Articles_collection_modified!A167) + 1) - FIND(",20", Articles_collection_modified!A167) - 1))</f>
        <v>2025-w20</v>
      </c>
      <c r="E167" t="str">
        <f t="shared" si="4"/>
        <v>2025</v>
      </c>
      <c r="F167" t="str">
        <f t="shared" si="5"/>
        <v>20</v>
      </c>
      <c r="G167" t="str" cm="1">
        <f t="array" ref="G167">_xlfn.TEXTJOIN(", ", TRUE, IF(ISNUMBER(SEARCH(Index!$A$8:$A$22, Articles_collection_modified!A167)), Index!$A$8:$A$22, ""))</f>
        <v>Battery, Electrification, Mobile</v>
      </c>
      <c r="H167" t="str" cm="1">
        <f t="array" ref="H167">IFERROR(INDEX(Index!$A$8:$A$22, MATCH(TRUE, ISNUMBER(SEARCH(Index!$A$8:$A$22, Articles_collection_modified!A167)), 0)), "")</f>
        <v>Battery</v>
      </c>
      <c r="I167" t="str" cm="1">
        <f t="array" ref="I167">IFERROR(INDEX(Index!$A$3:$A$5, MATCH(TRUE, ISNUMBER(SEARCH(Index!$A$3:$A$5, Articles_collection_modified!A167)), 0)), "")</f>
        <v>SEEP</v>
      </c>
      <c r="J167" t="str" cm="1">
        <f t="array" ref="J167">IFERROR(INDEX(Index!$A$25:$A$69, MATCH(TRUE, ISNUMBER(SEARCH(Index!$A$25:$A$69, Articles_collection_modified!A167)), 0)), "")</f>
        <v>market development</v>
      </c>
      <c r="K167" t="str" cm="1">
        <f t="array" ref="K167">IFERROR(INDEX(Index!$C$3:$C$5, MATCH(TRUE, ISNUMBER(SEARCH(Index!$C$3:$C$5, Articles_collection_modified!A167)), 0)), "")</f>
        <v>H1</v>
      </c>
      <c r="L167" t="str" cm="1">
        <f t="array" ref="L167">_xlfn.TEXTJOIN(", ", TRUE, IF(ISNUMBER(SEARCH(Index!$C$8:$C$58, Articles_collection_modified!A167)), Index!$C$8:$C$58, ""))</f>
        <v>ES-2, HA-4</v>
      </c>
      <c r="M167" t="str" cm="1">
        <f t="array" ref="M167">_xlfn.TEXTJOIN(", ", TRUE, IFERROR(VLOOKUP(_xlfn.TEXTSPLIT(L167, ", "), Index!$C$8:$D$58, 2, FALSE), ""))</f>
        <v>Enhanced Emission Policy, Autonomous Material Handling</v>
      </c>
      <c r="N167" t="str" cm="1">
        <f t="array" ref="N167">_xlfn.TEXTJOIN(", ", TRUE, _xlfn.UNIQUE(_xlfn.FILTERXML("&lt;t&gt;&lt;s&gt;" &amp; SUBSTITUTE(_xlfn.TEXTJOIN(", ", TRUE, _xlfn.UNIQUE(_xlfn._xlws.FILTER(IFERROR(VLOOKUP(LEFT(_xlfn.TEXTSPLIT(L167, ", "), FIND("-", _xlfn.TEXTSPLIT(L167, ", ")) - 1), Index!$F$8:$G$13, 2, FALSE), ""), IFERROR(VLOOKUP(LEFT(_xlfn.TEXTSPLIT(L167, ", "), FIND("-", _xlfn.TEXTSPLIT(L167, ", ")) - 1), Index!$F$8:$G$13, 2, FALSE), "") &lt;&gt; ""))), ", ", "&lt;/s&gt;&lt;s&gt;") &amp; "&lt;/s&gt;&lt;/t&gt;", "//s[normalize-space()]")))</f>
        <v>Ecological Sustainability, Hydraulic Applications Ecosystem</v>
      </c>
      <c r="O167" t="str" cm="1">
        <f t="array" ref="O167">IFERROR(INDEX(Index!$C$8:$C$58, MATCH(TRUE, ISNUMBER(SEARCH(Index!$C$8:$C$58, Articles_collection_modified!A167)), 0)), "")</f>
        <v>ES-2</v>
      </c>
      <c r="P167" t="str">
        <f>IFERROR(VLOOKUP(LEFT(O167, FIND("-", O167)-1), Index!$F$8:$G$13, 2, FALSE), "Not Found")</f>
        <v>Ecological Sustainability</v>
      </c>
      <c r="Q167" t="str">
        <f>IFERROR(VLOOKUP(O167, Index!$C$8:$D$58, 2, FALSE), "Not Found")</f>
        <v>Enhanced Emission Policy</v>
      </c>
    </row>
    <row r="168" spans="1:17" x14ac:dyDescent="0.3">
      <c r="A168" t="str">
        <f>LEFT(Articles_collection_modified!A168, FIND(",", Articles_collection_modified!A168) - 1)</f>
        <v>Volvo's battery subsidiary to fire 150 people - electrive.com</v>
      </c>
      <c r="B168" t="str">
        <f>MID(Articles_collection_modified!A168, FIND(",", Articles_collection_modified!A168) + 1, FIND(",", Articles_collection_modified!A168, FIND(",", Articles_collection_modified!A168) + 1) - FIND(",", Articles_collection_modified!A168) - 1)</f>
        <v>https://www.electrive.com/2025/05/06/volvos-battery-subsidiary-to-fire-150-people/</v>
      </c>
      <c r="C168" t="str">
        <f>IF(ISNUMBER(FIND(", vol",Articles_collection_modified!A168)), MID(Articles_collection_modified!A168, FIND(", vol", Articles_collection_modified!A168) + 5, FIND(",", Articles_collection_modified!A168, FIND(", vol", Articles_collection_modified!A168) + 5) - FIND(", vol", Articles_collection_modified!A168) - 5), MID(Articles_collection_modified!A168, FIND(",vol", Articles_collection_modified!A168) + 4, FIND(",", Articles_collection_modified!A168, FIND(",vol", Articles_collection_modified!A168) + 4) - FIND(",vol",Articles_collection_modified!A168) - 4))</f>
        <v>11</v>
      </c>
      <c r="D168" t="str">
        <f>IF(ISNUMBER(FIND(", 20", Articles_collection_modified!A168)), MID(Articles_collection_modified!A168, FIND(", 20", Articles_collection_modified!A168) + 2, FIND(",", Articles_collection_modified!A168, FIND(", 20", Articles_collection_modified!A168) + 2) - FIND(", 20", Articles_collection_modified!A168) - 2), MID(Articles_collection_modified!A168, FIND(",20", Articles_collection_modified!A168) + 1, FIND(",", Articles_collection_modified!A168, FIND(",20", Articles_collection_modified!A168) + 1) - FIND(",20", Articles_collection_modified!A168) - 1))</f>
        <v>2025-w19</v>
      </c>
      <c r="E168" t="str">
        <f t="shared" si="4"/>
        <v>2025</v>
      </c>
      <c r="F168" t="str">
        <f t="shared" si="5"/>
        <v>19</v>
      </c>
      <c r="G168" t="str" cm="1">
        <f t="array" ref="G168">_xlfn.TEXTJOIN(", ", TRUE, IF(ISNUMBER(SEARCH(Index!$A$8:$A$22, Articles_collection_modified!A168)), Index!$A$8:$A$22, ""))</f>
        <v>Battery, Electrification</v>
      </c>
      <c r="H168" t="str" cm="1">
        <f t="array" ref="H168">IFERROR(INDEX(Index!$A$8:$A$22, MATCH(TRUE, ISNUMBER(SEARCH(Index!$A$8:$A$22, Articles_collection_modified!A168)), 0)), "")</f>
        <v>Battery</v>
      </c>
      <c r="I168" t="str" cm="1">
        <f t="array" ref="I168">IFERROR(INDEX(Index!$A$3:$A$5, MATCH(TRUE, ISNUMBER(SEARCH(Index!$A$3:$A$5, Articles_collection_modified!A168)), 0)), "")</f>
        <v>SEEP</v>
      </c>
      <c r="J168" t="str" cm="1">
        <f t="array" ref="J168">IFERROR(INDEX(Index!$A$25:$A$69, MATCH(TRUE, ISNUMBER(SEARCH(Index!$A$25:$A$69, Articles_collection_modified!A168)), 0)), "")</f>
        <v>market development</v>
      </c>
      <c r="K168" t="str" cm="1">
        <f t="array" ref="K168">IFERROR(INDEX(Index!$C$3:$C$5, MATCH(TRUE, ISNUMBER(SEARCH(Index!$C$3:$C$5, Articles_collection_modified!A168)), 0)), "")</f>
        <v>H1</v>
      </c>
      <c r="L168" t="str" cm="1">
        <f t="array" ref="L168">_xlfn.TEXTJOIN(", ", TRUE, IF(ISNUMBER(SEARCH(Index!$C$8:$C$58, Articles_collection_modified!A168)), Index!$C$8:$C$58, ""))</f>
        <v>ES-2</v>
      </c>
      <c r="M168" t="str" cm="1">
        <f t="array" ref="M168">_xlfn.TEXTJOIN(", ", TRUE, IFERROR(VLOOKUP(_xlfn.TEXTSPLIT(L168, ", "), Index!$C$8:$D$58, 2, FALSE), ""))</f>
        <v>Enhanced Emission Policy</v>
      </c>
      <c r="N168" t="str" cm="1">
        <f t="array" ref="N168">_xlfn.TEXTJOIN(", ", TRUE, _xlfn.UNIQUE(_xlfn.FILTERXML("&lt;t&gt;&lt;s&gt;" &amp; SUBSTITUTE(_xlfn.TEXTJOIN(", ", TRUE, _xlfn.UNIQUE(_xlfn._xlws.FILTER(IFERROR(VLOOKUP(LEFT(_xlfn.TEXTSPLIT(L168, ", "), FIND("-", _xlfn.TEXTSPLIT(L168, ", ")) - 1), Index!$F$8:$G$13, 2, FALSE), ""), IFERROR(VLOOKUP(LEFT(_xlfn.TEXTSPLIT(L168, ", "), FIND("-", _xlfn.TEXTSPLIT(L168, ", ")) - 1), Index!$F$8:$G$13, 2, FALSE), "") &lt;&gt; ""))), ", ", "&lt;/s&gt;&lt;s&gt;") &amp; "&lt;/s&gt;&lt;/t&gt;", "//s[normalize-space()]")))</f>
        <v>Ecological Sustainability</v>
      </c>
      <c r="O168" t="str" cm="1">
        <f t="array" ref="O168">IFERROR(INDEX(Index!$C$8:$C$58, MATCH(TRUE, ISNUMBER(SEARCH(Index!$C$8:$C$58, Articles_collection_modified!A168)), 0)), "")</f>
        <v>ES-2</v>
      </c>
      <c r="P168" t="str">
        <f>IFERROR(VLOOKUP(LEFT(O168, FIND("-", O168)-1), Index!$F$8:$G$13, 2, FALSE), "Not Found")</f>
        <v>Ecological Sustainability</v>
      </c>
      <c r="Q168" t="str">
        <f>IFERROR(VLOOKUP(O168, Index!$C$8:$D$58, 2, FALSE), "Not Found")</f>
        <v>Enhanced Emission Policy</v>
      </c>
    </row>
    <row r="169" spans="1:17" x14ac:dyDescent="0.3">
      <c r="A169" t="str">
        <f>LEFT(Articles_collection_modified!A169, FIND(",", Articles_collection_modified!A169) - 1)</f>
        <v>Danfoss Power Solutions launches ET500 lightweight portable crimp machine increasing safety and easing hose service in the field - Fluid Power Journal</v>
      </c>
      <c r="B169" t="str">
        <f>MID(Articles_collection_modified!A169, FIND(",", Articles_collection_modified!A169) + 1, FIND(",", Articles_collection_modified!A169, FIND(",", Articles_collection_modified!A169) + 1) - FIND(",", Articles_collection_modified!A169) - 1)</f>
        <v>https://fluidpowerjournal.com/danfoss-power-solutions-launches-et500-lightweight-portable-crimp-machine-increasing-safety-and-easing-hose-service-in-the-field/</v>
      </c>
      <c r="C169" t="str">
        <f>IF(ISNUMBER(FIND(", vol",Articles_collection_modified!A169)), MID(Articles_collection_modified!A169, FIND(", vol", Articles_collection_modified!A169) + 5, FIND(",", Articles_collection_modified!A169, FIND(", vol", Articles_collection_modified!A169) + 5) - FIND(", vol", Articles_collection_modified!A169) - 5), MID(Articles_collection_modified!A169, FIND(",vol", Articles_collection_modified!A169) + 4, FIND(",", Articles_collection_modified!A169, FIND(",vol", Articles_collection_modified!A169) + 4) - FIND(",vol",Articles_collection_modified!A169) - 4))</f>
        <v>11</v>
      </c>
      <c r="D169" t="str">
        <f>IF(ISNUMBER(FIND(", 20", Articles_collection_modified!A169)), MID(Articles_collection_modified!A169, FIND(", 20", Articles_collection_modified!A169) + 2, FIND(",", Articles_collection_modified!A169, FIND(", 20", Articles_collection_modified!A169) + 2) - FIND(", 20", Articles_collection_modified!A169) - 2), MID(Articles_collection_modified!A169, FIND(",20", Articles_collection_modified!A169) + 1, FIND(",", Articles_collection_modified!A169, FIND(",20", Articles_collection_modified!A169) + 1) - FIND(",20", Articles_collection_modified!A169) - 1))</f>
        <v>2025-w20</v>
      </c>
      <c r="E169" t="str">
        <f t="shared" si="4"/>
        <v>2025</v>
      </c>
      <c r="F169" t="str">
        <f t="shared" si="5"/>
        <v>20</v>
      </c>
      <c r="G169" t="str" cm="1">
        <f t="array" ref="G169">_xlfn.TEXTJOIN(", ", TRUE, IF(ISNUMBER(SEARCH(Index!$A$8:$A$22, Articles_collection_modified!A169)), Index!$A$8:$A$22, ""))</f>
        <v>Industrial applications</v>
      </c>
      <c r="H169" t="str" cm="1">
        <f t="array" ref="H169">IFERROR(INDEX(Index!$A$8:$A$22, MATCH(TRUE, ISNUMBER(SEARCH(Index!$A$8:$A$22, Articles_collection_modified!A169)), 0)), "")</f>
        <v>Industrial applications</v>
      </c>
      <c r="I169" t="str" cm="1">
        <f t="array" ref="I169">IFERROR(INDEX(Index!$A$3:$A$5, MATCH(TRUE, ISNUMBER(SEARCH(Index!$A$3:$A$5, Articles_collection_modified!A169)), 0)), "")</f>
        <v>product release</v>
      </c>
      <c r="J169" t="str" cm="1">
        <f t="array" ref="J169">IFERROR(INDEX(Index!$A$25:$A$69, MATCH(TRUE, ISNUMBER(SEARCH(Index!$A$25:$A$69, Articles_collection_modified!A169)), 0)), "")</f>
        <v>Service</v>
      </c>
      <c r="K169" t="str" cm="1">
        <f t="array" ref="K169">IFERROR(INDEX(Index!$C$3:$C$5, MATCH(TRUE, ISNUMBER(SEARCH(Index!$C$3:$C$5, Articles_collection_modified!A169)), 0)), "")</f>
        <v>H1</v>
      </c>
      <c r="L169" t="str" cm="1">
        <f t="array" ref="L169">_xlfn.TEXTJOIN(", ", TRUE, IF(ISNUMBER(SEARCH(Index!$C$8:$C$58, Articles_collection_modified!A169)), Index!$C$8:$C$58, ""))</f>
        <v>HA-5</v>
      </c>
      <c r="M169" t="str" cm="1">
        <f t="array" ref="M169">_xlfn.TEXTJOIN(", ", TRUE, IFERROR(VLOOKUP(_xlfn.TEXTSPLIT(L169, ", "), Index!$C$8:$D$58, 2, FALSE), ""))</f>
        <v>Intelligent &amp; Efficient Factory</v>
      </c>
      <c r="N169" t="str" cm="1">
        <f t="array" ref="N169">_xlfn.TEXTJOIN(", ", TRUE, _xlfn.UNIQUE(_xlfn.FILTERXML("&lt;t&gt;&lt;s&gt;" &amp; SUBSTITUTE(_xlfn.TEXTJOIN(", ", TRUE, _xlfn.UNIQUE(_xlfn._xlws.FILTER(IFERROR(VLOOKUP(LEFT(_xlfn.TEXTSPLIT(L169, ", "), FIND("-", _xlfn.TEXTSPLIT(L169, ", ")) - 1), Index!$F$8:$G$13, 2, FALSE), ""), IFERROR(VLOOKUP(LEFT(_xlfn.TEXTSPLIT(L169, ", "), FIND("-", _xlfn.TEXTSPLIT(L169, ", ")) - 1), Index!$F$8:$G$13, 2, FALSE), "") &lt;&gt; ""))), ", ", "&lt;/s&gt;&lt;s&gt;") &amp; "&lt;/s&gt;&lt;/t&gt;", "//s[normalize-space()]")))</f>
        <v>Hydraulic Applications Ecosystem</v>
      </c>
      <c r="O169" t="str" cm="1">
        <f t="array" ref="O169">IFERROR(INDEX(Index!$C$8:$C$58, MATCH(TRUE, ISNUMBER(SEARCH(Index!$C$8:$C$58, Articles_collection_modified!A169)), 0)), "")</f>
        <v>HA-5</v>
      </c>
      <c r="P169" t="str">
        <f>IFERROR(VLOOKUP(LEFT(O169, FIND("-", O169)-1), Index!$F$8:$G$13, 2, FALSE), "Not Found")</f>
        <v>Hydraulic Applications Ecosystem</v>
      </c>
      <c r="Q169" t="str">
        <f>IFERROR(VLOOKUP(O169, Index!$C$8:$D$58, 2, FALSE), "Not Found")</f>
        <v>Intelligent &amp; Efficient Factory</v>
      </c>
    </row>
    <row r="170" spans="1:17" x14ac:dyDescent="0.3">
      <c r="A170" t="str">
        <f>LEFT(Articles_collection_modified!A170, FIND(",", Articles_collection_modified!A170) - 1)</f>
        <v>Forsee Power &amp; Connected Energy to roll out second-life stationary storage system in Europe - electrive.com</v>
      </c>
      <c r="B170" t="str">
        <f>MID(Articles_collection_modified!A170, FIND(",", Articles_collection_modified!A170) + 1, FIND(",", Articles_collection_modified!A170, FIND(",", Articles_collection_modified!A170) + 1) - FIND(",", Articles_collection_modified!A170) - 1)</f>
        <v>https://www.electrive.com/2025/05/06/forsee-power-connected-energy-to-roll-out-second-life-stationary-storage-system-in-europe/</v>
      </c>
      <c r="C170" t="str">
        <f>IF(ISNUMBER(FIND(", vol",Articles_collection_modified!A170)), MID(Articles_collection_modified!A170, FIND(", vol", Articles_collection_modified!A170) + 5, FIND(",", Articles_collection_modified!A170, FIND(", vol", Articles_collection_modified!A170) + 5) - FIND(", vol", Articles_collection_modified!A170) - 5), MID(Articles_collection_modified!A170, FIND(",vol", Articles_collection_modified!A170) + 4, FIND(",", Articles_collection_modified!A170, FIND(",vol", Articles_collection_modified!A170) + 4) - FIND(",vol",Articles_collection_modified!A170) - 4))</f>
        <v>11</v>
      </c>
      <c r="D170" t="str">
        <f>IF(ISNUMBER(FIND(", 20", Articles_collection_modified!A170)), MID(Articles_collection_modified!A170, FIND(", 20", Articles_collection_modified!A170) + 2, FIND(",", Articles_collection_modified!A170, FIND(", 20", Articles_collection_modified!A170) + 2) - FIND(", 20", Articles_collection_modified!A170) - 2), MID(Articles_collection_modified!A170, FIND(",20", Articles_collection_modified!A170) + 1, FIND(",", Articles_collection_modified!A170, FIND(",20", Articles_collection_modified!A170) + 1) - FIND(",20", Articles_collection_modified!A170) - 1))</f>
        <v>2025-w19</v>
      </c>
      <c r="E170" t="str">
        <f t="shared" si="4"/>
        <v>2025</v>
      </c>
      <c r="F170" t="str">
        <f t="shared" si="5"/>
        <v>19</v>
      </c>
      <c r="G170" t="str" cm="1">
        <f t="array" ref="G170">_xlfn.TEXTJOIN(", ", TRUE, IF(ISNUMBER(SEARCH(Index!$A$8:$A$22, Articles_collection_modified!A170)), Index!$A$8:$A$22, ""))</f>
        <v>Battery</v>
      </c>
      <c r="H170" t="str" cm="1">
        <f t="array" ref="H170">IFERROR(INDEX(Index!$A$8:$A$22, MATCH(TRUE, ISNUMBER(SEARCH(Index!$A$8:$A$22, Articles_collection_modified!A170)), 0)), "")</f>
        <v>Battery</v>
      </c>
      <c r="I170" t="str" cm="1">
        <f t="array" ref="I170">IFERROR(INDEX(Index!$A$3:$A$5, MATCH(TRUE, ISNUMBER(SEARCH(Index!$A$3:$A$5, Articles_collection_modified!A170)), 0)), "")</f>
        <v>SEEP</v>
      </c>
      <c r="J170" t="str" cm="1">
        <f t="array" ref="J170">IFERROR(INDEX(Index!$A$25:$A$69, MATCH(TRUE, ISNUMBER(SEARCH(Index!$A$25:$A$69, Articles_collection_modified!A170)), 0)), "")</f>
        <v>partnership</v>
      </c>
      <c r="K170" t="str" cm="1">
        <f t="array" ref="K170">IFERROR(INDEX(Index!$C$3:$C$5, MATCH(TRUE, ISNUMBER(SEARCH(Index!$C$3:$C$5, Articles_collection_modified!A170)), 0)), "")</f>
        <v>H2</v>
      </c>
      <c r="L170" t="str" cm="1">
        <f t="array" ref="L170">_xlfn.TEXTJOIN(", ", TRUE, IF(ISNUMBER(SEARCH(Index!$C$8:$C$58, Articles_collection_modified!A170)), Index!$C$8:$C$58, ""))</f>
        <v>ES-4</v>
      </c>
      <c r="M170" t="str" cm="1">
        <f t="array" ref="M170">_xlfn.TEXTJOIN(", ", TRUE, IFERROR(VLOOKUP(_xlfn.TEXTSPLIT(L170, ", "), Index!$C$8:$D$58, 2, FALSE), ""))</f>
        <v>Circular Economy</v>
      </c>
      <c r="N170" t="str" cm="1">
        <f t="array" ref="N170">_xlfn.TEXTJOIN(", ", TRUE, _xlfn.UNIQUE(_xlfn.FILTERXML("&lt;t&gt;&lt;s&gt;" &amp; SUBSTITUTE(_xlfn.TEXTJOIN(", ", TRUE, _xlfn.UNIQUE(_xlfn._xlws.FILTER(IFERROR(VLOOKUP(LEFT(_xlfn.TEXTSPLIT(L170, ", "), FIND("-", _xlfn.TEXTSPLIT(L170, ", ")) - 1), Index!$F$8:$G$13, 2, FALSE), ""), IFERROR(VLOOKUP(LEFT(_xlfn.TEXTSPLIT(L170, ", "), FIND("-", _xlfn.TEXTSPLIT(L170, ", ")) - 1), Index!$F$8:$G$13, 2, FALSE), "") &lt;&gt; ""))), ", ", "&lt;/s&gt;&lt;s&gt;") &amp; "&lt;/s&gt;&lt;/t&gt;", "//s[normalize-space()]")))</f>
        <v>Ecological Sustainability</v>
      </c>
      <c r="O170" t="str" cm="1">
        <f t="array" ref="O170">IFERROR(INDEX(Index!$C$8:$C$58, MATCH(TRUE, ISNUMBER(SEARCH(Index!$C$8:$C$58, Articles_collection_modified!A170)), 0)), "")</f>
        <v>ES-4</v>
      </c>
      <c r="P170" t="str">
        <f>IFERROR(VLOOKUP(LEFT(O170, FIND("-", O170)-1), Index!$F$8:$G$13, 2, FALSE), "Not Found")</f>
        <v>Ecological Sustainability</v>
      </c>
      <c r="Q170" t="str">
        <f>IFERROR(VLOOKUP(O170, Index!$C$8:$D$58, 2, FALSE), "Not Found")</f>
        <v>Circular Economy</v>
      </c>
    </row>
    <row r="171" spans="1:17" x14ac:dyDescent="0.3">
      <c r="A171" t="str">
        <f>LEFT(Articles_collection_modified!A171, FIND(",", Articles_collection_modified!A171) - 1)</f>
        <v>Komatsu Forest's CTL Equipment starts trials in Japan | Forest Machine Magazine</v>
      </c>
      <c r="B171" t="str">
        <f>MID(Articles_collection_modified!A171, FIND(",", Articles_collection_modified!A171) + 1, FIND(",", Articles_collection_modified!A171, FIND(",", Articles_collection_modified!A171) + 1) - FIND(",", Articles_collection_modified!A171) - 1)</f>
        <v>https://forestmachinemagazine.com/komatsu-forests-ctl-equipment/?utm_source=rss&amp;utm_medium=rss&amp;utm_campaign=komatsu-forests-ctl-equipment</v>
      </c>
      <c r="C171" t="str">
        <f>IF(ISNUMBER(FIND(", vol",Articles_collection_modified!A171)), MID(Articles_collection_modified!A171, FIND(", vol", Articles_collection_modified!A171) + 5, FIND(",", Articles_collection_modified!A171, FIND(", vol", Articles_collection_modified!A171) + 5) - FIND(", vol", Articles_collection_modified!A171) - 5), MID(Articles_collection_modified!A171, FIND(",vol", Articles_collection_modified!A171) + 4, FIND(",", Articles_collection_modified!A171, FIND(",vol", Articles_collection_modified!A171) + 4) - FIND(",vol",Articles_collection_modified!A171) - 4))</f>
        <v>11</v>
      </c>
      <c r="D171" t="str">
        <f>IF(ISNUMBER(FIND(", 20", Articles_collection_modified!A171)), MID(Articles_collection_modified!A171, FIND(", 20", Articles_collection_modified!A171) + 2, FIND(",", Articles_collection_modified!A171, FIND(", 20", Articles_collection_modified!A171) + 2) - FIND(", 20", Articles_collection_modified!A171) - 2), MID(Articles_collection_modified!A171, FIND(",20", Articles_collection_modified!A171) + 1, FIND(",", Articles_collection_modified!A171, FIND(",20", Articles_collection_modified!A171) + 1) - FIND(",20", Articles_collection_modified!A171) - 1))</f>
        <v>2025-w20</v>
      </c>
      <c r="E171" t="str">
        <f t="shared" si="4"/>
        <v>2025</v>
      </c>
      <c r="F171" t="str">
        <f t="shared" si="5"/>
        <v>20</v>
      </c>
      <c r="G171" t="str" cm="1">
        <f t="array" ref="G171">_xlfn.TEXTJOIN(", ", TRUE, IF(ISNUMBER(SEARCH(Index!$A$8:$A$22, Articles_collection_modified!A171)), Index!$A$8:$A$22, ""))</f>
        <v>Mobile</v>
      </c>
      <c r="H171" t="str" cm="1">
        <f t="array" ref="H171">IFERROR(INDEX(Index!$A$8:$A$22, MATCH(TRUE, ISNUMBER(SEARCH(Index!$A$8:$A$22, Articles_collection_modified!A171)), 0)), "")</f>
        <v>Mobile</v>
      </c>
      <c r="I171" t="str" cm="1">
        <f t="array" ref="I171">IFERROR(INDEX(Index!$A$3:$A$5, MATCH(TRUE, ISNUMBER(SEARCH(Index!$A$3:$A$5, Articles_collection_modified!A171)), 0)), "")</f>
        <v>Technology</v>
      </c>
      <c r="J171" t="str" cm="1">
        <f t="array" ref="J171">IFERROR(INDEX(Index!$A$25:$A$69, MATCH(TRUE, ISNUMBER(SEARCH(Index!$A$25:$A$69, Articles_collection_modified!A171)), 0)), "")</f>
        <v>Prototype</v>
      </c>
      <c r="K171" t="str" cm="1">
        <f t="array" ref="K171">IFERROR(INDEX(Index!$C$3:$C$5, MATCH(TRUE, ISNUMBER(SEARCH(Index!$C$3:$C$5, Articles_collection_modified!A171)), 0)), "")</f>
        <v>H2</v>
      </c>
      <c r="L171" t="str" cm="1">
        <f t="array" ref="L171">_xlfn.TEXTJOIN(", ", TRUE, IF(ISNUMBER(SEARCH(Index!$C$8:$C$58, Articles_collection_modified!A171)), Index!$C$8:$C$58, ""))</f>
        <v>HA-7</v>
      </c>
      <c r="M171" t="str" cm="1">
        <f t="array" ref="M171">_xlfn.TEXTJOIN(", ", TRUE, IFERROR(VLOOKUP(_xlfn.TEXTSPLIT(L171, ", "), Index!$C$8:$D$58, 2, FALSE), ""))</f>
        <v>Future Wood &amp; Forest Industry</v>
      </c>
      <c r="N171" t="str" cm="1">
        <f t="array" ref="N171">_xlfn.TEXTJOIN(", ", TRUE, _xlfn.UNIQUE(_xlfn.FILTERXML("&lt;t&gt;&lt;s&gt;" &amp; SUBSTITUTE(_xlfn.TEXTJOIN(", ", TRUE, _xlfn.UNIQUE(_xlfn._xlws.FILTER(IFERROR(VLOOKUP(LEFT(_xlfn.TEXTSPLIT(L171, ", "), FIND("-", _xlfn.TEXTSPLIT(L171, ", ")) - 1), Index!$F$8:$G$13, 2, FALSE), ""), IFERROR(VLOOKUP(LEFT(_xlfn.TEXTSPLIT(L171, ", "), FIND("-", _xlfn.TEXTSPLIT(L171, ", ")) - 1), Index!$F$8:$G$13, 2, FALSE), "") &lt;&gt; ""))), ", ", "&lt;/s&gt;&lt;s&gt;") &amp; "&lt;/s&gt;&lt;/t&gt;", "//s[normalize-space()]")))</f>
        <v>Hydraulic Applications Ecosystem</v>
      </c>
      <c r="O171" t="str" cm="1">
        <f t="array" ref="O171">IFERROR(INDEX(Index!$C$8:$C$58, MATCH(TRUE, ISNUMBER(SEARCH(Index!$C$8:$C$58, Articles_collection_modified!A171)), 0)), "")</f>
        <v>HA-7</v>
      </c>
      <c r="P171" t="str">
        <f>IFERROR(VLOOKUP(LEFT(O171, FIND("-", O171)-1), Index!$F$8:$G$13, 2, FALSE), "Not Found")</f>
        <v>Hydraulic Applications Ecosystem</v>
      </c>
      <c r="Q171" t="str">
        <f>IFERROR(VLOOKUP(O171, Index!$C$8:$D$58, 2, FALSE), "Not Found")</f>
        <v>Future Wood &amp; Forest Industry</v>
      </c>
    </row>
    <row r="172" spans="1:17" x14ac:dyDescent="0.3">
      <c r="A172" t="str">
        <f>LEFT(Articles_collection_modified!A172, FIND(",", Articles_collection_modified!A172) - 1)</f>
        <v>Komatsu Smart Construction Remote Standard | Forest Machine Magazine</v>
      </c>
      <c r="B172" t="str">
        <f>MID(Articles_collection_modified!A172, FIND(",", Articles_collection_modified!A172) + 1, FIND(",", Articles_collection_modified!A172, FIND(",", Articles_collection_modified!A172) + 1) - FIND(",", Articles_collection_modified!A172) - 1)</f>
        <v>https://forestmachinemagazine.com/komatsu-smart-construction-remote-standard/?utm_source=rss&amp;utm_medium=rss&amp;utm_campaign=komatsu-smart-construction-remote-standard</v>
      </c>
      <c r="C172" t="str">
        <f>IF(ISNUMBER(FIND(", vol",Articles_collection_modified!A172)), MID(Articles_collection_modified!A172, FIND(", vol", Articles_collection_modified!A172) + 5, FIND(",", Articles_collection_modified!A172, FIND(", vol", Articles_collection_modified!A172) + 5) - FIND(", vol", Articles_collection_modified!A172) - 5), MID(Articles_collection_modified!A172, FIND(",vol", Articles_collection_modified!A172) + 4, FIND(",", Articles_collection_modified!A172, FIND(",vol", Articles_collection_modified!A172) + 4) - FIND(",vol",Articles_collection_modified!A172) - 4))</f>
        <v>11</v>
      </c>
      <c r="D172" t="str">
        <f>IF(ISNUMBER(FIND(", 20", Articles_collection_modified!A172)), MID(Articles_collection_modified!A172, FIND(", 20", Articles_collection_modified!A172) + 2, FIND(",", Articles_collection_modified!A172, FIND(", 20", Articles_collection_modified!A172) + 2) - FIND(", 20", Articles_collection_modified!A172) - 2), MID(Articles_collection_modified!A172, FIND(",20", Articles_collection_modified!A172) + 1, FIND(",", Articles_collection_modified!A172, FIND(",20", Articles_collection_modified!A172) + 1) - FIND(",20", Articles_collection_modified!A172) - 1))</f>
        <v>2025-w19</v>
      </c>
      <c r="E172" t="str">
        <f t="shared" si="4"/>
        <v>2025</v>
      </c>
      <c r="F172" t="str">
        <f t="shared" si="5"/>
        <v>19</v>
      </c>
      <c r="G172" t="str" cm="1">
        <f t="array" ref="G172">_xlfn.TEXTJOIN(", ", TRUE, IF(ISNUMBER(SEARCH(Index!$A$8:$A$22, Articles_collection_modified!A172)), Index!$A$8:$A$22, ""))</f>
        <v>Mobile</v>
      </c>
      <c r="H172" t="str" cm="1">
        <f t="array" ref="H172">IFERROR(INDEX(Index!$A$8:$A$22, MATCH(TRUE, ISNUMBER(SEARCH(Index!$A$8:$A$22, Articles_collection_modified!A172)), 0)), "")</f>
        <v>Mobile</v>
      </c>
      <c r="I172" t="str" cm="1">
        <f t="array" ref="I172">IFERROR(INDEX(Index!$A$3:$A$5, MATCH(TRUE, ISNUMBER(SEARCH(Index!$A$3:$A$5, Articles_collection_modified!A172)), 0)), "")</f>
        <v>product release</v>
      </c>
      <c r="J172" t="str" cm="1">
        <f t="array" ref="J172">IFERROR(INDEX(Index!$A$25:$A$69, MATCH(TRUE, ISNUMBER(SEARCH(Index!$A$25:$A$69, Articles_collection_modified!A172)), 0)), "")</f>
        <v>Software</v>
      </c>
      <c r="K172" t="str" cm="1">
        <f t="array" ref="K172">IFERROR(INDEX(Index!$C$3:$C$5, MATCH(TRUE, ISNUMBER(SEARCH(Index!$C$3:$C$5, Articles_collection_modified!A172)), 0)), "")</f>
        <v>H1</v>
      </c>
      <c r="L172" t="str" cm="1">
        <f t="array" ref="L172">_xlfn.TEXTJOIN(", ", TRUE, IF(ISNUMBER(SEARCH(Index!$C$8:$C$58, Articles_collection_modified!A172)), Index!$C$8:$C$58, ""))</f>
        <v>HA-1, SD-4, NB-2</v>
      </c>
      <c r="M172" t="str" cm="1">
        <f t="array" ref="M172">_xlfn.TEXTJOIN(", ", TRUE, IFERROR(VLOOKUP(_xlfn.TEXTSPLIT(L172, ", "), Index!$C$8:$D$58, 2, FALSE), ""))</f>
        <v>Green &amp; Connected Construction site, Big Data Value Creation, Service Business Models</v>
      </c>
      <c r="N172" t="str" cm="1">
        <f t="array" ref="N172">_xlfn.TEXTJOIN(", ", TRUE, _xlfn.UNIQUE(_xlfn.FILTERXML("&lt;t&gt;&lt;s&gt;" &amp; SUBSTITUTE(_xlfn.TEXTJOIN(", ", TRUE, _xlfn.UNIQUE(_xlfn._xlws.FILTER(IFERROR(VLOOKUP(LEFT(_xlfn.TEXTSPLIT(L172, ", "), FIND("-", _xlfn.TEXTSPLIT(L172, ", ")) - 1), Index!$F$8:$G$13, 2, FALSE), ""), IFERROR(VLOOKUP(LEFT(_xlfn.TEXTSPLIT(L172, ", "), FIND("-", _xlfn.TEXTSPLIT(L172, ", ")) - 1), Index!$F$8:$G$13, 2, FALSE), "") &lt;&gt; ""))), ", ", "&lt;/s&gt;&lt;s&gt;") &amp; "&lt;/s&gt;&lt;/t&gt;", "//s[normalize-space()]")))</f>
        <v>Hydraulic Applications Ecosystem, Smart Data Usage, New Business</v>
      </c>
      <c r="O172" t="str" cm="1">
        <f t="array" ref="O172">IFERROR(INDEX(Index!$C$8:$C$58, MATCH(TRUE, ISNUMBER(SEARCH(Index!$C$8:$C$58, Articles_collection_modified!A172)), 0)), "")</f>
        <v>HA-1</v>
      </c>
      <c r="P172" t="str">
        <f>IFERROR(VLOOKUP(LEFT(O172, FIND("-", O172)-1), Index!$F$8:$G$13, 2, FALSE), "Not Found")</f>
        <v>Hydraulic Applications Ecosystem</v>
      </c>
      <c r="Q172" t="str">
        <f>IFERROR(VLOOKUP(O172, Index!$C$8:$D$58, 2, FALSE), "Not Found")</f>
        <v>Green &amp; Connected Construction site</v>
      </c>
    </row>
    <row r="173" spans="1:17" x14ac:dyDescent="0.3">
      <c r="A173" t="str">
        <f>LEFT(Articles_collection_modified!A173, FIND(",", Articles_collection_modified!A173) - 1)</f>
        <v>Hyster introduces new pedestrian awareness camera | Industrial Vehicle Technology International</v>
      </c>
      <c r="B173" t="str">
        <f>MID(Articles_collection_modified!A173, FIND(",", Articles_collection_modified!A173) + 1, FIND(",", Articles_collection_modified!A173, FIND(",", Articles_collection_modified!A173) + 1) - FIND(",", Articles_collection_modified!A173) - 1)</f>
        <v>https://www.ivtinternational.com/news/materials-handling/hyster-introduces-new-pedestrian-awareness-camera.html</v>
      </c>
      <c r="C173" t="str">
        <f>IF(ISNUMBER(FIND(", vol",Articles_collection_modified!A173)), MID(Articles_collection_modified!A173, FIND(", vol", Articles_collection_modified!A173) + 5, FIND(",", Articles_collection_modified!A173, FIND(", vol", Articles_collection_modified!A173) + 5) - FIND(", vol", Articles_collection_modified!A173) - 5), MID(Articles_collection_modified!A173, FIND(",vol", Articles_collection_modified!A173) + 4, FIND(",", Articles_collection_modified!A173, FIND(",vol", Articles_collection_modified!A173) + 4) - FIND(",vol",Articles_collection_modified!A173) - 4))</f>
        <v>11</v>
      </c>
      <c r="D173" t="str">
        <f>IF(ISNUMBER(FIND(", 20", Articles_collection_modified!A173)), MID(Articles_collection_modified!A173, FIND(", 20", Articles_collection_modified!A173) + 2, FIND(",", Articles_collection_modified!A173, FIND(", 20", Articles_collection_modified!A173) + 2) - FIND(", 20", Articles_collection_modified!A173) - 2), MID(Articles_collection_modified!A173, FIND(",20", Articles_collection_modified!A173) + 1, FIND(",", Articles_collection_modified!A173, FIND(",20", Articles_collection_modified!A173) + 1) - FIND(",20", Articles_collection_modified!A173) - 1))</f>
        <v>2025-w19</v>
      </c>
      <c r="E173" t="str">
        <f t="shared" si="4"/>
        <v>2025</v>
      </c>
      <c r="F173" t="str">
        <f t="shared" si="5"/>
        <v>19</v>
      </c>
      <c r="G173" t="str" cm="1">
        <f t="array" ref="G173">_xlfn.TEXTJOIN(", ", TRUE, IF(ISNUMBER(SEARCH(Index!$A$8:$A$22, Articles_collection_modified!A173)), Index!$A$8:$A$22, ""))</f>
        <v>Mobile, Sensors</v>
      </c>
      <c r="H173" t="str" cm="1">
        <f t="array" ref="H173">IFERROR(INDEX(Index!$A$8:$A$22, MATCH(TRUE, ISNUMBER(SEARCH(Index!$A$8:$A$22, Articles_collection_modified!A173)), 0)), "")</f>
        <v>Mobile</v>
      </c>
      <c r="I173" t="str" cm="1">
        <f t="array" ref="I173">IFERROR(INDEX(Index!$A$3:$A$5, MATCH(TRUE, ISNUMBER(SEARCH(Index!$A$3:$A$5, Articles_collection_modified!A173)), 0)), "")</f>
        <v>Technology</v>
      </c>
      <c r="J173" t="str" cm="1">
        <f t="array" ref="J173">IFERROR(INDEX(Index!$A$25:$A$69, MATCH(TRUE, ISNUMBER(SEARCH(Index!$A$25:$A$69, Articles_collection_modified!A173)), 0)), "")</f>
        <v>Camera</v>
      </c>
      <c r="K173" t="str" cm="1">
        <f t="array" ref="K173">IFERROR(INDEX(Index!$C$3:$C$5, MATCH(TRUE, ISNUMBER(SEARCH(Index!$C$3:$C$5, Articles_collection_modified!A173)), 0)), "")</f>
        <v>H1</v>
      </c>
      <c r="L173" t="str" cm="1">
        <f t="array" ref="L173">_xlfn.TEXTJOIN(", ", TRUE, IF(ISNUMBER(SEARCH(Index!$C$8:$C$58, Articles_collection_modified!A173)), Index!$C$8:$C$58, ""))</f>
        <v>HA-4</v>
      </c>
      <c r="M173" t="str" cm="1">
        <f t="array" ref="M173">_xlfn.TEXTJOIN(", ", TRUE, IFERROR(VLOOKUP(_xlfn.TEXTSPLIT(L173, ", "), Index!$C$8:$D$58, 2, FALSE), ""))</f>
        <v>Autonomous Material Handling</v>
      </c>
      <c r="N173" t="str" cm="1">
        <f t="array" ref="N173">_xlfn.TEXTJOIN(", ", TRUE, _xlfn.UNIQUE(_xlfn.FILTERXML("&lt;t&gt;&lt;s&gt;" &amp; SUBSTITUTE(_xlfn.TEXTJOIN(", ", TRUE, _xlfn.UNIQUE(_xlfn._xlws.FILTER(IFERROR(VLOOKUP(LEFT(_xlfn.TEXTSPLIT(L173, ", "), FIND("-", _xlfn.TEXTSPLIT(L173, ", ")) - 1), Index!$F$8:$G$13, 2, FALSE), ""), IFERROR(VLOOKUP(LEFT(_xlfn.TEXTSPLIT(L173, ", "), FIND("-", _xlfn.TEXTSPLIT(L173, ", ")) - 1), Index!$F$8:$G$13, 2, FALSE), "") &lt;&gt; ""))), ", ", "&lt;/s&gt;&lt;s&gt;") &amp; "&lt;/s&gt;&lt;/t&gt;", "//s[normalize-space()]")))</f>
        <v>Hydraulic Applications Ecosystem</v>
      </c>
      <c r="O173" t="str" cm="1">
        <f t="array" ref="O173">IFERROR(INDEX(Index!$C$8:$C$58, MATCH(TRUE, ISNUMBER(SEARCH(Index!$C$8:$C$58, Articles_collection_modified!A173)), 0)), "")</f>
        <v>HA-4</v>
      </c>
      <c r="P173" t="str">
        <f>IFERROR(VLOOKUP(LEFT(O173, FIND("-", O173)-1), Index!$F$8:$G$13, 2, FALSE), "Not Found")</f>
        <v>Hydraulic Applications Ecosystem</v>
      </c>
      <c r="Q173" t="str">
        <f>IFERROR(VLOOKUP(O173, Index!$C$8:$D$58, 2, FALSE), "Not Found")</f>
        <v>Autonomous Material Handling</v>
      </c>
    </row>
    <row r="174" spans="1:17" x14ac:dyDescent="0.3">
      <c r="A174" t="str">
        <f>LEFT(Articles_collection_modified!A174, FIND(",", Articles_collection_modified!A174) - 1)</f>
        <v>OPINION: Real-world hydrogen solutions | Industrial Vehicle Technology International</v>
      </c>
      <c r="B174" t="str">
        <f>MID(Articles_collection_modified!A174, FIND(",", Articles_collection_modified!A174) + 1, FIND(",", Articles_collection_modified!A174, FIND(",", Articles_collection_modified!A174) + 1) - FIND(",", Articles_collection_modified!A174) - 1)</f>
        <v>https://www.ivtinternational.com/opinion/opinion-real-world-hydrogen-solutions.html</v>
      </c>
      <c r="C174" t="str">
        <f>IF(ISNUMBER(FIND(", vol",Articles_collection_modified!A174)), MID(Articles_collection_modified!A174, FIND(", vol", Articles_collection_modified!A174) + 5, FIND(",", Articles_collection_modified!A174, FIND(", vol", Articles_collection_modified!A174) + 5) - FIND(", vol", Articles_collection_modified!A174) - 5), MID(Articles_collection_modified!A174, FIND(",vol", Articles_collection_modified!A174) + 4, FIND(",", Articles_collection_modified!A174, FIND(",vol", Articles_collection_modified!A174) + 4) - FIND(",vol",Articles_collection_modified!A174) - 4))</f>
        <v>11</v>
      </c>
      <c r="D174" t="str">
        <f>IF(ISNUMBER(FIND(", 20", Articles_collection_modified!A174)), MID(Articles_collection_modified!A174, FIND(", 20", Articles_collection_modified!A174) + 2, FIND(",", Articles_collection_modified!A174, FIND(", 20", Articles_collection_modified!A174) + 2) - FIND(", 20", Articles_collection_modified!A174) - 2), MID(Articles_collection_modified!A174, FIND(",20", Articles_collection_modified!A174) + 1, FIND(",", Articles_collection_modified!A174, FIND(",20", Articles_collection_modified!A174) + 1) - FIND(",20", Articles_collection_modified!A174) - 1))</f>
        <v>2025-w19</v>
      </c>
      <c r="E174" t="str">
        <f t="shared" si="4"/>
        <v>2025</v>
      </c>
      <c r="F174" t="str">
        <f t="shared" si="5"/>
        <v>19</v>
      </c>
      <c r="G174" t="str" cm="1">
        <f t="array" ref="G174">_xlfn.TEXTJOIN(", ", TRUE, IF(ISNUMBER(SEARCH(Index!$A$8:$A$22, Articles_collection_modified!A174)), Index!$A$8:$A$22, ""))</f>
        <v>Mobile</v>
      </c>
      <c r="H174" t="str" cm="1">
        <f t="array" ref="H174">IFERROR(INDEX(Index!$A$8:$A$22, MATCH(TRUE, ISNUMBER(SEARCH(Index!$A$8:$A$22, Articles_collection_modified!A174)), 0)), "")</f>
        <v>Mobile</v>
      </c>
      <c r="I174" t="str" cm="1">
        <f t="array" ref="I174">IFERROR(INDEX(Index!$A$3:$A$5, MATCH(TRUE, ISNUMBER(SEARCH(Index!$A$3:$A$5, Articles_collection_modified!A174)), 0)), "")</f>
        <v>Technology</v>
      </c>
      <c r="J174" t="str" cm="1">
        <f t="array" ref="J174">IFERROR(INDEX(Index!$A$25:$A$69, MATCH(TRUE, ISNUMBER(SEARCH(Index!$A$25:$A$69, Articles_collection_modified!A174)), 0)), "")</f>
        <v>regulation</v>
      </c>
      <c r="K174" t="str" cm="1">
        <f t="array" ref="K174">IFERROR(INDEX(Index!$C$3:$C$5, MATCH(TRUE, ISNUMBER(SEARCH(Index!$C$3:$C$5, Articles_collection_modified!A174)), 0)), "")</f>
        <v>H2</v>
      </c>
      <c r="L174" t="str" cm="1">
        <f t="array" ref="L174">_xlfn.TEXTJOIN(", ", TRUE, IF(ISNUMBER(SEARCH(Index!$C$8:$C$58, Articles_collection_modified!A174)), Index!$C$8:$C$58, ""))</f>
        <v>ES-2, HA-1, NB-6</v>
      </c>
      <c r="M174" t="str" cm="1">
        <f t="array" ref="M174">_xlfn.TEXTJOIN(", ", TRUE, IFERROR(VLOOKUP(_xlfn.TEXTSPLIT(L174, ", "), Index!$C$8:$D$58, 2, FALSE), ""))</f>
        <v>Enhanced Emission Policy, Green &amp; Connected Construction site, Green Energy System</v>
      </c>
      <c r="N174" t="str" cm="1">
        <f t="array" ref="N174">_xlfn.TEXTJOIN(", ", TRUE, _xlfn.UNIQUE(_xlfn.FILTERXML("&lt;t&gt;&lt;s&gt;" &amp; SUBSTITUTE(_xlfn.TEXTJOIN(", ", TRUE, _xlfn.UNIQUE(_xlfn._xlws.FILTER(IFERROR(VLOOKUP(LEFT(_xlfn.TEXTSPLIT(L174, ", "), FIND("-", _xlfn.TEXTSPLIT(L174, ", ")) - 1), Index!$F$8:$G$13, 2, FALSE), ""), IFERROR(VLOOKUP(LEFT(_xlfn.TEXTSPLIT(L174, ", "), FIND("-", _xlfn.TEXTSPLIT(L174, ", ")) - 1), Index!$F$8:$G$13, 2, FALSE), "") &lt;&gt; ""))), ", ", "&lt;/s&gt;&lt;s&gt;") &amp; "&lt;/s&gt;&lt;/t&gt;", "//s[normalize-space()]")))</f>
        <v>Ecological Sustainability, Hydraulic Applications Ecosystem, New Business</v>
      </c>
      <c r="O174" t="str" cm="1">
        <f t="array" ref="O174">IFERROR(INDEX(Index!$C$8:$C$58, MATCH(TRUE, ISNUMBER(SEARCH(Index!$C$8:$C$58, Articles_collection_modified!A174)), 0)), "")</f>
        <v>ES-2</v>
      </c>
      <c r="P174" t="str">
        <f>IFERROR(VLOOKUP(LEFT(O174, FIND("-", O174)-1), Index!$F$8:$G$13, 2, FALSE), "Not Found")</f>
        <v>Ecological Sustainability</v>
      </c>
      <c r="Q174" t="str">
        <f>IFERROR(VLOOKUP(O174, Index!$C$8:$D$58, 2, FALSE), "Not Found")</f>
        <v>Enhanced Emission Policy</v>
      </c>
    </row>
    <row r="175" spans="1:17" x14ac:dyDescent="0.3">
      <c r="A175" t="str">
        <f>LEFT(Articles_collection_modified!A175, FIND(",", Articles_collection_modified!A175) - 1)</f>
        <v>Acquisition takes Manitou into robotics</v>
      </c>
      <c r="B175" t="str">
        <f>MID(Articles_collection_modified!A175, FIND(",", Articles_collection_modified!A175) + 1, FIND(",", Articles_collection_modified!A175, FIND(",", Articles_collection_modified!A175) + 1) - FIND(",", Articles_collection_modified!A175) - 1)</f>
        <v>https://www.theconstructionindex.co.uk/news/view/acquisition-takes-manitou-into-robotics</v>
      </c>
      <c r="C175" t="str">
        <f>IF(ISNUMBER(FIND(", vol",Articles_collection_modified!A175)), MID(Articles_collection_modified!A175, FIND(", vol", Articles_collection_modified!A175) + 5, FIND(",", Articles_collection_modified!A175, FIND(", vol", Articles_collection_modified!A175) + 5) - FIND(", vol", Articles_collection_modified!A175) - 5), MID(Articles_collection_modified!A175, FIND(",vol", Articles_collection_modified!A175) + 4, FIND(",", Articles_collection_modified!A175, FIND(",vol", Articles_collection_modified!A175) + 4) - FIND(",vol",Articles_collection_modified!A175) - 4))</f>
        <v>11</v>
      </c>
      <c r="D175" t="str">
        <f>IF(ISNUMBER(FIND(", 20", Articles_collection_modified!A175)), MID(Articles_collection_modified!A175, FIND(", 20", Articles_collection_modified!A175) + 2, FIND(",", Articles_collection_modified!A175, FIND(", 20", Articles_collection_modified!A175) + 2) - FIND(", 20", Articles_collection_modified!A175) - 2), MID(Articles_collection_modified!A175, FIND(",20", Articles_collection_modified!A175) + 1, FIND(",", Articles_collection_modified!A175, FIND(",20", Articles_collection_modified!A175) + 1) - FIND(",20", Articles_collection_modified!A175) - 1))</f>
        <v>2025-w20</v>
      </c>
      <c r="E175" t="str">
        <f t="shared" si="4"/>
        <v>2025</v>
      </c>
      <c r="F175" t="str">
        <f t="shared" si="5"/>
        <v>20</v>
      </c>
      <c r="G175" t="str" cm="1">
        <f t="array" ref="G175">_xlfn.TEXTJOIN(", ", TRUE, IF(ISNUMBER(SEARCH(Index!$A$8:$A$22, Articles_collection_modified!A175)), Index!$A$8:$A$22, ""))</f>
        <v>Mobile, Robotics</v>
      </c>
      <c r="H175" t="str" cm="1">
        <f t="array" ref="H175">IFERROR(INDEX(Index!$A$8:$A$22, MATCH(TRUE, ISNUMBER(SEARCH(Index!$A$8:$A$22, Articles_collection_modified!A175)), 0)), "")</f>
        <v>Mobile</v>
      </c>
      <c r="I175" t="str" cm="1">
        <f t="array" ref="I175">IFERROR(INDEX(Index!$A$3:$A$5, MATCH(TRUE, ISNUMBER(SEARCH(Index!$A$3:$A$5, Articles_collection_modified!A175)), 0)), "")</f>
        <v>SEEP</v>
      </c>
      <c r="J175" t="str" cm="1">
        <f t="array" ref="J175">IFERROR(INDEX(Index!$A$25:$A$69, MATCH(TRUE, ISNUMBER(SEARCH(Index!$A$25:$A$69, Articles_collection_modified!A175)), 0)), "")</f>
        <v>m&amp;a</v>
      </c>
      <c r="K175" t="str" cm="1">
        <f t="array" ref="K175">IFERROR(INDEX(Index!$C$3:$C$5, MATCH(TRUE, ISNUMBER(SEARCH(Index!$C$3:$C$5, Articles_collection_modified!A175)), 0)), "")</f>
        <v>H1</v>
      </c>
      <c r="L175" t="str" cm="1">
        <f t="array" ref="L175">_xlfn.TEXTJOIN(", ", TRUE, IF(ISNUMBER(SEARCH(Index!$C$8:$C$58, Articles_collection_modified!A175)), Index!$C$8:$C$58, ""))</f>
        <v>HA-4</v>
      </c>
      <c r="M175" t="str" cm="1">
        <f t="array" ref="M175">_xlfn.TEXTJOIN(", ", TRUE, IFERROR(VLOOKUP(_xlfn.TEXTSPLIT(L175, ", "), Index!$C$8:$D$58, 2, FALSE), ""))</f>
        <v>Autonomous Material Handling</v>
      </c>
      <c r="N175" t="str" cm="1">
        <f t="array" ref="N175">_xlfn.TEXTJOIN(", ", TRUE, _xlfn.UNIQUE(_xlfn.FILTERXML("&lt;t&gt;&lt;s&gt;" &amp; SUBSTITUTE(_xlfn.TEXTJOIN(", ", TRUE, _xlfn.UNIQUE(_xlfn._xlws.FILTER(IFERROR(VLOOKUP(LEFT(_xlfn.TEXTSPLIT(L175, ", "), FIND("-", _xlfn.TEXTSPLIT(L175, ", ")) - 1), Index!$F$8:$G$13, 2, FALSE), ""), IFERROR(VLOOKUP(LEFT(_xlfn.TEXTSPLIT(L175, ", "), FIND("-", _xlfn.TEXTSPLIT(L175, ", ")) - 1), Index!$F$8:$G$13, 2, FALSE), "") &lt;&gt; ""))), ", ", "&lt;/s&gt;&lt;s&gt;") &amp; "&lt;/s&gt;&lt;/t&gt;", "//s[normalize-space()]")))</f>
        <v>Hydraulic Applications Ecosystem</v>
      </c>
      <c r="O175" t="str" cm="1">
        <f t="array" ref="O175">IFERROR(INDEX(Index!$C$8:$C$58, MATCH(TRUE, ISNUMBER(SEARCH(Index!$C$8:$C$58, Articles_collection_modified!A175)), 0)), "")</f>
        <v>HA-4</v>
      </c>
      <c r="P175" t="str">
        <f>IFERROR(VLOOKUP(LEFT(O175, FIND("-", O175)-1), Index!$F$8:$G$13, 2, FALSE), "Not Found")</f>
        <v>Hydraulic Applications Ecosystem</v>
      </c>
      <c r="Q175" t="str">
        <f>IFERROR(VLOOKUP(O175, Index!$C$8:$D$58, 2, FALSE), "Not Found")</f>
        <v>Autonomous Material Handling</v>
      </c>
    </row>
    <row r="176" spans="1:17" x14ac:dyDescent="0.3">
      <c r="A176" t="str">
        <f>LEFT(Articles_collection_modified!A176, FIND(",", Articles_collection_modified!A176) - 1)</f>
        <v>International Mining | Fleet of 100 autonomous electric mining trucks deployed at Yimin mine</v>
      </c>
      <c r="B176" t="str">
        <f>MID(Articles_collection_modified!A176, FIND(",", Articles_collection_modified!A176) + 1, FIND(",", Articles_collection_modified!A176, FIND(",", Articles_collection_modified!A176) + 1) - FIND(",", Articles_collection_modified!A176) - 1)</f>
        <v>https://im-mining.com/2025/05/15/fleet-of-100-autonomous-electric-mining-trucks-deployed-at-yimin-mine/</v>
      </c>
      <c r="C176" t="str">
        <f>IF(ISNUMBER(FIND(", vol",Articles_collection_modified!A176)), MID(Articles_collection_modified!A176, FIND(", vol", Articles_collection_modified!A176) + 5, FIND(",", Articles_collection_modified!A176, FIND(", vol", Articles_collection_modified!A176) + 5) - FIND(", vol", Articles_collection_modified!A176) - 5), MID(Articles_collection_modified!A176, FIND(",vol", Articles_collection_modified!A176) + 4, FIND(",", Articles_collection_modified!A176, FIND(",vol", Articles_collection_modified!A176) + 4) - FIND(",vol",Articles_collection_modified!A176) - 4))</f>
        <v>11</v>
      </c>
      <c r="D176" t="str">
        <f>IF(ISNUMBER(FIND(", 20", Articles_collection_modified!A176)), MID(Articles_collection_modified!A176, FIND(", 20", Articles_collection_modified!A176) + 2, FIND(",", Articles_collection_modified!A176, FIND(", 20", Articles_collection_modified!A176) + 2) - FIND(", 20", Articles_collection_modified!A176) - 2), MID(Articles_collection_modified!A176, FIND(",20", Articles_collection_modified!A176) + 1, FIND(",", Articles_collection_modified!A176, FIND(",20", Articles_collection_modified!A176) + 1) - FIND(",20", Articles_collection_modified!A176) - 1))</f>
        <v>2025-w20</v>
      </c>
      <c r="E176" t="str">
        <f t="shared" si="4"/>
        <v>2025</v>
      </c>
      <c r="F176" t="str">
        <f t="shared" si="5"/>
        <v>20</v>
      </c>
      <c r="G176" t="str" cm="1">
        <f t="array" ref="G176">_xlfn.TEXTJOIN(", ", TRUE, IF(ISNUMBER(SEARCH(Index!$A$8:$A$22, Articles_collection_modified!A176)), Index!$A$8:$A$22, ""))</f>
        <v>Electrification, Mobile</v>
      </c>
      <c r="H176" t="str" cm="1">
        <f t="array" ref="H176">IFERROR(INDEX(Index!$A$8:$A$22, MATCH(TRUE, ISNUMBER(SEARCH(Index!$A$8:$A$22, Articles_collection_modified!A176)), 0)), "")</f>
        <v>Electrification</v>
      </c>
      <c r="I176" t="str" cm="1">
        <f t="array" ref="I176">IFERROR(INDEX(Index!$A$3:$A$5, MATCH(TRUE, ISNUMBER(SEARCH(Index!$A$3:$A$5, Articles_collection_modified!A176)), 0)), "")</f>
        <v>Technology</v>
      </c>
      <c r="J176" t="str" cm="1">
        <f t="array" ref="J176">IFERROR(INDEX(Index!$A$25:$A$69, MATCH(TRUE, ISNUMBER(SEARCH(Index!$A$25:$A$69, Articles_collection_modified!A176)), 0)), "")</f>
        <v>Automation</v>
      </c>
      <c r="K176" t="str" cm="1">
        <f t="array" ref="K176">IFERROR(INDEX(Index!$C$3:$C$5, MATCH(TRUE, ISNUMBER(SEARCH(Index!$C$3:$C$5, Articles_collection_modified!A176)), 0)), "")</f>
        <v>H1</v>
      </c>
      <c r="L176" t="str" cm="1">
        <f t="array" ref="L176">_xlfn.TEXTJOIN(", ", TRUE, IF(ISNUMBER(SEARCH(Index!$C$8:$C$58, Articles_collection_modified!A176)), Index!$C$8:$C$58, ""))</f>
        <v>ES-2, HA-8</v>
      </c>
      <c r="M176" t="str" cm="1">
        <f t="array" ref="M176">_xlfn.TEXTJOIN(", ", TRUE, IFERROR(VLOOKUP(_xlfn.TEXTSPLIT(L176, ", "), Index!$C$8:$D$58, 2, FALSE), ""))</f>
        <v>Enhanced Emission Policy, Sustainable Mining</v>
      </c>
      <c r="N176" t="str" cm="1">
        <f t="array" ref="N176">_xlfn.TEXTJOIN(", ", TRUE, _xlfn.UNIQUE(_xlfn.FILTERXML("&lt;t&gt;&lt;s&gt;" &amp; SUBSTITUTE(_xlfn.TEXTJOIN(", ", TRUE, _xlfn.UNIQUE(_xlfn._xlws.FILTER(IFERROR(VLOOKUP(LEFT(_xlfn.TEXTSPLIT(L176, ", "), FIND("-", _xlfn.TEXTSPLIT(L176, ", ")) - 1), Index!$F$8:$G$13, 2, FALSE), ""), IFERROR(VLOOKUP(LEFT(_xlfn.TEXTSPLIT(L176, ", "), FIND("-", _xlfn.TEXTSPLIT(L176, ", ")) - 1), Index!$F$8:$G$13, 2, FALSE), "") &lt;&gt; ""))), ", ", "&lt;/s&gt;&lt;s&gt;") &amp; "&lt;/s&gt;&lt;/t&gt;", "//s[normalize-space()]")))</f>
        <v>Ecological Sustainability, Hydraulic Applications Ecosystem</v>
      </c>
      <c r="O176" t="str" cm="1">
        <f t="array" ref="O176">IFERROR(INDEX(Index!$C$8:$C$58, MATCH(TRUE, ISNUMBER(SEARCH(Index!$C$8:$C$58, Articles_collection_modified!A176)), 0)), "")</f>
        <v>ES-2</v>
      </c>
      <c r="P176" t="str">
        <f>IFERROR(VLOOKUP(LEFT(O176, FIND("-", O176)-1), Index!$F$8:$G$13, 2, FALSE), "Not Found")</f>
        <v>Ecological Sustainability</v>
      </c>
      <c r="Q176" t="str">
        <f>IFERROR(VLOOKUP(O176, Index!$C$8:$D$58, 2, FALSE), "Not Found")</f>
        <v>Enhanced Emission Policy</v>
      </c>
    </row>
    <row r="177" spans="1:17" x14ac:dyDescent="0.3">
      <c r="A177" t="str">
        <f>LEFT(Articles_collection_modified!A177, FIND(",", Articles_collection_modified!A177) - 1)</f>
        <v>International Mining | Normet expands battery-electric SmartDrive offering at The Electric Mine</v>
      </c>
      <c r="B177" t="str">
        <f>MID(Articles_collection_modified!A177, FIND(",", Articles_collection_modified!A177) + 1, FIND(",", Articles_collection_modified!A177, FIND(",", Articles_collection_modified!A177) + 1) - FIND(",", Articles_collection_modified!A177) - 1)</f>
        <v>https://im-mining.com/2025/05/14/normet-expands-battery-electric-smartdrive-offering-at-the-electric-mine/</v>
      </c>
      <c r="C177" t="str">
        <f>IF(ISNUMBER(FIND(", vol",Articles_collection_modified!A177)), MID(Articles_collection_modified!A177, FIND(", vol", Articles_collection_modified!A177) + 5, FIND(",", Articles_collection_modified!A177, FIND(", vol", Articles_collection_modified!A177) + 5) - FIND(", vol", Articles_collection_modified!A177) - 5), MID(Articles_collection_modified!A177, FIND(",vol", Articles_collection_modified!A177) + 4, FIND(",", Articles_collection_modified!A177, FIND(",vol", Articles_collection_modified!A177) + 4) - FIND(",vol",Articles_collection_modified!A177) - 4))</f>
        <v>11</v>
      </c>
      <c r="D177" t="str">
        <f>IF(ISNUMBER(FIND(", 20", Articles_collection_modified!A177)), MID(Articles_collection_modified!A177, FIND(", 20", Articles_collection_modified!A177) + 2, FIND(",", Articles_collection_modified!A177, FIND(", 20", Articles_collection_modified!A177) + 2) - FIND(", 20", Articles_collection_modified!A177) - 2), MID(Articles_collection_modified!A177, FIND(",20", Articles_collection_modified!A177) + 1, FIND(",", Articles_collection_modified!A177, FIND(",20", Articles_collection_modified!A177) + 1) - FIND(",20", Articles_collection_modified!A177) - 1))</f>
        <v>2025-w20</v>
      </c>
      <c r="E177" t="str">
        <f t="shared" si="4"/>
        <v>2025</v>
      </c>
      <c r="F177" t="str">
        <f t="shared" si="5"/>
        <v>20</v>
      </c>
      <c r="G177" t="str" cm="1">
        <f t="array" ref="G177">_xlfn.TEXTJOIN(", ", TRUE, IF(ISNUMBER(SEARCH(Index!$A$8:$A$22, Articles_collection_modified!A177)), Index!$A$8:$A$22, ""))</f>
        <v>Battery, Electrification, Mobile</v>
      </c>
      <c r="H177" t="str" cm="1">
        <f t="array" ref="H177">IFERROR(INDEX(Index!$A$8:$A$22, MATCH(TRUE, ISNUMBER(SEARCH(Index!$A$8:$A$22, Articles_collection_modified!A177)), 0)), "")</f>
        <v>Battery</v>
      </c>
      <c r="I177" t="str" cm="1">
        <f t="array" ref="I177">IFERROR(INDEX(Index!$A$3:$A$5, MATCH(TRUE, ISNUMBER(SEARCH(Index!$A$3:$A$5, Articles_collection_modified!A177)), 0)), "")</f>
        <v>product release</v>
      </c>
      <c r="J177" t="str" cm="1">
        <f t="array" ref="J177">IFERROR(INDEX(Index!$A$25:$A$69, MATCH(TRUE, ISNUMBER(SEARCH(Index!$A$25:$A$69, Articles_collection_modified!A177)), 0)), "")</f>
        <v>System</v>
      </c>
      <c r="K177" t="str" cm="1">
        <f t="array" ref="K177">IFERROR(INDEX(Index!$C$3:$C$5, MATCH(TRUE, ISNUMBER(SEARCH(Index!$C$3:$C$5, Articles_collection_modified!A177)), 0)), "")</f>
        <v>H1</v>
      </c>
      <c r="L177" t="str" cm="1">
        <f t="array" ref="L177">_xlfn.TEXTJOIN(", ", TRUE, IF(ISNUMBER(SEARCH(Index!$C$8:$C$58, Articles_collection_modified!A177)), Index!$C$8:$C$58, ""))</f>
        <v>ES-2, HA-8</v>
      </c>
      <c r="M177" t="str" cm="1">
        <f t="array" ref="M177">_xlfn.TEXTJOIN(", ", TRUE, IFERROR(VLOOKUP(_xlfn.TEXTSPLIT(L177, ", "), Index!$C$8:$D$58, 2, FALSE), ""))</f>
        <v>Enhanced Emission Policy, Sustainable Mining</v>
      </c>
      <c r="N177" t="str" cm="1">
        <f t="array" ref="N177">_xlfn.TEXTJOIN(", ", TRUE, _xlfn.UNIQUE(_xlfn.FILTERXML("&lt;t&gt;&lt;s&gt;" &amp; SUBSTITUTE(_xlfn.TEXTJOIN(", ", TRUE, _xlfn.UNIQUE(_xlfn._xlws.FILTER(IFERROR(VLOOKUP(LEFT(_xlfn.TEXTSPLIT(L177, ", "), FIND("-", _xlfn.TEXTSPLIT(L177, ", ")) - 1), Index!$F$8:$G$13, 2, FALSE), ""), IFERROR(VLOOKUP(LEFT(_xlfn.TEXTSPLIT(L177, ", "), FIND("-", _xlfn.TEXTSPLIT(L177, ", ")) - 1), Index!$F$8:$G$13, 2, FALSE), "") &lt;&gt; ""))), ", ", "&lt;/s&gt;&lt;s&gt;") &amp; "&lt;/s&gt;&lt;/t&gt;", "//s[normalize-space()]")))</f>
        <v>Ecological Sustainability, Hydraulic Applications Ecosystem</v>
      </c>
      <c r="O177" t="str" cm="1">
        <f t="array" ref="O177">IFERROR(INDEX(Index!$C$8:$C$58, MATCH(TRUE, ISNUMBER(SEARCH(Index!$C$8:$C$58, Articles_collection_modified!A177)), 0)), "")</f>
        <v>ES-2</v>
      </c>
      <c r="P177" t="str">
        <f>IFERROR(VLOOKUP(LEFT(O177, FIND("-", O177)-1), Index!$F$8:$G$13, 2, FALSE), "Not Found")</f>
        <v>Ecological Sustainability</v>
      </c>
      <c r="Q177" t="str">
        <f>IFERROR(VLOOKUP(O177, Index!$C$8:$D$58, 2, FALSE), "Not Found")</f>
        <v>Enhanced Emission Policy</v>
      </c>
    </row>
    <row r="178" spans="1:17" x14ac:dyDescent="0.3">
      <c r="A178" t="str">
        <f>LEFT(Articles_collection_modified!A178, FIND(",", Articles_collection_modified!A178) - 1)</f>
        <v>International Mining | Komatsu first to autonomously operate electric drive truck with trolley assist</v>
      </c>
      <c r="B178" t="str">
        <f>MID(Articles_collection_modified!A178, FIND(",", Articles_collection_modified!A178) + 1, FIND(",", Articles_collection_modified!A178, FIND(",", Articles_collection_modified!A178) + 1) - FIND(",", Articles_collection_modified!A178) - 1)</f>
        <v>https://im-mining.com/2025/05/14/komatsu-first-to-autonomously-operate-electric-drive-truck-with-trolley-assist/</v>
      </c>
      <c r="C178" t="str">
        <f>IF(ISNUMBER(FIND(", vol",Articles_collection_modified!A178)), MID(Articles_collection_modified!A178, FIND(", vol", Articles_collection_modified!A178) + 5, FIND(",", Articles_collection_modified!A178, FIND(", vol", Articles_collection_modified!A178) + 5) - FIND(", vol", Articles_collection_modified!A178) - 5), MID(Articles_collection_modified!A178, FIND(",vol", Articles_collection_modified!A178) + 4, FIND(",", Articles_collection_modified!A178, FIND(",vol", Articles_collection_modified!A178) + 4) - FIND(",vol",Articles_collection_modified!A178) - 4))</f>
        <v>11</v>
      </c>
      <c r="D178" t="str">
        <f>IF(ISNUMBER(FIND(", 20", Articles_collection_modified!A178)), MID(Articles_collection_modified!A178, FIND(", 20", Articles_collection_modified!A178) + 2, FIND(",", Articles_collection_modified!A178, FIND(", 20", Articles_collection_modified!A178) + 2) - FIND(", 20", Articles_collection_modified!A178) - 2), MID(Articles_collection_modified!A178, FIND(",20", Articles_collection_modified!A178) + 1, FIND(",", Articles_collection_modified!A178, FIND(",20", Articles_collection_modified!A178) + 1) - FIND(",20", Articles_collection_modified!A178) - 1))</f>
        <v>2025-w21</v>
      </c>
      <c r="E178" t="str">
        <f t="shared" si="4"/>
        <v>2025</v>
      </c>
      <c r="F178" t="str">
        <f t="shared" si="5"/>
        <v>21</v>
      </c>
      <c r="G178" t="str" cm="1">
        <f t="array" ref="G178">_xlfn.TEXTJOIN(", ", TRUE, IF(ISNUMBER(SEARCH(Index!$A$8:$A$22, Articles_collection_modified!A178)), Index!$A$8:$A$22, ""))</f>
        <v>Electrification, Mobile</v>
      </c>
      <c r="H178" t="str" cm="1">
        <f t="array" ref="H178">IFERROR(INDEX(Index!$A$8:$A$22, MATCH(TRUE, ISNUMBER(SEARCH(Index!$A$8:$A$22, Articles_collection_modified!A178)), 0)), "")</f>
        <v>Electrification</v>
      </c>
      <c r="I178" t="str" cm="1">
        <f t="array" ref="I178">IFERROR(INDEX(Index!$A$3:$A$5, MATCH(TRUE, ISNUMBER(SEARCH(Index!$A$3:$A$5, Articles_collection_modified!A178)), 0)), "")</f>
        <v>Technology</v>
      </c>
      <c r="J178" t="str" cm="1">
        <f t="array" ref="J178">IFERROR(INDEX(Index!$A$25:$A$69, MATCH(TRUE, ISNUMBER(SEARCH(Index!$A$25:$A$69, Articles_collection_modified!A178)), 0)), "")</f>
        <v>Automation</v>
      </c>
      <c r="K178" t="str" cm="1">
        <f t="array" ref="K178">IFERROR(INDEX(Index!$C$3:$C$5, MATCH(TRUE, ISNUMBER(SEARCH(Index!$C$3:$C$5, Articles_collection_modified!A178)), 0)), "")</f>
        <v>H2</v>
      </c>
      <c r="L178" t="str" cm="1">
        <f t="array" ref="L178">_xlfn.TEXTJOIN(", ", TRUE, IF(ISNUMBER(SEARCH(Index!$C$8:$C$58, Articles_collection_modified!A178)), Index!$C$8:$C$58, ""))</f>
        <v>ES-2, HA-8</v>
      </c>
      <c r="M178" t="str" cm="1">
        <f t="array" ref="M178">_xlfn.TEXTJOIN(", ", TRUE, IFERROR(VLOOKUP(_xlfn.TEXTSPLIT(L178, ", "), Index!$C$8:$D$58, 2, FALSE), ""))</f>
        <v>Enhanced Emission Policy, Sustainable Mining</v>
      </c>
      <c r="N178" t="str" cm="1">
        <f t="array" ref="N178">_xlfn.TEXTJOIN(", ", TRUE, _xlfn.UNIQUE(_xlfn.FILTERXML("&lt;t&gt;&lt;s&gt;" &amp; SUBSTITUTE(_xlfn.TEXTJOIN(", ", TRUE, _xlfn.UNIQUE(_xlfn._xlws.FILTER(IFERROR(VLOOKUP(LEFT(_xlfn.TEXTSPLIT(L178, ", "), FIND("-", _xlfn.TEXTSPLIT(L178, ", ")) - 1), Index!$F$8:$G$13, 2, FALSE), ""), IFERROR(VLOOKUP(LEFT(_xlfn.TEXTSPLIT(L178, ", "), FIND("-", _xlfn.TEXTSPLIT(L178, ", ")) - 1), Index!$F$8:$G$13, 2, FALSE), "") &lt;&gt; ""))), ", ", "&lt;/s&gt;&lt;s&gt;") &amp; "&lt;/s&gt;&lt;/t&gt;", "//s[normalize-space()]")))</f>
        <v>Ecological Sustainability, Hydraulic Applications Ecosystem</v>
      </c>
      <c r="O178" t="str" cm="1">
        <f t="array" ref="O178">IFERROR(INDEX(Index!$C$8:$C$58, MATCH(TRUE, ISNUMBER(SEARCH(Index!$C$8:$C$58, Articles_collection_modified!A178)), 0)), "")</f>
        <v>ES-2</v>
      </c>
      <c r="P178" t="str">
        <f>IFERROR(VLOOKUP(LEFT(O178, FIND("-", O178)-1), Index!$F$8:$G$13, 2, FALSE), "Not Found")</f>
        <v>Ecological Sustainability</v>
      </c>
      <c r="Q178" t="str">
        <f>IFERROR(VLOOKUP(O178, Index!$C$8:$D$58, 2, FALSE), "Not Found")</f>
        <v>Enhanced Emission Policy</v>
      </c>
    </row>
    <row r="179" spans="1:17" x14ac:dyDescent="0.3">
      <c r="A179" t="str">
        <f>LEFT(Articles_collection_modified!A179, FIND(",", Articles_collection_modified!A179) - 1)</f>
        <v>International Mining | Komatsu collaborates with Dimaag on Mobile Megawatt Charging System</v>
      </c>
      <c r="B179" t="str">
        <f>MID(Articles_collection_modified!A179, FIND(",", Articles_collection_modified!A179) + 1, FIND(",", Articles_collection_modified!A179, FIND(",", Articles_collection_modified!A179) + 1) - FIND(",", Articles_collection_modified!A179) - 1)</f>
        <v>https://im-mining.com/2025/05/11/komastu-collaborates-with-dimaag-on-mobile-megawatt-charging-system/</v>
      </c>
      <c r="C179" t="str">
        <f>IF(ISNUMBER(FIND(", vol",Articles_collection_modified!A179)), MID(Articles_collection_modified!A179, FIND(", vol", Articles_collection_modified!A179) + 5, FIND(",", Articles_collection_modified!A179, FIND(", vol", Articles_collection_modified!A179) + 5) - FIND(", vol", Articles_collection_modified!A179) - 5), MID(Articles_collection_modified!A179, FIND(",vol", Articles_collection_modified!A179) + 4, FIND(",", Articles_collection_modified!A179, FIND(",vol", Articles_collection_modified!A179) + 4) - FIND(",vol",Articles_collection_modified!A179) - 4))</f>
        <v>11</v>
      </c>
      <c r="D179" t="str">
        <f>IF(ISNUMBER(FIND(", 20", Articles_collection_modified!A179)), MID(Articles_collection_modified!A179, FIND(", 20", Articles_collection_modified!A179) + 2, FIND(",", Articles_collection_modified!A179, FIND(", 20", Articles_collection_modified!A179) + 2) - FIND(", 20", Articles_collection_modified!A179) - 2), MID(Articles_collection_modified!A179, FIND(",20", Articles_collection_modified!A179) + 1, FIND(",", Articles_collection_modified!A179, FIND(",20", Articles_collection_modified!A179) + 1) - FIND(",20", Articles_collection_modified!A179) - 1))</f>
        <v>2025-w19</v>
      </c>
      <c r="E179" t="str">
        <f t="shared" si="4"/>
        <v>2025</v>
      </c>
      <c r="F179" t="str">
        <f t="shared" si="5"/>
        <v>19</v>
      </c>
      <c r="G179" t="str" cm="1">
        <f t="array" ref="G179">_xlfn.TEXTJOIN(", ", TRUE, IF(ISNUMBER(SEARCH(Index!$A$8:$A$22, Articles_collection_modified!A179)), Index!$A$8:$A$22, ""))</f>
        <v>Battery, Electrification, Mobile</v>
      </c>
      <c r="H179" t="str" cm="1">
        <f t="array" ref="H179">IFERROR(INDEX(Index!$A$8:$A$22, MATCH(TRUE, ISNUMBER(SEARCH(Index!$A$8:$A$22, Articles_collection_modified!A179)), 0)), "")</f>
        <v>Battery</v>
      </c>
      <c r="I179" t="str" cm="1">
        <f t="array" ref="I179">IFERROR(INDEX(Index!$A$3:$A$5, MATCH(TRUE, ISNUMBER(SEARCH(Index!$A$3:$A$5, Articles_collection_modified!A179)), 0)), "")</f>
        <v>SEEP</v>
      </c>
      <c r="J179" t="str" cm="1">
        <f t="array" ref="J179">IFERROR(INDEX(Index!$A$25:$A$69, MATCH(TRUE, ISNUMBER(SEARCH(Index!$A$25:$A$69, Articles_collection_modified!A179)), 0)), "")</f>
        <v>partnership</v>
      </c>
      <c r="K179" t="str" cm="1">
        <f t="array" ref="K179">IFERROR(INDEX(Index!$C$3:$C$5, MATCH(TRUE, ISNUMBER(SEARCH(Index!$C$3:$C$5, Articles_collection_modified!A179)), 0)), "")</f>
        <v>H2</v>
      </c>
      <c r="L179" t="str" cm="1">
        <f t="array" ref="L179">_xlfn.TEXTJOIN(", ", TRUE, IF(ISNUMBER(SEARCH(Index!$C$8:$C$58, Articles_collection_modified!A179)), Index!$C$8:$C$58, ""))</f>
        <v>ES-2, HA-1</v>
      </c>
      <c r="M179" t="str" cm="1">
        <f t="array" ref="M179">_xlfn.TEXTJOIN(", ", TRUE, IFERROR(VLOOKUP(_xlfn.TEXTSPLIT(L179, ", "), Index!$C$8:$D$58, 2, FALSE), ""))</f>
        <v>Enhanced Emission Policy, Green &amp; Connected Construction site</v>
      </c>
      <c r="N179" t="str" cm="1">
        <f t="array" ref="N179">_xlfn.TEXTJOIN(", ", TRUE, _xlfn.UNIQUE(_xlfn.FILTERXML("&lt;t&gt;&lt;s&gt;" &amp; SUBSTITUTE(_xlfn.TEXTJOIN(", ", TRUE, _xlfn.UNIQUE(_xlfn._xlws.FILTER(IFERROR(VLOOKUP(LEFT(_xlfn.TEXTSPLIT(L179, ", "), FIND("-", _xlfn.TEXTSPLIT(L179, ", ")) - 1), Index!$F$8:$G$13, 2, FALSE), ""), IFERROR(VLOOKUP(LEFT(_xlfn.TEXTSPLIT(L179, ", "), FIND("-", _xlfn.TEXTSPLIT(L179, ", ")) - 1), Index!$F$8:$G$13, 2, FALSE), "") &lt;&gt; ""))), ", ", "&lt;/s&gt;&lt;s&gt;") &amp; "&lt;/s&gt;&lt;/t&gt;", "//s[normalize-space()]")))</f>
        <v>Ecological Sustainability, Hydraulic Applications Ecosystem</v>
      </c>
      <c r="O179" t="str" cm="1">
        <f t="array" ref="O179">IFERROR(INDEX(Index!$C$8:$C$58, MATCH(TRUE, ISNUMBER(SEARCH(Index!$C$8:$C$58, Articles_collection_modified!A179)), 0)), "")</f>
        <v>ES-2</v>
      </c>
      <c r="P179" t="str">
        <f>IFERROR(VLOOKUP(LEFT(O179, FIND("-", O179)-1), Index!$F$8:$G$13, 2, FALSE), "Not Found")</f>
        <v>Ecological Sustainability</v>
      </c>
      <c r="Q179" t="str">
        <f>IFERROR(VLOOKUP(O179, Index!$C$8:$D$58, 2, FALSE), "Not Found")</f>
        <v>Enhanced Emission Policy</v>
      </c>
    </row>
    <row r="180" spans="1:17" x14ac:dyDescent="0.3">
      <c r="A180" t="str">
        <f>LEFT(Articles_collection_modified!A180, FIND(",", Articles_collection_modified!A180) - 1)</f>
        <v>International Mining | Ouster &amp; Komatsu partner on 3D LiDAR for autonomous mining equipment</v>
      </c>
      <c r="B180" t="str">
        <f>MID(Articles_collection_modified!A180, FIND(",", Articles_collection_modified!A180) + 1, FIND(",", Articles_collection_modified!A180, FIND(",", Articles_collection_modified!A180) + 1) - FIND(",", Articles_collection_modified!A180) - 1)</f>
        <v>https://im-mining.com/2025/05/08/ouster-komatsu-partner-on-3d-lidar-for-autonomous-mining-equipment/</v>
      </c>
      <c r="C180" t="str">
        <f>IF(ISNUMBER(FIND(", vol",Articles_collection_modified!A180)), MID(Articles_collection_modified!A180, FIND(", vol", Articles_collection_modified!A180) + 5, FIND(",", Articles_collection_modified!A180, FIND(", vol", Articles_collection_modified!A180) + 5) - FIND(", vol", Articles_collection_modified!A180) - 5), MID(Articles_collection_modified!A180, FIND(",vol", Articles_collection_modified!A180) + 4, FIND(",", Articles_collection_modified!A180, FIND(",vol", Articles_collection_modified!A180) + 4) - FIND(",vol",Articles_collection_modified!A180) - 4))</f>
        <v>11</v>
      </c>
      <c r="D180" t="str">
        <f>IF(ISNUMBER(FIND(", 20", Articles_collection_modified!A180)), MID(Articles_collection_modified!A180, FIND(", 20", Articles_collection_modified!A180) + 2, FIND(",", Articles_collection_modified!A180, FIND(", 20", Articles_collection_modified!A180) + 2) - FIND(", 20", Articles_collection_modified!A180) - 2), MID(Articles_collection_modified!A180, FIND(",20", Articles_collection_modified!A180) + 1, FIND(",", Articles_collection_modified!A180, FIND(",20", Articles_collection_modified!A180) + 1) - FIND(",20", Articles_collection_modified!A180) - 1))</f>
        <v>2025-w19</v>
      </c>
      <c r="E180" t="str">
        <f t="shared" si="4"/>
        <v>2025</v>
      </c>
      <c r="F180" t="str">
        <f t="shared" si="5"/>
        <v>19</v>
      </c>
      <c r="G180" t="str" cm="1">
        <f t="array" ref="G180">_xlfn.TEXTJOIN(", ", TRUE, IF(ISNUMBER(SEARCH(Index!$A$8:$A$22, Articles_collection_modified!A180)), Index!$A$8:$A$22, ""))</f>
        <v>Mobile, Sensors</v>
      </c>
      <c r="H180" t="str" cm="1">
        <f t="array" ref="H180">IFERROR(INDEX(Index!$A$8:$A$22, MATCH(TRUE, ISNUMBER(SEARCH(Index!$A$8:$A$22, Articles_collection_modified!A180)), 0)), "")</f>
        <v>Mobile</v>
      </c>
      <c r="I180" t="str" cm="1">
        <f t="array" ref="I180">IFERROR(INDEX(Index!$A$3:$A$5, MATCH(TRUE, ISNUMBER(SEARCH(Index!$A$3:$A$5, Articles_collection_modified!A180)), 0)), "")</f>
        <v>SEEP</v>
      </c>
      <c r="J180" t="str" cm="1">
        <f t="array" ref="J180">IFERROR(INDEX(Index!$A$25:$A$69, MATCH(TRUE, ISNUMBER(SEARCH(Index!$A$25:$A$69, Articles_collection_modified!A180)), 0)), "")</f>
        <v>partnership</v>
      </c>
      <c r="K180" t="str" cm="1">
        <f t="array" ref="K180">IFERROR(INDEX(Index!$C$3:$C$5, MATCH(TRUE, ISNUMBER(SEARCH(Index!$C$3:$C$5, Articles_collection_modified!A180)), 0)), "")</f>
        <v>H2</v>
      </c>
      <c r="L180" t="str" cm="1">
        <f t="array" ref="L180">_xlfn.TEXTJOIN(", ", TRUE, IF(ISNUMBER(SEARCH(Index!$C$8:$C$58, Articles_collection_modified!A180)), Index!$C$8:$C$58, ""))</f>
        <v>HA-1</v>
      </c>
      <c r="M180" t="str" cm="1">
        <f t="array" ref="M180">_xlfn.TEXTJOIN(", ", TRUE, IFERROR(VLOOKUP(_xlfn.TEXTSPLIT(L180, ", "), Index!$C$8:$D$58, 2, FALSE), ""))</f>
        <v>Green &amp; Connected Construction site</v>
      </c>
      <c r="N180" t="str" cm="1">
        <f t="array" ref="N180">_xlfn.TEXTJOIN(", ", TRUE, _xlfn.UNIQUE(_xlfn.FILTERXML("&lt;t&gt;&lt;s&gt;" &amp; SUBSTITUTE(_xlfn.TEXTJOIN(", ", TRUE, _xlfn.UNIQUE(_xlfn._xlws.FILTER(IFERROR(VLOOKUP(LEFT(_xlfn.TEXTSPLIT(L180, ", "), FIND("-", _xlfn.TEXTSPLIT(L180, ", ")) - 1), Index!$F$8:$G$13, 2, FALSE), ""), IFERROR(VLOOKUP(LEFT(_xlfn.TEXTSPLIT(L180, ", "), FIND("-", _xlfn.TEXTSPLIT(L180, ", ")) - 1), Index!$F$8:$G$13, 2, FALSE), "") &lt;&gt; ""))), ", ", "&lt;/s&gt;&lt;s&gt;") &amp; "&lt;/s&gt;&lt;/t&gt;", "//s[normalize-space()]")))</f>
        <v>Hydraulic Applications Ecosystem</v>
      </c>
      <c r="O180" t="str" cm="1">
        <f t="array" ref="O180">IFERROR(INDEX(Index!$C$8:$C$58, MATCH(TRUE, ISNUMBER(SEARCH(Index!$C$8:$C$58, Articles_collection_modified!A180)), 0)), "")</f>
        <v>HA-1</v>
      </c>
      <c r="P180" t="str">
        <f>IFERROR(VLOOKUP(LEFT(O180, FIND("-", O180)-1), Index!$F$8:$G$13, 2, FALSE), "Not Found")</f>
        <v>Hydraulic Applications Ecosystem</v>
      </c>
      <c r="Q180" t="str">
        <f>IFERROR(VLOOKUP(O180, Index!$C$8:$D$58, 2, FALSE), "Not Found")</f>
        <v>Green &amp; Connected Construction site</v>
      </c>
    </row>
    <row r="181" spans="1:17" x14ac:dyDescent="0.3">
      <c r="A181" t="str">
        <f>LEFT(Articles_collection_modified!A181, FIND(",", Articles_collection_modified!A181) - 1)</f>
        <v>Schneider Electric Unveils Industrial Gen AI Copilot in Collaboration with Microsoft | ManufacturingTomorrow</v>
      </c>
      <c r="B181" t="str">
        <f>MID(Articles_collection_modified!A181, FIND(",", Articles_collection_modified!A181) + 1, FIND(",", Articles_collection_modified!A181, FIND(",", Articles_collection_modified!A181) + 1) - FIND(",", Articles_collection_modified!A181) - 1)</f>
        <v>https://www.manufacturingtomorrow.com/news/2025/05/14/schneider-electric-unveils-industrial-gen-ai-copilot-in-collaboration-with-microsoft-/24969</v>
      </c>
      <c r="C181" t="str">
        <f>IF(ISNUMBER(FIND(", vol",Articles_collection_modified!A181)), MID(Articles_collection_modified!A181, FIND(", vol", Articles_collection_modified!A181) + 5, FIND(",", Articles_collection_modified!A181, FIND(", vol", Articles_collection_modified!A181) + 5) - FIND(", vol", Articles_collection_modified!A181) - 5), MID(Articles_collection_modified!A181, FIND(",vol", Articles_collection_modified!A181) + 4, FIND(",", Articles_collection_modified!A181, FIND(",vol", Articles_collection_modified!A181) + 4) - FIND(",vol",Articles_collection_modified!A181) - 4))</f>
        <v>11</v>
      </c>
      <c r="D181" t="str">
        <f>IF(ISNUMBER(FIND(", 20", Articles_collection_modified!A181)), MID(Articles_collection_modified!A181, FIND(", 20", Articles_collection_modified!A181) + 2, FIND(",", Articles_collection_modified!A181, FIND(", 20", Articles_collection_modified!A181) + 2) - FIND(", 20", Articles_collection_modified!A181) - 2), MID(Articles_collection_modified!A181, FIND(",20", Articles_collection_modified!A181) + 1, FIND(",", Articles_collection_modified!A181, FIND(",20", Articles_collection_modified!A181) + 1) - FIND(",20", Articles_collection_modified!A181) - 1))</f>
        <v>2025-w20</v>
      </c>
      <c r="E181" t="str">
        <f t="shared" si="4"/>
        <v>2025</v>
      </c>
      <c r="F181" t="str">
        <f t="shared" si="5"/>
        <v>20</v>
      </c>
      <c r="G181" t="str" cm="1">
        <f t="array" ref="G181">_xlfn.TEXTJOIN(", ", TRUE, IF(ISNUMBER(SEARCH(Index!$A$8:$A$22, Articles_collection_modified!A181)), Index!$A$8:$A$22, ""))</f>
        <v>Industrial mfg</v>
      </c>
      <c r="H181" t="str" cm="1">
        <f t="array" ref="H181">IFERROR(INDEX(Index!$A$8:$A$22, MATCH(TRUE, ISNUMBER(SEARCH(Index!$A$8:$A$22, Articles_collection_modified!A181)), 0)), "")</f>
        <v>Industrial mfg</v>
      </c>
      <c r="I181" t="str" cm="1">
        <f t="array" ref="I181">IFERROR(INDEX(Index!$A$3:$A$5, MATCH(TRUE, ISNUMBER(SEARCH(Index!$A$3:$A$5, Articles_collection_modified!A181)), 0)), "")</f>
        <v>SEEP</v>
      </c>
      <c r="J181" t="str" cm="1">
        <f t="array" ref="J181">IFERROR(INDEX(Index!$A$25:$A$69, MATCH(TRUE, ISNUMBER(SEARCH(Index!$A$25:$A$69, Articles_collection_modified!A181)), 0)), "")</f>
        <v>partnership</v>
      </c>
      <c r="K181" t="str" cm="1">
        <f t="array" ref="K181">IFERROR(INDEX(Index!$C$3:$C$5, MATCH(TRUE, ISNUMBER(SEARCH(Index!$C$3:$C$5, Articles_collection_modified!A181)), 0)), "")</f>
        <v>H2</v>
      </c>
      <c r="L181" t="str" cm="1">
        <f t="array" ref="L181">_xlfn.TEXTJOIN(", ", TRUE, IF(ISNUMBER(SEARCH(Index!$C$8:$C$58, Articles_collection_modified!A181)), Index!$C$8:$C$58, ""))</f>
        <v>HA-5, IPr-3, SD-2</v>
      </c>
      <c r="M181" t="str" cm="1">
        <f t="array" ref="M181">_xlfn.TEXTJOIN(", ", TRUE, IFERROR(VLOOKUP(_xlfn.TEXTSPLIT(L181, ", "), Index!$C$8:$D$58, 2, FALSE), ""))</f>
        <v>Intelligent &amp; Efficient Factory, Intelligent Worker Assistant, Advanced AI Capabilities</v>
      </c>
      <c r="N181" t="str" cm="1">
        <f t="array" ref="N181">_xlfn.TEXTJOIN(", ", TRUE, _xlfn.UNIQUE(_xlfn.FILTERXML("&lt;t&gt;&lt;s&gt;" &amp; SUBSTITUTE(_xlfn.TEXTJOIN(", ", TRUE, _xlfn.UNIQUE(_xlfn._xlws.FILTER(IFERROR(VLOOKUP(LEFT(_xlfn.TEXTSPLIT(L181, ", "), FIND("-", _xlfn.TEXTSPLIT(L181, ", ")) - 1), Index!$F$8:$G$13, 2, FALSE), ""), IFERROR(VLOOKUP(LEFT(_xlfn.TEXTSPLIT(L181, ", "), FIND("-", _xlfn.TEXTSPLIT(L181, ", ")) - 1), Index!$F$8:$G$13, 2, FALSE), "") &lt;&gt; ""))), ", ", "&lt;/s&gt;&lt;s&gt;") &amp; "&lt;/s&gt;&lt;/t&gt;", "//s[normalize-space()]")))</f>
        <v>Hydraulic Applications Ecosystem, Intelligent Production, Smart Data Usage</v>
      </c>
      <c r="O181" t="str" cm="1">
        <f t="array" ref="O181">IFERROR(INDEX(Index!$C$8:$C$58, MATCH(TRUE, ISNUMBER(SEARCH(Index!$C$8:$C$58, Articles_collection_modified!A181)), 0)), "")</f>
        <v>HA-5</v>
      </c>
      <c r="P181" t="str">
        <f>IFERROR(VLOOKUP(LEFT(O181, FIND("-", O181)-1), Index!$F$8:$G$13, 2, FALSE), "Not Found")</f>
        <v>Hydraulic Applications Ecosystem</v>
      </c>
      <c r="Q181" t="str">
        <f>IFERROR(VLOOKUP(O181, Index!$C$8:$D$58, 2, FALSE), "Not Found")</f>
        <v>Intelligent &amp; Efficient Factory</v>
      </c>
    </row>
    <row r="182" spans="1:17" x14ac:dyDescent="0.3">
      <c r="A182" t="str">
        <f>LEFT(Articles_collection_modified!A182, FIND(",", Articles_collection_modified!A182) - 1)</f>
        <v>Proportionalventile fÃ¼r Motoren und Brennstoffzellen</v>
      </c>
      <c r="B182" t="str">
        <f>MID(Articles_collection_modified!A182, FIND(",", Articles_collection_modified!A182) + 1, FIND(",", Articles_collection_modified!A182, FIND(",", Articles_collection_modified!A182) + 1) - FIND(",", Articles_collection_modified!A182) - 1)</f>
        <v>https://www.oup-fluidtechnik.de/proportionalventile-fuer-motoren-und-brennstoffzellen/</v>
      </c>
      <c r="C182" t="str">
        <f>IF(ISNUMBER(FIND(", vol",Articles_collection_modified!A182)), MID(Articles_collection_modified!A182, FIND(", vol", Articles_collection_modified!A182) + 5, FIND(",", Articles_collection_modified!A182, FIND(", vol", Articles_collection_modified!A182) + 5) - FIND(", vol", Articles_collection_modified!A182) - 5), MID(Articles_collection_modified!A182, FIND(",vol", Articles_collection_modified!A182) + 4, FIND(",", Articles_collection_modified!A182, FIND(",vol", Articles_collection_modified!A182) + 4) - FIND(",vol",Articles_collection_modified!A182) - 4))</f>
        <v>11</v>
      </c>
      <c r="D182" t="str">
        <f>IF(ISNUMBER(FIND(", 20", Articles_collection_modified!A182)), MID(Articles_collection_modified!A182, FIND(", 20", Articles_collection_modified!A182) + 2, FIND(",", Articles_collection_modified!A182, FIND(", 20", Articles_collection_modified!A182) + 2) - FIND(", 20", Articles_collection_modified!A182) - 2), MID(Articles_collection_modified!A182, FIND(",20", Articles_collection_modified!A182) + 1, FIND(",", Articles_collection_modified!A182, FIND(",20", Articles_collection_modified!A182) + 1) - FIND(",20", Articles_collection_modified!A182) - 1))</f>
        <v>2025-w19</v>
      </c>
      <c r="E182" t="str">
        <f t="shared" si="4"/>
        <v>2025</v>
      </c>
      <c r="F182" t="str">
        <f t="shared" si="5"/>
        <v>19</v>
      </c>
      <c r="G182" t="str" cm="1">
        <f t="array" ref="G182">_xlfn.TEXTJOIN(", ", TRUE, IF(ISNUMBER(SEARCH(Index!$A$8:$A$22, Articles_collection_modified!A182)), Index!$A$8:$A$22, ""))</f>
        <v>Hydraulics</v>
      </c>
      <c r="H182" t="str" cm="1">
        <f t="array" ref="H182">IFERROR(INDEX(Index!$A$8:$A$22, MATCH(TRUE, ISNUMBER(SEARCH(Index!$A$8:$A$22, Articles_collection_modified!A182)), 0)), "")</f>
        <v>Hydraulics</v>
      </c>
      <c r="I182" t="str" cm="1">
        <f t="array" ref="I182">IFERROR(INDEX(Index!$A$3:$A$5, MATCH(TRUE, ISNUMBER(SEARCH(Index!$A$3:$A$5, Articles_collection_modified!A182)), 0)), "")</f>
        <v>SEEP</v>
      </c>
      <c r="J182" t="str" cm="1">
        <f t="array" ref="J182">IFERROR(INDEX(Index!$A$25:$A$69, MATCH(TRUE, ISNUMBER(SEARCH(Index!$A$25:$A$69, Articles_collection_modified!A182)), 0)), "")</f>
        <v>market development</v>
      </c>
      <c r="K182" t="str" cm="1">
        <f t="array" ref="K182">IFERROR(INDEX(Index!$C$3:$C$5, MATCH(TRUE, ISNUMBER(SEARCH(Index!$C$3:$C$5, Articles_collection_modified!A182)), 0)), "")</f>
        <v>H1</v>
      </c>
      <c r="L182" t="str" cm="1">
        <f t="array" ref="L182">_xlfn.TEXTJOIN(", ", TRUE, IF(ISNUMBER(SEARCH(Index!$C$8:$C$58, Articles_collection_modified!A182)), Index!$C$8:$C$58, ""))</f>
        <v>ES-2, NB-6</v>
      </c>
      <c r="M182" t="str" cm="1">
        <f t="array" ref="M182">_xlfn.TEXTJOIN(", ", TRUE, IFERROR(VLOOKUP(_xlfn.TEXTSPLIT(L182, ", "), Index!$C$8:$D$58, 2, FALSE), ""))</f>
        <v>Enhanced Emission Policy, Green Energy System</v>
      </c>
      <c r="N182" t="str" cm="1">
        <f t="array" ref="N182">_xlfn.TEXTJOIN(", ", TRUE, _xlfn.UNIQUE(_xlfn.FILTERXML("&lt;t&gt;&lt;s&gt;" &amp; SUBSTITUTE(_xlfn.TEXTJOIN(", ", TRUE, _xlfn.UNIQUE(_xlfn._xlws.FILTER(IFERROR(VLOOKUP(LEFT(_xlfn.TEXTSPLIT(L182, ", "), FIND("-", _xlfn.TEXTSPLIT(L182, ", ")) - 1), Index!$F$8:$G$13, 2, FALSE), ""), IFERROR(VLOOKUP(LEFT(_xlfn.TEXTSPLIT(L182, ", "), FIND("-", _xlfn.TEXTSPLIT(L182, ", ")) - 1), Index!$F$8:$G$13, 2, FALSE), "") &lt;&gt; ""))), ", ", "&lt;/s&gt;&lt;s&gt;") &amp; "&lt;/s&gt;&lt;/t&gt;", "//s[normalize-space()]")))</f>
        <v>Ecological Sustainability, New Business</v>
      </c>
      <c r="O182" t="str" cm="1">
        <f t="array" ref="O182">IFERROR(INDEX(Index!$C$8:$C$58, MATCH(TRUE, ISNUMBER(SEARCH(Index!$C$8:$C$58, Articles_collection_modified!A182)), 0)), "")</f>
        <v>ES-2</v>
      </c>
      <c r="P182" t="str">
        <f>IFERROR(VLOOKUP(LEFT(O182, FIND("-", O182)-1), Index!$F$8:$G$13, 2, FALSE), "Not Found")</f>
        <v>Ecological Sustainability</v>
      </c>
      <c r="Q182" t="str">
        <f>IFERROR(VLOOKUP(O182, Index!$C$8:$D$58, 2, FALSE), "Not Found")</f>
        <v>Enhanced Emission Policy</v>
      </c>
    </row>
    <row r="183" spans="1:17" x14ac:dyDescent="0.3">
      <c r="A183" t="str">
        <f>LEFT(Articles_collection_modified!A183, FIND(",", Articles_collection_modified!A183) - 1)</f>
        <v>Exclusive: Laser-powered fusion experiment more than doubles its power output | TechCrunch</v>
      </c>
      <c r="B183" t="str">
        <f>MID(Articles_collection_modified!A183, FIND(",", Articles_collection_modified!A183) + 1, FIND(",", Articles_collection_modified!A183, FIND(",", Articles_collection_modified!A183) + 1) - FIND(",", Articles_collection_modified!A183) - 1)</f>
        <v>https://techcrunch.com/2025/05/17/laser-powered-fusion-experiment-more-than-doubles-its-power-output/</v>
      </c>
      <c r="C183" t="str">
        <f>IF(ISNUMBER(FIND(", vol",Articles_collection_modified!A183)), MID(Articles_collection_modified!A183, FIND(", vol", Articles_collection_modified!A183) + 5, FIND(",", Articles_collection_modified!A183, FIND(", vol", Articles_collection_modified!A183) + 5) - FIND(", vol", Articles_collection_modified!A183) - 5), MID(Articles_collection_modified!A183, FIND(",vol", Articles_collection_modified!A183) + 4, FIND(",", Articles_collection_modified!A183, FIND(",vol", Articles_collection_modified!A183) + 4) - FIND(",vol",Articles_collection_modified!A183) - 4))</f>
        <v>11</v>
      </c>
      <c r="D183" t="str">
        <f>IF(ISNUMBER(FIND(", 20", Articles_collection_modified!A183)), MID(Articles_collection_modified!A183, FIND(", 20", Articles_collection_modified!A183) + 2, FIND(",", Articles_collection_modified!A183, FIND(", 20", Articles_collection_modified!A183) + 2) - FIND(", 20", Articles_collection_modified!A183) - 2), MID(Articles_collection_modified!A183, FIND(",20", Articles_collection_modified!A183) + 1, FIND(",", Articles_collection_modified!A183, FIND(",20", Articles_collection_modified!A183) + 1) - FIND(",20", Articles_collection_modified!A183) - 1))</f>
        <v>2025-w20</v>
      </c>
      <c r="E183" t="str">
        <f t="shared" si="4"/>
        <v>2025</v>
      </c>
      <c r="F183" t="str">
        <f t="shared" si="5"/>
        <v>20</v>
      </c>
      <c r="G183" t="str" cm="1">
        <f t="array" ref="G183">_xlfn.TEXTJOIN(", ", TRUE, IF(ISNUMBER(SEARCH(Index!$A$8:$A$22, Articles_collection_modified!A183)), Index!$A$8:$A$22, ""))</f>
        <v>Sustainability</v>
      </c>
      <c r="H183" t="str" cm="1">
        <f t="array" ref="H183">IFERROR(INDEX(Index!$A$8:$A$22, MATCH(TRUE, ISNUMBER(SEARCH(Index!$A$8:$A$22, Articles_collection_modified!A183)), 0)), "")</f>
        <v>Sustainability</v>
      </c>
      <c r="I183" t="str" cm="1">
        <f t="array" ref="I183">IFERROR(INDEX(Index!$A$3:$A$5, MATCH(TRUE, ISNUMBER(SEARCH(Index!$A$3:$A$5, Articles_collection_modified!A183)), 0)), "")</f>
        <v>Technology</v>
      </c>
      <c r="J183" t="str" cm="1">
        <f t="array" ref="J183">IFERROR(INDEX(Index!$A$25:$A$69, MATCH(TRUE, ISNUMBER(SEARCH(Index!$A$25:$A$69, Articles_collection_modified!A183)), 0)), "")</f>
        <v>Energy Generation</v>
      </c>
      <c r="K183" t="str" cm="1">
        <f t="array" ref="K183">IFERROR(INDEX(Index!$C$3:$C$5, MATCH(TRUE, ISNUMBER(SEARCH(Index!$C$3:$C$5, Articles_collection_modified!A183)), 0)), "")</f>
        <v>H3</v>
      </c>
      <c r="L183" t="str" cm="1">
        <f t="array" ref="L183">_xlfn.TEXTJOIN(", ", TRUE, IF(ISNUMBER(SEARCH(Index!$C$8:$C$58, Articles_collection_modified!A183)), Index!$C$8:$C$58, ""))</f>
        <v>ES-2, NB-6</v>
      </c>
      <c r="M183" t="str" cm="1">
        <f t="array" ref="M183">_xlfn.TEXTJOIN(", ", TRUE, IFERROR(VLOOKUP(_xlfn.TEXTSPLIT(L183, ", "), Index!$C$8:$D$58, 2, FALSE), ""))</f>
        <v>Enhanced Emission Policy, Green Energy System</v>
      </c>
      <c r="N183" t="str" cm="1">
        <f t="array" ref="N183">_xlfn.TEXTJOIN(", ", TRUE, _xlfn.UNIQUE(_xlfn.FILTERXML("&lt;t&gt;&lt;s&gt;" &amp; SUBSTITUTE(_xlfn.TEXTJOIN(", ", TRUE, _xlfn.UNIQUE(_xlfn._xlws.FILTER(IFERROR(VLOOKUP(LEFT(_xlfn.TEXTSPLIT(L183, ", "), FIND("-", _xlfn.TEXTSPLIT(L183, ", ")) - 1), Index!$F$8:$G$13, 2, FALSE), ""), IFERROR(VLOOKUP(LEFT(_xlfn.TEXTSPLIT(L183, ", "), FIND("-", _xlfn.TEXTSPLIT(L183, ", ")) - 1), Index!$F$8:$G$13, 2, FALSE), "") &lt;&gt; ""))), ", ", "&lt;/s&gt;&lt;s&gt;") &amp; "&lt;/s&gt;&lt;/t&gt;", "//s[normalize-space()]")))</f>
        <v>Ecological Sustainability, New Business</v>
      </c>
      <c r="O183" t="str" cm="1">
        <f t="array" ref="O183">IFERROR(INDEX(Index!$C$8:$C$58, MATCH(TRUE, ISNUMBER(SEARCH(Index!$C$8:$C$58, Articles_collection_modified!A183)), 0)), "")</f>
        <v>ES-2</v>
      </c>
      <c r="P183" t="str">
        <f>IFERROR(VLOOKUP(LEFT(O183, FIND("-", O183)-1), Index!$F$8:$G$13, 2, FALSE), "Not Found")</f>
        <v>Ecological Sustainability</v>
      </c>
      <c r="Q183" t="str">
        <f>IFERROR(VLOOKUP(O183, Index!$C$8:$D$58, 2, FALSE), "Not Found")</f>
        <v>Enhanced Emission Policy</v>
      </c>
    </row>
    <row r="184" spans="1:17" x14ac:dyDescent="0.3">
      <c r="A184" t="str">
        <f>LEFT(Articles_collection_modified!A184, FIND(",", Articles_collection_modified!A184) - 1)</f>
        <v>DEVELON Introduces Its Next-Generation Log Loaders Road Builders : CEG</v>
      </c>
      <c r="B184" t="str">
        <f>MID(Articles_collection_modified!A184, FIND(",", Articles_collection_modified!A184) + 1, FIND(",", Articles_collection_modified!A184, FIND(",", Articles_collection_modified!A184) + 1) - FIND(",", Articles_collection_modified!A184) - 1)</f>
        <v>https://www.constructionequipmentguide.com/develon-introduces-its-next-generation-log-loaders-road-builders/68045</v>
      </c>
      <c r="C184" t="str">
        <f>IF(ISNUMBER(FIND(", vol",Articles_collection_modified!A184)), MID(Articles_collection_modified!A184, FIND(", vol", Articles_collection_modified!A184) + 5, FIND(",", Articles_collection_modified!A184, FIND(", vol", Articles_collection_modified!A184) + 5) - FIND(", vol", Articles_collection_modified!A184) - 5), MID(Articles_collection_modified!A184, FIND(",vol", Articles_collection_modified!A184) + 4, FIND(",", Articles_collection_modified!A184, FIND(",vol", Articles_collection_modified!A184) + 4) - FIND(",vol",Articles_collection_modified!A184) - 4))</f>
        <v>11</v>
      </c>
      <c r="D184" t="str">
        <f>IF(ISNUMBER(FIND(", 20", Articles_collection_modified!A184)), MID(Articles_collection_modified!A184, FIND(", 20", Articles_collection_modified!A184) + 2, FIND(",", Articles_collection_modified!A184, FIND(", 20", Articles_collection_modified!A184) + 2) - FIND(", 20", Articles_collection_modified!A184) - 2), MID(Articles_collection_modified!A184, FIND(",20", Articles_collection_modified!A184) + 1, FIND(",", Articles_collection_modified!A184, FIND(",20", Articles_collection_modified!A184) + 1) - FIND(",20", Articles_collection_modified!A184) - 1))</f>
        <v>2025-w21</v>
      </c>
      <c r="E184" t="str">
        <f t="shared" si="4"/>
        <v>2025</v>
      </c>
      <c r="F184" t="str">
        <f t="shared" si="5"/>
        <v>21</v>
      </c>
      <c r="G184" t="str" cm="1">
        <f t="array" ref="G184">_xlfn.TEXTJOIN(", ", TRUE, IF(ISNUMBER(SEARCH(Index!$A$8:$A$22, Articles_collection_modified!A184)), Index!$A$8:$A$22, ""))</f>
        <v>Mobile</v>
      </c>
      <c r="H184" t="str" cm="1">
        <f t="array" ref="H184">IFERROR(INDEX(Index!$A$8:$A$22, MATCH(TRUE, ISNUMBER(SEARCH(Index!$A$8:$A$22, Articles_collection_modified!A184)), 0)), "")</f>
        <v>Mobile</v>
      </c>
      <c r="I184" t="str" cm="1">
        <f t="array" ref="I184">IFERROR(INDEX(Index!$A$3:$A$5, MATCH(TRUE, ISNUMBER(SEARCH(Index!$A$3:$A$5, Articles_collection_modified!A184)), 0)), "")</f>
        <v>product release</v>
      </c>
      <c r="J184" t="str" cm="1">
        <f t="array" ref="J184">IFERROR(INDEX(Index!$A$25:$A$69, MATCH(TRUE, ISNUMBER(SEARCH(Index!$A$25:$A$69, Articles_collection_modified!A184)), 0)), "")</f>
        <v>System</v>
      </c>
      <c r="K184" t="str" cm="1">
        <f t="array" ref="K184">IFERROR(INDEX(Index!$C$3:$C$5, MATCH(TRUE, ISNUMBER(SEARCH(Index!$C$3:$C$5, Articles_collection_modified!A184)), 0)), "")</f>
        <v>H1</v>
      </c>
      <c r="L184" t="str" cm="1">
        <f t="array" ref="L184">_xlfn.TEXTJOIN(", ", TRUE, IF(ISNUMBER(SEARCH(Index!$C$8:$C$58, Articles_collection_modified!A184)), Index!$C$8:$C$58, ""))</f>
        <v>HA-7</v>
      </c>
      <c r="M184" t="str" cm="1">
        <f t="array" ref="M184">_xlfn.TEXTJOIN(", ", TRUE, IFERROR(VLOOKUP(_xlfn.TEXTSPLIT(L184, ", "), Index!$C$8:$D$58, 2, FALSE), ""))</f>
        <v>Future Wood &amp; Forest Industry</v>
      </c>
      <c r="N184" t="str" cm="1">
        <f t="array" ref="N184">_xlfn.TEXTJOIN(", ", TRUE, _xlfn.UNIQUE(_xlfn.FILTERXML("&lt;t&gt;&lt;s&gt;" &amp; SUBSTITUTE(_xlfn.TEXTJOIN(", ", TRUE, _xlfn.UNIQUE(_xlfn._xlws.FILTER(IFERROR(VLOOKUP(LEFT(_xlfn.TEXTSPLIT(L184, ", "), FIND("-", _xlfn.TEXTSPLIT(L184, ", ")) - 1), Index!$F$8:$G$13, 2, FALSE), ""), IFERROR(VLOOKUP(LEFT(_xlfn.TEXTSPLIT(L184, ", "), FIND("-", _xlfn.TEXTSPLIT(L184, ", ")) - 1), Index!$F$8:$G$13, 2, FALSE), "") &lt;&gt; ""))), ", ", "&lt;/s&gt;&lt;s&gt;") &amp; "&lt;/s&gt;&lt;/t&gt;", "//s[normalize-space()]")))</f>
        <v>Hydraulic Applications Ecosystem</v>
      </c>
      <c r="O184" t="str" cm="1">
        <f t="array" ref="O184">IFERROR(INDEX(Index!$C$8:$C$58, MATCH(TRUE, ISNUMBER(SEARCH(Index!$C$8:$C$58, Articles_collection_modified!A184)), 0)), "")</f>
        <v>HA-7</v>
      </c>
      <c r="P184" t="str">
        <f>IFERROR(VLOOKUP(LEFT(O184, FIND("-", O184)-1), Index!$F$8:$G$13, 2, FALSE), "Not Found")</f>
        <v>Hydraulic Applications Ecosystem</v>
      </c>
      <c r="Q184" t="str">
        <f>IFERROR(VLOOKUP(O184, Index!$C$8:$D$58, 2, FALSE), "Not Found")</f>
        <v>Future Wood &amp; Forest Industry</v>
      </c>
    </row>
    <row r="185" spans="1:17" x14ac:dyDescent="0.3">
      <c r="A185" t="str">
        <f>LEFT(Articles_collection_modified!A185, FIND(",", Articles_collection_modified!A185) - 1)</f>
        <v>FEATURE: Volvo Construction Equipment - Electric &amp; Hybrid Vehicle Technology International</v>
      </c>
      <c r="B185" t="str">
        <f>MID(Articles_collection_modified!A185, FIND(",", Articles_collection_modified!A185) + 1, FIND(",", Articles_collection_modified!A185, FIND(",", Articles_collection_modified!A185) + 1) - FIND(",", Articles_collection_modified!A185) - 1)</f>
        <v>https://www.electrichybridvehicletechnology.com/features/feature-volvo-construction-equipment.html</v>
      </c>
      <c r="C185" t="str">
        <f>IF(ISNUMBER(FIND(", vol",Articles_collection_modified!A185)), MID(Articles_collection_modified!A185, FIND(", vol", Articles_collection_modified!A185) + 5, FIND(",", Articles_collection_modified!A185, FIND(", vol", Articles_collection_modified!A185) + 5) - FIND(", vol", Articles_collection_modified!A185) - 5), MID(Articles_collection_modified!A185, FIND(",vol", Articles_collection_modified!A185) + 4, FIND(",", Articles_collection_modified!A185, FIND(",vol", Articles_collection_modified!A185) + 4) - FIND(",vol",Articles_collection_modified!A185) - 4))</f>
        <v>11</v>
      </c>
      <c r="D185" t="str">
        <f>IF(ISNUMBER(FIND(", 20", Articles_collection_modified!A185)), MID(Articles_collection_modified!A185, FIND(", 20", Articles_collection_modified!A185) + 2, FIND(",", Articles_collection_modified!A185, FIND(", 20", Articles_collection_modified!A185) + 2) - FIND(", 20", Articles_collection_modified!A185) - 2), MID(Articles_collection_modified!A185, FIND(",20", Articles_collection_modified!A185) + 1, FIND(",", Articles_collection_modified!A185, FIND(",20", Articles_collection_modified!A185) + 1) - FIND(",20", Articles_collection_modified!A185) - 1))</f>
        <v>2025-w21</v>
      </c>
      <c r="E185" t="str">
        <f t="shared" si="4"/>
        <v>2025</v>
      </c>
      <c r="F185" t="str">
        <f t="shared" si="5"/>
        <v>21</v>
      </c>
      <c r="G185" t="str" cm="1">
        <f t="array" ref="G185">_xlfn.TEXTJOIN(", ", TRUE, IF(ISNUMBER(SEARCH(Index!$A$8:$A$22, Articles_collection_modified!A185)), Index!$A$8:$A$22, ""))</f>
        <v>Electrification, Mobile</v>
      </c>
      <c r="H185" t="str" cm="1">
        <f t="array" ref="H185">IFERROR(INDEX(Index!$A$8:$A$22, MATCH(TRUE, ISNUMBER(SEARCH(Index!$A$8:$A$22, Articles_collection_modified!A185)), 0)), "")</f>
        <v>Electrification</v>
      </c>
      <c r="I185" t="str" cm="1">
        <f t="array" ref="I185">IFERROR(INDEX(Index!$A$3:$A$5, MATCH(TRUE, ISNUMBER(SEARCH(Index!$A$3:$A$5, Articles_collection_modified!A185)), 0)), "")</f>
        <v>product release</v>
      </c>
      <c r="J185" t="str" cm="1">
        <f t="array" ref="J185">IFERROR(INDEX(Index!$A$25:$A$69, MATCH(TRUE, ISNUMBER(SEARCH(Index!$A$25:$A$69, Articles_collection_modified!A185)), 0)), "")</f>
        <v>System</v>
      </c>
      <c r="K185" t="str" cm="1">
        <f t="array" ref="K185">IFERROR(INDEX(Index!$C$3:$C$5, MATCH(TRUE, ISNUMBER(SEARCH(Index!$C$3:$C$5, Articles_collection_modified!A185)), 0)), "")</f>
        <v>H1</v>
      </c>
      <c r="L185" t="str" cm="1">
        <f t="array" ref="L185">_xlfn.TEXTJOIN(", ", TRUE, IF(ISNUMBER(SEARCH(Index!$C$8:$C$58, Articles_collection_modified!A185)), Index!$C$8:$C$58, ""))</f>
        <v>ES-2, HA-1, HA-4</v>
      </c>
      <c r="M185" t="str" cm="1">
        <f t="array" ref="M185">_xlfn.TEXTJOIN(", ", TRUE, IFERROR(VLOOKUP(_xlfn.TEXTSPLIT(L185, ", "), Index!$C$8:$D$58, 2, FALSE), ""))</f>
        <v>Enhanced Emission Policy, Green &amp; Connected Construction site, Autonomous Material Handling</v>
      </c>
      <c r="N185" t="str" cm="1">
        <f t="array" ref="N185">_xlfn.TEXTJOIN(", ", TRUE, _xlfn.UNIQUE(_xlfn.FILTERXML("&lt;t&gt;&lt;s&gt;" &amp; SUBSTITUTE(_xlfn.TEXTJOIN(", ", TRUE, _xlfn.UNIQUE(_xlfn._xlws.FILTER(IFERROR(VLOOKUP(LEFT(_xlfn.TEXTSPLIT(L185, ", "), FIND("-", _xlfn.TEXTSPLIT(L185, ", ")) - 1), Index!$F$8:$G$13, 2, FALSE), ""), IFERROR(VLOOKUP(LEFT(_xlfn.TEXTSPLIT(L185, ", "), FIND("-", _xlfn.TEXTSPLIT(L185, ", ")) - 1), Index!$F$8:$G$13, 2, FALSE), "") &lt;&gt; ""))), ", ", "&lt;/s&gt;&lt;s&gt;") &amp; "&lt;/s&gt;&lt;/t&gt;", "//s[normalize-space()]")))</f>
        <v>Ecological Sustainability, Hydraulic Applications Ecosystem</v>
      </c>
      <c r="O185" t="str" cm="1">
        <f t="array" ref="O185">IFERROR(INDEX(Index!$C$8:$C$58, MATCH(TRUE, ISNUMBER(SEARCH(Index!$C$8:$C$58, Articles_collection_modified!A185)), 0)), "")</f>
        <v>ES-2</v>
      </c>
      <c r="P185" t="str">
        <f>IFERROR(VLOOKUP(LEFT(O185, FIND("-", O185)-1), Index!$F$8:$G$13, 2, FALSE), "Not Found")</f>
        <v>Ecological Sustainability</v>
      </c>
      <c r="Q185" t="str">
        <f>IFERROR(VLOOKUP(O185, Index!$C$8:$D$58, 2, FALSE), "Not Found")</f>
        <v>Enhanced Emission Policy</v>
      </c>
    </row>
    <row r="186" spans="1:17" x14ac:dyDescent="0.3">
      <c r="A186" t="str">
        <f>LEFT(Articles_collection_modified!A186, FIND(",", Articles_collection_modified!A186) - 1)</f>
        <v>CATL to open 300 battery exchange stations for electric trucks by the end of the year - electrive.com</v>
      </c>
      <c r="B186" t="str">
        <f>MID(Articles_collection_modified!A186, FIND(",", Articles_collection_modified!A186) + 1, FIND(",", Articles_collection_modified!A186, FIND(",", Articles_collection_modified!A186) + 1) - FIND(",", Articles_collection_modified!A186) - 1)</f>
        <v>https://www.electrive.com/2025/05/19/catl-plans-to-open-300-battery-exchange-stations-for-e-trucks-by-the-end-of-the-year/</v>
      </c>
      <c r="C186" t="str">
        <f>IF(ISNUMBER(FIND(", vol",Articles_collection_modified!A186)), MID(Articles_collection_modified!A186, FIND(", vol", Articles_collection_modified!A186) + 5, FIND(",", Articles_collection_modified!A186, FIND(", vol", Articles_collection_modified!A186) + 5) - FIND(", vol", Articles_collection_modified!A186) - 5), MID(Articles_collection_modified!A186, FIND(",vol", Articles_collection_modified!A186) + 4, FIND(",", Articles_collection_modified!A186, FIND(",vol", Articles_collection_modified!A186) + 4) - FIND(",vol",Articles_collection_modified!A186) - 4))</f>
        <v>11</v>
      </c>
      <c r="D186" t="str">
        <f>IF(ISNUMBER(FIND(", 20", Articles_collection_modified!A186)), MID(Articles_collection_modified!A186, FIND(", 20", Articles_collection_modified!A186) + 2, FIND(",", Articles_collection_modified!A186, FIND(", 20", Articles_collection_modified!A186) + 2) - FIND(", 20", Articles_collection_modified!A186) - 2), MID(Articles_collection_modified!A186, FIND(",20", Articles_collection_modified!A186) + 1, FIND(",", Articles_collection_modified!A186, FIND(",20", Articles_collection_modified!A186) + 1) - FIND(",20", Articles_collection_modified!A186) - 1))</f>
        <v>2025-w21</v>
      </c>
      <c r="E186" t="str">
        <f t="shared" si="4"/>
        <v>2025</v>
      </c>
      <c r="F186" t="str">
        <f t="shared" si="5"/>
        <v>21</v>
      </c>
      <c r="G186" t="str" cm="1">
        <f t="array" ref="G186">_xlfn.TEXTJOIN(", ", TRUE, IF(ISNUMBER(SEARCH(Index!$A$8:$A$22, Articles_collection_modified!A186)), Index!$A$8:$A$22, ""))</f>
        <v>Battery, Electrification, Mobile</v>
      </c>
      <c r="H186" t="str" cm="1">
        <f t="array" ref="H186">IFERROR(INDEX(Index!$A$8:$A$22, MATCH(TRUE, ISNUMBER(SEARCH(Index!$A$8:$A$22, Articles_collection_modified!A186)), 0)), "")</f>
        <v>Battery</v>
      </c>
      <c r="I186" t="str" cm="1">
        <f t="array" ref="I186">IFERROR(INDEX(Index!$A$3:$A$5, MATCH(TRUE, ISNUMBER(SEARCH(Index!$A$3:$A$5, Articles_collection_modified!A186)), 0)), "")</f>
        <v>SEEP</v>
      </c>
      <c r="J186" t="str" cm="1">
        <f t="array" ref="J186">IFERROR(INDEX(Index!$A$25:$A$69, MATCH(TRUE, ISNUMBER(SEARCH(Index!$A$25:$A$69, Articles_collection_modified!A186)), 0)), "")</f>
        <v>market development</v>
      </c>
      <c r="K186" t="str" cm="1">
        <f t="array" ref="K186">IFERROR(INDEX(Index!$C$3:$C$5, MATCH(TRUE, ISNUMBER(SEARCH(Index!$C$3:$C$5, Articles_collection_modified!A186)), 0)), "")</f>
        <v>H1</v>
      </c>
      <c r="L186" t="str" cm="1">
        <f t="array" ref="L186">_xlfn.TEXTJOIN(", ", TRUE, IF(ISNUMBER(SEARCH(Index!$C$8:$C$58, Articles_collection_modified!A186)), Index!$C$8:$C$58, ""))</f>
        <v>ES-1, ES-2</v>
      </c>
      <c r="M186" t="str" cm="1">
        <f t="array" ref="M186">_xlfn.TEXTJOIN(", ", TRUE, IFERROR(VLOOKUP(_xlfn.TEXTSPLIT(L186, ", "), Index!$C$8:$D$58, 2, FALSE), ""))</f>
        <v>Green Cities, Enhanced Emission Policy</v>
      </c>
      <c r="N186" t="str" cm="1">
        <f t="array" ref="N186">_xlfn.TEXTJOIN(", ", TRUE, _xlfn.UNIQUE(_xlfn.FILTERXML("&lt;t&gt;&lt;s&gt;" &amp; SUBSTITUTE(_xlfn.TEXTJOIN(", ", TRUE, _xlfn.UNIQUE(_xlfn._xlws.FILTER(IFERROR(VLOOKUP(LEFT(_xlfn.TEXTSPLIT(L186, ", "), FIND("-", _xlfn.TEXTSPLIT(L186, ", ")) - 1), Index!$F$8:$G$13, 2, FALSE), ""), IFERROR(VLOOKUP(LEFT(_xlfn.TEXTSPLIT(L186, ", "), FIND("-", _xlfn.TEXTSPLIT(L186, ", ")) - 1), Index!$F$8:$G$13, 2, FALSE), "") &lt;&gt; ""))), ", ", "&lt;/s&gt;&lt;s&gt;") &amp; "&lt;/s&gt;&lt;/t&gt;", "//s[normalize-space()]")))</f>
        <v>Ecological Sustainability</v>
      </c>
      <c r="O186" t="str" cm="1">
        <f t="array" ref="O186">IFERROR(INDEX(Index!$C$8:$C$58, MATCH(TRUE, ISNUMBER(SEARCH(Index!$C$8:$C$58, Articles_collection_modified!A186)), 0)), "")</f>
        <v>ES-1</v>
      </c>
      <c r="P186" t="str">
        <f>IFERROR(VLOOKUP(LEFT(O186, FIND("-", O186)-1), Index!$F$8:$G$13, 2, FALSE), "Not Found")</f>
        <v>Ecological Sustainability</v>
      </c>
      <c r="Q186" t="str">
        <f>IFERROR(VLOOKUP(O186, Index!$C$8:$D$58, 2, FALSE), "Not Found")</f>
        <v>Green Cities</v>
      </c>
    </row>
    <row r="187" spans="1:17" x14ac:dyDescent="0.3">
      <c r="A187" t="str">
        <f>LEFT(Articles_collection_modified!A187, FIND(",", Articles_collection_modified!A187) - 1)</f>
        <v>Gotion begins pilot production of solid-state battery - electrive.com</v>
      </c>
      <c r="B187" t="str">
        <f>MID(Articles_collection_modified!A187, FIND(",", Articles_collection_modified!A187) + 1, FIND(",", Articles_collection_modified!A187, FIND(",", Articles_collection_modified!A187) + 1) - FIND(",", Articles_collection_modified!A187) - 1)</f>
        <v>https://www.electrive.com/2025/05/19/gotion-begins-pilot-production-of-solid-state-battery/</v>
      </c>
      <c r="C187" t="str">
        <f>IF(ISNUMBER(FIND(", vol",Articles_collection_modified!A187)), MID(Articles_collection_modified!A187, FIND(", vol", Articles_collection_modified!A187) + 5, FIND(",", Articles_collection_modified!A187, FIND(", vol", Articles_collection_modified!A187) + 5) - FIND(", vol", Articles_collection_modified!A187) - 5), MID(Articles_collection_modified!A187, FIND(",vol", Articles_collection_modified!A187) + 4, FIND(",", Articles_collection_modified!A187, FIND(",vol", Articles_collection_modified!A187) + 4) - FIND(",vol",Articles_collection_modified!A187) - 4))</f>
        <v>11</v>
      </c>
      <c r="D187" t="str">
        <f>IF(ISNUMBER(FIND(", 20", Articles_collection_modified!A187)), MID(Articles_collection_modified!A187, FIND(", 20", Articles_collection_modified!A187) + 2, FIND(",", Articles_collection_modified!A187, FIND(", 20", Articles_collection_modified!A187) + 2) - FIND(", 20", Articles_collection_modified!A187) - 2), MID(Articles_collection_modified!A187, FIND(",20", Articles_collection_modified!A187) + 1, FIND(",", Articles_collection_modified!A187, FIND(",20", Articles_collection_modified!A187) + 1) - FIND(",20", Articles_collection_modified!A187) - 1))</f>
        <v>2025-w21</v>
      </c>
      <c r="E187" t="str">
        <f t="shared" si="4"/>
        <v>2025</v>
      </c>
      <c r="F187" t="str">
        <f t="shared" si="5"/>
        <v>21</v>
      </c>
      <c r="G187" t="str" cm="1">
        <f t="array" ref="G187">_xlfn.TEXTJOIN(", ", TRUE, IF(ISNUMBER(SEARCH(Index!$A$8:$A$22, Articles_collection_modified!A187)), Index!$A$8:$A$22, ""))</f>
        <v>Battery, Electrification</v>
      </c>
      <c r="H187" t="str" cm="1">
        <f t="array" ref="H187">IFERROR(INDEX(Index!$A$8:$A$22, MATCH(TRUE, ISNUMBER(SEARCH(Index!$A$8:$A$22, Articles_collection_modified!A187)), 0)), "")</f>
        <v>Battery</v>
      </c>
      <c r="I187" t="str" cm="1">
        <f t="array" ref="I187">IFERROR(INDEX(Index!$A$3:$A$5, MATCH(TRUE, ISNUMBER(SEARCH(Index!$A$3:$A$5, Articles_collection_modified!A187)), 0)), "")</f>
        <v>Technology</v>
      </c>
      <c r="J187" t="str" cm="1">
        <f t="array" ref="J187">IFERROR(INDEX(Index!$A$25:$A$69, MATCH(TRUE, ISNUMBER(SEARCH(Index!$A$25:$A$69, Articles_collection_modified!A187)), 0)), "")</f>
        <v>Manufacturing</v>
      </c>
      <c r="K187" t="str" cm="1">
        <f t="array" ref="K187">IFERROR(INDEX(Index!$C$3:$C$5, MATCH(TRUE, ISNUMBER(SEARCH(Index!$C$3:$C$5, Articles_collection_modified!A187)), 0)), "")</f>
        <v>H2</v>
      </c>
      <c r="L187" t="str" cm="1">
        <f t="array" ref="L187">_xlfn.TEXTJOIN(", ", TRUE, IF(ISNUMBER(SEARCH(Index!$C$8:$C$58, Articles_collection_modified!A187)), Index!$C$8:$C$58, ""))</f>
        <v>ES-2</v>
      </c>
      <c r="M187" t="str" cm="1">
        <f t="array" ref="M187">_xlfn.TEXTJOIN(", ", TRUE, IFERROR(VLOOKUP(_xlfn.TEXTSPLIT(L187, ", "), Index!$C$8:$D$58, 2, FALSE), ""))</f>
        <v>Enhanced Emission Policy</v>
      </c>
      <c r="N187" t="str" cm="1">
        <f t="array" ref="N187">_xlfn.TEXTJOIN(", ", TRUE, _xlfn.UNIQUE(_xlfn.FILTERXML("&lt;t&gt;&lt;s&gt;" &amp; SUBSTITUTE(_xlfn.TEXTJOIN(", ", TRUE, _xlfn.UNIQUE(_xlfn._xlws.FILTER(IFERROR(VLOOKUP(LEFT(_xlfn.TEXTSPLIT(L187, ", "), FIND("-", _xlfn.TEXTSPLIT(L187, ", ")) - 1), Index!$F$8:$G$13, 2, FALSE), ""), IFERROR(VLOOKUP(LEFT(_xlfn.TEXTSPLIT(L187, ", "), FIND("-", _xlfn.TEXTSPLIT(L187, ", ")) - 1), Index!$F$8:$G$13, 2, FALSE), "") &lt;&gt; ""))), ", ", "&lt;/s&gt;&lt;s&gt;") &amp; "&lt;/s&gt;&lt;/t&gt;", "//s[normalize-space()]")))</f>
        <v>Ecological Sustainability</v>
      </c>
      <c r="O187" t="str" cm="1">
        <f t="array" ref="O187">IFERROR(INDEX(Index!$C$8:$C$58, MATCH(TRUE, ISNUMBER(SEARCH(Index!$C$8:$C$58, Articles_collection_modified!A187)), 0)), "")</f>
        <v>ES-2</v>
      </c>
      <c r="P187" t="str">
        <f>IFERROR(VLOOKUP(LEFT(O187, FIND("-", O187)-1), Index!$F$8:$G$13, 2, FALSE), "Not Found")</f>
        <v>Ecological Sustainability</v>
      </c>
      <c r="Q187" t="str">
        <f>IFERROR(VLOOKUP(O187, Index!$C$8:$D$58, 2, FALSE), "Not Found")</f>
        <v>Enhanced Emission Policy</v>
      </c>
    </row>
    <row r="188" spans="1:17" x14ac:dyDescent="0.3">
      <c r="A188" t="str">
        <f>LEFT(Articles_collection_modified!A188, FIND(",", Articles_collection_modified!A188) - 1)</f>
        <v>Danfoss eHydraulic Power Module enables electrification of 200-tonne SANY crawler crane - Fluid Power Journal</v>
      </c>
      <c r="B188" t="str">
        <f>MID(Articles_collection_modified!A188, FIND(",", Articles_collection_modified!A188) + 1, FIND(",", Articles_collection_modified!A188, FIND(",", Articles_collection_modified!A188) + 1) - FIND(",", Articles_collection_modified!A188) - 1)</f>
        <v>https://fluidpowerjournal.com/danfoss-ehydraulic-power-module-enables-electrification-of-200-tonne-sany-crawler-crane/</v>
      </c>
      <c r="C188" t="str">
        <f>IF(ISNUMBER(FIND(", vol",Articles_collection_modified!A188)), MID(Articles_collection_modified!A188, FIND(", vol", Articles_collection_modified!A188) + 5, FIND(",", Articles_collection_modified!A188, FIND(", vol", Articles_collection_modified!A188) + 5) - FIND(", vol", Articles_collection_modified!A188) - 5), MID(Articles_collection_modified!A188, FIND(",vol", Articles_collection_modified!A188) + 4, FIND(",", Articles_collection_modified!A188, FIND(",vol", Articles_collection_modified!A188) + 4) - FIND(",vol",Articles_collection_modified!A188) - 4))</f>
        <v>11</v>
      </c>
      <c r="D188" t="str">
        <f>IF(ISNUMBER(FIND(", 20", Articles_collection_modified!A188)), MID(Articles_collection_modified!A188, FIND(", 20", Articles_collection_modified!A188) + 2, FIND(",", Articles_collection_modified!A188, FIND(", 20", Articles_collection_modified!A188) + 2) - FIND(", 20", Articles_collection_modified!A188) - 2), MID(Articles_collection_modified!A188, FIND(",20", Articles_collection_modified!A188) + 1, FIND(",", Articles_collection_modified!A188, FIND(",20", Articles_collection_modified!A188) + 1) - FIND(",20", Articles_collection_modified!A188) - 1))</f>
        <v>2025-w21</v>
      </c>
      <c r="E188" t="str">
        <f t="shared" si="4"/>
        <v>2025</v>
      </c>
      <c r="F188" t="str">
        <f t="shared" si="5"/>
        <v>21</v>
      </c>
      <c r="G188" t="str" cm="1">
        <f t="array" ref="G188">_xlfn.TEXTJOIN(", ", TRUE, IF(ISNUMBER(SEARCH(Index!$A$8:$A$22, Articles_collection_modified!A188)), Index!$A$8:$A$22, ""))</f>
        <v>Crane, Electrification</v>
      </c>
      <c r="H188" t="str" cm="1">
        <f t="array" ref="H188">IFERROR(INDEX(Index!$A$8:$A$22, MATCH(TRUE, ISNUMBER(SEARCH(Index!$A$8:$A$22, Articles_collection_modified!A188)), 0)), "")</f>
        <v>Crane</v>
      </c>
      <c r="I188" t="str" cm="1">
        <f t="array" ref="I188">IFERROR(INDEX(Index!$A$3:$A$5, MATCH(TRUE, ISNUMBER(SEARCH(Index!$A$3:$A$5, Articles_collection_modified!A188)), 0)), "")</f>
        <v>product release</v>
      </c>
      <c r="J188" t="str" cm="1">
        <f t="array" ref="J188">IFERROR(INDEX(Index!$A$25:$A$69, MATCH(TRUE, ISNUMBER(SEARCH(Index!$A$25:$A$69, Articles_collection_modified!A188)), 0)), "")</f>
        <v>System</v>
      </c>
      <c r="K188" t="str" cm="1">
        <f t="array" ref="K188">IFERROR(INDEX(Index!$C$3:$C$5, MATCH(TRUE, ISNUMBER(SEARCH(Index!$C$3:$C$5, Articles_collection_modified!A188)), 0)), "")</f>
        <v>H1</v>
      </c>
      <c r="L188" t="str" cm="1">
        <f t="array" ref="L188">_xlfn.TEXTJOIN(", ", TRUE, IF(ISNUMBER(SEARCH(Index!$C$8:$C$58, Articles_collection_modified!A188)), Index!$C$8:$C$58, ""))</f>
        <v>ES-2, HA-1</v>
      </c>
      <c r="M188" t="str" cm="1">
        <f t="array" ref="M188">_xlfn.TEXTJOIN(", ", TRUE, IFERROR(VLOOKUP(_xlfn.TEXTSPLIT(L188, ", "), Index!$C$8:$D$58, 2, FALSE), ""))</f>
        <v>Enhanced Emission Policy, Green &amp; Connected Construction site</v>
      </c>
      <c r="N188" t="str" cm="1">
        <f t="array" ref="N188">_xlfn.TEXTJOIN(", ", TRUE, _xlfn.UNIQUE(_xlfn.FILTERXML("&lt;t&gt;&lt;s&gt;" &amp; SUBSTITUTE(_xlfn.TEXTJOIN(", ", TRUE, _xlfn.UNIQUE(_xlfn._xlws.FILTER(IFERROR(VLOOKUP(LEFT(_xlfn.TEXTSPLIT(L188, ", "), FIND("-", _xlfn.TEXTSPLIT(L188, ", ")) - 1), Index!$F$8:$G$13, 2, FALSE), ""), IFERROR(VLOOKUP(LEFT(_xlfn.TEXTSPLIT(L188, ", "), FIND("-", _xlfn.TEXTSPLIT(L188, ", ")) - 1), Index!$F$8:$G$13, 2, FALSE), "") &lt;&gt; ""))), ", ", "&lt;/s&gt;&lt;s&gt;") &amp; "&lt;/s&gt;&lt;/t&gt;", "//s[normalize-space()]")))</f>
        <v>Ecological Sustainability, Hydraulic Applications Ecosystem</v>
      </c>
      <c r="O188" t="str" cm="1">
        <f t="array" ref="O188">IFERROR(INDEX(Index!$C$8:$C$58, MATCH(TRUE, ISNUMBER(SEARCH(Index!$C$8:$C$58, Articles_collection_modified!A188)), 0)), "")</f>
        <v>ES-2</v>
      </c>
      <c r="P188" t="str">
        <f>IFERROR(VLOOKUP(LEFT(O188, FIND("-", O188)-1), Index!$F$8:$G$13, 2, FALSE), "Not Found")</f>
        <v>Ecological Sustainability</v>
      </c>
      <c r="Q188" t="str">
        <f>IFERROR(VLOOKUP(O188, Index!$C$8:$D$58, 2, FALSE), "Not Found")</f>
        <v>Enhanced Emission Policy</v>
      </c>
    </row>
    <row r="189" spans="1:17" x14ac:dyDescent="0.3">
      <c r="A189" t="str">
        <f>LEFT(Articles_collection_modified!A189, FIND(",", Articles_collection_modified!A189) - 1)</f>
        <v>Liebherr to present special machines for forestry at Ligna 2025 | Industrial Vehicle Technology International</v>
      </c>
      <c r="B189" t="str">
        <f>MID(Articles_collection_modified!A189, FIND(",", Articles_collection_modified!A189) + 1, FIND(",", Articles_collection_modified!A189, FIND(",", Articles_collection_modified!A189) + 1) - FIND(",", Articles_collection_modified!A189) - 1)</f>
        <v>https://www.ivtinternational.com/news/forestry/liebherr-to-present-special-machines-for-forestry-at-ligna-2025.html</v>
      </c>
      <c r="C189" t="str">
        <f>IF(ISNUMBER(FIND(", vol",Articles_collection_modified!A189)), MID(Articles_collection_modified!A189, FIND(", vol", Articles_collection_modified!A189) + 5, FIND(",", Articles_collection_modified!A189, FIND(", vol", Articles_collection_modified!A189) + 5) - FIND(", vol", Articles_collection_modified!A189) - 5), MID(Articles_collection_modified!A189, FIND(",vol", Articles_collection_modified!A189) + 4, FIND(",", Articles_collection_modified!A189, FIND(",vol", Articles_collection_modified!A189) + 4) - FIND(",vol",Articles_collection_modified!A189) - 4))</f>
        <v>11</v>
      </c>
      <c r="D189" t="str">
        <f>IF(ISNUMBER(FIND(", 20", Articles_collection_modified!A189)), MID(Articles_collection_modified!A189, FIND(", 20", Articles_collection_modified!A189) + 2, FIND(",", Articles_collection_modified!A189, FIND(", 20", Articles_collection_modified!A189) + 2) - FIND(", 20", Articles_collection_modified!A189) - 2), MID(Articles_collection_modified!A189, FIND(",20", Articles_collection_modified!A189) + 1, FIND(",", Articles_collection_modified!A189, FIND(",20", Articles_collection_modified!A189) + 1) - FIND(",20", Articles_collection_modified!A189) - 1))</f>
        <v>2025-w21</v>
      </c>
      <c r="E189" t="str">
        <f t="shared" si="4"/>
        <v>2025</v>
      </c>
      <c r="F189" t="str">
        <f t="shared" si="5"/>
        <v>21</v>
      </c>
      <c r="G189" t="str" cm="1">
        <f t="array" ref="G189">_xlfn.TEXTJOIN(", ", TRUE, IF(ISNUMBER(SEARCH(Index!$A$8:$A$22, Articles_collection_modified!A189)), Index!$A$8:$A$22, ""))</f>
        <v>Mobile</v>
      </c>
      <c r="H189" t="str" cm="1">
        <f t="array" ref="H189">IFERROR(INDEX(Index!$A$8:$A$22, MATCH(TRUE, ISNUMBER(SEARCH(Index!$A$8:$A$22, Articles_collection_modified!A189)), 0)), "")</f>
        <v>Mobile</v>
      </c>
      <c r="I189" t="str" cm="1">
        <f t="array" ref="I189">IFERROR(INDEX(Index!$A$3:$A$5, MATCH(TRUE, ISNUMBER(SEARCH(Index!$A$3:$A$5, Articles_collection_modified!A189)), 0)), "")</f>
        <v>product release</v>
      </c>
      <c r="J189" t="str" cm="1">
        <f t="array" ref="J189">IFERROR(INDEX(Index!$A$25:$A$69, MATCH(TRUE, ISNUMBER(SEARCH(Index!$A$25:$A$69, Articles_collection_modified!A189)), 0)), "")</f>
        <v>System</v>
      </c>
      <c r="K189" t="str" cm="1">
        <f t="array" ref="K189">IFERROR(INDEX(Index!$C$3:$C$5, MATCH(TRUE, ISNUMBER(SEARCH(Index!$C$3:$C$5, Articles_collection_modified!A189)), 0)), "")</f>
        <v>H1</v>
      </c>
      <c r="L189" t="str" cm="1">
        <f t="array" ref="L189">_xlfn.TEXTJOIN(", ", TRUE, IF(ISNUMBER(SEARCH(Index!$C$8:$C$58, Articles_collection_modified!A189)), Index!$C$8:$C$58, ""))</f>
        <v>HA-7</v>
      </c>
      <c r="M189" t="str" cm="1">
        <f t="array" ref="M189">_xlfn.TEXTJOIN(", ", TRUE, IFERROR(VLOOKUP(_xlfn.TEXTSPLIT(L189, ", "), Index!$C$8:$D$58, 2, FALSE), ""))</f>
        <v>Future Wood &amp; Forest Industry</v>
      </c>
      <c r="N189" t="str" cm="1">
        <f t="array" ref="N189">_xlfn.TEXTJOIN(", ", TRUE, _xlfn.UNIQUE(_xlfn.FILTERXML("&lt;t&gt;&lt;s&gt;" &amp; SUBSTITUTE(_xlfn.TEXTJOIN(", ", TRUE, _xlfn.UNIQUE(_xlfn._xlws.FILTER(IFERROR(VLOOKUP(LEFT(_xlfn.TEXTSPLIT(L189, ", "), FIND("-", _xlfn.TEXTSPLIT(L189, ", ")) - 1), Index!$F$8:$G$13, 2, FALSE), ""), IFERROR(VLOOKUP(LEFT(_xlfn.TEXTSPLIT(L189, ", "), FIND("-", _xlfn.TEXTSPLIT(L189, ", ")) - 1), Index!$F$8:$G$13, 2, FALSE), "") &lt;&gt; ""))), ", ", "&lt;/s&gt;&lt;s&gt;") &amp; "&lt;/s&gt;&lt;/t&gt;", "//s[normalize-space()]")))</f>
        <v>Hydraulic Applications Ecosystem</v>
      </c>
      <c r="O189" t="str" cm="1">
        <f t="array" ref="O189">IFERROR(INDEX(Index!$C$8:$C$58, MATCH(TRUE, ISNUMBER(SEARCH(Index!$C$8:$C$58, Articles_collection_modified!A189)), 0)), "")</f>
        <v>HA-7</v>
      </c>
      <c r="P189" t="str">
        <f>IFERROR(VLOOKUP(LEFT(O189, FIND("-", O189)-1), Index!$F$8:$G$13, 2, FALSE), "Not Found")</f>
        <v>Hydraulic Applications Ecosystem</v>
      </c>
      <c r="Q189" t="str">
        <f>IFERROR(VLOOKUP(O189, Index!$C$8:$D$58, 2, FALSE), "Not Found")</f>
        <v>Future Wood &amp; Forest Industry</v>
      </c>
    </row>
    <row r="190" spans="1:17" x14ac:dyDescent="0.3">
      <c r="A190" t="str">
        <f>LEFT(Articles_collection_modified!A190, FIND(",", Articles_collection_modified!A190) - 1)</f>
        <v>UK Parliament Passes Great British Energy Bill Paving Way for GBP 300 Million Investment in Offshore Wind Supply Chain</v>
      </c>
      <c r="B190" t="str">
        <f>MID(Articles_collection_modified!A190, FIND(",", Articles_collection_modified!A190) + 1, FIND(",", Articles_collection_modified!A190, FIND(",", Articles_collection_modified!A190) + 1) - FIND(",", Articles_collection_modified!A190) - 1)</f>
        <v>https://www.offshorewind.biz/2025/05/16/uk-parliament-passes-great-british-energy-bill-paving-way-for-gbp-300-million-investment-in-offshore-wind-supply-chain/</v>
      </c>
      <c r="C190" t="str">
        <f>IF(ISNUMBER(FIND(", vol",Articles_collection_modified!A190)), MID(Articles_collection_modified!A190, FIND(", vol", Articles_collection_modified!A190) + 5, FIND(",", Articles_collection_modified!A190, FIND(", vol", Articles_collection_modified!A190) + 5) - FIND(", vol", Articles_collection_modified!A190) - 5), MID(Articles_collection_modified!A190, FIND(",vol", Articles_collection_modified!A190) + 4, FIND(",", Articles_collection_modified!A190, FIND(",vol", Articles_collection_modified!A190) + 4) - FIND(",vol",Articles_collection_modified!A190) - 4))</f>
        <v>11</v>
      </c>
      <c r="D190" t="str">
        <f>IF(ISNUMBER(FIND(", 20", Articles_collection_modified!A190)), MID(Articles_collection_modified!A190, FIND(", 20", Articles_collection_modified!A190) + 2, FIND(",", Articles_collection_modified!A190, FIND(", 20", Articles_collection_modified!A190) + 2) - FIND(", 20", Articles_collection_modified!A190) - 2), MID(Articles_collection_modified!A190, FIND(",20", Articles_collection_modified!A190) + 1, FIND(",", Articles_collection_modified!A190, FIND(",20", Articles_collection_modified!A190) + 1) - FIND(",20", Articles_collection_modified!A190) - 1))</f>
        <v>2025-w20</v>
      </c>
      <c r="E190" t="str">
        <f t="shared" si="4"/>
        <v>2025</v>
      </c>
      <c r="F190" t="str">
        <f t="shared" si="5"/>
        <v>20</v>
      </c>
      <c r="G190" t="str" cm="1">
        <f t="array" ref="G190">_xlfn.TEXTJOIN(", ", TRUE, IF(ISNUMBER(SEARCH(Index!$A$8:$A$22, Articles_collection_modified!A190)), Index!$A$8:$A$22, ""))</f>
        <v>Industrial applications</v>
      </c>
      <c r="H190" t="str" cm="1">
        <f t="array" ref="H190">IFERROR(INDEX(Index!$A$8:$A$22, MATCH(TRUE, ISNUMBER(SEARCH(Index!$A$8:$A$22, Articles_collection_modified!A190)), 0)), "")</f>
        <v>Industrial applications</v>
      </c>
      <c r="I190" t="str" cm="1">
        <f t="array" ref="I190">IFERROR(INDEX(Index!$A$3:$A$5, MATCH(TRUE, ISNUMBER(SEARCH(Index!$A$3:$A$5, Articles_collection_modified!A190)), 0)), "")</f>
        <v>SEEP</v>
      </c>
      <c r="J190" t="str" cm="1">
        <f t="array" ref="J190">IFERROR(INDEX(Index!$A$25:$A$69, MATCH(TRUE, ISNUMBER(SEARCH(Index!$A$25:$A$69, Articles_collection_modified!A190)), 0)), "")</f>
        <v>funding</v>
      </c>
      <c r="K190" t="str" cm="1">
        <f t="array" ref="K190">IFERROR(INDEX(Index!$C$3:$C$5, MATCH(TRUE, ISNUMBER(SEARCH(Index!$C$3:$C$5, Articles_collection_modified!A190)), 0)), "")</f>
        <v>H2</v>
      </c>
      <c r="L190" t="str" cm="1">
        <f t="array" ref="L190">_xlfn.TEXTJOIN(", ", TRUE, IF(ISNUMBER(SEARCH(Index!$C$8:$C$58, Articles_collection_modified!A190)), Index!$C$8:$C$58, ""))</f>
        <v>HA-2, NB-6</v>
      </c>
      <c r="M190" t="str" cm="1">
        <f t="array" ref="M190">_xlfn.TEXTJOIN(", ", TRUE, IFERROR(VLOOKUP(_xlfn.TEXTSPLIT(L190, ", "), Index!$C$8:$D$58, 2, FALSE), ""))</f>
        <v>Advanced Wind Power, Green Energy System</v>
      </c>
      <c r="N190" t="str" cm="1">
        <f t="array" ref="N190">_xlfn.TEXTJOIN(", ", TRUE, _xlfn.UNIQUE(_xlfn.FILTERXML("&lt;t&gt;&lt;s&gt;" &amp; SUBSTITUTE(_xlfn.TEXTJOIN(", ", TRUE, _xlfn.UNIQUE(_xlfn._xlws.FILTER(IFERROR(VLOOKUP(LEFT(_xlfn.TEXTSPLIT(L190, ", "), FIND("-", _xlfn.TEXTSPLIT(L190, ", ")) - 1), Index!$F$8:$G$13, 2, FALSE), ""), IFERROR(VLOOKUP(LEFT(_xlfn.TEXTSPLIT(L190, ", "), FIND("-", _xlfn.TEXTSPLIT(L190, ", ")) - 1), Index!$F$8:$G$13, 2, FALSE), "") &lt;&gt; ""))), ", ", "&lt;/s&gt;&lt;s&gt;") &amp; "&lt;/s&gt;&lt;/t&gt;", "//s[normalize-space()]")))</f>
        <v>Hydraulic Applications Ecosystem, New Business</v>
      </c>
      <c r="O190" t="str" cm="1">
        <f t="array" ref="O190">IFERROR(INDEX(Index!$C$8:$C$58, MATCH(TRUE, ISNUMBER(SEARCH(Index!$C$8:$C$58, Articles_collection_modified!A190)), 0)), "")</f>
        <v>HA-2</v>
      </c>
      <c r="P190" t="str">
        <f>IFERROR(VLOOKUP(LEFT(O190, FIND("-", O190)-1), Index!$F$8:$G$13, 2, FALSE), "Not Found")</f>
        <v>Hydraulic Applications Ecosystem</v>
      </c>
      <c r="Q190" t="str">
        <f>IFERROR(VLOOKUP(O190, Index!$C$8:$D$58, 2, FALSE), "Not Found")</f>
        <v>Advanced Wind Power</v>
      </c>
    </row>
    <row r="191" spans="1:17" x14ac:dyDescent="0.3">
      <c r="A191" t="str">
        <f>LEFT(Articles_collection_modified!A191, FIND(",", Articles_collection_modified!A191) - 1)</f>
        <v>Austal wins contract to build hydrogen-ready RoPax ferry for Swedenâ€™s Gotlandsbolaget</v>
      </c>
      <c r="B191" t="str">
        <f>MID(Articles_collection_modified!A191, FIND(",", Articles_collection_modified!A191) + 1, FIND(",", Articles_collection_modified!A191, FIND(",", Articles_collection_modified!A191) + 1) - FIND(",", Articles_collection_modified!A191) - 1)</f>
        <v>https://www.ship-technology.com/news/austal-ropax-gotlandsbolaget/?cf-view</v>
      </c>
      <c r="C191" t="str">
        <f>IF(ISNUMBER(FIND(", vol",Articles_collection_modified!A191)), MID(Articles_collection_modified!A191, FIND(", vol", Articles_collection_modified!A191) + 5, FIND(",", Articles_collection_modified!A191, FIND(", vol", Articles_collection_modified!A191) + 5) - FIND(", vol", Articles_collection_modified!A191) - 5), MID(Articles_collection_modified!A191, FIND(",vol", Articles_collection_modified!A191) + 4, FIND(",", Articles_collection_modified!A191, FIND(",vol", Articles_collection_modified!A191) + 4) - FIND(",vol",Articles_collection_modified!A191) - 4))</f>
        <v>8</v>
      </c>
      <c r="D191" t="str">
        <f>IF(ISNUMBER(FIND(", 20", Articles_collection_modified!A191)), MID(Articles_collection_modified!A191, FIND(", 20", Articles_collection_modified!A191) + 2, FIND(",", Articles_collection_modified!A191, FIND(", 20", Articles_collection_modified!A191) + 2) - FIND(", 20", Articles_collection_modified!A191) - 2), MID(Articles_collection_modified!A191, FIND(",20", Articles_collection_modified!A191) + 1, FIND(",", Articles_collection_modified!A191, FIND(",20", Articles_collection_modified!A191) + 1) - FIND(",20", Articles_collection_modified!A191) - 1))</f>
        <v>2025-w07</v>
      </c>
      <c r="E191" t="str">
        <f t="shared" si="4"/>
        <v>2025</v>
      </c>
      <c r="F191" t="str">
        <f t="shared" si="5"/>
        <v>07</v>
      </c>
      <c r="G191" t="str" cm="1">
        <f t="array" ref="G191">_xlfn.TEXTJOIN(", ", TRUE, IF(ISNUMBER(SEARCH(Index!$A$8:$A$22, Articles_collection_modified!A191)), Index!$A$8:$A$22, ""))</f>
        <v>Maritime</v>
      </c>
      <c r="H191" t="str" cm="1">
        <f t="array" ref="H191">IFERROR(INDEX(Index!$A$8:$A$22, MATCH(TRUE, ISNUMBER(SEARCH(Index!$A$8:$A$22, Articles_collection_modified!A191)), 0)), "")</f>
        <v>Maritime</v>
      </c>
      <c r="I191" t="str" cm="1">
        <f t="array" ref="I191">IFERROR(INDEX(Index!$A$3:$A$5, MATCH(TRUE, ISNUMBER(SEARCH(Index!$A$3:$A$5, Articles_collection_modified!A191)), 0)), "")</f>
        <v>product release</v>
      </c>
      <c r="J191" t="str" cm="1">
        <f t="array" ref="J191">IFERROR(INDEX(Index!$A$25:$A$69, MATCH(TRUE, ISNUMBER(SEARCH(Index!$A$25:$A$69, Articles_collection_modified!A191)), 0)), "")</f>
        <v>System</v>
      </c>
      <c r="K191" t="str" cm="1">
        <f t="array" ref="K191">IFERROR(INDEX(Index!$C$3:$C$5, MATCH(TRUE, ISNUMBER(SEARCH(Index!$C$3:$C$5, Articles_collection_modified!A191)), 0)), "")</f>
        <v>H2</v>
      </c>
      <c r="L191" t="str" cm="1">
        <f t="array" ref="L191">_xlfn.TEXTJOIN(", ", TRUE, IF(ISNUMBER(SEARCH(Index!$C$8:$C$58, Articles_collection_modified!A191)), Index!$C$8:$C$58, ""))</f>
        <v>ES-2, NB-8</v>
      </c>
      <c r="M191" t="str" cm="1">
        <f t="array" ref="M191">_xlfn.TEXTJOIN(", ", TRUE, IFERROR(VLOOKUP(_xlfn.TEXTSPLIT(L191, ", "), Index!$C$8:$D$58, 2, FALSE), ""))</f>
        <v>Enhanced Emission Policy, Sustainaible Maritime Applications</v>
      </c>
      <c r="N191" t="str" cm="1">
        <f t="array" ref="N191">_xlfn.TEXTJOIN(", ", TRUE, _xlfn.UNIQUE(_xlfn.FILTERXML("&lt;t&gt;&lt;s&gt;" &amp; SUBSTITUTE(_xlfn.TEXTJOIN(", ", TRUE, _xlfn.UNIQUE(_xlfn._xlws.FILTER(IFERROR(VLOOKUP(LEFT(_xlfn.TEXTSPLIT(L191, ", "), FIND("-", _xlfn.TEXTSPLIT(L191, ", ")) - 1), Index!$F$8:$G$13, 2, FALSE), ""), IFERROR(VLOOKUP(LEFT(_xlfn.TEXTSPLIT(L191, ", "), FIND("-", _xlfn.TEXTSPLIT(L191, ", ")) - 1), Index!$F$8:$G$13, 2, FALSE), "") &lt;&gt; ""))), ", ", "&lt;/s&gt;&lt;s&gt;") &amp; "&lt;/s&gt;&lt;/t&gt;", "//s[normalize-space()]")))</f>
        <v>Ecological Sustainability, New Business</v>
      </c>
      <c r="O191" t="str" cm="1">
        <f t="array" ref="O191">IFERROR(INDEX(Index!$C$8:$C$58, MATCH(TRUE, ISNUMBER(SEARCH(Index!$C$8:$C$58, Articles_collection_modified!A191)), 0)), "")</f>
        <v>ES-2</v>
      </c>
      <c r="P191" t="str">
        <f>IFERROR(VLOOKUP(LEFT(O191, FIND("-", O191)-1), Index!$F$8:$G$13, 2, FALSE), "Not Found")</f>
        <v>Ecological Sustainability</v>
      </c>
      <c r="Q191" t="str">
        <f>IFERROR(VLOOKUP(O191, Index!$C$8:$D$58, 2, FALSE), "Not Found")</f>
        <v>Enhanced Emission Policy</v>
      </c>
    </row>
    <row r="192" spans="1:17" x14ac:dyDescent="0.3">
      <c r="A192" t="str">
        <f>LEFT(Articles_collection_modified!A192, FIND(",", Articles_collection_modified!A192) - 1)</f>
        <v>Van Oord Kicks Off Offshore Construction at RWE's 1.6 GW Nordseecluster Project</v>
      </c>
      <c r="B192" t="str">
        <f>MID(Articles_collection_modified!A192, FIND(",", Articles_collection_modified!A192) + 1, FIND(",", Articles_collection_modified!A192, FIND(",", Articles_collection_modified!A192) + 1) - FIND(",", Articles_collection_modified!A192) - 1)</f>
        <v>https://www.offshorewind.biz/2025/05/05/van-oord-kicks-off-offshore-construction-at-rwes-1-6-gw-nordseecluster-project/</v>
      </c>
      <c r="C192" t="str">
        <f>IF(ISNUMBER(FIND(", vol",Articles_collection_modified!A192)), MID(Articles_collection_modified!A192, FIND(", vol", Articles_collection_modified!A192) + 5, FIND(",", Articles_collection_modified!A192, FIND(", vol", Articles_collection_modified!A192) + 5) - FIND(", vol", Articles_collection_modified!A192) - 5), MID(Articles_collection_modified!A192, FIND(",vol", Articles_collection_modified!A192) + 4, FIND(",", Articles_collection_modified!A192, FIND(",vol", Articles_collection_modified!A192) + 4) - FIND(",vol",Articles_collection_modified!A192) - 4))</f>
        <v>11</v>
      </c>
      <c r="D192" t="str">
        <f>IF(ISNUMBER(FIND(", 20", Articles_collection_modified!A192)), MID(Articles_collection_modified!A192, FIND(", 20", Articles_collection_modified!A192) + 2, FIND(",", Articles_collection_modified!A192, FIND(", 20", Articles_collection_modified!A192) + 2) - FIND(", 20", Articles_collection_modified!A192) - 2), MID(Articles_collection_modified!A192, FIND(",20", Articles_collection_modified!A192) + 1, FIND(",", Articles_collection_modified!A192, FIND(",20", Articles_collection_modified!A192) + 1) - FIND(",20", Articles_collection_modified!A192) - 1))</f>
        <v>2025-w19</v>
      </c>
      <c r="E192" t="str">
        <f t="shared" si="4"/>
        <v>2025</v>
      </c>
      <c r="F192" t="str">
        <f t="shared" si="5"/>
        <v>19</v>
      </c>
      <c r="G192" t="str" cm="1">
        <f t="array" ref="G192">_xlfn.TEXTJOIN(", ", TRUE, IF(ISNUMBER(SEARCH(Index!$A$8:$A$22, Articles_collection_modified!A192)), Index!$A$8:$A$22, ""))</f>
        <v>Industrial applications</v>
      </c>
      <c r="H192" t="str" cm="1">
        <f t="array" ref="H192">IFERROR(INDEX(Index!$A$8:$A$22, MATCH(TRUE, ISNUMBER(SEARCH(Index!$A$8:$A$22, Articles_collection_modified!A192)), 0)), "")</f>
        <v>Industrial applications</v>
      </c>
      <c r="I192" t="str" cm="1">
        <f t="array" ref="I192">IFERROR(INDEX(Index!$A$3:$A$5, MATCH(TRUE, ISNUMBER(SEARCH(Index!$A$3:$A$5, Articles_collection_modified!A192)), 0)), "")</f>
        <v>SEEP</v>
      </c>
      <c r="J192" t="str" cm="1">
        <f t="array" ref="J192">IFERROR(INDEX(Index!$A$25:$A$69, MATCH(TRUE, ISNUMBER(SEARCH(Index!$A$25:$A$69, Articles_collection_modified!A192)), 0)), "")</f>
        <v>market development</v>
      </c>
      <c r="K192" t="str" cm="1">
        <f t="array" ref="K192">IFERROR(INDEX(Index!$C$3:$C$5, MATCH(TRUE, ISNUMBER(SEARCH(Index!$C$3:$C$5, Articles_collection_modified!A192)), 0)), "")</f>
        <v>H2</v>
      </c>
      <c r="L192" t="str" cm="1">
        <f t="array" ref="L192">_xlfn.TEXTJOIN(", ", TRUE, IF(ISNUMBER(SEARCH(Index!$C$8:$C$58, Articles_collection_modified!A192)), Index!$C$8:$C$58, ""))</f>
        <v>ES-1, HA-2</v>
      </c>
      <c r="M192" t="str" cm="1">
        <f t="array" ref="M192">_xlfn.TEXTJOIN(", ", TRUE, IFERROR(VLOOKUP(_xlfn.TEXTSPLIT(L192, ", "), Index!$C$8:$D$58, 2, FALSE), ""))</f>
        <v>Green Cities, Advanced Wind Power</v>
      </c>
      <c r="N192" t="str" cm="1">
        <f t="array" ref="N192">_xlfn.TEXTJOIN(", ", TRUE, _xlfn.UNIQUE(_xlfn.FILTERXML("&lt;t&gt;&lt;s&gt;" &amp; SUBSTITUTE(_xlfn.TEXTJOIN(", ", TRUE, _xlfn.UNIQUE(_xlfn._xlws.FILTER(IFERROR(VLOOKUP(LEFT(_xlfn.TEXTSPLIT(L192, ", "), FIND("-", _xlfn.TEXTSPLIT(L192, ", ")) - 1), Index!$F$8:$G$13, 2, FALSE), ""), IFERROR(VLOOKUP(LEFT(_xlfn.TEXTSPLIT(L192, ", "), FIND("-", _xlfn.TEXTSPLIT(L192, ", ")) - 1), Index!$F$8:$G$13, 2, FALSE), "") &lt;&gt; ""))), ", ", "&lt;/s&gt;&lt;s&gt;") &amp; "&lt;/s&gt;&lt;/t&gt;", "//s[normalize-space()]")))</f>
        <v>Ecological Sustainability, Hydraulic Applications Ecosystem</v>
      </c>
      <c r="O192" t="str" cm="1">
        <f t="array" ref="O192">IFERROR(INDEX(Index!$C$8:$C$58, MATCH(TRUE, ISNUMBER(SEARCH(Index!$C$8:$C$58, Articles_collection_modified!A192)), 0)), "")</f>
        <v>ES-1</v>
      </c>
      <c r="P192" t="str">
        <f>IFERROR(VLOOKUP(LEFT(O192, FIND("-", O192)-1), Index!$F$8:$G$13, 2, FALSE), "Not Found")</f>
        <v>Ecological Sustainability</v>
      </c>
      <c r="Q192" t="str">
        <f>IFERROR(VLOOKUP(O192, Index!$C$8:$D$58, 2, FALSE), "Not Found")</f>
        <v>Green Cities</v>
      </c>
    </row>
    <row r="193" spans="1:17" x14ac:dyDescent="0.3">
      <c r="A193" t="str">
        <f>LEFT(Articles_collection_modified!A193, FIND(",", Articles_collection_modified!A193) - 1)</f>
        <v>Offshore Wind Grows by 11 GW in 2024 with 31 Projects Commissioned - WFO Report</v>
      </c>
      <c r="B193" t="str">
        <f>MID(Articles_collection_modified!A193, FIND(",", Articles_collection_modified!A193) + 1, FIND(",", Articles_collection_modified!A193, FIND(",", Articles_collection_modified!A193) + 1) - FIND(",", Articles_collection_modified!A193) - 1)</f>
        <v>https://www.offshorewind.biz/2025/05/02/offshore-wind-grows-by-11-gw-in-2024-with-31-projects-commissioned-wfo-report/</v>
      </c>
      <c r="C193" t="str">
        <f>IF(ISNUMBER(FIND(", vol",Articles_collection_modified!A193)), MID(Articles_collection_modified!A193, FIND(", vol", Articles_collection_modified!A193) + 5, FIND(",", Articles_collection_modified!A193, FIND(", vol", Articles_collection_modified!A193) + 5) - FIND(", vol", Articles_collection_modified!A193) - 5), MID(Articles_collection_modified!A193, FIND(",vol", Articles_collection_modified!A193) + 4, FIND(",", Articles_collection_modified!A193, FIND(",vol", Articles_collection_modified!A193) + 4) - FIND(",vol",Articles_collection_modified!A193) - 4))</f>
        <v>11</v>
      </c>
      <c r="D193" t="str">
        <f>IF(ISNUMBER(FIND(", 20", Articles_collection_modified!A193)), MID(Articles_collection_modified!A193, FIND(", 20", Articles_collection_modified!A193) + 2, FIND(",", Articles_collection_modified!A193, FIND(", 20", Articles_collection_modified!A193) + 2) - FIND(", 20", Articles_collection_modified!A193) - 2), MID(Articles_collection_modified!A193, FIND(",20", Articles_collection_modified!A193) + 1, FIND(",", Articles_collection_modified!A193, FIND(",20", Articles_collection_modified!A193) + 1) - FIND(",20", Articles_collection_modified!A193) - 1))</f>
        <v>2025-w18</v>
      </c>
      <c r="E193" t="str">
        <f t="shared" si="4"/>
        <v>2025</v>
      </c>
      <c r="F193" t="str">
        <f t="shared" si="5"/>
        <v>18</v>
      </c>
      <c r="G193" t="str" cm="1">
        <f t="array" ref="G193">_xlfn.TEXTJOIN(", ", TRUE, IF(ISNUMBER(SEARCH(Index!$A$8:$A$22, Articles_collection_modified!A193)), Index!$A$8:$A$22, ""))</f>
        <v>Industrial applications</v>
      </c>
      <c r="H193" t="str" cm="1">
        <f t="array" ref="H193">IFERROR(INDEX(Index!$A$8:$A$22, MATCH(TRUE, ISNUMBER(SEARCH(Index!$A$8:$A$22, Articles_collection_modified!A193)), 0)), "")</f>
        <v>Industrial applications</v>
      </c>
      <c r="I193" t="str" cm="1">
        <f t="array" ref="I193">IFERROR(INDEX(Index!$A$3:$A$5, MATCH(TRUE, ISNUMBER(SEARCH(Index!$A$3:$A$5, Articles_collection_modified!A193)), 0)), "")</f>
        <v>SEEP</v>
      </c>
      <c r="J193" t="str" cm="1">
        <f t="array" ref="J193">IFERROR(INDEX(Index!$A$25:$A$69, MATCH(TRUE, ISNUMBER(SEARCH(Index!$A$25:$A$69, Articles_collection_modified!A193)), 0)), "")</f>
        <v>market development</v>
      </c>
      <c r="K193" t="str" cm="1">
        <f t="array" ref="K193">IFERROR(INDEX(Index!$C$3:$C$5, MATCH(TRUE, ISNUMBER(SEARCH(Index!$C$3:$C$5, Articles_collection_modified!A193)), 0)), "")</f>
        <v>H1</v>
      </c>
      <c r="L193" t="str" cm="1">
        <f t="array" ref="L193">_xlfn.TEXTJOIN(", ", TRUE, IF(ISNUMBER(SEARCH(Index!$C$8:$C$58, Articles_collection_modified!A193)), Index!$C$8:$C$58, ""))</f>
        <v>HA-2, NB-6</v>
      </c>
      <c r="M193" t="str" cm="1">
        <f t="array" ref="M193">_xlfn.TEXTJOIN(", ", TRUE, IFERROR(VLOOKUP(_xlfn.TEXTSPLIT(L193, ", "), Index!$C$8:$D$58, 2, FALSE), ""))</f>
        <v>Advanced Wind Power, Green Energy System</v>
      </c>
      <c r="N193" t="str" cm="1">
        <f t="array" ref="N193">_xlfn.TEXTJOIN(", ", TRUE, _xlfn.UNIQUE(_xlfn.FILTERXML("&lt;t&gt;&lt;s&gt;" &amp; SUBSTITUTE(_xlfn.TEXTJOIN(", ", TRUE, _xlfn.UNIQUE(_xlfn._xlws.FILTER(IFERROR(VLOOKUP(LEFT(_xlfn.TEXTSPLIT(L193, ", "), FIND("-", _xlfn.TEXTSPLIT(L193, ", ")) - 1), Index!$F$8:$G$13, 2, FALSE), ""), IFERROR(VLOOKUP(LEFT(_xlfn.TEXTSPLIT(L193, ", "), FIND("-", _xlfn.TEXTSPLIT(L193, ", ")) - 1), Index!$F$8:$G$13, 2, FALSE), "") &lt;&gt; ""))), ", ", "&lt;/s&gt;&lt;s&gt;") &amp; "&lt;/s&gt;&lt;/t&gt;", "//s[normalize-space()]")))</f>
        <v>Hydraulic Applications Ecosystem, New Business</v>
      </c>
      <c r="O193" t="str" cm="1">
        <f t="array" ref="O193">IFERROR(INDEX(Index!$C$8:$C$58, MATCH(TRUE, ISNUMBER(SEARCH(Index!$C$8:$C$58, Articles_collection_modified!A193)), 0)), "")</f>
        <v>HA-2</v>
      </c>
      <c r="P193" t="str">
        <f>IFERROR(VLOOKUP(LEFT(O193, FIND("-", O193)-1), Index!$F$8:$G$13, 2, FALSE), "Not Found")</f>
        <v>Hydraulic Applications Ecosystem</v>
      </c>
      <c r="Q193" t="str">
        <f>IFERROR(VLOOKUP(O193, Index!$C$8:$D$58, 2, FALSE), "Not Found")</f>
        <v>Advanced Wind Power</v>
      </c>
    </row>
    <row r="194" spans="1:17" x14ac:dyDescent="0.3">
      <c r="A194" t="str">
        <f>LEFT(Articles_collection_modified!A194, FIND(",", Articles_collection_modified!A194) - 1)</f>
        <v>ZF Wind Power Fires Up Powertrain Test Rig for 30 MW Turbines</v>
      </c>
      <c r="B194" t="str">
        <f>MID(Articles_collection_modified!A194, FIND(",", Articles_collection_modified!A194) + 1, FIND(",", Articles_collection_modified!A194, FIND(",", Articles_collection_modified!A194) + 1) - FIND(",", Articles_collection_modified!A194) - 1)</f>
        <v>https://www.offshorewind.biz/2025/05/01/zf-wind-power-fires-up-powertrain-test-rig-for-30-mw-turbines/</v>
      </c>
      <c r="C194" t="str">
        <f>IF(ISNUMBER(FIND(", vol",Articles_collection_modified!A194)), MID(Articles_collection_modified!A194, FIND(", vol", Articles_collection_modified!A194) + 5, FIND(",", Articles_collection_modified!A194, FIND(", vol", Articles_collection_modified!A194) + 5) - FIND(", vol", Articles_collection_modified!A194) - 5), MID(Articles_collection_modified!A194, FIND(",vol", Articles_collection_modified!A194) + 4, FIND(",", Articles_collection_modified!A194, FIND(",vol", Articles_collection_modified!A194) + 4) - FIND(",vol",Articles_collection_modified!A194) - 4))</f>
        <v>11</v>
      </c>
      <c r="D194" t="str">
        <f>IF(ISNUMBER(FIND(", 20", Articles_collection_modified!A194)), MID(Articles_collection_modified!A194, FIND(", 20", Articles_collection_modified!A194) + 2, FIND(",", Articles_collection_modified!A194, FIND(", 20", Articles_collection_modified!A194) + 2) - FIND(", 20", Articles_collection_modified!A194) - 2), MID(Articles_collection_modified!A194, FIND(",20", Articles_collection_modified!A194) + 1, FIND(",", Articles_collection_modified!A194, FIND(",20", Articles_collection_modified!A194) + 1) - FIND(",20", Articles_collection_modified!A194) - 1))</f>
        <v>2025-w18</v>
      </c>
      <c r="E194" t="str">
        <f t="shared" ref="E194:E257" si="6">LEFT(D194, 4)</f>
        <v>2025</v>
      </c>
      <c r="F194" t="str">
        <f t="shared" ref="F194:F257" si="7">MID(D194, FIND("w", D194) + 1, LEN(D194) - FIND("w", D194))</f>
        <v>18</v>
      </c>
      <c r="G194" t="str" cm="1">
        <f t="array" ref="G194">_xlfn.TEXTJOIN(", ", TRUE, IF(ISNUMBER(SEARCH(Index!$A$8:$A$22, Articles_collection_modified!A194)), Index!$A$8:$A$22, ""))</f>
        <v>Industrial applications</v>
      </c>
      <c r="H194" t="str" cm="1">
        <f t="array" ref="H194">IFERROR(INDEX(Index!$A$8:$A$22, MATCH(TRUE, ISNUMBER(SEARCH(Index!$A$8:$A$22, Articles_collection_modified!A194)), 0)), "")</f>
        <v>Industrial applications</v>
      </c>
      <c r="I194" t="str" cm="1">
        <f t="array" ref="I194">IFERROR(INDEX(Index!$A$3:$A$5, MATCH(TRUE, ISNUMBER(SEARCH(Index!$A$3:$A$5, Articles_collection_modified!A194)), 0)), "")</f>
        <v>Technology</v>
      </c>
      <c r="J194" t="str" cm="1">
        <f t="array" ref="J194">IFERROR(INDEX(Index!$A$25:$A$69, MATCH(TRUE, ISNUMBER(SEARCH(Index!$A$25:$A$69, Articles_collection_modified!A194)), 0)), "")</f>
        <v>Prototype</v>
      </c>
      <c r="K194" t="str" cm="1">
        <f t="array" ref="K194">IFERROR(INDEX(Index!$C$3:$C$5, MATCH(TRUE, ISNUMBER(SEARCH(Index!$C$3:$C$5, Articles_collection_modified!A194)), 0)), "")</f>
        <v>H2</v>
      </c>
      <c r="L194" t="str" cm="1">
        <f t="array" ref="L194">_xlfn.TEXTJOIN(", ", TRUE, IF(ISNUMBER(SEARCH(Index!$C$8:$C$58, Articles_collection_modified!A194)), Index!$C$8:$C$58, ""))</f>
        <v>HA-2</v>
      </c>
      <c r="M194" t="str" cm="1">
        <f t="array" ref="M194">_xlfn.TEXTJOIN(", ", TRUE, IFERROR(VLOOKUP(_xlfn.TEXTSPLIT(L194, ", "), Index!$C$8:$D$58, 2, FALSE), ""))</f>
        <v>Advanced Wind Power</v>
      </c>
      <c r="N194" t="str" cm="1">
        <f t="array" ref="N194">_xlfn.TEXTJOIN(", ", TRUE, _xlfn.UNIQUE(_xlfn.FILTERXML("&lt;t&gt;&lt;s&gt;" &amp; SUBSTITUTE(_xlfn.TEXTJOIN(", ", TRUE, _xlfn.UNIQUE(_xlfn._xlws.FILTER(IFERROR(VLOOKUP(LEFT(_xlfn.TEXTSPLIT(L194, ", "), FIND("-", _xlfn.TEXTSPLIT(L194, ", ")) - 1), Index!$F$8:$G$13, 2, FALSE), ""), IFERROR(VLOOKUP(LEFT(_xlfn.TEXTSPLIT(L194, ", "), FIND("-", _xlfn.TEXTSPLIT(L194, ", ")) - 1), Index!$F$8:$G$13, 2, FALSE), "") &lt;&gt; ""))), ", ", "&lt;/s&gt;&lt;s&gt;") &amp; "&lt;/s&gt;&lt;/t&gt;", "//s[normalize-space()]")))</f>
        <v>Hydraulic Applications Ecosystem</v>
      </c>
      <c r="O194" t="str" cm="1">
        <f t="array" ref="O194">IFERROR(INDEX(Index!$C$8:$C$58, MATCH(TRUE, ISNUMBER(SEARCH(Index!$C$8:$C$58, Articles_collection_modified!A194)), 0)), "")</f>
        <v>HA-2</v>
      </c>
      <c r="P194" t="str">
        <f>IFERROR(VLOOKUP(LEFT(O194, FIND("-", O194)-1), Index!$F$8:$G$13, 2, FALSE), "Not Found")</f>
        <v>Hydraulic Applications Ecosystem</v>
      </c>
      <c r="Q194" t="str">
        <f>IFERROR(VLOOKUP(O194, Index!$C$8:$D$58, 2, FALSE), "Not Found")</f>
        <v>Advanced Wind Power</v>
      </c>
    </row>
    <row r="195" spans="1:17" x14ac:dyDescent="0.3">
      <c r="A195" t="str">
        <f>LEFT(Articles_collection_modified!A195, FIND(",", Articles_collection_modified!A195) - 1)</f>
        <v>XR Smart Glasses for Remote Site Support | Forest Machine Magazine</v>
      </c>
      <c r="B195" t="str">
        <f>MID(Articles_collection_modified!A195, FIND(",", Articles_collection_modified!A195) + 1, FIND(",", Articles_collection_modified!A195, FIND(",", Articles_collection_modified!A195) + 1) - FIND(",", Articles_collection_modified!A195) - 1)</f>
        <v>https://forestmachinemagazine.com/xr-smart-glasses-for-remote-site-support/?utm_source=rss&amp;utm_medium=rss&amp;utm_campaign=xr-smart-glasses-for-remote-site-support</v>
      </c>
      <c r="C195" t="str">
        <f>IF(ISNUMBER(FIND(", vol",Articles_collection_modified!A195)), MID(Articles_collection_modified!A195, FIND(", vol", Articles_collection_modified!A195) + 5, FIND(",", Articles_collection_modified!A195, FIND(", vol", Articles_collection_modified!A195) + 5) - FIND(", vol", Articles_collection_modified!A195) - 5), MID(Articles_collection_modified!A195, FIND(",vol", Articles_collection_modified!A195) + 4, FIND(",", Articles_collection_modified!A195, FIND(",vol", Articles_collection_modified!A195) + 4) - FIND(",vol",Articles_collection_modified!A195) - 4))</f>
        <v>11</v>
      </c>
      <c r="D195" t="str">
        <f>IF(ISNUMBER(FIND(", 20", Articles_collection_modified!A195)), MID(Articles_collection_modified!A195, FIND(", 20", Articles_collection_modified!A195) + 2, FIND(",", Articles_collection_modified!A195, FIND(", 20", Articles_collection_modified!A195) + 2) - FIND(", 20", Articles_collection_modified!A195) - 2), MID(Articles_collection_modified!A195, FIND(",20", Articles_collection_modified!A195) + 1, FIND(",", Articles_collection_modified!A195, FIND(",20", Articles_collection_modified!A195) + 1) - FIND(",20", Articles_collection_modified!A195) - 1))</f>
        <v>2025-w19</v>
      </c>
      <c r="E195" t="str">
        <f t="shared" si="6"/>
        <v>2025</v>
      </c>
      <c r="F195" t="str">
        <f t="shared" si="7"/>
        <v>19</v>
      </c>
      <c r="G195" t="str" cm="1">
        <f t="array" ref="G195">_xlfn.TEXTJOIN(", ", TRUE, IF(ISNUMBER(SEARCH(Index!$A$8:$A$22, Articles_collection_modified!A195)), Index!$A$8:$A$22, ""))</f>
        <v>Mobile</v>
      </c>
      <c r="H195" t="str" cm="1">
        <f t="array" ref="H195">IFERROR(INDEX(Index!$A$8:$A$22, MATCH(TRUE, ISNUMBER(SEARCH(Index!$A$8:$A$22, Articles_collection_modified!A195)), 0)), "")</f>
        <v>Mobile</v>
      </c>
      <c r="I195" t="str" cm="1">
        <f t="array" ref="I195">IFERROR(INDEX(Index!$A$3:$A$5, MATCH(TRUE, ISNUMBER(SEARCH(Index!$A$3:$A$5, Articles_collection_modified!A195)), 0)), "")</f>
        <v>product release</v>
      </c>
      <c r="J195" t="str" cm="1">
        <f t="array" ref="J195">IFERROR(INDEX(Index!$A$25:$A$69, MATCH(TRUE, ISNUMBER(SEARCH(Index!$A$25:$A$69, Articles_collection_modified!A195)), 0)), "")</f>
        <v>Service</v>
      </c>
      <c r="K195" t="str" cm="1">
        <f t="array" ref="K195">IFERROR(INDEX(Index!$C$3:$C$5, MATCH(TRUE, ISNUMBER(SEARCH(Index!$C$3:$C$5, Articles_collection_modified!A195)), 0)), "")</f>
        <v>H1</v>
      </c>
      <c r="L195" t="str" cm="1">
        <f t="array" ref="L195">_xlfn.TEXTJOIN(", ", TRUE, IF(ISNUMBER(SEARCH(Index!$C$8:$C$58, Articles_collection_modified!A195)), Index!$C$8:$C$58, ""))</f>
        <v>HA-1, SD-1</v>
      </c>
      <c r="M195" t="str" cm="1">
        <f t="array" ref="M195">_xlfn.TEXTJOIN(", ", TRUE, IFERROR(VLOOKUP(_xlfn.TEXTSPLIT(L195, ", "), Index!$C$8:$D$58, 2, FALSE), ""))</f>
        <v>Green &amp; Connected Construction site, Immersive Technologies</v>
      </c>
      <c r="N195" t="str" cm="1">
        <f t="array" ref="N195">_xlfn.TEXTJOIN(", ", TRUE, _xlfn.UNIQUE(_xlfn.FILTERXML("&lt;t&gt;&lt;s&gt;" &amp; SUBSTITUTE(_xlfn.TEXTJOIN(", ", TRUE, _xlfn.UNIQUE(_xlfn._xlws.FILTER(IFERROR(VLOOKUP(LEFT(_xlfn.TEXTSPLIT(L195, ", "), FIND("-", _xlfn.TEXTSPLIT(L195, ", ")) - 1), Index!$F$8:$G$13, 2, FALSE), ""), IFERROR(VLOOKUP(LEFT(_xlfn.TEXTSPLIT(L195, ", "), FIND("-", _xlfn.TEXTSPLIT(L195, ", ")) - 1), Index!$F$8:$G$13, 2, FALSE), "") &lt;&gt; ""))), ", ", "&lt;/s&gt;&lt;s&gt;") &amp; "&lt;/s&gt;&lt;/t&gt;", "//s[normalize-space()]")))</f>
        <v>Hydraulic Applications Ecosystem, Smart Data Usage</v>
      </c>
      <c r="O195" t="str" cm="1">
        <f t="array" ref="O195">IFERROR(INDEX(Index!$C$8:$C$58, MATCH(TRUE, ISNUMBER(SEARCH(Index!$C$8:$C$58, Articles_collection_modified!A195)), 0)), "")</f>
        <v>HA-1</v>
      </c>
      <c r="P195" t="str">
        <f>IFERROR(VLOOKUP(LEFT(O195, FIND("-", O195)-1), Index!$F$8:$G$13, 2, FALSE), "Not Found")</f>
        <v>Hydraulic Applications Ecosystem</v>
      </c>
      <c r="Q195" t="str">
        <f>IFERROR(VLOOKUP(O195, Index!$C$8:$D$58, 2, FALSE), "Not Found")</f>
        <v>Green &amp; Connected Construction site</v>
      </c>
    </row>
    <row r="196" spans="1:17" x14ac:dyDescent="0.3">
      <c r="A196" t="str">
        <f>LEFT(Articles_collection_modified!A196, FIND(",", Articles_collection_modified!A196) - 1)</f>
        <v>Battery-powered Trucks for timber transport will increase operating costs | Forest Machine Magazine</v>
      </c>
      <c r="B196" t="str">
        <f>MID(Articles_collection_modified!A196, FIND(",", Articles_collection_modified!A196) + 1, FIND(",", Articles_collection_modified!A196, FIND(",", Articles_collection_modified!A196) + 1) - FIND(",", Articles_collection_modified!A196) - 1)</f>
        <v>https://forestmachinemagazine.com/battery-powered-trucks-for-timber/?utm_source=rss&amp;utm_medium=rss&amp;utm_campaign=battery-powered-trucks-for-timber</v>
      </c>
      <c r="C196" t="str">
        <f>IF(ISNUMBER(FIND(", vol",Articles_collection_modified!A196)), MID(Articles_collection_modified!A196, FIND(", vol", Articles_collection_modified!A196) + 5, FIND(",", Articles_collection_modified!A196, FIND(", vol", Articles_collection_modified!A196) + 5) - FIND(", vol", Articles_collection_modified!A196) - 5), MID(Articles_collection_modified!A196, FIND(",vol", Articles_collection_modified!A196) + 4, FIND(",", Articles_collection_modified!A196, FIND(",vol", Articles_collection_modified!A196) + 4) - FIND(",vol",Articles_collection_modified!A196) - 4))</f>
        <v>11</v>
      </c>
      <c r="D196" t="str">
        <f>IF(ISNUMBER(FIND(", 20", Articles_collection_modified!A196)), MID(Articles_collection_modified!A196, FIND(", 20", Articles_collection_modified!A196) + 2, FIND(",", Articles_collection_modified!A196, FIND(", 20", Articles_collection_modified!A196) + 2) - FIND(", 20", Articles_collection_modified!A196) - 2), MID(Articles_collection_modified!A196, FIND(",20", Articles_collection_modified!A196) + 1, FIND(",", Articles_collection_modified!A196, FIND(",20", Articles_collection_modified!A196) + 1) - FIND(",20", Articles_collection_modified!A196) - 1))</f>
        <v>2025-w18</v>
      </c>
      <c r="E196" t="str">
        <f t="shared" si="6"/>
        <v>2025</v>
      </c>
      <c r="F196" t="str">
        <f t="shared" si="7"/>
        <v>18</v>
      </c>
      <c r="G196" t="str" cm="1">
        <f t="array" ref="G196">_xlfn.TEXTJOIN(", ", TRUE, IF(ISNUMBER(SEARCH(Index!$A$8:$A$22, Articles_collection_modified!A196)), Index!$A$8:$A$22, ""))</f>
        <v>Battery, Electrification, Mobile</v>
      </c>
      <c r="H196" t="str" cm="1">
        <f t="array" ref="H196">IFERROR(INDEX(Index!$A$8:$A$22, MATCH(TRUE, ISNUMBER(SEARCH(Index!$A$8:$A$22, Articles_collection_modified!A196)), 0)), "")</f>
        <v>Battery</v>
      </c>
      <c r="I196" t="str" cm="1">
        <f t="array" ref="I196">IFERROR(INDEX(Index!$A$3:$A$5, MATCH(TRUE, ISNUMBER(SEARCH(Index!$A$3:$A$5, Articles_collection_modified!A196)), 0)), "")</f>
        <v>SEEP</v>
      </c>
      <c r="J196" t="str" cm="1">
        <f t="array" ref="J196">IFERROR(INDEX(Index!$A$25:$A$69, MATCH(TRUE, ISNUMBER(SEARCH(Index!$A$25:$A$69, Articles_collection_modified!A196)), 0)), "")</f>
        <v>market development</v>
      </c>
      <c r="K196" t="str" cm="1">
        <f t="array" ref="K196">IFERROR(INDEX(Index!$C$3:$C$5, MATCH(TRUE, ISNUMBER(SEARCH(Index!$C$3:$C$5, Articles_collection_modified!A196)), 0)), "")</f>
        <v>H2</v>
      </c>
      <c r="L196" t="str" cm="1">
        <f t="array" ref="L196">_xlfn.TEXTJOIN(", ", TRUE, IF(ISNUMBER(SEARCH(Index!$C$8:$C$58, Articles_collection_modified!A196)), Index!$C$8:$C$58, ""))</f>
        <v>ES-2, HA-7</v>
      </c>
      <c r="M196" t="str" cm="1">
        <f t="array" ref="M196">_xlfn.TEXTJOIN(", ", TRUE, IFERROR(VLOOKUP(_xlfn.TEXTSPLIT(L196, ", "), Index!$C$8:$D$58, 2, FALSE), ""))</f>
        <v>Enhanced Emission Policy, Future Wood &amp; Forest Industry</v>
      </c>
      <c r="N196" t="str" cm="1">
        <f t="array" ref="N196">_xlfn.TEXTJOIN(", ", TRUE, _xlfn.UNIQUE(_xlfn.FILTERXML("&lt;t&gt;&lt;s&gt;" &amp; SUBSTITUTE(_xlfn.TEXTJOIN(", ", TRUE, _xlfn.UNIQUE(_xlfn._xlws.FILTER(IFERROR(VLOOKUP(LEFT(_xlfn.TEXTSPLIT(L196, ", "), FIND("-", _xlfn.TEXTSPLIT(L196, ", ")) - 1), Index!$F$8:$G$13, 2, FALSE), ""), IFERROR(VLOOKUP(LEFT(_xlfn.TEXTSPLIT(L196, ", "), FIND("-", _xlfn.TEXTSPLIT(L196, ", ")) - 1), Index!$F$8:$G$13, 2, FALSE), "") &lt;&gt; ""))), ", ", "&lt;/s&gt;&lt;s&gt;") &amp; "&lt;/s&gt;&lt;/t&gt;", "//s[normalize-space()]")))</f>
        <v>Ecological Sustainability, Hydraulic Applications Ecosystem</v>
      </c>
      <c r="O196" t="str" cm="1">
        <f t="array" ref="O196">IFERROR(INDEX(Index!$C$8:$C$58, MATCH(TRUE, ISNUMBER(SEARCH(Index!$C$8:$C$58, Articles_collection_modified!A196)), 0)), "")</f>
        <v>ES-2</v>
      </c>
      <c r="P196" t="str">
        <f>IFERROR(VLOOKUP(LEFT(O196, FIND("-", O196)-1), Index!$F$8:$G$13, 2, FALSE), "Not Found")</f>
        <v>Ecological Sustainability</v>
      </c>
      <c r="Q196" t="str">
        <f>IFERROR(VLOOKUP(O196, Index!$C$8:$D$58, 2, FALSE), "Not Found")</f>
        <v>Enhanced Emission Policy</v>
      </c>
    </row>
    <row r="197" spans="1:17" x14ac:dyDescent="0.3">
      <c r="A197" t="str">
        <f>LEFT(Articles_collection_modified!A197, FIND(",", Articles_collection_modified!A197) - 1)</f>
        <v>Librec inaugurates battery recycling plant in Switzerland - electrive.com</v>
      </c>
      <c r="B197" t="str">
        <f>MID(Articles_collection_modified!A197, FIND(",", Articles_collection_modified!A197) + 1, FIND(",", Articles_collection_modified!A197, FIND(",", Articles_collection_modified!A197) + 1) - FIND(",", Articles_collection_modified!A197) - 1)</f>
        <v>https://www.electrive.com/2025/05/03/librec-inaugurates-battery-recycling-plant-in-switzerland/</v>
      </c>
      <c r="C197" t="str">
        <f>IF(ISNUMBER(FIND(", vol",Articles_collection_modified!A197)), MID(Articles_collection_modified!A197, FIND(", vol", Articles_collection_modified!A197) + 5, FIND(",", Articles_collection_modified!A197, FIND(", vol", Articles_collection_modified!A197) + 5) - FIND(", vol", Articles_collection_modified!A197) - 5), MID(Articles_collection_modified!A197, FIND(",vol", Articles_collection_modified!A197) + 4, FIND(",", Articles_collection_modified!A197, FIND(",vol", Articles_collection_modified!A197) + 4) - FIND(",vol",Articles_collection_modified!A197) - 4))</f>
        <v>11</v>
      </c>
      <c r="D197" t="str">
        <f>IF(ISNUMBER(FIND(", 20", Articles_collection_modified!A197)), MID(Articles_collection_modified!A197, FIND(", 20", Articles_collection_modified!A197) + 2, FIND(",", Articles_collection_modified!A197, FIND(", 20", Articles_collection_modified!A197) + 2) - FIND(", 20", Articles_collection_modified!A197) - 2), MID(Articles_collection_modified!A197, FIND(",20", Articles_collection_modified!A197) + 1, FIND(",", Articles_collection_modified!A197, FIND(",20", Articles_collection_modified!A197) + 1) - FIND(",20", Articles_collection_modified!A197) - 1))</f>
        <v>2025-w18</v>
      </c>
      <c r="E197" t="str">
        <f t="shared" si="6"/>
        <v>2025</v>
      </c>
      <c r="F197" t="str">
        <f t="shared" si="7"/>
        <v>18</v>
      </c>
      <c r="G197" t="str" cm="1">
        <f t="array" ref="G197">_xlfn.TEXTJOIN(", ", TRUE, IF(ISNUMBER(SEARCH(Index!$A$8:$A$22, Articles_collection_modified!A197)), Index!$A$8:$A$22, ""))</f>
        <v>Battery, Electrification, Sustainability</v>
      </c>
      <c r="H197" t="str" cm="1">
        <f t="array" ref="H197">IFERROR(INDEX(Index!$A$8:$A$22, MATCH(TRUE, ISNUMBER(SEARCH(Index!$A$8:$A$22, Articles_collection_modified!A197)), 0)), "")</f>
        <v>Battery</v>
      </c>
      <c r="I197" t="str" cm="1">
        <f t="array" ref="I197">IFERROR(INDEX(Index!$A$3:$A$5, MATCH(TRUE, ISNUMBER(SEARCH(Index!$A$3:$A$5, Articles_collection_modified!A197)), 0)), "")</f>
        <v>SEEP</v>
      </c>
      <c r="J197" t="str" cm="1">
        <f t="array" ref="J197">IFERROR(INDEX(Index!$A$25:$A$69, MATCH(TRUE, ISNUMBER(SEARCH(Index!$A$25:$A$69, Articles_collection_modified!A197)), 0)), "")</f>
        <v>market development</v>
      </c>
      <c r="K197" t="str" cm="1">
        <f t="array" ref="K197">IFERROR(INDEX(Index!$C$3:$C$5, MATCH(TRUE, ISNUMBER(SEARCH(Index!$C$3:$C$5, Articles_collection_modified!A197)), 0)), "")</f>
        <v>H1</v>
      </c>
      <c r="L197" t="str" cm="1">
        <f t="array" ref="L197">_xlfn.TEXTJOIN(", ", TRUE, IF(ISNUMBER(SEARCH(Index!$C$8:$C$58, Articles_collection_modified!A197)), Index!$C$8:$C$58, ""))</f>
        <v>ES-2, ES-4</v>
      </c>
      <c r="M197" t="str" cm="1">
        <f t="array" ref="M197">_xlfn.TEXTJOIN(", ", TRUE, IFERROR(VLOOKUP(_xlfn.TEXTSPLIT(L197, ", "), Index!$C$8:$D$58, 2, FALSE), ""))</f>
        <v>Enhanced Emission Policy, Circular Economy</v>
      </c>
      <c r="N197" t="str" cm="1">
        <f t="array" ref="N197">_xlfn.TEXTJOIN(", ", TRUE, _xlfn.UNIQUE(_xlfn.FILTERXML("&lt;t&gt;&lt;s&gt;" &amp; SUBSTITUTE(_xlfn.TEXTJOIN(", ", TRUE, _xlfn.UNIQUE(_xlfn._xlws.FILTER(IFERROR(VLOOKUP(LEFT(_xlfn.TEXTSPLIT(L197, ", "), FIND("-", _xlfn.TEXTSPLIT(L197, ", ")) - 1), Index!$F$8:$G$13, 2, FALSE), ""), IFERROR(VLOOKUP(LEFT(_xlfn.TEXTSPLIT(L197, ", "), FIND("-", _xlfn.TEXTSPLIT(L197, ", ")) - 1), Index!$F$8:$G$13, 2, FALSE), "") &lt;&gt; ""))), ", ", "&lt;/s&gt;&lt;s&gt;") &amp; "&lt;/s&gt;&lt;/t&gt;", "//s[normalize-space()]")))</f>
        <v>Ecological Sustainability</v>
      </c>
      <c r="O197" t="str" cm="1">
        <f t="array" ref="O197">IFERROR(INDEX(Index!$C$8:$C$58, MATCH(TRUE, ISNUMBER(SEARCH(Index!$C$8:$C$58, Articles_collection_modified!A197)), 0)), "")</f>
        <v>ES-2</v>
      </c>
      <c r="P197" t="str">
        <f>IFERROR(VLOOKUP(LEFT(O197, FIND("-", O197)-1), Index!$F$8:$G$13, 2, FALSE), "Not Found")</f>
        <v>Ecological Sustainability</v>
      </c>
      <c r="Q197" t="str">
        <f>IFERROR(VLOOKUP(O197, Index!$C$8:$D$58, 2, FALSE), "Not Found")</f>
        <v>Enhanced Emission Policy</v>
      </c>
    </row>
    <row r="198" spans="1:17" x14ac:dyDescent="0.3">
      <c r="A198" t="str">
        <f>LEFT(Articles_collection_modified!A198, FIND(",", Articles_collection_modified!A198) - 1)</f>
        <v>DOE Halts $13M Grant to U. Maine for Floating Offshore Wind Turbine R&amp;amp D Construction</v>
      </c>
      <c r="B198" t="str">
        <f>MID(Articles_collection_modified!A198, FIND(",", Articles_collection_modified!A198) + 1, FIND(",", Articles_collection_modified!A198, FIND(",", Articles_collection_modified!A198) + 1) - FIND(",", Articles_collection_modified!A198) - 1)</f>
        <v>https://www.enr.com/articles/60688-doe-halts-13m-grant-to-u-maine-for-floating-offshore-wind-turbine-r-and-d-construction</v>
      </c>
      <c r="C198" t="str">
        <f>IF(ISNUMBER(FIND(", vol",Articles_collection_modified!A198)), MID(Articles_collection_modified!A198, FIND(", vol", Articles_collection_modified!A198) + 5, FIND(",", Articles_collection_modified!A198, FIND(", vol", Articles_collection_modified!A198) + 5) - FIND(", vol", Articles_collection_modified!A198) - 5), MID(Articles_collection_modified!A198, FIND(",vol", Articles_collection_modified!A198) + 4, FIND(",", Articles_collection_modified!A198, FIND(",vol", Articles_collection_modified!A198) + 4) - FIND(",vol",Articles_collection_modified!A198) - 4))</f>
        <v>11</v>
      </c>
      <c r="D198" t="str">
        <f>IF(ISNUMBER(FIND(", 20", Articles_collection_modified!A198)), MID(Articles_collection_modified!A198, FIND(", 20", Articles_collection_modified!A198) + 2, FIND(",", Articles_collection_modified!A198, FIND(", 20", Articles_collection_modified!A198) + 2) - FIND(", 20", Articles_collection_modified!A198) - 2), MID(Articles_collection_modified!A198, FIND(",20", Articles_collection_modified!A198) + 1, FIND(",", Articles_collection_modified!A198, FIND(",20", Articles_collection_modified!A198) + 1) - FIND(",20", Articles_collection_modified!A198) - 1))</f>
        <v>2025-w18</v>
      </c>
      <c r="E198" t="str">
        <f t="shared" si="6"/>
        <v>2025</v>
      </c>
      <c r="F198" t="str">
        <f t="shared" si="7"/>
        <v>18</v>
      </c>
      <c r="G198" t="str" cm="1">
        <f t="array" ref="G198">_xlfn.TEXTJOIN(", ", TRUE, IF(ISNUMBER(SEARCH(Index!$A$8:$A$22, Articles_collection_modified!A198)), Index!$A$8:$A$22, ""))</f>
        <v>Industrial applications</v>
      </c>
      <c r="H198" t="str" cm="1">
        <f t="array" ref="H198">IFERROR(INDEX(Index!$A$8:$A$22, MATCH(TRUE, ISNUMBER(SEARCH(Index!$A$8:$A$22, Articles_collection_modified!A198)), 0)), "")</f>
        <v>Industrial applications</v>
      </c>
      <c r="I198" t="str" cm="1">
        <f t="array" ref="I198">IFERROR(INDEX(Index!$A$3:$A$5, MATCH(TRUE, ISNUMBER(SEARCH(Index!$A$3:$A$5, Articles_collection_modified!A198)), 0)), "")</f>
        <v>SEEP</v>
      </c>
      <c r="J198" t="str" cm="1">
        <f t="array" ref="J198">IFERROR(INDEX(Index!$A$25:$A$69, MATCH(TRUE, ISNUMBER(SEARCH(Index!$A$25:$A$69, Articles_collection_modified!A198)), 0)), "")</f>
        <v>geopolitics</v>
      </c>
      <c r="K198" t="str" cm="1">
        <f t="array" ref="K198">IFERROR(INDEX(Index!$C$3:$C$5, MATCH(TRUE, ISNUMBER(SEARCH(Index!$C$3:$C$5, Articles_collection_modified!A198)), 0)), "")</f>
        <v>H1</v>
      </c>
      <c r="L198" t="str" cm="1">
        <f t="array" ref="L198">_xlfn.TEXTJOIN(", ", TRUE, IF(ISNUMBER(SEARCH(Index!$C$8:$C$58, Articles_collection_modified!A198)), Index!$C$8:$C$58, ""))</f>
        <v>HA-2</v>
      </c>
      <c r="M198" t="str" cm="1">
        <f t="array" ref="M198">_xlfn.TEXTJOIN(", ", TRUE, IFERROR(VLOOKUP(_xlfn.TEXTSPLIT(L198, ", "), Index!$C$8:$D$58, 2, FALSE), ""))</f>
        <v>Advanced Wind Power</v>
      </c>
      <c r="N198" t="str" cm="1">
        <f t="array" ref="N198">_xlfn.TEXTJOIN(", ", TRUE, _xlfn.UNIQUE(_xlfn.FILTERXML("&lt;t&gt;&lt;s&gt;" &amp; SUBSTITUTE(_xlfn.TEXTJOIN(", ", TRUE, _xlfn.UNIQUE(_xlfn._xlws.FILTER(IFERROR(VLOOKUP(LEFT(_xlfn.TEXTSPLIT(L198, ", "), FIND("-", _xlfn.TEXTSPLIT(L198, ", ")) - 1), Index!$F$8:$G$13, 2, FALSE), ""), IFERROR(VLOOKUP(LEFT(_xlfn.TEXTSPLIT(L198, ", "), FIND("-", _xlfn.TEXTSPLIT(L198, ", ")) - 1), Index!$F$8:$G$13, 2, FALSE), "") &lt;&gt; ""))), ", ", "&lt;/s&gt;&lt;s&gt;") &amp; "&lt;/s&gt;&lt;/t&gt;", "//s[normalize-space()]")))</f>
        <v>Hydraulic Applications Ecosystem</v>
      </c>
      <c r="O198" t="str" cm="1">
        <f t="array" ref="O198">IFERROR(INDEX(Index!$C$8:$C$58, MATCH(TRUE, ISNUMBER(SEARCH(Index!$C$8:$C$58, Articles_collection_modified!A198)), 0)), "")</f>
        <v>HA-2</v>
      </c>
      <c r="P198" t="str">
        <f>IFERROR(VLOOKUP(LEFT(O198, FIND("-", O198)-1), Index!$F$8:$G$13, 2, FALSE), "Not Found")</f>
        <v>Hydraulic Applications Ecosystem</v>
      </c>
      <c r="Q198" t="str">
        <f>IFERROR(VLOOKUP(O198, Index!$C$8:$D$58, 2, FALSE), "Not Found")</f>
        <v>Advanced Wind Power</v>
      </c>
    </row>
    <row r="199" spans="1:17" x14ac:dyDescent="0.3">
      <c r="A199" t="str">
        <f>LEFT(Articles_collection_modified!A199, FIND(",", Articles_collection_modified!A199) - 1)</f>
        <v>Volvo CE Debuts Two Mid-Size Electric Machines in North America : CEG</v>
      </c>
      <c r="B199" t="str">
        <f>MID(Articles_collection_modified!A199, FIND(",", Articles_collection_modified!A199) + 1, FIND(",", Articles_collection_modified!A199, FIND(",", Articles_collection_modified!A199) + 1) - FIND(",", Articles_collection_modified!A199) - 1)</f>
        <v>https://www.constructionequipmentguide.com/volvo-ce-debuts-two-mid-size-electric-machines-in-north-america/67915</v>
      </c>
      <c r="C199" t="str">
        <f>IF(ISNUMBER(FIND(", vol",Articles_collection_modified!A199)), MID(Articles_collection_modified!A199, FIND(", vol", Articles_collection_modified!A199) + 5, FIND(",", Articles_collection_modified!A199, FIND(", vol", Articles_collection_modified!A199) + 5) - FIND(", vol", Articles_collection_modified!A199) - 5), MID(Articles_collection_modified!A199, FIND(",vol", Articles_collection_modified!A199) + 4, FIND(",", Articles_collection_modified!A199, FIND(",vol", Articles_collection_modified!A199) + 4) - FIND(",vol",Articles_collection_modified!A199) - 4))</f>
        <v>10</v>
      </c>
      <c r="D199" t="str">
        <f>IF(ISNUMBER(FIND(", 20", Articles_collection_modified!A199)), MID(Articles_collection_modified!A199, FIND(", 20", Articles_collection_modified!A199) + 2, FIND(",", Articles_collection_modified!A199, FIND(", 20", Articles_collection_modified!A199) + 2) - FIND(", 20", Articles_collection_modified!A199) - 2), MID(Articles_collection_modified!A199, FIND(",20", Articles_collection_modified!A199) + 1, FIND(",", Articles_collection_modified!A199, FIND(",20", Articles_collection_modified!A199) + 1) - FIND(",20", Articles_collection_modified!A199) - 1))</f>
        <v>2025-w18</v>
      </c>
      <c r="E199" t="str">
        <f t="shared" si="6"/>
        <v>2025</v>
      </c>
      <c r="F199" t="str">
        <f t="shared" si="7"/>
        <v>18</v>
      </c>
      <c r="G199" t="str" cm="1">
        <f t="array" ref="G199">_xlfn.TEXTJOIN(", ", TRUE, IF(ISNUMBER(SEARCH(Index!$A$8:$A$22, Articles_collection_modified!A199)), Index!$A$8:$A$22, ""))</f>
        <v>Electrification, Mobile</v>
      </c>
      <c r="H199" t="str" cm="1">
        <f t="array" ref="H199">IFERROR(INDEX(Index!$A$8:$A$22, MATCH(TRUE, ISNUMBER(SEARCH(Index!$A$8:$A$22, Articles_collection_modified!A199)), 0)), "")</f>
        <v>Electrification</v>
      </c>
      <c r="I199" t="str" cm="1">
        <f t="array" ref="I199">IFERROR(INDEX(Index!$A$3:$A$5, MATCH(TRUE, ISNUMBER(SEARCH(Index!$A$3:$A$5, Articles_collection_modified!A199)), 0)), "")</f>
        <v>SEEP</v>
      </c>
      <c r="J199" t="str" cm="1">
        <f t="array" ref="J199">IFERROR(INDEX(Index!$A$25:$A$69, MATCH(TRUE, ISNUMBER(SEARCH(Index!$A$25:$A$69, Articles_collection_modified!A199)), 0)), "")</f>
        <v>market development</v>
      </c>
      <c r="K199" t="str" cm="1">
        <f t="array" ref="K199">IFERROR(INDEX(Index!$C$3:$C$5, MATCH(TRUE, ISNUMBER(SEARCH(Index!$C$3:$C$5, Articles_collection_modified!A199)), 0)), "")</f>
        <v>H1</v>
      </c>
      <c r="L199" t="str" cm="1">
        <f t="array" ref="L199">_xlfn.TEXTJOIN(", ", TRUE, IF(ISNUMBER(SEARCH(Index!$C$8:$C$58, Articles_collection_modified!A199)), Index!$C$8:$C$58, ""))</f>
        <v>ES-2, HA-1</v>
      </c>
      <c r="M199" t="str" cm="1">
        <f t="array" ref="M199">_xlfn.TEXTJOIN(", ", TRUE, IFERROR(VLOOKUP(_xlfn.TEXTSPLIT(L199, ", "), Index!$C$8:$D$58, 2, FALSE), ""))</f>
        <v>Enhanced Emission Policy, Green &amp; Connected Construction site</v>
      </c>
      <c r="N199" t="str" cm="1">
        <f t="array" ref="N199">_xlfn.TEXTJOIN(", ", TRUE, _xlfn.UNIQUE(_xlfn.FILTERXML("&lt;t&gt;&lt;s&gt;" &amp; SUBSTITUTE(_xlfn.TEXTJOIN(", ", TRUE, _xlfn.UNIQUE(_xlfn._xlws.FILTER(IFERROR(VLOOKUP(LEFT(_xlfn.TEXTSPLIT(L199, ", "), FIND("-", _xlfn.TEXTSPLIT(L199, ", ")) - 1), Index!$F$8:$G$13, 2, FALSE), ""), IFERROR(VLOOKUP(LEFT(_xlfn.TEXTSPLIT(L199, ", "), FIND("-", _xlfn.TEXTSPLIT(L199, ", ")) - 1), Index!$F$8:$G$13, 2, FALSE), "") &lt;&gt; ""))), ", ", "&lt;/s&gt;&lt;s&gt;") &amp; "&lt;/s&gt;&lt;/t&gt;", "//s[normalize-space()]")))</f>
        <v>Ecological Sustainability, Hydraulic Applications Ecosystem</v>
      </c>
      <c r="O199" t="str" cm="1">
        <f t="array" ref="O199">IFERROR(INDEX(Index!$C$8:$C$58, MATCH(TRUE, ISNUMBER(SEARCH(Index!$C$8:$C$58, Articles_collection_modified!A199)), 0)), "")</f>
        <v>ES-2</v>
      </c>
      <c r="P199" t="str">
        <f>IFERROR(VLOOKUP(LEFT(O199, FIND("-", O199)-1), Index!$F$8:$G$13, 2, FALSE), "Not Found")</f>
        <v>Ecological Sustainability</v>
      </c>
      <c r="Q199" t="str">
        <f>IFERROR(VLOOKUP(O199, Index!$C$8:$D$58, 2, FALSE), "Not Found")</f>
        <v>Enhanced Emission Policy</v>
      </c>
    </row>
    <row r="200" spans="1:17" x14ac:dyDescent="0.3">
      <c r="A200" t="str">
        <f>LEFT(Articles_collection_modified!A200, FIND(",", Articles_collection_modified!A200) - 1)</f>
        <v>Try Out ASSEMBLYâ€™s New AI Search Tool</v>
      </c>
      <c r="B200" t="str">
        <f>MID(Articles_collection_modified!A200, FIND(",", Articles_collection_modified!A200) + 1, FIND(",", Articles_collection_modified!A200, FIND(",", Articles_collection_modified!A200) + 1) - FIND(",", Articles_collection_modified!A200) - 1)</f>
        <v>https://www.assemblymag.com/articles/99233-try-out-assemblys-new-ai-search-tool</v>
      </c>
      <c r="C200" t="str">
        <f>IF(ISNUMBER(FIND(", vol",Articles_collection_modified!A200)), MID(Articles_collection_modified!A200, FIND(", vol", Articles_collection_modified!A200) + 5, FIND(",", Articles_collection_modified!A200, FIND(", vol", Articles_collection_modified!A200) + 5) - FIND(", vol", Articles_collection_modified!A200) - 5), MID(Articles_collection_modified!A200, FIND(",vol", Articles_collection_modified!A200) + 4, FIND(",", Articles_collection_modified!A200, FIND(",vol", Articles_collection_modified!A200) + 4) - FIND(",vol",Articles_collection_modified!A200) - 4))</f>
        <v>10</v>
      </c>
      <c r="D200" t="str">
        <f>IF(ISNUMBER(FIND(", 20", Articles_collection_modified!A200)), MID(Articles_collection_modified!A200, FIND(", 20", Articles_collection_modified!A200) + 2, FIND(",", Articles_collection_modified!A200, FIND(", 20", Articles_collection_modified!A200) + 2) - FIND(", 20", Articles_collection_modified!A200) - 2), MID(Articles_collection_modified!A200, FIND(",20", Articles_collection_modified!A200) + 1, FIND(",", Articles_collection_modified!A200, FIND(",20", Articles_collection_modified!A200) + 1) - FIND(",20", Articles_collection_modified!A200) - 1))</f>
        <v>2025-w18</v>
      </c>
      <c r="E200" t="str">
        <f t="shared" si="6"/>
        <v>2025</v>
      </c>
      <c r="F200" t="str">
        <f t="shared" si="7"/>
        <v>18</v>
      </c>
      <c r="G200" t="str" cm="1">
        <f t="array" ref="G200">_xlfn.TEXTJOIN(", ", TRUE, IF(ISNUMBER(SEARCH(Index!$A$8:$A$22, Articles_collection_modified!A200)), Index!$A$8:$A$22, ""))</f>
        <v>Industrial mfg</v>
      </c>
      <c r="H200" t="str" cm="1">
        <f t="array" ref="H200">IFERROR(INDEX(Index!$A$8:$A$22, MATCH(TRUE, ISNUMBER(SEARCH(Index!$A$8:$A$22, Articles_collection_modified!A200)), 0)), "")</f>
        <v>Industrial mfg</v>
      </c>
      <c r="I200" t="str" cm="1">
        <f t="array" ref="I200">IFERROR(INDEX(Index!$A$3:$A$5, MATCH(TRUE, ISNUMBER(SEARCH(Index!$A$3:$A$5, Articles_collection_modified!A200)), 0)), "")</f>
        <v>Technology</v>
      </c>
      <c r="J200" t="str" cm="1">
        <f t="array" ref="J200">IFERROR(INDEX(Index!$A$25:$A$69, MATCH(TRUE, ISNUMBER(SEARCH(Index!$A$25:$A$69, Articles_collection_modified!A200)), 0)), "")</f>
        <v>Digitalization</v>
      </c>
      <c r="K200" t="str" cm="1">
        <f t="array" ref="K200">IFERROR(INDEX(Index!$C$3:$C$5, MATCH(TRUE, ISNUMBER(SEARCH(Index!$C$3:$C$5, Articles_collection_modified!A200)), 0)), "")</f>
        <v>H1</v>
      </c>
      <c r="L200" t="str" cm="1">
        <f t="array" ref="L200">_xlfn.TEXTJOIN(", ", TRUE, IF(ISNUMBER(SEARCH(Index!$C$8:$C$58, Articles_collection_modified!A200)), Index!$C$8:$C$58, ""))</f>
        <v>ES-2</v>
      </c>
      <c r="M200" t="str" cm="1">
        <f t="array" ref="M200">_xlfn.TEXTJOIN(", ", TRUE, IFERROR(VLOOKUP(_xlfn.TEXTSPLIT(L200, ", "), Index!$C$8:$D$58, 2, FALSE), ""))</f>
        <v>Enhanced Emission Policy</v>
      </c>
      <c r="N200" t="str" cm="1">
        <f t="array" ref="N200">_xlfn.TEXTJOIN(", ", TRUE, _xlfn.UNIQUE(_xlfn.FILTERXML("&lt;t&gt;&lt;s&gt;" &amp; SUBSTITUTE(_xlfn.TEXTJOIN(", ", TRUE, _xlfn.UNIQUE(_xlfn._xlws.FILTER(IFERROR(VLOOKUP(LEFT(_xlfn.TEXTSPLIT(L200, ", "), FIND("-", _xlfn.TEXTSPLIT(L200, ", ")) - 1), Index!$F$8:$G$13, 2, FALSE), ""), IFERROR(VLOOKUP(LEFT(_xlfn.TEXTSPLIT(L200, ", "), FIND("-", _xlfn.TEXTSPLIT(L200, ", ")) - 1), Index!$F$8:$G$13, 2, FALSE), "") &lt;&gt; ""))), ", ", "&lt;/s&gt;&lt;s&gt;") &amp; "&lt;/s&gt;&lt;/t&gt;", "//s[normalize-space()]")))</f>
        <v>Ecological Sustainability</v>
      </c>
      <c r="O200" t="str" cm="1">
        <f t="array" ref="O200">IFERROR(INDEX(Index!$C$8:$C$58, MATCH(TRUE, ISNUMBER(SEARCH(Index!$C$8:$C$58, Articles_collection_modified!A200)), 0)), "")</f>
        <v>ES-2</v>
      </c>
      <c r="P200" t="str">
        <f>IFERROR(VLOOKUP(LEFT(O200, FIND("-", O200)-1), Index!$F$8:$G$13, 2, FALSE), "Not Found")</f>
        <v>Ecological Sustainability</v>
      </c>
      <c r="Q200" t="str">
        <f>IFERROR(VLOOKUP(O200, Index!$C$8:$D$58, 2, FALSE), "Not Found")</f>
        <v>Enhanced Emission Policy</v>
      </c>
    </row>
    <row r="201" spans="1:17" x14ac:dyDescent="0.3">
      <c r="A201" t="str">
        <f>LEFT(Articles_collection_modified!A201, FIND(",", Articles_collection_modified!A201) - 1)</f>
        <v>International Mining | BEML completes India-designed &amp; developed large electric rope shovel</v>
      </c>
      <c r="B201" t="str">
        <f>MID(Articles_collection_modified!A201, FIND(",", Articles_collection_modified!A201) + 1, FIND(",", Articles_collection_modified!A201, FIND(",", Articles_collection_modified!A201) + 1) - FIND(",", Articles_collection_modified!A201) - 1)</f>
        <v>https://im-mining.com/2025/04/29/beml-completes-india-designed-developed-large-electric-rope-shovel/</v>
      </c>
      <c r="C201" t="str">
        <f>IF(ISNUMBER(FIND(", vol",Articles_collection_modified!A201)), MID(Articles_collection_modified!A201, FIND(", vol", Articles_collection_modified!A201) + 5, FIND(",", Articles_collection_modified!A201, FIND(", vol", Articles_collection_modified!A201) + 5) - FIND(", vol", Articles_collection_modified!A201) - 5), MID(Articles_collection_modified!A201, FIND(",vol", Articles_collection_modified!A201) + 4, FIND(",", Articles_collection_modified!A201, FIND(",vol", Articles_collection_modified!A201) + 4) - FIND(",vol",Articles_collection_modified!A201) - 4))</f>
        <v>10</v>
      </c>
      <c r="D201" t="str">
        <f>IF(ISNUMBER(FIND(", 20", Articles_collection_modified!A201)), MID(Articles_collection_modified!A201, FIND(", 20", Articles_collection_modified!A201) + 2, FIND(",", Articles_collection_modified!A201, FIND(", 20", Articles_collection_modified!A201) + 2) - FIND(", 20", Articles_collection_modified!A201) - 2), MID(Articles_collection_modified!A201, FIND(",20", Articles_collection_modified!A201) + 1, FIND(",", Articles_collection_modified!A201, FIND(",20", Articles_collection_modified!A201) + 1) - FIND(",20", Articles_collection_modified!A201) - 1))</f>
        <v>2025-w18</v>
      </c>
      <c r="E201" t="str">
        <f t="shared" si="6"/>
        <v>2025</v>
      </c>
      <c r="F201" t="str">
        <f t="shared" si="7"/>
        <v>18</v>
      </c>
      <c r="G201" t="str" cm="1">
        <f t="array" ref="G201">_xlfn.TEXTJOIN(", ", TRUE, IF(ISNUMBER(SEARCH(Index!$A$8:$A$22, Articles_collection_modified!A201)), Index!$A$8:$A$22, ""))</f>
        <v>Mobile</v>
      </c>
      <c r="H201" t="str" cm="1">
        <f t="array" ref="H201">IFERROR(INDEX(Index!$A$8:$A$22, MATCH(TRUE, ISNUMBER(SEARCH(Index!$A$8:$A$22, Articles_collection_modified!A201)), 0)), "")</f>
        <v>Mobile</v>
      </c>
      <c r="I201" t="str" cm="1">
        <f t="array" ref="I201">IFERROR(INDEX(Index!$A$3:$A$5, MATCH(TRUE, ISNUMBER(SEARCH(Index!$A$3:$A$5, Articles_collection_modified!A201)), 0)), "")</f>
        <v>product release</v>
      </c>
      <c r="J201" t="str" cm="1">
        <f t="array" ref="J201">IFERROR(INDEX(Index!$A$25:$A$69, MATCH(TRUE, ISNUMBER(SEARCH(Index!$A$25:$A$69, Articles_collection_modified!A201)), 0)), "")</f>
        <v>System</v>
      </c>
      <c r="K201" t="str" cm="1">
        <f t="array" ref="K201">IFERROR(INDEX(Index!$C$3:$C$5, MATCH(TRUE, ISNUMBER(SEARCH(Index!$C$3:$C$5, Articles_collection_modified!A201)), 0)), "")</f>
        <v>H1</v>
      </c>
      <c r="L201" t="str" cm="1">
        <f t="array" ref="L201">_xlfn.TEXTJOIN(", ", TRUE, IF(ISNUMBER(SEARCH(Index!$C$8:$C$58, Articles_collection_modified!A201)), Index!$C$8:$C$58, ""))</f>
        <v>ES-2, HA-8</v>
      </c>
      <c r="M201" t="str" cm="1">
        <f t="array" ref="M201">_xlfn.TEXTJOIN(", ", TRUE, IFERROR(VLOOKUP(_xlfn.TEXTSPLIT(L201, ", "), Index!$C$8:$D$58, 2, FALSE), ""))</f>
        <v>Enhanced Emission Policy, Sustainable Mining</v>
      </c>
      <c r="N201" t="str" cm="1">
        <f t="array" ref="N201">_xlfn.TEXTJOIN(", ", TRUE, _xlfn.UNIQUE(_xlfn.FILTERXML("&lt;t&gt;&lt;s&gt;" &amp; SUBSTITUTE(_xlfn.TEXTJOIN(", ", TRUE, _xlfn.UNIQUE(_xlfn._xlws.FILTER(IFERROR(VLOOKUP(LEFT(_xlfn.TEXTSPLIT(L201, ", "), FIND("-", _xlfn.TEXTSPLIT(L201, ", ")) - 1), Index!$F$8:$G$13, 2, FALSE), ""), IFERROR(VLOOKUP(LEFT(_xlfn.TEXTSPLIT(L201, ", "), FIND("-", _xlfn.TEXTSPLIT(L201, ", ")) - 1), Index!$F$8:$G$13, 2, FALSE), "") &lt;&gt; ""))), ", ", "&lt;/s&gt;&lt;s&gt;") &amp; "&lt;/s&gt;&lt;/t&gt;", "//s[normalize-space()]")))</f>
        <v>Ecological Sustainability, Hydraulic Applications Ecosystem</v>
      </c>
      <c r="O201" t="str" cm="1">
        <f t="array" ref="O201">IFERROR(INDEX(Index!$C$8:$C$58, MATCH(TRUE, ISNUMBER(SEARCH(Index!$C$8:$C$58, Articles_collection_modified!A201)), 0)), "")</f>
        <v>ES-2</v>
      </c>
      <c r="P201" t="str">
        <f>IFERROR(VLOOKUP(LEFT(O201, FIND("-", O201)-1), Index!$F$8:$G$13, 2, FALSE), "Not Found")</f>
        <v>Ecological Sustainability</v>
      </c>
      <c r="Q201" t="str">
        <f>IFERROR(VLOOKUP(O201, Index!$C$8:$D$58, 2, FALSE), "Not Found")</f>
        <v>Enhanced Emission Policy</v>
      </c>
    </row>
    <row r="202" spans="1:17" x14ac:dyDescent="0.3">
      <c r="A202" t="str">
        <f>LEFT(Articles_collection_modified!A202, FIND(",", Articles_collection_modified!A202) - 1)</f>
        <v>DP World tests hydrogen-powered RTG crane at Vancouver Port in Canada</v>
      </c>
      <c r="B202" t="str">
        <f>MID(Articles_collection_modified!A202, FIND(",", Articles_collection_modified!A202) + 1, FIND(",", Articles_collection_modified!A202, FIND(",", Articles_collection_modified!A202) + 1) - FIND(",", Articles_collection_modified!A202) - 1)</f>
        <v>https://www.ship-technology.com/news/dp-world-rtg-vancouver-port/?cf-view</v>
      </c>
      <c r="C202" t="str">
        <f>IF(ISNUMBER(FIND(", vol",Articles_collection_modified!A202)), MID(Articles_collection_modified!A202, FIND(", vol", Articles_collection_modified!A202) + 5, FIND(",", Articles_collection_modified!A202, FIND(", vol", Articles_collection_modified!A202) + 5) - FIND(", vol", Articles_collection_modified!A202) - 5), MID(Articles_collection_modified!A202, FIND(",vol", Articles_collection_modified!A202) + 4, FIND(",", Articles_collection_modified!A202, FIND(",vol", Articles_collection_modified!A202) + 4) - FIND(",vol",Articles_collection_modified!A202) - 4))</f>
        <v>10</v>
      </c>
      <c r="D202" t="str">
        <f>IF(ISNUMBER(FIND(", 20", Articles_collection_modified!A202)), MID(Articles_collection_modified!A202, FIND(", 20", Articles_collection_modified!A202) + 2, FIND(",", Articles_collection_modified!A202, FIND(", 20", Articles_collection_modified!A202) + 2) - FIND(", 20", Articles_collection_modified!A202) - 2), MID(Articles_collection_modified!A202, FIND(",20", Articles_collection_modified!A202) + 1, FIND(",", Articles_collection_modified!A202, FIND(",20", Articles_collection_modified!A202) + 1) - FIND(",20", Articles_collection_modified!A202) - 1))</f>
        <v>2025-w18</v>
      </c>
      <c r="E202" t="str">
        <f t="shared" si="6"/>
        <v>2025</v>
      </c>
      <c r="F202" t="str">
        <f t="shared" si="7"/>
        <v>18</v>
      </c>
      <c r="G202" t="str" cm="1">
        <f t="array" ref="G202">_xlfn.TEXTJOIN(", ", TRUE, IF(ISNUMBER(SEARCH(Index!$A$8:$A$22, Articles_collection_modified!A202)), Index!$A$8:$A$22, ""))</f>
        <v>Crane</v>
      </c>
      <c r="H202" t="str" cm="1">
        <f t="array" ref="H202">IFERROR(INDEX(Index!$A$8:$A$22, MATCH(TRUE, ISNUMBER(SEARCH(Index!$A$8:$A$22, Articles_collection_modified!A202)), 0)), "")</f>
        <v>Crane</v>
      </c>
      <c r="I202" t="str" cm="1">
        <f t="array" ref="I202">IFERROR(INDEX(Index!$A$3:$A$5, MATCH(TRUE, ISNUMBER(SEARCH(Index!$A$3:$A$5, Articles_collection_modified!A202)), 0)), "")</f>
        <v>Technology</v>
      </c>
      <c r="J202" t="str" cm="1">
        <f t="array" ref="J202">IFERROR(INDEX(Index!$A$25:$A$69, MATCH(TRUE, ISNUMBER(SEARCH(Index!$A$25:$A$69, Articles_collection_modified!A202)), 0)), "")</f>
        <v>Prototype</v>
      </c>
      <c r="K202" t="str" cm="1">
        <f t="array" ref="K202">IFERROR(INDEX(Index!$C$3:$C$5, MATCH(TRUE, ISNUMBER(SEARCH(Index!$C$3:$C$5, Articles_collection_modified!A202)), 0)), "")</f>
        <v>H2</v>
      </c>
      <c r="L202" t="str" cm="1">
        <f t="array" ref="L202">_xlfn.TEXTJOIN(", ", TRUE, IF(ISNUMBER(SEARCH(Index!$C$8:$C$58, Articles_collection_modified!A202)), Index!$C$8:$C$58, ""))</f>
        <v>ES-2, NB-6</v>
      </c>
      <c r="M202" t="str" cm="1">
        <f t="array" ref="M202">_xlfn.TEXTJOIN(", ", TRUE, IFERROR(VLOOKUP(_xlfn.TEXTSPLIT(L202, ", "), Index!$C$8:$D$58, 2, FALSE), ""))</f>
        <v>Enhanced Emission Policy, Green Energy System</v>
      </c>
      <c r="N202" t="str" cm="1">
        <f t="array" ref="N202">_xlfn.TEXTJOIN(", ", TRUE, _xlfn.UNIQUE(_xlfn.FILTERXML("&lt;t&gt;&lt;s&gt;" &amp; SUBSTITUTE(_xlfn.TEXTJOIN(", ", TRUE, _xlfn.UNIQUE(_xlfn._xlws.FILTER(IFERROR(VLOOKUP(LEFT(_xlfn.TEXTSPLIT(L202, ", "), FIND("-", _xlfn.TEXTSPLIT(L202, ", ")) - 1), Index!$F$8:$G$13, 2, FALSE), ""), IFERROR(VLOOKUP(LEFT(_xlfn.TEXTSPLIT(L202, ", "), FIND("-", _xlfn.TEXTSPLIT(L202, ", ")) - 1), Index!$F$8:$G$13, 2, FALSE), "") &lt;&gt; ""))), ", ", "&lt;/s&gt;&lt;s&gt;") &amp; "&lt;/s&gt;&lt;/t&gt;", "//s[normalize-space()]")))</f>
        <v>Ecological Sustainability, New Business</v>
      </c>
      <c r="O202" t="str" cm="1">
        <f t="array" ref="O202">IFERROR(INDEX(Index!$C$8:$C$58, MATCH(TRUE, ISNUMBER(SEARCH(Index!$C$8:$C$58, Articles_collection_modified!A202)), 0)), "")</f>
        <v>ES-2</v>
      </c>
      <c r="P202" t="str">
        <f>IFERROR(VLOOKUP(LEFT(O202, FIND("-", O202)-1), Index!$F$8:$G$13, 2, FALSE), "Not Found")</f>
        <v>Ecological Sustainability</v>
      </c>
      <c r="Q202" t="str">
        <f>IFERROR(VLOOKUP(O202, Index!$C$8:$D$58, 2, FALSE), "Not Found")</f>
        <v>Enhanced Emission Policy</v>
      </c>
    </row>
    <row r="203" spans="1:17" x14ac:dyDescent="0.3">
      <c r="A203" t="str">
        <f>LEFT(Articles_collection_modified!A203, FIND(",", Articles_collection_modified!A203) - 1)</f>
        <v>LG &amp; Derichebourg to launch recycling joint venture in France - electrive.com</v>
      </c>
      <c r="B203" t="str">
        <f>MID(Articles_collection_modified!A203, FIND(",", Articles_collection_modified!A203) + 1, FIND(",", Articles_collection_modified!A203, FIND(",", Articles_collection_modified!A203) + 1) - FIND(",", Articles_collection_modified!A203) - 1)</f>
        <v>https://www.electrive.com/2025/04/29/lg-derichebourg-to-launch-recycling-joint-venture-in-france/</v>
      </c>
      <c r="C203" t="str">
        <f>IF(ISNUMBER(FIND(", vol",Articles_collection_modified!A203)), MID(Articles_collection_modified!A203, FIND(", vol", Articles_collection_modified!A203) + 5, FIND(",", Articles_collection_modified!A203, FIND(", vol", Articles_collection_modified!A203) + 5) - FIND(", vol", Articles_collection_modified!A203) - 5), MID(Articles_collection_modified!A203, FIND(",vol", Articles_collection_modified!A203) + 4, FIND(",", Articles_collection_modified!A203, FIND(",vol", Articles_collection_modified!A203) + 4) - FIND(",vol",Articles_collection_modified!A203) - 4))</f>
        <v>10</v>
      </c>
      <c r="D203" t="str">
        <f>IF(ISNUMBER(FIND(", 20", Articles_collection_modified!A203)), MID(Articles_collection_modified!A203, FIND(", 20", Articles_collection_modified!A203) + 2, FIND(",", Articles_collection_modified!A203, FIND(", 20", Articles_collection_modified!A203) + 2) - FIND(", 20", Articles_collection_modified!A203) - 2), MID(Articles_collection_modified!A203, FIND(",20", Articles_collection_modified!A203) + 1, FIND(",", Articles_collection_modified!A203, FIND(",20", Articles_collection_modified!A203) + 1) - FIND(",20", Articles_collection_modified!A203) - 1))</f>
        <v>2025-w18</v>
      </c>
      <c r="E203" t="str">
        <f t="shared" si="6"/>
        <v>2025</v>
      </c>
      <c r="F203" t="str">
        <f t="shared" si="7"/>
        <v>18</v>
      </c>
      <c r="G203" t="str" cm="1">
        <f t="array" ref="G203">_xlfn.TEXTJOIN(", ", TRUE, IF(ISNUMBER(SEARCH(Index!$A$8:$A$22, Articles_collection_modified!A203)), Index!$A$8:$A$22, ""))</f>
        <v>Battery</v>
      </c>
      <c r="H203" t="str" cm="1">
        <f t="array" ref="H203">IFERROR(INDEX(Index!$A$8:$A$22, MATCH(TRUE, ISNUMBER(SEARCH(Index!$A$8:$A$22, Articles_collection_modified!A203)), 0)), "")</f>
        <v>Battery</v>
      </c>
      <c r="I203" t="str" cm="1">
        <f t="array" ref="I203">IFERROR(INDEX(Index!$A$3:$A$5, MATCH(TRUE, ISNUMBER(SEARCH(Index!$A$3:$A$5, Articles_collection_modified!A203)), 0)), "")</f>
        <v>SEEP</v>
      </c>
      <c r="J203" t="str" cm="1">
        <f t="array" ref="J203">IFERROR(INDEX(Index!$A$25:$A$69, MATCH(TRUE, ISNUMBER(SEARCH(Index!$A$25:$A$69, Articles_collection_modified!A203)), 0)), "")</f>
        <v>market development</v>
      </c>
      <c r="K203" t="str" cm="1">
        <f t="array" ref="K203">IFERROR(INDEX(Index!$C$3:$C$5, MATCH(TRUE, ISNUMBER(SEARCH(Index!$C$3:$C$5, Articles_collection_modified!A203)), 0)), "")</f>
        <v>H2</v>
      </c>
      <c r="L203" t="str" cm="1">
        <f t="array" ref="L203">_xlfn.TEXTJOIN(", ", TRUE, IF(ISNUMBER(SEARCH(Index!$C$8:$C$58, Articles_collection_modified!A203)), Index!$C$8:$C$58, ""))</f>
        <v>ES-2, ES-4</v>
      </c>
      <c r="M203" t="str" cm="1">
        <f t="array" ref="M203">_xlfn.TEXTJOIN(", ", TRUE, IFERROR(VLOOKUP(_xlfn.TEXTSPLIT(L203, ", "), Index!$C$8:$D$58, 2, FALSE), ""))</f>
        <v>Enhanced Emission Policy, Circular Economy</v>
      </c>
      <c r="N203" t="str" cm="1">
        <f t="array" ref="N203">_xlfn.TEXTJOIN(", ", TRUE, _xlfn.UNIQUE(_xlfn.FILTERXML("&lt;t&gt;&lt;s&gt;" &amp; SUBSTITUTE(_xlfn.TEXTJOIN(", ", TRUE, _xlfn.UNIQUE(_xlfn._xlws.FILTER(IFERROR(VLOOKUP(LEFT(_xlfn.TEXTSPLIT(L203, ", "), FIND("-", _xlfn.TEXTSPLIT(L203, ", ")) - 1), Index!$F$8:$G$13, 2, FALSE), ""), IFERROR(VLOOKUP(LEFT(_xlfn.TEXTSPLIT(L203, ", "), FIND("-", _xlfn.TEXTSPLIT(L203, ", ")) - 1), Index!$F$8:$G$13, 2, FALSE), "") &lt;&gt; ""))), ", ", "&lt;/s&gt;&lt;s&gt;") &amp; "&lt;/s&gt;&lt;/t&gt;", "//s[normalize-space()]")))</f>
        <v>Ecological Sustainability</v>
      </c>
      <c r="O203" t="str" cm="1">
        <f t="array" ref="O203">IFERROR(INDEX(Index!$C$8:$C$58, MATCH(TRUE, ISNUMBER(SEARCH(Index!$C$8:$C$58, Articles_collection_modified!A203)), 0)), "")</f>
        <v>ES-2</v>
      </c>
      <c r="P203" t="str">
        <f>IFERROR(VLOOKUP(LEFT(O203, FIND("-", O203)-1), Index!$F$8:$G$13, 2, FALSE), "Not Found")</f>
        <v>Ecological Sustainability</v>
      </c>
      <c r="Q203" t="str">
        <f>IFERROR(VLOOKUP(O203, Index!$C$8:$D$58, 2, FALSE), "Not Found")</f>
        <v>Enhanced Emission Policy</v>
      </c>
    </row>
    <row r="204" spans="1:17" x14ac:dyDescent="0.3">
      <c r="A204" t="str">
        <f>LEFT(Articles_collection_modified!A204, FIND(",", Articles_collection_modified!A204) - 1)</f>
        <v>[VIDEO] Autonomous digger passes site tests will be deployed at Manchester Airport</v>
      </c>
      <c r="B204" t="str">
        <f>MID(Articles_collection_modified!A204, FIND(",", Articles_collection_modified!A204) + 1, FIND(",", Articles_collection_modified!A204, FIND(",", Articles_collection_modified!A204) + 1) - FIND(",", Articles_collection_modified!A204) - 1)</f>
        <v>https://www.pbctoday.co.uk/news/digital-construction-news/construction-technology-news/autonomous-digger-passes-site-tests-will-be-deployed-at-manchester-airport/150683/</v>
      </c>
      <c r="C204" t="str">
        <f>IF(ISNUMBER(FIND(", vol",Articles_collection_modified!A204)), MID(Articles_collection_modified!A204, FIND(", vol", Articles_collection_modified!A204) + 5, FIND(",", Articles_collection_modified!A204, FIND(", vol", Articles_collection_modified!A204) + 5) - FIND(", vol", Articles_collection_modified!A204) - 5), MID(Articles_collection_modified!A204, FIND(",vol", Articles_collection_modified!A204) + 4, FIND(",", Articles_collection_modified!A204, FIND(",vol", Articles_collection_modified!A204) + 4) - FIND(",vol",Articles_collection_modified!A204) - 4))</f>
        <v>10</v>
      </c>
      <c r="D204" t="str">
        <f>IF(ISNUMBER(FIND(", 20", Articles_collection_modified!A204)), MID(Articles_collection_modified!A204, FIND(", 20", Articles_collection_modified!A204) + 2, FIND(",", Articles_collection_modified!A204, FIND(", 20", Articles_collection_modified!A204) + 2) - FIND(", 20", Articles_collection_modified!A204) - 2), MID(Articles_collection_modified!A204, FIND(",20", Articles_collection_modified!A204) + 1, FIND(",", Articles_collection_modified!A204, FIND(",20", Articles_collection_modified!A204) + 1) - FIND(",20", Articles_collection_modified!A204) - 1))</f>
        <v>2025-w18</v>
      </c>
      <c r="E204" t="str">
        <f t="shared" si="6"/>
        <v>2025</v>
      </c>
      <c r="F204" t="str">
        <f t="shared" si="7"/>
        <v>18</v>
      </c>
      <c r="G204" t="str" cm="1">
        <f t="array" ref="G204">_xlfn.TEXTJOIN(", ", TRUE, IF(ISNUMBER(SEARCH(Index!$A$8:$A$22, Articles_collection_modified!A204)), Index!$A$8:$A$22, ""))</f>
        <v>Mobile</v>
      </c>
      <c r="H204" t="str" cm="1">
        <f t="array" ref="H204">IFERROR(INDEX(Index!$A$8:$A$22, MATCH(TRUE, ISNUMBER(SEARCH(Index!$A$8:$A$22, Articles_collection_modified!A204)), 0)), "")</f>
        <v>Mobile</v>
      </c>
      <c r="I204" t="str" cm="1">
        <f t="array" ref="I204">IFERROR(INDEX(Index!$A$3:$A$5, MATCH(TRUE, ISNUMBER(SEARCH(Index!$A$3:$A$5, Articles_collection_modified!A204)), 0)), "")</f>
        <v>Technology</v>
      </c>
      <c r="J204" t="str" cm="1">
        <f t="array" ref="J204">IFERROR(INDEX(Index!$A$25:$A$69, MATCH(TRUE, ISNUMBER(SEARCH(Index!$A$25:$A$69, Articles_collection_modified!A204)), 0)), "")</f>
        <v>Prototype</v>
      </c>
      <c r="K204" t="str" cm="1">
        <f t="array" ref="K204">IFERROR(INDEX(Index!$C$3:$C$5, MATCH(TRUE, ISNUMBER(SEARCH(Index!$C$3:$C$5, Articles_collection_modified!A204)), 0)), "")</f>
        <v>H2</v>
      </c>
      <c r="L204" t="str" cm="1">
        <f t="array" ref="L204">_xlfn.TEXTJOIN(", ", TRUE, IF(ISNUMBER(SEARCH(Index!$C$8:$C$58, Articles_collection_modified!A204)), Index!$C$8:$C$58, ""))</f>
        <v>HA-1</v>
      </c>
      <c r="M204" t="str" cm="1">
        <f t="array" ref="M204">_xlfn.TEXTJOIN(", ", TRUE, IFERROR(VLOOKUP(_xlfn.TEXTSPLIT(L204, ", "), Index!$C$8:$D$58, 2, FALSE), ""))</f>
        <v>Green &amp; Connected Construction site</v>
      </c>
      <c r="N204" t="str" cm="1">
        <f t="array" ref="N204">_xlfn.TEXTJOIN(", ", TRUE, _xlfn.UNIQUE(_xlfn.FILTERXML("&lt;t&gt;&lt;s&gt;" &amp; SUBSTITUTE(_xlfn.TEXTJOIN(", ", TRUE, _xlfn.UNIQUE(_xlfn._xlws.FILTER(IFERROR(VLOOKUP(LEFT(_xlfn.TEXTSPLIT(L204, ", "), FIND("-", _xlfn.TEXTSPLIT(L204, ", ")) - 1), Index!$F$8:$G$13, 2, FALSE), ""), IFERROR(VLOOKUP(LEFT(_xlfn.TEXTSPLIT(L204, ", "), FIND("-", _xlfn.TEXTSPLIT(L204, ", ")) - 1), Index!$F$8:$G$13, 2, FALSE), "") &lt;&gt; ""))), ", ", "&lt;/s&gt;&lt;s&gt;") &amp; "&lt;/s&gt;&lt;/t&gt;", "//s[normalize-space()]")))</f>
        <v>Hydraulic Applications Ecosystem</v>
      </c>
      <c r="O204" t="str" cm="1">
        <f t="array" ref="O204">IFERROR(INDEX(Index!$C$8:$C$58, MATCH(TRUE, ISNUMBER(SEARCH(Index!$C$8:$C$58, Articles_collection_modified!A204)), 0)), "")</f>
        <v>HA-1</v>
      </c>
      <c r="P204" t="str">
        <f>IFERROR(VLOOKUP(LEFT(O204, FIND("-", O204)-1), Index!$F$8:$G$13, 2, FALSE), "Not Found")</f>
        <v>Hydraulic Applications Ecosystem</v>
      </c>
      <c r="Q204" t="str">
        <f>IFERROR(VLOOKUP(O204, Index!$C$8:$D$58, 2, FALSE), "Not Found")</f>
        <v>Green &amp; Connected Construction site</v>
      </c>
    </row>
    <row r="205" spans="1:17" x14ac:dyDescent="0.3">
      <c r="A205" t="str">
        <f>LEFT(Articles_collection_modified!A205, FIND(",", Articles_collection_modified!A205) - 1)</f>
        <v>Junttan partners with Volvo Penta for new drilling rig | Industrial Vehicle Technology International</v>
      </c>
      <c r="B205" t="str">
        <f>MID(Articles_collection_modified!A205, FIND(",", Articles_collection_modified!A205) + 1, FIND(",", Articles_collection_modified!A205, FIND(",", Articles_collection_modified!A205) + 1) - FIND(",", Articles_collection_modified!A205) - 1)</f>
        <v>https://www.ivtinternational.com/news/construction/junttan-partners-with-volvo-penta-for-new-drilling-rig.html</v>
      </c>
      <c r="C205" t="str">
        <f>IF(ISNUMBER(FIND(", vol",Articles_collection_modified!A205)), MID(Articles_collection_modified!A205, FIND(", vol", Articles_collection_modified!A205) + 5, FIND(",", Articles_collection_modified!A205, FIND(", vol", Articles_collection_modified!A205) + 5) - FIND(", vol", Articles_collection_modified!A205) - 5), MID(Articles_collection_modified!A205, FIND(",vol", Articles_collection_modified!A205) + 4, FIND(",", Articles_collection_modified!A205, FIND(",vol", Articles_collection_modified!A205) + 4) - FIND(",vol",Articles_collection_modified!A205) - 4))</f>
        <v>10</v>
      </c>
      <c r="D205" t="str">
        <f>IF(ISNUMBER(FIND(", 20", Articles_collection_modified!A205)), MID(Articles_collection_modified!A205, FIND(", 20", Articles_collection_modified!A205) + 2, FIND(",", Articles_collection_modified!A205, FIND(", 20", Articles_collection_modified!A205) + 2) - FIND(", 20", Articles_collection_modified!A205) - 2), MID(Articles_collection_modified!A205, FIND(",20", Articles_collection_modified!A205) + 1, FIND(",", Articles_collection_modified!A205, FIND(",20", Articles_collection_modified!A205) + 1) - FIND(",20", Articles_collection_modified!A205) - 1))</f>
        <v>2025-w18</v>
      </c>
      <c r="E205" t="str">
        <f t="shared" si="6"/>
        <v>2025</v>
      </c>
      <c r="F205" t="str">
        <f t="shared" si="7"/>
        <v>18</v>
      </c>
      <c r="G205" t="str" cm="1">
        <f t="array" ref="G205">_xlfn.TEXTJOIN(", ", TRUE, IF(ISNUMBER(SEARCH(Index!$A$8:$A$22, Articles_collection_modified!A205)), Index!$A$8:$A$22, ""))</f>
        <v>Mobile</v>
      </c>
      <c r="H205" t="str" cm="1">
        <f t="array" ref="H205">IFERROR(INDEX(Index!$A$8:$A$22, MATCH(TRUE, ISNUMBER(SEARCH(Index!$A$8:$A$22, Articles_collection_modified!A205)), 0)), "")</f>
        <v>Mobile</v>
      </c>
      <c r="I205" t="str" cm="1">
        <f t="array" ref="I205">IFERROR(INDEX(Index!$A$3:$A$5, MATCH(TRUE, ISNUMBER(SEARCH(Index!$A$3:$A$5, Articles_collection_modified!A205)), 0)), "")</f>
        <v>Technology</v>
      </c>
      <c r="J205" t="str" cm="1">
        <f t="array" ref="J205">IFERROR(INDEX(Index!$A$25:$A$69, MATCH(TRUE, ISNUMBER(SEARCH(Index!$A$25:$A$69, Articles_collection_modified!A205)), 0)), "")</f>
        <v>partnership</v>
      </c>
      <c r="K205" t="str" cm="1">
        <f t="array" ref="K205">IFERROR(INDEX(Index!$C$3:$C$5, MATCH(TRUE, ISNUMBER(SEARCH(Index!$C$3:$C$5, Articles_collection_modified!A205)), 0)), "")</f>
        <v>H2</v>
      </c>
      <c r="L205" t="str" cm="1">
        <f t="array" ref="L205">_xlfn.TEXTJOIN(", ", TRUE, IF(ISNUMBER(SEARCH(Index!$C$8:$C$58, Articles_collection_modified!A205)), Index!$C$8:$C$58, ""))</f>
        <v>ES-2, HA-8</v>
      </c>
      <c r="M205" t="str" cm="1">
        <f t="array" ref="M205">_xlfn.TEXTJOIN(", ", TRUE, IFERROR(VLOOKUP(_xlfn.TEXTSPLIT(L205, ", "), Index!$C$8:$D$58, 2, FALSE), ""))</f>
        <v>Enhanced Emission Policy, Sustainable Mining</v>
      </c>
      <c r="N205" t="str" cm="1">
        <f t="array" ref="N205">_xlfn.TEXTJOIN(", ", TRUE, _xlfn.UNIQUE(_xlfn.FILTERXML("&lt;t&gt;&lt;s&gt;" &amp; SUBSTITUTE(_xlfn.TEXTJOIN(", ", TRUE, _xlfn.UNIQUE(_xlfn._xlws.FILTER(IFERROR(VLOOKUP(LEFT(_xlfn.TEXTSPLIT(L205, ", "), FIND("-", _xlfn.TEXTSPLIT(L205, ", ")) - 1), Index!$F$8:$G$13, 2, FALSE), ""), IFERROR(VLOOKUP(LEFT(_xlfn.TEXTSPLIT(L205, ", "), FIND("-", _xlfn.TEXTSPLIT(L205, ", ")) - 1), Index!$F$8:$G$13, 2, FALSE), "") &lt;&gt; ""))), ", ", "&lt;/s&gt;&lt;s&gt;") &amp; "&lt;/s&gt;&lt;/t&gt;", "//s[normalize-space()]")))</f>
        <v>Ecological Sustainability, Hydraulic Applications Ecosystem</v>
      </c>
      <c r="O205" t="str" cm="1">
        <f t="array" ref="O205">IFERROR(INDEX(Index!$C$8:$C$58, MATCH(TRUE, ISNUMBER(SEARCH(Index!$C$8:$C$58, Articles_collection_modified!A205)), 0)), "")</f>
        <v>ES-2</v>
      </c>
      <c r="P205" t="str">
        <f>IFERROR(VLOOKUP(LEFT(O205, FIND("-", O205)-1), Index!$F$8:$G$13, 2, FALSE), "Not Found")</f>
        <v>Ecological Sustainability</v>
      </c>
      <c r="Q205" t="str">
        <f>IFERROR(VLOOKUP(O205, Index!$C$8:$D$58, 2, FALSE), "Not Found")</f>
        <v>Enhanced Emission Policy</v>
      </c>
    </row>
    <row r="206" spans="1:17" x14ac:dyDescent="0.3">
      <c r="A206" t="str">
        <f>LEFT(Articles_collection_modified!A206, FIND(",", Articles_collection_modified!A206) - 1)</f>
        <v>Quantum Computing Streamlines Auto Assembly Line</v>
      </c>
      <c r="B206" t="str">
        <f>MID(Articles_collection_modified!A206, FIND(",", Articles_collection_modified!A206) + 1, FIND(",", Articles_collection_modified!A206, FIND(",", Articles_collection_modified!A206) + 1) - FIND(",", Articles_collection_modified!A206) - 1)</f>
        <v>https://www.assemblymag.com/articles/99229-quantum-computing-streamlines-auto-assembly-line</v>
      </c>
      <c r="C206" t="str">
        <f>IF(ISNUMBER(FIND(", vol",Articles_collection_modified!A206)), MID(Articles_collection_modified!A206, FIND(", vol", Articles_collection_modified!A206) + 5, FIND(",", Articles_collection_modified!A206, FIND(", vol", Articles_collection_modified!A206) + 5) - FIND(", vol", Articles_collection_modified!A206) - 5), MID(Articles_collection_modified!A206, FIND(",vol", Articles_collection_modified!A206) + 4, FIND(",", Articles_collection_modified!A206, FIND(",vol", Articles_collection_modified!A206) + 4) - FIND(",vol",Articles_collection_modified!A206) - 4))</f>
        <v>10</v>
      </c>
      <c r="D206" t="str">
        <f>IF(ISNUMBER(FIND(", 20", Articles_collection_modified!A206)), MID(Articles_collection_modified!A206, FIND(", 20", Articles_collection_modified!A206) + 2, FIND(",", Articles_collection_modified!A206, FIND(", 20", Articles_collection_modified!A206) + 2) - FIND(", 20", Articles_collection_modified!A206) - 2), MID(Articles_collection_modified!A206, FIND(",20", Articles_collection_modified!A206) + 1, FIND(",", Articles_collection_modified!A206, FIND(",20", Articles_collection_modified!A206) + 1) - FIND(",20", Articles_collection_modified!A206) - 1))</f>
        <v>2025-w18</v>
      </c>
      <c r="E206" t="str">
        <f t="shared" si="6"/>
        <v>2025</v>
      </c>
      <c r="F206" t="str">
        <f t="shared" si="7"/>
        <v>18</v>
      </c>
      <c r="G206" t="str" cm="1">
        <f t="array" ref="G206">_xlfn.TEXTJOIN(", ", TRUE, IF(ISNUMBER(SEARCH(Index!$A$8:$A$22, Articles_collection_modified!A206)), Index!$A$8:$A$22, ""))</f>
        <v>Industrial mfg</v>
      </c>
      <c r="H206" t="str" cm="1">
        <f t="array" ref="H206">IFERROR(INDEX(Index!$A$8:$A$22, MATCH(TRUE, ISNUMBER(SEARCH(Index!$A$8:$A$22, Articles_collection_modified!A206)), 0)), "")</f>
        <v>Industrial mfg</v>
      </c>
      <c r="I206" t="str" cm="1">
        <f t="array" ref="I206">IFERROR(INDEX(Index!$A$3:$A$5, MATCH(TRUE, ISNUMBER(SEARCH(Index!$A$3:$A$5, Articles_collection_modified!A206)), 0)), "")</f>
        <v>Technology</v>
      </c>
      <c r="J206" t="str" cm="1">
        <f t="array" ref="J206">IFERROR(INDEX(Index!$A$25:$A$69, MATCH(TRUE, ISNUMBER(SEARCH(Index!$A$25:$A$69, Articles_collection_modified!A206)), 0)), "")</f>
        <v>Digitalization</v>
      </c>
      <c r="K206" t="str" cm="1">
        <f t="array" ref="K206">IFERROR(INDEX(Index!$C$3:$C$5, MATCH(TRUE, ISNUMBER(SEARCH(Index!$C$3:$C$5, Articles_collection_modified!A206)), 0)), "")</f>
        <v>H1</v>
      </c>
      <c r="L206" t="str" cm="1">
        <f t="array" ref="L206">_xlfn.TEXTJOIN(", ", TRUE, IF(ISNUMBER(SEARCH(Index!$C$8:$C$58, Articles_collection_modified!A206)), Index!$C$8:$C$58, ""))</f>
        <v>SD-8</v>
      </c>
      <c r="M206" t="str" cm="1">
        <f t="array" ref="M206">_xlfn.TEXTJOIN(", ", TRUE, IFERROR(VLOOKUP(_xlfn.TEXTSPLIT(L206, ", "), Index!$C$8:$D$58, 2, FALSE), ""))</f>
        <v>Advanced Computational Hardware</v>
      </c>
      <c r="N206" t="str" cm="1">
        <f t="array" ref="N206">_xlfn.TEXTJOIN(", ", TRUE, _xlfn.UNIQUE(_xlfn.FILTERXML("&lt;t&gt;&lt;s&gt;" &amp; SUBSTITUTE(_xlfn.TEXTJOIN(", ", TRUE, _xlfn.UNIQUE(_xlfn._xlws.FILTER(IFERROR(VLOOKUP(LEFT(_xlfn.TEXTSPLIT(L206, ", "), FIND("-", _xlfn.TEXTSPLIT(L206, ", ")) - 1), Index!$F$8:$G$13, 2, FALSE), ""), IFERROR(VLOOKUP(LEFT(_xlfn.TEXTSPLIT(L206, ", "), FIND("-", _xlfn.TEXTSPLIT(L206, ", ")) - 1), Index!$F$8:$G$13, 2, FALSE), "") &lt;&gt; ""))), ", ", "&lt;/s&gt;&lt;s&gt;") &amp; "&lt;/s&gt;&lt;/t&gt;", "//s[normalize-space()]")))</f>
        <v>Smart Data Usage</v>
      </c>
      <c r="O206" t="str" cm="1">
        <f t="array" ref="O206">IFERROR(INDEX(Index!$C$8:$C$58, MATCH(TRUE, ISNUMBER(SEARCH(Index!$C$8:$C$58, Articles_collection_modified!A206)), 0)), "")</f>
        <v>SD-8</v>
      </c>
      <c r="P206" t="str">
        <f>IFERROR(VLOOKUP(LEFT(O206, FIND("-", O206)-1), Index!$F$8:$G$13, 2, FALSE), "Not Found")</f>
        <v>Smart Data Usage</v>
      </c>
      <c r="Q206" t="str">
        <f>IFERROR(VLOOKUP(O206, Index!$C$8:$D$58, 2, FALSE), "Not Found")</f>
        <v>Advanced Computational Hardware</v>
      </c>
    </row>
    <row r="207" spans="1:17" x14ac:dyDescent="0.3">
      <c r="A207" t="str">
        <f>LEFT(Articles_collection_modified!A207, FIND(",", Articles_collection_modified!A207) - 1)</f>
        <v>European research project to create battery development platform - electrive.com</v>
      </c>
      <c r="B207" t="str">
        <f>MID(Articles_collection_modified!A207, FIND(",", Articles_collection_modified!A207) + 1, FIND(",", Articles_collection_modified!A207, FIND(",", Articles_collection_modified!A207) + 1) - FIND(",", Articles_collection_modified!A207) - 1)</f>
        <v>https://www.electrive.com/2025/04/28/european-research-project-to-create-battery-development-platform/</v>
      </c>
      <c r="C207" t="str">
        <f>IF(ISNUMBER(FIND(", vol",Articles_collection_modified!A207)), MID(Articles_collection_modified!A207, FIND(", vol", Articles_collection_modified!A207) + 5, FIND(",", Articles_collection_modified!A207, FIND(", vol", Articles_collection_modified!A207) + 5) - FIND(", vol", Articles_collection_modified!A207) - 5), MID(Articles_collection_modified!A207, FIND(",vol", Articles_collection_modified!A207) + 4, FIND(",", Articles_collection_modified!A207, FIND(",vol", Articles_collection_modified!A207) + 4) - FIND(",vol",Articles_collection_modified!A207) - 4))</f>
        <v>10</v>
      </c>
      <c r="D207" t="str">
        <f>IF(ISNUMBER(FIND(", 20", Articles_collection_modified!A207)), MID(Articles_collection_modified!A207, FIND(", 20", Articles_collection_modified!A207) + 2, FIND(",", Articles_collection_modified!A207, FIND(", 20", Articles_collection_modified!A207) + 2) - FIND(", 20", Articles_collection_modified!A207) - 2), MID(Articles_collection_modified!A207, FIND(",20", Articles_collection_modified!A207) + 1, FIND(",", Articles_collection_modified!A207, FIND(",20", Articles_collection_modified!A207) + 1) - FIND(",20", Articles_collection_modified!A207) - 1))</f>
        <v>2025-w18</v>
      </c>
      <c r="E207" t="str">
        <f t="shared" si="6"/>
        <v>2025</v>
      </c>
      <c r="F207" t="str">
        <f t="shared" si="7"/>
        <v>18</v>
      </c>
      <c r="G207" t="str" cm="1">
        <f t="array" ref="G207">_xlfn.TEXTJOIN(", ", TRUE, IF(ISNUMBER(SEARCH(Index!$A$8:$A$22, Articles_collection_modified!A207)), Index!$A$8:$A$22, ""))</f>
        <v>Battery</v>
      </c>
      <c r="H207" t="str" cm="1">
        <f t="array" ref="H207">IFERROR(INDEX(Index!$A$8:$A$22, MATCH(TRUE, ISNUMBER(SEARCH(Index!$A$8:$A$22, Articles_collection_modified!A207)), 0)), "")</f>
        <v>Battery</v>
      </c>
      <c r="I207" t="str" cm="1">
        <f t="array" ref="I207">IFERROR(INDEX(Index!$A$3:$A$5, MATCH(TRUE, ISNUMBER(SEARCH(Index!$A$3:$A$5, Articles_collection_modified!A207)), 0)), "")</f>
        <v>Technology</v>
      </c>
      <c r="J207" t="str" cm="1">
        <f t="array" ref="J207">IFERROR(INDEX(Index!$A$25:$A$69, MATCH(TRUE, ISNUMBER(SEARCH(Index!$A$25:$A$69, Articles_collection_modified!A207)), 0)), "")</f>
        <v>Research</v>
      </c>
      <c r="K207" t="str" cm="1">
        <f t="array" ref="K207">IFERROR(INDEX(Index!$C$3:$C$5, MATCH(TRUE, ISNUMBER(SEARCH(Index!$C$3:$C$5, Articles_collection_modified!A207)), 0)), "")</f>
        <v>H3</v>
      </c>
      <c r="L207" t="str" cm="1">
        <f t="array" ref="L207">_xlfn.TEXTJOIN(", ", TRUE, IF(ISNUMBER(SEARCH(Index!$C$8:$C$58, Articles_collection_modified!A207)), Index!$C$8:$C$58, ""))</f>
        <v>ES-2</v>
      </c>
      <c r="M207" t="str" cm="1">
        <f t="array" ref="M207">_xlfn.TEXTJOIN(", ", TRUE, IFERROR(VLOOKUP(_xlfn.TEXTSPLIT(L207, ", "), Index!$C$8:$D$58, 2, FALSE), ""))</f>
        <v>Enhanced Emission Policy</v>
      </c>
      <c r="N207" t="str" cm="1">
        <f t="array" ref="N207">_xlfn.TEXTJOIN(", ", TRUE, _xlfn.UNIQUE(_xlfn.FILTERXML("&lt;t&gt;&lt;s&gt;" &amp; SUBSTITUTE(_xlfn.TEXTJOIN(", ", TRUE, _xlfn.UNIQUE(_xlfn._xlws.FILTER(IFERROR(VLOOKUP(LEFT(_xlfn.TEXTSPLIT(L207, ", "), FIND("-", _xlfn.TEXTSPLIT(L207, ", ")) - 1), Index!$F$8:$G$13, 2, FALSE), ""), IFERROR(VLOOKUP(LEFT(_xlfn.TEXTSPLIT(L207, ", "), FIND("-", _xlfn.TEXTSPLIT(L207, ", ")) - 1), Index!$F$8:$G$13, 2, FALSE), "") &lt;&gt; ""))), ", ", "&lt;/s&gt;&lt;s&gt;") &amp; "&lt;/s&gt;&lt;/t&gt;", "//s[normalize-space()]")))</f>
        <v>Ecological Sustainability</v>
      </c>
      <c r="O207" t="str" cm="1">
        <f t="array" ref="O207">IFERROR(INDEX(Index!$C$8:$C$58, MATCH(TRUE, ISNUMBER(SEARCH(Index!$C$8:$C$58, Articles_collection_modified!A207)), 0)), "")</f>
        <v>ES-2</v>
      </c>
      <c r="P207" t="str">
        <f>IFERROR(VLOOKUP(LEFT(O207, FIND("-", O207)-1), Index!$F$8:$G$13, 2, FALSE), "Not Found")</f>
        <v>Ecological Sustainability</v>
      </c>
      <c r="Q207" t="str">
        <f>IFERROR(VLOOKUP(O207, Index!$C$8:$D$58, 2, FALSE), "Not Found")</f>
        <v>Enhanced Emission Policy</v>
      </c>
    </row>
    <row r="208" spans="1:17" x14ac:dyDescent="0.3">
      <c r="A208" t="str">
        <f>LEFT(Articles_collection_modified!A208, FIND(",", Articles_collection_modified!A208) - 1)</f>
        <v>Amprius unveils enhanced high-performance cell with silicon anode - electrive.com</v>
      </c>
      <c r="B208" t="str">
        <f>MID(Articles_collection_modified!A208, FIND(",", Articles_collection_modified!A208) + 1, FIND(",", Articles_collection_modified!A208, FIND(",", Articles_collection_modified!A208) + 1) - FIND(",", Articles_collection_modified!A208) - 1)</f>
        <v>https://www.electrive.com/2025/04/28/amprius-unveils-enhanced-high-performance-cell-with-silicon-anode/</v>
      </c>
      <c r="C208" t="str">
        <f>IF(ISNUMBER(FIND(", vol",Articles_collection_modified!A208)), MID(Articles_collection_modified!A208, FIND(", vol", Articles_collection_modified!A208) + 5, FIND(",", Articles_collection_modified!A208, FIND(", vol", Articles_collection_modified!A208) + 5) - FIND(", vol", Articles_collection_modified!A208) - 5), MID(Articles_collection_modified!A208, FIND(",vol", Articles_collection_modified!A208) + 4, FIND(",", Articles_collection_modified!A208, FIND(",vol", Articles_collection_modified!A208) + 4) - FIND(",vol",Articles_collection_modified!A208) - 4))</f>
        <v>10</v>
      </c>
      <c r="D208" t="str">
        <f>IF(ISNUMBER(FIND(", 20", Articles_collection_modified!A208)), MID(Articles_collection_modified!A208, FIND(", 20", Articles_collection_modified!A208) + 2, FIND(",", Articles_collection_modified!A208, FIND(", 20", Articles_collection_modified!A208) + 2) - FIND(", 20", Articles_collection_modified!A208) - 2), MID(Articles_collection_modified!A208, FIND(",20", Articles_collection_modified!A208) + 1, FIND(",", Articles_collection_modified!A208, FIND(",20", Articles_collection_modified!A208) + 1) - FIND(",20", Articles_collection_modified!A208) - 1))</f>
        <v>2025-w18</v>
      </c>
      <c r="E208" t="str">
        <f t="shared" si="6"/>
        <v>2025</v>
      </c>
      <c r="F208" t="str">
        <f t="shared" si="7"/>
        <v>18</v>
      </c>
      <c r="G208" t="str" cm="1">
        <f t="array" ref="G208">_xlfn.TEXTJOIN(", ", TRUE, IF(ISNUMBER(SEARCH(Index!$A$8:$A$22, Articles_collection_modified!A208)), Index!$A$8:$A$22, ""))</f>
        <v>Battery</v>
      </c>
      <c r="H208" t="str" cm="1">
        <f t="array" ref="H208">IFERROR(INDEX(Index!$A$8:$A$22, MATCH(TRUE, ISNUMBER(SEARCH(Index!$A$8:$A$22, Articles_collection_modified!A208)), 0)), "")</f>
        <v>Battery</v>
      </c>
      <c r="I208" t="str" cm="1">
        <f t="array" ref="I208">IFERROR(INDEX(Index!$A$3:$A$5, MATCH(TRUE, ISNUMBER(SEARCH(Index!$A$3:$A$5, Articles_collection_modified!A208)), 0)), "")</f>
        <v>Technology</v>
      </c>
      <c r="J208" t="str" cm="1">
        <f t="array" ref="J208">IFERROR(INDEX(Index!$A$25:$A$69, MATCH(TRUE, ISNUMBER(SEARCH(Index!$A$25:$A$69, Articles_collection_modified!A208)), 0)), "")</f>
        <v>Materials</v>
      </c>
      <c r="K208" t="str" cm="1">
        <f t="array" ref="K208">IFERROR(INDEX(Index!$C$3:$C$5, MATCH(TRUE, ISNUMBER(SEARCH(Index!$C$3:$C$5, Articles_collection_modified!A208)), 0)), "")</f>
        <v>H2</v>
      </c>
      <c r="L208" t="str" cm="1">
        <f t="array" ref="L208">_xlfn.TEXTJOIN(", ", TRUE, IF(ISNUMBER(SEARCH(Index!$C$8:$C$58, Articles_collection_modified!A208)), Index!$C$8:$C$58, ""))</f>
        <v>ES-2</v>
      </c>
      <c r="M208" t="str" cm="1">
        <f t="array" ref="M208">_xlfn.TEXTJOIN(", ", TRUE, IFERROR(VLOOKUP(_xlfn.TEXTSPLIT(L208, ", "), Index!$C$8:$D$58, 2, FALSE), ""))</f>
        <v>Enhanced Emission Policy</v>
      </c>
      <c r="N208" t="str" cm="1">
        <f t="array" ref="N208">_xlfn.TEXTJOIN(", ", TRUE, _xlfn.UNIQUE(_xlfn.FILTERXML("&lt;t&gt;&lt;s&gt;" &amp; SUBSTITUTE(_xlfn.TEXTJOIN(", ", TRUE, _xlfn.UNIQUE(_xlfn._xlws.FILTER(IFERROR(VLOOKUP(LEFT(_xlfn.TEXTSPLIT(L208, ", "), FIND("-", _xlfn.TEXTSPLIT(L208, ", ")) - 1), Index!$F$8:$G$13, 2, FALSE), ""), IFERROR(VLOOKUP(LEFT(_xlfn.TEXTSPLIT(L208, ", "), FIND("-", _xlfn.TEXTSPLIT(L208, ", ")) - 1), Index!$F$8:$G$13, 2, FALSE), "") &lt;&gt; ""))), ", ", "&lt;/s&gt;&lt;s&gt;") &amp; "&lt;/s&gt;&lt;/t&gt;", "//s[normalize-space()]")))</f>
        <v>Ecological Sustainability</v>
      </c>
      <c r="O208" t="str" cm="1">
        <f t="array" ref="O208">IFERROR(INDEX(Index!$C$8:$C$58, MATCH(TRUE, ISNUMBER(SEARCH(Index!$C$8:$C$58, Articles_collection_modified!A208)), 0)), "")</f>
        <v>ES-2</v>
      </c>
      <c r="P208" t="str">
        <f>IFERROR(VLOOKUP(LEFT(O208, FIND("-", O208)-1), Index!$F$8:$G$13, 2, FALSE), "Not Found")</f>
        <v>Ecological Sustainability</v>
      </c>
      <c r="Q208" t="str">
        <f>IFERROR(VLOOKUP(O208, Index!$C$8:$D$58, 2, FALSE), "Not Found")</f>
        <v>Enhanced Emission Policy</v>
      </c>
    </row>
    <row r="209" spans="1:17" x14ac:dyDescent="0.3">
      <c r="A209" t="str">
        <f>LEFT(Articles_collection_modified!A209, FIND(",", Articles_collection_modified!A209) - 1)</f>
        <v>Amazon launches its first satellites to rival Starlink</v>
      </c>
      <c r="B209" t="str">
        <f>MID(Articles_collection_modified!A209, FIND(",", Articles_collection_modified!A209) + 1, FIND(",", Articles_collection_modified!A209, FIND(",", Articles_collection_modified!A209) + 1) - FIND(",", Articles_collection_modified!A209) - 1)</f>
        <v>https://www.theverge.com/news/657689/amazon-project-kuiper-satellite-launch</v>
      </c>
      <c r="C209" t="str">
        <f>IF(ISNUMBER(FIND(", vol",Articles_collection_modified!A209)), MID(Articles_collection_modified!A209, FIND(", vol", Articles_collection_modified!A209) + 5, FIND(",", Articles_collection_modified!A209, FIND(", vol", Articles_collection_modified!A209) + 5) - FIND(", vol", Articles_collection_modified!A209) - 5), MID(Articles_collection_modified!A209, FIND(",vol", Articles_collection_modified!A209) + 4, FIND(",", Articles_collection_modified!A209, FIND(",vol", Articles_collection_modified!A209) + 4) - FIND(",vol",Articles_collection_modified!A209) - 4))</f>
        <v>10</v>
      </c>
      <c r="D209" t="str">
        <f>IF(ISNUMBER(FIND(", 20", Articles_collection_modified!A209)), MID(Articles_collection_modified!A209, FIND(", 20", Articles_collection_modified!A209) + 2, FIND(",", Articles_collection_modified!A209, FIND(", 20", Articles_collection_modified!A209) + 2) - FIND(", 20", Articles_collection_modified!A209) - 2), MID(Articles_collection_modified!A209, FIND(",20", Articles_collection_modified!A209) + 1, FIND(",", Articles_collection_modified!A209, FIND(",20", Articles_collection_modified!A209) + 1) - FIND(",20", Articles_collection_modified!A209) - 1))</f>
        <v>2025-w18</v>
      </c>
      <c r="E209" t="str">
        <f t="shared" si="6"/>
        <v>2025</v>
      </c>
      <c r="F209" t="str">
        <f t="shared" si="7"/>
        <v>18</v>
      </c>
      <c r="G209" t="str" cm="1">
        <f t="array" ref="G209">_xlfn.TEXTJOIN(", ", TRUE, IF(ISNUMBER(SEARCH(Index!$A$8:$A$22, Articles_collection_modified!A209)), Index!$A$8:$A$22, ""))</f>
        <v>aviation &amp; space</v>
      </c>
      <c r="H209" t="str" cm="1">
        <f t="array" ref="H209">IFERROR(INDEX(Index!$A$8:$A$22, MATCH(TRUE, ISNUMBER(SEARCH(Index!$A$8:$A$22, Articles_collection_modified!A209)), 0)), "")</f>
        <v>aviation &amp; space</v>
      </c>
      <c r="I209" t="str" cm="1">
        <f t="array" ref="I209">IFERROR(INDEX(Index!$A$3:$A$5, MATCH(TRUE, ISNUMBER(SEARCH(Index!$A$3:$A$5, Articles_collection_modified!A209)), 0)), "")</f>
        <v>SEEP</v>
      </c>
      <c r="J209" t="str" cm="1">
        <f t="array" ref="J209">IFERROR(INDEX(Index!$A$25:$A$69, MATCH(TRUE, ISNUMBER(SEARCH(Index!$A$25:$A$69, Articles_collection_modified!A209)), 0)), "")</f>
        <v>market development</v>
      </c>
      <c r="K209" t="str" cm="1">
        <f t="array" ref="K209">IFERROR(INDEX(Index!$C$3:$C$5, MATCH(TRUE, ISNUMBER(SEARCH(Index!$C$3:$C$5, Articles_collection_modified!A209)), 0)), "")</f>
        <v>H1</v>
      </c>
      <c r="L209" t="str" cm="1">
        <f t="array" ref="L209">_xlfn.TEXTJOIN(", ", TRUE, IF(ISNUMBER(SEARCH(Index!$C$8:$C$58, Articles_collection_modified!A209)), Index!$C$8:$C$58, ""))</f>
        <v>NB-1, NB-10</v>
      </c>
      <c r="M209" t="str" cm="1">
        <f t="array" ref="M209">_xlfn.TEXTJOIN(", ", TRUE, IFERROR(VLOOKUP(_xlfn.TEXTSPLIT(L209, ", "), Index!$C$8:$D$58, 2, FALSE), ""))</f>
        <v>Digital Platforms &amp; Marketplaces, Air &amp; Space</v>
      </c>
      <c r="N209" t="str" cm="1">
        <f t="array" ref="N209">_xlfn.TEXTJOIN(", ", TRUE, _xlfn.UNIQUE(_xlfn.FILTERXML("&lt;t&gt;&lt;s&gt;" &amp; SUBSTITUTE(_xlfn.TEXTJOIN(", ", TRUE, _xlfn.UNIQUE(_xlfn._xlws.FILTER(IFERROR(VLOOKUP(LEFT(_xlfn.TEXTSPLIT(L209, ", "), FIND("-", _xlfn.TEXTSPLIT(L209, ", ")) - 1), Index!$F$8:$G$13, 2, FALSE), ""), IFERROR(VLOOKUP(LEFT(_xlfn.TEXTSPLIT(L209, ", "), FIND("-", _xlfn.TEXTSPLIT(L209, ", ")) - 1), Index!$F$8:$G$13, 2, FALSE), "") &lt;&gt; ""))), ", ", "&lt;/s&gt;&lt;s&gt;") &amp; "&lt;/s&gt;&lt;/t&gt;", "//s[normalize-space()]")))</f>
        <v>New Business</v>
      </c>
      <c r="O209" t="str" cm="1">
        <f t="array" ref="O209">IFERROR(INDEX(Index!$C$8:$C$58, MATCH(TRUE, ISNUMBER(SEARCH(Index!$C$8:$C$58, Articles_collection_modified!A209)), 0)), "")</f>
        <v>NB-1</v>
      </c>
      <c r="P209" t="str">
        <f>IFERROR(VLOOKUP(LEFT(O209, FIND("-", O209)-1), Index!$F$8:$G$13, 2, FALSE), "Not Found")</f>
        <v>New Business</v>
      </c>
      <c r="Q209" t="str">
        <f>IFERROR(VLOOKUP(O209, Index!$C$8:$D$58, 2, FALSE), "Not Found")</f>
        <v>Digital Platforms &amp; Marketplaces</v>
      </c>
    </row>
    <row r="210" spans="1:17" x14ac:dyDescent="0.3">
      <c r="A210" t="str">
        <f>LEFT(Articles_collection_modified!A210, FIND(",", Articles_collection_modified!A210) - 1)</f>
        <v>Meet the companies racing to build quantum chips | TechCrunch</v>
      </c>
      <c r="B210" t="str">
        <f>MID(Articles_collection_modified!A210, FIND(",", Articles_collection_modified!A210) + 1, FIND(",", Articles_collection_modified!A210, FIND(",", Articles_collection_modified!A210) + 1) - FIND(",", Articles_collection_modified!A210) - 1)</f>
        <v>https://techcrunch.com/2025/04/28/meet-the-companies-racing-to-build-quantum-chips/</v>
      </c>
      <c r="C210" t="str">
        <f>IF(ISNUMBER(FIND(", vol",Articles_collection_modified!A210)), MID(Articles_collection_modified!A210, FIND(", vol", Articles_collection_modified!A210) + 5, FIND(",", Articles_collection_modified!A210, FIND(", vol", Articles_collection_modified!A210) + 5) - FIND(", vol", Articles_collection_modified!A210) - 5), MID(Articles_collection_modified!A210, FIND(",vol", Articles_collection_modified!A210) + 4, FIND(",", Articles_collection_modified!A210, FIND(",vol", Articles_collection_modified!A210) + 4) - FIND(",vol",Articles_collection_modified!A210) - 4))</f>
        <v>10</v>
      </c>
      <c r="D210" t="str">
        <f>IF(ISNUMBER(FIND(", 20", Articles_collection_modified!A210)), MID(Articles_collection_modified!A210, FIND(", 20", Articles_collection_modified!A210) + 2, FIND(",", Articles_collection_modified!A210, FIND(", 20", Articles_collection_modified!A210) + 2) - FIND(", 20", Articles_collection_modified!A210) - 2), MID(Articles_collection_modified!A210, FIND(",20", Articles_collection_modified!A210) + 1, FIND(",", Articles_collection_modified!A210, FIND(",20", Articles_collection_modified!A210) + 1) - FIND(",20", Articles_collection_modified!A210) - 1))</f>
        <v>2025-w18</v>
      </c>
      <c r="E210" t="str">
        <f t="shared" si="6"/>
        <v>2025</v>
      </c>
      <c r="F210" t="str">
        <f t="shared" si="7"/>
        <v>18</v>
      </c>
      <c r="G210" t="str" cm="1">
        <f t="array" ref="G210">_xlfn.TEXTJOIN(", ", TRUE, IF(ISNUMBER(SEARCH(Index!$A$8:$A$22, Articles_collection_modified!A210)), Index!$A$8:$A$22, ""))</f>
        <v/>
      </c>
      <c r="H210" t="str" cm="1">
        <f t="array" ref="H210">IFERROR(INDEX(Index!$A$8:$A$22, MATCH(TRUE, ISNUMBER(SEARCH(Index!$A$8:$A$22, Articles_collection_modified!A210)), 0)), "")</f>
        <v/>
      </c>
      <c r="I210" t="str" cm="1">
        <f t="array" ref="I210">IFERROR(INDEX(Index!$A$3:$A$5, MATCH(TRUE, ISNUMBER(SEARCH(Index!$A$3:$A$5, Articles_collection_modified!A210)), 0)), "")</f>
        <v>SEEP</v>
      </c>
      <c r="J210" t="str" cm="1">
        <f t="array" ref="J210">IFERROR(INDEX(Index!$A$25:$A$69, MATCH(TRUE, ISNUMBER(SEARCH(Index!$A$25:$A$69, Articles_collection_modified!A210)), 0)), "")</f>
        <v>market development</v>
      </c>
      <c r="K210" t="str" cm="1">
        <f t="array" ref="K210">IFERROR(INDEX(Index!$C$3:$C$5, MATCH(TRUE, ISNUMBER(SEARCH(Index!$C$3:$C$5, Articles_collection_modified!A210)), 0)), "")</f>
        <v>H2</v>
      </c>
      <c r="L210" t="str" cm="1">
        <f t="array" ref="L210">_xlfn.TEXTJOIN(", ", TRUE, IF(ISNUMBER(SEARCH(Index!$C$8:$C$58, Articles_collection_modified!A210)), Index!$C$8:$C$58, ""))</f>
        <v>SD-8</v>
      </c>
      <c r="M210" t="str" cm="1">
        <f t="array" ref="M210">_xlfn.TEXTJOIN(", ", TRUE, IFERROR(VLOOKUP(_xlfn.TEXTSPLIT(L210, ", "), Index!$C$8:$D$58, 2, FALSE), ""))</f>
        <v>Advanced Computational Hardware</v>
      </c>
      <c r="N210" t="str" cm="1">
        <f t="array" ref="N210">_xlfn.TEXTJOIN(", ", TRUE, _xlfn.UNIQUE(_xlfn.FILTERXML("&lt;t&gt;&lt;s&gt;" &amp; SUBSTITUTE(_xlfn.TEXTJOIN(", ", TRUE, _xlfn.UNIQUE(_xlfn._xlws.FILTER(IFERROR(VLOOKUP(LEFT(_xlfn.TEXTSPLIT(L210, ", "), FIND("-", _xlfn.TEXTSPLIT(L210, ", ")) - 1), Index!$F$8:$G$13, 2, FALSE), ""), IFERROR(VLOOKUP(LEFT(_xlfn.TEXTSPLIT(L210, ", "), FIND("-", _xlfn.TEXTSPLIT(L210, ", ")) - 1), Index!$F$8:$G$13, 2, FALSE), "") &lt;&gt; ""))), ", ", "&lt;/s&gt;&lt;s&gt;") &amp; "&lt;/s&gt;&lt;/t&gt;", "//s[normalize-space()]")))</f>
        <v>Smart Data Usage</v>
      </c>
      <c r="O210" t="str" cm="1">
        <f t="array" ref="O210">IFERROR(INDEX(Index!$C$8:$C$58, MATCH(TRUE, ISNUMBER(SEARCH(Index!$C$8:$C$58, Articles_collection_modified!A210)), 0)), "")</f>
        <v>SD-8</v>
      </c>
      <c r="P210" t="str">
        <f>IFERROR(VLOOKUP(LEFT(O210, FIND("-", O210)-1), Index!$F$8:$G$13, 2, FALSE), "Not Found")</f>
        <v>Smart Data Usage</v>
      </c>
      <c r="Q210" t="str">
        <f>IFERROR(VLOOKUP(O210, Index!$C$8:$D$58, 2, FALSE), "Not Found")</f>
        <v>Advanced Computational Hardware</v>
      </c>
    </row>
    <row r="211" spans="1:17" x14ac:dyDescent="0.3">
      <c r="A211" t="str">
        <f>LEFT(Articles_collection_modified!A211, FIND(",", Articles_collection_modified!A211) - 1)</f>
        <v>PTx Trimble introduces next-generation guidance controller | Industrial Vehicle Technology International</v>
      </c>
      <c r="B211" t="str">
        <f>MID(Articles_collection_modified!A211, FIND(",", Articles_collection_modified!A211) + 1, FIND(",", Articles_collection_modified!A211, FIND(",", Articles_collection_modified!A211) + 1) - FIND(",", Articles_collection_modified!A211) - 1)</f>
        <v>https://www.ivtinternational.com/news/electronics/ptx-trimble-introduces-next-generation-guidance-controller.html</v>
      </c>
      <c r="C211" t="str">
        <f>IF(ISNUMBER(FIND(", vol",Articles_collection_modified!A211)), MID(Articles_collection_modified!A211, FIND(", vol", Articles_collection_modified!A211) + 5, FIND(",", Articles_collection_modified!A211, FIND(", vol", Articles_collection_modified!A211) + 5) - FIND(", vol", Articles_collection_modified!A211) - 5), MID(Articles_collection_modified!A211, FIND(",vol", Articles_collection_modified!A211) + 4, FIND(",", Articles_collection_modified!A211, FIND(",vol", Articles_collection_modified!A211) + 4) - FIND(",vol",Articles_collection_modified!A211) - 4))</f>
        <v>10</v>
      </c>
      <c r="D211" t="str">
        <f>IF(ISNUMBER(FIND(", 20", Articles_collection_modified!A211)), MID(Articles_collection_modified!A211, FIND(", 20", Articles_collection_modified!A211) + 2, FIND(",", Articles_collection_modified!A211, FIND(", 20", Articles_collection_modified!A211) + 2) - FIND(", 20", Articles_collection_modified!A211) - 2), MID(Articles_collection_modified!A211, FIND(",20", Articles_collection_modified!A211) + 1, FIND(",", Articles_collection_modified!A211, FIND(",20", Articles_collection_modified!A211) + 1) - FIND(",20", Articles_collection_modified!A211) - 1))</f>
        <v>2025-w18</v>
      </c>
      <c r="E211" t="str">
        <f t="shared" si="6"/>
        <v>2025</v>
      </c>
      <c r="F211" t="str">
        <f t="shared" si="7"/>
        <v>18</v>
      </c>
      <c r="G211" t="str" cm="1">
        <f t="array" ref="G211">_xlfn.TEXTJOIN(", ", TRUE, IF(ISNUMBER(SEARCH(Index!$A$8:$A$22, Articles_collection_modified!A211)), Index!$A$8:$A$22, ""))</f>
        <v>Electronics, Mobile</v>
      </c>
      <c r="H211" t="str" cm="1">
        <f t="array" ref="H211">IFERROR(INDEX(Index!$A$8:$A$22, MATCH(TRUE, ISNUMBER(SEARCH(Index!$A$8:$A$22, Articles_collection_modified!A211)), 0)), "")</f>
        <v>Electronics</v>
      </c>
      <c r="I211" t="str" cm="1">
        <f t="array" ref="I211">IFERROR(INDEX(Index!$A$3:$A$5, MATCH(TRUE, ISNUMBER(SEARCH(Index!$A$3:$A$5, Articles_collection_modified!A211)), 0)), "")</f>
        <v>product release</v>
      </c>
      <c r="J211" t="str" cm="1">
        <f t="array" ref="J211">IFERROR(INDEX(Index!$A$25:$A$69, MATCH(TRUE, ISNUMBER(SEARCH(Index!$A$25:$A$69, Articles_collection_modified!A211)), 0)), "")</f>
        <v>Controller</v>
      </c>
      <c r="K211" t="str" cm="1">
        <f t="array" ref="K211">IFERROR(INDEX(Index!$C$3:$C$5, MATCH(TRUE, ISNUMBER(SEARCH(Index!$C$3:$C$5, Articles_collection_modified!A211)), 0)), "")</f>
        <v>H1</v>
      </c>
      <c r="L211" t="str" cm="1">
        <f t="array" ref="L211">_xlfn.TEXTJOIN(", ", TRUE, IF(ISNUMBER(SEARCH(Index!$C$8:$C$58, Articles_collection_modified!A211)), Index!$C$8:$C$58, ""))</f>
        <v>HA-3</v>
      </c>
      <c r="M211" t="str" cm="1">
        <f t="array" ref="M211">_xlfn.TEXTJOIN(", ", TRUE, IFERROR(VLOOKUP(_xlfn.TEXTSPLIT(L211, ", "), Index!$C$8:$D$58, 2, FALSE), ""))</f>
        <v>Smart Farming</v>
      </c>
      <c r="N211" t="str" cm="1">
        <f t="array" ref="N211">_xlfn.TEXTJOIN(", ", TRUE, _xlfn.UNIQUE(_xlfn.FILTERXML("&lt;t&gt;&lt;s&gt;" &amp; SUBSTITUTE(_xlfn.TEXTJOIN(", ", TRUE, _xlfn.UNIQUE(_xlfn._xlws.FILTER(IFERROR(VLOOKUP(LEFT(_xlfn.TEXTSPLIT(L211, ", "), FIND("-", _xlfn.TEXTSPLIT(L211, ", ")) - 1), Index!$F$8:$G$13, 2, FALSE), ""), IFERROR(VLOOKUP(LEFT(_xlfn.TEXTSPLIT(L211, ", "), FIND("-", _xlfn.TEXTSPLIT(L211, ", ")) - 1), Index!$F$8:$G$13, 2, FALSE), "") &lt;&gt; ""))), ", ", "&lt;/s&gt;&lt;s&gt;") &amp; "&lt;/s&gt;&lt;/t&gt;", "//s[normalize-space()]")))</f>
        <v>Hydraulic Applications Ecosystem</v>
      </c>
      <c r="O211" t="str" cm="1">
        <f t="array" ref="O211">IFERROR(INDEX(Index!$C$8:$C$58, MATCH(TRUE, ISNUMBER(SEARCH(Index!$C$8:$C$58, Articles_collection_modified!A211)), 0)), "")</f>
        <v>HA-3</v>
      </c>
      <c r="P211" t="str">
        <f>IFERROR(VLOOKUP(LEFT(O211, FIND("-", O211)-1), Index!$F$8:$G$13, 2, FALSE), "Not Found")</f>
        <v>Hydraulic Applications Ecosystem</v>
      </c>
      <c r="Q211" t="str">
        <f>IFERROR(VLOOKUP(O211, Index!$C$8:$D$58, 2, FALSE), "Not Found")</f>
        <v>Smart Farming</v>
      </c>
    </row>
    <row r="212" spans="1:17" x14ac:dyDescent="0.3">
      <c r="A212" t="str">
        <f>LEFT(Articles_collection_modified!A212, FIND(",", Articles_collection_modified!A212) - 1)</f>
        <v>First Large-Scale CCU Plant Built for German Cement Industry : CEG</v>
      </c>
      <c r="B212" t="str">
        <f>MID(Articles_collection_modified!A212, FIND(",", Articles_collection_modified!A212) + 1, FIND(",", Articles_collection_modified!A212, FIND(",", Articles_collection_modified!A212) + 1) - FIND(",", Articles_collection_modified!A212) - 1)</f>
        <v>https://www.constructionequipmentguide.com/first-large-scale-ccu-plant-built-for-german-cement-industry/67877</v>
      </c>
      <c r="C212" t="str">
        <f>IF(ISNUMBER(FIND(", vol",Articles_collection_modified!A212)), MID(Articles_collection_modified!A212, FIND(", vol", Articles_collection_modified!A212) + 5, FIND(",", Articles_collection_modified!A212, FIND(", vol", Articles_collection_modified!A212) + 5) - FIND(", vol", Articles_collection_modified!A212) - 5), MID(Articles_collection_modified!A212, FIND(",vol", Articles_collection_modified!A212) + 4, FIND(",", Articles_collection_modified!A212, FIND(",vol", Articles_collection_modified!A212) + 4) - FIND(",vol",Articles_collection_modified!A212) - 4))</f>
        <v>10</v>
      </c>
      <c r="D212" t="str">
        <f>IF(ISNUMBER(FIND(", 20", Articles_collection_modified!A212)), MID(Articles_collection_modified!A212, FIND(", 20", Articles_collection_modified!A212) + 2, FIND(",", Articles_collection_modified!A212, FIND(", 20", Articles_collection_modified!A212) + 2) - FIND(", 20", Articles_collection_modified!A212) - 2), MID(Articles_collection_modified!A212, FIND(",20", Articles_collection_modified!A212) + 1, FIND(",", Articles_collection_modified!A212, FIND(",20", Articles_collection_modified!A212) + 1) - FIND(",20", Articles_collection_modified!A212) - 1))</f>
        <v>2025-w18</v>
      </c>
      <c r="E212" t="str">
        <f t="shared" si="6"/>
        <v>2025</v>
      </c>
      <c r="F212" t="str">
        <f t="shared" si="7"/>
        <v>18</v>
      </c>
      <c r="G212" t="str" cm="1">
        <f t="array" ref="G212">_xlfn.TEXTJOIN(", ", TRUE, IF(ISNUMBER(SEARCH(Index!$A$8:$A$22, Articles_collection_modified!A212)), Index!$A$8:$A$22, ""))</f>
        <v>Industrial applications, Sustainability</v>
      </c>
      <c r="H212" t="str" cm="1">
        <f t="array" ref="H212">IFERROR(INDEX(Index!$A$8:$A$22, MATCH(TRUE, ISNUMBER(SEARCH(Index!$A$8:$A$22, Articles_collection_modified!A212)), 0)), "")</f>
        <v>Industrial applications</v>
      </c>
      <c r="I212" t="str" cm="1">
        <f t="array" ref="I212">IFERROR(INDEX(Index!$A$3:$A$5, MATCH(TRUE, ISNUMBER(SEARCH(Index!$A$3:$A$5, Articles_collection_modified!A212)), 0)), "")</f>
        <v>SEEP</v>
      </c>
      <c r="J212" t="str" cm="1">
        <f t="array" ref="J212">IFERROR(INDEX(Index!$A$25:$A$69, MATCH(TRUE, ISNUMBER(SEARCH(Index!$A$25:$A$69, Articles_collection_modified!A212)), 0)), "")</f>
        <v>market development</v>
      </c>
      <c r="K212" t="str" cm="1">
        <f t="array" ref="K212">IFERROR(INDEX(Index!$C$3:$C$5, MATCH(TRUE, ISNUMBER(SEARCH(Index!$C$3:$C$5, Articles_collection_modified!A212)), 0)), "")</f>
        <v>H2</v>
      </c>
      <c r="L212" t="str" cm="1">
        <f t="array" ref="L212">_xlfn.TEXTJOIN(", ", TRUE, IF(ISNUMBER(SEARCH(Index!$C$8:$C$58, Articles_collection_modified!A212)), Index!$C$8:$C$58, ""))</f>
        <v>ES-7</v>
      </c>
      <c r="M212" t="str" cm="1">
        <f t="array" ref="M212">_xlfn.TEXTJOIN(", ", TRUE, IFERROR(VLOOKUP(_xlfn.TEXTSPLIT(L212, ", "), Index!$C$8:$D$58, 2, FALSE), ""))</f>
        <v>Geo-Engineering &amp; Clean Air</v>
      </c>
      <c r="N212" t="str" cm="1">
        <f t="array" ref="N212">_xlfn.TEXTJOIN(", ", TRUE, _xlfn.UNIQUE(_xlfn.FILTERXML("&lt;t&gt;&lt;s&gt;" &amp; SUBSTITUTE(_xlfn.TEXTJOIN(", ", TRUE, _xlfn.UNIQUE(_xlfn._xlws.FILTER(IFERROR(VLOOKUP(LEFT(_xlfn.TEXTSPLIT(L212, ", "), FIND("-", _xlfn.TEXTSPLIT(L212, ", ")) - 1), Index!$F$8:$G$13, 2, FALSE), ""), IFERROR(VLOOKUP(LEFT(_xlfn.TEXTSPLIT(L212, ", "), FIND("-", _xlfn.TEXTSPLIT(L212, ", ")) - 1), Index!$F$8:$G$13, 2, FALSE), "") &lt;&gt; ""))), ", ", "&lt;/s&gt;&lt;s&gt;") &amp; "&lt;/s&gt;&lt;/t&gt;", "//s[normalize-space()]")))</f>
        <v>Ecological Sustainability</v>
      </c>
      <c r="O212" t="str" cm="1">
        <f t="array" ref="O212">IFERROR(INDEX(Index!$C$8:$C$58, MATCH(TRUE, ISNUMBER(SEARCH(Index!$C$8:$C$58, Articles_collection_modified!A212)), 0)), "")</f>
        <v>ES-7</v>
      </c>
      <c r="P212" t="str">
        <f>IFERROR(VLOOKUP(LEFT(O212, FIND("-", O212)-1), Index!$F$8:$G$13, 2, FALSE), "Not Found")</f>
        <v>Ecological Sustainability</v>
      </c>
      <c r="Q212" t="str">
        <f>IFERROR(VLOOKUP(O212, Index!$C$8:$D$58, 2, FALSE), "Not Found")</f>
        <v>Geo-Engineering &amp; Clean Air</v>
      </c>
    </row>
    <row r="213" spans="1:17" x14ac:dyDescent="0.3">
      <c r="A213" t="str">
        <f>LEFT(Articles_collection_modified!A213, FIND(",", Articles_collection_modified!A213) - 1)</f>
        <v>Volvo CE unveils new generation wheel loaders | Industrial Vehicle Technology International</v>
      </c>
      <c r="B213" t="str">
        <f>MID(Articles_collection_modified!A213, FIND(",", Articles_collection_modified!A213) + 1, FIND(",", Articles_collection_modified!A213, FIND(",", Articles_collection_modified!A213) + 1) - FIND(",", Articles_collection_modified!A213) - 1)</f>
        <v>https://www.ivtinternational.com/news/construction/volvo-ce-unveils-new-generation-wheel-loaders.html</v>
      </c>
      <c r="C213" t="str">
        <f>IF(ISNUMBER(FIND(", vol",Articles_collection_modified!A213)), MID(Articles_collection_modified!A213, FIND(", vol", Articles_collection_modified!A213) + 5, FIND(",", Articles_collection_modified!A213, FIND(", vol", Articles_collection_modified!A213) + 5) - FIND(", vol", Articles_collection_modified!A213) - 5), MID(Articles_collection_modified!A213, FIND(",vol", Articles_collection_modified!A213) + 4, FIND(",", Articles_collection_modified!A213, FIND(",vol", Articles_collection_modified!A213) + 4) - FIND(",vol",Articles_collection_modified!A213) - 4))</f>
        <v>10</v>
      </c>
      <c r="D213" t="str">
        <f>IF(ISNUMBER(FIND(", 20", Articles_collection_modified!A213)), MID(Articles_collection_modified!A213, FIND(", 20", Articles_collection_modified!A213) + 2, FIND(",", Articles_collection_modified!A213, FIND(", 20", Articles_collection_modified!A213) + 2) - FIND(", 20", Articles_collection_modified!A213) - 2), MID(Articles_collection_modified!A213, FIND(",20", Articles_collection_modified!A213) + 1, FIND(",", Articles_collection_modified!A213, FIND(",20", Articles_collection_modified!A213) + 1) - FIND(",20", Articles_collection_modified!A213) - 1))</f>
        <v>2025-w18</v>
      </c>
      <c r="E213" t="str">
        <f t="shared" si="6"/>
        <v>2025</v>
      </c>
      <c r="F213" t="str">
        <f t="shared" si="7"/>
        <v>18</v>
      </c>
      <c r="G213" t="str" cm="1">
        <f t="array" ref="G213">_xlfn.TEXTJOIN(", ", TRUE, IF(ISNUMBER(SEARCH(Index!$A$8:$A$22, Articles_collection_modified!A213)), Index!$A$8:$A$22, ""))</f>
        <v>Mobile</v>
      </c>
      <c r="H213" t="str" cm="1">
        <f t="array" ref="H213">IFERROR(INDEX(Index!$A$8:$A$22, MATCH(TRUE, ISNUMBER(SEARCH(Index!$A$8:$A$22, Articles_collection_modified!A213)), 0)), "")</f>
        <v>Mobile</v>
      </c>
      <c r="I213" t="str" cm="1">
        <f t="array" ref="I213">IFERROR(INDEX(Index!$A$3:$A$5, MATCH(TRUE, ISNUMBER(SEARCH(Index!$A$3:$A$5, Articles_collection_modified!A213)), 0)), "")</f>
        <v>product release</v>
      </c>
      <c r="J213" t="str" cm="1">
        <f t="array" ref="J213">IFERROR(INDEX(Index!$A$25:$A$69, MATCH(TRUE, ISNUMBER(SEARCH(Index!$A$25:$A$69, Articles_collection_modified!A213)), 0)), "")</f>
        <v>System</v>
      </c>
      <c r="K213" t="str" cm="1">
        <f t="array" ref="K213">IFERROR(INDEX(Index!$C$3:$C$5, MATCH(TRUE, ISNUMBER(SEARCH(Index!$C$3:$C$5, Articles_collection_modified!A213)), 0)), "")</f>
        <v>H1</v>
      </c>
      <c r="L213" t="str" cm="1">
        <f t="array" ref="L213">_xlfn.TEXTJOIN(", ", TRUE, IF(ISNUMBER(SEARCH(Index!$C$8:$C$58, Articles_collection_modified!A213)), Index!$C$8:$C$58, ""))</f>
        <v>HA-4</v>
      </c>
      <c r="M213" t="str" cm="1">
        <f t="array" ref="M213">_xlfn.TEXTJOIN(", ", TRUE, IFERROR(VLOOKUP(_xlfn.TEXTSPLIT(L213, ", "), Index!$C$8:$D$58, 2, FALSE), ""))</f>
        <v>Autonomous Material Handling</v>
      </c>
      <c r="N213" t="str" cm="1">
        <f t="array" ref="N213">_xlfn.TEXTJOIN(", ", TRUE, _xlfn.UNIQUE(_xlfn.FILTERXML("&lt;t&gt;&lt;s&gt;" &amp; SUBSTITUTE(_xlfn.TEXTJOIN(", ", TRUE, _xlfn.UNIQUE(_xlfn._xlws.FILTER(IFERROR(VLOOKUP(LEFT(_xlfn.TEXTSPLIT(L213, ", "), FIND("-", _xlfn.TEXTSPLIT(L213, ", ")) - 1), Index!$F$8:$G$13, 2, FALSE), ""), IFERROR(VLOOKUP(LEFT(_xlfn.TEXTSPLIT(L213, ", "), FIND("-", _xlfn.TEXTSPLIT(L213, ", ")) - 1), Index!$F$8:$G$13, 2, FALSE), "") &lt;&gt; ""))), ", ", "&lt;/s&gt;&lt;s&gt;") &amp; "&lt;/s&gt;&lt;/t&gt;", "//s[normalize-space()]")))</f>
        <v>Hydraulic Applications Ecosystem</v>
      </c>
      <c r="O213" t="str" cm="1">
        <f t="array" ref="O213">IFERROR(INDEX(Index!$C$8:$C$58, MATCH(TRUE, ISNUMBER(SEARCH(Index!$C$8:$C$58, Articles_collection_modified!A213)), 0)), "")</f>
        <v>HA-4</v>
      </c>
      <c r="P213" t="str">
        <f>IFERROR(VLOOKUP(LEFT(O213, FIND("-", O213)-1), Index!$F$8:$G$13, 2, FALSE), "Not Found")</f>
        <v>Hydraulic Applications Ecosystem</v>
      </c>
      <c r="Q213" t="str">
        <f>IFERROR(VLOOKUP(O213, Index!$C$8:$D$58, 2, FALSE), "Not Found")</f>
        <v>Autonomous Material Handling</v>
      </c>
    </row>
    <row r="214" spans="1:17" x14ac:dyDescent="0.3">
      <c r="A214" t="str">
        <f>LEFT(Articles_collection_modified!A214, FIND(",", Articles_collection_modified!A214) - 1)</f>
        <v>Kenworth Launches T880E: Vocational Class 8 Battery-Electric Truck : CEG</v>
      </c>
      <c r="B214" t="str">
        <f>MID(Articles_collection_modified!A214, FIND(",", Articles_collection_modified!A214) + 1, FIND(",", Articles_collection_modified!A214, FIND(",", Articles_collection_modified!A214) + 1) - FIND(",", Articles_collection_modified!A214) - 1)</f>
        <v>https://www.constructionequipmentguide.com/kenworth-launches-t880e-vocational-class-8-battery-electric-truck/67880</v>
      </c>
      <c r="C214" t="str">
        <f>IF(ISNUMBER(FIND(", vol",Articles_collection_modified!A214)), MID(Articles_collection_modified!A214, FIND(", vol", Articles_collection_modified!A214) + 5, FIND(",", Articles_collection_modified!A214, FIND(", vol", Articles_collection_modified!A214) + 5) - FIND(", vol", Articles_collection_modified!A214) - 5), MID(Articles_collection_modified!A214, FIND(",vol", Articles_collection_modified!A214) + 4, FIND(",", Articles_collection_modified!A214, FIND(",vol", Articles_collection_modified!A214) + 4) - FIND(",vol",Articles_collection_modified!A214) - 4))</f>
        <v>10</v>
      </c>
      <c r="D214" t="str">
        <f>IF(ISNUMBER(FIND(", 20", Articles_collection_modified!A214)), MID(Articles_collection_modified!A214, FIND(", 20", Articles_collection_modified!A214) + 2, FIND(",", Articles_collection_modified!A214, FIND(", 20", Articles_collection_modified!A214) + 2) - FIND(", 20", Articles_collection_modified!A214) - 2), MID(Articles_collection_modified!A214, FIND(",20", Articles_collection_modified!A214) + 1, FIND(",", Articles_collection_modified!A214, FIND(",20", Articles_collection_modified!A214) + 1) - FIND(",20", Articles_collection_modified!A214) - 1))</f>
        <v>2025-w18</v>
      </c>
      <c r="E214" t="str">
        <f t="shared" si="6"/>
        <v>2025</v>
      </c>
      <c r="F214" t="str">
        <f t="shared" si="7"/>
        <v>18</v>
      </c>
      <c r="G214" t="str" cm="1">
        <f t="array" ref="G214">_xlfn.TEXTJOIN(", ", TRUE, IF(ISNUMBER(SEARCH(Index!$A$8:$A$22, Articles_collection_modified!A214)), Index!$A$8:$A$22, ""))</f>
        <v>Battery</v>
      </c>
      <c r="H214" t="str" cm="1">
        <f t="array" ref="H214">IFERROR(INDEX(Index!$A$8:$A$22, MATCH(TRUE, ISNUMBER(SEARCH(Index!$A$8:$A$22, Articles_collection_modified!A214)), 0)), "")</f>
        <v>Battery</v>
      </c>
      <c r="I214" t="str" cm="1">
        <f t="array" ref="I214">IFERROR(INDEX(Index!$A$3:$A$5, MATCH(TRUE, ISNUMBER(SEARCH(Index!$A$3:$A$5, Articles_collection_modified!A214)), 0)), "")</f>
        <v>product release</v>
      </c>
      <c r="J214" t="str" cm="1">
        <f t="array" ref="J214">IFERROR(INDEX(Index!$A$25:$A$69, MATCH(TRUE, ISNUMBER(SEARCH(Index!$A$25:$A$69, Articles_collection_modified!A214)), 0)), "")</f>
        <v>System</v>
      </c>
      <c r="K214" t="str" cm="1">
        <f t="array" ref="K214">IFERROR(INDEX(Index!$C$3:$C$5, MATCH(TRUE, ISNUMBER(SEARCH(Index!$C$3:$C$5, Articles_collection_modified!A214)), 0)), "")</f>
        <v>H1</v>
      </c>
      <c r="L214" t="str" cm="1">
        <f t="array" ref="L214">_xlfn.TEXTJOIN(", ", TRUE, IF(ISNUMBER(SEARCH(Index!$C$8:$C$58, Articles_collection_modified!A214)), Index!$C$8:$C$58, ""))</f>
        <v>ES-2</v>
      </c>
      <c r="M214" t="str" cm="1">
        <f t="array" ref="M214">_xlfn.TEXTJOIN(", ", TRUE, IFERROR(VLOOKUP(_xlfn.TEXTSPLIT(L214, ", "), Index!$C$8:$D$58, 2, FALSE), ""))</f>
        <v>Enhanced Emission Policy</v>
      </c>
      <c r="N214" t="str" cm="1">
        <f t="array" ref="N214">_xlfn.TEXTJOIN(", ", TRUE, _xlfn.UNIQUE(_xlfn.FILTERXML("&lt;t&gt;&lt;s&gt;" &amp; SUBSTITUTE(_xlfn.TEXTJOIN(", ", TRUE, _xlfn.UNIQUE(_xlfn._xlws.FILTER(IFERROR(VLOOKUP(LEFT(_xlfn.TEXTSPLIT(L214, ", "), FIND("-", _xlfn.TEXTSPLIT(L214, ", ")) - 1), Index!$F$8:$G$13, 2, FALSE), ""), IFERROR(VLOOKUP(LEFT(_xlfn.TEXTSPLIT(L214, ", "), FIND("-", _xlfn.TEXTSPLIT(L214, ", ")) - 1), Index!$F$8:$G$13, 2, FALSE), "") &lt;&gt; ""))), ", ", "&lt;/s&gt;&lt;s&gt;") &amp; "&lt;/s&gt;&lt;/t&gt;", "//s[normalize-space()]")))</f>
        <v>Ecological Sustainability</v>
      </c>
      <c r="O214" t="str" cm="1">
        <f t="array" ref="O214">IFERROR(INDEX(Index!$C$8:$C$58, MATCH(TRUE, ISNUMBER(SEARCH(Index!$C$8:$C$58, Articles_collection_modified!A214)), 0)), "")</f>
        <v>ES-2</v>
      </c>
      <c r="P214" t="str">
        <f>IFERROR(VLOOKUP(LEFT(O214, FIND("-", O214)-1), Index!$F$8:$G$13, 2, FALSE), "Not Found")</f>
        <v>Ecological Sustainability</v>
      </c>
      <c r="Q214" t="str">
        <f>IFERROR(VLOOKUP(O214, Index!$C$8:$D$58, 2, FALSE), "Not Found")</f>
        <v>Enhanced Emission Policy</v>
      </c>
    </row>
    <row r="215" spans="1:17" x14ac:dyDescent="0.3">
      <c r="A215" t="str">
        <f>LEFT(Articles_collection_modified!A215, FIND(",", Articles_collection_modified!A215) - 1)</f>
        <v>New battery technology from Proterra targets HDCV market - Electric &amp; Hybrid Vehicle Technology International</v>
      </c>
      <c r="B215" t="str">
        <f>MID(Articles_collection_modified!A215, FIND(",", Articles_collection_modified!A215) + 1, FIND(",", Articles_collection_modified!A215, FIND(",", Articles_collection_modified!A215) + 1) - FIND(",", Articles_collection_modified!A215) - 1)</f>
        <v>https://www.electrichybridvehicletechnology.com/news/new-battery-technology-from-proterra-targets-hdcv-market.html</v>
      </c>
      <c r="C215" t="str">
        <f>IF(ISNUMBER(FIND(", vol",Articles_collection_modified!A215)), MID(Articles_collection_modified!A215, FIND(", vol", Articles_collection_modified!A215) + 5, FIND(",", Articles_collection_modified!A215, FIND(", vol", Articles_collection_modified!A215) + 5) - FIND(", vol", Articles_collection_modified!A215) - 5), MID(Articles_collection_modified!A215, FIND(",vol", Articles_collection_modified!A215) + 4, FIND(",", Articles_collection_modified!A215, FIND(",vol", Articles_collection_modified!A215) + 4) - FIND(",vol",Articles_collection_modified!A215) - 4))</f>
        <v>10</v>
      </c>
      <c r="D215" t="str">
        <f>IF(ISNUMBER(FIND(", 20", Articles_collection_modified!A215)), MID(Articles_collection_modified!A215, FIND(", 20", Articles_collection_modified!A215) + 2, FIND(",", Articles_collection_modified!A215, FIND(", 20", Articles_collection_modified!A215) + 2) - FIND(", 20", Articles_collection_modified!A215) - 2), MID(Articles_collection_modified!A215, FIND(",20", Articles_collection_modified!A215) + 1, FIND(",", Articles_collection_modified!A215, FIND(",20", Articles_collection_modified!A215) + 1) - FIND(",20", Articles_collection_modified!A215) - 1))</f>
        <v>2025-w18</v>
      </c>
      <c r="E215" t="str">
        <f t="shared" si="6"/>
        <v>2025</v>
      </c>
      <c r="F215" t="str">
        <f t="shared" si="7"/>
        <v>18</v>
      </c>
      <c r="G215" t="str" cm="1">
        <f t="array" ref="G215">_xlfn.TEXTJOIN(", ", TRUE, IF(ISNUMBER(SEARCH(Index!$A$8:$A$22, Articles_collection_modified!A215)), Index!$A$8:$A$22, ""))</f>
        <v>Battery</v>
      </c>
      <c r="H215" t="str" cm="1">
        <f t="array" ref="H215">IFERROR(INDEX(Index!$A$8:$A$22, MATCH(TRUE, ISNUMBER(SEARCH(Index!$A$8:$A$22, Articles_collection_modified!A215)), 0)), "")</f>
        <v>Battery</v>
      </c>
      <c r="I215" t="str" cm="1">
        <f t="array" ref="I215">IFERROR(INDEX(Index!$A$3:$A$5, MATCH(TRUE, ISNUMBER(SEARCH(Index!$A$3:$A$5, Articles_collection_modified!A215)), 0)), "")</f>
        <v>product release</v>
      </c>
      <c r="J215" t="str" cm="1">
        <f t="array" ref="J215">IFERROR(INDEX(Index!$A$25:$A$69, MATCH(TRUE, ISNUMBER(SEARCH(Index!$A$25:$A$69, Articles_collection_modified!A215)), 0)), "")</f>
        <v>System</v>
      </c>
      <c r="K215" t="str" cm="1">
        <f t="array" ref="K215">IFERROR(INDEX(Index!$C$3:$C$5, MATCH(TRUE, ISNUMBER(SEARCH(Index!$C$3:$C$5, Articles_collection_modified!A215)), 0)), "")</f>
        <v>H1</v>
      </c>
      <c r="L215" t="str" cm="1">
        <f t="array" ref="L215">_xlfn.TEXTJOIN(", ", TRUE, IF(ISNUMBER(SEARCH(Index!$C$8:$C$58, Articles_collection_modified!A215)), Index!$C$8:$C$58, ""))</f>
        <v>ES-2</v>
      </c>
      <c r="M215" t="str" cm="1">
        <f t="array" ref="M215">_xlfn.TEXTJOIN(", ", TRUE, IFERROR(VLOOKUP(_xlfn.TEXTSPLIT(L215, ", "), Index!$C$8:$D$58, 2, FALSE), ""))</f>
        <v>Enhanced Emission Policy</v>
      </c>
      <c r="N215" t="str" cm="1">
        <f t="array" ref="N215">_xlfn.TEXTJOIN(", ", TRUE, _xlfn.UNIQUE(_xlfn.FILTERXML("&lt;t&gt;&lt;s&gt;" &amp; SUBSTITUTE(_xlfn.TEXTJOIN(", ", TRUE, _xlfn.UNIQUE(_xlfn._xlws.FILTER(IFERROR(VLOOKUP(LEFT(_xlfn.TEXTSPLIT(L215, ", "), FIND("-", _xlfn.TEXTSPLIT(L215, ", ")) - 1), Index!$F$8:$G$13, 2, FALSE), ""), IFERROR(VLOOKUP(LEFT(_xlfn.TEXTSPLIT(L215, ", "), FIND("-", _xlfn.TEXTSPLIT(L215, ", ")) - 1), Index!$F$8:$G$13, 2, FALSE), "") &lt;&gt; ""))), ", ", "&lt;/s&gt;&lt;s&gt;") &amp; "&lt;/s&gt;&lt;/t&gt;", "//s[normalize-space()]")))</f>
        <v>Ecological Sustainability</v>
      </c>
      <c r="O215" t="str" cm="1">
        <f t="array" ref="O215">IFERROR(INDEX(Index!$C$8:$C$58, MATCH(TRUE, ISNUMBER(SEARCH(Index!$C$8:$C$58, Articles_collection_modified!A215)), 0)), "")</f>
        <v>ES-2</v>
      </c>
      <c r="P215" t="str">
        <f>IFERROR(VLOOKUP(LEFT(O215, FIND("-", O215)-1), Index!$F$8:$G$13, 2, FALSE), "Not Found")</f>
        <v>Ecological Sustainability</v>
      </c>
      <c r="Q215" t="str">
        <f>IFERROR(VLOOKUP(O215, Index!$C$8:$D$58, 2, FALSE), "Not Found")</f>
        <v>Enhanced Emission Policy</v>
      </c>
    </row>
    <row r="216" spans="1:17" x14ac:dyDescent="0.3">
      <c r="A216" t="str">
        <f>LEFT(Articles_collection_modified!A216, FIND(",", Articles_collection_modified!A216) - 1)</f>
        <v>Smarte Proportionalventile durch Onboard-Elektronik</v>
      </c>
      <c r="B216" t="str">
        <f>MID(Articles_collection_modified!A216, FIND(",", Articles_collection_modified!A216) + 1, FIND(",", Articles_collection_modified!A216, FIND(",", Articles_collection_modified!A216) + 1) - FIND(",", Articles_collection_modified!A216) - 1)</f>
        <v>https://www.oup-fluidtechnik.de/smarte-proportionalventile-durch-onboard-elektronik/</v>
      </c>
      <c r="C216" t="str">
        <f>IF(ISNUMBER(FIND(", vol",Articles_collection_modified!A216)), MID(Articles_collection_modified!A216, FIND(", vol", Articles_collection_modified!A216) + 5, FIND(",", Articles_collection_modified!A216, FIND(", vol", Articles_collection_modified!A216) + 5) - FIND(", vol", Articles_collection_modified!A216) - 5), MID(Articles_collection_modified!A216, FIND(",vol", Articles_collection_modified!A216) + 4, FIND(",", Articles_collection_modified!A216, FIND(",vol", Articles_collection_modified!A216) + 4) - FIND(",vol",Articles_collection_modified!A216) - 4))</f>
        <v>10</v>
      </c>
      <c r="D216" t="str">
        <f>IF(ISNUMBER(FIND(", 20", Articles_collection_modified!A216)), MID(Articles_collection_modified!A216, FIND(", 20", Articles_collection_modified!A216) + 2, FIND(",", Articles_collection_modified!A216, FIND(", 20", Articles_collection_modified!A216) + 2) - FIND(", 20", Articles_collection_modified!A216) - 2), MID(Articles_collection_modified!A216, FIND(",20", Articles_collection_modified!A216) + 1, FIND(",", Articles_collection_modified!A216, FIND(",20", Articles_collection_modified!A216) + 1) - FIND(",20", Articles_collection_modified!A216) - 1))</f>
        <v>2025-w18</v>
      </c>
      <c r="E216" t="str">
        <f t="shared" si="6"/>
        <v>2025</v>
      </c>
      <c r="F216" t="str">
        <f t="shared" si="7"/>
        <v>18</v>
      </c>
      <c r="G216" t="str" cm="1">
        <f t="array" ref="G216">_xlfn.TEXTJOIN(", ", TRUE, IF(ISNUMBER(SEARCH(Index!$A$8:$A$22, Articles_collection_modified!A216)), Index!$A$8:$A$22, ""))</f>
        <v>Hydraulics</v>
      </c>
      <c r="H216" t="str" cm="1">
        <f t="array" ref="H216">IFERROR(INDEX(Index!$A$8:$A$22, MATCH(TRUE, ISNUMBER(SEARCH(Index!$A$8:$A$22, Articles_collection_modified!A216)), 0)), "")</f>
        <v>Hydraulics</v>
      </c>
      <c r="I216" t="str" cm="1">
        <f t="array" ref="I216">IFERROR(INDEX(Index!$A$3:$A$5, MATCH(TRUE, ISNUMBER(SEARCH(Index!$A$3:$A$5, Articles_collection_modified!A216)), 0)), "")</f>
        <v>SEEP</v>
      </c>
      <c r="J216" t="str" cm="1">
        <f t="array" ref="J216">IFERROR(INDEX(Index!$A$25:$A$69, MATCH(TRUE, ISNUMBER(SEARCH(Index!$A$25:$A$69, Articles_collection_modified!A216)), 0)), "")</f>
        <v>market development</v>
      </c>
      <c r="K216" t="str" cm="1">
        <f t="array" ref="K216">IFERROR(INDEX(Index!$C$3:$C$5, MATCH(TRUE, ISNUMBER(SEARCH(Index!$C$3:$C$5, Articles_collection_modified!A216)), 0)), "")</f>
        <v>H1</v>
      </c>
      <c r="L216" t="str" cm="1">
        <f t="array" ref="L216">_xlfn.TEXTJOIN(", ", TRUE, IF(ISNUMBER(SEARCH(Index!$C$8:$C$58, Articles_collection_modified!A216)), Index!$C$8:$C$58, ""))</f>
        <v>ES-4</v>
      </c>
      <c r="M216" t="str" cm="1">
        <f t="array" ref="M216">_xlfn.TEXTJOIN(", ", TRUE, IFERROR(VLOOKUP(_xlfn.TEXTSPLIT(L216, ", "), Index!$C$8:$D$58, 2, FALSE), ""))</f>
        <v>Circular Economy</v>
      </c>
      <c r="N216" t="str" cm="1">
        <f t="array" ref="N216">_xlfn.TEXTJOIN(", ", TRUE, _xlfn.UNIQUE(_xlfn.FILTERXML("&lt;t&gt;&lt;s&gt;" &amp; SUBSTITUTE(_xlfn.TEXTJOIN(", ", TRUE, _xlfn.UNIQUE(_xlfn._xlws.FILTER(IFERROR(VLOOKUP(LEFT(_xlfn.TEXTSPLIT(L216, ", "), FIND("-", _xlfn.TEXTSPLIT(L216, ", ")) - 1), Index!$F$8:$G$13, 2, FALSE), ""), IFERROR(VLOOKUP(LEFT(_xlfn.TEXTSPLIT(L216, ", "), FIND("-", _xlfn.TEXTSPLIT(L216, ", ")) - 1), Index!$F$8:$G$13, 2, FALSE), "") &lt;&gt; ""))), ", ", "&lt;/s&gt;&lt;s&gt;") &amp; "&lt;/s&gt;&lt;/t&gt;", "//s[normalize-space()]")))</f>
        <v>Ecological Sustainability</v>
      </c>
      <c r="O216" t="str" cm="1">
        <f t="array" ref="O216">IFERROR(INDEX(Index!$C$8:$C$58, MATCH(TRUE, ISNUMBER(SEARCH(Index!$C$8:$C$58, Articles_collection_modified!A216)), 0)), "")</f>
        <v>ES-4</v>
      </c>
      <c r="P216" t="str">
        <f>IFERROR(VLOOKUP(LEFT(O216, FIND("-", O216)-1), Index!$F$8:$G$13, 2, FALSE), "Not Found")</f>
        <v>Ecological Sustainability</v>
      </c>
      <c r="Q216" t="str">
        <f>IFERROR(VLOOKUP(O216, Index!$C$8:$D$58, 2, FALSE), "Not Found")</f>
        <v>Circular Economy</v>
      </c>
    </row>
    <row r="217" spans="1:17" x14ac:dyDescent="0.3">
      <c r="A217" t="str">
        <f>LEFT(Articles_collection_modified!A217, FIND(",", Articles_collection_modified!A217) - 1)</f>
        <v>BMW completes central battery factory building in Bavaria - electrive.com</v>
      </c>
      <c r="B217" t="str">
        <f>MID(Articles_collection_modified!A217, FIND(",", Articles_collection_modified!A217) + 1, FIND(",", Articles_collection_modified!A217, FIND(",", Articles_collection_modified!A217) + 1) - FIND(",", Articles_collection_modified!A217) - 1)</f>
        <v>https://www.electrive.com/2025/04/30/bmw-completes-central-battery-factory-building-in-bavaria/</v>
      </c>
      <c r="C217" t="str">
        <f>IF(ISNUMBER(FIND(", vol",Articles_collection_modified!A217)), MID(Articles_collection_modified!A217, FIND(", vol", Articles_collection_modified!A217) + 5, FIND(",", Articles_collection_modified!A217, FIND(", vol", Articles_collection_modified!A217) + 5) - FIND(", vol", Articles_collection_modified!A217) - 5), MID(Articles_collection_modified!A217, FIND(",vol", Articles_collection_modified!A217) + 4, FIND(",", Articles_collection_modified!A217, FIND(",vol", Articles_collection_modified!A217) + 4) - FIND(",vol",Articles_collection_modified!A217) - 4))</f>
        <v>10</v>
      </c>
      <c r="D217" t="str">
        <f>IF(ISNUMBER(FIND(", 20", Articles_collection_modified!A217)), MID(Articles_collection_modified!A217, FIND(", 20", Articles_collection_modified!A217) + 2, FIND(",", Articles_collection_modified!A217, FIND(", 20", Articles_collection_modified!A217) + 2) - FIND(", 20", Articles_collection_modified!A217) - 2), MID(Articles_collection_modified!A217, FIND(",20", Articles_collection_modified!A217) + 1, FIND(",", Articles_collection_modified!A217, FIND(",20", Articles_collection_modified!A217) + 1) - FIND(",20", Articles_collection_modified!A217) - 1))</f>
        <v>2025-w18</v>
      </c>
      <c r="E217" t="str">
        <f t="shared" si="6"/>
        <v>2025</v>
      </c>
      <c r="F217" t="str">
        <f t="shared" si="7"/>
        <v>18</v>
      </c>
      <c r="G217" t="str" cm="1">
        <f t="array" ref="G217">_xlfn.TEXTJOIN(", ", TRUE, IF(ISNUMBER(SEARCH(Index!$A$8:$A$22, Articles_collection_modified!A217)), Index!$A$8:$A$22, ""))</f>
        <v>Battery</v>
      </c>
      <c r="H217" t="str" cm="1">
        <f t="array" ref="H217">IFERROR(INDEX(Index!$A$8:$A$22, MATCH(TRUE, ISNUMBER(SEARCH(Index!$A$8:$A$22, Articles_collection_modified!A217)), 0)), "")</f>
        <v>Battery</v>
      </c>
      <c r="I217" t="str" cm="1">
        <f t="array" ref="I217">IFERROR(INDEX(Index!$A$3:$A$5, MATCH(TRUE, ISNUMBER(SEARCH(Index!$A$3:$A$5, Articles_collection_modified!A217)), 0)), "")</f>
        <v>SEEP</v>
      </c>
      <c r="J217" t="str" cm="1">
        <f t="array" ref="J217">IFERROR(INDEX(Index!$A$25:$A$69, MATCH(TRUE, ISNUMBER(SEARCH(Index!$A$25:$A$69, Articles_collection_modified!A217)), 0)), "")</f>
        <v>market development</v>
      </c>
      <c r="K217" t="str" cm="1">
        <f t="array" ref="K217">IFERROR(INDEX(Index!$C$3:$C$5, MATCH(TRUE, ISNUMBER(SEARCH(Index!$C$3:$C$5, Articles_collection_modified!A217)), 0)), "")</f>
        <v>H1</v>
      </c>
      <c r="L217" t="str" cm="1">
        <f t="array" ref="L217">_xlfn.TEXTJOIN(", ", TRUE, IF(ISNUMBER(SEARCH(Index!$C$8:$C$58, Articles_collection_modified!A217)), Index!$C$8:$C$58, ""))</f>
        <v>ES-2</v>
      </c>
      <c r="M217" t="str" cm="1">
        <f t="array" ref="M217">_xlfn.TEXTJOIN(", ", TRUE, IFERROR(VLOOKUP(_xlfn.TEXTSPLIT(L217, ", "), Index!$C$8:$D$58, 2, FALSE), ""))</f>
        <v>Enhanced Emission Policy</v>
      </c>
      <c r="N217" t="str" cm="1">
        <f t="array" ref="N217">_xlfn.TEXTJOIN(", ", TRUE, _xlfn.UNIQUE(_xlfn.FILTERXML("&lt;t&gt;&lt;s&gt;" &amp; SUBSTITUTE(_xlfn.TEXTJOIN(", ", TRUE, _xlfn.UNIQUE(_xlfn._xlws.FILTER(IFERROR(VLOOKUP(LEFT(_xlfn.TEXTSPLIT(L217, ", "), FIND("-", _xlfn.TEXTSPLIT(L217, ", ")) - 1), Index!$F$8:$G$13, 2, FALSE), ""), IFERROR(VLOOKUP(LEFT(_xlfn.TEXTSPLIT(L217, ", "), FIND("-", _xlfn.TEXTSPLIT(L217, ", ")) - 1), Index!$F$8:$G$13, 2, FALSE), "") &lt;&gt; ""))), ", ", "&lt;/s&gt;&lt;s&gt;") &amp; "&lt;/s&gt;&lt;/t&gt;", "//s[normalize-space()]")))</f>
        <v>Ecological Sustainability</v>
      </c>
      <c r="O217" t="str" cm="1">
        <f t="array" ref="O217">IFERROR(INDEX(Index!$C$8:$C$58, MATCH(TRUE, ISNUMBER(SEARCH(Index!$C$8:$C$58, Articles_collection_modified!A217)), 0)), "")</f>
        <v>ES-2</v>
      </c>
      <c r="P217" t="str">
        <f>IFERROR(VLOOKUP(LEFT(O217, FIND("-", O217)-1), Index!$F$8:$G$13, 2, FALSE), "Not Found")</f>
        <v>Ecological Sustainability</v>
      </c>
      <c r="Q217" t="str">
        <f>IFERROR(VLOOKUP(O217, Index!$C$8:$D$58, 2, FALSE), "Not Found")</f>
        <v>Enhanced Emission Policy</v>
      </c>
    </row>
    <row r="218" spans="1:17" x14ac:dyDescent="0.3">
      <c r="A218" t="str">
        <f>LEFT(Articles_collection_modified!A218, FIND(",", Articles_collection_modified!A218) - 1)</f>
        <v>Bureau Veritas Joins European Effort to Advance Liquid Hydrogen Fuel Solutions in SOVs | Offshore Wind</v>
      </c>
      <c r="B218" t="str">
        <f>MID(Articles_collection_modified!A218, FIND(",", Articles_collection_modified!A218) + 1, FIND(",", Articles_collection_modified!A218, FIND(",", Articles_collection_modified!A218) + 1) - FIND(",", Articles_collection_modified!A218) - 1)</f>
        <v>https://www.offshorewind.biz/2025/04/30/bureau-veritas-joins-european-effort-to-advance-liquid-hydrogen-fuel-solutions-in-sovs/</v>
      </c>
      <c r="C218" t="str">
        <f>IF(ISNUMBER(FIND(", vol",Articles_collection_modified!A218)), MID(Articles_collection_modified!A218, FIND(", vol", Articles_collection_modified!A218) + 5, FIND(",", Articles_collection_modified!A218, FIND(", vol", Articles_collection_modified!A218) + 5) - FIND(", vol", Articles_collection_modified!A218) - 5), MID(Articles_collection_modified!A218, FIND(",vol", Articles_collection_modified!A218) + 4, FIND(",", Articles_collection_modified!A218, FIND(",vol", Articles_collection_modified!A218) + 4) - FIND(",vol",Articles_collection_modified!A218) - 4))</f>
        <v>10</v>
      </c>
      <c r="D218" t="str">
        <f>IF(ISNUMBER(FIND(", 20", Articles_collection_modified!A218)), MID(Articles_collection_modified!A218, FIND(", 20", Articles_collection_modified!A218) + 2, FIND(",", Articles_collection_modified!A218, FIND(", 20", Articles_collection_modified!A218) + 2) - FIND(", 20", Articles_collection_modified!A218) - 2), MID(Articles_collection_modified!A218, FIND(",20", Articles_collection_modified!A218) + 1, FIND(",", Articles_collection_modified!A218, FIND(",20", Articles_collection_modified!A218) + 1) - FIND(",20", Articles_collection_modified!A218) - 1))</f>
        <v>2025-w18</v>
      </c>
      <c r="E218" t="str">
        <f t="shared" si="6"/>
        <v>2025</v>
      </c>
      <c r="F218" t="str">
        <f t="shared" si="7"/>
        <v>18</v>
      </c>
      <c r="G218" t="str" cm="1">
        <f t="array" ref="G218">_xlfn.TEXTJOIN(", ", TRUE, IF(ISNUMBER(SEARCH(Index!$A$8:$A$22, Articles_collection_modified!A218)), Index!$A$8:$A$22, ""))</f>
        <v>Maritime</v>
      </c>
      <c r="H218" t="str" cm="1">
        <f t="array" ref="H218">IFERROR(INDEX(Index!$A$8:$A$22, MATCH(TRUE, ISNUMBER(SEARCH(Index!$A$8:$A$22, Articles_collection_modified!A218)), 0)), "")</f>
        <v>Maritime</v>
      </c>
      <c r="I218" t="str" cm="1">
        <f t="array" ref="I218">IFERROR(INDEX(Index!$A$3:$A$5, MATCH(TRUE, ISNUMBER(SEARCH(Index!$A$3:$A$5, Articles_collection_modified!A218)), 0)), "")</f>
        <v>Technology</v>
      </c>
      <c r="J218" t="str" cm="1">
        <f t="array" ref="J218">IFERROR(INDEX(Index!$A$25:$A$69, MATCH(TRUE, ISNUMBER(SEARCH(Index!$A$25:$A$69, Articles_collection_modified!A218)), 0)), "")</f>
        <v>Research</v>
      </c>
      <c r="K218" t="str" cm="1">
        <f t="array" ref="K218">IFERROR(INDEX(Index!$C$3:$C$5, MATCH(TRUE, ISNUMBER(SEARCH(Index!$C$3:$C$5, Articles_collection_modified!A218)), 0)), "")</f>
        <v>H3</v>
      </c>
      <c r="L218" t="str" cm="1">
        <f t="array" ref="L218">_xlfn.TEXTJOIN(", ", TRUE, IF(ISNUMBER(SEARCH(Index!$C$8:$C$58, Articles_collection_modified!A218)), Index!$C$8:$C$58, ""))</f>
        <v>ES-2, NB-8</v>
      </c>
      <c r="M218" t="str" cm="1">
        <f t="array" ref="M218">_xlfn.TEXTJOIN(", ", TRUE, IFERROR(VLOOKUP(_xlfn.TEXTSPLIT(L218, ", "), Index!$C$8:$D$58, 2, FALSE), ""))</f>
        <v>Enhanced Emission Policy, Sustainaible Maritime Applications</v>
      </c>
      <c r="N218" t="str" cm="1">
        <f t="array" ref="N218">_xlfn.TEXTJOIN(", ", TRUE, _xlfn.UNIQUE(_xlfn.FILTERXML("&lt;t&gt;&lt;s&gt;" &amp; SUBSTITUTE(_xlfn.TEXTJOIN(", ", TRUE, _xlfn.UNIQUE(_xlfn._xlws.FILTER(IFERROR(VLOOKUP(LEFT(_xlfn.TEXTSPLIT(L218, ", "), FIND("-", _xlfn.TEXTSPLIT(L218, ", ")) - 1), Index!$F$8:$G$13, 2, FALSE), ""), IFERROR(VLOOKUP(LEFT(_xlfn.TEXTSPLIT(L218, ", "), FIND("-", _xlfn.TEXTSPLIT(L218, ", ")) - 1), Index!$F$8:$G$13, 2, FALSE), "") &lt;&gt; ""))), ", ", "&lt;/s&gt;&lt;s&gt;") &amp; "&lt;/s&gt;&lt;/t&gt;", "//s[normalize-space()]")))</f>
        <v>Ecological Sustainability, New Business</v>
      </c>
      <c r="O218" t="str" cm="1">
        <f t="array" ref="O218">IFERROR(INDEX(Index!$C$8:$C$58, MATCH(TRUE, ISNUMBER(SEARCH(Index!$C$8:$C$58, Articles_collection_modified!A218)), 0)), "")</f>
        <v>ES-2</v>
      </c>
      <c r="P218" t="str">
        <f>IFERROR(VLOOKUP(LEFT(O218, FIND("-", O218)-1), Index!$F$8:$G$13, 2, FALSE), "Not Found")</f>
        <v>Ecological Sustainability</v>
      </c>
      <c r="Q218" t="str">
        <f>IFERROR(VLOOKUP(O218, Index!$C$8:$D$58, 2, FALSE), "Not Found")</f>
        <v>Enhanced Emission Policy</v>
      </c>
    </row>
    <row r="219" spans="1:17" x14ac:dyDescent="0.3">
      <c r="A219" t="str">
        <f>LEFT(Articles_collection_modified!A219, FIND(",", Articles_collection_modified!A219) - 1)</f>
        <v>Hydrogen-powered machines receive approval to use public roads in the UK | Industrial Vehicle Technology International</v>
      </c>
      <c r="B219" t="str">
        <f>MID(Articles_collection_modified!A219, FIND(",", Articles_collection_modified!A219) + 1, FIND(",", Articles_collection_modified!A219, FIND(",", Articles_collection_modified!A219) + 1) - FIND(",", Articles_collection_modified!A219) - 1)</f>
        <v>https://www.ivtinternational.com/news/hydrogen/hydrogen-powered-machines-receive-approval-to-use-public-roads-in-the-uk.html</v>
      </c>
      <c r="C219" t="str">
        <f>IF(ISNUMBER(FIND(", vol",Articles_collection_modified!A219)), MID(Articles_collection_modified!A219, FIND(", vol", Articles_collection_modified!A219) + 5, FIND(",", Articles_collection_modified!A219, FIND(", vol", Articles_collection_modified!A219) + 5) - FIND(", vol", Articles_collection_modified!A219) - 5), MID(Articles_collection_modified!A219, FIND(",vol", Articles_collection_modified!A219) + 4, FIND(",", Articles_collection_modified!A219, FIND(",vol", Articles_collection_modified!A219) + 4) - FIND(",vol",Articles_collection_modified!A219) - 4))</f>
        <v>10</v>
      </c>
      <c r="D219" t="str">
        <f>IF(ISNUMBER(FIND(", 20", Articles_collection_modified!A219)), MID(Articles_collection_modified!A219, FIND(", 20", Articles_collection_modified!A219) + 2, FIND(",", Articles_collection_modified!A219, FIND(", 20", Articles_collection_modified!A219) + 2) - FIND(", 20", Articles_collection_modified!A219) - 2), MID(Articles_collection_modified!A219, FIND(",20", Articles_collection_modified!A219) + 1, FIND(",", Articles_collection_modified!A219, FIND(",20", Articles_collection_modified!A219) + 1) - FIND(",20", Articles_collection_modified!A219) - 1))</f>
        <v>2025-w18</v>
      </c>
      <c r="E219" t="str">
        <f t="shared" si="6"/>
        <v>2025</v>
      </c>
      <c r="F219" t="str">
        <f t="shared" si="7"/>
        <v>18</v>
      </c>
      <c r="G219" t="str" cm="1">
        <f t="array" ref="G219">_xlfn.TEXTJOIN(", ", TRUE, IF(ISNUMBER(SEARCH(Index!$A$8:$A$22, Articles_collection_modified!A219)), Index!$A$8:$A$22, ""))</f>
        <v>Mobile</v>
      </c>
      <c r="H219" t="str" cm="1">
        <f t="array" ref="H219">IFERROR(INDEX(Index!$A$8:$A$22, MATCH(TRUE, ISNUMBER(SEARCH(Index!$A$8:$A$22, Articles_collection_modified!A219)), 0)), "")</f>
        <v>Mobile</v>
      </c>
      <c r="I219" t="str" cm="1">
        <f t="array" ref="I219">IFERROR(INDEX(Index!$A$3:$A$5, MATCH(TRUE, ISNUMBER(SEARCH(Index!$A$3:$A$5, Articles_collection_modified!A219)), 0)), "")</f>
        <v>Technology</v>
      </c>
      <c r="J219" t="str" cm="1">
        <f t="array" ref="J219">IFERROR(INDEX(Index!$A$25:$A$69, MATCH(TRUE, ISNUMBER(SEARCH(Index!$A$25:$A$69, Articles_collection_modified!A219)), 0)), "")</f>
        <v>regulation</v>
      </c>
      <c r="K219" t="str" cm="1">
        <f t="array" ref="K219">IFERROR(INDEX(Index!$C$3:$C$5, MATCH(TRUE, ISNUMBER(SEARCH(Index!$C$3:$C$5, Articles_collection_modified!A219)), 0)), "")</f>
        <v>H1</v>
      </c>
      <c r="L219" t="str" cm="1">
        <f t="array" ref="L219">_xlfn.TEXTJOIN(", ", TRUE, IF(ISNUMBER(SEARCH(Index!$C$8:$C$58, Articles_collection_modified!A219)), Index!$C$8:$C$58, ""))</f>
        <v>ES-1, ES-2</v>
      </c>
      <c r="M219" t="str" cm="1">
        <f t="array" ref="M219">_xlfn.TEXTJOIN(", ", TRUE, IFERROR(VLOOKUP(_xlfn.TEXTSPLIT(L219, ", "), Index!$C$8:$D$58, 2, FALSE), ""))</f>
        <v>Green Cities, Enhanced Emission Policy</v>
      </c>
      <c r="N219" t="str" cm="1">
        <f t="array" ref="N219">_xlfn.TEXTJOIN(", ", TRUE, _xlfn.UNIQUE(_xlfn.FILTERXML("&lt;t&gt;&lt;s&gt;" &amp; SUBSTITUTE(_xlfn.TEXTJOIN(", ", TRUE, _xlfn.UNIQUE(_xlfn._xlws.FILTER(IFERROR(VLOOKUP(LEFT(_xlfn.TEXTSPLIT(L219, ", "), FIND("-", _xlfn.TEXTSPLIT(L219, ", ")) - 1), Index!$F$8:$G$13, 2, FALSE), ""), IFERROR(VLOOKUP(LEFT(_xlfn.TEXTSPLIT(L219, ", "), FIND("-", _xlfn.TEXTSPLIT(L219, ", ")) - 1), Index!$F$8:$G$13, 2, FALSE), "") &lt;&gt; ""))), ", ", "&lt;/s&gt;&lt;s&gt;") &amp; "&lt;/s&gt;&lt;/t&gt;", "//s[normalize-space()]")))</f>
        <v>Ecological Sustainability</v>
      </c>
      <c r="O219" t="str" cm="1">
        <f t="array" ref="O219">IFERROR(INDEX(Index!$C$8:$C$58, MATCH(TRUE, ISNUMBER(SEARCH(Index!$C$8:$C$58, Articles_collection_modified!A219)), 0)), "")</f>
        <v>ES-1</v>
      </c>
      <c r="P219" t="str">
        <f>IFERROR(VLOOKUP(LEFT(O219, FIND("-", O219)-1), Index!$F$8:$G$13, 2, FALSE), "Not Found")</f>
        <v>Ecological Sustainability</v>
      </c>
      <c r="Q219" t="str">
        <f>IFERROR(VLOOKUP(O219, Index!$C$8:$D$58, 2, FALSE), "Not Found")</f>
        <v>Green Cities</v>
      </c>
    </row>
    <row r="220" spans="1:17" x14ac:dyDescent="0.3">
      <c r="A220" t="str">
        <f>LEFT(Articles_collection_modified!A220, FIND(",", Articles_collection_modified!A220) - 1)</f>
        <v>OPINION: Advancing vehicle R&amp;D with software and AI | Industrial Vehicle Technology International</v>
      </c>
      <c r="B220" t="str">
        <f>MID(Articles_collection_modified!A220, FIND(",", Articles_collection_modified!A220) + 1, FIND(",", Articles_collection_modified!A220, FIND(",", Articles_collection_modified!A220) + 1) - FIND(",", Articles_collection_modified!A220) - 1)</f>
        <v>https://www.ivtinternational.com/opinion/opinion-advancing-vehicle-rd-with-software-and-ai.html</v>
      </c>
      <c r="C220" t="str">
        <f>IF(ISNUMBER(FIND(", vol",Articles_collection_modified!A220)), MID(Articles_collection_modified!A220, FIND(", vol", Articles_collection_modified!A220) + 5, FIND(",", Articles_collection_modified!A220, FIND(", vol", Articles_collection_modified!A220) + 5) - FIND(", vol", Articles_collection_modified!A220) - 5), MID(Articles_collection_modified!A220, FIND(",vol", Articles_collection_modified!A220) + 4, FIND(",", Articles_collection_modified!A220, FIND(",vol", Articles_collection_modified!A220) + 4) - FIND(",vol",Articles_collection_modified!A220) - 4))</f>
        <v>10</v>
      </c>
      <c r="D220" t="str">
        <f>IF(ISNUMBER(FIND(", 20", Articles_collection_modified!A220)), MID(Articles_collection_modified!A220, FIND(", 20", Articles_collection_modified!A220) + 2, FIND(",", Articles_collection_modified!A220, FIND(", 20", Articles_collection_modified!A220) + 2) - FIND(", 20", Articles_collection_modified!A220) - 2), MID(Articles_collection_modified!A220, FIND(",20", Articles_collection_modified!A220) + 1, FIND(",", Articles_collection_modified!A220, FIND(",20", Articles_collection_modified!A220) + 1) - FIND(",20", Articles_collection_modified!A220) - 1))</f>
        <v>2025-w18</v>
      </c>
      <c r="E220" t="str">
        <f t="shared" si="6"/>
        <v>2025</v>
      </c>
      <c r="F220" t="str">
        <f t="shared" si="7"/>
        <v>18</v>
      </c>
      <c r="G220" t="str" cm="1">
        <f t="array" ref="G220">_xlfn.TEXTJOIN(", ", TRUE, IF(ISNUMBER(SEARCH(Index!$A$8:$A$22, Articles_collection_modified!A220)), Index!$A$8:$A$22, ""))</f>
        <v>Mobile</v>
      </c>
      <c r="H220" t="str" cm="1">
        <f t="array" ref="H220">IFERROR(INDEX(Index!$A$8:$A$22, MATCH(TRUE, ISNUMBER(SEARCH(Index!$A$8:$A$22, Articles_collection_modified!A220)), 0)), "")</f>
        <v>Mobile</v>
      </c>
      <c r="I220" t="str" cm="1">
        <f t="array" ref="I220">IFERROR(INDEX(Index!$A$3:$A$5, MATCH(TRUE, ISNUMBER(SEARCH(Index!$A$3:$A$5, Articles_collection_modified!A220)), 0)), "")</f>
        <v>Technology</v>
      </c>
      <c r="J220" t="str" cm="1">
        <f t="array" ref="J220">IFERROR(INDEX(Index!$A$25:$A$69, MATCH(TRUE, ISNUMBER(SEARCH(Index!$A$25:$A$69, Articles_collection_modified!A220)), 0)), "")</f>
        <v>Software</v>
      </c>
      <c r="K220" t="str" cm="1">
        <f t="array" ref="K220">IFERROR(INDEX(Index!$C$3:$C$5, MATCH(TRUE, ISNUMBER(SEARCH(Index!$C$3:$C$5, Articles_collection_modified!A220)), 0)), "")</f>
        <v>H2</v>
      </c>
      <c r="L220" t="str" cm="1">
        <f t="array" ref="L220">_xlfn.TEXTJOIN(", ", TRUE, IF(ISNUMBER(SEARCH(Index!$C$8:$C$58, Articles_collection_modified!A220)), Index!$C$8:$C$58, ""))</f>
        <v>SD-4</v>
      </c>
      <c r="M220" t="str" cm="1">
        <f t="array" ref="M220">_xlfn.TEXTJOIN(", ", TRUE, IFERROR(VLOOKUP(_xlfn.TEXTSPLIT(L220, ", "), Index!$C$8:$D$58, 2, FALSE), ""))</f>
        <v>Big Data Value Creation</v>
      </c>
      <c r="N220" t="str" cm="1">
        <f t="array" ref="N220">_xlfn.TEXTJOIN(", ", TRUE, _xlfn.UNIQUE(_xlfn.FILTERXML("&lt;t&gt;&lt;s&gt;" &amp; SUBSTITUTE(_xlfn.TEXTJOIN(", ", TRUE, _xlfn.UNIQUE(_xlfn._xlws.FILTER(IFERROR(VLOOKUP(LEFT(_xlfn.TEXTSPLIT(L220, ", "), FIND("-", _xlfn.TEXTSPLIT(L220, ", ")) - 1), Index!$F$8:$G$13, 2, FALSE), ""), IFERROR(VLOOKUP(LEFT(_xlfn.TEXTSPLIT(L220, ", "), FIND("-", _xlfn.TEXTSPLIT(L220, ", ")) - 1), Index!$F$8:$G$13, 2, FALSE), "") &lt;&gt; ""))), ", ", "&lt;/s&gt;&lt;s&gt;") &amp; "&lt;/s&gt;&lt;/t&gt;", "//s[normalize-space()]")))</f>
        <v>Smart Data Usage</v>
      </c>
      <c r="O220" t="str" cm="1">
        <f t="array" ref="O220">IFERROR(INDEX(Index!$C$8:$C$58, MATCH(TRUE, ISNUMBER(SEARCH(Index!$C$8:$C$58, Articles_collection_modified!A220)), 0)), "")</f>
        <v>SD-4</v>
      </c>
      <c r="P220" t="str">
        <f>IFERROR(VLOOKUP(LEFT(O220, FIND("-", O220)-1), Index!$F$8:$G$13, 2, FALSE), "Not Found")</f>
        <v>Smart Data Usage</v>
      </c>
      <c r="Q220" t="str">
        <f>IFERROR(VLOOKUP(O220, Index!$C$8:$D$58, 2, FALSE), "Not Found")</f>
        <v>Big Data Value Creation</v>
      </c>
    </row>
    <row r="221" spans="1:17" x14ac:dyDescent="0.3">
      <c r="A221" t="str">
        <f>LEFT(Articles_collection_modified!A221, FIND(",", Articles_collection_modified!A221) - 1)</f>
        <v>Danfoss: Partnerschaft fÃ¼r IoT-Roadmap</v>
      </c>
      <c r="B221" t="str">
        <f>MID(Articles_collection_modified!A221, FIND(",", Articles_collection_modified!A221) + 1, FIND(",", Articles_collection_modified!A221, FIND(",", Articles_collection_modified!A221) + 1) - FIND(",", Articles_collection_modified!A221) - 1)</f>
        <v>https://www.oup-fluidtechnik.de/danfoss-partnerschaft-fuer-iot-roadmap/</v>
      </c>
      <c r="C221" t="str">
        <f>IF(ISNUMBER(FIND(", vol",Articles_collection_modified!A221)), MID(Articles_collection_modified!A221, FIND(", vol", Articles_collection_modified!A221) + 5, FIND(",", Articles_collection_modified!A221, FIND(", vol", Articles_collection_modified!A221) + 5) - FIND(", vol", Articles_collection_modified!A221) - 5), MID(Articles_collection_modified!A221, FIND(",vol", Articles_collection_modified!A221) + 4, FIND(",", Articles_collection_modified!A221, FIND(",vol", Articles_collection_modified!A221) + 4) - FIND(",vol",Articles_collection_modified!A221) - 4))</f>
        <v>10</v>
      </c>
      <c r="D221" t="str">
        <f>IF(ISNUMBER(FIND(", 20", Articles_collection_modified!A221)), MID(Articles_collection_modified!A221, FIND(", 20", Articles_collection_modified!A221) + 2, FIND(",", Articles_collection_modified!A221, FIND(", 20", Articles_collection_modified!A221) + 2) - FIND(", 20", Articles_collection_modified!A221) - 2), MID(Articles_collection_modified!A221, FIND(",20", Articles_collection_modified!A221) + 1, FIND(",", Articles_collection_modified!A221, FIND(",20", Articles_collection_modified!A221) + 1) - FIND(",20", Articles_collection_modified!A221) - 1))</f>
        <v>2025-w18</v>
      </c>
      <c r="E221" t="str">
        <f t="shared" si="6"/>
        <v>2025</v>
      </c>
      <c r="F221" t="str">
        <f t="shared" si="7"/>
        <v>18</v>
      </c>
      <c r="G221" t="str" cm="1">
        <f t="array" ref="G221">_xlfn.TEXTJOIN(", ", TRUE, IF(ISNUMBER(SEARCH(Index!$A$8:$A$22, Articles_collection_modified!A221)), Index!$A$8:$A$22, ""))</f>
        <v>Hydraulics</v>
      </c>
      <c r="H221" t="str" cm="1">
        <f t="array" ref="H221">IFERROR(INDEX(Index!$A$8:$A$22, MATCH(TRUE, ISNUMBER(SEARCH(Index!$A$8:$A$22, Articles_collection_modified!A221)), 0)), "")</f>
        <v>Hydraulics</v>
      </c>
      <c r="I221" t="str" cm="1">
        <f t="array" ref="I221">IFERROR(INDEX(Index!$A$3:$A$5, MATCH(TRUE, ISNUMBER(SEARCH(Index!$A$3:$A$5, Articles_collection_modified!A221)), 0)), "")</f>
        <v>SEEP</v>
      </c>
      <c r="J221" t="str" cm="1">
        <f t="array" ref="J221">IFERROR(INDEX(Index!$A$25:$A$69, MATCH(TRUE, ISNUMBER(SEARCH(Index!$A$25:$A$69, Articles_collection_modified!A221)), 0)), "")</f>
        <v>partnership</v>
      </c>
      <c r="K221" t="str" cm="1">
        <f t="array" ref="K221">IFERROR(INDEX(Index!$C$3:$C$5, MATCH(TRUE, ISNUMBER(SEARCH(Index!$C$3:$C$5, Articles_collection_modified!A221)), 0)), "")</f>
        <v>H2</v>
      </c>
      <c r="L221" t="str" cm="1">
        <f t="array" ref="L221">_xlfn.TEXTJOIN(", ", TRUE, IF(ISNUMBER(SEARCH(Index!$C$8:$C$58, Articles_collection_modified!A221)), Index!$C$8:$C$58, ""))</f>
        <v>SD-4</v>
      </c>
      <c r="M221" t="str" cm="1">
        <f t="array" ref="M221">_xlfn.TEXTJOIN(", ", TRUE, IFERROR(VLOOKUP(_xlfn.TEXTSPLIT(L221, ", "), Index!$C$8:$D$58, 2, FALSE), ""))</f>
        <v>Big Data Value Creation</v>
      </c>
      <c r="N221" t="str" cm="1">
        <f t="array" ref="N221">_xlfn.TEXTJOIN(", ", TRUE, _xlfn.UNIQUE(_xlfn.FILTERXML("&lt;t&gt;&lt;s&gt;" &amp; SUBSTITUTE(_xlfn.TEXTJOIN(", ", TRUE, _xlfn.UNIQUE(_xlfn._xlws.FILTER(IFERROR(VLOOKUP(LEFT(_xlfn.TEXTSPLIT(L221, ", "), FIND("-", _xlfn.TEXTSPLIT(L221, ", ")) - 1), Index!$F$8:$G$13, 2, FALSE), ""), IFERROR(VLOOKUP(LEFT(_xlfn.TEXTSPLIT(L221, ", "), FIND("-", _xlfn.TEXTSPLIT(L221, ", ")) - 1), Index!$F$8:$G$13, 2, FALSE), "") &lt;&gt; ""))), ", ", "&lt;/s&gt;&lt;s&gt;") &amp; "&lt;/s&gt;&lt;/t&gt;", "//s[normalize-space()]")))</f>
        <v>Smart Data Usage</v>
      </c>
      <c r="O221" t="str" cm="1">
        <f t="array" ref="O221">IFERROR(INDEX(Index!$C$8:$C$58, MATCH(TRUE, ISNUMBER(SEARCH(Index!$C$8:$C$58, Articles_collection_modified!A221)), 0)), "")</f>
        <v>SD-4</v>
      </c>
      <c r="P221" t="str">
        <f>IFERROR(VLOOKUP(LEFT(O221, FIND("-", O221)-1), Index!$F$8:$G$13, 2, FALSE), "Not Found")</f>
        <v>Smart Data Usage</v>
      </c>
      <c r="Q221" t="str">
        <f>IFERROR(VLOOKUP(O221, Index!$C$8:$D$58, 2, FALSE), "Not Found")</f>
        <v>Big Data Value Creation</v>
      </c>
    </row>
    <row r="222" spans="1:17" x14ac:dyDescent="0.3">
      <c r="A222" t="str">
        <f>LEFT(Articles_collection_modified!A222, FIND(",", Articles_collection_modified!A222) - 1)</f>
        <v>Battery cell manufacturer CustomCells files for insolvency - electrive.com</v>
      </c>
      <c r="B222" t="str">
        <f>MID(Articles_collection_modified!A222, FIND(",", Articles_collection_modified!A222) + 1, FIND(",", Articles_collection_modified!A222, FIND(",", Articles_collection_modified!A222) + 1) - FIND(",", Articles_collection_modified!A222) - 1)</f>
        <v>https://www.electrive.com/2025/04/30/battery-cell-manufacturer-customcells-files-for-insolvency/</v>
      </c>
      <c r="C222" t="str">
        <f>IF(ISNUMBER(FIND(", vol",Articles_collection_modified!A222)), MID(Articles_collection_modified!A222, FIND(", vol", Articles_collection_modified!A222) + 5, FIND(",", Articles_collection_modified!A222, FIND(", vol", Articles_collection_modified!A222) + 5) - FIND(", vol", Articles_collection_modified!A222) - 5), MID(Articles_collection_modified!A222, FIND(",vol", Articles_collection_modified!A222) + 4, FIND(",", Articles_collection_modified!A222, FIND(",vol", Articles_collection_modified!A222) + 4) - FIND(",vol",Articles_collection_modified!A222) - 4))</f>
        <v>10</v>
      </c>
      <c r="D222" t="str">
        <f>IF(ISNUMBER(FIND(", 20", Articles_collection_modified!A222)), MID(Articles_collection_modified!A222, FIND(", 20", Articles_collection_modified!A222) + 2, FIND(",", Articles_collection_modified!A222, FIND(", 20", Articles_collection_modified!A222) + 2) - FIND(", 20", Articles_collection_modified!A222) - 2), MID(Articles_collection_modified!A222, FIND(",20", Articles_collection_modified!A222) + 1, FIND(",", Articles_collection_modified!A222, FIND(",20", Articles_collection_modified!A222) + 1) - FIND(",20", Articles_collection_modified!A222) - 1))</f>
        <v>2025-w18</v>
      </c>
      <c r="E222" t="str">
        <f t="shared" si="6"/>
        <v>2025</v>
      </c>
      <c r="F222" t="str">
        <f t="shared" si="7"/>
        <v>18</v>
      </c>
      <c r="G222" t="str" cm="1">
        <f t="array" ref="G222">_xlfn.TEXTJOIN(", ", TRUE, IF(ISNUMBER(SEARCH(Index!$A$8:$A$22, Articles_collection_modified!A222)), Index!$A$8:$A$22, ""))</f>
        <v>Battery</v>
      </c>
      <c r="H222" t="str" cm="1">
        <f t="array" ref="H222">IFERROR(INDEX(Index!$A$8:$A$22, MATCH(TRUE, ISNUMBER(SEARCH(Index!$A$8:$A$22, Articles_collection_modified!A222)), 0)), "")</f>
        <v>Battery</v>
      </c>
      <c r="I222" t="str" cm="1">
        <f t="array" ref="I222">IFERROR(INDEX(Index!$A$3:$A$5, MATCH(TRUE, ISNUMBER(SEARCH(Index!$A$3:$A$5, Articles_collection_modified!A222)), 0)), "")</f>
        <v>SEEP</v>
      </c>
      <c r="J222" t="str" cm="1">
        <f t="array" ref="J222">IFERROR(INDEX(Index!$A$25:$A$69, MATCH(TRUE, ISNUMBER(SEARCH(Index!$A$25:$A$69, Articles_collection_modified!A222)), 0)), "")</f>
        <v>market development</v>
      </c>
      <c r="K222" t="str" cm="1">
        <f t="array" ref="K222">IFERROR(INDEX(Index!$C$3:$C$5, MATCH(TRUE, ISNUMBER(SEARCH(Index!$C$3:$C$5, Articles_collection_modified!A222)), 0)), "")</f>
        <v>H1</v>
      </c>
      <c r="L222" t="str" cm="1">
        <f t="array" ref="L222">_xlfn.TEXTJOIN(", ", TRUE, IF(ISNUMBER(SEARCH(Index!$C$8:$C$58, Articles_collection_modified!A222)), Index!$C$8:$C$58, ""))</f>
        <v/>
      </c>
      <c r="M222" t="str" cm="1">
        <f t="array" ref="M222">_xlfn.TEXTJOIN(", ", TRUE, IFERROR(VLOOKUP(_xlfn.TEXTSPLIT(L222, ", "), Index!$C$8:$D$58, 2, FALSE), ""))</f>
        <v/>
      </c>
      <c r="N222" t="e" cm="1" vm="1">
        <f t="array" ref="N222">_xlfn.TEXTJOIN(", ", TRUE, _xlfn.UNIQUE(_xlfn.FILTERXML("&lt;t&gt;&lt;s&gt;" &amp; SUBSTITUTE(_xlfn.TEXTJOIN(", ", TRUE, _xlfn.UNIQUE(_xlfn._xlws.FILTER(IFERROR(VLOOKUP(LEFT(_xlfn.TEXTSPLIT(L222, ", "), FIND("-", _xlfn.TEXTSPLIT(L222, ", ")) - 1), Index!$F$8:$G$13, 2, FALSE), ""), IFERROR(VLOOKUP(LEFT(_xlfn.TEXTSPLIT(L222, ", "), FIND("-", _xlfn.TEXTSPLIT(L222, ", ")) - 1), Index!$F$8:$G$13, 2, FALSE), "") &lt;&gt; ""))), ", ", "&lt;/s&gt;&lt;s&gt;") &amp; "&lt;/s&gt;&lt;/t&gt;", "//s[normalize-space()]")))</f>
        <v>#VALUE!</v>
      </c>
      <c r="O222" t="str" cm="1">
        <f t="array" ref="O222">IFERROR(INDEX(Index!$C$8:$C$58, MATCH(TRUE, ISNUMBER(SEARCH(Index!$C$8:$C$58, Articles_collection_modified!A222)), 0)), "")</f>
        <v/>
      </c>
      <c r="P222" t="str">
        <f>IFERROR(VLOOKUP(LEFT(O222, FIND("-", O222)-1), Index!$F$8:$G$13, 2, FALSE), "Not Found")</f>
        <v>Not Found</v>
      </c>
      <c r="Q222" t="str">
        <f>IFERROR(VLOOKUP(O222, Index!$C$8:$D$58, 2, FALSE), "Not Found")</f>
        <v>Not Found</v>
      </c>
    </row>
    <row r="223" spans="1:17" x14ac:dyDescent="0.3">
      <c r="A223" t="str">
        <f>LEFT(Articles_collection_modified!A223, FIND(",", Articles_collection_modified!A223) - 1)</f>
        <v>How Hydraulic Systems are Evolving to Meet Electrification Requirements</v>
      </c>
      <c r="B223" t="str">
        <f>MID(Articles_collection_modified!A223, FIND(",", Articles_collection_modified!A223) + 1, FIND(",", Articles_collection_modified!A223, FIND(",", Articles_collection_modified!A223) + 1) - FIND(",", Articles_collection_modified!A223) - 1)</f>
        <v>https://www.powermotiontech.com/hydraulics/article/55278626/how-hydraulic-systems-are-evolving-to-meet-electrification-requirements</v>
      </c>
      <c r="C223" t="str">
        <f>IF(ISNUMBER(FIND(", vol",Articles_collection_modified!A223)), MID(Articles_collection_modified!A223, FIND(", vol", Articles_collection_modified!A223) + 5, FIND(",", Articles_collection_modified!A223, FIND(", vol", Articles_collection_modified!A223) + 5) - FIND(", vol", Articles_collection_modified!A223) - 5), MID(Articles_collection_modified!A223, FIND(",vol", Articles_collection_modified!A223) + 4, FIND(",", Articles_collection_modified!A223, FIND(",vol", Articles_collection_modified!A223) + 4) - FIND(",vol",Articles_collection_modified!A223) - 4))</f>
        <v>10</v>
      </c>
      <c r="D223" t="str">
        <f>IF(ISNUMBER(FIND(", 20", Articles_collection_modified!A223)), MID(Articles_collection_modified!A223, FIND(", 20", Articles_collection_modified!A223) + 2, FIND(",", Articles_collection_modified!A223, FIND(", 20", Articles_collection_modified!A223) + 2) - FIND(", 20", Articles_collection_modified!A223) - 2), MID(Articles_collection_modified!A223, FIND(",20", Articles_collection_modified!A223) + 1, FIND(",", Articles_collection_modified!A223, FIND(",20", Articles_collection_modified!A223) + 1) - FIND(",20", Articles_collection_modified!A223) - 1))</f>
        <v>2025-w16</v>
      </c>
      <c r="E223" t="str">
        <f t="shared" si="6"/>
        <v>2025</v>
      </c>
      <c r="F223" t="str">
        <f t="shared" si="7"/>
        <v>16</v>
      </c>
      <c r="G223" t="str" cm="1">
        <f t="array" ref="G223">_xlfn.TEXTJOIN(", ", TRUE, IF(ISNUMBER(SEARCH(Index!$A$8:$A$22, Articles_collection_modified!A223)), Index!$A$8:$A$22, ""))</f>
        <v>Electrification, Hydraulics, Mobile</v>
      </c>
      <c r="H223" t="str" cm="1">
        <f t="array" ref="H223">IFERROR(INDEX(Index!$A$8:$A$22, MATCH(TRUE, ISNUMBER(SEARCH(Index!$A$8:$A$22, Articles_collection_modified!A223)), 0)), "")</f>
        <v>Electrification</v>
      </c>
      <c r="I223" t="str" cm="1">
        <f t="array" ref="I223">IFERROR(INDEX(Index!$A$3:$A$5, MATCH(TRUE, ISNUMBER(SEARCH(Index!$A$3:$A$5, Articles_collection_modified!A223)), 0)), "")</f>
        <v>SEEP</v>
      </c>
      <c r="J223" t="str" cm="1">
        <f t="array" ref="J223">IFERROR(INDEX(Index!$A$25:$A$69, MATCH(TRUE, ISNUMBER(SEARCH(Index!$A$25:$A$69, Articles_collection_modified!A223)), 0)), "")</f>
        <v>market development</v>
      </c>
      <c r="K223" t="str" cm="1">
        <f t="array" ref="K223">IFERROR(INDEX(Index!$C$3:$C$5, MATCH(TRUE, ISNUMBER(SEARCH(Index!$C$3:$C$5, Articles_collection_modified!A223)), 0)), "")</f>
        <v>H2</v>
      </c>
      <c r="L223" t="str" cm="1">
        <f t="array" ref="L223">_xlfn.TEXTJOIN(", ", TRUE, IF(ISNUMBER(SEARCH(Index!$C$8:$C$58, Articles_collection_modified!A223)), Index!$C$8:$C$58, ""))</f>
        <v>ES-2</v>
      </c>
      <c r="M223" t="str" cm="1">
        <f t="array" ref="M223">_xlfn.TEXTJOIN(", ", TRUE, IFERROR(VLOOKUP(_xlfn.TEXTSPLIT(L223, ", "), Index!$C$8:$D$58, 2, FALSE), ""))</f>
        <v>Enhanced Emission Policy</v>
      </c>
      <c r="N223" t="str" cm="1">
        <f t="array" ref="N223">_xlfn.TEXTJOIN(", ", TRUE, _xlfn.UNIQUE(_xlfn.FILTERXML("&lt;t&gt;&lt;s&gt;" &amp; SUBSTITUTE(_xlfn.TEXTJOIN(", ", TRUE, _xlfn.UNIQUE(_xlfn._xlws.FILTER(IFERROR(VLOOKUP(LEFT(_xlfn.TEXTSPLIT(L223, ", "), FIND("-", _xlfn.TEXTSPLIT(L223, ", ")) - 1), Index!$F$8:$G$13, 2, FALSE), ""), IFERROR(VLOOKUP(LEFT(_xlfn.TEXTSPLIT(L223, ", "), FIND("-", _xlfn.TEXTSPLIT(L223, ", ")) - 1), Index!$F$8:$G$13, 2, FALSE), "") &lt;&gt; ""))), ", ", "&lt;/s&gt;&lt;s&gt;") &amp; "&lt;/s&gt;&lt;/t&gt;", "//s[normalize-space()]")))</f>
        <v>Ecological Sustainability</v>
      </c>
      <c r="O223" t="str" cm="1">
        <f t="array" ref="O223">IFERROR(INDEX(Index!$C$8:$C$58, MATCH(TRUE, ISNUMBER(SEARCH(Index!$C$8:$C$58, Articles_collection_modified!A223)), 0)), "")</f>
        <v>ES-2</v>
      </c>
      <c r="P223" t="str">
        <f>IFERROR(VLOOKUP(LEFT(O223, FIND("-", O223)-1), Index!$F$8:$G$13, 2, FALSE), "Not Found")</f>
        <v>Ecological Sustainability</v>
      </c>
      <c r="Q223" t="str">
        <f>IFERROR(VLOOKUP(O223, Index!$C$8:$D$58, 2, FALSE), "Not Found")</f>
        <v>Enhanced Emission Policy</v>
      </c>
    </row>
    <row r="224" spans="1:17" x14ac:dyDescent="0.3">
      <c r="A224" t="str">
        <f>LEFT(Articles_collection_modified!A224, FIND(",", Articles_collection_modified!A224) - 1)</f>
        <v>Chinese energy giant Goldwind posts annual growth as overseas drive deepens</v>
      </c>
      <c r="B224" t="str">
        <f>MID(Articles_collection_modified!A224, FIND(",", Articles_collection_modified!A224) + 1, FIND(",", Articles_collection_modified!A224, FIND(",", Articles_collection_modified!A224) + 1) - FIND(",", Articles_collection_modified!A224) - 1)</f>
        <v>https://www.winddaily.com/reports/Chinese_energy_giant_Goldwind_posts_annual_growth_as_overseas_drive_deepens_999.html</v>
      </c>
      <c r="C224" t="str">
        <f>IF(ISNUMBER(FIND(", vol",Articles_collection_modified!A224)), MID(Articles_collection_modified!A224, FIND(", vol", Articles_collection_modified!A224) + 5, FIND(",", Articles_collection_modified!A224, FIND(", vol", Articles_collection_modified!A224) + 5) - FIND(", vol", Articles_collection_modified!A224) - 5), MID(Articles_collection_modified!A224, FIND(",vol", Articles_collection_modified!A224) + 4, FIND(",", Articles_collection_modified!A224, FIND(",vol", Articles_collection_modified!A224) + 4) - FIND(",vol",Articles_collection_modified!A224) - 4))</f>
        <v>9</v>
      </c>
      <c r="D224" t="str">
        <f>IF(ISNUMBER(FIND(", 20", Articles_collection_modified!A224)), MID(Articles_collection_modified!A224, FIND(", 20", Articles_collection_modified!A224) + 2, FIND(",", Articles_collection_modified!A224, FIND(", 20", Articles_collection_modified!A224) + 2) - FIND(", 20", Articles_collection_modified!A224) - 2), MID(Articles_collection_modified!A224, FIND(",20", Articles_collection_modified!A224) + 1, FIND(",", Articles_collection_modified!A224, FIND(",20", Articles_collection_modified!A224) + 1) - FIND(",20", Articles_collection_modified!A224) - 1))</f>
        <v>2025-w13</v>
      </c>
      <c r="E224" t="str">
        <f t="shared" si="6"/>
        <v>2025</v>
      </c>
      <c r="F224" t="str">
        <f t="shared" si="7"/>
        <v>13</v>
      </c>
      <c r="G224" t="str" cm="1">
        <f t="array" ref="G224">_xlfn.TEXTJOIN(", ", TRUE, IF(ISNUMBER(SEARCH(Index!$A$8:$A$22, Articles_collection_modified!A224)), Index!$A$8:$A$22, ""))</f>
        <v>Industrial applications</v>
      </c>
      <c r="H224" t="str" cm="1">
        <f t="array" ref="H224">IFERROR(INDEX(Index!$A$8:$A$22, MATCH(TRUE, ISNUMBER(SEARCH(Index!$A$8:$A$22, Articles_collection_modified!A224)), 0)), "")</f>
        <v>Industrial applications</v>
      </c>
      <c r="I224" t="str" cm="1">
        <f t="array" ref="I224">IFERROR(INDEX(Index!$A$3:$A$5, MATCH(TRUE, ISNUMBER(SEARCH(Index!$A$3:$A$5, Articles_collection_modified!A224)), 0)), "")</f>
        <v>SEEP</v>
      </c>
      <c r="J224" t="str" cm="1">
        <f t="array" ref="J224">IFERROR(INDEX(Index!$A$25:$A$69, MATCH(TRUE, ISNUMBER(SEARCH(Index!$A$25:$A$69, Articles_collection_modified!A224)), 0)), "")</f>
        <v>market development</v>
      </c>
      <c r="K224" t="str" cm="1">
        <f t="array" ref="K224">IFERROR(INDEX(Index!$C$3:$C$5, MATCH(TRUE, ISNUMBER(SEARCH(Index!$C$3:$C$5, Articles_collection_modified!A224)), 0)), "")</f>
        <v>H1</v>
      </c>
      <c r="L224" t="str" cm="1">
        <f t="array" ref="L224">_xlfn.TEXTJOIN(", ", TRUE, IF(ISNUMBER(SEARCH(Index!$C$8:$C$58, Articles_collection_modified!A224)), Index!$C$8:$C$58, ""))</f>
        <v>HA-2</v>
      </c>
      <c r="M224" t="str" cm="1">
        <f t="array" ref="M224">_xlfn.TEXTJOIN(", ", TRUE, IFERROR(VLOOKUP(_xlfn.TEXTSPLIT(L224, ", "), Index!$C$8:$D$58, 2, FALSE), ""))</f>
        <v>Advanced Wind Power</v>
      </c>
      <c r="N224" t="str" cm="1">
        <f t="array" ref="N224">_xlfn.TEXTJOIN(", ", TRUE, _xlfn.UNIQUE(_xlfn.FILTERXML("&lt;t&gt;&lt;s&gt;" &amp; SUBSTITUTE(_xlfn.TEXTJOIN(", ", TRUE, _xlfn.UNIQUE(_xlfn._xlws.FILTER(IFERROR(VLOOKUP(LEFT(_xlfn.TEXTSPLIT(L224, ", "), FIND("-", _xlfn.TEXTSPLIT(L224, ", ")) - 1), Index!$F$8:$G$13, 2, FALSE), ""), IFERROR(VLOOKUP(LEFT(_xlfn.TEXTSPLIT(L224, ", "), FIND("-", _xlfn.TEXTSPLIT(L224, ", ")) - 1), Index!$F$8:$G$13, 2, FALSE), "") &lt;&gt; ""))), ", ", "&lt;/s&gt;&lt;s&gt;") &amp; "&lt;/s&gt;&lt;/t&gt;", "//s[normalize-space()]")))</f>
        <v>Hydraulic Applications Ecosystem</v>
      </c>
      <c r="O224" t="str" cm="1">
        <f t="array" ref="O224">IFERROR(INDEX(Index!$C$8:$C$58, MATCH(TRUE, ISNUMBER(SEARCH(Index!$C$8:$C$58, Articles_collection_modified!A224)), 0)), "")</f>
        <v>HA-2</v>
      </c>
      <c r="P224" t="str">
        <f>IFERROR(VLOOKUP(LEFT(O224, FIND("-", O224)-1), Index!$F$8:$G$13, 2, FALSE), "Not Found")</f>
        <v>Hydraulic Applications Ecosystem</v>
      </c>
      <c r="Q224" t="str">
        <f>IFERROR(VLOOKUP(O224, Index!$C$8:$D$58, 2, FALSE), "Not Found")</f>
        <v>Advanced Wind Power</v>
      </c>
    </row>
    <row r="225" spans="1:17" x14ac:dyDescent="0.3">
      <c r="A225" t="str">
        <f>LEFT(Articles_collection_modified!A225, FIND(",", Articles_collection_modified!A225) - 1)</f>
        <v>US halts Equinor's huge New York offshore wind project</v>
      </c>
      <c r="B225" t="str">
        <f>MID(Articles_collection_modified!A225, FIND(",", Articles_collection_modified!A225) + 1, FIND(",", Articles_collection_modified!A225, FIND(",", Articles_collection_modified!A225) + 1) - FIND(",", Articles_collection_modified!A225) - 1)</f>
        <v>https://www.winddaily.com/reports/US_halts_Equinors_huge_New_York_offshore_wind_project_999.html</v>
      </c>
      <c r="C225" t="str">
        <f>IF(ISNUMBER(FIND(", vol",Articles_collection_modified!A225)), MID(Articles_collection_modified!A225, FIND(", vol", Articles_collection_modified!A225) + 5, FIND(",", Articles_collection_modified!A225, FIND(", vol", Articles_collection_modified!A225) + 5) - FIND(", vol", Articles_collection_modified!A225) - 5), MID(Articles_collection_modified!A225, FIND(",vol", Articles_collection_modified!A225) + 4, FIND(",", Articles_collection_modified!A225, FIND(",vol", Articles_collection_modified!A225) + 4) - FIND(",vol",Articles_collection_modified!A225) - 4))</f>
        <v>10</v>
      </c>
      <c r="D225" t="str">
        <f>IF(ISNUMBER(FIND(", 20", Articles_collection_modified!A225)), MID(Articles_collection_modified!A225, FIND(", 20", Articles_collection_modified!A225) + 2, FIND(",", Articles_collection_modified!A225, FIND(", 20", Articles_collection_modified!A225) + 2) - FIND(", 20", Articles_collection_modified!A225) - 2), MID(Articles_collection_modified!A225, FIND(",20", Articles_collection_modified!A225) + 1, FIND(",", Articles_collection_modified!A225, FIND(",20", Articles_collection_modified!A225) + 1) - FIND(",20", Articles_collection_modified!A225) - 1))</f>
        <v>2025-w16</v>
      </c>
      <c r="E225" t="str">
        <f t="shared" si="6"/>
        <v>2025</v>
      </c>
      <c r="F225" t="str">
        <f t="shared" si="7"/>
        <v>16</v>
      </c>
      <c r="G225" t="str" cm="1">
        <f t="array" ref="G225">_xlfn.TEXTJOIN(", ", TRUE, IF(ISNUMBER(SEARCH(Index!$A$8:$A$22, Articles_collection_modified!A225)), Index!$A$8:$A$22, ""))</f>
        <v>Industrial applications</v>
      </c>
      <c r="H225" t="str" cm="1">
        <f t="array" ref="H225">IFERROR(INDEX(Index!$A$8:$A$22, MATCH(TRUE, ISNUMBER(SEARCH(Index!$A$8:$A$22, Articles_collection_modified!A225)), 0)), "")</f>
        <v>Industrial applications</v>
      </c>
      <c r="I225" t="str" cm="1">
        <f t="array" ref="I225">IFERROR(INDEX(Index!$A$3:$A$5, MATCH(TRUE, ISNUMBER(SEARCH(Index!$A$3:$A$5, Articles_collection_modified!A225)), 0)), "")</f>
        <v>SEEP</v>
      </c>
      <c r="J225" t="str" cm="1">
        <f t="array" ref="J225">IFERROR(INDEX(Index!$A$25:$A$69, MATCH(TRUE, ISNUMBER(SEARCH(Index!$A$25:$A$69, Articles_collection_modified!A225)), 0)), "")</f>
        <v>geopolitics</v>
      </c>
      <c r="K225" t="str" cm="1">
        <f t="array" ref="K225">IFERROR(INDEX(Index!$C$3:$C$5, MATCH(TRUE, ISNUMBER(SEARCH(Index!$C$3:$C$5, Articles_collection_modified!A225)), 0)), "")</f>
        <v>H1</v>
      </c>
      <c r="L225" t="str" cm="1">
        <f t="array" ref="L225">_xlfn.TEXTJOIN(", ", TRUE, IF(ISNUMBER(SEARCH(Index!$C$8:$C$58, Articles_collection_modified!A225)), Index!$C$8:$C$58, ""))</f>
        <v>HA-2</v>
      </c>
      <c r="M225" t="str" cm="1">
        <f t="array" ref="M225">_xlfn.TEXTJOIN(", ", TRUE, IFERROR(VLOOKUP(_xlfn.TEXTSPLIT(L225, ", "), Index!$C$8:$D$58, 2, FALSE), ""))</f>
        <v>Advanced Wind Power</v>
      </c>
      <c r="N225" t="str" cm="1">
        <f t="array" ref="N225">_xlfn.TEXTJOIN(", ", TRUE, _xlfn.UNIQUE(_xlfn.FILTERXML("&lt;t&gt;&lt;s&gt;" &amp; SUBSTITUTE(_xlfn.TEXTJOIN(", ", TRUE, _xlfn.UNIQUE(_xlfn._xlws.FILTER(IFERROR(VLOOKUP(LEFT(_xlfn.TEXTSPLIT(L225, ", "), FIND("-", _xlfn.TEXTSPLIT(L225, ", ")) - 1), Index!$F$8:$G$13, 2, FALSE), ""), IFERROR(VLOOKUP(LEFT(_xlfn.TEXTSPLIT(L225, ", "), FIND("-", _xlfn.TEXTSPLIT(L225, ", ")) - 1), Index!$F$8:$G$13, 2, FALSE), "") &lt;&gt; ""))), ", ", "&lt;/s&gt;&lt;s&gt;") &amp; "&lt;/s&gt;&lt;/t&gt;", "//s[normalize-space()]")))</f>
        <v>Hydraulic Applications Ecosystem</v>
      </c>
      <c r="O225" t="str" cm="1">
        <f t="array" ref="O225">IFERROR(INDEX(Index!$C$8:$C$58, MATCH(TRUE, ISNUMBER(SEARCH(Index!$C$8:$C$58, Articles_collection_modified!A225)), 0)), "")</f>
        <v>HA-2</v>
      </c>
      <c r="P225" t="str">
        <f>IFERROR(VLOOKUP(LEFT(O225, FIND("-", O225)-1), Index!$F$8:$G$13, 2, FALSE), "Not Found")</f>
        <v>Hydraulic Applications Ecosystem</v>
      </c>
      <c r="Q225" t="str">
        <f>IFERROR(VLOOKUP(O225, Index!$C$8:$D$58, 2, FALSE), "Not Found")</f>
        <v>Advanced Wind Power</v>
      </c>
    </row>
    <row r="226" spans="1:17" x14ac:dyDescent="0.3">
      <c r="A226" t="str">
        <f>LEFT(Articles_collection_modified!A226, FIND(",", Articles_collection_modified!A226) - 1)</f>
        <v>Aker Solutions unveils plan for three floating wind prototypes</v>
      </c>
      <c r="B226" t="str">
        <f>MID(Articles_collection_modified!A226, FIND(",", Articles_collection_modified!A226) + 1, FIND(",", Articles_collection_modified!A226, FIND(",", Articles_collection_modified!A226) + 1) - FIND(",", Articles_collection_modified!A226) - 1)</f>
        <v>https://www.windpowermonthly.com/article/1913820/aker-solutions-unveils-plan-three-floating-wind-prototypes</v>
      </c>
      <c r="C226" t="str">
        <f>IF(ISNUMBER(FIND(", vol",Articles_collection_modified!A226)), MID(Articles_collection_modified!A226, FIND(", vol", Articles_collection_modified!A226) + 5, FIND(",", Articles_collection_modified!A226, FIND(", vol", Articles_collection_modified!A226) + 5) - FIND(", vol", Articles_collection_modified!A226) - 5), MID(Articles_collection_modified!A226, FIND(",vol", Articles_collection_modified!A226) + 4, FIND(",", Articles_collection_modified!A226, FIND(",vol", Articles_collection_modified!A226) + 4) - FIND(",vol",Articles_collection_modified!A226) - 4))</f>
        <v>10</v>
      </c>
      <c r="D226" t="str">
        <f>IF(ISNUMBER(FIND(", 20", Articles_collection_modified!A226)), MID(Articles_collection_modified!A226, FIND(", 20", Articles_collection_modified!A226) + 2, FIND(",", Articles_collection_modified!A226, FIND(", 20", Articles_collection_modified!A226) + 2) - FIND(", 20", Articles_collection_modified!A226) - 2), MID(Articles_collection_modified!A226, FIND(",20", Articles_collection_modified!A226) + 1, FIND(",", Articles_collection_modified!A226, FIND(",20", Articles_collection_modified!A226) + 1) - FIND(",20", Articles_collection_modified!A226) - 1))</f>
        <v>2025-w16</v>
      </c>
      <c r="E226" t="str">
        <f t="shared" si="6"/>
        <v>2025</v>
      </c>
      <c r="F226" t="str">
        <f t="shared" si="7"/>
        <v>16</v>
      </c>
      <c r="G226" t="str" cm="1">
        <f t="array" ref="G226">_xlfn.TEXTJOIN(", ", TRUE, IF(ISNUMBER(SEARCH(Index!$A$8:$A$22, Articles_collection_modified!A226)), Index!$A$8:$A$22, ""))</f>
        <v>Industrial applications</v>
      </c>
      <c r="H226" t="str" cm="1">
        <f t="array" ref="H226">IFERROR(INDEX(Index!$A$8:$A$22, MATCH(TRUE, ISNUMBER(SEARCH(Index!$A$8:$A$22, Articles_collection_modified!A226)), 0)), "")</f>
        <v>Industrial applications</v>
      </c>
      <c r="I226" t="str" cm="1">
        <f t="array" ref="I226">IFERROR(INDEX(Index!$A$3:$A$5, MATCH(TRUE, ISNUMBER(SEARCH(Index!$A$3:$A$5, Articles_collection_modified!A226)), 0)), "")</f>
        <v>Technology</v>
      </c>
      <c r="J226" t="str" cm="1">
        <f t="array" ref="J226">IFERROR(INDEX(Index!$A$25:$A$69, MATCH(TRUE, ISNUMBER(SEARCH(Index!$A$25:$A$69, Articles_collection_modified!A226)), 0)), "")</f>
        <v>Prototype</v>
      </c>
      <c r="K226" t="str" cm="1">
        <f t="array" ref="K226">IFERROR(INDEX(Index!$C$3:$C$5, MATCH(TRUE, ISNUMBER(SEARCH(Index!$C$3:$C$5, Articles_collection_modified!A226)), 0)), "")</f>
        <v>H2</v>
      </c>
      <c r="L226" t="str" cm="1">
        <f t="array" ref="L226">_xlfn.TEXTJOIN(", ", TRUE, IF(ISNUMBER(SEARCH(Index!$C$8:$C$58, Articles_collection_modified!A226)), Index!$C$8:$C$58, ""))</f>
        <v>HA-2, NB-6</v>
      </c>
      <c r="M226" t="str" cm="1">
        <f t="array" ref="M226">_xlfn.TEXTJOIN(", ", TRUE, IFERROR(VLOOKUP(_xlfn.TEXTSPLIT(L226, ", "), Index!$C$8:$D$58, 2, FALSE), ""))</f>
        <v>Advanced Wind Power, Green Energy System</v>
      </c>
      <c r="N226" t="str" cm="1">
        <f t="array" ref="N226">_xlfn.TEXTJOIN(", ", TRUE, _xlfn.UNIQUE(_xlfn.FILTERXML("&lt;t&gt;&lt;s&gt;" &amp; SUBSTITUTE(_xlfn.TEXTJOIN(", ", TRUE, _xlfn.UNIQUE(_xlfn._xlws.FILTER(IFERROR(VLOOKUP(LEFT(_xlfn.TEXTSPLIT(L226, ", "), FIND("-", _xlfn.TEXTSPLIT(L226, ", ")) - 1), Index!$F$8:$G$13, 2, FALSE), ""), IFERROR(VLOOKUP(LEFT(_xlfn.TEXTSPLIT(L226, ", "), FIND("-", _xlfn.TEXTSPLIT(L226, ", ")) - 1), Index!$F$8:$G$13, 2, FALSE), "") &lt;&gt; ""))), ", ", "&lt;/s&gt;&lt;s&gt;") &amp; "&lt;/s&gt;&lt;/t&gt;", "//s[normalize-space()]")))</f>
        <v>Hydraulic Applications Ecosystem, New Business</v>
      </c>
      <c r="O226" t="str" cm="1">
        <f t="array" ref="O226">IFERROR(INDEX(Index!$C$8:$C$58, MATCH(TRUE, ISNUMBER(SEARCH(Index!$C$8:$C$58, Articles_collection_modified!A226)), 0)), "")</f>
        <v>HA-2</v>
      </c>
      <c r="P226" t="str">
        <f>IFERROR(VLOOKUP(LEFT(O226, FIND("-", O226)-1), Index!$F$8:$G$13, 2, FALSE), "Not Found")</f>
        <v>Hydraulic Applications Ecosystem</v>
      </c>
      <c r="Q226" t="str">
        <f>IFERROR(VLOOKUP(O226, Index!$C$8:$D$58, 2, FALSE), "Not Found")</f>
        <v>Advanced Wind Power</v>
      </c>
    </row>
    <row r="227" spans="1:17" x14ac:dyDescent="0.3">
      <c r="A227" t="str">
        <f>LEFT(Articles_collection_modified!A227, FIND(",", Articles_collection_modified!A227) - 1)</f>
        <v>Goldwind eyes greater wind power role in 'strategic hub' Turkey</v>
      </c>
      <c r="B227" t="str">
        <f>MID(Articles_collection_modified!A227, FIND(",", Articles_collection_modified!A227) + 1, FIND(",", Articles_collection_modified!A227, FIND(",", Articles_collection_modified!A227) + 1) - FIND(",", Articles_collection_modified!A227) - 1)</f>
        <v>https://www.windpowermonthly.com/article/1912057/goldwind-eyes-greater-wind-power-role-strategic-hub-turkey</v>
      </c>
      <c r="C227" t="str">
        <f>IF(ISNUMBER(FIND(", vol",Articles_collection_modified!A227)), MID(Articles_collection_modified!A227, FIND(", vol", Articles_collection_modified!A227) + 5, FIND(",", Articles_collection_modified!A227, FIND(", vol", Articles_collection_modified!A227) + 5) - FIND(", vol", Articles_collection_modified!A227) - 5), MID(Articles_collection_modified!A227, FIND(",vol", Articles_collection_modified!A227) + 4, FIND(",", Articles_collection_modified!A227, FIND(",vol", Articles_collection_modified!A227) + 4) - FIND(",vol",Articles_collection_modified!A227) - 4))</f>
        <v>10</v>
      </c>
      <c r="D227" t="str">
        <f>IF(ISNUMBER(FIND(", 20", Articles_collection_modified!A227)), MID(Articles_collection_modified!A227, FIND(", 20", Articles_collection_modified!A227) + 2, FIND(",", Articles_collection_modified!A227, FIND(", 20", Articles_collection_modified!A227) + 2) - FIND(", 20", Articles_collection_modified!A227) - 2), MID(Articles_collection_modified!A227, FIND(",20", Articles_collection_modified!A227) + 1, FIND(",", Articles_collection_modified!A227, FIND(",20", Articles_collection_modified!A227) + 1) - FIND(",20", Articles_collection_modified!A227) - 1))</f>
        <v>2025-w13</v>
      </c>
      <c r="E227" t="str">
        <f t="shared" si="6"/>
        <v>2025</v>
      </c>
      <c r="F227" t="str">
        <f t="shared" si="7"/>
        <v>13</v>
      </c>
      <c r="G227" t="str" cm="1">
        <f t="array" ref="G227">_xlfn.TEXTJOIN(", ", TRUE, IF(ISNUMBER(SEARCH(Index!$A$8:$A$22, Articles_collection_modified!A227)), Index!$A$8:$A$22, ""))</f>
        <v>Industrial applications</v>
      </c>
      <c r="H227" t="str" cm="1">
        <f t="array" ref="H227">IFERROR(INDEX(Index!$A$8:$A$22, MATCH(TRUE, ISNUMBER(SEARCH(Index!$A$8:$A$22, Articles_collection_modified!A227)), 0)), "")</f>
        <v>Industrial applications</v>
      </c>
      <c r="I227" t="str" cm="1">
        <f t="array" ref="I227">IFERROR(INDEX(Index!$A$3:$A$5, MATCH(TRUE, ISNUMBER(SEARCH(Index!$A$3:$A$5, Articles_collection_modified!A227)), 0)), "")</f>
        <v>SEEP</v>
      </c>
      <c r="J227" t="str" cm="1">
        <f t="array" ref="J227">IFERROR(INDEX(Index!$A$25:$A$69, MATCH(TRUE, ISNUMBER(SEARCH(Index!$A$25:$A$69, Articles_collection_modified!A227)), 0)), "")</f>
        <v>market development</v>
      </c>
      <c r="K227" t="str" cm="1">
        <f t="array" ref="K227">IFERROR(INDEX(Index!$C$3:$C$5, MATCH(TRUE, ISNUMBER(SEARCH(Index!$C$3:$C$5, Articles_collection_modified!A227)), 0)), "")</f>
        <v>H2</v>
      </c>
      <c r="L227" t="str" cm="1">
        <f t="array" ref="L227">_xlfn.TEXTJOIN(", ", TRUE, IF(ISNUMBER(SEARCH(Index!$C$8:$C$58, Articles_collection_modified!A227)), Index!$C$8:$C$58, ""))</f>
        <v>HA-2</v>
      </c>
      <c r="M227" t="str" cm="1">
        <f t="array" ref="M227">_xlfn.TEXTJOIN(", ", TRUE, IFERROR(VLOOKUP(_xlfn.TEXTSPLIT(L227, ", "), Index!$C$8:$D$58, 2, FALSE), ""))</f>
        <v>Advanced Wind Power</v>
      </c>
      <c r="N227" t="str" cm="1">
        <f t="array" ref="N227">_xlfn.TEXTJOIN(", ", TRUE, _xlfn.UNIQUE(_xlfn.FILTERXML("&lt;t&gt;&lt;s&gt;" &amp; SUBSTITUTE(_xlfn.TEXTJOIN(", ", TRUE, _xlfn.UNIQUE(_xlfn._xlws.FILTER(IFERROR(VLOOKUP(LEFT(_xlfn.TEXTSPLIT(L227, ", "), FIND("-", _xlfn.TEXTSPLIT(L227, ", ")) - 1), Index!$F$8:$G$13, 2, FALSE), ""), IFERROR(VLOOKUP(LEFT(_xlfn.TEXTSPLIT(L227, ", "), FIND("-", _xlfn.TEXTSPLIT(L227, ", ")) - 1), Index!$F$8:$G$13, 2, FALSE), "") &lt;&gt; ""))), ", ", "&lt;/s&gt;&lt;s&gt;") &amp; "&lt;/s&gt;&lt;/t&gt;", "//s[normalize-space()]")))</f>
        <v>Hydraulic Applications Ecosystem</v>
      </c>
      <c r="O227" t="str" cm="1">
        <f t="array" ref="O227">IFERROR(INDEX(Index!$C$8:$C$58, MATCH(TRUE, ISNUMBER(SEARCH(Index!$C$8:$C$58, Articles_collection_modified!A227)), 0)), "")</f>
        <v>HA-2</v>
      </c>
      <c r="P227" t="str">
        <f>IFERROR(VLOOKUP(LEFT(O227, FIND("-", O227)-1), Index!$F$8:$G$13, 2, FALSE), "Not Found")</f>
        <v>Hydraulic Applications Ecosystem</v>
      </c>
      <c r="Q227" t="str">
        <f>IFERROR(VLOOKUP(O227, Index!$C$8:$D$58, 2, FALSE), "Not Found")</f>
        <v>Advanced Wind Power</v>
      </c>
    </row>
    <row r="228" spans="1:17" x14ac:dyDescent="0.3">
      <c r="A228" t="str">
        <f>LEFT(Articles_collection_modified!A228, FIND(",", Articles_collection_modified!A228) - 1)</f>
        <v>JLG Expands Its ClearSky Smart Fleet IoT Platform Adds Three New Features : CEG</v>
      </c>
      <c r="B228" t="str">
        <f>MID(Articles_collection_modified!A228, FIND(",", Articles_collection_modified!A228) + 1, FIND(",", Articles_collection_modified!A228, FIND(",", Articles_collection_modified!A228) + 1) - FIND(",", Articles_collection_modified!A228) - 1)</f>
        <v>https://www.constructionequipmentguide.com/jlg-expands-its-clearsky-smart-fleet-iot-platform-adds-three-new-features/67852</v>
      </c>
      <c r="C228" t="str">
        <f>IF(ISNUMBER(FIND(", vol",Articles_collection_modified!A228)), MID(Articles_collection_modified!A228, FIND(", vol", Articles_collection_modified!A228) + 5, FIND(",", Articles_collection_modified!A228, FIND(", vol", Articles_collection_modified!A228) + 5) - FIND(", vol", Articles_collection_modified!A228) - 5), MID(Articles_collection_modified!A228, FIND(",vol", Articles_collection_modified!A228) + 4, FIND(",", Articles_collection_modified!A228, FIND(",vol", Articles_collection_modified!A228) + 4) - FIND(",vol",Articles_collection_modified!A228) - 4))</f>
        <v>10</v>
      </c>
      <c r="D228" t="str">
        <f>IF(ISNUMBER(FIND(", 20", Articles_collection_modified!A228)), MID(Articles_collection_modified!A228, FIND(", 20", Articles_collection_modified!A228) + 2, FIND(",", Articles_collection_modified!A228, FIND(", 20", Articles_collection_modified!A228) + 2) - FIND(", 20", Articles_collection_modified!A228) - 2), MID(Articles_collection_modified!A228, FIND(",20", Articles_collection_modified!A228) + 1, FIND(",", Articles_collection_modified!A228, FIND(",20", Articles_collection_modified!A228) + 1) - FIND(",20", Articles_collection_modified!A228) - 1))</f>
        <v>2025-w17</v>
      </c>
      <c r="E228" t="str">
        <f t="shared" si="6"/>
        <v>2025</v>
      </c>
      <c r="F228" t="str">
        <f t="shared" si="7"/>
        <v>17</v>
      </c>
      <c r="G228" t="str" cm="1">
        <f t="array" ref="G228">_xlfn.TEXTJOIN(", ", TRUE, IF(ISNUMBER(SEARCH(Index!$A$8:$A$22, Articles_collection_modified!A228)), Index!$A$8:$A$22, ""))</f>
        <v>Mobile</v>
      </c>
      <c r="H228" t="str" cm="1">
        <f t="array" ref="H228">IFERROR(INDEX(Index!$A$8:$A$22, MATCH(TRUE, ISNUMBER(SEARCH(Index!$A$8:$A$22, Articles_collection_modified!A228)), 0)), "")</f>
        <v>Mobile</v>
      </c>
      <c r="I228" t="str" cm="1">
        <f t="array" ref="I228">IFERROR(INDEX(Index!$A$3:$A$5, MATCH(TRUE, ISNUMBER(SEARCH(Index!$A$3:$A$5, Articles_collection_modified!A228)), 0)), "")</f>
        <v>product release</v>
      </c>
      <c r="J228" t="str" cm="1">
        <f t="array" ref="J228">IFERROR(INDEX(Index!$A$25:$A$69, MATCH(TRUE, ISNUMBER(SEARCH(Index!$A$25:$A$69, Articles_collection_modified!A228)), 0)), "")</f>
        <v>Software</v>
      </c>
      <c r="K228" t="str" cm="1">
        <f t="array" ref="K228">IFERROR(INDEX(Index!$C$3:$C$5, MATCH(TRUE, ISNUMBER(SEARCH(Index!$C$3:$C$5, Articles_collection_modified!A228)), 0)), "")</f>
        <v>H1</v>
      </c>
      <c r="L228" t="str" cm="1">
        <f t="array" ref="L228">_xlfn.TEXTJOIN(", ", TRUE, IF(ISNUMBER(SEARCH(Index!$C$8:$C$58, Articles_collection_modified!A228)), Index!$C$8:$C$58, ""))</f>
        <v>HA-1</v>
      </c>
      <c r="M228" t="str" cm="1">
        <f t="array" ref="M228">_xlfn.TEXTJOIN(", ", TRUE, IFERROR(VLOOKUP(_xlfn.TEXTSPLIT(L228, ", "), Index!$C$8:$D$58, 2, FALSE), ""))</f>
        <v>Green &amp; Connected Construction site</v>
      </c>
      <c r="N228" t="str" cm="1">
        <f t="array" ref="N228">_xlfn.TEXTJOIN(", ", TRUE, _xlfn.UNIQUE(_xlfn.FILTERXML("&lt;t&gt;&lt;s&gt;" &amp; SUBSTITUTE(_xlfn.TEXTJOIN(", ", TRUE, _xlfn.UNIQUE(_xlfn._xlws.FILTER(IFERROR(VLOOKUP(LEFT(_xlfn.TEXTSPLIT(L228, ", "), FIND("-", _xlfn.TEXTSPLIT(L228, ", ")) - 1), Index!$F$8:$G$13, 2, FALSE), ""), IFERROR(VLOOKUP(LEFT(_xlfn.TEXTSPLIT(L228, ", "), FIND("-", _xlfn.TEXTSPLIT(L228, ", ")) - 1), Index!$F$8:$G$13, 2, FALSE), "") &lt;&gt; ""))), ", ", "&lt;/s&gt;&lt;s&gt;") &amp; "&lt;/s&gt;&lt;/t&gt;", "//s[normalize-space()]")))</f>
        <v>Hydraulic Applications Ecosystem</v>
      </c>
      <c r="O228" t="str" cm="1">
        <f t="array" ref="O228">IFERROR(INDEX(Index!$C$8:$C$58, MATCH(TRUE, ISNUMBER(SEARCH(Index!$C$8:$C$58, Articles_collection_modified!A228)), 0)), "")</f>
        <v>HA-1</v>
      </c>
      <c r="P228" t="str">
        <f>IFERROR(VLOOKUP(LEFT(O228, FIND("-", O228)-1), Index!$F$8:$G$13, 2, FALSE), "Not Found")</f>
        <v>Hydraulic Applications Ecosystem</v>
      </c>
      <c r="Q228" t="str">
        <f>IFERROR(VLOOKUP(O228, Index!$C$8:$D$58, 2, FALSE), "Not Found")</f>
        <v>Green &amp; Connected Construction site</v>
      </c>
    </row>
    <row r="229" spans="1:17" x14ac:dyDescent="0.3">
      <c r="A229" t="str">
        <f>LEFT(Articles_collection_modified!A229, FIND(",", Articles_collection_modified!A229) - 1)</f>
        <v>bauma 2025: Construction Equipment Launches Demonstrate Technology Advancements</v>
      </c>
      <c r="B229" t="str">
        <f>MID(Articles_collection_modified!A229, FIND(",", Articles_collection_modified!A229) + 1, FIND(",", Articles_collection_modified!A229, FIND(",", Articles_collection_modified!A229) + 1) - FIND(",", Articles_collection_modified!A229) - 1)</f>
        <v>https://www.powermotiontech.com/technologies/news/55284496/bauma-2025-construction-equipment-launches-demonstrate-technology-advancements</v>
      </c>
      <c r="C229" t="str">
        <f>IF(ISNUMBER(FIND(", vol",Articles_collection_modified!A229)), MID(Articles_collection_modified!A229, FIND(", vol", Articles_collection_modified!A229) + 5, FIND(",", Articles_collection_modified!A229, FIND(", vol", Articles_collection_modified!A229) + 5) - FIND(", vol", Articles_collection_modified!A229) - 5), MID(Articles_collection_modified!A229, FIND(",vol", Articles_collection_modified!A229) + 4, FIND(",", Articles_collection_modified!A229, FIND(",vol", Articles_collection_modified!A229) + 4) - FIND(",vol",Articles_collection_modified!A229) - 4))</f>
        <v>10</v>
      </c>
      <c r="D229" t="str">
        <f>IF(ISNUMBER(FIND(", 20", Articles_collection_modified!A229)), MID(Articles_collection_modified!A229, FIND(", 20", Articles_collection_modified!A229) + 2, FIND(",", Articles_collection_modified!A229, FIND(", 20", Articles_collection_modified!A229) + 2) - FIND(", 20", Articles_collection_modified!A229) - 2), MID(Articles_collection_modified!A229, FIND(",20", Articles_collection_modified!A229) + 1, FIND(",", Articles_collection_modified!A229, FIND(",20", Articles_collection_modified!A229) + 1) - FIND(",20", Articles_collection_modified!A229) - 1))</f>
        <v>2025-w17</v>
      </c>
      <c r="E229" t="str">
        <f t="shared" si="6"/>
        <v>2025</v>
      </c>
      <c r="F229" t="str">
        <f t="shared" si="7"/>
        <v>17</v>
      </c>
      <c r="G229" t="str" cm="1">
        <f t="array" ref="G229">_xlfn.TEXTJOIN(", ", TRUE, IF(ISNUMBER(SEARCH(Index!$A$8:$A$22, Articles_collection_modified!A229)), Index!$A$8:$A$22, ""))</f>
        <v>Mobile</v>
      </c>
      <c r="H229" t="str" cm="1">
        <f t="array" ref="H229">IFERROR(INDEX(Index!$A$8:$A$22, MATCH(TRUE, ISNUMBER(SEARCH(Index!$A$8:$A$22, Articles_collection_modified!A229)), 0)), "")</f>
        <v>Mobile</v>
      </c>
      <c r="I229" t="str" cm="1">
        <f t="array" ref="I229">IFERROR(INDEX(Index!$A$3:$A$5, MATCH(TRUE, ISNUMBER(SEARCH(Index!$A$3:$A$5, Articles_collection_modified!A229)), 0)), "")</f>
        <v>Technology</v>
      </c>
      <c r="J229" t="str" cm="1">
        <f t="array" ref="J229">IFERROR(INDEX(Index!$A$25:$A$69, MATCH(TRUE, ISNUMBER(SEARCH(Index!$A$25:$A$69, Articles_collection_modified!A229)), 0)), "")</f>
        <v>market development</v>
      </c>
      <c r="K229" t="str" cm="1">
        <f t="array" ref="K229">IFERROR(INDEX(Index!$C$3:$C$5, MATCH(TRUE, ISNUMBER(SEARCH(Index!$C$3:$C$5, Articles_collection_modified!A229)), 0)), "")</f>
        <v>H1</v>
      </c>
      <c r="L229" t="str" cm="1">
        <f t="array" ref="L229">_xlfn.TEXTJOIN(", ", TRUE, IF(ISNUMBER(SEARCH(Index!$C$8:$C$58, Articles_collection_modified!A229)), Index!$C$8:$C$58, ""))</f>
        <v>HA-1, HA-8</v>
      </c>
      <c r="M229" t="str" cm="1">
        <f t="array" ref="M229">_xlfn.TEXTJOIN(", ", TRUE, IFERROR(VLOOKUP(_xlfn.TEXTSPLIT(L229, ", "), Index!$C$8:$D$58, 2, FALSE), ""))</f>
        <v>Green &amp; Connected Construction site, Sustainable Mining</v>
      </c>
      <c r="N229" t="str" cm="1">
        <f t="array" ref="N229">_xlfn.TEXTJOIN(", ", TRUE, _xlfn.UNIQUE(_xlfn.FILTERXML("&lt;t&gt;&lt;s&gt;" &amp; SUBSTITUTE(_xlfn.TEXTJOIN(", ", TRUE, _xlfn.UNIQUE(_xlfn._xlws.FILTER(IFERROR(VLOOKUP(LEFT(_xlfn.TEXTSPLIT(L229, ", "), FIND("-", _xlfn.TEXTSPLIT(L229, ", ")) - 1), Index!$F$8:$G$13, 2, FALSE), ""), IFERROR(VLOOKUP(LEFT(_xlfn.TEXTSPLIT(L229, ", "), FIND("-", _xlfn.TEXTSPLIT(L229, ", ")) - 1), Index!$F$8:$G$13, 2, FALSE), "") &lt;&gt; ""))), ", ", "&lt;/s&gt;&lt;s&gt;") &amp; "&lt;/s&gt;&lt;/t&gt;", "//s[normalize-space()]")))</f>
        <v>Hydraulic Applications Ecosystem</v>
      </c>
      <c r="O229" t="str" cm="1">
        <f t="array" ref="O229">IFERROR(INDEX(Index!$C$8:$C$58, MATCH(TRUE, ISNUMBER(SEARCH(Index!$C$8:$C$58, Articles_collection_modified!A229)), 0)), "")</f>
        <v>HA-1</v>
      </c>
      <c r="P229" t="str">
        <f>IFERROR(VLOOKUP(LEFT(O229, FIND("-", O229)-1), Index!$F$8:$G$13, 2, FALSE), "Not Found")</f>
        <v>Hydraulic Applications Ecosystem</v>
      </c>
      <c r="Q229" t="str">
        <f>IFERROR(VLOOKUP(O229, Index!$C$8:$D$58, 2, FALSE), "Not Found")</f>
        <v>Green &amp; Connected Construction site</v>
      </c>
    </row>
    <row r="230" spans="1:17" x14ac:dyDescent="0.3">
      <c r="A230" t="str">
        <f>LEFT(Articles_collection_modified!A230, FIND(",", Articles_collection_modified!A230) - 1)</f>
        <v>Low-Maintenance Industrial Machinery Rely on Intelligent Motion Systems</v>
      </c>
      <c r="B230" t="str">
        <f>MID(Articles_collection_modified!A230, FIND(",", Articles_collection_modified!A230) + 1, FIND(",", Articles_collection_modified!A230, FIND(",", Articles_collection_modified!A230) + 1) - FIND(",", Articles_collection_modified!A230) - 1)</f>
        <v>https://www.powermotiontech.com/sensors-software/maintenance/article/55283499/emerson-automation-solutions-low-maintenance-industrial-machinery-rely-on-intelligent-motion-systems</v>
      </c>
      <c r="C230" t="str">
        <f>IF(ISNUMBER(FIND(", vol",Articles_collection_modified!A230)), MID(Articles_collection_modified!A230, FIND(", vol", Articles_collection_modified!A230) + 5, FIND(",", Articles_collection_modified!A230, FIND(", vol", Articles_collection_modified!A230) + 5) - FIND(", vol", Articles_collection_modified!A230) - 5), MID(Articles_collection_modified!A230, FIND(",vol", Articles_collection_modified!A230) + 4, FIND(",", Articles_collection_modified!A230, FIND(",vol", Articles_collection_modified!A230) + 4) - FIND(",vol",Articles_collection_modified!A230) - 4))</f>
        <v>10</v>
      </c>
      <c r="D230" t="str">
        <f>IF(ISNUMBER(FIND(", 20", Articles_collection_modified!A230)), MID(Articles_collection_modified!A230, FIND(", 20", Articles_collection_modified!A230) + 2, FIND(",", Articles_collection_modified!A230, FIND(", 20", Articles_collection_modified!A230) + 2) - FIND(", 20", Articles_collection_modified!A230) - 2), MID(Articles_collection_modified!A230, FIND(",20", Articles_collection_modified!A230) + 1, FIND(",", Articles_collection_modified!A230, FIND(",20", Articles_collection_modified!A230) + 1) - FIND(",20", Articles_collection_modified!A230) - 1))</f>
        <v>2025-w17</v>
      </c>
      <c r="E230" t="str">
        <f t="shared" si="6"/>
        <v>2025</v>
      </c>
      <c r="F230" t="str">
        <f t="shared" si="7"/>
        <v>17</v>
      </c>
      <c r="G230" t="str" cm="1">
        <f t="array" ref="G230">_xlfn.TEXTJOIN(", ", TRUE, IF(ISNUMBER(SEARCH(Index!$A$8:$A$22, Articles_collection_modified!A230)), Index!$A$8:$A$22, ""))</f>
        <v>Industrial applications, Sensors</v>
      </c>
      <c r="H230" t="str" cm="1">
        <f t="array" ref="H230">IFERROR(INDEX(Index!$A$8:$A$22, MATCH(TRUE, ISNUMBER(SEARCH(Index!$A$8:$A$22, Articles_collection_modified!A230)), 0)), "")</f>
        <v>Industrial applications</v>
      </c>
      <c r="I230" t="str" cm="1">
        <f t="array" ref="I230">IFERROR(INDEX(Index!$A$3:$A$5, MATCH(TRUE, ISNUMBER(SEARCH(Index!$A$3:$A$5, Articles_collection_modified!A230)), 0)), "")</f>
        <v>Technology</v>
      </c>
      <c r="J230" t="str" cm="1">
        <f t="array" ref="J230">IFERROR(INDEX(Index!$A$25:$A$69, MATCH(TRUE, ISNUMBER(SEARCH(Index!$A$25:$A$69, Articles_collection_modified!A230)), 0)), "")</f>
        <v>Software</v>
      </c>
      <c r="K230" t="str" cm="1">
        <f t="array" ref="K230">IFERROR(INDEX(Index!$C$3:$C$5, MATCH(TRUE, ISNUMBER(SEARCH(Index!$C$3:$C$5, Articles_collection_modified!A230)), 0)), "")</f>
        <v>H1</v>
      </c>
      <c r="L230" t="str" cm="1">
        <f t="array" ref="L230">_xlfn.TEXTJOIN(", ", TRUE, IF(ISNUMBER(SEARCH(Index!$C$8:$C$58, Articles_collection_modified!A230)), Index!$C$8:$C$58, ""))</f>
        <v>HA-5</v>
      </c>
      <c r="M230" t="str" cm="1">
        <f t="array" ref="M230">_xlfn.TEXTJOIN(", ", TRUE, IFERROR(VLOOKUP(_xlfn.TEXTSPLIT(L230, ", "), Index!$C$8:$D$58, 2, FALSE), ""))</f>
        <v>Intelligent &amp; Efficient Factory</v>
      </c>
      <c r="N230" t="str" cm="1">
        <f t="array" ref="N230">_xlfn.TEXTJOIN(", ", TRUE, _xlfn.UNIQUE(_xlfn.FILTERXML("&lt;t&gt;&lt;s&gt;" &amp; SUBSTITUTE(_xlfn.TEXTJOIN(", ", TRUE, _xlfn.UNIQUE(_xlfn._xlws.FILTER(IFERROR(VLOOKUP(LEFT(_xlfn.TEXTSPLIT(L230, ", "), FIND("-", _xlfn.TEXTSPLIT(L230, ", ")) - 1), Index!$F$8:$G$13, 2, FALSE), ""), IFERROR(VLOOKUP(LEFT(_xlfn.TEXTSPLIT(L230, ", "), FIND("-", _xlfn.TEXTSPLIT(L230, ", ")) - 1), Index!$F$8:$G$13, 2, FALSE), "") &lt;&gt; ""))), ", ", "&lt;/s&gt;&lt;s&gt;") &amp; "&lt;/s&gt;&lt;/t&gt;", "//s[normalize-space()]")))</f>
        <v>Hydraulic Applications Ecosystem</v>
      </c>
      <c r="O230" t="str" cm="1">
        <f t="array" ref="O230">IFERROR(INDEX(Index!$C$8:$C$58, MATCH(TRUE, ISNUMBER(SEARCH(Index!$C$8:$C$58, Articles_collection_modified!A230)), 0)), "")</f>
        <v>HA-5</v>
      </c>
      <c r="P230" t="str">
        <f>IFERROR(VLOOKUP(LEFT(O230, FIND("-", O230)-1), Index!$F$8:$G$13, 2, FALSE), "Not Found")</f>
        <v>Hydraulic Applications Ecosystem</v>
      </c>
      <c r="Q230" t="str">
        <f>IFERROR(VLOOKUP(O230, Index!$C$8:$D$58, 2, FALSE), "Not Found")</f>
        <v>Intelligent &amp; Efficient Factory</v>
      </c>
    </row>
    <row r="231" spans="1:17" x14ac:dyDescent="0.3">
      <c r="A231" t="str">
        <f>LEFT(Articles_collection_modified!A231, FIND(",", Articles_collection_modified!A231) - 1)</f>
        <v>Hydraulic and Pneumatic Shipments Decline in February 2025</v>
      </c>
      <c r="B231" t="str">
        <f>MID(Articles_collection_modified!A231, FIND(",", Articles_collection_modified!A231) + 1, FIND(",", Articles_collection_modified!A231, FIND(",", Articles_collection_modified!A231) + 1) - FIND(",", Articles_collection_modified!A231) - 1)</f>
        <v>https://www.powermotiontech.com/hydraulics/news/55282915/national-fluid-power-association-nfpa-hydraulic-and-pneumatic-shipments-decline-in-february-2025</v>
      </c>
      <c r="C231" t="str">
        <f>IF(ISNUMBER(FIND(", vol",Articles_collection_modified!A231)), MID(Articles_collection_modified!A231, FIND(", vol", Articles_collection_modified!A231) + 5, FIND(",", Articles_collection_modified!A231, FIND(", vol", Articles_collection_modified!A231) + 5) - FIND(", vol", Articles_collection_modified!A231) - 5), MID(Articles_collection_modified!A231, FIND(",vol", Articles_collection_modified!A231) + 4, FIND(",", Articles_collection_modified!A231, FIND(",vol", Articles_collection_modified!A231) + 4) - FIND(",vol",Articles_collection_modified!A231) - 4))</f>
        <v>10</v>
      </c>
      <c r="D231" t="str">
        <f>IF(ISNUMBER(FIND(", 20", Articles_collection_modified!A231)), MID(Articles_collection_modified!A231, FIND(", 20", Articles_collection_modified!A231) + 2, FIND(",", Articles_collection_modified!A231, FIND(", 20", Articles_collection_modified!A231) + 2) - FIND(", 20", Articles_collection_modified!A231) - 2), MID(Articles_collection_modified!A231, FIND(",20", Articles_collection_modified!A231) + 1, FIND(",", Articles_collection_modified!A231, FIND(",20", Articles_collection_modified!A231) + 1) - FIND(",20", Articles_collection_modified!A231) - 1))</f>
        <v>2025-w16</v>
      </c>
      <c r="E231" t="str">
        <f t="shared" si="6"/>
        <v>2025</v>
      </c>
      <c r="F231" t="str">
        <f t="shared" si="7"/>
        <v>16</v>
      </c>
      <c r="G231" t="str" cm="1">
        <f t="array" ref="G231">_xlfn.TEXTJOIN(", ", TRUE, IF(ISNUMBER(SEARCH(Index!$A$8:$A$22, Articles_collection_modified!A231)), Index!$A$8:$A$22, ""))</f>
        <v>Hydraulics</v>
      </c>
      <c r="H231" t="str" cm="1">
        <f t="array" ref="H231">IFERROR(INDEX(Index!$A$8:$A$22, MATCH(TRUE, ISNUMBER(SEARCH(Index!$A$8:$A$22, Articles_collection_modified!A231)), 0)), "")</f>
        <v>Hydraulics</v>
      </c>
      <c r="I231" t="str" cm="1">
        <f t="array" ref="I231">IFERROR(INDEX(Index!$A$3:$A$5, MATCH(TRUE, ISNUMBER(SEARCH(Index!$A$3:$A$5, Articles_collection_modified!A231)), 0)), "")</f>
        <v>SEEP</v>
      </c>
      <c r="J231" t="str" cm="1">
        <f t="array" ref="J231">IFERROR(INDEX(Index!$A$25:$A$69, MATCH(TRUE, ISNUMBER(SEARCH(Index!$A$25:$A$69, Articles_collection_modified!A231)), 0)), "")</f>
        <v>market development</v>
      </c>
      <c r="K231" t="str" cm="1">
        <f t="array" ref="K231">IFERROR(INDEX(Index!$C$3:$C$5, MATCH(TRUE, ISNUMBER(SEARCH(Index!$C$3:$C$5, Articles_collection_modified!A231)), 0)), "")</f>
        <v>H1</v>
      </c>
      <c r="L231" t="str" cm="1">
        <f t="array" ref="L231">_xlfn.TEXTJOIN(", ", TRUE, IF(ISNUMBER(SEARCH(Index!$C$8:$C$58, Articles_collection_modified!A231)), Index!$C$8:$C$58, ""))</f>
        <v/>
      </c>
      <c r="M231" t="str" cm="1">
        <f t="array" ref="M231">_xlfn.TEXTJOIN(", ", TRUE, IFERROR(VLOOKUP(_xlfn.TEXTSPLIT(L231, ", "), Index!$C$8:$D$58, 2, FALSE), ""))</f>
        <v/>
      </c>
      <c r="N231" t="e" cm="1" vm="1">
        <f t="array" ref="N231">_xlfn.TEXTJOIN(", ", TRUE, _xlfn.UNIQUE(_xlfn.FILTERXML("&lt;t&gt;&lt;s&gt;" &amp; SUBSTITUTE(_xlfn.TEXTJOIN(", ", TRUE, _xlfn.UNIQUE(_xlfn._xlws.FILTER(IFERROR(VLOOKUP(LEFT(_xlfn.TEXTSPLIT(L231, ", "), FIND("-", _xlfn.TEXTSPLIT(L231, ", ")) - 1), Index!$F$8:$G$13, 2, FALSE), ""), IFERROR(VLOOKUP(LEFT(_xlfn.TEXTSPLIT(L231, ", "), FIND("-", _xlfn.TEXTSPLIT(L231, ", ")) - 1), Index!$F$8:$G$13, 2, FALSE), "") &lt;&gt; ""))), ", ", "&lt;/s&gt;&lt;s&gt;") &amp; "&lt;/s&gt;&lt;/t&gt;", "//s[normalize-space()]")))</f>
        <v>#VALUE!</v>
      </c>
      <c r="O231" t="str" cm="1">
        <f t="array" ref="O231">IFERROR(INDEX(Index!$C$8:$C$58, MATCH(TRUE, ISNUMBER(SEARCH(Index!$C$8:$C$58, Articles_collection_modified!A231)), 0)), "")</f>
        <v/>
      </c>
      <c r="P231" t="str">
        <f>IFERROR(VLOOKUP(LEFT(O231, FIND("-", O231)-1), Index!$F$8:$G$13, 2, FALSE), "Not Found")</f>
        <v>Not Found</v>
      </c>
      <c r="Q231" t="str">
        <f>IFERROR(VLOOKUP(O231, Index!$C$8:$D$58, 2, FALSE), "Not Found")</f>
        <v>Not Found</v>
      </c>
    </row>
    <row r="232" spans="1:17" x14ac:dyDescent="0.3">
      <c r="A232" t="str">
        <f>LEFT(Articles_collection_modified!A232, FIND(",", Articles_collection_modified!A232) - 1)</f>
        <v>bauma is Back in a Big Way</v>
      </c>
      <c r="B232" t="str">
        <f>MID(Articles_collection_modified!A232, FIND(",", Articles_collection_modified!A232) + 1, FIND(",", Articles_collection_modified!A232, FIND(",", Articles_collection_modified!A232) + 1) - FIND(",", Articles_collection_modified!A232) - 1)</f>
        <v>https://www.powermotiontech.com/hydraulics/blog/55279557/bauma-is-back-in-a-big-way</v>
      </c>
      <c r="C232" t="str">
        <f>IF(ISNUMBER(FIND(", vol",Articles_collection_modified!A232)), MID(Articles_collection_modified!A232, FIND(", vol", Articles_collection_modified!A232) + 5, FIND(",", Articles_collection_modified!A232, FIND(", vol", Articles_collection_modified!A232) + 5) - FIND(", vol", Articles_collection_modified!A232) - 5), MID(Articles_collection_modified!A232, FIND(",vol", Articles_collection_modified!A232) + 4, FIND(",", Articles_collection_modified!A232, FIND(",vol", Articles_collection_modified!A232) + 4) - FIND(",vol",Articles_collection_modified!A232) - 4))</f>
        <v>10</v>
      </c>
      <c r="D232" t="str">
        <f>IF(ISNUMBER(FIND(", 20", Articles_collection_modified!A232)), MID(Articles_collection_modified!A232, FIND(", 20", Articles_collection_modified!A232) + 2, FIND(",", Articles_collection_modified!A232, FIND(", 20", Articles_collection_modified!A232) + 2) - FIND(", 20", Articles_collection_modified!A232) - 2), MID(Articles_collection_modified!A232, FIND(",20", Articles_collection_modified!A232) + 1, FIND(",", Articles_collection_modified!A232, FIND(",20", Articles_collection_modified!A232) + 1) - FIND(",20", Articles_collection_modified!A232) - 1))</f>
        <v>2025-w16</v>
      </c>
      <c r="E232" t="str">
        <f t="shared" si="6"/>
        <v>2025</v>
      </c>
      <c r="F232" t="str">
        <f t="shared" si="7"/>
        <v>16</v>
      </c>
      <c r="G232" t="str" cm="1">
        <f t="array" ref="G232">_xlfn.TEXTJOIN(", ", TRUE, IF(ISNUMBER(SEARCH(Index!$A$8:$A$22, Articles_collection_modified!A232)), Index!$A$8:$A$22, ""))</f>
        <v>Hydraulics</v>
      </c>
      <c r="H232" t="str" cm="1">
        <f t="array" ref="H232">IFERROR(INDEX(Index!$A$8:$A$22, MATCH(TRUE, ISNUMBER(SEARCH(Index!$A$8:$A$22, Articles_collection_modified!A232)), 0)), "")</f>
        <v>Hydraulics</v>
      </c>
      <c r="I232" t="str" cm="1">
        <f t="array" ref="I232">IFERROR(INDEX(Index!$A$3:$A$5, MATCH(TRUE, ISNUMBER(SEARCH(Index!$A$3:$A$5, Articles_collection_modified!A232)), 0)), "")</f>
        <v>SEEP</v>
      </c>
      <c r="J232" t="str" cm="1">
        <f t="array" ref="J232">IFERROR(INDEX(Index!$A$25:$A$69, MATCH(TRUE, ISNUMBER(SEARCH(Index!$A$25:$A$69, Articles_collection_modified!A232)), 0)), "")</f>
        <v>market development</v>
      </c>
      <c r="K232" t="str" cm="1">
        <f t="array" ref="K232">IFERROR(INDEX(Index!$C$3:$C$5, MATCH(TRUE, ISNUMBER(SEARCH(Index!$C$3:$C$5, Articles_collection_modified!A232)), 0)), "")</f>
        <v>H1</v>
      </c>
      <c r="L232" t="str" cm="1">
        <f t="array" ref="L232">_xlfn.TEXTJOIN(", ", TRUE, IF(ISNUMBER(SEARCH(Index!$C$8:$C$58, Articles_collection_modified!A232)), Index!$C$8:$C$58, ""))</f>
        <v/>
      </c>
      <c r="M232" t="str" cm="1">
        <f t="array" ref="M232">_xlfn.TEXTJOIN(", ", TRUE, IFERROR(VLOOKUP(_xlfn.TEXTSPLIT(L232, ", "), Index!$C$8:$D$58, 2, FALSE), ""))</f>
        <v/>
      </c>
      <c r="N232" t="e" cm="1" vm="1">
        <f t="array" ref="N232">_xlfn.TEXTJOIN(", ", TRUE, _xlfn.UNIQUE(_xlfn.FILTERXML("&lt;t&gt;&lt;s&gt;" &amp; SUBSTITUTE(_xlfn.TEXTJOIN(", ", TRUE, _xlfn.UNIQUE(_xlfn._xlws.FILTER(IFERROR(VLOOKUP(LEFT(_xlfn.TEXTSPLIT(L232, ", "), FIND("-", _xlfn.TEXTSPLIT(L232, ", ")) - 1), Index!$F$8:$G$13, 2, FALSE), ""), IFERROR(VLOOKUP(LEFT(_xlfn.TEXTSPLIT(L232, ", "), FIND("-", _xlfn.TEXTSPLIT(L232, ", ")) - 1), Index!$F$8:$G$13, 2, FALSE), "") &lt;&gt; ""))), ", ", "&lt;/s&gt;&lt;s&gt;") &amp; "&lt;/s&gt;&lt;/t&gt;", "//s[normalize-space()]")))</f>
        <v>#VALUE!</v>
      </c>
      <c r="O232" t="str" cm="1">
        <f t="array" ref="O232">IFERROR(INDEX(Index!$C$8:$C$58, MATCH(TRUE, ISNUMBER(SEARCH(Index!$C$8:$C$58, Articles_collection_modified!A232)), 0)), "")</f>
        <v/>
      </c>
      <c r="P232" t="str">
        <f>IFERROR(VLOOKUP(LEFT(O232, FIND("-", O232)-1), Index!$F$8:$G$13, 2, FALSE), "Not Found")</f>
        <v>Not Found</v>
      </c>
      <c r="Q232" t="str">
        <f>IFERROR(VLOOKUP(O232, Index!$C$8:$D$58, 2, FALSE), "Not Found")</f>
        <v>Not Found</v>
      </c>
    </row>
    <row r="233" spans="1:17" x14ac:dyDescent="0.3">
      <c r="A233" t="str">
        <f>LEFT(Articles_collection_modified!A233, FIND(",", Articles_collection_modified!A233) - 1)</f>
        <v>Continued Investments in Danfoss PLUS+1 Software Capabilities Aids Machine Design</v>
      </c>
      <c r="B233" t="str">
        <f>MID(Articles_collection_modified!A233, FIND(",", Articles_collection_modified!A233) + 1, FIND(",", Articles_collection_modified!A233, FIND(",", Articles_collection_modified!A233) + 1) - FIND(",", Articles_collection_modified!A233) - 1)</f>
        <v>https://www.powermotiontech.com/sensors-software/video/55278731/danfoss-power-solutions-continued-investments-in-danfoss-plus1-software-capabilities-aids-machine-design</v>
      </c>
      <c r="C233" t="str">
        <f>IF(ISNUMBER(FIND(", vol",Articles_collection_modified!A233)), MID(Articles_collection_modified!A233, FIND(", vol", Articles_collection_modified!A233) + 5, FIND(",", Articles_collection_modified!A233, FIND(", vol", Articles_collection_modified!A233) + 5) - FIND(", vol", Articles_collection_modified!A233) - 5), MID(Articles_collection_modified!A233, FIND(",vol", Articles_collection_modified!A233) + 4, FIND(",", Articles_collection_modified!A233, FIND(",vol", Articles_collection_modified!A233) + 4) - FIND(",vol",Articles_collection_modified!A233) - 4))</f>
        <v>10</v>
      </c>
      <c r="D233" t="str">
        <f>IF(ISNUMBER(FIND(", 20", Articles_collection_modified!A233)), MID(Articles_collection_modified!A233, FIND(", 20", Articles_collection_modified!A233) + 2, FIND(",", Articles_collection_modified!A233, FIND(", 20", Articles_collection_modified!A233) + 2) - FIND(", 20", Articles_collection_modified!A233) - 2), MID(Articles_collection_modified!A233, FIND(",20", Articles_collection_modified!A233) + 1, FIND(",", Articles_collection_modified!A233, FIND(",20", Articles_collection_modified!A233) + 1) - FIND(",20", Articles_collection_modified!A233) - 1))</f>
        <v>2025-w15</v>
      </c>
      <c r="E233" t="str">
        <f t="shared" si="6"/>
        <v>2025</v>
      </c>
      <c r="F233" t="str">
        <f t="shared" si="7"/>
        <v>15</v>
      </c>
      <c r="G233" t="str" cm="1">
        <f t="array" ref="G233">_xlfn.TEXTJOIN(", ", TRUE, IF(ISNUMBER(SEARCH(Index!$A$8:$A$22, Articles_collection_modified!A233)), Index!$A$8:$A$22, ""))</f>
        <v>Hydraulics, Sensors</v>
      </c>
      <c r="H233" t="str" cm="1">
        <f t="array" ref="H233">IFERROR(INDEX(Index!$A$8:$A$22, MATCH(TRUE, ISNUMBER(SEARCH(Index!$A$8:$A$22, Articles_collection_modified!A233)), 0)), "")</f>
        <v>Hydraulics</v>
      </c>
      <c r="I233" t="str" cm="1">
        <f t="array" ref="I233">IFERROR(INDEX(Index!$A$3:$A$5, MATCH(TRUE, ISNUMBER(SEARCH(Index!$A$3:$A$5, Articles_collection_modified!A233)), 0)), "")</f>
        <v>product release</v>
      </c>
      <c r="J233" t="str" cm="1">
        <f t="array" ref="J233">IFERROR(INDEX(Index!$A$25:$A$69, MATCH(TRUE, ISNUMBER(SEARCH(Index!$A$25:$A$69, Articles_collection_modified!A233)), 0)), "")</f>
        <v>investment</v>
      </c>
      <c r="K233" t="str" cm="1">
        <f t="array" ref="K233">IFERROR(INDEX(Index!$C$3:$C$5, MATCH(TRUE, ISNUMBER(SEARCH(Index!$C$3:$C$5, Articles_collection_modified!A233)), 0)), "")</f>
        <v>H1</v>
      </c>
      <c r="L233" t="str" cm="1">
        <f t="array" ref="L233">_xlfn.TEXTJOIN(", ", TRUE, IF(ISNUMBER(SEARCH(Index!$C$8:$C$58, Articles_collection_modified!A233)), Index!$C$8:$C$58, ""))</f>
        <v>SD-4</v>
      </c>
      <c r="M233" t="str" cm="1">
        <f t="array" ref="M233">_xlfn.TEXTJOIN(", ", TRUE, IFERROR(VLOOKUP(_xlfn.TEXTSPLIT(L233, ", "), Index!$C$8:$D$58, 2, FALSE), ""))</f>
        <v>Big Data Value Creation</v>
      </c>
      <c r="N233" t="str" cm="1">
        <f t="array" ref="N233">_xlfn.TEXTJOIN(", ", TRUE, _xlfn.UNIQUE(_xlfn.FILTERXML("&lt;t&gt;&lt;s&gt;" &amp; SUBSTITUTE(_xlfn.TEXTJOIN(", ", TRUE, _xlfn.UNIQUE(_xlfn._xlws.FILTER(IFERROR(VLOOKUP(LEFT(_xlfn.TEXTSPLIT(L233, ", "), FIND("-", _xlfn.TEXTSPLIT(L233, ", ")) - 1), Index!$F$8:$G$13, 2, FALSE), ""), IFERROR(VLOOKUP(LEFT(_xlfn.TEXTSPLIT(L233, ", "), FIND("-", _xlfn.TEXTSPLIT(L233, ", ")) - 1), Index!$F$8:$G$13, 2, FALSE), "") &lt;&gt; ""))), ", ", "&lt;/s&gt;&lt;s&gt;") &amp; "&lt;/s&gt;&lt;/t&gt;", "//s[normalize-space()]")))</f>
        <v>Smart Data Usage</v>
      </c>
      <c r="O233" t="str" cm="1">
        <f t="array" ref="O233">IFERROR(INDEX(Index!$C$8:$C$58, MATCH(TRUE, ISNUMBER(SEARCH(Index!$C$8:$C$58, Articles_collection_modified!A233)), 0)), "")</f>
        <v>SD-4</v>
      </c>
      <c r="P233" t="str">
        <f>IFERROR(VLOOKUP(LEFT(O233, FIND("-", O233)-1), Index!$F$8:$G$13, 2, FALSE), "Not Found")</f>
        <v>Smart Data Usage</v>
      </c>
      <c r="Q233" t="str">
        <f>IFERROR(VLOOKUP(O233, Index!$C$8:$D$58, 2, FALSE), "Not Found")</f>
        <v>Big Data Value Creation</v>
      </c>
    </row>
    <row r="234" spans="1:17" x14ac:dyDescent="0.3">
      <c r="A234" t="str">
        <f>LEFT(Articles_collection_modified!A234, FIND(",", Articles_collection_modified!A234) - 1)</f>
        <v>How is the Fluid Power Industry Responding to Tariffs?</v>
      </c>
      <c r="B234" t="str">
        <f>MID(Articles_collection_modified!A234, FIND(",", Articles_collection_modified!A234) + 1, FIND(",", Articles_collection_modified!A234, FIND(",", Articles_collection_modified!A234) + 1) - FIND(",", Articles_collection_modified!A234) - 1)</f>
        <v>https://www.powermotiontech.com/hydraulics/blog/55279611/how-is-the-fluid-power-industry-responding-to-tariffs</v>
      </c>
      <c r="C234" t="str">
        <f>IF(ISNUMBER(FIND(", vol",Articles_collection_modified!A234)), MID(Articles_collection_modified!A234, FIND(", vol", Articles_collection_modified!A234) + 5, FIND(",", Articles_collection_modified!A234, FIND(", vol", Articles_collection_modified!A234) + 5) - FIND(", vol", Articles_collection_modified!A234) - 5), MID(Articles_collection_modified!A234, FIND(",vol", Articles_collection_modified!A234) + 4, FIND(",", Articles_collection_modified!A234, FIND(",vol", Articles_collection_modified!A234) + 4) - FIND(",vol",Articles_collection_modified!A234) - 4))</f>
        <v>10</v>
      </c>
      <c r="D234" t="str">
        <f>IF(ISNUMBER(FIND(", 20", Articles_collection_modified!A234)), MID(Articles_collection_modified!A234, FIND(", 20", Articles_collection_modified!A234) + 2, FIND(",", Articles_collection_modified!A234, FIND(", 20", Articles_collection_modified!A234) + 2) - FIND(", 20", Articles_collection_modified!A234) - 2), MID(Articles_collection_modified!A234, FIND(",20", Articles_collection_modified!A234) + 1, FIND(",", Articles_collection_modified!A234, FIND(",20", Articles_collection_modified!A234) + 1) - FIND(",20", Articles_collection_modified!A234) - 1))</f>
        <v>2025-w15</v>
      </c>
      <c r="E234" t="str">
        <f t="shared" si="6"/>
        <v>2025</v>
      </c>
      <c r="F234" t="str">
        <f t="shared" si="7"/>
        <v>15</v>
      </c>
      <c r="G234" t="str" cm="1">
        <f t="array" ref="G234">_xlfn.TEXTJOIN(", ", TRUE, IF(ISNUMBER(SEARCH(Index!$A$8:$A$22, Articles_collection_modified!A234)), Index!$A$8:$A$22, ""))</f>
        <v>Hydraulics</v>
      </c>
      <c r="H234" t="str" cm="1">
        <f t="array" ref="H234">IFERROR(INDEX(Index!$A$8:$A$22, MATCH(TRUE, ISNUMBER(SEARCH(Index!$A$8:$A$22, Articles_collection_modified!A234)), 0)), "")</f>
        <v>Hydraulics</v>
      </c>
      <c r="I234" t="str" cm="1">
        <f t="array" ref="I234">IFERROR(INDEX(Index!$A$3:$A$5, MATCH(TRUE, ISNUMBER(SEARCH(Index!$A$3:$A$5, Articles_collection_modified!A234)), 0)), "")</f>
        <v>SEEP</v>
      </c>
      <c r="J234" t="str" cm="1">
        <f t="array" ref="J234">IFERROR(INDEX(Index!$A$25:$A$69, MATCH(TRUE, ISNUMBER(SEARCH(Index!$A$25:$A$69, Articles_collection_modified!A234)), 0)), "")</f>
        <v>geopolitics</v>
      </c>
      <c r="K234" t="str" cm="1">
        <f t="array" ref="K234">IFERROR(INDEX(Index!$C$3:$C$5, MATCH(TRUE, ISNUMBER(SEARCH(Index!$C$3:$C$5, Articles_collection_modified!A234)), 0)), "")</f>
        <v>H1</v>
      </c>
      <c r="L234" t="str" cm="1">
        <f t="array" ref="L234">_xlfn.TEXTJOIN(", ", TRUE, IF(ISNUMBER(SEARCH(Index!$C$8:$C$58, Articles_collection_modified!A234)), Index!$C$8:$C$58, ""))</f>
        <v/>
      </c>
      <c r="M234" t="str" cm="1">
        <f t="array" ref="M234">_xlfn.TEXTJOIN(", ", TRUE, IFERROR(VLOOKUP(_xlfn.TEXTSPLIT(L234, ", "), Index!$C$8:$D$58, 2, FALSE), ""))</f>
        <v/>
      </c>
      <c r="N234" t="e" cm="1" vm="1">
        <f t="array" ref="N234">_xlfn.TEXTJOIN(", ", TRUE, _xlfn.UNIQUE(_xlfn.FILTERXML("&lt;t&gt;&lt;s&gt;" &amp; SUBSTITUTE(_xlfn.TEXTJOIN(", ", TRUE, _xlfn.UNIQUE(_xlfn._xlws.FILTER(IFERROR(VLOOKUP(LEFT(_xlfn.TEXTSPLIT(L234, ", "), FIND("-", _xlfn.TEXTSPLIT(L234, ", ")) - 1), Index!$F$8:$G$13, 2, FALSE), ""), IFERROR(VLOOKUP(LEFT(_xlfn.TEXTSPLIT(L234, ", "), FIND("-", _xlfn.TEXTSPLIT(L234, ", ")) - 1), Index!$F$8:$G$13, 2, FALSE), "") &lt;&gt; ""))), ", ", "&lt;/s&gt;&lt;s&gt;") &amp; "&lt;/s&gt;&lt;/t&gt;", "//s[normalize-space()]")))</f>
        <v>#VALUE!</v>
      </c>
      <c r="O234" t="str" cm="1">
        <f t="array" ref="O234">IFERROR(INDEX(Index!$C$8:$C$58, MATCH(TRUE, ISNUMBER(SEARCH(Index!$C$8:$C$58, Articles_collection_modified!A234)), 0)), "")</f>
        <v/>
      </c>
      <c r="P234" t="str">
        <f>IFERROR(VLOOKUP(LEFT(O234, FIND("-", O234)-1), Index!$F$8:$G$13, 2, FALSE), "Not Found")</f>
        <v>Not Found</v>
      </c>
      <c r="Q234" t="str">
        <f>IFERROR(VLOOKUP(O234, Index!$C$8:$D$58, 2, FALSE), "Not Found")</f>
        <v>Not Found</v>
      </c>
    </row>
    <row r="235" spans="1:17" x14ac:dyDescent="0.3">
      <c r="A235" t="str">
        <f>LEFT(Articles_collection_modified!A235, FIND(",", Articles_collection_modified!A235) - 1)</f>
        <v>Advancements in Hydraulics on Display at bauma 2025</v>
      </c>
      <c r="B235" t="str">
        <f>MID(Articles_collection_modified!A235, FIND(",", Articles_collection_modified!A235) + 1, FIND(",", Articles_collection_modified!A235, FIND(",", Articles_collection_modified!A235) + 1) - FIND(",", Articles_collection_modified!A235) - 1)</f>
        <v>https://www.powermotiontech.com/hydraulics/news/55277993/advancements-in-hydraulics-on-display-at-bauma-2025</v>
      </c>
      <c r="C235" t="str">
        <f>IF(ISNUMBER(FIND(", vol",Articles_collection_modified!A235)), MID(Articles_collection_modified!A235, FIND(", vol", Articles_collection_modified!A235) + 5, FIND(",", Articles_collection_modified!A235, FIND(", vol", Articles_collection_modified!A235) + 5) - FIND(", vol", Articles_collection_modified!A235) - 5), MID(Articles_collection_modified!A235, FIND(",vol", Articles_collection_modified!A235) + 4, FIND(",", Articles_collection_modified!A235, FIND(",vol", Articles_collection_modified!A235) + 4) - FIND(",vol",Articles_collection_modified!A235) - 4))</f>
        <v>10</v>
      </c>
      <c r="D235" t="str">
        <f>IF(ISNUMBER(FIND(", 20", Articles_collection_modified!A235)), MID(Articles_collection_modified!A235, FIND(", 20", Articles_collection_modified!A235) + 2, FIND(",", Articles_collection_modified!A235, FIND(", 20", Articles_collection_modified!A235) + 2) - FIND(", 20", Articles_collection_modified!A235) - 2), MID(Articles_collection_modified!A235, FIND(",20", Articles_collection_modified!A235) + 1, FIND(",", Articles_collection_modified!A235, FIND(",20", Articles_collection_modified!A235) + 1) - FIND(",20", Articles_collection_modified!A235) - 1))</f>
        <v>2025-w14</v>
      </c>
      <c r="E235" t="str">
        <f t="shared" si="6"/>
        <v>2025</v>
      </c>
      <c r="F235" t="str">
        <f t="shared" si="7"/>
        <v>14</v>
      </c>
      <c r="G235" t="str" cm="1">
        <f t="array" ref="G235">_xlfn.TEXTJOIN(", ", TRUE, IF(ISNUMBER(SEARCH(Index!$A$8:$A$22, Articles_collection_modified!A235)), Index!$A$8:$A$22, ""))</f>
        <v>Hydraulics</v>
      </c>
      <c r="H235" t="str" cm="1">
        <f t="array" ref="H235">IFERROR(INDEX(Index!$A$8:$A$22, MATCH(TRUE, ISNUMBER(SEARCH(Index!$A$8:$A$22, Articles_collection_modified!A235)), 0)), "")</f>
        <v>Hydraulics</v>
      </c>
      <c r="I235" t="str" cm="1">
        <f t="array" ref="I235">IFERROR(INDEX(Index!$A$3:$A$5, MATCH(TRUE, ISNUMBER(SEARCH(Index!$A$3:$A$5, Articles_collection_modified!A235)), 0)), "")</f>
        <v>SEEP</v>
      </c>
      <c r="J235" t="str" cm="1">
        <f t="array" ref="J235">IFERROR(INDEX(Index!$A$25:$A$69, MATCH(TRUE, ISNUMBER(SEARCH(Index!$A$25:$A$69, Articles_collection_modified!A235)), 0)), "")</f>
        <v>market development</v>
      </c>
      <c r="K235" t="str" cm="1">
        <f t="array" ref="K235">IFERROR(INDEX(Index!$C$3:$C$5, MATCH(TRUE, ISNUMBER(SEARCH(Index!$C$3:$C$5, Articles_collection_modified!A235)), 0)), "")</f>
        <v>H1</v>
      </c>
      <c r="L235" t="str" cm="1">
        <f t="array" ref="L235">_xlfn.TEXTJOIN(", ", TRUE, IF(ISNUMBER(SEARCH(Index!$C$8:$C$58, Articles_collection_modified!A235)), Index!$C$8:$C$58, ""))</f>
        <v/>
      </c>
      <c r="M235" t="str" cm="1">
        <f t="array" ref="M235">_xlfn.TEXTJOIN(", ", TRUE, IFERROR(VLOOKUP(_xlfn.TEXTSPLIT(L235, ", "), Index!$C$8:$D$58, 2, FALSE), ""))</f>
        <v/>
      </c>
      <c r="N235" t="e" cm="1" vm="1">
        <f t="array" ref="N235">_xlfn.TEXTJOIN(", ", TRUE, _xlfn.UNIQUE(_xlfn.FILTERXML("&lt;t&gt;&lt;s&gt;" &amp; SUBSTITUTE(_xlfn.TEXTJOIN(", ", TRUE, _xlfn.UNIQUE(_xlfn._xlws.FILTER(IFERROR(VLOOKUP(LEFT(_xlfn.TEXTSPLIT(L235, ", "), FIND("-", _xlfn.TEXTSPLIT(L235, ", ")) - 1), Index!$F$8:$G$13, 2, FALSE), ""), IFERROR(VLOOKUP(LEFT(_xlfn.TEXTSPLIT(L235, ", "), FIND("-", _xlfn.TEXTSPLIT(L235, ", ")) - 1), Index!$F$8:$G$13, 2, FALSE), "") &lt;&gt; ""))), ", ", "&lt;/s&gt;&lt;s&gt;") &amp; "&lt;/s&gt;&lt;/t&gt;", "//s[normalize-space()]")))</f>
        <v>#VALUE!</v>
      </c>
      <c r="O235" t="str" cm="1">
        <f t="array" ref="O235">IFERROR(INDEX(Index!$C$8:$C$58, MATCH(TRUE, ISNUMBER(SEARCH(Index!$C$8:$C$58, Articles_collection_modified!A235)), 0)), "")</f>
        <v/>
      </c>
      <c r="P235" t="str">
        <f>IFERROR(VLOOKUP(LEFT(O235, FIND("-", O235)-1), Index!$F$8:$G$13, 2, FALSE), "Not Found")</f>
        <v>Not Found</v>
      </c>
      <c r="Q235" t="str">
        <f>IFERROR(VLOOKUP(O235, Index!$C$8:$D$58, 2, FALSE), "Not Found")</f>
        <v>Not Found</v>
      </c>
    </row>
    <row r="236" spans="1:17" x14ac:dyDescent="0.3">
      <c r="A236" t="str">
        <f>LEFT(Articles_collection_modified!A236, FIND(",", Articles_collection_modified!A236) - 1)</f>
        <v>Next-Gen Biodegradable Hydraulic Fluids Overcome Performance Challenges</v>
      </c>
      <c r="B236" t="str">
        <f>MID(Articles_collection_modified!A236, FIND(",", Articles_collection_modified!A236) + 1, FIND(",", Articles_collection_modified!A236, FIND(",", Articles_collection_modified!A236) + 1) - FIND(",", Articles_collection_modified!A236) - 1)</f>
        <v>https://www.powermotiontech.com/hydraulics/hydraulic-fluids/article/55276496/next-gen-biodegradable-hydraulic-fluids-overcome-performance-challenges</v>
      </c>
      <c r="C236" t="str">
        <f>IF(ISNUMBER(FIND(", vol",Articles_collection_modified!A236)), MID(Articles_collection_modified!A236, FIND(", vol", Articles_collection_modified!A236) + 5, FIND(",", Articles_collection_modified!A236, FIND(", vol", Articles_collection_modified!A236) + 5) - FIND(", vol", Articles_collection_modified!A236) - 5), MID(Articles_collection_modified!A236, FIND(",vol", Articles_collection_modified!A236) + 4, FIND(",", Articles_collection_modified!A236, FIND(",vol", Articles_collection_modified!A236) + 4) - FIND(",vol",Articles_collection_modified!A236) - 4))</f>
        <v>9</v>
      </c>
      <c r="D236" t="str">
        <f>IF(ISNUMBER(FIND(", 20", Articles_collection_modified!A236)), MID(Articles_collection_modified!A236, FIND(", 20", Articles_collection_modified!A236) + 2, FIND(",", Articles_collection_modified!A236, FIND(", 20", Articles_collection_modified!A236) + 2) - FIND(", 20", Articles_collection_modified!A236) - 2), MID(Articles_collection_modified!A236, FIND(",20", Articles_collection_modified!A236) + 1, FIND(",", Articles_collection_modified!A236, FIND(",20", Articles_collection_modified!A236) + 1) - FIND(",20", Articles_collection_modified!A236) - 1))</f>
        <v>2025-w14</v>
      </c>
      <c r="E236" t="str">
        <f t="shared" si="6"/>
        <v>2025</v>
      </c>
      <c r="F236" t="str">
        <f t="shared" si="7"/>
        <v>14</v>
      </c>
      <c r="G236" t="str" cm="1">
        <f t="array" ref="G236">_xlfn.TEXTJOIN(", ", TRUE, IF(ISNUMBER(SEARCH(Index!$A$8:$A$22, Articles_collection_modified!A236)), Index!$A$8:$A$22, ""))</f>
        <v>Hydraulics, Sustainability</v>
      </c>
      <c r="H236" t="str" cm="1">
        <f t="array" ref="H236">IFERROR(INDEX(Index!$A$8:$A$22, MATCH(TRUE, ISNUMBER(SEARCH(Index!$A$8:$A$22, Articles_collection_modified!A236)), 0)), "")</f>
        <v>Hydraulics</v>
      </c>
      <c r="I236" t="str" cm="1">
        <f t="array" ref="I236">IFERROR(INDEX(Index!$A$3:$A$5, MATCH(TRUE, ISNUMBER(SEARCH(Index!$A$3:$A$5, Articles_collection_modified!A236)), 0)), "")</f>
        <v>Technology</v>
      </c>
      <c r="J236" t="str" cm="1">
        <f t="array" ref="J236">IFERROR(INDEX(Index!$A$25:$A$69, MATCH(TRUE, ISNUMBER(SEARCH(Index!$A$25:$A$69, Articles_collection_modified!A236)), 0)), "")</f>
        <v>Materials</v>
      </c>
      <c r="K236" t="str" cm="1">
        <f t="array" ref="K236">IFERROR(INDEX(Index!$C$3:$C$5, MATCH(TRUE, ISNUMBER(SEARCH(Index!$C$3:$C$5, Articles_collection_modified!A236)), 0)), "")</f>
        <v>H2</v>
      </c>
      <c r="L236" t="str" cm="1">
        <f t="array" ref="L236">_xlfn.TEXTJOIN(", ", TRUE, IF(ISNUMBER(SEARCH(Index!$C$8:$C$58, Articles_collection_modified!A236)), Index!$C$8:$C$58, ""))</f>
        <v>ES-5</v>
      </c>
      <c r="M236" t="str" cm="1">
        <f t="array" ref="M236">_xlfn.TEXTJOIN(", ", TRUE, IFERROR(VLOOKUP(_xlfn.TEXTSPLIT(L236, ", "), Index!$C$8:$D$58, 2, FALSE), ""))</f>
        <v>Promoting Biodiversity</v>
      </c>
      <c r="N236" t="str" cm="1">
        <f t="array" ref="N236">_xlfn.TEXTJOIN(", ", TRUE, _xlfn.UNIQUE(_xlfn.FILTERXML("&lt;t&gt;&lt;s&gt;" &amp; SUBSTITUTE(_xlfn.TEXTJOIN(", ", TRUE, _xlfn.UNIQUE(_xlfn._xlws.FILTER(IFERROR(VLOOKUP(LEFT(_xlfn.TEXTSPLIT(L236, ", "), FIND("-", _xlfn.TEXTSPLIT(L236, ", ")) - 1), Index!$F$8:$G$13, 2, FALSE), ""), IFERROR(VLOOKUP(LEFT(_xlfn.TEXTSPLIT(L236, ", "), FIND("-", _xlfn.TEXTSPLIT(L236, ", ")) - 1), Index!$F$8:$G$13, 2, FALSE), "") &lt;&gt; ""))), ", ", "&lt;/s&gt;&lt;s&gt;") &amp; "&lt;/s&gt;&lt;/t&gt;", "//s[normalize-space()]")))</f>
        <v>Ecological Sustainability</v>
      </c>
      <c r="O236" t="str" cm="1">
        <f t="array" ref="O236">IFERROR(INDEX(Index!$C$8:$C$58, MATCH(TRUE, ISNUMBER(SEARCH(Index!$C$8:$C$58, Articles_collection_modified!A236)), 0)), "")</f>
        <v>ES-5</v>
      </c>
      <c r="P236" t="str">
        <f>IFERROR(VLOOKUP(LEFT(O236, FIND("-", O236)-1), Index!$F$8:$G$13, 2, FALSE), "Not Found")</f>
        <v>Ecological Sustainability</v>
      </c>
      <c r="Q236" t="str">
        <f>IFERROR(VLOOKUP(O236, Index!$C$8:$D$58, 2, FALSE), "Not Found")</f>
        <v>Promoting Biodiversity</v>
      </c>
    </row>
    <row r="237" spans="1:17" x14ac:dyDescent="0.3">
      <c r="A237" t="str">
        <f>LEFT(Articles_collection_modified!A237, FIND(",", Articles_collection_modified!A237) - 1)</f>
        <v>bauma 2025 to Showcase Major Industry Trends in Construction and Mining</v>
      </c>
      <c r="B237" t="str">
        <f>MID(Articles_collection_modified!A237, FIND(",", Articles_collection_modified!A237) + 1, FIND(",", Articles_collection_modified!A237, FIND(",", Articles_collection_modified!A237) + 1) - FIND(",", Articles_collection_modified!A237) - 1)</f>
        <v>https://www.powermotiontech.com/technologies/news/55277519/bauma-2025-major-industry-trends-in-construction-and-mining-equipment</v>
      </c>
      <c r="C237" t="str">
        <f>IF(ISNUMBER(FIND(", vol",Articles_collection_modified!A237)), MID(Articles_collection_modified!A237, FIND(", vol", Articles_collection_modified!A237) + 5, FIND(",", Articles_collection_modified!A237, FIND(", vol", Articles_collection_modified!A237) + 5) - FIND(", vol", Articles_collection_modified!A237) - 5), MID(Articles_collection_modified!A237, FIND(",vol", Articles_collection_modified!A237) + 4, FIND(",", Articles_collection_modified!A237, FIND(",vol", Articles_collection_modified!A237) + 4) - FIND(",vol",Articles_collection_modified!A237) - 4))</f>
        <v>9</v>
      </c>
      <c r="D237" t="str">
        <f>IF(ISNUMBER(FIND(", 20", Articles_collection_modified!A237)), MID(Articles_collection_modified!A237, FIND(", 20", Articles_collection_modified!A237) + 2, FIND(",", Articles_collection_modified!A237, FIND(", 20", Articles_collection_modified!A237) + 2) - FIND(", 20", Articles_collection_modified!A237) - 2), MID(Articles_collection_modified!A237, FIND(",20", Articles_collection_modified!A237) + 1, FIND(",", Articles_collection_modified!A237, FIND(",20", Articles_collection_modified!A237) + 1) - FIND(",20", Articles_collection_modified!A237) - 1))</f>
        <v>2025-w13</v>
      </c>
      <c r="E237" t="str">
        <f t="shared" si="6"/>
        <v>2025</v>
      </c>
      <c r="F237" t="str">
        <f t="shared" si="7"/>
        <v>13</v>
      </c>
      <c r="G237" t="str" cm="1">
        <f t="array" ref="G237">_xlfn.TEXTJOIN(", ", TRUE, IF(ISNUMBER(SEARCH(Index!$A$8:$A$22, Articles_collection_modified!A237)), Index!$A$8:$A$22, ""))</f>
        <v>Sustainability</v>
      </c>
      <c r="H237" t="str" cm="1">
        <f t="array" ref="H237">IFERROR(INDEX(Index!$A$8:$A$22, MATCH(TRUE, ISNUMBER(SEARCH(Index!$A$8:$A$22, Articles_collection_modified!A237)), 0)), "")</f>
        <v>Sustainability</v>
      </c>
      <c r="I237" t="str" cm="1">
        <f t="array" ref="I237">IFERROR(INDEX(Index!$A$3:$A$5, MATCH(TRUE, ISNUMBER(SEARCH(Index!$A$3:$A$5, Articles_collection_modified!A237)), 0)), "")</f>
        <v>SEEP</v>
      </c>
      <c r="J237" t="str" cm="1">
        <f t="array" ref="J237">IFERROR(INDEX(Index!$A$25:$A$69, MATCH(TRUE, ISNUMBER(SEARCH(Index!$A$25:$A$69, Articles_collection_modified!A237)), 0)), "")</f>
        <v>market development</v>
      </c>
      <c r="K237" t="str" cm="1">
        <f t="array" ref="K237">IFERROR(INDEX(Index!$C$3:$C$5, MATCH(TRUE, ISNUMBER(SEARCH(Index!$C$3:$C$5, Articles_collection_modified!A237)), 0)), "")</f>
        <v>H1</v>
      </c>
      <c r="L237" t="str" cm="1">
        <f t="array" ref="L237">_xlfn.TEXTJOIN(", ", TRUE, IF(ISNUMBER(SEARCH(Index!$C$8:$C$58, Articles_collection_modified!A237)), Index!$C$8:$C$58, ""))</f>
        <v>ES-1, ES-2, HA-1</v>
      </c>
      <c r="M237" t="str" cm="1">
        <f t="array" ref="M237">_xlfn.TEXTJOIN(", ", TRUE, IFERROR(VLOOKUP(_xlfn.TEXTSPLIT(L237, ", "), Index!$C$8:$D$58, 2, FALSE), ""))</f>
        <v>Green Cities, Enhanced Emission Policy, Green &amp; Connected Construction site</v>
      </c>
      <c r="N237" t="str" cm="1">
        <f t="array" ref="N237">_xlfn.TEXTJOIN(", ", TRUE, _xlfn.UNIQUE(_xlfn.FILTERXML("&lt;t&gt;&lt;s&gt;" &amp; SUBSTITUTE(_xlfn.TEXTJOIN(", ", TRUE, _xlfn.UNIQUE(_xlfn._xlws.FILTER(IFERROR(VLOOKUP(LEFT(_xlfn.TEXTSPLIT(L237, ", "), FIND("-", _xlfn.TEXTSPLIT(L237, ", ")) - 1), Index!$F$8:$G$13, 2, FALSE), ""), IFERROR(VLOOKUP(LEFT(_xlfn.TEXTSPLIT(L237, ", "), FIND("-", _xlfn.TEXTSPLIT(L237, ", ")) - 1), Index!$F$8:$G$13, 2, FALSE), "") &lt;&gt; ""))), ", ", "&lt;/s&gt;&lt;s&gt;") &amp; "&lt;/s&gt;&lt;/t&gt;", "//s[normalize-space()]")))</f>
        <v>Ecological Sustainability, Hydraulic Applications Ecosystem</v>
      </c>
      <c r="O237" t="str" cm="1">
        <f t="array" ref="O237">IFERROR(INDEX(Index!$C$8:$C$58, MATCH(TRUE, ISNUMBER(SEARCH(Index!$C$8:$C$58, Articles_collection_modified!A237)), 0)), "")</f>
        <v>ES-1</v>
      </c>
      <c r="P237" t="str">
        <f>IFERROR(VLOOKUP(LEFT(O237, FIND("-", O237)-1), Index!$F$8:$G$13, 2, FALSE), "Not Found")</f>
        <v>Ecological Sustainability</v>
      </c>
      <c r="Q237" t="str">
        <f>IFERROR(VLOOKUP(O237, Index!$C$8:$D$58, 2, FALSE), "Not Found")</f>
        <v>Green Cities</v>
      </c>
    </row>
    <row r="238" spans="1:17" x14ac:dyDescent="0.3">
      <c r="A238" t="str">
        <f>LEFT(Articles_collection_modified!A238, FIND(",", Articles_collection_modified!A238) - 1)</f>
        <v>John Deere to showcase world's largest production tractor at Cereals 2025 | Industrial Vehicle Technology International</v>
      </c>
      <c r="B238" t="str">
        <f>MID(Articles_collection_modified!A238, FIND(",", Articles_collection_modified!A238) + 1, FIND(",", Articles_collection_modified!A238, FIND(",", Articles_collection_modified!A238) + 1) - FIND(",", Articles_collection_modified!A238) - 1)</f>
        <v>https://www.ivtinternational.com/news/agriculture/john-deere-to-showcase-worlds-largest-production-tractor-at-cereals-2025.html</v>
      </c>
      <c r="C238" t="str">
        <f>IF(ISNUMBER(FIND(", vol",Articles_collection_modified!A238)), MID(Articles_collection_modified!A238, FIND(", vol", Articles_collection_modified!A238) + 5, FIND(",", Articles_collection_modified!A238, FIND(", vol", Articles_collection_modified!A238) + 5) - FIND(", vol", Articles_collection_modified!A238) - 5), MID(Articles_collection_modified!A238, FIND(",vol", Articles_collection_modified!A238) + 4, FIND(",", Articles_collection_modified!A238, FIND(",vol", Articles_collection_modified!A238) + 4) - FIND(",vol",Articles_collection_modified!A238) - 4))</f>
        <v>10</v>
      </c>
      <c r="D238" t="str">
        <f>IF(ISNUMBER(FIND(", 20", Articles_collection_modified!A238)), MID(Articles_collection_modified!A238, FIND(", 20", Articles_collection_modified!A238) + 2, FIND(",", Articles_collection_modified!A238, FIND(", 20", Articles_collection_modified!A238) + 2) - FIND(", 20", Articles_collection_modified!A238) - 2), MID(Articles_collection_modified!A238, FIND(",20", Articles_collection_modified!A238) + 1, FIND(",", Articles_collection_modified!A238, FIND(",20", Articles_collection_modified!A238) + 1) - FIND(",20", Articles_collection_modified!A238) - 1))</f>
        <v>2025-w17</v>
      </c>
      <c r="E238" t="str">
        <f t="shared" si="6"/>
        <v>2025</v>
      </c>
      <c r="F238" t="str">
        <f t="shared" si="7"/>
        <v>17</v>
      </c>
      <c r="G238" t="str" cm="1">
        <f t="array" ref="G238">_xlfn.TEXTJOIN(", ", TRUE, IF(ISNUMBER(SEARCH(Index!$A$8:$A$22, Articles_collection_modified!A238)), Index!$A$8:$A$22, ""))</f>
        <v>Mobile</v>
      </c>
      <c r="H238" t="str" cm="1">
        <f t="array" ref="H238">IFERROR(INDEX(Index!$A$8:$A$22, MATCH(TRUE, ISNUMBER(SEARCH(Index!$A$8:$A$22, Articles_collection_modified!A238)), 0)), "")</f>
        <v>Mobile</v>
      </c>
      <c r="I238" t="str" cm="1">
        <f t="array" ref="I238">IFERROR(INDEX(Index!$A$3:$A$5, MATCH(TRUE, ISNUMBER(SEARCH(Index!$A$3:$A$5, Articles_collection_modified!A238)), 0)), "")</f>
        <v>product release</v>
      </c>
      <c r="J238" t="str" cm="1">
        <f t="array" ref="J238">IFERROR(INDEX(Index!$A$25:$A$69, MATCH(TRUE, ISNUMBER(SEARCH(Index!$A$25:$A$69, Articles_collection_modified!A238)), 0)), "")</f>
        <v>System</v>
      </c>
      <c r="K238" t="str" cm="1">
        <f t="array" ref="K238">IFERROR(INDEX(Index!$C$3:$C$5, MATCH(TRUE, ISNUMBER(SEARCH(Index!$C$3:$C$5, Articles_collection_modified!A238)), 0)), "")</f>
        <v>H1</v>
      </c>
      <c r="L238" t="str" cm="1">
        <f t="array" ref="L238">_xlfn.TEXTJOIN(", ", TRUE, IF(ISNUMBER(SEARCH(Index!$C$8:$C$58, Articles_collection_modified!A238)), Index!$C$8:$C$58, ""))</f>
        <v>HA-3</v>
      </c>
      <c r="M238" t="str" cm="1">
        <f t="array" ref="M238">_xlfn.TEXTJOIN(", ", TRUE, IFERROR(VLOOKUP(_xlfn.TEXTSPLIT(L238, ", "), Index!$C$8:$D$58, 2, FALSE), ""))</f>
        <v>Smart Farming</v>
      </c>
      <c r="N238" t="str" cm="1">
        <f t="array" ref="N238">_xlfn.TEXTJOIN(", ", TRUE, _xlfn.UNIQUE(_xlfn.FILTERXML("&lt;t&gt;&lt;s&gt;" &amp; SUBSTITUTE(_xlfn.TEXTJOIN(", ", TRUE, _xlfn.UNIQUE(_xlfn._xlws.FILTER(IFERROR(VLOOKUP(LEFT(_xlfn.TEXTSPLIT(L238, ", "), FIND("-", _xlfn.TEXTSPLIT(L238, ", ")) - 1), Index!$F$8:$G$13, 2, FALSE), ""), IFERROR(VLOOKUP(LEFT(_xlfn.TEXTSPLIT(L238, ", "), FIND("-", _xlfn.TEXTSPLIT(L238, ", ")) - 1), Index!$F$8:$G$13, 2, FALSE), "") &lt;&gt; ""))), ", ", "&lt;/s&gt;&lt;s&gt;") &amp; "&lt;/s&gt;&lt;/t&gt;", "//s[normalize-space()]")))</f>
        <v>Hydraulic Applications Ecosystem</v>
      </c>
      <c r="O238" t="str" cm="1">
        <f t="array" ref="O238">IFERROR(INDEX(Index!$C$8:$C$58, MATCH(TRUE, ISNUMBER(SEARCH(Index!$C$8:$C$58, Articles_collection_modified!A238)), 0)), "")</f>
        <v>HA-3</v>
      </c>
      <c r="P238" t="str">
        <f>IFERROR(VLOOKUP(LEFT(O238, FIND("-", O238)-1), Index!$F$8:$G$13, 2, FALSE), "Not Found")</f>
        <v>Hydraulic Applications Ecosystem</v>
      </c>
      <c r="Q238" t="str">
        <f>IFERROR(VLOOKUP(O238, Index!$C$8:$D$58, 2, FALSE), "Not Found")</f>
        <v>Smart Farming</v>
      </c>
    </row>
    <row r="239" spans="1:17" x14ac:dyDescent="0.3">
      <c r="A239" t="str">
        <f>LEFT(Articles_collection_modified!A239, FIND(",", Articles_collection_modified!A239) - 1)</f>
        <v>FEATURE: The future of HMI | Industrial Vehicle Technology International</v>
      </c>
      <c r="B239" t="str">
        <f>MID(Articles_collection_modified!A239, FIND(",", Articles_collection_modified!A239) + 1, FIND(",", Articles_collection_modified!A239, FIND(",", Articles_collection_modified!A239) + 1) - FIND(",", Articles_collection_modified!A239) - 1)</f>
        <v>https://www.ivtinternational.com/features/feature-the-future-of-hmis.html</v>
      </c>
      <c r="C239" t="str">
        <f>IF(ISNUMBER(FIND(", vol",Articles_collection_modified!A239)), MID(Articles_collection_modified!A239, FIND(", vol", Articles_collection_modified!A239) + 5, FIND(",", Articles_collection_modified!A239, FIND(", vol", Articles_collection_modified!A239) + 5) - FIND(", vol", Articles_collection_modified!A239) - 5), MID(Articles_collection_modified!A239, FIND(",vol", Articles_collection_modified!A239) + 4, FIND(",", Articles_collection_modified!A239, FIND(",vol", Articles_collection_modified!A239) + 4) - FIND(",vol",Articles_collection_modified!A239) - 4))</f>
        <v>10</v>
      </c>
      <c r="D239" t="str">
        <f>IF(ISNUMBER(FIND(", 20", Articles_collection_modified!A239)), MID(Articles_collection_modified!A239, FIND(", 20", Articles_collection_modified!A239) + 2, FIND(",", Articles_collection_modified!A239, FIND(", 20", Articles_collection_modified!A239) + 2) - FIND(", 20", Articles_collection_modified!A239) - 2), MID(Articles_collection_modified!A239, FIND(",20", Articles_collection_modified!A239) + 1, FIND(",", Articles_collection_modified!A239, FIND(",20", Articles_collection_modified!A239) + 1) - FIND(",20", Articles_collection_modified!A239) - 1))</f>
        <v>2025-w14</v>
      </c>
      <c r="E239" t="str">
        <f t="shared" si="6"/>
        <v>2025</v>
      </c>
      <c r="F239" t="str">
        <f t="shared" si="7"/>
        <v>14</v>
      </c>
      <c r="G239" t="str" cm="1">
        <f t="array" ref="G239">_xlfn.TEXTJOIN(", ", TRUE, IF(ISNUMBER(SEARCH(Index!$A$8:$A$22, Articles_collection_modified!A239)), Index!$A$8:$A$22, ""))</f>
        <v>Mobile</v>
      </c>
      <c r="H239" t="str" cm="1">
        <f t="array" ref="H239">IFERROR(INDEX(Index!$A$8:$A$22, MATCH(TRUE, ISNUMBER(SEARCH(Index!$A$8:$A$22, Articles_collection_modified!A239)), 0)), "")</f>
        <v>Mobile</v>
      </c>
      <c r="I239" t="str" cm="1">
        <f t="array" ref="I239">IFERROR(INDEX(Index!$A$3:$A$5, MATCH(TRUE, ISNUMBER(SEARCH(Index!$A$3:$A$5, Articles_collection_modified!A239)), 0)), "")</f>
        <v>Technology</v>
      </c>
      <c r="J239" t="str" cm="1">
        <f t="array" ref="J239">IFERROR(INDEX(Index!$A$25:$A$69, MATCH(TRUE, ISNUMBER(SEARCH(Index!$A$25:$A$69, Articles_collection_modified!A239)), 0)), "")</f>
        <v>HMI</v>
      </c>
      <c r="K239" t="str" cm="1">
        <f t="array" ref="K239">IFERROR(INDEX(Index!$C$3:$C$5, MATCH(TRUE, ISNUMBER(SEARCH(Index!$C$3:$C$5, Articles_collection_modified!A239)), 0)), "")</f>
        <v>H2</v>
      </c>
      <c r="L239" t="str" cm="1">
        <f t="array" ref="L239">_xlfn.TEXTJOIN(", ", TRUE, IF(ISNUMBER(SEARCH(Index!$C$8:$C$58, Articles_collection_modified!A239)), Index!$C$8:$C$58, ""))</f>
        <v>SD-4</v>
      </c>
      <c r="M239" t="str" cm="1">
        <f t="array" ref="M239">_xlfn.TEXTJOIN(", ", TRUE, IFERROR(VLOOKUP(_xlfn.TEXTSPLIT(L239, ", "), Index!$C$8:$D$58, 2, FALSE), ""))</f>
        <v>Big Data Value Creation</v>
      </c>
      <c r="N239" t="str" cm="1">
        <f t="array" ref="N239">_xlfn.TEXTJOIN(", ", TRUE, _xlfn.UNIQUE(_xlfn.FILTERXML("&lt;t&gt;&lt;s&gt;" &amp; SUBSTITUTE(_xlfn.TEXTJOIN(", ", TRUE, _xlfn.UNIQUE(_xlfn._xlws.FILTER(IFERROR(VLOOKUP(LEFT(_xlfn.TEXTSPLIT(L239, ", "), FIND("-", _xlfn.TEXTSPLIT(L239, ", ")) - 1), Index!$F$8:$G$13, 2, FALSE), ""), IFERROR(VLOOKUP(LEFT(_xlfn.TEXTSPLIT(L239, ", "), FIND("-", _xlfn.TEXTSPLIT(L239, ", ")) - 1), Index!$F$8:$G$13, 2, FALSE), "") &lt;&gt; ""))), ", ", "&lt;/s&gt;&lt;s&gt;") &amp; "&lt;/s&gt;&lt;/t&gt;", "//s[normalize-space()]")))</f>
        <v>Smart Data Usage</v>
      </c>
      <c r="O239" t="str" cm="1">
        <f t="array" ref="O239">IFERROR(INDEX(Index!$C$8:$C$58, MATCH(TRUE, ISNUMBER(SEARCH(Index!$C$8:$C$58, Articles_collection_modified!A239)), 0)), "")</f>
        <v>SD-4</v>
      </c>
      <c r="P239" t="str">
        <f>IFERROR(VLOOKUP(LEFT(O239, FIND("-", O239)-1), Index!$F$8:$G$13, 2, FALSE), "Not Found")</f>
        <v>Smart Data Usage</v>
      </c>
      <c r="Q239" t="str">
        <f>IFERROR(VLOOKUP(O239, Index!$C$8:$D$58, 2, FALSE), "Not Found")</f>
        <v>Big Data Value Creation</v>
      </c>
    </row>
    <row r="240" spans="1:17" x14ac:dyDescent="0.3">
      <c r="A240" t="str">
        <f>LEFT(Articles_collection_modified!A240, FIND(",", Articles_collection_modified!A240) - 1)</f>
        <v>Volvo CE expands suite of digital tools and solutions | Industrial Vehicle Technology International</v>
      </c>
      <c r="B240" t="str">
        <f>MID(Articles_collection_modified!A240, FIND(",", Articles_collection_modified!A240) + 1, FIND(",", Articles_collection_modified!A240, FIND(",", Articles_collection_modified!A240) + 1) - FIND(",", Articles_collection_modified!A240) - 1)</f>
        <v>https://www.ivtinternational.com/news/construction/volvo-ce-expands-suite-of-digital-tools-and-solutions.html</v>
      </c>
      <c r="C240" t="str">
        <f>IF(ISNUMBER(FIND(", vol",Articles_collection_modified!A240)), MID(Articles_collection_modified!A240, FIND(", vol", Articles_collection_modified!A240) + 5, FIND(",", Articles_collection_modified!A240, FIND(", vol", Articles_collection_modified!A240) + 5) - FIND(", vol", Articles_collection_modified!A240) - 5), MID(Articles_collection_modified!A240, FIND(",vol", Articles_collection_modified!A240) + 4, FIND(",", Articles_collection_modified!A240, FIND(",vol", Articles_collection_modified!A240) + 4) - FIND(",vol",Articles_collection_modified!A240) - 4))</f>
        <v>10</v>
      </c>
      <c r="D240" t="str">
        <f>IF(ISNUMBER(FIND(", 20", Articles_collection_modified!A240)), MID(Articles_collection_modified!A240, FIND(", 20", Articles_collection_modified!A240) + 2, FIND(",", Articles_collection_modified!A240, FIND(", 20", Articles_collection_modified!A240) + 2) - FIND(", 20", Articles_collection_modified!A240) - 2), MID(Articles_collection_modified!A240, FIND(",20", Articles_collection_modified!A240) + 1, FIND(",", Articles_collection_modified!A240, FIND(",20", Articles_collection_modified!A240) + 1) - FIND(",20", Articles_collection_modified!A240) - 1))</f>
        <v>2025-w16</v>
      </c>
      <c r="E240" t="str">
        <f t="shared" si="6"/>
        <v>2025</v>
      </c>
      <c r="F240" t="str">
        <f t="shared" si="7"/>
        <v>16</v>
      </c>
      <c r="G240" t="str" cm="1">
        <f t="array" ref="G240">_xlfn.TEXTJOIN(", ", TRUE, IF(ISNUMBER(SEARCH(Index!$A$8:$A$22, Articles_collection_modified!A240)), Index!$A$8:$A$22, ""))</f>
        <v>Mobile</v>
      </c>
      <c r="H240" t="str" cm="1">
        <f t="array" ref="H240">IFERROR(INDEX(Index!$A$8:$A$22, MATCH(TRUE, ISNUMBER(SEARCH(Index!$A$8:$A$22, Articles_collection_modified!A240)), 0)), "")</f>
        <v>Mobile</v>
      </c>
      <c r="I240" t="str" cm="1">
        <f t="array" ref="I240">IFERROR(INDEX(Index!$A$3:$A$5, MATCH(TRUE, ISNUMBER(SEARCH(Index!$A$3:$A$5, Articles_collection_modified!A240)), 0)), "")</f>
        <v>product release</v>
      </c>
      <c r="J240" t="str" cm="1">
        <f t="array" ref="J240">IFERROR(INDEX(Index!$A$25:$A$69, MATCH(TRUE, ISNUMBER(SEARCH(Index!$A$25:$A$69, Articles_collection_modified!A240)), 0)), "")</f>
        <v>Software</v>
      </c>
      <c r="K240" t="str" cm="1">
        <f t="array" ref="K240">IFERROR(INDEX(Index!$C$3:$C$5, MATCH(TRUE, ISNUMBER(SEARCH(Index!$C$3:$C$5, Articles_collection_modified!A240)), 0)), "")</f>
        <v>H1</v>
      </c>
      <c r="L240" t="str" cm="1">
        <f t="array" ref="L240">_xlfn.TEXTJOIN(", ", TRUE, IF(ISNUMBER(SEARCH(Index!$C$8:$C$58, Articles_collection_modified!A240)), Index!$C$8:$C$58, ""))</f>
        <v>HA-1</v>
      </c>
      <c r="M240" t="str" cm="1">
        <f t="array" ref="M240">_xlfn.TEXTJOIN(", ", TRUE, IFERROR(VLOOKUP(_xlfn.TEXTSPLIT(L240, ", "), Index!$C$8:$D$58, 2, FALSE), ""))</f>
        <v>Green &amp; Connected Construction site</v>
      </c>
      <c r="N240" t="str" cm="1">
        <f t="array" ref="N240">_xlfn.TEXTJOIN(", ", TRUE, _xlfn.UNIQUE(_xlfn.FILTERXML("&lt;t&gt;&lt;s&gt;" &amp; SUBSTITUTE(_xlfn.TEXTJOIN(", ", TRUE, _xlfn.UNIQUE(_xlfn._xlws.FILTER(IFERROR(VLOOKUP(LEFT(_xlfn.TEXTSPLIT(L240, ", "), FIND("-", _xlfn.TEXTSPLIT(L240, ", ")) - 1), Index!$F$8:$G$13, 2, FALSE), ""), IFERROR(VLOOKUP(LEFT(_xlfn.TEXTSPLIT(L240, ", "), FIND("-", _xlfn.TEXTSPLIT(L240, ", ")) - 1), Index!$F$8:$G$13, 2, FALSE), "") &lt;&gt; ""))), ", ", "&lt;/s&gt;&lt;s&gt;") &amp; "&lt;/s&gt;&lt;/t&gt;", "//s[normalize-space()]")))</f>
        <v>Hydraulic Applications Ecosystem</v>
      </c>
      <c r="O240" t="str" cm="1">
        <f t="array" ref="O240">IFERROR(INDEX(Index!$C$8:$C$58, MATCH(TRUE, ISNUMBER(SEARCH(Index!$C$8:$C$58, Articles_collection_modified!A240)), 0)), "")</f>
        <v>HA-1</v>
      </c>
      <c r="P240" t="str">
        <f>IFERROR(VLOOKUP(LEFT(O240, FIND("-", O240)-1), Index!$F$8:$G$13, 2, FALSE), "Not Found")</f>
        <v>Hydraulic Applications Ecosystem</v>
      </c>
      <c r="Q240" t="str">
        <f>IFERROR(VLOOKUP(O240, Index!$C$8:$D$58, 2, FALSE), "Not Found")</f>
        <v>Green &amp; Connected Construction site</v>
      </c>
    </row>
    <row r="241" spans="1:17" x14ac:dyDescent="0.3">
      <c r="A241" t="str">
        <f>LEFT(Articles_collection_modified!A241, FIND(",", Articles_collection_modified!A241) - 1)</f>
        <v>Volvo CE upgrades compact electric machines | Industrial Vehicle Technology International</v>
      </c>
      <c r="B241" t="str">
        <f>MID(Articles_collection_modified!A241, FIND(",", Articles_collection_modified!A241) + 1, FIND(",", Articles_collection_modified!A241, FIND(",", Articles_collection_modified!A241) + 1) - FIND(",", Articles_collection_modified!A241) - 1)</f>
        <v>https://www.ivtinternational.com/news/hybrid-electric-vehicles/volvo-ce-upgrades-compact-electric-machines.html</v>
      </c>
      <c r="C241" t="str">
        <f>IF(ISNUMBER(FIND(", vol",Articles_collection_modified!A241)), MID(Articles_collection_modified!A241, FIND(", vol", Articles_collection_modified!A241) + 5, FIND(",", Articles_collection_modified!A241, FIND(", vol", Articles_collection_modified!A241) + 5) - FIND(", vol", Articles_collection_modified!A241) - 5), MID(Articles_collection_modified!A241, FIND(",vol", Articles_collection_modified!A241) + 4, FIND(",", Articles_collection_modified!A241, FIND(",vol", Articles_collection_modified!A241) + 4) - FIND(",vol",Articles_collection_modified!A241) - 4))</f>
        <v>10</v>
      </c>
      <c r="D241" t="str">
        <f>IF(ISNUMBER(FIND(", 20", Articles_collection_modified!A241)), MID(Articles_collection_modified!A241, FIND(", 20", Articles_collection_modified!A241) + 2, FIND(",", Articles_collection_modified!A241, FIND(", 20", Articles_collection_modified!A241) + 2) - FIND(", 20", Articles_collection_modified!A241) - 2), MID(Articles_collection_modified!A241, FIND(",20", Articles_collection_modified!A241) + 1, FIND(",", Articles_collection_modified!A241, FIND(",20", Articles_collection_modified!A241) + 1) - FIND(",20", Articles_collection_modified!A241) - 1))</f>
        <v>2025-w16</v>
      </c>
      <c r="E241" t="str">
        <f t="shared" si="6"/>
        <v>2025</v>
      </c>
      <c r="F241" t="str">
        <f t="shared" si="7"/>
        <v>16</v>
      </c>
      <c r="G241" t="str" cm="1">
        <f t="array" ref="G241">_xlfn.TEXTJOIN(", ", TRUE, IF(ISNUMBER(SEARCH(Index!$A$8:$A$22, Articles_collection_modified!A241)), Index!$A$8:$A$22, ""))</f>
        <v>Electrification, Mobile</v>
      </c>
      <c r="H241" t="str" cm="1">
        <f t="array" ref="H241">IFERROR(INDEX(Index!$A$8:$A$22, MATCH(TRUE, ISNUMBER(SEARCH(Index!$A$8:$A$22, Articles_collection_modified!A241)), 0)), "")</f>
        <v>Electrification</v>
      </c>
      <c r="I241" t="str" cm="1">
        <f t="array" ref="I241">IFERROR(INDEX(Index!$A$3:$A$5, MATCH(TRUE, ISNUMBER(SEARCH(Index!$A$3:$A$5, Articles_collection_modified!A241)), 0)), "")</f>
        <v>product release</v>
      </c>
      <c r="J241" t="str" cm="1">
        <f t="array" ref="J241">IFERROR(INDEX(Index!$A$25:$A$69, MATCH(TRUE, ISNUMBER(SEARCH(Index!$A$25:$A$69, Articles_collection_modified!A241)), 0)), "")</f>
        <v>System</v>
      </c>
      <c r="K241" t="str" cm="1">
        <f t="array" ref="K241">IFERROR(INDEX(Index!$C$3:$C$5, MATCH(TRUE, ISNUMBER(SEARCH(Index!$C$3:$C$5, Articles_collection_modified!A241)), 0)), "")</f>
        <v>H1</v>
      </c>
      <c r="L241" t="str" cm="1">
        <f t="array" ref="L241">_xlfn.TEXTJOIN(", ", TRUE, IF(ISNUMBER(SEARCH(Index!$C$8:$C$58, Articles_collection_modified!A241)), Index!$C$8:$C$58, ""))</f>
        <v>ES-1, ES-2, HA-1</v>
      </c>
      <c r="M241" t="str" cm="1">
        <f t="array" ref="M241">_xlfn.TEXTJOIN(", ", TRUE, IFERROR(VLOOKUP(_xlfn.TEXTSPLIT(L241, ", "), Index!$C$8:$D$58, 2, FALSE), ""))</f>
        <v>Green Cities, Enhanced Emission Policy, Green &amp; Connected Construction site</v>
      </c>
      <c r="N241" t="str" cm="1">
        <f t="array" ref="N241">_xlfn.TEXTJOIN(", ", TRUE, _xlfn.UNIQUE(_xlfn.FILTERXML("&lt;t&gt;&lt;s&gt;" &amp; SUBSTITUTE(_xlfn.TEXTJOIN(", ", TRUE, _xlfn.UNIQUE(_xlfn._xlws.FILTER(IFERROR(VLOOKUP(LEFT(_xlfn.TEXTSPLIT(L241, ", "), FIND("-", _xlfn.TEXTSPLIT(L241, ", ")) - 1), Index!$F$8:$G$13, 2, FALSE), ""), IFERROR(VLOOKUP(LEFT(_xlfn.TEXTSPLIT(L241, ", "), FIND("-", _xlfn.TEXTSPLIT(L241, ", ")) - 1), Index!$F$8:$G$13, 2, FALSE), "") &lt;&gt; ""))), ", ", "&lt;/s&gt;&lt;s&gt;") &amp; "&lt;/s&gt;&lt;/t&gt;", "//s[normalize-space()]")))</f>
        <v>Ecological Sustainability, Hydraulic Applications Ecosystem</v>
      </c>
      <c r="O241" t="str" cm="1">
        <f t="array" ref="O241">IFERROR(INDEX(Index!$C$8:$C$58, MATCH(TRUE, ISNUMBER(SEARCH(Index!$C$8:$C$58, Articles_collection_modified!A241)), 0)), "")</f>
        <v>ES-1</v>
      </c>
      <c r="P241" t="str">
        <f>IFERROR(VLOOKUP(LEFT(O241, FIND("-", O241)-1), Index!$F$8:$G$13, 2, FALSE), "Not Found")</f>
        <v>Ecological Sustainability</v>
      </c>
      <c r="Q241" t="str">
        <f>IFERROR(VLOOKUP(O241, Index!$C$8:$D$58, 2, FALSE), "Not Found")</f>
        <v>Green Cities</v>
      </c>
    </row>
    <row r="242" spans="1:17" x14ac:dyDescent="0.3">
      <c r="A242" t="str">
        <f>LEFT(Articles_collection_modified!A242, FIND(",", Articles_collection_modified!A242) - 1)</f>
        <v>Volvo CE partners with Unicontrol for advanced machine control technology | Industrial Vehicle Technology International</v>
      </c>
      <c r="B242" t="str">
        <f>MID(Articles_collection_modified!A242, FIND(",", Articles_collection_modified!A242) + 1, FIND(",", Articles_collection_modified!A242, FIND(",", Articles_collection_modified!A242) + 1) - FIND(",", Articles_collection_modified!A242) - 1)</f>
        <v>https://www.ivtinternational.com/news/construction/volvo-ce-partners-with-unicontrol-for-advanced-machine-control-technology.html</v>
      </c>
      <c r="C242" t="str">
        <f>IF(ISNUMBER(FIND(", vol",Articles_collection_modified!A242)), MID(Articles_collection_modified!A242, FIND(", vol", Articles_collection_modified!A242) + 5, FIND(",", Articles_collection_modified!A242, FIND(", vol", Articles_collection_modified!A242) + 5) - FIND(", vol", Articles_collection_modified!A242) - 5), MID(Articles_collection_modified!A242, FIND(",vol", Articles_collection_modified!A242) + 4, FIND(",", Articles_collection_modified!A242, FIND(",vol", Articles_collection_modified!A242) + 4) - FIND(",vol",Articles_collection_modified!A242) - 4))</f>
        <v>9</v>
      </c>
      <c r="D242" t="str">
        <f>IF(ISNUMBER(FIND(", 20", Articles_collection_modified!A242)), MID(Articles_collection_modified!A242, FIND(", 20", Articles_collection_modified!A242) + 2, FIND(",", Articles_collection_modified!A242, FIND(", 20", Articles_collection_modified!A242) + 2) - FIND(", 20", Articles_collection_modified!A242) - 2), MID(Articles_collection_modified!A242, FIND(",20", Articles_collection_modified!A242) + 1, FIND(",", Articles_collection_modified!A242, FIND(",20", Articles_collection_modified!A242) + 1) - FIND(",20", Articles_collection_modified!A242) - 1))</f>
        <v>2025-w14</v>
      </c>
      <c r="E242" t="str">
        <f t="shared" si="6"/>
        <v>2025</v>
      </c>
      <c r="F242" t="str">
        <f t="shared" si="7"/>
        <v>14</v>
      </c>
      <c r="G242" t="str" cm="1">
        <f t="array" ref="G242">_xlfn.TEXTJOIN(", ", TRUE, IF(ISNUMBER(SEARCH(Index!$A$8:$A$22, Articles_collection_modified!A242)), Index!$A$8:$A$22, ""))</f>
        <v>Mobile</v>
      </c>
      <c r="H242" t="str" cm="1">
        <f t="array" ref="H242">IFERROR(INDEX(Index!$A$8:$A$22, MATCH(TRUE, ISNUMBER(SEARCH(Index!$A$8:$A$22, Articles_collection_modified!A242)), 0)), "")</f>
        <v>Mobile</v>
      </c>
      <c r="I242" t="str" cm="1">
        <f t="array" ref="I242">IFERROR(INDEX(Index!$A$3:$A$5, MATCH(TRUE, ISNUMBER(SEARCH(Index!$A$3:$A$5, Articles_collection_modified!A242)), 0)), "")</f>
        <v>Technology</v>
      </c>
      <c r="J242" t="str" cm="1">
        <f t="array" ref="J242">IFERROR(INDEX(Index!$A$25:$A$69, MATCH(TRUE, ISNUMBER(SEARCH(Index!$A$25:$A$69, Articles_collection_modified!A242)), 0)), "")</f>
        <v>partnership</v>
      </c>
      <c r="K242" t="str" cm="1">
        <f t="array" ref="K242">IFERROR(INDEX(Index!$C$3:$C$5, MATCH(TRUE, ISNUMBER(SEARCH(Index!$C$3:$C$5, Articles_collection_modified!A242)), 0)), "")</f>
        <v>H1</v>
      </c>
      <c r="L242" t="str" cm="1">
        <f t="array" ref="L242">_xlfn.TEXTJOIN(", ", TRUE, IF(ISNUMBER(SEARCH(Index!$C$8:$C$58, Articles_collection_modified!A242)), Index!$C$8:$C$58, ""))</f>
        <v>HA-1</v>
      </c>
      <c r="M242" t="str" cm="1">
        <f t="array" ref="M242">_xlfn.TEXTJOIN(", ", TRUE, IFERROR(VLOOKUP(_xlfn.TEXTSPLIT(L242, ", "), Index!$C$8:$D$58, 2, FALSE), ""))</f>
        <v>Green &amp; Connected Construction site</v>
      </c>
      <c r="N242" t="str" cm="1">
        <f t="array" ref="N242">_xlfn.TEXTJOIN(", ", TRUE, _xlfn.UNIQUE(_xlfn.FILTERXML("&lt;t&gt;&lt;s&gt;" &amp; SUBSTITUTE(_xlfn.TEXTJOIN(", ", TRUE, _xlfn.UNIQUE(_xlfn._xlws.FILTER(IFERROR(VLOOKUP(LEFT(_xlfn.TEXTSPLIT(L242, ", "), FIND("-", _xlfn.TEXTSPLIT(L242, ", ")) - 1), Index!$F$8:$G$13, 2, FALSE), ""), IFERROR(VLOOKUP(LEFT(_xlfn.TEXTSPLIT(L242, ", "), FIND("-", _xlfn.TEXTSPLIT(L242, ", ")) - 1), Index!$F$8:$G$13, 2, FALSE), "") &lt;&gt; ""))), ", ", "&lt;/s&gt;&lt;s&gt;") &amp; "&lt;/s&gt;&lt;/t&gt;", "//s[normalize-space()]")))</f>
        <v>Hydraulic Applications Ecosystem</v>
      </c>
      <c r="O242" t="str" cm="1">
        <f t="array" ref="O242">IFERROR(INDEX(Index!$C$8:$C$58, MATCH(TRUE, ISNUMBER(SEARCH(Index!$C$8:$C$58, Articles_collection_modified!A242)), 0)), "")</f>
        <v>HA-1</v>
      </c>
      <c r="P242" t="str">
        <f>IFERROR(VLOOKUP(LEFT(O242, FIND("-", O242)-1), Index!$F$8:$G$13, 2, FALSE), "Not Found")</f>
        <v>Hydraulic Applications Ecosystem</v>
      </c>
      <c r="Q242" t="str">
        <f>IFERROR(VLOOKUP(O242, Index!$C$8:$D$58, 2, FALSE), "Not Found")</f>
        <v>Green &amp; Connected Construction site</v>
      </c>
    </row>
    <row r="243" spans="1:17" x14ac:dyDescent="0.3">
      <c r="A243" t="str">
        <f>LEFT(Articles_collection_modified!A243, FIND(",", Articles_collection_modified!A243) - 1)</f>
        <v>International Mining | ABD Solutions &amp; Mining3 partner to accelerate autonomy in mining</v>
      </c>
      <c r="B243" t="str">
        <f>MID(Articles_collection_modified!A243, FIND(",", Articles_collection_modified!A243) + 1, FIND(",", Articles_collection_modified!A243, FIND(",", Articles_collection_modified!A243) + 1) - FIND(",", Articles_collection_modified!A243) - 1)</f>
        <v>https://im-mining.com/2025/04/25/abd-solutions-mining3-partner-to-accelerate-autonomy-in-mining/</v>
      </c>
      <c r="C243" t="str">
        <f>IF(ISNUMBER(FIND(", vol",Articles_collection_modified!A243)), MID(Articles_collection_modified!A243, FIND(", vol", Articles_collection_modified!A243) + 5, FIND(",", Articles_collection_modified!A243, FIND(", vol", Articles_collection_modified!A243) + 5) - FIND(", vol", Articles_collection_modified!A243) - 5), MID(Articles_collection_modified!A243, FIND(",vol", Articles_collection_modified!A243) + 4, FIND(",", Articles_collection_modified!A243, FIND(",vol", Articles_collection_modified!A243) + 4) - FIND(",vol",Articles_collection_modified!A243) - 4))</f>
        <v>10</v>
      </c>
      <c r="D243" t="str">
        <f>IF(ISNUMBER(FIND(", 20", Articles_collection_modified!A243)), MID(Articles_collection_modified!A243, FIND(", 20", Articles_collection_modified!A243) + 2, FIND(",", Articles_collection_modified!A243, FIND(", 20", Articles_collection_modified!A243) + 2) - FIND(", 20", Articles_collection_modified!A243) - 2), MID(Articles_collection_modified!A243, FIND(",20", Articles_collection_modified!A243) + 1, FIND(",", Articles_collection_modified!A243, FIND(",20", Articles_collection_modified!A243) + 1) - FIND(",20", Articles_collection_modified!A243) - 1))</f>
        <v>2025-w17</v>
      </c>
      <c r="E243" t="str">
        <f t="shared" si="6"/>
        <v>2025</v>
      </c>
      <c r="F243" t="str">
        <f t="shared" si="7"/>
        <v>17</v>
      </c>
      <c r="G243" t="str" cm="1">
        <f t="array" ref="G243">_xlfn.TEXTJOIN(", ", TRUE, IF(ISNUMBER(SEARCH(Index!$A$8:$A$22, Articles_collection_modified!A243)), Index!$A$8:$A$22, ""))</f>
        <v>Mobile</v>
      </c>
      <c r="H243" t="str" cm="1">
        <f t="array" ref="H243">IFERROR(INDEX(Index!$A$8:$A$22, MATCH(TRUE, ISNUMBER(SEARCH(Index!$A$8:$A$22, Articles_collection_modified!A243)), 0)), "")</f>
        <v>Mobile</v>
      </c>
      <c r="I243" t="str" cm="1">
        <f t="array" ref="I243">IFERROR(INDEX(Index!$A$3:$A$5, MATCH(TRUE, ISNUMBER(SEARCH(Index!$A$3:$A$5, Articles_collection_modified!A243)), 0)), "")</f>
        <v>SEEP</v>
      </c>
      <c r="J243" t="str" cm="1">
        <f t="array" ref="J243">IFERROR(INDEX(Index!$A$25:$A$69, MATCH(TRUE, ISNUMBER(SEARCH(Index!$A$25:$A$69, Articles_collection_modified!A243)), 0)), "")</f>
        <v>partnership</v>
      </c>
      <c r="K243" t="str" cm="1">
        <f t="array" ref="K243">IFERROR(INDEX(Index!$C$3:$C$5, MATCH(TRUE, ISNUMBER(SEARCH(Index!$C$3:$C$5, Articles_collection_modified!A243)), 0)), "")</f>
        <v>H2</v>
      </c>
      <c r="L243" t="str" cm="1">
        <f t="array" ref="L243">_xlfn.TEXTJOIN(", ", TRUE, IF(ISNUMBER(SEARCH(Index!$C$8:$C$58, Articles_collection_modified!A243)), Index!$C$8:$C$58, ""))</f>
        <v>HA-8, IPr-4</v>
      </c>
      <c r="M243" t="str" cm="1">
        <f t="array" ref="M243">_xlfn.TEXTJOIN(", ", TRUE, IFERROR(VLOOKUP(_xlfn.TEXTSPLIT(L243, ", "), Index!$C$8:$D$58, 2, FALSE), ""))</f>
        <v>Sustainable Mining, Autonomus Intralofistic</v>
      </c>
      <c r="N243" t="str" cm="1">
        <f t="array" ref="N243">_xlfn.TEXTJOIN(", ", TRUE, _xlfn.UNIQUE(_xlfn.FILTERXML("&lt;t&gt;&lt;s&gt;" &amp; SUBSTITUTE(_xlfn.TEXTJOIN(", ", TRUE, _xlfn.UNIQUE(_xlfn._xlws.FILTER(IFERROR(VLOOKUP(LEFT(_xlfn.TEXTSPLIT(L243, ", "), FIND("-", _xlfn.TEXTSPLIT(L243, ", ")) - 1), Index!$F$8:$G$13, 2, FALSE), ""), IFERROR(VLOOKUP(LEFT(_xlfn.TEXTSPLIT(L243, ", "), FIND("-", _xlfn.TEXTSPLIT(L243, ", ")) - 1), Index!$F$8:$G$13, 2, FALSE), "") &lt;&gt; ""))), ", ", "&lt;/s&gt;&lt;s&gt;") &amp; "&lt;/s&gt;&lt;/t&gt;", "//s[normalize-space()]")))</f>
        <v>Hydraulic Applications Ecosystem, Intelligent Production</v>
      </c>
      <c r="O243" t="str" cm="1">
        <f t="array" ref="O243">IFERROR(INDEX(Index!$C$8:$C$58, MATCH(TRUE, ISNUMBER(SEARCH(Index!$C$8:$C$58, Articles_collection_modified!A243)), 0)), "")</f>
        <v>HA-8</v>
      </c>
      <c r="P243" t="str">
        <f>IFERROR(VLOOKUP(LEFT(O243, FIND("-", O243)-1), Index!$F$8:$G$13, 2, FALSE), "Not Found")</f>
        <v>Hydraulic Applications Ecosystem</v>
      </c>
      <c r="Q243" t="str">
        <f>IFERROR(VLOOKUP(O243, Index!$C$8:$D$58, 2, FALSE), "Not Found")</f>
        <v>Sustainable Mining</v>
      </c>
    </row>
    <row r="244" spans="1:17" x14ac:dyDescent="0.3">
      <c r="A244" t="str">
        <f>LEFT(Articles_collection_modified!A244, FIND(",", Articles_collection_modified!A244) - 1)</f>
        <v>International Mining | Africa set to be early adopter of FLS Rail-Running Conveyor</v>
      </c>
      <c r="B244" t="str">
        <f>MID(Articles_collection_modified!A244, FIND(",", Articles_collection_modified!A244) + 1, FIND(",", Articles_collection_modified!A244, FIND(",", Articles_collection_modified!A244) + 1) - FIND(",", Articles_collection_modified!A244) - 1)</f>
        <v>https://im-mining.com/2025/04/24/africa-set-to-be-early-adopter-of-fls-rail-running-conveyor/</v>
      </c>
      <c r="C244" t="str">
        <f>IF(ISNUMBER(FIND(", vol",Articles_collection_modified!A244)), MID(Articles_collection_modified!A244, FIND(", vol", Articles_collection_modified!A244) + 5, FIND(",", Articles_collection_modified!A244, FIND(", vol", Articles_collection_modified!A244) + 5) - FIND(", vol", Articles_collection_modified!A244) - 5), MID(Articles_collection_modified!A244, FIND(",vol", Articles_collection_modified!A244) + 4, FIND(",", Articles_collection_modified!A244, FIND(",vol", Articles_collection_modified!A244) + 4) - FIND(",vol",Articles_collection_modified!A244) - 4))</f>
        <v>10</v>
      </c>
      <c r="D244" t="str">
        <f>IF(ISNUMBER(FIND(", 20", Articles_collection_modified!A244)), MID(Articles_collection_modified!A244, FIND(", 20", Articles_collection_modified!A244) + 2, FIND(",", Articles_collection_modified!A244, FIND(", 20", Articles_collection_modified!A244) + 2) - FIND(", 20", Articles_collection_modified!A244) - 2), MID(Articles_collection_modified!A244, FIND(",20", Articles_collection_modified!A244) + 1, FIND(",", Articles_collection_modified!A244, FIND(",20", Articles_collection_modified!A244) + 1) - FIND(",20", Articles_collection_modified!A244) - 1))</f>
        <v>2025-w17</v>
      </c>
      <c r="E244" t="str">
        <f t="shared" si="6"/>
        <v>2025</v>
      </c>
      <c r="F244" t="str">
        <f t="shared" si="7"/>
        <v>17</v>
      </c>
      <c r="G244" t="str" cm="1">
        <f t="array" ref="G244">_xlfn.TEXTJOIN(", ", TRUE, IF(ISNUMBER(SEARCH(Index!$A$8:$A$22, Articles_collection_modified!A244)), Index!$A$8:$A$22, ""))</f>
        <v>Sustainability</v>
      </c>
      <c r="H244" t="str" cm="1">
        <f t="array" ref="H244">IFERROR(INDEX(Index!$A$8:$A$22, MATCH(TRUE, ISNUMBER(SEARCH(Index!$A$8:$A$22, Articles_collection_modified!A244)), 0)), "")</f>
        <v>Sustainability</v>
      </c>
      <c r="I244" t="str" cm="1">
        <f t="array" ref="I244">IFERROR(INDEX(Index!$A$3:$A$5, MATCH(TRUE, ISNUMBER(SEARCH(Index!$A$3:$A$5, Articles_collection_modified!A244)), 0)), "")</f>
        <v>SEEP</v>
      </c>
      <c r="J244" t="str" cm="1">
        <f t="array" ref="J244">IFERROR(INDEX(Index!$A$25:$A$69, MATCH(TRUE, ISNUMBER(SEARCH(Index!$A$25:$A$69, Articles_collection_modified!A244)), 0)), "")</f>
        <v>market development</v>
      </c>
      <c r="K244" t="str" cm="1">
        <f t="array" ref="K244">IFERROR(INDEX(Index!$C$3:$C$5, MATCH(TRUE, ISNUMBER(SEARCH(Index!$C$3:$C$5, Articles_collection_modified!A244)), 0)), "")</f>
        <v>H1</v>
      </c>
      <c r="L244" t="str" cm="1">
        <f t="array" ref="L244">_xlfn.TEXTJOIN(", ", TRUE, IF(ISNUMBER(SEARCH(Index!$C$8:$C$58, Articles_collection_modified!A244)), Index!$C$8:$C$58, ""))</f>
        <v>HA-8</v>
      </c>
      <c r="M244" t="str" cm="1">
        <f t="array" ref="M244">_xlfn.TEXTJOIN(", ", TRUE, IFERROR(VLOOKUP(_xlfn.TEXTSPLIT(L244, ", "), Index!$C$8:$D$58, 2, FALSE), ""))</f>
        <v>Sustainable Mining</v>
      </c>
      <c r="N244" t="str" cm="1">
        <f t="array" ref="N244">_xlfn.TEXTJOIN(", ", TRUE, _xlfn.UNIQUE(_xlfn.FILTERXML("&lt;t&gt;&lt;s&gt;" &amp; SUBSTITUTE(_xlfn.TEXTJOIN(", ", TRUE, _xlfn.UNIQUE(_xlfn._xlws.FILTER(IFERROR(VLOOKUP(LEFT(_xlfn.TEXTSPLIT(L244, ", "), FIND("-", _xlfn.TEXTSPLIT(L244, ", ")) - 1), Index!$F$8:$G$13, 2, FALSE), ""), IFERROR(VLOOKUP(LEFT(_xlfn.TEXTSPLIT(L244, ", "), FIND("-", _xlfn.TEXTSPLIT(L244, ", ")) - 1), Index!$F$8:$G$13, 2, FALSE), "") &lt;&gt; ""))), ", ", "&lt;/s&gt;&lt;s&gt;") &amp; "&lt;/s&gt;&lt;/t&gt;", "//s[normalize-space()]")))</f>
        <v>Hydraulic Applications Ecosystem</v>
      </c>
      <c r="O244" t="str" cm="1">
        <f t="array" ref="O244">IFERROR(INDEX(Index!$C$8:$C$58, MATCH(TRUE, ISNUMBER(SEARCH(Index!$C$8:$C$58, Articles_collection_modified!A244)), 0)), "")</f>
        <v>HA-8</v>
      </c>
      <c r="P244" t="str">
        <f>IFERROR(VLOOKUP(LEFT(O244, FIND("-", O244)-1), Index!$F$8:$G$13, 2, FALSE), "Not Found")</f>
        <v>Hydraulic Applications Ecosystem</v>
      </c>
      <c r="Q244" t="str">
        <f>IFERROR(VLOOKUP(O244, Index!$C$8:$D$58, 2, FALSE), "Not Found")</f>
        <v>Sustainable Mining</v>
      </c>
    </row>
    <row r="245" spans="1:17" x14ac:dyDescent="0.3">
      <c r="A245" t="str">
        <f>LEFT(Articles_collection_modified!A245, FIND(",", Articles_collection_modified!A245) - 1)</f>
        <v>International Mining | Liebherr gives more insight on Power Rail dynamic power transfer system</v>
      </c>
      <c r="B245" t="str">
        <f>MID(Articles_collection_modified!A245, FIND(",", Articles_collection_modified!A245) + 1, FIND(",", Articles_collection_modified!A245, FIND(",", Articles_collection_modified!A245) + 1) - FIND(",", Articles_collection_modified!A245) - 1)</f>
        <v>https://im-mining.com/2025/04/24/liebherr-gives-more-insight-on-power-rail-dynamic-power-transfer-system/</v>
      </c>
      <c r="C245" t="str">
        <f>IF(ISNUMBER(FIND(", vol",Articles_collection_modified!A245)), MID(Articles_collection_modified!A245, FIND(", vol", Articles_collection_modified!A245) + 5, FIND(",", Articles_collection_modified!A245, FIND(", vol", Articles_collection_modified!A245) + 5) - FIND(", vol", Articles_collection_modified!A245) - 5), MID(Articles_collection_modified!A245, FIND(",vol", Articles_collection_modified!A245) + 4, FIND(",", Articles_collection_modified!A245, FIND(",vol", Articles_collection_modified!A245) + 4) - FIND(",vol",Articles_collection_modified!A245) - 4))</f>
        <v>10</v>
      </c>
      <c r="D245" t="str">
        <f>IF(ISNUMBER(FIND(", 20", Articles_collection_modified!A245)), MID(Articles_collection_modified!A245, FIND(", 20", Articles_collection_modified!A245) + 2, FIND(",", Articles_collection_modified!A245, FIND(", 20", Articles_collection_modified!A245) + 2) - FIND(", 20", Articles_collection_modified!A245) - 2), MID(Articles_collection_modified!A245, FIND(",20", Articles_collection_modified!A245) + 1, FIND(",", Articles_collection_modified!A245, FIND(",20", Articles_collection_modified!A245) + 1) - FIND(",20", Articles_collection_modified!A245) - 1))</f>
        <v>2025-w17</v>
      </c>
      <c r="E245" t="str">
        <f t="shared" si="6"/>
        <v>2025</v>
      </c>
      <c r="F245" t="str">
        <f t="shared" si="7"/>
        <v>17</v>
      </c>
      <c r="G245" t="str" cm="1">
        <f t="array" ref="G245">_xlfn.TEXTJOIN(", ", TRUE, IF(ISNUMBER(SEARCH(Index!$A$8:$A$22, Articles_collection_modified!A245)), Index!$A$8:$A$22, ""))</f>
        <v>Electrification, Mobile</v>
      </c>
      <c r="H245" t="str" cm="1">
        <f t="array" ref="H245">IFERROR(INDEX(Index!$A$8:$A$22, MATCH(TRUE, ISNUMBER(SEARCH(Index!$A$8:$A$22, Articles_collection_modified!A245)), 0)), "")</f>
        <v>Electrification</v>
      </c>
      <c r="I245" t="str" cm="1">
        <f t="array" ref="I245">IFERROR(INDEX(Index!$A$3:$A$5, MATCH(TRUE, ISNUMBER(SEARCH(Index!$A$3:$A$5, Articles_collection_modified!A245)), 0)), "")</f>
        <v>Technology</v>
      </c>
      <c r="J245" t="str" cm="1">
        <f t="array" ref="J245">IFERROR(INDEX(Index!$A$25:$A$69, MATCH(TRUE, ISNUMBER(SEARCH(Index!$A$25:$A$69, Articles_collection_modified!A245)), 0)), "")</f>
        <v>System</v>
      </c>
      <c r="K245" t="str" cm="1">
        <f t="array" ref="K245">IFERROR(INDEX(Index!$C$3:$C$5, MATCH(TRUE, ISNUMBER(SEARCH(Index!$C$3:$C$5, Articles_collection_modified!A245)), 0)), "")</f>
        <v>H1</v>
      </c>
      <c r="L245" t="str" cm="1">
        <f t="array" ref="L245">_xlfn.TEXTJOIN(", ", TRUE, IF(ISNUMBER(SEARCH(Index!$C$8:$C$58, Articles_collection_modified!A245)), Index!$C$8:$C$58, ""))</f>
        <v>ES-2, HA-8</v>
      </c>
      <c r="M245" t="str" cm="1">
        <f t="array" ref="M245">_xlfn.TEXTJOIN(", ", TRUE, IFERROR(VLOOKUP(_xlfn.TEXTSPLIT(L245, ", "), Index!$C$8:$D$58, 2, FALSE), ""))</f>
        <v>Enhanced Emission Policy, Sustainable Mining</v>
      </c>
      <c r="N245" t="str" cm="1">
        <f t="array" ref="N245">_xlfn.TEXTJOIN(", ", TRUE, _xlfn.UNIQUE(_xlfn.FILTERXML("&lt;t&gt;&lt;s&gt;" &amp; SUBSTITUTE(_xlfn.TEXTJOIN(", ", TRUE, _xlfn.UNIQUE(_xlfn._xlws.FILTER(IFERROR(VLOOKUP(LEFT(_xlfn.TEXTSPLIT(L245, ", "), FIND("-", _xlfn.TEXTSPLIT(L245, ", ")) - 1), Index!$F$8:$G$13, 2, FALSE), ""), IFERROR(VLOOKUP(LEFT(_xlfn.TEXTSPLIT(L245, ", "), FIND("-", _xlfn.TEXTSPLIT(L245, ", ")) - 1), Index!$F$8:$G$13, 2, FALSE), "") &lt;&gt; ""))), ", ", "&lt;/s&gt;&lt;s&gt;") &amp; "&lt;/s&gt;&lt;/t&gt;", "//s[normalize-space()]")))</f>
        <v>Ecological Sustainability, Hydraulic Applications Ecosystem</v>
      </c>
      <c r="O245" t="str" cm="1">
        <f t="array" ref="O245">IFERROR(INDEX(Index!$C$8:$C$58, MATCH(TRUE, ISNUMBER(SEARCH(Index!$C$8:$C$58, Articles_collection_modified!A245)), 0)), "")</f>
        <v>ES-2</v>
      </c>
      <c r="P245" t="str">
        <f>IFERROR(VLOOKUP(LEFT(O245, FIND("-", O245)-1), Index!$F$8:$G$13, 2, FALSE), "Not Found")</f>
        <v>Ecological Sustainability</v>
      </c>
      <c r="Q245" t="str">
        <f>IFERROR(VLOOKUP(O245, Index!$C$8:$D$58, 2, FALSE), "Not Found")</f>
        <v>Enhanced Emission Policy</v>
      </c>
    </row>
    <row r="246" spans="1:17" x14ac:dyDescent="0.3">
      <c r="A246" t="str">
        <f>LEFT(Articles_collection_modified!A246, FIND(",", Articles_collection_modified!A246) - 1)</f>
        <v>International Mining | Sandvik to supply its largest-ever battery-electric vehicle fleet to South32</v>
      </c>
      <c r="B246" t="str">
        <f>MID(Articles_collection_modified!A246, FIND(",", Articles_collection_modified!A246) + 1, FIND(",", Articles_collection_modified!A246, FIND(",", Articles_collection_modified!A246) + 1) - FIND(",", Articles_collection_modified!A246) - 1)</f>
        <v>https://www.electrive.com/2025/04/26/sandvik-secures-largest-bev-mining-contract-to-date-with-south32/</v>
      </c>
      <c r="C246" t="str">
        <f>IF(ISNUMBER(FIND(", vol",Articles_collection_modified!A246)), MID(Articles_collection_modified!A246, FIND(", vol", Articles_collection_modified!A246) + 5, FIND(",", Articles_collection_modified!A246, FIND(", vol", Articles_collection_modified!A246) + 5) - FIND(", vol", Articles_collection_modified!A246) - 5), MID(Articles_collection_modified!A246, FIND(",vol", Articles_collection_modified!A246) + 4, FIND(",", Articles_collection_modified!A246, FIND(",vol", Articles_collection_modified!A246) + 4) - FIND(",vol",Articles_collection_modified!A246) - 4))</f>
        <v>10</v>
      </c>
      <c r="D246" t="str">
        <f>IF(ISNUMBER(FIND(", 20", Articles_collection_modified!A246)), MID(Articles_collection_modified!A246, FIND(", 20", Articles_collection_modified!A246) + 2, FIND(",", Articles_collection_modified!A246, FIND(", 20", Articles_collection_modified!A246) + 2) - FIND(", 20", Articles_collection_modified!A246) - 2), MID(Articles_collection_modified!A246, FIND(",20", Articles_collection_modified!A246) + 1, FIND(",", Articles_collection_modified!A246, FIND(",20", Articles_collection_modified!A246) + 1) - FIND(",20", Articles_collection_modified!A246) - 1))</f>
        <v>2025-w17</v>
      </c>
      <c r="E246" t="str">
        <f t="shared" si="6"/>
        <v>2025</v>
      </c>
      <c r="F246" t="str">
        <f t="shared" si="7"/>
        <v>17</v>
      </c>
      <c r="G246" t="str" cm="1">
        <f t="array" ref="G246">_xlfn.TEXTJOIN(", ", TRUE, IF(ISNUMBER(SEARCH(Index!$A$8:$A$22, Articles_collection_modified!A246)), Index!$A$8:$A$22, ""))</f>
        <v>Battery, Electrification, Mobile</v>
      </c>
      <c r="H246" t="str" cm="1">
        <f t="array" ref="H246">IFERROR(INDEX(Index!$A$8:$A$22, MATCH(TRUE, ISNUMBER(SEARCH(Index!$A$8:$A$22, Articles_collection_modified!A246)), 0)), "")</f>
        <v>Battery</v>
      </c>
      <c r="I246" t="str" cm="1">
        <f t="array" ref="I246">IFERROR(INDEX(Index!$A$3:$A$5, MATCH(TRUE, ISNUMBER(SEARCH(Index!$A$3:$A$5, Articles_collection_modified!A246)), 0)), "")</f>
        <v>SEEP</v>
      </c>
      <c r="J246" t="str" cm="1">
        <f t="array" ref="J246">IFERROR(INDEX(Index!$A$25:$A$69, MATCH(TRUE, ISNUMBER(SEARCH(Index!$A$25:$A$69, Articles_collection_modified!A246)), 0)), "")</f>
        <v>market development</v>
      </c>
      <c r="K246" t="str" cm="1">
        <f t="array" ref="K246">IFERROR(INDEX(Index!$C$3:$C$5, MATCH(TRUE, ISNUMBER(SEARCH(Index!$C$3:$C$5, Articles_collection_modified!A246)), 0)), "")</f>
        <v>H1</v>
      </c>
      <c r="L246" t="str" cm="1">
        <f t="array" ref="L246">_xlfn.TEXTJOIN(", ", TRUE, IF(ISNUMBER(SEARCH(Index!$C$8:$C$58, Articles_collection_modified!A246)), Index!$C$8:$C$58, ""))</f>
        <v>ES-2, HA-8</v>
      </c>
      <c r="M246" t="str" cm="1">
        <f t="array" ref="M246">_xlfn.TEXTJOIN(", ", TRUE, IFERROR(VLOOKUP(_xlfn.TEXTSPLIT(L246, ", "), Index!$C$8:$D$58, 2, FALSE), ""))</f>
        <v>Enhanced Emission Policy, Sustainable Mining</v>
      </c>
      <c r="N246" t="str" cm="1">
        <f t="array" ref="N246">_xlfn.TEXTJOIN(", ", TRUE, _xlfn.UNIQUE(_xlfn.FILTERXML("&lt;t&gt;&lt;s&gt;" &amp; SUBSTITUTE(_xlfn.TEXTJOIN(", ", TRUE, _xlfn.UNIQUE(_xlfn._xlws.FILTER(IFERROR(VLOOKUP(LEFT(_xlfn.TEXTSPLIT(L246, ", "), FIND("-", _xlfn.TEXTSPLIT(L246, ", ")) - 1), Index!$F$8:$G$13, 2, FALSE), ""), IFERROR(VLOOKUP(LEFT(_xlfn.TEXTSPLIT(L246, ", "), FIND("-", _xlfn.TEXTSPLIT(L246, ", ")) - 1), Index!$F$8:$G$13, 2, FALSE), "") &lt;&gt; ""))), ", ", "&lt;/s&gt;&lt;s&gt;") &amp; "&lt;/s&gt;&lt;/t&gt;", "//s[normalize-space()]")))</f>
        <v>Ecological Sustainability, Hydraulic Applications Ecosystem</v>
      </c>
      <c r="O246" t="str" cm="1">
        <f t="array" ref="O246">IFERROR(INDEX(Index!$C$8:$C$58, MATCH(TRUE, ISNUMBER(SEARCH(Index!$C$8:$C$58, Articles_collection_modified!A246)), 0)), "")</f>
        <v>ES-2</v>
      </c>
      <c r="P246" t="str">
        <f>IFERROR(VLOOKUP(LEFT(O246, FIND("-", O246)-1), Index!$F$8:$G$13, 2, FALSE), "Not Found")</f>
        <v>Ecological Sustainability</v>
      </c>
      <c r="Q246" t="str">
        <f>IFERROR(VLOOKUP(O246, Index!$C$8:$D$58, 2, FALSE), "Not Found")</f>
        <v>Enhanced Emission Policy</v>
      </c>
    </row>
    <row r="247" spans="1:17" x14ac:dyDescent="0.3">
      <c r="A247" t="str">
        <f>LEFT(Articles_collection_modified!A247, FIND(",", Articles_collection_modified!A247) - 1)</f>
        <v>Epiroc more than doubles record contract with Fortescue drilling pact</v>
      </c>
      <c r="B247" t="str">
        <f>MID(Articles_collection_modified!A247, FIND(",", Articles_collection_modified!A247) + 1, FIND(",", Articles_collection_modified!A247, FIND(",", Articles_collection_modified!A247) + 1) - FIND(",", Articles_collection_modified!A247) - 1)</f>
        <v>https://im-mining.com/2025/04/16/epiroc-extends-fortescue-electric-auto-drilling-ties-with-record-contract/</v>
      </c>
      <c r="C247" t="str">
        <f>IF(ISNUMBER(FIND(", vol",Articles_collection_modified!A247)), MID(Articles_collection_modified!A247, FIND(", vol", Articles_collection_modified!A247) + 5, FIND(",", Articles_collection_modified!A247, FIND(", vol", Articles_collection_modified!A247) + 5) - FIND(", vol", Articles_collection_modified!A247) - 5), MID(Articles_collection_modified!A247, FIND(",vol", Articles_collection_modified!A247) + 4, FIND(",", Articles_collection_modified!A247, FIND(",vol", Articles_collection_modified!A247) + 4) - FIND(",vol",Articles_collection_modified!A247) - 4))</f>
        <v>10</v>
      </c>
      <c r="D247" t="str">
        <f>IF(ISNUMBER(FIND(", 20", Articles_collection_modified!A247)), MID(Articles_collection_modified!A247, FIND(", 20", Articles_collection_modified!A247) + 2, FIND(",", Articles_collection_modified!A247, FIND(", 20", Articles_collection_modified!A247) + 2) - FIND(", 20", Articles_collection_modified!A247) - 2), MID(Articles_collection_modified!A247, FIND(",20", Articles_collection_modified!A247) + 1, FIND(",", Articles_collection_modified!A247, FIND(",20", Articles_collection_modified!A247) + 1) - FIND(",20", Articles_collection_modified!A247) - 1))</f>
        <v>2025-w16</v>
      </c>
      <c r="E247" t="str">
        <f t="shared" si="6"/>
        <v>2025</v>
      </c>
      <c r="F247" t="str">
        <f t="shared" si="7"/>
        <v>16</v>
      </c>
      <c r="G247" t="str" cm="1">
        <f t="array" ref="G247">_xlfn.TEXTJOIN(", ", TRUE, IF(ISNUMBER(SEARCH(Index!$A$8:$A$22, Articles_collection_modified!A247)), Index!$A$8:$A$22, ""))</f>
        <v>Electrification, Mobile</v>
      </c>
      <c r="H247" t="str" cm="1">
        <f t="array" ref="H247">IFERROR(INDEX(Index!$A$8:$A$22, MATCH(TRUE, ISNUMBER(SEARCH(Index!$A$8:$A$22, Articles_collection_modified!A247)), 0)), "")</f>
        <v>Electrification</v>
      </c>
      <c r="I247" t="str" cm="1">
        <f t="array" ref="I247">IFERROR(INDEX(Index!$A$3:$A$5, MATCH(TRUE, ISNUMBER(SEARCH(Index!$A$3:$A$5, Articles_collection_modified!A247)), 0)), "")</f>
        <v>SEEP</v>
      </c>
      <c r="J247" t="str" cm="1">
        <f t="array" ref="J247">IFERROR(INDEX(Index!$A$25:$A$69, MATCH(TRUE, ISNUMBER(SEARCH(Index!$A$25:$A$69, Articles_collection_modified!A247)), 0)), "")</f>
        <v>market development</v>
      </c>
      <c r="K247" t="str" cm="1">
        <f t="array" ref="K247">IFERROR(INDEX(Index!$C$3:$C$5, MATCH(TRUE, ISNUMBER(SEARCH(Index!$C$3:$C$5, Articles_collection_modified!A247)), 0)), "")</f>
        <v>H1</v>
      </c>
      <c r="L247" t="str" cm="1">
        <f t="array" ref="L247">_xlfn.TEXTJOIN(", ", TRUE, IF(ISNUMBER(SEARCH(Index!$C$8:$C$58, Articles_collection_modified!A247)), Index!$C$8:$C$58, ""))</f>
        <v>ES-2, HA-8</v>
      </c>
      <c r="M247" t="str" cm="1">
        <f t="array" ref="M247">_xlfn.TEXTJOIN(", ", TRUE, IFERROR(VLOOKUP(_xlfn.TEXTSPLIT(L247, ", "), Index!$C$8:$D$58, 2, FALSE), ""))</f>
        <v>Enhanced Emission Policy, Sustainable Mining</v>
      </c>
      <c r="N247" t="str" cm="1">
        <f t="array" ref="N247">_xlfn.TEXTJOIN(", ", TRUE, _xlfn.UNIQUE(_xlfn.FILTERXML("&lt;t&gt;&lt;s&gt;" &amp; SUBSTITUTE(_xlfn.TEXTJOIN(", ", TRUE, _xlfn.UNIQUE(_xlfn._xlws.FILTER(IFERROR(VLOOKUP(LEFT(_xlfn.TEXTSPLIT(L247, ", "), FIND("-", _xlfn.TEXTSPLIT(L247, ", ")) - 1), Index!$F$8:$G$13, 2, FALSE), ""), IFERROR(VLOOKUP(LEFT(_xlfn.TEXTSPLIT(L247, ", "), FIND("-", _xlfn.TEXTSPLIT(L247, ", ")) - 1), Index!$F$8:$G$13, 2, FALSE), "") &lt;&gt; ""))), ", ", "&lt;/s&gt;&lt;s&gt;") &amp; "&lt;/s&gt;&lt;/t&gt;", "//s[normalize-space()]")))</f>
        <v>Ecological Sustainability, Hydraulic Applications Ecosystem</v>
      </c>
      <c r="O247" t="str" cm="1">
        <f t="array" ref="O247">IFERROR(INDEX(Index!$C$8:$C$58, MATCH(TRUE, ISNUMBER(SEARCH(Index!$C$8:$C$58, Articles_collection_modified!A247)), 0)), "")</f>
        <v>ES-2</v>
      </c>
      <c r="P247" t="str">
        <f>IFERROR(VLOOKUP(LEFT(O247, FIND("-", O247)-1), Index!$F$8:$G$13, 2, FALSE), "Not Found")</f>
        <v>Ecological Sustainability</v>
      </c>
      <c r="Q247" t="str">
        <f>IFERROR(VLOOKUP(O247, Index!$C$8:$D$58, 2, FALSE), "Not Found")</f>
        <v>Enhanced Emission Policy</v>
      </c>
    </row>
    <row r="248" spans="1:17" x14ac:dyDescent="0.3">
      <c r="A248" t="str">
        <f>LEFT(Articles_collection_modified!A248, FIND(",", Articles_collection_modified!A248) - 1)</f>
        <v>International Mining | Newmont enables teleremote dozer fleet with Ericsson Private 5G</v>
      </c>
      <c r="B248" t="str">
        <f>MID(Articles_collection_modified!A248, FIND(",", Articles_collection_modified!A248) + 1, FIND(",", Articles_collection_modified!A248, FIND(",", Articles_collection_modified!A248) + 1) - FIND(",", Articles_collection_modified!A248) - 1)</f>
        <v>https://im-mining.com/2025/04/14/newmont-enables-teleremote-dozer-fleet-with-ericsson-private-5g/</v>
      </c>
      <c r="C248" t="str">
        <f>IF(ISNUMBER(FIND(", vol",Articles_collection_modified!A248)), MID(Articles_collection_modified!A248, FIND(", vol", Articles_collection_modified!A248) + 5, FIND(",", Articles_collection_modified!A248, FIND(", vol", Articles_collection_modified!A248) + 5) - FIND(", vol", Articles_collection_modified!A248) - 5), MID(Articles_collection_modified!A248, FIND(",vol", Articles_collection_modified!A248) + 4, FIND(",", Articles_collection_modified!A248, FIND(",vol", Articles_collection_modified!A248) + 4) - FIND(",vol",Articles_collection_modified!A248) - 4))</f>
        <v>10</v>
      </c>
      <c r="D248" t="str">
        <f>IF(ISNUMBER(FIND(", 20", Articles_collection_modified!A248)), MID(Articles_collection_modified!A248, FIND(", 20", Articles_collection_modified!A248) + 2, FIND(",", Articles_collection_modified!A248, FIND(", 20", Articles_collection_modified!A248) + 2) - FIND(", 20", Articles_collection_modified!A248) - 2), MID(Articles_collection_modified!A248, FIND(",20", Articles_collection_modified!A248) + 1, FIND(",", Articles_collection_modified!A248, FIND(",20", Articles_collection_modified!A248) + 1) - FIND(",20", Articles_collection_modified!A248) - 1))</f>
        <v>2025-w16</v>
      </c>
      <c r="E248" t="str">
        <f t="shared" si="6"/>
        <v>2025</v>
      </c>
      <c r="F248" t="str">
        <f t="shared" si="7"/>
        <v>16</v>
      </c>
      <c r="G248" t="str" cm="1">
        <f t="array" ref="G248">_xlfn.TEXTJOIN(", ", TRUE, IF(ISNUMBER(SEARCH(Index!$A$8:$A$22, Articles_collection_modified!A248)), Index!$A$8:$A$22, ""))</f>
        <v>Mobile</v>
      </c>
      <c r="H248" t="str" cm="1">
        <f t="array" ref="H248">IFERROR(INDEX(Index!$A$8:$A$22, MATCH(TRUE, ISNUMBER(SEARCH(Index!$A$8:$A$22, Articles_collection_modified!A248)), 0)), "")</f>
        <v>Mobile</v>
      </c>
      <c r="I248" t="str" cm="1">
        <f t="array" ref="I248">IFERROR(INDEX(Index!$A$3:$A$5, MATCH(TRUE, ISNUMBER(SEARCH(Index!$A$3:$A$5, Articles_collection_modified!A248)), 0)), "")</f>
        <v>product release</v>
      </c>
      <c r="J248" t="str" cm="1">
        <f t="array" ref="J248">IFERROR(INDEX(Index!$A$25:$A$69, MATCH(TRUE, ISNUMBER(SEARCH(Index!$A$25:$A$69, Articles_collection_modified!A248)), 0)), "")</f>
        <v>Service</v>
      </c>
      <c r="K248" t="str" cm="1">
        <f t="array" ref="K248">IFERROR(INDEX(Index!$C$3:$C$5, MATCH(TRUE, ISNUMBER(SEARCH(Index!$C$3:$C$5, Articles_collection_modified!A248)), 0)), "")</f>
        <v>H1</v>
      </c>
      <c r="L248" t="str" cm="1">
        <f t="array" ref="L248">_xlfn.TEXTJOIN(", ", TRUE, IF(ISNUMBER(SEARCH(Index!$C$8:$C$58, Articles_collection_modified!A248)), Index!$C$8:$C$58, ""))</f>
        <v>HA-8, SD-4</v>
      </c>
      <c r="M248" t="str" cm="1">
        <f t="array" ref="M248">_xlfn.TEXTJOIN(", ", TRUE, IFERROR(VLOOKUP(_xlfn.TEXTSPLIT(L248, ", "), Index!$C$8:$D$58, 2, FALSE), ""))</f>
        <v>Sustainable Mining, Big Data Value Creation</v>
      </c>
      <c r="N248" t="str" cm="1">
        <f t="array" ref="N248">_xlfn.TEXTJOIN(", ", TRUE, _xlfn.UNIQUE(_xlfn.FILTERXML("&lt;t&gt;&lt;s&gt;" &amp; SUBSTITUTE(_xlfn.TEXTJOIN(", ", TRUE, _xlfn.UNIQUE(_xlfn._xlws.FILTER(IFERROR(VLOOKUP(LEFT(_xlfn.TEXTSPLIT(L248, ", "), FIND("-", _xlfn.TEXTSPLIT(L248, ", ")) - 1), Index!$F$8:$G$13, 2, FALSE), ""), IFERROR(VLOOKUP(LEFT(_xlfn.TEXTSPLIT(L248, ", "), FIND("-", _xlfn.TEXTSPLIT(L248, ", ")) - 1), Index!$F$8:$G$13, 2, FALSE), "") &lt;&gt; ""))), ", ", "&lt;/s&gt;&lt;s&gt;") &amp; "&lt;/s&gt;&lt;/t&gt;", "//s[normalize-space()]")))</f>
        <v>Hydraulic Applications Ecosystem, Smart Data Usage</v>
      </c>
      <c r="O248" t="str" cm="1">
        <f t="array" ref="O248">IFERROR(INDEX(Index!$C$8:$C$58, MATCH(TRUE, ISNUMBER(SEARCH(Index!$C$8:$C$58, Articles_collection_modified!A248)), 0)), "")</f>
        <v>HA-8</v>
      </c>
      <c r="P248" t="str">
        <f>IFERROR(VLOOKUP(LEFT(O248, FIND("-", O248)-1), Index!$F$8:$G$13, 2, FALSE), "Not Found")</f>
        <v>Hydraulic Applications Ecosystem</v>
      </c>
      <c r="Q248" t="str">
        <f>IFERROR(VLOOKUP(O248, Index!$C$8:$D$58, 2, FALSE), "Not Found")</f>
        <v>Sustainable Mining</v>
      </c>
    </row>
    <row r="249" spans="1:17" x14ac:dyDescent="0.3">
      <c r="A249" t="str">
        <f>LEFT(Articles_collection_modified!A249, FIND(",", Articles_collection_modified!A249) - 1)</f>
        <v>International Mining | Develon parent &amp; Gravis Robotics to help Holcim quarries go autonomous</v>
      </c>
      <c r="B249" t="str">
        <f>MID(Articles_collection_modified!A249, FIND(",", Articles_collection_modified!A249) + 1, FIND(",", Articles_collection_modified!A249, FIND(",", Articles_collection_modified!A249) + 1) - FIND(",", Articles_collection_modified!A249) - 1)</f>
        <v>https://im-mining.com/2025/04/11/develon-parent-gravis-robotics-to-help-holcim-quarries-go-autonomous/</v>
      </c>
      <c r="C249" t="str">
        <f>IF(ISNUMBER(FIND(", vol",Articles_collection_modified!A249)), MID(Articles_collection_modified!A249, FIND(", vol", Articles_collection_modified!A249) + 5, FIND(",", Articles_collection_modified!A249, FIND(", vol", Articles_collection_modified!A249) + 5) - FIND(", vol", Articles_collection_modified!A249) - 5), MID(Articles_collection_modified!A249, FIND(",vol", Articles_collection_modified!A249) + 4, FIND(",", Articles_collection_modified!A249, FIND(",vol", Articles_collection_modified!A249) + 4) - FIND(",vol",Articles_collection_modified!A249) - 4))</f>
        <v>10</v>
      </c>
      <c r="D249" t="str">
        <f>IF(ISNUMBER(FIND(", 20", Articles_collection_modified!A249)), MID(Articles_collection_modified!A249, FIND(", 20", Articles_collection_modified!A249) + 2, FIND(",", Articles_collection_modified!A249, FIND(", 20", Articles_collection_modified!A249) + 2) - FIND(", 20", Articles_collection_modified!A249) - 2), MID(Articles_collection_modified!A249, FIND(",20", Articles_collection_modified!A249) + 1, FIND(",", Articles_collection_modified!A249, FIND(",20", Articles_collection_modified!A249) + 1) - FIND(",20", Articles_collection_modified!A249) - 1))</f>
        <v>2025-w15</v>
      </c>
      <c r="E249" t="str">
        <f t="shared" si="6"/>
        <v>2025</v>
      </c>
      <c r="F249" t="str">
        <f t="shared" si="7"/>
        <v>15</v>
      </c>
      <c r="G249" t="str" cm="1">
        <f t="array" ref="G249">_xlfn.TEXTJOIN(", ", TRUE, IF(ISNUMBER(SEARCH(Index!$A$8:$A$22, Articles_collection_modified!A249)), Index!$A$8:$A$22, ""))</f>
        <v>Mobile, Robotics</v>
      </c>
      <c r="H249" t="str" cm="1">
        <f t="array" ref="H249">IFERROR(INDEX(Index!$A$8:$A$22, MATCH(TRUE, ISNUMBER(SEARCH(Index!$A$8:$A$22, Articles_collection_modified!A249)), 0)), "")</f>
        <v>Mobile</v>
      </c>
      <c r="I249" t="str" cm="1">
        <f t="array" ref="I249">IFERROR(INDEX(Index!$A$3:$A$5, MATCH(TRUE, ISNUMBER(SEARCH(Index!$A$3:$A$5, Articles_collection_modified!A249)), 0)), "")</f>
        <v>SEEP</v>
      </c>
      <c r="J249" t="str" cm="1">
        <f t="array" ref="J249">IFERROR(INDEX(Index!$A$25:$A$69, MATCH(TRUE, ISNUMBER(SEARCH(Index!$A$25:$A$69, Articles_collection_modified!A249)), 0)), "")</f>
        <v>partnership</v>
      </c>
      <c r="K249" t="str" cm="1">
        <f t="array" ref="K249">IFERROR(INDEX(Index!$C$3:$C$5, MATCH(TRUE, ISNUMBER(SEARCH(Index!$C$3:$C$5, Articles_collection_modified!A249)), 0)), "")</f>
        <v>H2</v>
      </c>
      <c r="L249" t="str" cm="1">
        <f t="array" ref="L249">_xlfn.TEXTJOIN(", ", TRUE, IF(ISNUMBER(SEARCH(Index!$C$8:$C$58, Articles_collection_modified!A249)), Index!$C$8:$C$58, ""))</f>
        <v>HA-1, HA-8, IPr-4</v>
      </c>
      <c r="M249" t="str" cm="1">
        <f t="array" ref="M249">_xlfn.TEXTJOIN(", ", TRUE, IFERROR(VLOOKUP(_xlfn.TEXTSPLIT(L249, ", "), Index!$C$8:$D$58, 2, FALSE), ""))</f>
        <v>Green &amp; Connected Construction site, Sustainable Mining, Autonomus Intralofistic</v>
      </c>
      <c r="N249" t="str" cm="1">
        <f t="array" ref="N249">_xlfn.TEXTJOIN(", ", TRUE, _xlfn.UNIQUE(_xlfn.FILTERXML("&lt;t&gt;&lt;s&gt;" &amp; SUBSTITUTE(_xlfn.TEXTJOIN(", ", TRUE, _xlfn.UNIQUE(_xlfn._xlws.FILTER(IFERROR(VLOOKUP(LEFT(_xlfn.TEXTSPLIT(L249, ", "), FIND("-", _xlfn.TEXTSPLIT(L249, ", ")) - 1), Index!$F$8:$G$13, 2, FALSE), ""), IFERROR(VLOOKUP(LEFT(_xlfn.TEXTSPLIT(L249, ", "), FIND("-", _xlfn.TEXTSPLIT(L249, ", ")) - 1), Index!$F$8:$G$13, 2, FALSE), "") &lt;&gt; ""))), ", ", "&lt;/s&gt;&lt;s&gt;") &amp; "&lt;/s&gt;&lt;/t&gt;", "//s[normalize-space()]")))</f>
        <v>Hydraulic Applications Ecosystem, Intelligent Production</v>
      </c>
      <c r="O249" t="str" cm="1">
        <f t="array" ref="O249">IFERROR(INDEX(Index!$C$8:$C$58, MATCH(TRUE, ISNUMBER(SEARCH(Index!$C$8:$C$58, Articles_collection_modified!A249)), 0)), "")</f>
        <v>HA-1</v>
      </c>
      <c r="P249" t="str">
        <f>IFERROR(VLOOKUP(LEFT(O249, FIND("-", O249)-1), Index!$F$8:$G$13, 2, FALSE), "Not Found")</f>
        <v>Hydraulic Applications Ecosystem</v>
      </c>
      <c r="Q249" t="str">
        <f>IFERROR(VLOOKUP(O249, Index!$C$8:$D$58, 2, FALSE), "Not Found")</f>
        <v>Green &amp; Connected Construction site</v>
      </c>
    </row>
    <row r="250" spans="1:17" x14ac:dyDescent="0.3">
      <c r="A250" t="str">
        <f>LEFT(Articles_collection_modified!A250, FIND(",", Articles_collection_modified!A250) - 1)</f>
        <v>International Mining | Liebherr shares electrification solutions for mining equipment at bauma 2025</v>
      </c>
      <c r="B250" t="str">
        <f>MID(Articles_collection_modified!A250, FIND(",", Articles_collection_modified!A250) + 1, FIND(",", Articles_collection_modified!A250, FIND(",", Articles_collection_modified!A250) + 1) - FIND(",", Articles_collection_modified!A250) - 1)</f>
        <v>https://im-mining.com/2025/04/10/liebherr-shares-electrification-solutions-for-mining-equipment-at-bauma-2025/</v>
      </c>
      <c r="C250" t="str">
        <f>IF(ISNUMBER(FIND(", vol",Articles_collection_modified!A250)), MID(Articles_collection_modified!A250, FIND(", vol", Articles_collection_modified!A250) + 5, FIND(",", Articles_collection_modified!A250, FIND(", vol", Articles_collection_modified!A250) + 5) - FIND(", vol", Articles_collection_modified!A250) - 5), MID(Articles_collection_modified!A250, FIND(",vol", Articles_collection_modified!A250) + 4, FIND(",", Articles_collection_modified!A250, FIND(",vol", Articles_collection_modified!A250) + 4) - FIND(",vol",Articles_collection_modified!A250) - 4))</f>
        <v>10</v>
      </c>
      <c r="D250" t="str">
        <f>IF(ISNUMBER(FIND(", 20", Articles_collection_modified!A250)), MID(Articles_collection_modified!A250, FIND(", 20", Articles_collection_modified!A250) + 2, FIND(",", Articles_collection_modified!A250, FIND(", 20", Articles_collection_modified!A250) + 2) - FIND(", 20", Articles_collection_modified!A250) - 2), MID(Articles_collection_modified!A250, FIND(",20", Articles_collection_modified!A250) + 1, FIND(",", Articles_collection_modified!A250, FIND(",20", Articles_collection_modified!A250) + 1) - FIND(",20", Articles_collection_modified!A250) - 1))</f>
        <v>2025-w15</v>
      </c>
      <c r="E250" t="str">
        <f t="shared" si="6"/>
        <v>2025</v>
      </c>
      <c r="F250" t="str">
        <f t="shared" si="7"/>
        <v>15</v>
      </c>
      <c r="G250" t="str" cm="1">
        <f t="array" ref="G250">_xlfn.TEXTJOIN(", ", TRUE, IF(ISNUMBER(SEARCH(Index!$A$8:$A$22, Articles_collection_modified!A250)), Index!$A$8:$A$22, ""))</f>
        <v>Electrification, Mobile</v>
      </c>
      <c r="H250" t="str" cm="1">
        <f t="array" ref="H250">IFERROR(INDEX(Index!$A$8:$A$22, MATCH(TRUE, ISNUMBER(SEARCH(Index!$A$8:$A$22, Articles_collection_modified!A250)), 0)), "")</f>
        <v>Electrification</v>
      </c>
      <c r="I250" t="str" cm="1">
        <f t="array" ref="I250">IFERROR(INDEX(Index!$A$3:$A$5, MATCH(TRUE, ISNUMBER(SEARCH(Index!$A$3:$A$5, Articles_collection_modified!A250)), 0)), "")</f>
        <v>Technology</v>
      </c>
      <c r="J250" t="str" cm="1">
        <f t="array" ref="J250">IFERROR(INDEX(Index!$A$25:$A$69, MATCH(TRUE, ISNUMBER(SEARCH(Index!$A$25:$A$69, Articles_collection_modified!A250)), 0)), "")</f>
        <v>Prototype</v>
      </c>
      <c r="K250" t="str" cm="1">
        <f t="array" ref="K250">IFERROR(INDEX(Index!$C$3:$C$5, MATCH(TRUE, ISNUMBER(SEARCH(Index!$C$3:$C$5, Articles_collection_modified!A250)), 0)), "")</f>
        <v>H2</v>
      </c>
      <c r="L250" t="str" cm="1">
        <f t="array" ref="L250">_xlfn.TEXTJOIN(", ", TRUE, IF(ISNUMBER(SEARCH(Index!$C$8:$C$58, Articles_collection_modified!A250)), Index!$C$8:$C$58, ""))</f>
        <v>HA-8, IPr-4</v>
      </c>
      <c r="M250" t="str" cm="1">
        <f t="array" ref="M250">_xlfn.TEXTJOIN(", ", TRUE, IFERROR(VLOOKUP(_xlfn.TEXTSPLIT(L250, ", "), Index!$C$8:$D$58, 2, FALSE), ""))</f>
        <v>Sustainable Mining, Autonomus Intralofistic</v>
      </c>
      <c r="N250" t="str" cm="1">
        <f t="array" ref="N250">_xlfn.TEXTJOIN(", ", TRUE, _xlfn.UNIQUE(_xlfn.FILTERXML("&lt;t&gt;&lt;s&gt;" &amp; SUBSTITUTE(_xlfn.TEXTJOIN(", ", TRUE, _xlfn.UNIQUE(_xlfn._xlws.FILTER(IFERROR(VLOOKUP(LEFT(_xlfn.TEXTSPLIT(L250, ", "), FIND("-", _xlfn.TEXTSPLIT(L250, ", ")) - 1), Index!$F$8:$G$13, 2, FALSE), ""), IFERROR(VLOOKUP(LEFT(_xlfn.TEXTSPLIT(L250, ", "), FIND("-", _xlfn.TEXTSPLIT(L250, ", ")) - 1), Index!$F$8:$G$13, 2, FALSE), "") &lt;&gt; ""))), ", ", "&lt;/s&gt;&lt;s&gt;") &amp; "&lt;/s&gt;&lt;/t&gt;", "//s[normalize-space()]")))</f>
        <v>Hydraulic Applications Ecosystem, Intelligent Production</v>
      </c>
      <c r="O250" t="str" cm="1">
        <f t="array" ref="O250">IFERROR(INDEX(Index!$C$8:$C$58, MATCH(TRUE, ISNUMBER(SEARCH(Index!$C$8:$C$58, Articles_collection_modified!A250)), 0)), "")</f>
        <v>HA-8</v>
      </c>
      <c r="P250" t="str">
        <f>IFERROR(VLOOKUP(LEFT(O250, FIND("-", O250)-1), Index!$F$8:$G$13, 2, FALSE), "Not Found")</f>
        <v>Hydraulic Applications Ecosystem</v>
      </c>
      <c r="Q250" t="str">
        <f>IFERROR(VLOOKUP(O250, Index!$C$8:$D$58, 2, FALSE), "Not Found")</f>
        <v>Sustainable Mining</v>
      </c>
    </row>
    <row r="251" spans="1:17" x14ac:dyDescent="0.3">
      <c r="A251" t="str">
        <f>LEFT(Articles_collection_modified!A251, FIND(",", Articles_collection_modified!A251) - 1)</f>
        <v>BluVein introduces third generation of BluVein1 dynamic charging tech</v>
      </c>
      <c r="B251" t="str">
        <f>MID(Articles_collection_modified!A251, FIND(",", Articles_collection_modified!A251) + 1, FIND(",", Articles_collection_modified!A251, FIND(",", Articles_collection_modified!A251) + 1) - FIND(",", Articles_collection_modified!A251) - 1)</f>
        <v>https://im-mining.com/2025/04/10/bluvein1-dynamic-charging-system-enters-new-territory/</v>
      </c>
      <c r="C251" t="str">
        <f>IF(ISNUMBER(FIND(", vol",Articles_collection_modified!A251)), MID(Articles_collection_modified!A251, FIND(", vol", Articles_collection_modified!A251) + 5, FIND(",", Articles_collection_modified!A251, FIND(", vol", Articles_collection_modified!A251) + 5) - FIND(", vol", Articles_collection_modified!A251) - 5), MID(Articles_collection_modified!A251, FIND(",vol", Articles_collection_modified!A251) + 4, FIND(",", Articles_collection_modified!A251, FIND(",vol", Articles_collection_modified!A251) + 4) - FIND(",vol",Articles_collection_modified!A251) - 4))</f>
        <v>10</v>
      </c>
      <c r="D251" t="str">
        <f>IF(ISNUMBER(FIND(", 20", Articles_collection_modified!A251)), MID(Articles_collection_modified!A251, FIND(", 20", Articles_collection_modified!A251) + 2, FIND(",", Articles_collection_modified!A251, FIND(", 20", Articles_collection_modified!A251) + 2) - FIND(", 20", Articles_collection_modified!A251) - 2), MID(Articles_collection_modified!A251, FIND(",20", Articles_collection_modified!A251) + 1, FIND(",", Articles_collection_modified!A251, FIND(",20", Articles_collection_modified!A251) + 1) - FIND(",20", Articles_collection_modified!A251) - 1))</f>
        <v>2025-w15</v>
      </c>
      <c r="E251" t="str">
        <f t="shared" si="6"/>
        <v>2025</v>
      </c>
      <c r="F251" t="str">
        <f t="shared" si="7"/>
        <v>15</v>
      </c>
      <c r="G251" t="str" cm="1">
        <f t="array" ref="G251">_xlfn.TEXTJOIN(", ", TRUE, IF(ISNUMBER(SEARCH(Index!$A$8:$A$22, Articles_collection_modified!A251)), Index!$A$8:$A$22, ""))</f>
        <v>Electrification, Mobile</v>
      </c>
      <c r="H251" t="str" cm="1">
        <f t="array" ref="H251">IFERROR(INDEX(Index!$A$8:$A$22, MATCH(TRUE, ISNUMBER(SEARCH(Index!$A$8:$A$22, Articles_collection_modified!A251)), 0)), "")</f>
        <v>Electrification</v>
      </c>
      <c r="I251" t="str" cm="1">
        <f t="array" ref="I251">IFERROR(INDEX(Index!$A$3:$A$5, MATCH(TRUE, ISNUMBER(SEARCH(Index!$A$3:$A$5, Articles_collection_modified!A251)), 0)), "")</f>
        <v>product release</v>
      </c>
      <c r="J251" t="str" cm="1">
        <f t="array" ref="J251">IFERROR(INDEX(Index!$A$25:$A$69, MATCH(TRUE, ISNUMBER(SEARCH(Index!$A$25:$A$69, Articles_collection_modified!A251)), 0)), "")</f>
        <v>System</v>
      </c>
      <c r="K251" t="str" cm="1">
        <f t="array" ref="K251">IFERROR(INDEX(Index!$C$3:$C$5, MATCH(TRUE, ISNUMBER(SEARCH(Index!$C$3:$C$5, Articles_collection_modified!A251)), 0)), "")</f>
        <v>H1</v>
      </c>
      <c r="L251" t="str" cm="1">
        <f t="array" ref="L251">_xlfn.TEXTJOIN(", ", TRUE, IF(ISNUMBER(SEARCH(Index!$C$8:$C$58, Articles_collection_modified!A251)), Index!$C$8:$C$58, ""))</f>
        <v>ES-2, HA-8</v>
      </c>
      <c r="M251" t="str" cm="1">
        <f t="array" ref="M251">_xlfn.TEXTJOIN(", ", TRUE, IFERROR(VLOOKUP(_xlfn.TEXTSPLIT(L251, ", "), Index!$C$8:$D$58, 2, FALSE), ""))</f>
        <v>Enhanced Emission Policy, Sustainable Mining</v>
      </c>
      <c r="N251" t="str" cm="1">
        <f t="array" ref="N251">_xlfn.TEXTJOIN(", ", TRUE, _xlfn.UNIQUE(_xlfn.FILTERXML("&lt;t&gt;&lt;s&gt;" &amp; SUBSTITUTE(_xlfn.TEXTJOIN(", ", TRUE, _xlfn.UNIQUE(_xlfn._xlws.FILTER(IFERROR(VLOOKUP(LEFT(_xlfn.TEXTSPLIT(L251, ", "), FIND("-", _xlfn.TEXTSPLIT(L251, ", ")) - 1), Index!$F$8:$G$13, 2, FALSE), ""), IFERROR(VLOOKUP(LEFT(_xlfn.TEXTSPLIT(L251, ", "), FIND("-", _xlfn.TEXTSPLIT(L251, ", ")) - 1), Index!$F$8:$G$13, 2, FALSE), "") &lt;&gt; ""))), ", ", "&lt;/s&gt;&lt;s&gt;") &amp; "&lt;/s&gt;&lt;/t&gt;", "//s[normalize-space()]")))</f>
        <v>Ecological Sustainability, Hydraulic Applications Ecosystem</v>
      </c>
      <c r="O251" t="str" cm="1">
        <f t="array" ref="O251">IFERROR(INDEX(Index!$C$8:$C$58, MATCH(TRUE, ISNUMBER(SEARCH(Index!$C$8:$C$58, Articles_collection_modified!A251)), 0)), "")</f>
        <v>ES-2</v>
      </c>
      <c r="P251" t="str">
        <f>IFERROR(VLOOKUP(LEFT(O251, FIND("-", O251)-1), Index!$F$8:$G$13, 2, FALSE), "Not Found")</f>
        <v>Ecological Sustainability</v>
      </c>
      <c r="Q251" t="str">
        <f>IFERROR(VLOOKUP(O251, Index!$C$8:$D$58, 2, FALSE), "Not Found")</f>
        <v>Enhanced Emission Policy</v>
      </c>
    </row>
    <row r="252" spans="1:17" x14ac:dyDescent="0.3">
      <c r="A252" t="str">
        <f>LEFT(Articles_collection_modified!A252, FIND(",", Articles_collection_modified!A252) - 1)</f>
        <v>Metso adds to Nordberg HPe crusher series</v>
      </c>
      <c r="B252" t="str">
        <f>MID(Articles_collection_modified!A252, FIND(",", Articles_collection_modified!A252) + 1, FIND(",", Articles_collection_modified!A252, FIND(",", Articles_collection_modified!A252) + 1) - FIND(",", Articles_collection_modified!A252) - 1)</f>
        <v>https://im-mining.com/2025/04/09/metso-adds-to-nordberg-hpe-cone-crusher-series/</v>
      </c>
      <c r="C252" t="str">
        <f>IF(ISNUMBER(FIND(", vol",Articles_collection_modified!A252)), MID(Articles_collection_modified!A252, FIND(", vol", Articles_collection_modified!A252) + 5, FIND(",", Articles_collection_modified!A252, FIND(", vol", Articles_collection_modified!A252) + 5) - FIND(", vol", Articles_collection_modified!A252) - 5), MID(Articles_collection_modified!A252, FIND(",vol", Articles_collection_modified!A252) + 4, FIND(",", Articles_collection_modified!A252, FIND(",vol", Articles_collection_modified!A252) + 4) - FIND(",vol",Articles_collection_modified!A252) - 4))</f>
        <v>10</v>
      </c>
      <c r="D252" t="str">
        <f>IF(ISNUMBER(FIND(", 20", Articles_collection_modified!A252)), MID(Articles_collection_modified!A252, FIND(", 20", Articles_collection_modified!A252) + 2, FIND(",", Articles_collection_modified!A252, FIND(", 20", Articles_collection_modified!A252) + 2) - FIND(", 20", Articles_collection_modified!A252) - 2), MID(Articles_collection_modified!A252, FIND(",20", Articles_collection_modified!A252) + 1, FIND(",", Articles_collection_modified!A252, FIND(",20", Articles_collection_modified!A252) + 1) - FIND(",20", Articles_collection_modified!A252) - 1))</f>
        <v>2025-w15</v>
      </c>
      <c r="E252" t="str">
        <f t="shared" si="6"/>
        <v>2025</v>
      </c>
      <c r="F252" t="str">
        <f t="shared" si="7"/>
        <v>15</v>
      </c>
      <c r="G252" t="str" cm="1">
        <f t="array" ref="G252">_xlfn.TEXTJOIN(", ", TRUE, IF(ISNUMBER(SEARCH(Index!$A$8:$A$22, Articles_collection_modified!A252)), Index!$A$8:$A$22, ""))</f>
        <v>Industrial applications</v>
      </c>
      <c r="H252" t="str" cm="1">
        <f t="array" ref="H252">IFERROR(INDEX(Index!$A$8:$A$22, MATCH(TRUE, ISNUMBER(SEARCH(Index!$A$8:$A$22, Articles_collection_modified!A252)), 0)), "")</f>
        <v>Industrial applications</v>
      </c>
      <c r="I252" t="str" cm="1">
        <f t="array" ref="I252">IFERROR(INDEX(Index!$A$3:$A$5, MATCH(TRUE, ISNUMBER(SEARCH(Index!$A$3:$A$5, Articles_collection_modified!A252)), 0)), "")</f>
        <v>product release</v>
      </c>
      <c r="J252" t="str" cm="1">
        <f t="array" ref="J252">IFERROR(INDEX(Index!$A$25:$A$69, MATCH(TRUE, ISNUMBER(SEARCH(Index!$A$25:$A$69, Articles_collection_modified!A252)), 0)), "")</f>
        <v>System</v>
      </c>
      <c r="K252" t="str" cm="1">
        <f t="array" ref="K252">IFERROR(INDEX(Index!$C$3:$C$5, MATCH(TRUE, ISNUMBER(SEARCH(Index!$C$3:$C$5, Articles_collection_modified!A252)), 0)), "")</f>
        <v>H1</v>
      </c>
      <c r="L252" t="str" cm="1">
        <f t="array" ref="L252">_xlfn.TEXTJOIN(", ", TRUE, IF(ISNUMBER(SEARCH(Index!$C$8:$C$58, Articles_collection_modified!A252)), Index!$C$8:$C$58, ""))</f>
        <v>HA-5</v>
      </c>
      <c r="M252" t="str" cm="1">
        <f t="array" ref="M252">_xlfn.TEXTJOIN(", ", TRUE, IFERROR(VLOOKUP(_xlfn.TEXTSPLIT(L252, ", "), Index!$C$8:$D$58, 2, FALSE), ""))</f>
        <v>Intelligent &amp; Efficient Factory</v>
      </c>
      <c r="N252" t="str" cm="1">
        <f t="array" ref="N252">_xlfn.TEXTJOIN(", ", TRUE, _xlfn.UNIQUE(_xlfn.FILTERXML("&lt;t&gt;&lt;s&gt;" &amp; SUBSTITUTE(_xlfn.TEXTJOIN(", ", TRUE, _xlfn.UNIQUE(_xlfn._xlws.FILTER(IFERROR(VLOOKUP(LEFT(_xlfn.TEXTSPLIT(L252, ", "), FIND("-", _xlfn.TEXTSPLIT(L252, ", ")) - 1), Index!$F$8:$G$13, 2, FALSE), ""), IFERROR(VLOOKUP(LEFT(_xlfn.TEXTSPLIT(L252, ", "), FIND("-", _xlfn.TEXTSPLIT(L252, ", ")) - 1), Index!$F$8:$G$13, 2, FALSE), "") &lt;&gt; ""))), ", ", "&lt;/s&gt;&lt;s&gt;") &amp; "&lt;/s&gt;&lt;/t&gt;", "//s[normalize-space()]")))</f>
        <v>Hydraulic Applications Ecosystem</v>
      </c>
      <c r="O252" t="str" cm="1">
        <f t="array" ref="O252">IFERROR(INDEX(Index!$C$8:$C$58, MATCH(TRUE, ISNUMBER(SEARCH(Index!$C$8:$C$58, Articles_collection_modified!A252)), 0)), "")</f>
        <v>HA-5</v>
      </c>
      <c r="P252" t="str">
        <f>IFERROR(VLOOKUP(LEFT(O252, FIND("-", O252)-1), Index!$F$8:$G$13, 2, FALSE), "Not Found")</f>
        <v>Hydraulic Applications Ecosystem</v>
      </c>
      <c r="Q252" t="str">
        <f>IFERROR(VLOOKUP(O252, Index!$C$8:$D$58, 2, FALSE), "Not Found")</f>
        <v>Intelligent &amp; Efficient Factory</v>
      </c>
    </row>
    <row r="253" spans="1:17" x14ac:dyDescent="0.3">
      <c r="A253" t="str">
        <f>LEFT(Articles_collection_modified!A253, FIND(",", Articles_collection_modified!A253) - 1)</f>
        <v>International Mining | Sumitomo &amp; ABB sign deal to explore decarbonisation of mining machinery</v>
      </c>
      <c r="B253" t="str">
        <f>MID(Articles_collection_modified!A253, FIND(",", Articles_collection_modified!A253) + 1, FIND(",", Articles_collection_modified!A253, FIND(",", Articles_collection_modified!A253) + 1) - FIND(",", Articles_collection_modified!A253) - 1)</f>
        <v>https://im-mining.com/2025/04/08/sumitomo-abb-sign-deal-to-explore-decarbonisation-of-mining-machinery/</v>
      </c>
      <c r="C253" t="str">
        <f>IF(ISNUMBER(FIND(", vol",Articles_collection_modified!A253)), MID(Articles_collection_modified!A253, FIND(", vol", Articles_collection_modified!A253) + 5, FIND(",", Articles_collection_modified!A253, FIND(", vol", Articles_collection_modified!A253) + 5) - FIND(", vol", Articles_collection_modified!A253) - 5), MID(Articles_collection_modified!A253, FIND(",vol", Articles_collection_modified!A253) + 4, FIND(",", Articles_collection_modified!A253, FIND(",vol", Articles_collection_modified!A253) + 4) - FIND(",vol",Articles_collection_modified!A253) - 4))</f>
        <v>10</v>
      </c>
      <c r="D253" t="str">
        <f>IF(ISNUMBER(FIND(", 20", Articles_collection_modified!A253)), MID(Articles_collection_modified!A253, FIND(", 20", Articles_collection_modified!A253) + 2, FIND(",", Articles_collection_modified!A253, FIND(", 20", Articles_collection_modified!A253) + 2) - FIND(", 20", Articles_collection_modified!A253) - 2), MID(Articles_collection_modified!A253, FIND(",20", Articles_collection_modified!A253) + 1, FIND(",", Articles_collection_modified!A253, FIND(",20", Articles_collection_modified!A253) + 1) - FIND(",20", Articles_collection_modified!A253) - 1))</f>
        <v>2025-w15</v>
      </c>
      <c r="E253" t="str">
        <f t="shared" si="6"/>
        <v>2025</v>
      </c>
      <c r="F253" t="str">
        <f t="shared" si="7"/>
        <v>15</v>
      </c>
      <c r="G253" t="str" cm="1">
        <f t="array" ref="G253">_xlfn.TEXTJOIN(", ", TRUE, IF(ISNUMBER(SEARCH(Index!$A$8:$A$22, Articles_collection_modified!A253)), Index!$A$8:$A$22, ""))</f>
        <v>Electrification, Mobile</v>
      </c>
      <c r="H253" t="str" cm="1">
        <f t="array" ref="H253">IFERROR(INDEX(Index!$A$8:$A$22, MATCH(TRUE, ISNUMBER(SEARCH(Index!$A$8:$A$22, Articles_collection_modified!A253)), 0)), "")</f>
        <v>Electrification</v>
      </c>
      <c r="I253" t="str" cm="1">
        <f t="array" ref="I253">IFERROR(INDEX(Index!$A$3:$A$5, MATCH(TRUE, ISNUMBER(SEARCH(Index!$A$3:$A$5, Articles_collection_modified!A253)), 0)), "")</f>
        <v>SEEP</v>
      </c>
      <c r="J253" t="str" cm="1">
        <f t="array" ref="J253">IFERROR(INDEX(Index!$A$25:$A$69, MATCH(TRUE, ISNUMBER(SEARCH(Index!$A$25:$A$69, Articles_collection_modified!A253)), 0)), "")</f>
        <v>partnership</v>
      </c>
      <c r="K253" t="str" cm="1">
        <f t="array" ref="K253">IFERROR(INDEX(Index!$C$3:$C$5, MATCH(TRUE, ISNUMBER(SEARCH(Index!$C$3:$C$5, Articles_collection_modified!A253)), 0)), "")</f>
        <v>H2</v>
      </c>
      <c r="L253" t="str" cm="1">
        <f t="array" ref="L253">_xlfn.TEXTJOIN(", ", TRUE, IF(ISNUMBER(SEARCH(Index!$C$8:$C$58, Articles_collection_modified!A253)), Index!$C$8:$C$58, ""))</f>
        <v>ES-2, HA-8</v>
      </c>
      <c r="M253" t="str" cm="1">
        <f t="array" ref="M253">_xlfn.TEXTJOIN(", ", TRUE, IFERROR(VLOOKUP(_xlfn.TEXTSPLIT(L253, ", "), Index!$C$8:$D$58, 2, FALSE), ""))</f>
        <v>Enhanced Emission Policy, Sustainable Mining</v>
      </c>
      <c r="N253" t="str" cm="1">
        <f t="array" ref="N253">_xlfn.TEXTJOIN(", ", TRUE, _xlfn.UNIQUE(_xlfn.FILTERXML("&lt;t&gt;&lt;s&gt;" &amp; SUBSTITUTE(_xlfn.TEXTJOIN(", ", TRUE, _xlfn.UNIQUE(_xlfn._xlws.FILTER(IFERROR(VLOOKUP(LEFT(_xlfn.TEXTSPLIT(L253, ", "), FIND("-", _xlfn.TEXTSPLIT(L253, ", ")) - 1), Index!$F$8:$G$13, 2, FALSE), ""), IFERROR(VLOOKUP(LEFT(_xlfn.TEXTSPLIT(L253, ", "), FIND("-", _xlfn.TEXTSPLIT(L253, ", ")) - 1), Index!$F$8:$G$13, 2, FALSE), "") &lt;&gt; ""))), ", ", "&lt;/s&gt;&lt;s&gt;") &amp; "&lt;/s&gt;&lt;/t&gt;", "//s[normalize-space()]")))</f>
        <v>Ecological Sustainability, Hydraulic Applications Ecosystem</v>
      </c>
      <c r="O253" t="str" cm="1">
        <f t="array" ref="O253">IFERROR(INDEX(Index!$C$8:$C$58, MATCH(TRUE, ISNUMBER(SEARCH(Index!$C$8:$C$58, Articles_collection_modified!A253)), 0)), "")</f>
        <v>ES-2</v>
      </c>
      <c r="P253" t="str">
        <f>IFERROR(VLOOKUP(LEFT(O253, FIND("-", O253)-1), Index!$F$8:$G$13, 2, FALSE), "Not Found")</f>
        <v>Ecological Sustainability</v>
      </c>
      <c r="Q253" t="str">
        <f>IFERROR(VLOOKUP(O253, Index!$C$8:$D$58, 2, FALSE), "Not Found")</f>
        <v>Enhanced Emission Policy</v>
      </c>
    </row>
    <row r="254" spans="1:17" x14ac:dyDescent="0.3">
      <c r="A254" t="str">
        <f>LEFT(Articles_collection_modified!A254, FIND(",", Articles_collection_modified!A254) - 1)</f>
        <v>Rio Tinto backs latest net zero emissions steel pursuit</v>
      </c>
      <c r="B254" t="str">
        <f>MID(Articles_collection_modified!A254, FIND(",", Articles_collection_modified!A254) + 1, FIND(",", Articles_collection_modified!A254, FIND(",", Articles_collection_modified!A254) + 1) - FIND(",", Articles_collection_modified!A254) - 1)</f>
        <v>https://im-mining.com/2025/04/09/rio-tinto-pledges-iron-ore-for-net-zero-co2-emissions-ironmaking-project/</v>
      </c>
      <c r="C254" t="str">
        <f>IF(ISNUMBER(FIND(", vol",Articles_collection_modified!A254)), MID(Articles_collection_modified!A254, FIND(", vol", Articles_collection_modified!A254) + 5, FIND(",", Articles_collection_modified!A254, FIND(", vol", Articles_collection_modified!A254) + 5) - FIND(", vol", Articles_collection_modified!A254) - 5), MID(Articles_collection_modified!A254, FIND(",vol", Articles_collection_modified!A254) + 4, FIND(",", Articles_collection_modified!A254, FIND(",vol", Articles_collection_modified!A254) + 4) - FIND(",vol",Articles_collection_modified!A254) - 4))</f>
        <v>10</v>
      </c>
      <c r="D254" t="str">
        <f>IF(ISNUMBER(FIND(", 20", Articles_collection_modified!A254)), MID(Articles_collection_modified!A254, FIND(", 20", Articles_collection_modified!A254) + 2, FIND(",", Articles_collection_modified!A254, FIND(", 20", Articles_collection_modified!A254) + 2) - FIND(", 20", Articles_collection_modified!A254) - 2), MID(Articles_collection_modified!A254, FIND(",20", Articles_collection_modified!A254) + 1, FIND(",", Articles_collection_modified!A254, FIND(",20", Articles_collection_modified!A254) + 1) - FIND(",20", Articles_collection_modified!A254) - 1))</f>
        <v>2025-w15</v>
      </c>
      <c r="E254" t="str">
        <f t="shared" si="6"/>
        <v>2025</v>
      </c>
      <c r="F254" t="str">
        <f t="shared" si="7"/>
        <v>15</v>
      </c>
      <c r="G254" t="str" cm="1">
        <f t="array" ref="G254">_xlfn.TEXTJOIN(", ", TRUE, IF(ISNUMBER(SEARCH(Index!$A$8:$A$22, Articles_collection_modified!A254)), Index!$A$8:$A$22, ""))</f>
        <v>Sustainability</v>
      </c>
      <c r="H254" t="str" cm="1">
        <f t="array" ref="H254">IFERROR(INDEX(Index!$A$8:$A$22, MATCH(TRUE, ISNUMBER(SEARCH(Index!$A$8:$A$22, Articles_collection_modified!A254)), 0)), "")</f>
        <v>Sustainability</v>
      </c>
      <c r="I254" t="str" cm="1">
        <f t="array" ref="I254">IFERROR(INDEX(Index!$A$3:$A$5, MATCH(TRUE, ISNUMBER(SEARCH(Index!$A$3:$A$5, Articles_collection_modified!A254)), 0)), "")</f>
        <v>SEEP</v>
      </c>
      <c r="J254" t="str" cm="1">
        <f t="array" ref="J254">IFERROR(INDEX(Index!$A$25:$A$69, MATCH(TRUE, ISNUMBER(SEARCH(Index!$A$25:$A$69, Articles_collection_modified!A254)), 0)), "")</f>
        <v>partnership</v>
      </c>
      <c r="K254" t="str" cm="1">
        <f t="array" ref="K254">IFERROR(INDEX(Index!$C$3:$C$5, MATCH(TRUE, ISNUMBER(SEARCH(Index!$C$3:$C$5, Articles_collection_modified!A254)), 0)), "")</f>
        <v>H2</v>
      </c>
      <c r="L254" t="str" cm="1">
        <f t="array" ref="L254">_xlfn.TEXTJOIN(", ", TRUE, IF(ISNUMBER(SEARCH(Index!$C$8:$C$58, Articles_collection_modified!A254)), Index!$C$8:$C$58, ""))</f>
        <v>ES-2</v>
      </c>
      <c r="M254" t="str" cm="1">
        <f t="array" ref="M254">_xlfn.TEXTJOIN(", ", TRUE, IFERROR(VLOOKUP(_xlfn.TEXTSPLIT(L254, ", "), Index!$C$8:$D$58, 2, FALSE), ""))</f>
        <v>Enhanced Emission Policy</v>
      </c>
      <c r="N254" t="str" cm="1">
        <f t="array" ref="N254">_xlfn.TEXTJOIN(", ", TRUE, _xlfn.UNIQUE(_xlfn.FILTERXML("&lt;t&gt;&lt;s&gt;" &amp; SUBSTITUTE(_xlfn.TEXTJOIN(", ", TRUE, _xlfn.UNIQUE(_xlfn._xlws.FILTER(IFERROR(VLOOKUP(LEFT(_xlfn.TEXTSPLIT(L254, ", "), FIND("-", _xlfn.TEXTSPLIT(L254, ", ")) - 1), Index!$F$8:$G$13, 2, FALSE), ""), IFERROR(VLOOKUP(LEFT(_xlfn.TEXTSPLIT(L254, ", "), FIND("-", _xlfn.TEXTSPLIT(L254, ", ")) - 1), Index!$F$8:$G$13, 2, FALSE), "") &lt;&gt; ""))), ", ", "&lt;/s&gt;&lt;s&gt;") &amp; "&lt;/s&gt;&lt;/t&gt;", "//s[normalize-space()]")))</f>
        <v>Ecological Sustainability</v>
      </c>
      <c r="O254" t="str" cm="1">
        <f t="array" ref="O254">IFERROR(INDEX(Index!$C$8:$C$58, MATCH(TRUE, ISNUMBER(SEARCH(Index!$C$8:$C$58, Articles_collection_modified!A254)), 0)), "")</f>
        <v>ES-2</v>
      </c>
      <c r="P254" t="str">
        <f>IFERROR(VLOOKUP(LEFT(O254, FIND("-", O254)-1), Index!$F$8:$G$13, 2, FALSE), "Not Found")</f>
        <v>Ecological Sustainability</v>
      </c>
      <c r="Q254" t="str">
        <f>IFERROR(VLOOKUP(O254, Index!$C$8:$D$58, 2, FALSE), "Not Found")</f>
        <v>Enhanced Emission Policy</v>
      </c>
    </row>
    <row r="255" spans="1:17" x14ac:dyDescent="0.3">
      <c r="A255" t="str">
        <f>LEFT(Articles_collection_modified!A255, FIND(",", Articles_collection_modified!A255) - 1)</f>
        <v>International Mining | Volvo CE makes big move with battery electric A30 and A40 ADTs</v>
      </c>
      <c r="B255" t="str">
        <f>MID(Articles_collection_modified!A255, FIND(",", Articles_collection_modified!A255) + 1, FIND(",", Articles_collection_modified!A255, FIND(",", Articles_collection_modified!A255) + 1) - FIND(",", Articles_collection_modified!A255) - 1)</f>
        <v>https://im-mining.com/2025/04/08/volvo-ce-makes-big-move-with-battery-electric-a30-and-a40-adts/</v>
      </c>
      <c r="C255" t="str">
        <f>IF(ISNUMBER(FIND(", vol",Articles_collection_modified!A255)), MID(Articles_collection_modified!A255, FIND(", vol", Articles_collection_modified!A255) + 5, FIND(",", Articles_collection_modified!A255, FIND(", vol", Articles_collection_modified!A255) + 5) - FIND(", vol", Articles_collection_modified!A255) - 5), MID(Articles_collection_modified!A255, FIND(",vol", Articles_collection_modified!A255) + 4, FIND(",", Articles_collection_modified!A255, FIND(",vol", Articles_collection_modified!A255) + 4) - FIND(",vol",Articles_collection_modified!A255) - 4))</f>
        <v>10</v>
      </c>
      <c r="D255" t="str">
        <f>IF(ISNUMBER(FIND(", 20", Articles_collection_modified!A255)), MID(Articles_collection_modified!A255, FIND(", 20", Articles_collection_modified!A255) + 2, FIND(",", Articles_collection_modified!A255, FIND(", 20", Articles_collection_modified!A255) + 2) - FIND(", 20", Articles_collection_modified!A255) - 2), MID(Articles_collection_modified!A255, FIND(",20", Articles_collection_modified!A255) + 1, FIND(",", Articles_collection_modified!A255, FIND(",20", Articles_collection_modified!A255) + 1) - FIND(",20", Articles_collection_modified!A255) - 1))</f>
        <v>2025-w15</v>
      </c>
      <c r="E255" t="str">
        <f t="shared" si="6"/>
        <v>2025</v>
      </c>
      <c r="F255" t="str">
        <f t="shared" si="7"/>
        <v>15</v>
      </c>
      <c r="G255" t="str" cm="1">
        <f t="array" ref="G255">_xlfn.TEXTJOIN(", ", TRUE, IF(ISNUMBER(SEARCH(Index!$A$8:$A$22, Articles_collection_modified!A255)), Index!$A$8:$A$22, ""))</f>
        <v>Battery, Electrification, Mobile</v>
      </c>
      <c r="H255" t="str" cm="1">
        <f t="array" ref="H255">IFERROR(INDEX(Index!$A$8:$A$22, MATCH(TRUE, ISNUMBER(SEARCH(Index!$A$8:$A$22, Articles_collection_modified!A255)), 0)), "")</f>
        <v>Battery</v>
      </c>
      <c r="I255" t="str" cm="1">
        <f t="array" ref="I255">IFERROR(INDEX(Index!$A$3:$A$5, MATCH(TRUE, ISNUMBER(SEARCH(Index!$A$3:$A$5, Articles_collection_modified!A255)), 0)), "")</f>
        <v>product release</v>
      </c>
      <c r="J255" t="str" cm="1">
        <f t="array" ref="J255">IFERROR(INDEX(Index!$A$25:$A$69, MATCH(TRUE, ISNUMBER(SEARCH(Index!$A$25:$A$69, Articles_collection_modified!A255)), 0)), "")</f>
        <v>System</v>
      </c>
      <c r="K255" t="str" cm="1">
        <f t="array" ref="K255">IFERROR(INDEX(Index!$C$3:$C$5, MATCH(TRUE, ISNUMBER(SEARCH(Index!$C$3:$C$5, Articles_collection_modified!A255)), 0)), "")</f>
        <v>H1</v>
      </c>
      <c r="L255" t="str" cm="1">
        <f t="array" ref="L255">_xlfn.TEXTJOIN(", ", TRUE, IF(ISNUMBER(SEARCH(Index!$C$8:$C$58, Articles_collection_modified!A255)), Index!$C$8:$C$58, ""))</f>
        <v>ES-2, HA-8</v>
      </c>
      <c r="M255" t="str" cm="1">
        <f t="array" ref="M255">_xlfn.TEXTJOIN(", ", TRUE, IFERROR(VLOOKUP(_xlfn.TEXTSPLIT(L255, ", "), Index!$C$8:$D$58, 2, FALSE), ""))</f>
        <v>Enhanced Emission Policy, Sustainable Mining</v>
      </c>
      <c r="N255" t="str" cm="1">
        <f t="array" ref="N255">_xlfn.TEXTJOIN(", ", TRUE, _xlfn.UNIQUE(_xlfn.FILTERXML("&lt;t&gt;&lt;s&gt;" &amp; SUBSTITUTE(_xlfn.TEXTJOIN(", ", TRUE, _xlfn.UNIQUE(_xlfn._xlws.FILTER(IFERROR(VLOOKUP(LEFT(_xlfn.TEXTSPLIT(L255, ", "), FIND("-", _xlfn.TEXTSPLIT(L255, ", ")) - 1), Index!$F$8:$G$13, 2, FALSE), ""), IFERROR(VLOOKUP(LEFT(_xlfn.TEXTSPLIT(L255, ", "), FIND("-", _xlfn.TEXTSPLIT(L255, ", ")) - 1), Index!$F$8:$G$13, 2, FALSE), "") &lt;&gt; ""))), ", ", "&lt;/s&gt;&lt;s&gt;") &amp; "&lt;/s&gt;&lt;/t&gt;", "//s[normalize-space()]")))</f>
        <v>Ecological Sustainability, Hydraulic Applications Ecosystem</v>
      </c>
      <c r="O255" t="str" cm="1">
        <f t="array" ref="O255">IFERROR(INDEX(Index!$C$8:$C$58, MATCH(TRUE, ISNUMBER(SEARCH(Index!$C$8:$C$58, Articles_collection_modified!A255)), 0)), "")</f>
        <v>ES-2</v>
      </c>
      <c r="P255" t="str">
        <f>IFERROR(VLOOKUP(LEFT(O255, FIND("-", O255)-1), Index!$F$8:$G$13, 2, FALSE), "Not Found")</f>
        <v>Ecological Sustainability</v>
      </c>
      <c r="Q255" t="str">
        <f>IFERROR(VLOOKUP(O255, Index!$C$8:$D$58, 2, FALSE), "Not Found")</f>
        <v>Enhanced Emission Policy</v>
      </c>
    </row>
    <row r="256" spans="1:17" x14ac:dyDescent="0.3">
      <c r="A256" t="str">
        <f>LEFT(Articles_collection_modified!A256, FIND(",", Articles_collection_modified!A256) - 1)</f>
        <v>International Mining | Epiroc pre-launches new cabin on SmartROC T40 at bauma 2025</v>
      </c>
      <c r="B256" t="str">
        <f>MID(Articles_collection_modified!A256, FIND(",", Articles_collection_modified!A256) + 1, FIND(",", Articles_collection_modified!A256, FIND(",", Articles_collection_modified!A256) + 1) - FIND(",", Articles_collection_modified!A256) - 1)</f>
        <v>https://im-mining.com/2025/04/08/epiroc-pre-launches-new-cabin-on-smartroc-t40-at-bauma-2025/</v>
      </c>
      <c r="C256" t="str">
        <f>IF(ISNUMBER(FIND(", vol",Articles_collection_modified!A256)), MID(Articles_collection_modified!A256, FIND(", vol", Articles_collection_modified!A256) + 5, FIND(",", Articles_collection_modified!A256, FIND(", vol", Articles_collection_modified!A256) + 5) - FIND(", vol", Articles_collection_modified!A256) - 5), MID(Articles_collection_modified!A256, FIND(",vol", Articles_collection_modified!A256) + 4, FIND(",", Articles_collection_modified!A256, FIND(",vol", Articles_collection_modified!A256) + 4) - FIND(",vol",Articles_collection_modified!A256) - 4))</f>
        <v>10</v>
      </c>
      <c r="D256" t="str">
        <f>IF(ISNUMBER(FIND(", 20", Articles_collection_modified!A256)), MID(Articles_collection_modified!A256, FIND(", 20", Articles_collection_modified!A256) + 2, FIND(",", Articles_collection_modified!A256, FIND(", 20", Articles_collection_modified!A256) + 2) - FIND(", 20", Articles_collection_modified!A256) - 2), MID(Articles_collection_modified!A256, FIND(",20", Articles_collection_modified!A256) + 1, FIND(",", Articles_collection_modified!A256, FIND(",20", Articles_collection_modified!A256) + 1) - FIND(",20", Articles_collection_modified!A256) - 1))</f>
        <v>2025-w15</v>
      </c>
      <c r="E256" t="str">
        <f t="shared" si="6"/>
        <v>2025</v>
      </c>
      <c r="F256" t="str">
        <f t="shared" si="7"/>
        <v>15</v>
      </c>
      <c r="G256" t="str" cm="1">
        <f t="array" ref="G256">_xlfn.TEXTJOIN(", ", TRUE, IF(ISNUMBER(SEARCH(Index!$A$8:$A$22, Articles_collection_modified!A256)), Index!$A$8:$A$22, ""))</f>
        <v>Mobile</v>
      </c>
      <c r="H256" t="str" cm="1">
        <f t="array" ref="H256">IFERROR(INDEX(Index!$A$8:$A$22, MATCH(TRUE, ISNUMBER(SEARCH(Index!$A$8:$A$22, Articles_collection_modified!A256)), 0)), "")</f>
        <v>Mobile</v>
      </c>
      <c r="I256" t="str" cm="1">
        <f t="array" ref="I256">IFERROR(INDEX(Index!$A$3:$A$5, MATCH(TRUE, ISNUMBER(SEARCH(Index!$A$3:$A$5, Articles_collection_modified!A256)), 0)), "")</f>
        <v>product release</v>
      </c>
      <c r="J256" t="str" cm="1">
        <f t="array" ref="J256">IFERROR(INDEX(Index!$A$25:$A$69, MATCH(TRUE, ISNUMBER(SEARCH(Index!$A$25:$A$69, Articles_collection_modified!A256)), 0)), "")</f>
        <v>System</v>
      </c>
      <c r="K256" t="str" cm="1">
        <f t="array" ref="K256">IFERROR(INDEX(Index!$C$3:$C$5, MATCH(TRUE, ISNUMBER(SEARCH(Index!$C$3:$C$5, Articles_collection_modified!A256)), 0)), "")</f>
        <v>H1</v>
      </c>
      <c r="L256" t="str" cm="1">
        <f t="array" ref="L256">_xlfn.TEXTJOIN(", ", TRUE, IF(ISNUMBER(SEARCH(Index!$C$8:$C$58, Articles_collection_modified!A256)), Index!$C$8:$C$58, ""))</f>
        <v>HA-8</v>
      </c>
      <c r="M256" t="str" cm="1">
        <f t="array" ref="M256">_xlfn.TEXTJOIN(", ", TRUE, IFERROR(VLOOKUP(_xlfn.TEXTSPLIT(L256, ", "), Index!$C$8:$D$58, 2, FALSE), ""))</f>
        <v>Sustainable Mining</v>
      </c>
      <c r="N256" t="str" cm="1">
        <f t="array" ref="N256">_xlfn.TEXTJOIN(", ", TRUE, _xlfn.UNIQUE(_xlfn.FILTERXML("&lt;t&gt;&lt;s&gt;" &amp; SUBSTITUTE(_xlfn.TEXTJOIN(", ", TRUE, _xlfn.UNIQUE(_xlfn._xlws.FILTER(IFERROR(VLOOKUP(LEFT(_xlfn.TEXTSPLIT(L256, ", "), FIND("-", _xlfn.TEXTSPLIT(L256, ", ")) - 1), Index!$F$8:$G$13, 2, FALSE), ""), IFERROR(VLOOKUP(LEFT(_xlfn.TEXTSPLIT(L256, ", "), FIND("-", _xlfn.TEXTSPLIT(L256, ", ")) - 1), Index!$F$8:$G$13, 2, FALSE), "") &lt;&gt; ""))), ", ", "&lt;/s&gt;&lt;s&gt;") &amp; "&lt;/s&gt;&lt;/t&gt;", "//s[normalize-space()]")))</f>
        <v>Hydraulic Applications Ecosystem</v>
      </c>
      <c r="O256" t="str" cm="1">
        <f t="array" ref="O256">IFERROR(INDEX(Index!$C$8:$C$58, MATCH(TRUE, ISNUMBER(SEARCH(Index!$C$8:$C$58, Articles_collection_modified!A256)), 0)), "")</f>
        <v>HA-8</v>
      </c>
      <c r="P256" t="str">
        <f>IFERROR(VLOOKUP(LEFT(O256, FIND("-", O256)-1), Index!$F$8:$G$13, 2, FALSE), "Not Found")</f>
        <v>Hydraulic Applications Ecosystem</v>
      </c>
      <c r="Q256" t="str">
        <f>IFERROR(VLOOKUP(O256, Index!$C$8:$D$58, 2, FALSE), "Not Found")</f>
        <v>Sustainable Mining</v>
      </c>
    </row>
    <row r="257" spans="1:17" x14ac:dyDescent="0.3">
      <c r="A257" t="str">
        <f>LEFT(Articles_collection_modified!A257, FIND(",", Articles_collection_modified!A257) - 1)</f>
        <v>bauma 2025 press event showcases ABB offering</v>
      </c>
      <c r="B257" t="str">
        <f>MID(Articles_collection_modified!A257, FIND(",", Articles_collection_modified!A257) + 1, FIND(",", Articles_collection_modified!A257, FIND(",", Articles_collection_modified!A257) + 1) - FIND(",", Articles_collection_modified!A257) - 1)</f>
        <v>https://im-mining.com/2025/04/08/abb-launches-next-gen-battery-system-for-electric-vehicles/</v>
      </c>
      <c r="C257" t="str">
        <f>IF(ISNUMBER(FIND(", vol",Articles_collection_modified!A257)), MID(Articles_collection_modified!A257, FIND(", vol", Articles_collection_modified!A257) + 5, FIND(",", Articles_collection_modified!A257, FIND(", vol", Articles_collection_modified!A257) + 5) - FIND(", vol", Articles_collection_modified!A257) - 5), MID(Articles_collection_modified!A257, FIND(",vol", Articles_collection_modified!A257) + 4, FIND(",", Articles_collection_modified!A257, FIND(",vol", Articles_collection_modified!A257) + 4) - FIND(",vol",Articles_collection_modified!A257) - 4))</f>
        <v>10</v>
      </c>
      <c r="D257" t="str">
        <f>IF(ISNUMBER(FIND(", 20", Articles_collection_modified!A257)), MID(Articles_collection_modified!A257, FIND(", 20", Articles_collection_modified!A257) + 2, FIND(",", Articles_collection_modified!A257, FIND(", 20", Articles_collection_modified!A257) + 2) - FIND(", 20", Articles_collection_modified!A257) - 2), MID(Articles_collection_modified!A257, FIND(",20", Articles_collection_modified!A257) + 1, FIND(",", Articles_collection_modified!A257, FIND(",20", Articles_collection_modified!A257) + 1) - FIND(",20", Articles_collection_modified!A257) - 1))</f>
        <v>2025-w15</v>
      </c>
      <c r="E257" t="str">
        <f t="shared" si="6"/>
        <v>2025</v>
      </c>
      <c r="F257" t="str">
        <f t="shared" si="7"/>
        <v>15</v>
      </c>
      <c r="G257" t="str" cm="1">
        <f t="array" ref="G257">_xlfn.TEXTJOIN(", ", TRUE, IF(ISNUMBER(SEARCH(Index!$A$8:$A$22, Articles_collection_modified!A257)), Index!$A$8:$A$22, ""))</f>
        <v>Battery, Electrification</v>
      </c>
      <c r="H257" t="str" cm="1">
        <f t="array" ref="H257">IFERROR(INDEX(Index!$A$8:$A$22, MATCH(TRUE, ISNUMBER(SEARCH(Index!$A$8:$A$22, Articles_collection_modified!A257)), 0)), "")</f>
        <v>Battery</v>
      </c>
      <c r="I257" t="str" cm="1">
        <f t="array" ref="I257">IFERROR(INDEX(Index!$A$3:$A$5, MATCH(TRUE, ISNUMBER(SEARCH(Index!$A$3:$A$5, Articles_collection_modified!A257)), 0)), "")</f>
        <v>product release</v>
      </c>
      <c r="J257" t="str" cm="1">
        <f t="array" ref="J257">IFERROR(INDEX(Index!$A$25:$A$69, MATCH(TRUE, ISNUMBER(SEARCH(Index!$A$25:$A$69, Articles_collection_modified!A257)), 0)), "")</f>
        <v>System</v>
      </c>
      <c r="K257" t="str" cm="1">
        <f t="array" ref="K257">IFERROR(INDEX(Index!$C$3:$C$5, MATCH(TRUE, ISNUMBER(SEARCH(Index!$C$3:$C$5, Articles_collection_modified!A257)), 0)), "")</f>
        <v>H1</v>
      </c>
      <c r="L257" t="str" cm="1">
        <f t="array" ref="L257">_xlfn.TEXTJOIN(", ", TRUE, IF(ISNUMBER(SEARCH(Index!$C$8:$C$58, Articles_collection_modified!A257)), Index!$C$8:$C$58, ""))</f>
        <v>HA-1, HA-8</v>
      </c>
      <c r="M257" t="str" cm="1">
        <f t="array" ref="M257">_xlfn.TEXTJOIN(", ", TRUE, IFERROR(VLOOKUP(_xlfn.TEXTSPLIT(L257, ", "), Index!$C$8:$D$58, 2, FALSE), ""))</f>
        <v>Green &amp; Connected Construction site, Sustainable Mining</v>
      </c>
      <c r="N257" t="str" cm="1">
        <f t="array" ref="N257">_xlfn.TEXTJOIN(", ", TRUE, _xlfn.UNIQUE(_xlfn.FILTERXML("&lt;t&gt;&lt;s&gt;" &amp; SUBSTITUTE(_xlfn.TEXTJOIN(", ", TRUE, _xlfn.UNIQUE(_xlfn._xlws.FILTER(IFERROR(VLOOKUP(LEFT(_xlfn.TEXTSPLIT(L257, ", "), FIND("-", _xlfn.TEXTSPLIT(L257, ", ")) - 1), Index!$F$8:$G$13, 2, FALSE), ""), IFERROR(VLOOKUP(LEFT(_xlfn.TEXTSPLIT(L257, ", "), FIND("-", _xlfn.TEXTSPLIT(L257, ", ")) - 1), Index!$F$8:$G$13, 2, FALSE), "") &lt;&gt; ""))), ", ", "&lt;/s&gt;&lt;s&gt;") &amp; "&lt;/s&gt;&lt;/t&gt;", "//s[normalize-space()]")))</f>
        <v>Hydraulic Applications Ecosystem</v>
      </c>
      <c r="O257" t="str" cm="1">
        <f t="array" ref="O257">IFERROR(INDEX(Index!$C$8:$C$58, MATCH(TRUE, ISNUMBER(SEARCH(Index!$C$8:$C$58, Articles_collection_modified!A257)), 0)), "")</f>
        <v>HA-1</v>
      </c>
      <c r="P257" t="str">
        <f>IFERROR(VLOOKUP(LEFT(O257, FIND("-", O257)-1), Index!$F$8:$G$13, 2, FALSE), "Not Found")</f>
        <v>Hydraulic Applications Ecosystem</v>
      </c>
      <c r="Q257" t="str">
        <f>IFERROR(VLOOKUP(O257, Index!$C$8:$D$58, 2, FALSE), "Not Found")</f>
        <v>Green &amp; Connected Construction site</v>
      </c>
    </row>
    <row r="258" spans="1:17" x14ac:dyDescent="0.3">
      <c r="A258" t="str">
        <f>LEFT(Articles_collection_modified!A258, FIND(",", Articles_collection_modified!A258) - 1)</f>
        <v>International Mining | Huaweiâ€™s vision and progress in mining â€“ from AI to autonomous driving</v>
      </c>
      <c r="B258" t="str">
        <f>MID(Articles_collection_modified!A258, FIND(",", Articles_collection_modified!A258) + 1, FIND(",", Articles_collection_modified!A258, FIND(",", Articles_collection_modified!A258) + 1) - FIND(",", Articles_collection_modified!A258) - 1)</f>
        <v>https://im-mining.com/2025/04/02/huaweis-vision-and-progress-in-mining-from-ai-to-autonomous-driving/</v>
      </c>
      <c r="C258" t="str">
        <f>IF(ISNUMBER(FIND(", vol",Articles_collection_modified!A258)), MID(Articles_collection_modified!A258, FIND(", vol", Articles_collection_modified!A258) + 5, FIND(",", Articles_collection_modified!A258, FIND(", vol", Articles_collection_modified!A258) + 5) - FIND(", vol", Articles_collection_modified!A258) - 5), MID(Articles_collection_modified!A258, FIND(",vol", Articles_collection_modified!A258) + 4, FIND(",", Articles_collection_modified!A258, FIND(",vol", Articles_collection_modified!A258) + 4) - FIND(",vol",Articles_collection_modified!A258) - 4))</f>
        <v>10</v>
      </c>
      <c r="D258" t="str">
        <f>IF(ISNUMBER(FIND(", 20", Articles_collection_modified!A258)), MID(Articles_collection_modified!A258, FIND(", 20", Articles_collection_modified!A258) + 2, FIND(",", Articles_collection_modified!A258, FIND(", 20", Articles_collection_modified!A258) + 2) - FIND(", 20", Articles_collection_modified!A258) - 2), MID(Articles_collection_modified!A258, FIND(",20", Articles_collection_modified!A258) + 1, FIND(",", Articles_collection_modified!A258, FIND(",20", Articles_collection_modified!A258) + 1) - FIND(",20", Articles_collection_modified!A258) - 1))</f>
        <v>2025-w14</v>
      </c>
      <c r="E258" t="str">
        <f t="shared" ref="E258:E321" si="8">LEFT(D258, 4)</f>
        <v>2025</v>
      </c>
      <c r="F258" t="str">
        <f t="shared" ref="F258:F321" si="9">MID(D258, FIND("w", D258) + 1, LEN(D258) - FIND("w", D258))</f>
        <v>14</v>
      </c>
      <c r="G258" t="str" cm="1">
        <f t="array" ref="G258">_xlfn.TEXTJOIN(", ", TRUE, IF(ISNUMBER(SEARCH(Index!$A$8:$A$22, Articles_collection_modified!A258)), Index!$A$8:$A$22, ""))</f>
        <v>Mobile</v>
      </c>
      <c r="H258" t="str" cm="1">
        <f t="array" ref="H258">IFERROR(INDEX(Index!$A$8:$A$22, MATCH(TRUE, ISNUMBER(SEARCH(Index!$A$8:$A$22, Articles_collection_modified!A258)), 0)), "")</f>
        <v>Mobile</v>
      </c>
      <c r="I258" t="str" cm="1">
        <f t="array" ref="I258">IFERROR(INDEX(Index!$A$3:$A$5, MATCH(TRUE, ISNUMBER(SEARCH(Index!$A$3:$A$5, Articles_collection_modified!A258)), 0)), "")</f>
        <v>Technology</v>
      </c>
      <c r="J258" t="str" cm="1">
        <f t="array" ref="J258">IFERROR(INDEX(Index!$A$25:$A$69, MATCH(TRUE, ISNUMBER(SEARCH(Index!$A$25:$A$69, Articles_collection_modified!A258)), 0)), "")</f>
        <v>Automation</v>
      </c>
      <c r="K258" t="str" cm="1">
        <f t="array" ref="K258">IFERROR(INDEX(Index!$C$3:$C$5, MATCH(TRUE, ISNUMBER(SEARCH(Index!$C$3:$C$5, Articles_collection_modified!A258)), 0)), "")</f>
        <v>H2</v>
      </c>
      <c r="L258" t="str" cm="1">
        <f t="array" ref="L258">_xlfn.TEXTJOIN(", ", TRUE, IF(ISNUMBER(SEARCH(Index!$C$8:$C$58, Articles_collection_modified!A258)), Index!$C$8:$C$58, ""))</f>
        <v>HA-8, IPr-4</v>
      </c>
      <c r="M258" t="str" cm="1">
        <f t="array" ref="M258">_xlfn.TEXTJOIN(", ", TRUE, IFERROR(VLOOKUP(_xlfn.TEXTSPLIT(L258, ", "), Index!$C$8:$D$58, 2, FALSE), ""))</f>
        <v>Sustainable Mining, Autonomus Intralofistic</v>
      </c>
      <c r="N258" t="str" cm="1">
        <f t="array" ref="N258">_xlfn.TEXTJOIN(", ", TRUE, _xlfn.UNIQUE(_xlfn.FILTERXML("&lt;t&gt;&lt;s&gt;" &amp; SUBSTITUTE(_xlfn.TEXTJOIN(", ", TRUE, _xlfn.UNIQUE(_xlfn._xlws.FILTER(IFERROR(VLOOKUP(LEFT(_xlfn.TEXTSPLIT(L258, ", "), FIND("-", _xlfn.TEXTSPLIT(L258, ", ")) - 1), Index!$F$8:$G$13, 2, FALSE), ""), IFERROR(VLOOKUP(LEFT(_xlfn.TEXTSPLIT(L258, ", "), FIND("-", _xlfn.TEXTSPLIT(L258, ", ")) - 1), Index!$F$8:$G$13, 2, FALSE), "") &lt;&gt; ""))), ", ", "&lt;/s&gt;&lt;s&gt;") &amp; "&lt;/s&gt;&lt;/t&gt;", "//s[normalize-space()]")))</f>
        <v>Hydraulic Applications Ecosystem, Intelligent Production</v>
      </c>
      <c r="O258" t="str" cm="1">
        <f t="array" ref="O258">IFERROR(INDEX(Index!$C$8:$C$58, MATCH(TRUE, ISNUMBER(SEARCH(Index!$C$8:$C$58, Articles_collection_modified!A258)), 0)), "")</f>
        <v>HA-8</v>
      </c>
      <c r="P258" t="str">
        <f>IFERROR(VLOOKUP(LEFT(O258, FIND("-", O258)-1), Index!$F$8:$G$13, 2, FALSE), "Not Found")</f>
        <v>Hydraulic Applications Ecosystem</v>
      </c>
      <c r="Q258" t="str">
        <f>IFERROR(VLOOKUP(O258, Index!$C$8:$D$58, 2, FALSE), "Not Found")</f>
        <v>Sustainable Mining</v>
      </c>
    </row>
    <row r="259" spans="1:17" x14ac:dyDescent="0.3">
      <c r="A259" t="str">
        <f>LEFT(Articles_collection_modified!A259, FIND(",", Articles_collection_modified!A259) - 1)</f>
        <v>Philippi-Hagenbuch joins the zero-emission steel club</v>
      </c>
      <c r="B259" t="str">
        <f>MID(Articles_collection_modified!A259, FIND(",", Articles_collection_modified!A259) + 1, FIND(",", Articles_collection_modified!A259, FIND(",", Articles_collection_modified!A259) + 1) - FIND(",", Articles_collection_modified!A259) - 1)</f>
        <v>https://im-mining.com/2025/04/03/philippi-hagenbuch-to-offer-zero-emission-ssab-zero-steel-for-haul-truck-solutions/</v>
      </c>
      <c r="C259" t="str">
        <f>IF(ISNUMBER(FIND(", vol",Articles_collection_modified!A259)), MID(Articles_collection_modified!A259, FIND(", vol", Articles_collection_modified!A259) + 5, FIND(",", Articles_collection_modified!A259, FIND(", vol", Articles_collection_modified!A259) + 5) - FIND(", vol", Articles_collection_modified!A259) - 5), MID(Articles_collection_modified!A259, FIND(",vol", Articles_collection_modified!A259) + 4, FIND(",", Articles_collection_modified!A259, FIND(",vol", Articles_collection_modified!A259) + 4) - FIND(",vol",Articles_collection_modified!A259) - 4))</f>
        <v>10</v>
      </c>
      <c r="D259" t="str">
        <f>IF(ISNUMBER(FIND(", 20", Articles_collection_modified!A259)), MID(Articles_collection_modified!A259, FIND(", 20", Articles_collection_modified!A259) + 2, FIND(",", Articles_collection_modified!A259, FIND(", 20", Articles_collection_modified!A259) + 2) - FIND(", 20", Articles_collection_modified!A259) - 2), MID(Articles_collection_modified!A259, FIND(",20", Articles_collection_modified!A259) + 1, FIND(",", Articles_collection_modified!A259, FIND(",20", Articles_collection_modified!A259) + 1) - FIND(",20", Articles_collection_modified!A259) - 1))</f>
        <v>2025-w14</v>
      </c>
      <c r="E259" t="str">
        <f t="shared" si="8"/>
        <v>2025</v>
      </c>
      <c r="F259" t="str">
        <f t="shared" si="9"/>
        <v>14</v>
      </c>
      <c r="G259" t="str" cm="1">
        <f t="array" ref="G259">_xlfn.TEXTJOIN(", ", TRUE, IF(ISNUMBER(SEARCH(Index!$A$8:$A$22, Articles_collection_modified!A259)), Index!$A$8:$A$22, ""))</f>
        <v>Mobile</v>
      </c>
      <c r="H259" t="str" cm="1">
        <f t="array" ref="H259">IFERROR(INDEX(Index!$A$8:$A$22, MATCH(TRUE, ISNUMBER(SEARCH(Index!$A$8:$A$22, Articles_collection_modified!A259)), 0)), "")</f>
        <v>Mobile</v>
      </c>
      <c r="I259" t="str" cm="1">
        <f t="array" ref="I259">IFERROR(INDEX(Index!$A$3:$A$5, MATCH(TRUE, ISNUMBER(SEARCH(Index!$A$3:$A$5, Articles_collection_modified!A259)), 0)), "")</f>
        <v>Technology</v>
      </c>
      <c r="J259" t="str" cm="1">
        <f t="array" ref="J259">IFERROR(INDEX(Index!$A$25:$A$69, MATCH(TRUE, ISNUMBER(SEARCH(Index!$A$25:$A$69, Articles_collection_modified!A259)), 0)), "")</f>
        <v>Materials</v>
      </c>
      <c r="K259" t="str" cm="1">
        <f t="array" ref="K259">IFERROR(INDEX(Index!$C$3:$C$5, MATCH(TRUE, ISNUMBER(SEARCH(Index!$C$3:$C$5, Articles_collection_modified!A259)), 0)), "")</f>
        <v>H1</v>
      </c>
      <c r="L259" t="str" cm="1">
        <f t="array" ref="L259">_xlfn.TEXTJOIN(", ", TRUE, IF(ISNUMBER(SEARCH(Index!$C$8:$C$58, Articles_collection_modified!A259)), Index!$C$8:$C$58, ""))</f>
        <v>ES-2, HA-8</v>
      </c>
      <c r="M259" t="str" cm="1">
        <f t="array" ref="M259">_xlfn.TEXTJOIN(", ", TRUE, IFERROR(VLOOKUP(_xlfn.TEXTSPLIT(L259, ", "), Index!$C$8:$D$58, 2, FALSE), ""))</f>
        <v>Enhanced Emission Policy, Sustainable Mining</v>
      </c>
      <c r="N259" t="str" cm="1">
        <f t="array" ref="N259">_xlfn.TEXTJOIN(", ", TRUE, _xlfn.UNIQUE(_xlfn.FILTERXML("&lt;t&gt;&lt;s&gt;" &amp; SUBSTITUTE(_xlfn.TEXTJOIN(", ", TRUE, _xlfn.UNIQUE(_xlfn._xlws.FILTER(IFERROR(VLOOKUP(LEFT(_xlfn.TEXTSPLIT(L259, ", "), FIND("-", _xlfn.TEXTSPLIT(L259, ", ")) - 1), Index!$F$8:$G$13, 2, FALSE), ""), IFERROR(VLOOKUP(LEFT(_xlfn.TEXTSPLIT(L259, ", "), FIND("-", _xlfn.TEXTSPLIT(L259, ", ")) - 1), Index!$F$8:$G$13, 2, FALSE), "") &lt;&gt; ""))), ", ", "&lt;/s&gt;&lt;s&gt;") &amp; "&lt;/s&gt;&lt;/t&gt;", "//s[normalize-space()]")))</f>
        <v>Ecological Sustainability, Hydraulic Applications Ecosystem</v>
      </c>
      <c r="O259" t="str" cm="1">
        <f t="array" ref="O259">IFERROR(INDEX(Index!$C$8:$C$58, MATCH(TRUE, ISNUMBER(SEARCH(Index!$C$8:$C$58, Articles_collection_modified!A259)), 0)), "")</f>
        <v>ES-2</v>
      </c>
      <c r="P259" t="str">
        <f>IFERROR(VLOOKUP(LEFT(O259, FIND("-", O259)-1), Index!$F$8:$G$13, 2, FALSE), "Not Found")</f>
        <v>Ecological Sustainability</v>
      </c>
      <c r="Q259" t="str">
        <f>IFERROR(VLOOKUP(O259, Index!$C$8:$D$58, 2, FALSE), "Not Found")</f>
        <v>Enhanced Emission Policy</v>
      </c>
    </row>
    <row r="260" spans="1:17" x14ac:dyDescent="0.3">
      <c r="A260" t="str">
        <f>LEFT(Articles_collection_modified!A260, FIND(",", Articles_collection_modified!A260) - 1)</f>
        <v>International Mining | Epiroc acquires remaining 47% share of mine connectivity provider Radlink â€‹â€‹â€‹â€‹â€‹â€‹â€‹</v>
      </c>
      <c r="B260" t="str">
        <f>MID(Articles_collection_modified!A260, FIND(",", Articles_collection_modified!A260) + 1, FIND(",", Articles_collection_modified!A260, FIND(",", Articles_collection_modified!A260) + 1) - FIND(",", Articles_collection_modified!A260) - 1)</f>
        <v>https://im-mining.com/2025/04/02/epiroc-acquires-remaining-47-share-of-mine-connectivity-provider-radlink/</v>
      </c>
      <c r="C260" t="str">
        <f>IF(ISNUMBER(FIND(", vol",Articles_collection_modified!A260)), MID(Articles_collection_modified!A260, FIND(", vol", Articles_collection_modified!A260) + 5, FIND(",", Articles_collection_modified!A260, FIND(", vol", Articles_collection_modified!A260) + 5) - FIND(", vol", Articles_collection_modified!A260) - 5), MID(Articles_collection_modified!A260, FIND(",vol", Articles_collection_modified!A260) + 4, FIND(",", Articles_collection_modified!A260, FIND(",vol", Articles_collection_modified!A260) + 4) - FIND(",vol",Articles_collection_modified!A260) - 4))</f>
        <v>10</v>
      </c>
      <c r="D260" t="str">
        <f>IF(ISNUMBER(FIND(", 20", Articles_collection_modified!A260)), MID(Articles_collection_modified!A260, FIND(", 20", Articles_collection_modified!A260) + 2, FIND(",", Articles_collection_modified!A260, FIND(", 20", Articles_collection_modified!A260) + 2) - FIND(", 20", Articles_collection_modified!A260) - 2), MID(Articles_collection_modified!A260, FIND(",20", Articles_collection_modified!A260) + 1, FIND(",", Articles_collection_modified!A260, FIND(",20", Articles_collection_modified!A260) + 1) - FIND(",20", Articles_collection_modified!A260) - 1))</f>
        <v>2025-w14</v>
      </c>
      <c r="E260" t="str">
        <f t="shared" si="8"/>
        <v>2025</v>
      </c>
      <c r="F260" t="str">
        <f t="shared" si="9"/>
        <v>14</v>
      </c>
      <c r="G260" t="str" cm="1">
        <f t="array" ref="G260">_xlfn.TEXTJOIN(", ", TRUE, IF(ISNUMBER(SEARCH(Index!$A$8:$A$22, Articles_collection_modified!A260)), Index!$A$8:$A$22, ""))</f>
        <v>Mobile</v>
      </c>
      <c r="H260" t="str" cm="1">
        <f t="array" ref="H260">IFERROR(INDEX(Index!$A$8:$A$22, MATCH(TRUE, ISNUMBER(SEARCH(Index!$A$8:$A$22, Articles_collection_modified!A260)), 0)), "")</f>
        <v>Mobile</v>
      </c>
      <c r="I260" t="str" cm="1">
        <f t="array" ref="I260">IFERROR(INDEX(Index!$A$3:$A$5, MATCH(TRUE, ISNUMBER(SEARCH(Index!$A$3:$A$5, Articles_collection_modified!A260)), 0)), "")</f>
        <v>SEEP</v>
      </c>
      <c r="J260" t="str" cm="1">
        <f t="array" ref="J260">IFERROR(INDEX(Index!$A$25:$A$69, MATCH(TRUE, ISNUMBER(SEARCH(Index!$A$25:$A$69, Articles_collection_modified!A260)), 0)), "")</f>
        <v>m&amp;a</v>
      </c>
      <c r="K260" t="str" cm="1">
        <f t="array" ref="K260">IFERROR(INDEX(Index!$C$3:$C$5, MATCH(TRUE, ISNUMBER(SEARCH(Index!$C$3:$C$5, Articles_collection_modified!A260)), 0)), "")</f>
        <v>H1</v>
      </c>
      <c r="L260" t="str" cm="1">
        <f t="array" ref="L260">_xlfn.TEXTJOIN(", ", TRUE, IF(ISNUMBER(SEARCH(Index!$C$8:$C$58, Articles_collection_modified!A260)), Index!$C$8:$C$58, ""))</f>
        <v>HA-8, SD-4</v>
      </c>
      <c r="M260" t="str" cm="1">
        <f t="array" ref="M260">_xlfn.TEXTJOIN(", ", TRUE, IFERROR(VLOOKUP(_xlfn.TEXTSPLIT(L260, ", "), Index!$C$8:$D$58, 2, FALSE), ""))</f>
        <v>Sustainable Mining, Big Data Value Creation</v>
      </c>
      <c r="N260" t="str" cm="1">
        <f t="array" ref="N260">_xlfn.TEXTJOIN(", ", TRUE, _xlfn.UNIQUE(_xlfn.FILTERXML("&lt;t&gt;&lt;s&gt;" &amp; SUBSTITUTE(_xlfn.TEXTJOIN(", ", TRUE, _xlfn.UNIQUE(_xlfn._xlws.FILTER(IFERROR(VLOOKUP(LEFT(_xlfn.TEXTSPLIT(L260, ", "), FIND("-", _xlfn.TEXTSPLIT(L260, ", ")) - 1), Index!$F$8:$G$13, 2, FALSE), ""), IFERROR(VLOOKUP(LEFT(_xlfn.TEXTSPLIT(L260, ", "), FIND("-", _xlfn.TEXTSPLIT(L260, ", ")) - 1), Index!$F$8:$G$13, 2, FALSE), "") &lt;&gt; ""))), ", ", "&lt;/s&gt;&lt;s&gt;") &amp; "&lt;/s&gt;&lt;/t&gt;", "//s[normalize-space()]")))</f>
        <v>Hydraulic Applications Ecosystem, Smart Data Usage</v>
      </c>
      <c r="O260" t="str" cm="1">
        <f t="array" ref="O260">IFERROR(INDEX(Index!$C$8:$C$58, MATCH(TRUE, ISNUMBER(SEARCH(Index!$C$8:$C$58, Articles_collection_modified!A260)), 0)), "")</f>
        <v>HA-8</v>
      </c>
      <c r="P260" t="str">
        <f>IFERROR(VLOOKUP(LEFT(O260, FIND("-", O260)-1), Index!$F$8:$G$13, 2, FALSE), "Not Found")</f>
        <v>Hydraulic Applications Ecosystem</v>
      </c>
      <c r="Q260" t="str">
        <f>IFERROR(VLOOKUP(O260, Index!$C$8:$D$58, 2, FALSE), "Not Found")</f>
        <v>Sustainable Mining</v>
      </c>
    </row>
    <row r="261" spans="1:17" x14ac:dyDescent="0.3">
      <c r="A261" t="str">
        <f>LEFT(Articles_collection_modified!A261, FIND(",", Articles_collection_modified!A261) - 1)</f>
        <v>International Mining | Dyno Nobel unveils first mine-ready electric MPU for explosives delivery</v>
      </c>
      <c r="B261" t="str">
        <f>MID(Articles_collection_modified!A261, FIND(",", Articles_collection_modified!A261) + 1, FIND(",", Articles_collection_modified!A261, FIND(",", Articles_collection_modified!A261) + 1) - FIND(",", Articles_collection_modified!A261) - 1)</f>
        <v>https://im-mining.com/2025/04/01/dyno-nobel-unveils-first-mine-ready-electric-mpu-for-explosives-delivery/</v>
      </c>
      <c r="C261" t="str">
        <f>IF(ISNUMBER(FIND(", vol",Articles_collection_modified!A261)), MID(Articles_collection_modified!A261, FIND(", vol", Articles_collection_modified!A261) + 5, FIND(",", Articles_collection_modified!A261, FIND(", vol", Articles_collection_modified!A261) + 5) - FIND(", vol", Articles_collection_modified!A261) - 5), MID(Articles_collection_modified!A261, FIND(",vol", Articles_collection_modified!A261) + 4, FIND(",", Articles_collection_modified!A261, FIND(",vol", Articles_collection_modified!A261) + 4) - FIND(",vol",Articles_collection_modified!A261) - 4))</f>
        <v>10</v>
      </c>
      <c r="D261" t="str">
        <f>IF(ISNUMBER(FIND(", 20", Articles_collection_modified!A261)), MID(Articles_collection_modified!A261, FIND(", 20", Articles_collection_modified!A261) + 2, FIND(",", Articles_collection_modified!A261, FIND(", 20", Articles_collection_modified!A261) + 2) - FIND(", 20", Articles_collection_modified!A261) - 2), MID(Articles_collection_modified!A261, FIND(",20", Articles_collection_modified!A261) + 1, FIND(",", Articles_collection_modified!A261, FIND(",20", Articles_collection_modified!A261) + 1) - FIND(",20", Articles_collection_modified!A261) - 1))</f>
        <v>2025-w14</v>
      </c>
      <c r="E261" t="str">
        <f t="shared" si="8"/>
        <v>2025</v>
      </c>
      <c r="F261" t="str">
        <f t="shared" si="9"/>
        <v>14</v>
      </c>
      <c r="G261" t="str" cm="1">
        <f t="array" ref="G261">_xlfn.TEXTJOIN(", ", TRUE, IF(ISNUMBER(SEARCH(Index!$A$8:$A$22, Articles_collection_modified!A261)), Index!$A$8:$A$22, ""))</f>
        <v>Electrification, Mobile</v>
      </c>
      <c r="H261" t="str" cm="1">
        <f t="array" ref="H261">IFERROR(INDEX(Index!$A$8:$A$22, MATCH(TRUE, ISNUMBER(SEARCH(Index!$A$8:$A$22, Articles_collection_modified!A261)), 0)), "")</f>
        <v>Electrification</v>
      </c>
      <c r="I261" t="str" cm="1">
        <f t="array" ref="I261">IFERROR(INDEX(Index!$A$3:$A$5, MATCH(TRUE, ISNUMBER(SEARCH(Index!$A$3:$A$5, Articles_collection_modified!A261)), 0)), "")</f>
        <v>product release</v>
      </c>
      <c r="J261" t="str" cm="1">
        <f t="array" ref="J261">IFERROR(INDEX(Index!$A$25:$A$69, MATCH(TRUE, ISNUMBER(SEARCH(Index!$A$25:$A$69, Articles_collection_modified!A261)), 0)), "")</f>
        <v>System</v>
      </c>
      <c r="K261" t="str" cm="1">
        <f t="array" ref="K261">IFERROR(INDEX(Index!$C$3:$C$5, MATCH(TRUE, ISNUMBER(SEARCH(Index!$C$3:$C$5, Articles_collection_modified!A261)), 0)), "")</f>
        <v>H1</v>
      </c>
      <c r="L261" t="str" cm="1">
        <f t="array" ref="L261">_xlfn.TEXTJOIN(", ", TRUE, IF(ISNUMBER(SEARCH(Index!$C$8:$C$58, Articles_collection_modified!A261)), Index!$C$8:$C$58, ""))</f>
        <v>ES-2, HA-8</v>
      </c>
      <c r="M261" t="str" cm="1">
        <f t="array" ref="M261">_xlfn.TEXTJOIN(", ", TRUE, IFERROR(VLOOKUP(_xlfn.TEXTSPLIT(L261, ", "), Index!$C$8:$D$58, 2, FALSE), ""))</f>
        <v>Enhanced Emission Policy, Sustainable Mining</v>
      </c>
      <c r="N261" t="str" cm="1">
        <f t="array" ref="N261">_xlfn.TEXTJOIN(", ", TRUE, _xlfn.UNIQUE(_xlfn.FILTERXML("&lt;t&gt;&lt;s&gt;" &amp; SUBSTITUTE(_xlfn.TEXTJOIN(", ", TRUE, _xlfn.UNIQUE(_xlfn._xlws.FILTER(IFERROR(VLOOKUP(LEFT(_xlfn.TEXTSPLIT(L261, ", "), FIND("-", _xlfn.TEXTSPLIT(L261, ", ")) - 1), Index!$F$8:$G$13, 2, FALSE), ""), IFERROR(VLOOKUP(LEFT(_xlfn.TEXTSPLIT(L261, ", "), FIND("-", _xlfn.TEXTSPLIT(L261, ", ")) - 1), Index!$F$8:$G$13, 2, FALSE), "") &lt;&gt; ""))), ", ", "&lt;/s&gt;&lt;s&gt;") &amp; "&lt;/s&gt;&lt;/t&gt;", "//s[normalize-space()]")))</f>
        <v>Ecological Sustainability, Hydraulic Applications Ecosystem</v>
      </c>
      <c r="O261" t="str" cm="1">
        <f t="array" ref="O261">IFERROR(INDEX(Index!$C$8:$C$58, MATCH(TRUE, ISNUMBER(SEARCH(Index!$C$8:$C$58, Articles_collection_modified!A261)), 0)), "")</f>
        <v>ES-2</v>
      </c>
      <c r="P261" t="str">
        <f>IFERROR(VLOOKUP(LEFT(O261, FIND("-", O261)-1), Index!$F$8:$G$13, 2, FALSE), "Not Found")</f>
        <v>Ecological Sustainability</v>
      </c>
      <c r="Q261" t="str">
        <f>IFERROR(VLOOKUP(O261, Index!$C$8:$D$58, 2, FALSE), "Not Found")</f>
        <v>Enhanced Emission Policy</v>
      </c>
    </row>
    <row r="262" spans="1:17" x14ac:dyDescent="0.3">
      <c r="A262" t="str">
        <f>LEFT(Articles_collection_modified!A262, FIND(",", Articles_collection_modified!A262) - 1)</f>
        <v>International Mining | Atlas Copco launches 1 MW battery energy storage system</v>
      </c>
      <c r="B262" t="str">
        <f>MID(Articles_collection_modified!A262, FIND(",", Articles_collection_modified!A262) + 1, FIND(",", Articles_collection_modified!A262, FIND(",", Articles_collection_modified!A262) + 1) - FIND(",", Articles_collection_modified!A262) - 1)</f>
        <v>https://im-mining.com/2025/03/31/atlas-copco-launches-1-mw-battery-energy-storage-system/</v>
      </c>
      <c r="C262" t="str">
        <f>IF(ISNUMBER(FIND(", vol",Articles_collection_modified!A262)), MID(Articles_collection_modified!A262, FIND(", vol", Articles_collection_modified!A262) + 5, FIND(",", Articles_collection_modified!A262, FIND(", vol", Articles_collection_modified!A262) + 5) - FIND(", vol", Articles_collection_modified!A262) - 5), MID(Articles_collection_modified!A262, FIND(",vol", Articles_collection_modified!A262) + 4, FIND(",", Articles_collection_modified!A262, FIND(",vol", Articles_collection_modified!A262) + 4) - FIND(",vol",Articles_collection_modified!A262) - 4))</f>
        <v>9</v>
      </c>
      <c r="D262" t="str">
        <f>IF(ISNUMBER(FIND(", 20", Articles_collection_modified!A262)), MID(Articles_collection_modified!A262, FIND(", 20", Articles_collection_modified!A262) + 2, FIND(",", Articles_collection_modified!A262, FIND(", 20", Articles_collection_modified!A262) + 2) - FIND(", 20", Articles_collection_modified!A262) - 2), MID(Articles_collection_modified!A262, FIND(",20", Articles_collection_modified!A262) + 1, FIND(",", Articles_collection_modified!A262, FIND(",20", Articles_collection_modified!A262) + 1) - FIND(",20", Articles_collection_modified!A262) - 1))</f>
        <v>2025-w14</v>
      </c>
      <c r="E262" t="str">
        <f t="shared" si="8"/>
        <v>2025</v>
      </c>
      <c r="F262" t="str">
        <f t="shared" si="9"/>
        <v>14</v>
      </c>
      <c r="G262" t="str" cm="1">
        <f t="array" ref="G262">_xlfn.TEXTJOIN(", ", TRUE, IF(ISNUMBER(SEARCH(Index!$A$8:$A$22, Articles_collection_modified!A262)), Index!$A$8:$A$22, ""))</f>
        <v>Battery, Electrification</v>
      </c>
      <c r="H262" t="str" cm="1">
        <f t="array" ref="H262">IFERROR(INDEX(Index!$A$8:$A$22, MATCH(TRUE, ISNUMBER(SEARCH(Index!$A$8:$A$22, Articles_collection_modified!A262)), 0)), "")</f>
        <v>Battery</v>
      </c>
      <c r="I262" t="str" cm="1">
        <f t="array" ref="I262">IFERROR(INDEX(Index!$A$3:$A$5, MATCH(TRUE, ISNUMBER(SEARCH(Index!$A$3:$A$5, Articles_collection_modified!A262)), 0)), "")</f>
        <v>product release</v>
      </c>
      <c r="J262" t="str" cm="1">
        <f t="array" ref="J262">IFERROR(INDEX(Index!$A$25:$A$69, MATCH(TRUE, ISNUMBER(SEARCH(Index!$A$25:$A$69, Articles_collection_modified!A262)), 0)), "")</f>
        <v>System</v>
      </c>
      <c r="K262" t="str" cm="1">
        <f t="array" ref="K262">IFERROR(INDEX(Index!$C$3:$C$5, MATCH(TRUE, ISNUMBER(SEARCH(Index!$C$3:$C$5, Articles_collection_modified!A262)), 0)), "")</f>
        <v>H1</v>
      </c>
      <c r="L262" t="str" cm="1">
        <f t="array" ref="L262">_xlfn.TEXTJOIN(", ", TRUE, IF(ISNUMBER(SEARCH(Index!$C$8:$C$58, Articles_collection_modified!A262)), Index!$C$8:$C$58, ""))</f>
        <v>ES-1, ES-2, HA-8</v>
      </c>
      <c r="M262" t="str" cm="1">
        <f t="array" ref="M262">_xlfn.TEXTJOIN(", ", TRUE, IFERROR(VLOOKUP(_xlfn.TEXTSPLIT(L262, ", "), Index!$C$8:$D$58, 2, FALSE), ""))</f>
        <v>Green Cities, Enhanced Emission Policy, Sustainable Mining</v>
      </c>
      <c r="N262" t="str" cm="1">
        <f t="array" ref="N262">_xlfn.TEXTJOIN(", ", TRUE, _xlfn.UNIQUE(_xlfn.FILTERXML("&lt;t&gt;&lt;s&gt;" &amp; SUBSTITUTE(_xlfn.TEXTJOIN(", ", TRUE, _xlfn.UNIQUE(_xlfn._xlws.FILTER(IFERROR(VLOOKUP(LEFT(_xlfn.TEXTSPLIT(L262, ", "), FIND("-", _xlfn.TEXTSPLIT(L262, ", ")) - 1), Index!$F$8:$G$13, 2, FALSE), ""), IFERROR(VLOOKUP(LEFT(_xlfn.TEXTSPLIT(L262, ", "), FIND("-", _xlfn.TEXTSPLIT(L262, ", ")) - 1), Index!$F$8:$G$13, 2, FALSE), "") &lt;&gt; ""))), ", ", "&lt;/s&gt;&lt;s&gt;") &amp; "&lt;/s&gt;&lt;/t&gt;", "//s[normalize-space()]")))</f>
        <v>Ecological Sustainability, Hydraulic Applications Ecosystem</v>
      </c>
      <c r="O262" t="str" cm="1">
        <f t="array" ref="O262">IFERROR(INDEX(Index!$C$8:$C$58, MATCH(TRUE, ISNUMBER(SEARCH(Index!$C$8:$C$58, Articles_collection_modified!A262)), 0)), "")</f>
        <v>ES-1</v>
      </c>
      <c r="P262" t="str">
        <f>IFERROR(VLOOKUP(LEFT(O262, FIND("-", O262)-1), Index!$F$8:$G$13, 2, FALSE), "Not Found")</f>
        <v>Ecological Sustainability</v>
      </c>
      <c r="Q262" t="str">
        <f>IFERROR(VLOOKUP(O262, Index!$C$8:$D$58, 2, FALSE), "Not Found")</f>
        <v>Green Cities</v>
      </c>
    </row>
    <row r="263" spans="1:17" x14ac:dyDescent="0.3">
      <c r="A263" t="str">
        <f>LEFT(Articles_collection_modified!A263, FIND(",", Articles_collection_modified!A263) - 1)</f>
        <v>International Mining | Luminar to supply LiDAR tech for Caterpillar Command for hauling</v>
      </c>
      <c r="B263" t="str">
        <f>MID(Articles_collection_modified!A263, FIND(",", Articles_collection_modified!A263) + 1, FIND(",", Articles_collection_modified!A263, FIND(",", Articles_collection_modified!A263) + 1) - FIND(",", Articles_collection_modified!A263) - 1)</f>
        <v>https://im-mining.com/2025/03/28/luminar-to-supply-lidar-tech-for-caterpillar-command-for-hauling/</v>
      </c>
      <c r="C263" t="str">
        <f>IF(ISNUMBER(FIND(", vol",Articles_collection_modified!A263)), MID(Articles_collection_modified!A263, FIND(", vol", Articles_collection_modified!A263) + 5, FIND(",", Articles_collection_modified!A263, FIND(", vol", Articles_collection_modified!A263) + 5) - FIND(", vol", Articles_collection_modified!A263) - 5), MID(Articles_collection_modified!A263, FIND(",vol", Articles_collection_modified!A263) + 4, FIND(",", Articles_collection_modified!A263, FIND(",vol", Articles_collection_modified!A263) + 4) - FIND(",vol",Articles_collection_modified!A263) - 4))</f>
        <v>9</v>
      </c>
      <c r="D263" t="str">
        <f>IF(ISNUMBER(FIND(", 20", Articles_collection_modified!A263)), MID(Articles_collection_modified!A263, FIND(", 20", Articles_collection_modified!A263) + 2, FIND(",", Articles_collection_modified!A263, FIND(", 20", Articles_collection_modified!A263) + 2) - FIND(", 20", Articles_collection_modified!A263) - 2), MID(Articles_collection_modified!A263, FIND(",20", Articles_collection_modified!A263) + 1, FIND(",", Articles_collection_modified!A263, FIND(",20", Articles_collection_modified!A263) + 1) - FIND(",20", Articles_collection_modified!A263) - 1))</f>
        <v>2025-w13</v>
      </c>
      <c r="E263" t="str">
        <f t="shared" si="8"/>
        <v>2025</v>
      </c>
      <c r="F263" t="str">
        <f t="shared" si="9"/>
        <v>13</v>
      </c>
      <c r="G263" t="str" cm="1">
        <f t="array" ref="G263">_xlfn.TEXTJOIN(", ", TRUE, IF(ISNUMBER(SEARCH(Index!$A$8:$A$22, Articles_collection_modified!A263)), Index!$A$8:$A$22, ""))</f>
        <v>Mobile, Sensors</v>
      </c>
      <c r="H263" t="str" cm="1">
        <f t="array" ref="H263">IFERROR(INDEX(Index!$A$8:$A$22, MATCH(TRUE, ISNUMBER(SEARCH(Index!$A$8:$A$22, Articles_collection_modified!A263)), 0)), "")</f>
        <v>Mobile</v>
      </c>
      <c r="I263" t="str" cm="1">
        <f t="array" ref="I263">IFERROR(INDEX(Index!$A$3:$A$5, MATCH(TRUE, ISNUMBER(SEARCH(Index!$A$3:$A$5, Articles_collection_modified!A263)), 0)), "")</f>
        <v>SEEP</v>
      </c>
      <c r="J263" t="str" cm="1">
        <f t="array" ref="J263">IFERROR(INDEX(Index!$A$25:$A$69, MATCH(TRUE, ISNUMBER(SEARCH(Index!$A$25:$A$69, Articles_collection_modified!A263)), 0)), "")</f>
        <v>partnership</v>
      </c>
      <c r="K263" t="str" cm="1">
        <f t="array" ref="K263">IFERROR(INDEX(Index!$C$3:$C$5, MATCH(TRUE, ISNUMBER(SEARCH(Index!$C$3:$C$5, Articles_collection_modified!A263)), 0)), "")</f>
        <v>H2</v>
      </c>
      <c r="L263" t="str" cm="1">
        <f t="array" ref="L263">_xlfn.TEXTJOIN(", ", TRUE, IF(ISNUMBER(SEARCH(Index!$C$8:$C$58, Articles_collection_modified!A263)), Index!$C$8:$C$58, ""))</f>
        <v>HA-8, IPr-4</v>
      </c>
      <c r="M263" t="str" cm="1">
        <f t="array" ref="M263">_xlfn.TEXTJOIN(", ", TRUE, IFERROR(VLOOKUP(_xlfn.TEXTSPLIT(L263, ", "), Index!$C$8:$D$58, 2, FALSE), ""))</f>
        <v>Sustainable Mining, Autonomus Intralofistic</v>
      </c>
      <c r="N263" t="str" cm="1">
        <f t="array" ref="N263">_xlfn.TEXTJOIN(", ", TRUE, _xlfn.UNIQUE(_xlfn.FILTERXML("&lt;t&gt;&lt;s&gt;" &amp; SUBSTITUTE(_xlfn.TEXTJOIN(", ", TRUE, _xlfn.UNIQUE(_xlfn._xlws.FILTER(IFERROR(VLOOKUP(LEFT(_xlfn.TEXTSPLIT(L263, ", "), FIND("-", _xlfn.TEXTSPLIT(L263, ", ")) - 1), Index!$F$8:$G$13, 2, FALSE), ""), IFERROR(VLOOKUP(LEFT(_xlfn.TEXTSPLIT(L263, ", "), FIND("-", _xlfn.TEXTSPLIT(L263, ", ")) - 1), Index!$F$8:$G$13, 2, FALSE), "") &lt;&gt; ""))), ", ", "&lt;/s&gt;&lt;s&gt;") &amp; "&lt;/s&gt;&lt;/t&gt;", "//s[normalize-space()]")))</f>
        <v>Hydraulic Applications Ecosystem, Intelligent Production</v>
      </c>
      <c r="O263" t="str" cm="1">
        <f t="array" ref="O263">IFERROR(INDEX(Index!$C$8:$C$58, MATCH(TRUE, ISNUMBER(SEARCH(Index!$C$8:$C$58, Articles_collection_modified!A263)), 0)), "")</f>
        <v>HA-8</v>
      </c>
      <c r="P263" t="str">
        <f>IFERROR(VLOOKUP(LEFT(O263, FIND("-", O263)-1), Index!$F$8:$G$13, 2, FALSE), "Not Found")</f>
        <v>Hydraulic Applications Ecosystem</v>
      </c>
      <c r="Q263" t="str">
        <f>IFERROR(VLOOKUP(O263, Index!$C$8:$D$58, 2, FALSE), "Not Found")</f>
        <v>Sustainable Mining</v>
      </c>
    </row>
    <row r="264" spans="1:17" x14ac:dyDescent="0.3">
      <c r="A264" t="str">
        <f>LEFT(Articles_collection_modified!A264, FIND(",", Articles_collection_modified!A264) - 1)</f>
        <v>Wheel-loader prototype eliminates the cab</v>
      </c>
      <c r="B264" t="str">
        <f>MID(Articles_collection_modified!A264, FIND(",", Articles_collection_modified!A264) + 1, FIND(",", Articles_collection_modified!A264, FIND(",", Articles_collection_modified!A264) + 1) - FIND(",", Articles_collection_modified!A264) - 1)</f>
        <v>https://www.mobilehydraulictips.com/wheel-loader-prototype-eliminates-the-cab/</v>
      </c>
      <c r="C264" t="str">
        <f>IF(ISNUMBER(FIND(", vol",Articles_collection_modified!A264)), MID(Articles_collection_modified!A264, FIND(", vol", Articles_collection_modified!A264) + 5, FIND(",", Articles_collection_modified!A264, FIND(", vol", Articles_collection_modified!A264) + 5) - FIND(", vol", Articles_collection_modified!A264) - 5), MID(Articles_collection_modified!A264, FIND(",vol", Articles_collection_modified!A264) + 4, FIND(",", Articles_collection_modified!A264, FIND(",vol", Articles_collection_modified!A264) + 4) - FIND(",vol",Articles_collection_modified!A264) - 4))</f>
        <v>10</v>
      </c>
      <c r="D264" t="str">
        <f>IF(ISNUMBER(FIND(", 20", Articles_collection_modified!A264)), MID(Articles_collection_modified!A264, FIND(", 20", Articles_collection_modified!A264) + 2, FIND(",", Articles_collection_modified!A264, FIND(", 20", Articles_collection_modified!A264) + 2) - FIND(", 20", Articles_collection_modified!A264) - 2), MID(Articles_collection_modified!A264, FIND(",20", Articles_collection_modified!A264) + 1, FIND(",", Articles_collection_modified!A264, FIND(",20", Articles_collection_modified!A264) + 1) - FIND(",20", Articles_collection_modified!A264) - 1))</f>
        <v>2025-w17</v>
      </c>
      <c r="E264" t="str">
        <f t="shared" si="8"/>
        <v>2025</v>
      </c>
      <c r="F264" t="str">
        <f t="shared" si="9"/>
        <v>17</v>
      </c>
      <c r="G264" t="str" cm="1">
        <f t="array" ref="G264">_xlfn.TEXTJOIN(", ", TRUE, IF(ISNUMBER(SEARCH(Index!$A$8:$A$22, Articles_collection_modified!A264)), Index!$A$8:$A$22, ""))</f>
        <v>Electrification, Mobile</v>
      </c>
      <c r="H264" t="str" cm="1">
        <f t="array" ref="H264">IFERROR(INDEX(Index!$A$8:$A$22, MATCH(TRUE, ISNUMBER(SEARCH(Index!$A$8:$A$22, Articles_collection_modified!A264)), 0)), "")</f>
        <v>Electrification</v>
      </c>
      <c r="I264" t="str" cm="1">
        <f t="array" ref="I264">IFERROR(INDEX(Index!$A$3:$A$5, MATCH(TRUE, ISNUMBER(SEARCH(Index!$A$3:$A$5, Articles_collection_modified!A264)), 0)), "")</f>
        <v>Technology</v>
      </c>
      <c r="J264" t="str" cm="1">
        <f t="array" ref="J264">IFERROR(INDEX(Index!$A$25:$A$69, MATCH(TRUE, ISNUMBER(SEARCH(Index!$A$25:$A$69, Articles_collection_modified!A264)), 0)), "")</f>
        <v>Automation</v>
      </c>
      <c r="K264" t="str" cm="1">
        <f t="array" ref="K264">IFERROR(INDEX(Index!$C$3:$C$5, MATCH(TRUE, ISNUMBER(SEARCH(Index!$C$3:$C$5, Articles_collection_modified!A264)), 0)), "")</f>
        <v>H2</v>
      </c>
      <c r="L264" t="str" cm="1">
        <f t="array" ref="L264">_xlfn.TEXTJOIN(", ", TRUE, IF(ISNUMBER(SEARCH(Index!$C$8:$C$58, Articles_collection_modified!A264)), Index!$C$8:$C$58, ""))</f>
        <v>ES-2, HA-4, IPr-4</v>
      </c>
      <c r="M264" t="str" cm="1">
        <f t="array" ref="M264">_xlfn.TEXTJOIN(", ", TRUE, IFERROR(VLOOKUP(_xlfn.TEXTSPLIT(L264, ", "), Index!$C$8:$D$58, 2, FALSE), ""))</f>
        <v>Enhanced Emission Policy, Autonomous Material Handling, Autonomus Intralofistic</v>
      </c>
      <c r="N264" t="str" cm="1">
        <f t="array" ref="N264">_xlfn.TEXTJOIN(", ", TRUE, _xlfn.UNIQUE(_xlfn.FILTERXML("&lt;t&gt;&lt;s&gt;" &amp; SUBSTITUTE(_xlfn.TEXTJOIN(", ", TRUE, _xlfn.UNIQUE(_xlfn._xlws.FILTER(IFERROR(VLOOKUP(LEFT(_xlfn.TEXTSPLIT(L264, ", "), FIND("-", _xlfn.TEXTSPLIT(L264, ", ")) - 1), Index!$F$8:$G$13, 2, FALSE), ""), IFERROR(VLOOKUP(LEFT(_xlfn.TEXTSPLIT(L264, ", "), FIND("-", _xlfn.TEXTSPLIT(L264, ", ")) - 1), Index!$F$8:$G$13, 2, FALSE), "") &lt;&gt; ""))), ", ", "&lt;/s&gt;&lt;s&gt;") &amp; "&lt;/s&gt;&lt;/t&gt;", "//s[normalize-space()]")))</f>
        <v>Ecological Sustainability, Hydraulic Applications Ecosystem, Intelligent Production</v>
      </c>
      <c r="O264" t="str" cm="1">
        <f t="array" ref="O264">IFERROR(INDEX(Index!$C$8:$C$58, MATCH(TRUE, ISNUMBER(SEARCH(Index!$C$8:$C$58, Articles_collection_modified!A264)), 0)), "")</f>
        <v>ES-2</v>
      </c>
      <c r="P264" t="str">
        <f>IFERROR(VLOOKUP(LEFT(O264, FIND("-", O264)-1), Index!$F$8:$G$13, 2, FALSE), "Not Found")</f>
        <v>Ecological Sustainability</v>
      </c>
      <c r="Q264" t="str">
        <f>IFERROR(VLOOKUP(O264, Index!$C$8:$D$58, 2, FALSE), "Not Found")</f>
        <v>Enhanced Emission Policy</v>
      </c>
    </row>
    <row r="265" spans="1:17" x14ac:dyDescent="0.3">
      <c r="A265" t="str">
        <f>LEFT(Articles_collection_modified!A265, FIND(",", Articles_collection_modified!A265) - 1)</f>
        <v>Autonomous driving system wins innovation award</v>
      </c>
      <c r="B265" t="str">
        <f>MID(Articles_collection_modified!A265, FIND(",", Articles_collection_modified!A265) + 1, FIND(",", Articles_collection_modified!A265, FIND(",", Articles_collection_modified!A265) + 1) - FIND(",", Articles_collection_modified!A265) - 1)</f>
        <v>https://www.mobilehydraulictips.com/autonomous-driving-system-wins-innovation-award/</v>
      </c>
      <c r="C265" t="str">
        <f>IF(ISNUMBER(FIND(", vol",Articles_collection_modified!A265)), MID(Articles_collection_modified!A265, FIND(", vol", Articles_collection_modified!A265) + 5, FIND(",", Articles_collection_modified!A265, FIND(", vol", Articles_collection_modified!A265) + 5) - FIND(", vol", Articles_collection_modified!A265) - 5), MID(Articles_collection_modified!A265, FIND(",vol", Articles_collection_modified!A265) + 4, FIND(",", Articles_collection_modified!A265, FIND(",vol", Articles_collection_modified!A265) + 4) - FIND(",vol",Articles_collection_modified!A265) - 4))</f>
        <v>10</v>
      </c>
      <c r="D265" t="str">
        <f>IF(ISNUMBER(FIND(", 20", Articles_collection_modified!A265)), MID(Articles_collection_modified!A265, FIND(", 20", Articles_collection_modified!A265) + 2, FIND(",", Articles_collection_modified!A265, FIND(", 20", Articles_collection_modified!A265) + 2) - FIND(", 20", Articles_collection_modified!A265) - 2), MID(Articles_collection_modified!A265, FIND(",20", Articles_collection_modified!A265) + 1, FIND(",", Articles_collection_modified!A265, FIND(",20", Articles_collection_modified!A265) + 1) - FIND(",20", Articles_collection_modified!A265) - 1))</f>
        <v>2025-w16</v>
      </c>
      <c r="E265" t="str">
        <f t="shared" si="8"/>
        <v>2025</v>
      </c>
      <c r="F265" t="str">
        <f t="shared" si="9"/>
        <v>16</v>
      </c>
      <c r="G265" t="str" cm="1">
        <f t="array" ref="G265">_xlfn.TEXTJOIN(", ", TRUE, IF(ISNUMBER(SEARCH(Index!$A$8:$A$22, Articles_collection_modified!A265)), Index!$A$8:$A$22, ""))</f>
        <v>Mobile</v>
      </c>
      <c r="H265" t="str" cm="1">
        <f t="array" ref="H265">IFERROR(INDEX(Index!$A$8:$A$22, MATCH(TRUE, ISNUMBER(SEARCH(Index!$A$8:$A$22, Articles_collection_modified!A265)), 0)), "")</f>
        <v>Mobile</v>
      </c>
      <c r="I265" t="str" cm="1">
        <f t="array" ref="I265">IFERROR(INDEX(Index!$A$3:$A$5, MATCH(TRUE, ISNUMBER(SEARCH(Index!$A$3:$A$5, Articles_collection_modified!A265)), 0)), "")</f>
        <v>Technology</v>
      </c>
      <c r="J265" t="str" cm="1">
        <f t="array" ref="J265">IFERROR(INDEX(Index!$A$25:$A$69, MATCH(TRUE, ISNUMBER(SEARCH(Index!$A$25:$A$69, Articles_collection_modified!A265)), 0)), "")</f>
        <v>System</v>
      </c>
      <c r="K265" t="str" cm="1">
        <f t="array" ref="K265">IFERROR(INDEX(Index!$C$3:$C$5, MATCH(TRUE, ISNUMBER(SEARCH(Index!$C$3:$C$5, Articles_collection_modified!A265)), 0)), "")</f>
        <v>H2</v>
      </c>
      <c r="L265" t="str" cm="1">
        <f t="array" ref="L265">_xlfn.TEXTJOIN(", ", TRUE, IF(ISNUMBER(SEARCH(Index!$C$8:$C$58, Articles_collection_modified!A265)), Index!$C$8:$C$58, ""))</f>
        <v>HA-4, IPr-4</v>
      </c>
      <c r="M265" t="str" cm="1">
        <f t="array" ref="M265">_xlfn.TEXTJOIN(", ", TRUE, IFERROR(VLOOKUP(_xlfn.TEXTSPLIT(L265, ", "), Index!$C$8:$D$58, 2, FALSE), ""))</f>
        <v>Autonomous Material Handling, Autonomus Intralofistic</v>
      </c>
      <c r="N265" t="str" cm="1">
        <f t="array" ref="N265">_xlfn.TEXTJOIN(", ", TRUE, _xlfn.UNIQUE(_xlfn.FILTERXML("&lt;t&gt;&lt;s&gt;" &amp; SUBSTITUTE(_xlfn.TEXTJOIN(", ", TRUE, _xlfn.UNIQUE(_xlfn._xlws.FILTER(IFERROR(VLOOKUP(LEFT(_xlfn.TEXTSPLIT(L265, ", "), FIND("-", _xlfn.TEXTSPLIT(L265, ", ")) - 1), Index!$F$8:$G$13, 2, FALSE), ""), IFERROR(VLOOKUP(LEFT(_xlfn.TEXTSPLIT(L265, ", "), FIND("-", _xlfn.TEXTSPLIT(L265, ", ")) - 1), Index!$F$8:$G$13, 2, FALSE), "") &lt;&gt; ""))), ", ", "&lt;/s&gt;&lt;s&gt;") &amp; "&lt;/s&gt;&lt;/t&gt;", "//s[normalize-space()]")))</f>
        <v>Hydraulic Applications Ecosystem, Intelligent Production</v>
      </c>
      <c r="O265" t="str" cm="1">
        <f t="array" ref="O265">IFERROR(INDEX(Index!$C$8:$C$58, MATCH(TRUE, ISNUMBER(SEARCH(Index!$C$8:$C$58, Articles_collection_modified!A265)), 0)), "")</f>
        <v>HA-4</v>
      </c>
      <c r="P265" t="str">
        <f>IFERROR(VLOOKUP(LEFT(O265, FIND("-", O265)-1), Index!$F$8:$G$13, 2, FALSE), "Not Found")</f>
        <v>Hydraulic Applications Ecosystem</v>
      </c>
      <c r="Q265" t="str">
        <f>IFERROR(VLOOKUP(O265, Index!$C$8:$D$58, 2, FALSE), "Not Found")</f>
        <v>Autonomous Material Handling</v>
      </c>
    </row>
    <row r="266" spans="1:17" x14ac:dyDescent="0.3">
      <c r="A266" t="str">
        <f>LEFT(Articles_collection_modified!A266, FIND(",", Articles_collection_modified!A266) - 1)</f>
        <v>LANDCROS One excavator concept â€œgamifiesâ€ operations</v>
      </c>
      <c r="B266" t="str">
        <f>MID(Articles_collection_modified!A266, FIND(",", Articles_collection_modified!A266) + 1, FIND(",", Articles_collection_modified!A266, FIND(",", Articles_collection_modified!A266) + 1) - FIND(",", Articles_collection_modified!A266) - 1)</f>
        <v>https://www.mobilehydraulictips.com/landcros-one-excavator-concept-gamifies-operations/</v>
      </c>
      <c r="C266" t="str">
        <f>IF(ISNUMBER(FIND(", vol",Articles_collection_modified!A266)), MID(Articles_collection_modified!A266, FIND(", vol", Articles_collection_modified!A266) + 5, FIND(",", Articles_collection_modified!A266, FIND(", vol", Articles_collection_modified!A266) + 5) - FIND(", vol", Articles_collection_modified!A266) - 5), MID(Articles_collection_modified!A266, FIND(",vol", Articles_collection_modified!A266) + 4, FIND(",", Articles_collection_modified!A266, FIND(",vol", Articles_collection_modified!A266) + 4) - FIND(",vol",Articles_collection_modified!A266) - 4))</f>
        <v>10</v>
      </c>
      <c r="D266" t="str">
        <f>IF(ISNUMBER(FIND(", 20", Articles_collection_modified!A266)), MID(Articles_collection_modified!A266, FIND(", 20", Articles_collection_modified!A266) + 2, FIND(",", Articles_collection_modified!A266, FIND(", 20", Articles_collection_modified!A266) + 2) - FIND(", 20", Articles_collection_modified!A266) - 2), MID(Articles_collection_modified!A266, FIND(",20", Articles_collection_modified!A266) + 1, FIND(",", Articles_collection_modified!A266, FIND(",20", Articles_collection_modified!A266) + 1) - FIND(",20", Articles_collection_modified!A266) - 1))</f>
        <v>2025-w17</v>
      </c>
      <c r="E266" t="str">
        <f t="shared" si="8"/>
        <v>2025</v>
      </c>
      <c r="F266" t="str">
        <f t="shared" si="9"/>
        <v>17</v>
      </c>
      <c r="G266" t="str" cm="1">
        <f t="array" ref="G266">_xlfn.TEXTJOIN(", ", TRUE, IF(ISNUMBER(SEARCH(Index!$A$8:$A$22, Articles_collection_modified!A266)), Index!$A$8:$A$22, ""))</f>
        <v>Mobile</v>
      </c>
      <c r="H266" t="str" cm="1">
        <f t="array" ref="H266">IFERROR(INDEX(Index!$A$8:$A$22, MATCH(TRUE, ISNUMBER(SEARCH(Index!$A$8:$A$22, Articles_collection_modified!A266)), 0)), "")</f>
        <v>Mobile</v>
      </c>
      <c r="I266" t="str" cm="1">
        <f t="array" ref="I266">IFERROR(INDEX(Index!$A$3:$A$5, MATCH(TRUE, ISNUMBER(SEARCH(Index!$A$3:$A$5, Articles_collection_modified!A266)), 0)), "")</f>
        <v>Technology</v>
      </c>
      <c r="J266" t="str" cm="1">
        <f t="array" ref="J266">IFERROR(INDEX(Index!$A$25:$A$69, MATCH(TRUE, ISNUMBER(SEARCH(Index!$A$25:$A$69, Articles_collection_modified!A266)), 0)), "")</f>
        <v>Prototype</v>
      </c>
      <c r="K266" t="str" cm="1">
        <f t="array" ref="K266">IFERROR(INDEX(Index!$C$3:$C$5, MATCH(TRUE, ISNUMBER(SEARCH(Index!$C$3:$C$5, Articles_collection_modified!A266)), 0)), "")</f>
        <v>H2</v>
      </c>
      <c r="L266" t="str" cm="1">
        <f t="array" ref="L266">_xlfn.TEXTJOIN(", ", TRUE, IF(ISNUMBER(SEARCH(Index!$C$8:$C$58, Articles_collection_modified!A266)), Index!$C$8:$C$58, ""))</f>
        <v>ES-2, HA-1, SD-1, SD-2</v>
      </c>
      <c r="M266" t="str" cm="1">
        <f t="array" ref="M266">_xlfn.TEXTJOIN(", ", TRUE, IFERROR(VLOOKUP(_xlfn.TEXTSPLIT(L266, ", "), Index!$C$8:$D$58, 2, FALSE), ""))</f>
        <v>Enhanced Emission Policy, Green &amp; Connected Construction site, Immersive Technologies, Advanced AI Capabilities</v>
      </c>
      <c r="N266" t="str" cm="1">
        <f t="array" ref="N266">_xlfn.TEXTJOIN(", ", TRUE, _xlfn.UNIQUE(_xlfn.FILTERXML("&lt;t&gt;&lt;s&gt;" &amp; SUBSTITUTE(_xlfn.TEXTJOIN(", ", TRUE, _xlfn.UNIQUE(_xlfn._xlws.FILTER(IFERROR(VLOOKUP(LEFT(_xlfn.TEXTSPLIT(L266, ", "), FIND("-", _xlfn.TEXTSPLIT(L266, ", ")) - 1), Index!$F$8:$G$13, 2, FALSE), ""), IFERROR(VLOOKUP(LEFT(_xlfn.TEXTSPLIT(L266, ", "), FIND("-", _xlfn.TEXTSPLIT(L266, ", ")) - 1), Index!$F$8:$G$13, 2, FALSE), "") &lt;&gt; ""))), ", ", "&lt;/s&gt;&lt;s&gt;") &amp; "&lt;/s&gt;&lt;/t&gt;", "//s[normalize-space()]")))</f>
        <v>Ecological Sustainability, Hydraulic Applications Ecosystem, Smart Data Usage</v>
      </c>
      <c r="O266" t="str" cm="1">
        <f t="array" ref="O266">IFERROR(INDEX(Index!$C$8:$C$58, MATCH(TRUE, ISNUMBER(SEARCH(Index!$C$8:$C$58, Articles_collection_modified!A266)), 0)), "")</f>
        <v>ES-2</v>
      </c>
      <c r="P266" t="str">
        <f>IFERROR(VLOOKUP(LEFT(O266, FIND("-", O266)-1), Index!$F$8:$G$13, 2, FALSE), "Not Found")</f>
        <v>Ecological Sustainability</v>
      </c>
      <c r="Q266" t="str">
        <f>IFERROR(VLOOKUP(O266, Index!$C$8:$D$58, 2, FALSE), "Not Found")</f>
        <v>Enhanced Emission Policy</v>
      </c>
    </row>
    <row r="267" spans="1:17" x14ac:dyDescent="0.3">
      <c r="A267" t="str">
        <f>LEFT(Articles_collection_modified!A267, FIND(",", Articles_collection_modified!A267) - 1)</f>
        <v>Pumpenregler fÃ¼r Retrofit und Neuanlagen</v>
      </c>
      <c r="B267" t="str">
        <f>MID(Articles_collection_modified!A267, FIND(",", Articles_collection_modified!A267) + 1, FIND(",", Articles_collection_modified!A267, FIND(",", Articles_collection_modified!A267) + 1) - FIND(",", Articles_collection_modified!A267) - 1)</f>
        <v>https://www.oup-fluidtechnik.de/pumpenregler-fuer-retrofit-und-neuanlagen/</v>
      </c>
      <c r="C267" t="str">
        <f>IF(ISNUMBER(FIND(", vol",Articles_collection_modified!A267)), MID(Articles_collection_modified!A267, FIND(", vol", Articles_collection_modified!A267) + 5, FIND(",", Articles_collection_modified!A267, FIND(", vol", Articles_collection_modified!A267) + 5) - FIND(", vol", Articles_collection_modified!A267) - 5), MID(Articles_collection_modified!A267, FIND(",vol", Articles_collection_modified!A267) + 4, FIND(",", Articles_collection_modified!A267, FIND(",vol", Articles_collection_modified!A267) + 4) - FIND(",vol",Articles_collection_modified!A267) - 4))</f>
        <v>10</v>
      </c>
      <c r="D267" t="str">
        <f>IF(ISNUMBER(FIND(", 20", Articles_collection_modified!A267)), MID(Articles_collection_modified!A267, FIND(", 20", Articles_collection_modified!A267) + 2, FIND(",", Articles_collection_modified!A267, FIND(", 20", Articles_collection_modified!A267) + 2) - FIND(", 20", Articles_collection_modified!A267) - 2), MID(Articles_collection_modified!A267, FIND(",20", Articles_collection_modified!A267) + 1, FIND(",", Articles_collection_modified!A267, FIND(",20", Articles_collection_modified!A267) + 1) - FIND(",20", Articles_collection_modified!A267) - 1))</f>
        <v>2025-w17</v>
      </c>
      <c r="E267" t="str">
        <f t="shared" si="8"/>
        <v>2025</v>
      </c>
      <c r="F267" t="str">
        <f t="shared" si="9"/>
        <v>17</v>
      </c>
      <c r="G267" t="str" cm="1">
        <f t="array" ref="G267">_xlfn.TEXTJOIN(", ", TRUE, IF(ISNUMBER(SEARCH(Index!$A$8:$A$22, Articles_collection_modified!A267)), Index!$A$8:$A$22, ""))</f>
        <v>Electronics, Industrial applications</v>
      </c>
      <c r="H267" t="str" cm="1">
        <f t="array" ref="H267">IFERROR(INDEX(Index!$A$8:$A$22, MATCH(TRUE, ISNUMBER(SEARCH(Index!$A$8:$A$22, Articles_collection_modified!A267)), 0)), "")</f>
        <v>Electronics</v>
      </c>
      <c r="I267" t="str" cm="1">
        <f t="array" ref="I267">IFERROR(INDEX(Index!$A$3:$A$5, MATCH(TRUE, ISNUMBER(SEARCH(Index!$A$3:$A$5, Articles_collection_modified!A267)), 0)), "")</f>
        <v>product release</v>
      </c>
      <c r="J267" t="str" cm="1">
        <f t="array" ref="J267">IFERROR(INDEX(Index!$A$25:$A$69, MATCH(TRUE, ISNUMBER(SEARCH(Index!$A$25:$A$69, Articles_collection_modified!A267)), 0)), "")</f>
        <v>Controller</v>
      </c>
      <c r="K267" t="str" cm="1">
        <f t="array" ref="K267">IFERROR(INDEX(Index!$C$3:$C$5, MATCH(TRUE, ISNUMBER(SEARCH(Index!$C$3:$C$5, Articles_collection_modified!A267)), 0)), "")</f>
        <v>H1</v>
      </c>
      <c r="L267" t="str" cm="1">
        <f t="array" ref="L267">_xlfn.TEXTJOIN(", ", TRUE, IF(ISNUMBER(SEARCH(Index!$C$8:$C$58, Articles_collection_modified!A267)), Index!$C$8:$C$58, ""))</f>
        <v>HA-5</v>
      </c>
      <c r="M267" t="str" cm="1">
        <f t="array" ref="M267">_xlfn.TEXTJOIN(", ", TRUE, IFERROR(VLOOKUP(_xlfn.TEXTSPLIT(L267, ", "), Index!$C$8:$D$58, 2, FALSE), ""))</f>
        <v>Intelligent &amp; Efficient Factory</v>
      </c>
      <c r="N267" t="str" cm="1">
        <f t="array" ref="N267">_xlfn.TEXTJOIN(", ", TRUE, _xlfn.UNIQUE(_xlfn.FILTERXML("&lt;t&gt;&lt;s&gt;" &amp; SUBSTITUTE(_xlfn.TEXTJOIN(", ", TRUE, _xlfn.UNIQUE(_xlfn._xlws.FILTER(IFERROR(VLOOKUP(LEFT(_xlfn.TEXTSPLIT(L267, ", "), FIND("-", _xlfn.TEXTSPLIT(L267, ", ")) - 1), Index!$F$8:$G$13, 2, FALSE), ""), IFERROR(VLOOKUP(LEFT(_xlfn.TEXTSPLIT(L267, ", "), FIND("-", _xlfn.TEXTSPLIT(L267, ", ")) - 1), Index!$F$8:$G$13, 2, FALSE), "") &lt;&gt; ""))), ", ", "&lt;/s&gt;&lt;s&gt;") &amp; "&lt;/s&gt;&lt;/t&gt;", "//s[normalize-space()]")))</f>
        <v>Hydraulic Applications Ecosystem</v>
      </c>
      <c r="O267" t="str" cm="1">
        <f t="array" ref="O267">IFERROR(INDEX(Index!$C$8:$C$58, MATCH(TRUE, ISNUMBER(SEARCH(Index!$C$8:$C$58, Articles_collection_modified!A267)), 0)), "")</f>
        <v>HA-5</v>
      </c>
      <c r="P267" t="str">
        <f>IFERROR(VLOOKUP(LEFT(O267, FIND("-", O267)-1), Index!$F$8:$G$13, 2, FALSE), "Not Found")</f>
        <v>Hydraulic Applications Ecosystem</v>
      </c>
      <c r="Q267" t="str">
        <f>IFERROR(VLOOKUP(O267, Index!$C$8:$D$58, 2, FALSE), "Not Found")</f>
        <v>Intelligent &amp; Efficient Factory</v>
      </c>
    </row>
    <row r="268" spans="1:17" x14ac:dyDescent="0.3">
      <c r="A268" t="str">
        <f>LEFT(Articles_collection_modified!A268, FIND(",", Articles_collection_modified!A268) - 1)</f>
        <v>Stimmung im Maschinenbau bleibt durchwachsen</v>
      </c>
      <c r="B268" t="str">
        <f>MID(Articles_collection_modified!A268, FIND(",", Articles_collection_modified!A268) + 1, FIND(",", Articles_collection_modified!A268, FIND(",", Articles_collection_modified!A268) + 1) - FIND(",", Articles_collection_modified!A268) - 1)</f>
        <v>https://www.oup-fluidtechnik.de/stimmung-im-maschinenbau-bleibt-durchwachsen/</v>
      </c>
      <c r="C268" t="str">
        <f>IF(ISNUMBER(FIND(", vol",Articles_collection_modified!A268)), MID(Articles_collection_modified!A268, FIND(", vol", Articles_collection_modified!A268) + 5, FIND(",", Articles_collection_modified!A268, FIND(", vol", Articles_collection_modified!A268) + 5) - FIND(", vol", Articles_collection_modified!A268) - 5), MID(Articles_collection_modified!A268, FIND(",vol", Articles_collection_modified!A268) + 4, FIND(",", Articles_collection_modified!A268, FIND(",vol", Articles_collection_modified!A268) + 4) - FIND(",vol",Articles_collection_modified!A268) - 4))</f>
        <v>10</v>
      </c>
      <c r="D268" t="str">
        <f>IF(ISNUMBER(FIND(", 20", Articles_collection_modified!A268)), MID(Articles_collection_modified!A268, FIND(", 20", Articles_collection_modified!A268) + 2, FIND(",", Articles_collection_modified!A268, FIND(", 20", Articles_collection_modified!A268) + 2) - FIND(", 20", Articles_collection_modified!A268) - 2), MID(Articles_collection_modified!A268, FIND(",20", Articles_collection_modified!A268) + 1, FIND(",", Articles_collection_modified!A268, FIND(",20", Articles_collection_modified!A268) + 1) - FIND(",20", Articles_collection_modified!A268) - 1))</f>
        <v>2025-w17</v>
      </c>
      <c r="E268" t="str">
        <f t="shared" si="8"/>
        <v>2025</v>
      </c>
      <c r="F268" t="str">
        <f t="shared" si="9"/>
        <v>17</v>
      </c>
      <c r="G268" t="str" cm="1">
        <f t="array" ref="G268">_xlfn.TEXTJOIN(", ", TRUE, IF(ISNUMBER(SEARCH(Index!$A$8:$A$22, Articles_collection_modified!A268)), Index!$A$8:$A$22, ""))</f>
        <v>Hydraulics</v>
      </c>
      <c r="H268" t="str" cm="1">
        <f t="array" ref="H268">IFERROR(INDEX(Index!$A$8:$A$22, MATCH(TRUE, ISNUMBER(SEARCH(Index!$A$8:$A$22, Articles_collection_modified!A268)), 0)), "")</f>
        <v>Hydraulics</v>
      </c>
      <c r="I268" t="str" cm="1">
        <f t="array" ref="I268">IFERROR(INDEX(Index!$A$3:$A$5, MATCH(TRUE, ISNUMBER(SEARCH(Index!$A$3:$A$5, Articles_collection_modified!A268)), 0)), "")</f>
        <v>SEEP</v>
      </c>
      <c r="J268" t="str" cm="1">
        <f t="array" ref="J268">IFERROR(INDEX(Index!$A$25:$A$69, MATCH(TRUE, ISNUMBER(SEARCH(Index!$A$25:$A$69, Articles_collection_modified!A268)), 0)), "")</f>
        <v>market development</v>
      </c>
      <c r="K268" t="str" cm="1">
        <f t="array" ref="K268">IFERROR(INDEX(Index!$C$3:$C$5, MATCH(TRUE, ISNUMBER(SEARCH(Index!$C$3:$C$5, Articles_collection_modified!A268)), 0)), "")</f>
        <v>H1</v>
      </c>
      <c r="L268" t="str" cm="1">
        <f t="array" ref="L268">_xlfn.TEXTJOIN(", ", TRUE, IF(ISNUMBER(SEARCH(Index!$C$8:$C$58, Articles_collection_modified!A268)), Index!$C$8:$C$58, ""))</f>
        <v/>
      </c>
      <c r="M268" t="str" cm="1">
        <f t="array" ref="M268">_xlfn.TEXTJOIN(", ", TRUE, IFERROR(VLOOKUP(_xlfn.TEXTSPLIT(L268, ", "), Index!$C$8:$D$58, 2, FALSE), ""))</f>
        <v/>
      </c>
      <c r="N268" t="e" cm="1" vm="1">
        <f t="array" ref="N268">_xlfn.TEXTJOIN(", ", TRUE, _xlfn.UNIQUE(_xlfn.FILTERXML("&lt;t&gt;&lt;s&gt;" &amp; SUBSTITUTE(_xlfn.TEXTJOIN(", ", TRUE, _xlfn.UNIQUE(_xlfn._xlws.FILTER(IFERROR(VLOOKUP(LEFT(_xlfn.TEXTSPLIT(L268, ", "), FIND("-", _xlfn.TEXTSPLIT(L268, ", ")) - 1), Index!$F$8:$G$13, 2, FALSE), ""), IFERROR(VLOOKUP(LEFT(_xlfn.TEXTSPLIT(L268, ", "), FIND("-", _xlfn.TEXTSPLIT(L268, ", ")) - 1), Index!$F$8:$G$13, 2, FALSE), "") &lt;&gt; ""))), ", ", "&lt;/s&gt;&lt;s&gt;") &amp; "&lt;/s&gt;&lt;/t&gt;", "//s[normalize-space()]")))</f>
        <v>#VALUE!</v>
      </c>
      <c r="O268" t="str" cm="1">
        <f t="array" ref="O268">IFERROR(INDEX(Index!$C$8:$C$58, MATCH(TRUE, ISNUMBER(SEARCH(Index!$C$8:$C$58, Articles_collection_modified!A268)), 0)), "")</f>
        <v/>
      </c>
      <c r="P268" t="str">
        <f>IFERROR(VLOOKUP(LEFT(O268, FIND("-", O268)-1), Index!$F$8:$G$13, 2, FALSE), "Not Found")</f>
        <v>Not Found</v>
      </c>
      <c r="Q268" t="str">
        <f>IFERROR(VLOOKUP(O268, Index!$C$8:$D$58, 2, FALSE), "Not Found")</f>
        <v>Not Found</v>
      </c>
    </row>
    <row r="269" spans="1:17" x14ac:dyDescent="0.3">
      <c r="A269" t="str">
        <f>LEFT(Articles_collection_modified!A269, FIND(",", Articles_collection_modified!A269) - 1)</f>
        <v>Umschlagbagger aus â€žgrÃ¼nemâ€œ Stahl</v>
      </c>
      <c r="B269" t="str">
        <f>MID(Articles_collection_modified!A269, FIND(",", Articles_collection_modified!A269) + 1, FIND(",", Articles_collection_modified!A269, FIND(",", Articles_collection_modified!A269) + 1) - FIND(",", Articles_collection_modified!A269) - 1)</f>
        <v>https://www.oup-fluidtechnik.de/umschlagbagger-aus-gruenem-stahl/</v>
      </c>
      <c r="C269" t="str">
        <f>IF(ISNUMBER(FIND(", vol",Articles_collection_modified!A269)), MID(Articles_collection_modified!A269, FIND(", vol", Articles_collection_modified!A269) + 5, FIND(",", Articles_collection_modified!A269, FIND(", vol", Articles_collection_modified!A269) + 5) - FIND(", vol", Articles_collection_modified!A269) - 5), MID(Articles_collection_modified!A269, FIND(",vol", Articles_collection_modified!A269) + 4, FIND(",", Articles_collection_modified!A269, FIND(",vol", Articles_collection_modified!A269) + 4) - FIND(",vol",Articles_collection_modified!A269) - 4))</f>
        <v>10</v>
      </c>
      <c r="D269" t="str">
        <f>IF(ISNUMBER(FIND(", 20", Articles_collection_modified!A269)), MID(Articles_collection_modified!A269, FIND(", 20", Articles_collection_modified!A269) + 2, FIND(",", Articles_collection_modified!A269, FIND(", 20", Articles_collection_modified!A269) + 2) - FIND(", 20", Articles_collection_modified!A269) - 2), MID(Articles_collection_modified!A269, FIND(",20", Articles_collection_modified!A269) + 1, FIND(",", Articles_collection_modified!A269, FIND(",20", Articles_collection_modified!A269) + 1) - FIND(",20", Articles_collection_modified!A269) - 1))</f>
        <v>2025-w17</v>
      </c>
      <c r="E269" t="str">
        <f t="shared" si="8"/>
        <v>2025</v>
      </c>
      <c r="F269" t="str">
        <f t="shared" si="9"/>
        <v>17</v>
      </c>
      <c r="G269" t="str" cm="1">
        <f t="array" ref="G269">_xlfn.TEXTJOIN(", ", TRUE, IF(ISNUMBER(SEARCH(Index!$A$8:$A$22, Articles_collection_modified!A269)), Index!$A$8:$A$22, ""))</f>
        <v>Mobile</v>
      </c>
      <c r="H269" t="str" cm="1">
        <f t="array" ref="H269">IFERROR(INDEX(Index!$A$8:$A$22, MATCH(TRUE, ISNUMBER(SEARCH(Index!$A$8:$A$22, Articles_collection_modified!A269)), 0)), "")</f>
        <v>Mobile</v>
      </c>
      <c r="I269" t="str" cm="1">
        <f t="array" ref="I269">IFERROR(INDEX(Index!$A$3:$A$5, MATCH(TRUE, ISNUMBER(SEARCH(Index!$A$3:$A$5, Articles_collection_modified!A269)), 0)), "")</f>
        <v>Technology</v>
      </c>
      <c r="J269" t="str" cm="1">
        <f t="array" ref="J269">IFERROR(INDEX(Index!$A$25:$A$69, MATCH(TRUE, ISNUMBER(SEARCH(Index!$A$25:$A$69, Articles_collection_modified!A269)), 0)), "")</f>
        <v>Materials</v>
      </c>
      <c r="K269" t="str" cm="1">
        <f t="array" ref="K269">IFERROR(INDEX(Index!$C$3:$C$5, MATCH(TRUE, ISNUMBER(SEARCH(Index!$C$3:$C$5, Articles_collection_modified!A269)), 0)), "")</f>
        <v>H1</v>
      </c>
      <c r="L269" t="str" cm="1">
        <f t="array" ref="L269">_xlfn.TEXTJOIN(", ", TRUE, IF(ISNUMBER(SEARCH(Index!$C$8:$C$58, Articles_collection_modified!A269)), Index!$C$8:$C$58, ""))</f>
        <v>ES-2, HA-4</v>
      </c>
      <c r="M269" t="str" cm="1">
        <f t="array" ref="M269">_xlfn.TEXTJOIN(", ", TRUE, IFERROR(VLOOKUP(_xlfn.TEXTSPLIT(L269, ", "), Index!$C$8:$D$58, 2, FALSE), ""))</f>
        <v>Enhanced Emission Policy, Autonomous Material Handling</v>
      </c>
      <c r="N269" t="str" cm="1">
        <f t="array" ref="N269">_xlfn.TEXTJOIN(", ", TRUE, _xlfn.UNIQUE(_xlfn.FILTERXML("&lt;t&gt;&lt;s&gt;" &amp; SUBSTITUTE(_xlfn.TEXTJOIN(", ", TRUE, _xlfn.UNIQUE(_xlfn._xlws.FILTER(IFERROR(VLOOKUP(LEFT(_xlfn.TEXTSPLIT(L269, ", "), FIND("-", _xlfn.TEXTSPLIT(L269, ", ")) - 1), Index!$F$8:$G$13, 2, FALSE), ""), IFERROR(VLOOKUP(LEFT(_xlfn.TEXTSPLIT(L269, ", "), FIND("-", _xlfn.TEXTSPLIT(L269, ", ")) - 1), Index!$F$8:$G$13, 2, FALSE), "") &lt;&gt; ""))), ", ", "&lt;/s&gt;&lt;s&gt;") &amp; "&lt;/s&gt;&lt;/t&gt;", "//s[normalize-space()]")))</f>
        <v>Ecological Sustainability, Hydraulic Applications Ecosystem</v>
      </c>
      <c r="O269" t="str" cm="1">
        <f t="array" ref="O269">IFERROR(INDEX(Index!$C$8:$C$58, MATCH(TRUE, ISNUMBER(SEARCH(Index!$C$8:$C$58, Articles_collection_modified!A269)), 0)), "")</f>
        <v>ES-2</v>
      </c>
      <c r="P269" t="str">
        <f>IFERROR(VLOOKUP(LEFT(O269, FIND("-", O269)-1), Index!$F$8:$G$13, 2, FALSE), "Not Found")</f>
        <v>Ecological Sustainability</v>
      </c>
      <c r="Q269" t="str">
        <f>IFERROR(VLOOKUP(O269, Index!$C$8:$D$58, 2, FALSE), "Not Found")</f>
        <v>Enhanced Emission Policy</v>
      </c>
    </row>
    <row r="270" spans="1:17" x14ac:dyDescent="0.3">
      <c r="A270" t="str">
        <f>LEFT(Articles_collection_modified!A270, FIND(",", Articles_collection_modified!A270) - 1)</f>
        <v>Filter-/UmrichterlÃ¶sung vereinfacht Systemintegration</v>
      </c>
      <c r="B270" t="str">
        <f>MID(Articles_collection_modified!A270, FIND(",", Articles_collection_modified!A270) + 1, FIND(",", Articles_collection_modified!A270, FIND(",", Articles_collection_modified!A270) + 1) - FIND(",", Articles_collection_modified!A270) - 1)</f>
        <v>https://www.oup-fluidtechnik.de/filter-umrichterloesung-vereinfacht-systemintegration/</v>
      </c>
      <c r="C270" t="str">
        <f>IF(ISNUMBER(FIND(", vol",Articles_collection_modified!A270)), MID(Articles_collection_modified!A270, FIND(", vol", Articles_collection_modified!A270) + 5, FIND(",", Articles_collection_modified!A270, FIND(", vol", Articles_collection_modified!A270) + 5) - FIND(", vol", Articles_collection_modified!A270) - 5), MID(Articles_collection_modified!A270, FIND(",vol", Articles_collection_modified!A270) + 4, FIND(",", Articles_collection_modified!A270, FIND(",vol", Articles_collection_modified!A270) + 4) - FIND(",vol",Articles_collection_modified!A270) - 4))</f>
        <v>10</v>
      </c>
      <c r="D270" t="str">
        <f>IF(ISNUMBER(FIND(", 20", Articles_collection_modified!A270)), MID(Articles_collection_modified!A270, FIND(", 20", Articles_collection_modified!A270) + 2, FIND(",", Articles_collection_modified!A270, FIND(", 20", Articles_collection_modified!A270) + 2) - FIND(", 20", Articles_collection_modified!A270) - 2), MID(Articles_collection_modified!A270, FIND(",20", Articles_collection_modified!A270) + 1, FIND(",", Articles_collection_modified!A270, FIND(",20", Articles_collection_modified!A270) + 1) - FIND(",20", Articles_collection_modified!A270) - 1))</f>
        <v>2025-w16</v>
      </c>
      <c r="E270" t="str">
        <f t="shared" si="8"/>
        <v>2025</v>
      </c>
      <c r="F270" t="str">
        <f t="shared" si="9"/>
        <v>16</v>
      </c>
      <c r="G270" t="str" cm="1">
        <f t="array" ref="G270">_xlfn.TEXTJOIN(", ", TRUE, IF(ISNUMBER(SEARCH(Index!$A$8:$A$22, Articles_collection_modified!A270)), Index!$A$8:$A$22, ""))</f>
        <v>Electrification, Electronics, Mobile</v>
      </c>
      <c r="H270" t="str" cm="1">
        <f t="array" ref="H270">IFERROR(INDEX(Index!$A$8:$A$22, MATCH(TRUE, ISNUMBER(SEARCH(Index!$A$8:$A$22, Articles_collection_modified!A270)), 0)), "")</f>
        <v>Electrification</v>
      </c>
      <c r="I270" t="str" cm="1">
        <f t="array" ref="I270">IFERROR(INDEX(Index!$A$3:$A$5, MATCH(TRUE, ISNUMBER(SEARCH(Index!$A$3:$A$5, Articles_collection_modified!A270)), 0)), "")</f>
        <v>product release</v>
      </c>
      <c r="J270" t="str" cm="1">
        <f t="array" ref="J270">IFERROR(INDEX(Index!$A$25:$A$69, MATCH(TRUE, ISNUMBER(SEARCH(Index!$A$25:$A$69, Articles_collection_modified!A270)), 0)), "")</f>
        <v>System</v>
      </c>
      <c r="K270" t="str" cm="1">
        <f t="array" ref="K270">IFERROR(INDEX(Index!$C$3:$C$5, MATCH(TRUE, ISNUMBER(SEARCH(Index!$C$3:$C$5, Articles_collection_modified!A270)), 0)), "")</f>
        <v>H1</v>
      </c>
      <c r="L270" t="str" cm="1">
        <f t="array" ref="L270">_xlfn.TEXTJOIN(", ", TRUE, IF(ISNUMBER(SEARCH(Index!$C$8:$C$58, Articles_collection_modified!A270)), Index!$C$8:$C$58, ""))</f>
        <v>ES-2</v>
      </c>
      <c r="M270" t="str" cm="1">
        <f t="array" ref="M270">_xlfn.TEXTJOIN(", ", TRUE, IFERROR(VLOOKUP(_xlfn.TEXTSPLIT(L270, ", "), Index!$C$8:$D$58, 2, FALSE), ""))</f>
        <v>Enhanced Emission Policy</v>
      </c>
      <c r="N270" t="str" cm="1">
        <f t="array" ref="N270">_xlfn.TEXTJOIN(", ", TRUE, _xlfn.UNIQUE(_xlfn.FILTERXML("&lt;t&gt;&lt;s&gt;" &amp; SUBSTITUTE(_xlfn.TEXTJOIN(", ", TRUE, _xlfn.UNIQUE(_xlfn._xlws.FILTER(IFERROR(VLOOKUP(LEFT(_xlfn.TEXTSPLIT(L270, ", "), FIND("-", _xlfn.TEXTSPLIT(L270, ", ")) - 1), Index!$F$8:$G$13, 2, FALSE), ""), IFERROR(VLOOKUP(LEFT(_xlfn.TEXTSPLIT(L270, ", "), FIND("-", _xlfn.TEXTSPLIT(L270, ", ")) - 1), Index!$F$8:$G$13, 2, FALSE), "") &lt;&gt; ""))), ", ", "&lt;/s&gt;&lt;s&gt;") &amp; "&lt;/s&gt;&lt;/t&gt;", "//s[normalize-space()]")))</f>
        <v>Ecological Sustainability</v>
      </c>
      <c r="O270" t="str" cm="1">
        <f t="array" ref="O270">IFERROR(INDEX(Index!$C$8:$C$58, MATCH(TRUE, ISNUMBER(SEARCH(Index!$C$8:$C$58, Articles_collection_modified!A270)), 0)), "")</f>
        <v>ES-2</v>
      </c>
      <c r="P270" t="str">
        <f>IFERROR(VLOOKUP(LEFT(O270, FIND("-", O270)-1), Index!$F$8:$G$13, 2, FALSE), "Not Found")</f>
        <v>Ecological Sustainability</v>
      </c>
      <c r="Q270" t="str">
        <f>IFERROR(VLOOKUP(O270, Index!$C$8:$D$58, 2, FALSE), "Not Found")</f>
        <v>Enhanced Emission Policy</v>
      </c>
    </row>
    <row r="271" spans="1:17" x14ac:dyDescent="0.3">
      <c r="A271" t="str">
        <f>LEFT(Articles_collection_modified!A271, FIND(",", Articles_collection_modified!A271) - 1)</f>
        <v>Monitorhalterung fÃ¼r mobile Arbeitsmaschinen</v>
      </c>
      <c r="B271" t="str">
        <f>MID(Articles_collection_modified!A271, FIND(",", Articles_collection_modified!A271) + 1, FIND(",", Articles_collection_modified!A271, FIND(",", Articles_collection_modified!A271) + 1) - FIND(",", Articles_collection_modified!A271) - 1)</f>
        <v>https://www.oup-fluidtechnik.de/monitorhalterung-fuer-mobile-arbeitsmaschinen/</v>
      </c>
      <c r="C271" t="str">
        <f>IF(ISNUMBER(FIND(", vol",Articles_collection_modified!A271)), MID(Articles_collection_modified!A271, FIND(", vol", Articles_collection_modified!A271) + 5, FIND(",", Articles_collection_modified!A271, FIND(", vol", Articles_collection_modified!A271) + 5) - FIND(", vol", Articles_collection_modified!A271) - 5), MID(Articles_collection_modified!A271, FIND(",vol", Articles_collection_modified!A271) + 4, FIND(",", Articles_collection_modified!A271, FIND(",vol", Articles_collection_modified!A271) + 4) - FIND(",vol",Articles_collection_modified!A271) - 4))</f>
        <v>10</v>
      </c>
      <c r="D271" t="str">
        <f>IF(ISNUMBER(FIND(", 20", Articles_collection_modified!A271)), MID(Articles_collection_modified!A271, FIND(", 20", Articles_collection_modified!A271) + 2, FIND(",", Articles_collection_modified!A271, FIND(", 20", Articles_collection_modified!A271) + 2) - FIND(", 20", Articles_collection_modified!A271) - 2), MID(Articles_collection_modified!A271, FIND(",20", Articles_collection_modified!A271) + 1, FIND(",", Articles_collection_modified!A271, FIND(",20", Articles_collection_modified!A271) + 1) - FIND(",20", Articles_collection_modified!A271) - 1))</f>
        <v>2025-w16</v>
      </c>
      <c r="E271" t="str">
        <f t="shared" si="8"/>
        <v>2025</v>
      </c>
      <c r="F271" t="str">
        <f t="shared" si="9"/>
        <v>16</v>
      </c>
      <c r="G271" t="str" cm="1">
        <f t="array" ref="G271">_xlfn.TEXTJOIN(", ", TRUE, IF(ISNUMBER(SEARCH(Index!$A$8:$A$22, Articles_collection_modified!A271)), Index!$A$8:$A$22, ""))</f>
        <v>Mobile</v>
      </c>
      <c r="H271" t="str" cm="1">
        <f t="array" ref="H271">IFERROR(INDEX(Index!$A$8:$A$22, MATCH(TRUE, ISNUMBER(SEARCH(Index!$A$8:$A$22, Articles_collection_modified!A271)), 0)), "")</f>
        <v>Mobile</v>
      </c>
      <c r="I271" t="str" cm="1">
        <f t="array" ref="I271">IFERROR(INDEX(Index!$A$3:$A$5, MATCH(TRUE, ISNUMBER(SEARCH(Index!$A$3:$A$5, Articles_collection_modified!A271)), 0)), "")</f>
        <v>product release</v>
      </c>
      <c r="J271" t="str" cm="1">
        <f t="array" ref="J271">IFERROR(INDEX(Index!$A$25:$A$69, MATCH(TRUE, ISNUMBER(SEARCH(Index!$A$25:$A$69, Articles_collection_modified!A271)), 0)), "")</f>
        <v>HMI</v>
      </c>
      <c r="K271" t="str" cm="1">
        <f t="array" ref="K271">IFERROR(INDEX(Index!$C$3:$C$5, MATCH(TRUE, ISNUMBER(SEARCH(Index!$C$3:$C$5, Articles_collection_modified!A271)), 0)), "")</f>
        <v>H1</v>
      </c>
      <c r="L271" t="str" cm="1">
        <f t="array" ref="L271">_xlfn.TEXTJOIN(", ", TRUE, IF(ISNUMBER(SEARCH(Index!$C$8:$C$58, Articles_collection_modified!A271)), Index!$C$8:$C$58, ""))</f>
        <v/>
      </c>
      <c r="M271" t="str" cm="1">
        <f t="array" ref="M271">_xlfn.TEXTJOIN(", ", TRUE, IFERROR(VLOOKUP(_xlfn.TEXTSPLIT(L271, ", "), Index!$C$8:$D$58, 2, FALSE), ""))</f>
        <v/>
      </c>
      <c r="N271" t="e" cm="1" vm="1">
        <f t="array" ref="N271">_xlfn.TEXTJOIN(", ", TRUE, _xlfn.UNIQUE(_xlfn.FILTERXML("&lt;t&gt;&lt;s&gt;" &amp; SUBSTITUTE(_xlfn.TEXTJOIN(", ", TRUE, _xlfn.UNIQUE(_xlfn._xlws.FILTER(IFERROR(VLOOKUP(LEFT(_xlfn.TEXTSPLIT(L271, ", "), FIND("-", _xlfn.TEXTSPLIT(L271, ", ")) - 1), Index!$F$8:$G$13, 2, FALSE), ""), IFERROR(VLOOKUP(LEFT(_xlfn.TEXTSPLIT(L271, ", "), FIND("-", _xlfn.TEXTSPLIT(L271, ", ")) - 1), Index!$F$8:$G$13, 2, FALSE), "") &lt;&gt; ""))), ", ", "&lt;/s&gt;&lt;s&gt;") &amp; "&lt;/s&gt;&lt;/t&gt;", "//s[normalize-space()]")))</f>
        <v>#VALUE!</v>
      </c>
      <c r="O271" t="str" cm="1">
        <f t="array" ref="O271">IFERROR(INDEX(Index!$C$8:$C$58, MATCH(TRUE, ISNUMBER(SEARCH(Index!$C$8:$C$58, Articles_collection_modified!A271)), 0)), "")</f>
        <v/>
      </c>
      <c r="P271" t="str">
        <f>IFERROR(VLOOKUP(LEFT(O271, FIND("-", O271)-1), Index!$F$8:$G$13, 2, FALSE), "Not Found")</f>
        <v>Not Found</v>
      </c>
      <c r="Q271" t="str">
        <f>IFERROR(VLOOKUP(O271, Index!$C$8:$D$58, 2, FALSE), "Not Found")</f>
        <v>Not Found</v>
      </c>
    </row>
    <row r="272" spans="1:17" x14ac:dyDescent="0.3">
      <c r="A272" t="str">
        <f>LEFT(Articles_collection_modified!A272, FIND(",", Articles_collection_modified!A272) - 1)</f>
        <v>Materialschonendes Ultraschall-Tiefziehen</v>
      </c>
      <c r="B272" t="str">
        <f>MID(Articles_collection_modified!A272, FIND(",", Articles_collection_modified!A272) + 1, FIND(",", Articles_collection_modified!A272, FIND(",", Articles_collection_modified!A272) + 1) - FIND(",", Articles_collection_modified!A272) - 1)</f>
        <v>https://www.oup-fluidtechnik.de/materialschonendes-ultraschall-tiefziehen/</v>
      </c>
      <c r="C272" t="str">
        <f>IF(ISNUMBER(FIND(", vol",Articles_collection_modified!A272)), MID(Articles_collection_modified!A272, FIND(", vol", Articles_collection_modified!A272) + 5, FIND(",", Articles_collection_modified!A272, FIND(", vol", Articles_collection_modified!A272) + 5) - FIND(", vol", Articles_collection_modified!A272) - 5), MID(Articles_collection_modified!A272, FIND(",vol", Articles_collection_modified!A272) + 4, FIND(",", Articles_collection_modified!A272, FIND(",vol", Articles_collection_modified!A272) + 4) - FIND(",vol",Articles_collection_modified!A272) - 4))</f>
        <v>10</v>
      </c>
      <c r="D272" t="str">
        <f>IF(ISNUMBER(FIND(", 20", Articles_collection_modified!A272)), MID(Articles_collection_modified!A272, FIND(", 20", Articles_collection_modified!A272) + 2, FIND(",", Articles_collection_modified!A272, FIND(", 20", Articles_collection_modified!A272) + 2) - FIND(", 20", Articles_collection_modified!A272) - 2), MID(Articles_collection_modified!A272, FIND(",20", Articles_collection_modified!A272) + 1, FIND(",", Articles_collection_modified!A272, FIND(",20", Articles_collection_modified!A272) + 1) - FIND(",20", Articles_collection_modified!A272) - 1))</f>
        <v>2025-w15</v>
      </c>
      <c r="E272" t="str">
        <f t="shared" si="8"/>
        <v>2025</v>
      </c>
      <c r="F272" t="str">
        <f t="shared" si="9"/>
        <v>15</v>
      </c>
      <c r="G272" t="str" cm="1">
        <f t="array" ref="G272">_xlfn.TEXTJOIN(", ", TRUE, IF(ISNUMBER(SEARCH(Index!$A$8:$A$22, Articles_collection_modified!A272)), Index!$A$8:$A$22, ""))</f>
        <v>Industrial mfg</v>
      </c>
      <c r="H272" t="str" cm="1">
        <f t="array" ref="H272">IFERROR(INDEX(Index!$A$8:$A$22, MATCH(TRUE, ISNUMBER(SEARCH(Index!$A$8:$A$22, Articles_collection_modified!A272)), 0)), "")</f>
        <v>Industrial mfg</v>
      </c>
      <c r="I272" t="str" cm="1">
        <f t="array" ref="I272">IFERROR(INDEX(Index!$A$3:$A$5, MATCH(TRUE, ISNUMBER(SEARCH(Index!$A$3:$A$5, Articles_collection_modified!A272)), 0)), "")</f>
        <v>Technology</v>
      </c>
      <c r="J272" t="str" cm="1">
        <f t="array" ref="J272">IFERROR(INDEX(Index!$A$25:$A$69, MATCH(TRUE, ISNUMBER(SEARCH(Index!$A$25:$A$69, Articles_collection_modified!A272)), 0)), "")</f>
        <v>Manufacturing</v>
      </c>
      <c r="K272" t="str" cm="1">
        <f t="array" ref="K272">IFERROR(INDEX(Index!$C$3:$C$5, MATCH(TRUE, ISNUMBER(SEARCH(Index!$C$3:$C$5, Articles_collection_modified!A272)), 0)), "")</f>
        <v>H2</v>
      </c>
      <c r="L272" t="str" cm="1">
        <f t="array" ref="L272">_xlfn.TEXTJOIN(", ", TRUE, IF(ISNUMBER(SEARCH(Index!$C$8:$C$58, Articles_collection_modified!A272)), Index!$C$8:$C$58, ""))</f>
        <v>HA-5</v>
      </c>
      <c r="M272" t="str" cm="1">
        <f t="array" ref="M272">_xlfn.TEXTJOIN(", ", TRUE, IFERROR(VLOOKUP(_xlfn.TEXTSPLIT(L272, ", "), Index!$C$8:$D$58, 2, FALSE), ""))</f>
        <v>Intelligent &amp; Efficient Factory</v>
      </c>
      <c r="N272" t="str" cm="1">
        <f t="array" ref="N272">_xlfn.TEXTJOIN(", ", TRUE, _xlfn.UNIQUE(_xlfn.FILTERXML("&lt;t&gt;&lt;s&gt;" &amp; SUBSTITUTE(_xlfn.TEXTJOIN(", ", TRUE, _xlfn.UNIQUE(_xlfn._xlws.FILTER(IFERROR(VLOOKUP(LEFT(_xlfn.TEXTSPLIT(L272, ", "), FIND("-", _xlfn.TEXTSPLIT(L272, ", ")) - 1), Index!$F$8:$G$13, 2, FALSE), ""), IFERROR(VLOOKUP(LEFT(_xlfn.TEXTSPLIT(L272, ", "), FIND("-", _xlfn.TEXTSPLIT(L272, ", ")) - 1), Index!$F$8:$G$13, 2, FALSE), "") &lt;&gt; ""))), ", ", "&lt;/s&gt;&lt;s&gt;") &amp; "&lt;/s&gt;&lt;/t&gt;", "//s[normalize-space()]")))</f>
        <v>Hydraulic Applications Ecosystem</v>
      </c>
      <c r="O272" t="str" cm="1">
        <f t="array" ref="O272">IFERROR(INDEX(Index!$C$8:$C$58, MATCH(TRUE, ISNUMBER(SEARCH(Index!$C$8:$C$58, Articles_collection_modified!A272)), 0)), "")</f>
        <v>HA-5</v>
      </c>
      <c r="P272" t="str">
        <f>IFERROR(VLOOKUP(LEFT(O272, FIND("-", O272)-1), Index!$F$8:$G$13, 2, FALSE), "Not Found")</f>
        <v>Hydraulic Applications Ecosystem</v>
      </c>
      <c r="Q272" t="str">
        <f>IFERROR(VLOOKUP(O272, Index!$C$8:$D$58, 2, FALSE), "Not Found")</f>
        <v>Intelligent &amp; Efficient Factory</v>
      </c>
    </row>
    <row r="273" spans="1:17" x14ac:dyDescent="0.3">
      <c r="A273" t="str">
        <f>LEFT(Articles_collection_modified!A273, FIND(",", Articles_collection_modified!A273) - 1)</f>
        <v>Japan's First Barge-Type Floating Wind Turbine Enters Commercial Operation</v>
      </c>
      <c r="B273" t="str">
        <f>MID(Articles_collection_modified!A273, FIND(",", Articles_collection_modified!A273) + 1, FIND(",", Articles_collection_modified!A273, FIND(",", Articles_collection_modified!A273) + 1) - FIND(",", Articles_collection_modified!A273) - 1)</f>
        <v>https://www.offshorewind.biz/2025/04/25/japans-first-barge-type-floating-wind-turbine-enters-commercial-operation/</v>
      </c>
      <c r="C273" t="str">
        <f>IF(ISNUMBER(FIND(", vol",Articles_collection_modified!A273)), MID(Articles_collection_modified!A273, FIND(", vol", Articles_collection_modified!A273) + 5, FIND(",", Articles_collection_modified!A273, FIND(", vol", Articles_collection_modified!A273) + 5) - FIND(", vol", Articles_collection_modified!A273) - 5), MID(Articles_collection_modified!A273, FIND(",vol", Articles_collection_modified!A273) + 4, FIND(",", Articles_collection_modified!A273, FIND(",vol", Articles_collection_modified!A273) + 4) - FIND(",vol",Articles_collection_modified!A273) - 4))</f>
        <v>10</v>
      </c>
      <c r="D273" t="str">
        <f>IF(ISNUMBER(FIND(", 20", Articles_collection_modified!A273)), MID(Articles_collection_modified!A273, FIND(", 20", Articles_collection_modified!A273) + 2, FIND(",", Articles_collection_modified!A273, FIND(", 20", Articles_collection_modified!A273) + 2) - FIND(", 20", Articles_collection_modified!A273) - 2), MID(Articles_collection_modified!A273, FIND(",20", Articles_collection_modified!A273) + 1, FIND(",", Articles_collection_modified!A273, FIND(",20", Articles_collection_modified!A273) + 1) - FIND(",20", Articles_collection_modified!A273) - 1))</f>
        <v>2025-w17</v>
      </c>
      <c r="E273" t="str">
        <f t="shared" si="8"/>
        <v>2025</v>
      </c>
      <c r="F273" t="str">
        <f t="shared" si="9"/>
        <v>17</v>
      </c>
      <c r="G273" t="str" cm="1">
        <f t="array" ref="G273">_xlfn.TEXTJOIN(", ", TRUE, IF(ISNUMBER(SEARCH(Index!$A$8:$A$22, Articles_collection_modified!A273)), Index!$A$8:$A$22, ""))</f>
        <v>Industrial applications</v>
      </c>
      <c r="H273" t="str" cm="1">
        <f t="array" ref="H273">IFERROR(INDEX(Index!$A$8:$A$22, MATCH(TRUE, ISNUMBER(SEARCH(Index!$A$8:$A$22, Articles_collection_modified!A273)), 0)), "")</f>
        <v>Industrial applications</v>
      </c>
      <c r="I273" t="str" cm="1">
        <f t="array" ref="I273">IFERROR(INDEX(Index!$A$3:$A$5, MATCH(TRUE, ISNUMBER(SEARCH(Index!$A$3:$A$5, Articles_collection_modified!A273)), 0)), "")</f>
        <v>SEEP</v>
      </c>
      <c r="J273" t="str" cm="1">
        <f t="array" ref="J273">IFERROR(INDEX(Index!$A$25:$A$69, MATCH(TRUE, ISNUMBER(SEARCH(Index!$A$25:$A$69, Articles_collection_modified!A273)), 0)), "")</f>
        <v>market development</v>
      </c>
      <c r="K273" t="str" cm="1">
        <f t="array" ref="K273">IFERROR(INDEX(Index!$C$3:$C$5, MATCH(TRUE, ISNUMBER(SEARCH(Index!$C$3:$C$5, Articles_collection_modified!A273)), 0)), "")</f>
        <v>H1</v>
      </c>
      <c r="L273" t="str" cm="1">
        <f t="array" ref="L273">_xlfn.TEXTJOIN(", ", TRUE, IF(ISNUMBER(SEARCH(Index!$C$8:$C$58, Articles_collection_modified!A273)), Index!$C$8:$C$58, ""))</f>
        <v>HA-2, NB-6</v>
      </c>
      <c r="M273" t="str" cm="1">
        <f t="array" ref="M273">_xlfn.TEXTJOIN(", ", TRUE, IFERROR(VLOOKUP(_xlfn.TEXTSPLIT(L273, ", "), Index!$C$8:$D$58, 2, FALSE), ""))</f>
        <v>Advanced Wind Power, Green Energy System</v>
      </c>
      <c r="N273" t="str" cm="1">
        <f t="array" ref="N273">_xlfn.TEXTJOIN(", ", TRUE, _xlfn.UNIQUE(_xlfn.FILTERXML("&lt;t&gt;&lt;s&gt;" &amp; SUBSTITUTE(_xlfn.TEXTJOIN(", ", TRUE, _xlfn.UNIQUE(_xlfn._xlws.FILTER(IFERROR(VLOOKUP(LEFT(_xlfn.TEXTSPLIT(L273, ", "), FIND("-", _xlfn.TEXTSPLIT(L273, ", ")) - 1), Index!$F$8:$G$13, 2, FALSE), ""), IFERROR(VLOOKUP(LEFT(_xlfn.TEXTSPLIT(L273, ", "), FIND("-", _xlfn.TEXTSPLIT(L273, ", ")) - 1), Index!$F$8:$G$13, 2, FALSE), "") &lt;&gt; ""))), ", ", "&lt;/s&gt;&lt;s&gt;") &amp; "&lt;/s&gt;&lt;/t&gt;", "//s[normalize-space()]")))</f>
        <v>Hydraulic Applications Ecosystem, New Business</v>
      </c>
      <c r="O273" t="str" cm="1">
        <f t="array" ref="O273">IFERROR(INDEX(Index!$C$8:$C$58, MATCH(TRUE, ISNUMBER(SEARCH(Index!$C$8:$C$58, Articles_collection_modified!A273)), 0)), "")</f>
        <v>HA-2</v>
      </c>
      <c r="P273" t="str">
        <f>IFERROR(VLOOKUP(LEFT(O273, FIND("-", O273)-1), Index!$F$8:$G$13, 2, FALSE), "Not Found")</f>
        <v>Hydraulic Applications Ecosystem</v>
      </c>
      <c r="Q273" t="str">
        <f>IFERROR(VLOOKUP(O273, Index!$C$8:$D$58, 2, FALSE), "Not Found")</f>
        <v>Advanced Wind Power</v>
      </c>
    </row>
    <row r="274" spans="1:17" x14ac:dyDescent="0.3">
      <c r="A274" t="str">
        <f>LEFT(Articles_collection_modified!A274, FIND(",", Articles_collection_modified!A274) - 1)</f>
        <v>Sun Hydraulics expands its electro-proportional hydraulic cartridge valve - Fluid Power World</v>
      </c>
      <c r="B274" t="str">
        <f>MID(Articles_collection_modified!A274, FIND(",", Articles_collection_modified!A274) + 1, FIND(",", Articles_collection_modified!A274, FIND(",", Articles_collection_modified!A274) + 1) - FIND(",", Articles_collection_modified!A274) - 1)</f>
        <v>https://www.fluidpowerworld.com/sun-hydraulics-expands-its-electro-proportional-hydraulic-cartridge-valve/</v>
      </c>
      <c r="C274" t="str">
        <f>IF(ISNUMBER(FIND(", vol",Articles_collection_modified!A274)), MID(Articles_collection_modified!A274, FIND(", vol", Articles_collection_modified!A274) + 5, FIND(",", Articles_collection_modified!A274, FIND(", vol", Articles_collection_modified!A274) + 5) - FIND(", vol", Articles_collection_modified!A274) - 5), MID(Articles_collection_modified!A274, FIND(",vol", Articles_collection_modified!A274) + 4, FIND(",", Articles_collection_modified!A274, FIND(",vol", Articles_collection_modified!A274) + 4) - FIND(",vol",Articles_collection_modified!A274) - 4))</f>
        <v>10</v>
      </c>
      <c r="D274" t="str">
        <f>IF(ISNUMBER(FIND(", 20", Articles_collection_modified!A274)), MID(Articles_collection_modified!A274, FIND(", 20", Articles_collection_modified!A274) + 2, FIND(",", Articles_collection_modified!A274, FIND(", 20", Articles_collection_modified!A274) + 2) - FIND(", 20", Articles_collection_modified!A274) - 2), MID(Articles_collection_modified!A274, FIND(",20", Articles_collection_modified!A274) + 1, FIND(",", Articles_collection_modified!A274, FIND(",20", Articles_collection_modified!A274) + 1) - FIND(",20", Articles_collection_modified!A274) - 1))</f>
        <v>2025-w17</v>
      </c>
      <c r="E274" t="str">
        <f t="shared" si="8"/>
        <v>2025</v>
      </c>
      <c r="F274" t="str">
        <f t="shared" si="9"/>
        <v>17</v>
      </c>
      <c r="G274" t="str" cm="1">
        <f t="array" ref="G274">_xlfn.TEXTJOIN(", ", TRUE, IF(ISNUMBER(SEARCH(Index!$A$8:$A$22, Articles_collection_modified!A274)), Index!$A$8:$A$22, ""))</f>
        <v>Hydraulics, Mobile</v>
      </c>
      <c r="H274" t="str" cm="1">
        <f t="array" ref="H274">IFERROR(INDEX(Index!$A$8:$A$22, MATCH(TRUE, ISNUMBER(SEARCH(Index!$A$8:$A$22, Articles_collection_modified!A274)), 0)), "")</f>
        <v>Hydraulics</v>
      </c>
      <c r="I274" t="str" cm="1">
        <f t="array" ref="I274">IFERROR(INDEX(Index!$A$3:$A$5, MATCH(TRUE, ISNUMBER(SEARCH(Index!$A$3:$A$5, Articles_collection_modified!A274)), 0)), "")</f>
        <v>product release</v>
      </c>
      <c r="J274" t="str" cm="1">
        <f t="array" ref="J274">IFERROR(INDEX(Index!$A$25:$A$69, MATCH(TRUE, ISNUMBER(SEARCH(Index!$A$25:$A$69, Articles_collection_modified!A274)), 0)), "")</f>
        <v>Valve</v>
      </c>
      <c r="K274" t="str" cm="1">
        <f t="array" ref="K274">IFERROR(INDEX(Index!$C$3:$C$5, MATCH(TRUE, ISNUMBER(SEARCH(Index!$C$3:$C$5, Articles_collection_modified!A274)), 0)), "")</f>
        <v>H1</v>
      </c>
      <c r="L274" t="str" cm="1">
        <f t="array" ref="L274">_xlfn.TEXTJOIN(", ", TRUE, IF(ISNUMBER(SEARCH(Index!$C$8:$C$58, Articles_collection_modified!A274)), Index!$C$8:$C$58, ""))</f>
        <v/>
      </c>
      <c r="M274" t="str" cm="1">
        <f t="array" ref="M274">_xlfn.TEXTJOIN(", ", TRUE, IFERROR(VLOOKUP(_xlfn.TEXTSPLIT(L274, ", "), Index!$C$8:$D$58, 2, FALSE), ""))</f>
        <v/>
      </c>
      <c r="N274" t="e" cm="1" vm="1">
        <f t="array" ref="N274">_xlfn.TEXTJOIN(", ", TRUE, _xlfn.UNIQUE(_xlfn.FILTERXML("&lt;t&gt;&lt;s&gt;" &amp; SUBSTITUTE(_xlfn.TEXTJOIN(", ", TRUE, _xlfn.UNIQUE(_xlfn._xlws.FILTER(IFERROR(VLOOKUP(LEFT(_xlfn.TEXTSPLIT(L274, ", "), FIND("-", _xlfn.TEXTSPLIT(L274, ", ")) - 1), Index!$F$8:$G$13, 2, FALSE), ""), IFERROR(VLOOKUP(LEFT(_xlfn.TEXTSPLIT(L274, ", "), FIND("-", _xlfn.TEXTSPLIT(L274, ", ")) - 1), Index!$F$8:$G$13, 2, FALSE), "") &lt;&gt; ""))), ", ", "&lt;/s&gt;&lt;s&gt;") &amp; "&lt;/s&gt;&lt;/t&gt;", "//s[normalize-space()]")))</f>
        <v>#VALUE!</v>
      </c>
      <c r="O274" t="str" cm="1">
        <f t="array" ref="O274">IFERROR(INDEX(Index!$C$8:$C$58, MATCH(TRUE, ISNUMBER(SEARCH(Index!$C$8:$C$58, Articles_collection_modified!A274)), 0)), "")</f>
        <v/>
      </c>
      <c r="P274" t="str">
        <f>IFERROR(VLOOKUP(LEFT(O274, FIND("-", O274)-1), Index!$F$8:$G$13, 2, FALSE), "Not Found")</f>
        <v>Not Found</v>
      </c>
      <c r="Q274" t="str">
        <f>IFERROR(VLOOKUP(O274, Index!$C$8:$D$58, 2, FALSE), "Not Found")</f>
        <v>Not Found</v>
      </c>
    </row>
    <row r="275" spans="1:17" x14ac:dyDescent="0.3">
      <c r="A275" t="str">
        <f>LEFT(Articles_collection_modified!A275, FIND(",", Articles_collection_modified!A275) - 1)</f>
        <v>Bosch Rexroth's HÃ¤gglunds Fusion drive wins OTC's Technology Award - Fluid Power World</v>
      </c>
      <c r="B275" t="str">
        <f>MID(Articles_collection_modified!A275, FIND(",", Articles_collection_modified!A275) + 1, FIND(",", Articles_collection_modified!A275, FIND(",", Articles_collection_modified!A275) + 1) - FIND(",", Articles_collection_modified!A275) - 1)</f>
        <v>https://www.fluidpowerworld.com/bosch-rexroths-hagglunds-fusion-drive-wins-otcs-technology-award/</v>
      </c>
      <c r="C275" t="str">
        <f>IF(ISNUMBER(FIND(", vol",Articles_collection_modified!A275)), MID(Articles_collection_modified!A275, FIND(", vol", Articles_collection_modified!A275) + 5, FIND(",", Articles_collection_modified!A275, FIND(", vol", Articles_collection_modified!A275) + 5) - FIND(", vol", Articles_collection_modified!A275) - 5), MID(Articles_collection_modified!A275, FIND(",vol", Articles_collection_modified!A275) + 4, FIND(",", Articles_collection_modified!A275, FIND(",vol", Articles_collection_modified!A275) + 4) - FIND(",vol",Articles_collection_modified!A275) - 4))</f>
        <v>10</v>
      </c>
      <c r="D275" t="str">
        <f>IF(ISNUMBER(FIND(", 20", Articles_collection_modified!A275)), MID(Articles_collection_modified!A275, FIND(", 20", Articles_collection_modified!A275) + 2, FIND(",", Articles_collection_modified!A275, FIND(", 20", Articles_collection_modified!A275) + 2) - FIND(", 20", Articles_collection_modified!A275) - 2), MID(Articles_collection_modified!A275, FIND(",20", Articles_collection_modified!A275) + 1, FIND(",", Articles_collection_modified!A275, FIND(",20", Articles_collection_modified!A275) + 1) - FIND(",20", Articles_collection_modified!A275) - 1))</f>
        <v>2025-w16</v>
      </c>
      <c r="E275" t="str">
        <f t="shared" si="8"/>
        <v>2025</v>
      </c>
      <c r="F275" t="str">
        <f t="shared" si="9"/>
        <v>16</v>
      </c>
      <c r="G275" t="str" cm="1">
        <f t="array" ref="G275">_xlfn.TEXTJOIN(", ", TRUE, IF(ISNUMBER(SEARCH(Index!$A$8:$A$22, Articles_collection_modified!A275)), Index!$A$8:$A$22, ""))</f>
        <v>Hydraulics</v>
      </c>
      <c r="H275" t="str" cm="1">
        <f t="array" ref="H275">IFERROR(INDEX(Index!$A$8:$A$22, MATCH(TRUE, ISNUMBER(SEARCH(Index!$A$8:$A$22, Articles_collection_modified!A275)), 0)), "")</f>
        <v>Hydraulics</v>
      </c>
      <c r="I275" t="str" cm="1">
        <f t="array" ref="I275">IFERROR(INDEX(Index!$A$3:$A$5, MATCH(TRUE, ISNUMBER(SEARCH(Index!$A$3:$A$5, Articles_collection_modified!A275)), 0)), "")</f>
        <v>product release</v>
      </c>
      <c r="J275" t="str" cm="1">
        <f t="array" ref="J275">IFERROR(INDEX(Index!$A$25:$A$69, MATCH(TRUE, ISNUMBER(SEARCH(Index!$A$25:$A$69, Articles_collection_modified!A275)), 0)), "")</f>
        <v/>
      </c>
      <c r="K275" t="str" cm="1">
        <f t="array" ref="K275">IFERROR(INDEX(Index!$C$3:$C$5, MATCH(TRUE, ISNUMBER(SEARCH(Index!$C$3:$C$5, Articles_collection_modified!A275)), 0)), "")</f>
        <v>H1</v>
      </c>
      <c r="L275" t="str" cm="1">
        <f t="array" ref="L275">_xlfn.TEXTJOIN(", ", TRUE, IF(ISNUMBER(SEARCH(Index!$C$8:$C$58, Articles_collection_modified!A275)), Index!$C$8:$C$58, ""))</f>
        <v>HA-4</v>
      </c>
      <c r="M275" t="str" cm="1">
        <f t="array" ref="M275">_xlfn.TEXTJOIN(", ", TRUE, IFERROR(VLOOKUP(_xlfn.TEXTSPLIT(L275, ", "), Index!$C$8:$D$58, 2, FALSE), ""))</f>
        <v>Autonomous Material Handling</v>
      </c>
      <c r="N275" t="str" cm="1">
        <f t="array" ref="N275">_xlfn.TEXTJOIN(", ", TRUE, _xlfn.UNIQUE(_xlfn.FILTERXML("&lt;t&gt;&lt;s&gt;" &amp; SUBSTITUTE(_xlfn.TEXTJOIN(", ", TRUE, _xlfn.UNIQUE(_xlfn._xlws.FILTER(IFERROR(VLOOKUP(LEFT(_xlfn.TEXTSPLIT(L275, ", "), FIND("-", _xlfn.TEXTSPLIT(L275, ", ")) - 1), Index!$F$8:$G$13, 2, FALSE), ""), IFERROR(VLOOKUP(LEFT(_xlfn.TEXTSPLIT(L275, ", "), FIND("-", _xlfn.TEXTSPLIT(L275, ", ")) - 1), Index!$F$8:$G$13, 2, FALSE), "") &lt;&gt; ""))), ", ", "&lt;/s&gt;&lt;s&gt;") &amp; "&lt;/s&gt;&lt;/t&gt;", "//s[normalize-space()]")))</f>
        <v>Hydraulic Applications Ecosystem</v>
      </c>
      <c r="O275" t="str" cm="1">
        <f t="array" ref="O275">IFERROR(INDEX(Index!$C$8:$C$58, MATCH(TRUE, ISNUMBER(SEARCH(Index!$C$8:$C$58, Articles_collection_modified!A275)), 0)), "")</f>
        <v>HA-4</v>
      </c>
      <c r="P275" t="str">
        <f>IFERROR(VLOOKUP(LEFT(O275, FIND("-", O275)-1), Index!$F$8:$G$13, 2, FALSE), "Not Found")</f>
        <v>Hydraulic Applications Ecosystem</v>
      </c>
      <c r="Q275" t="str">
        <f>IFERROR(VLOOKUP(O275, Index!$C$8:$D$58, 2, FALSE), "Not Found")</f>
        <v>Autonomous Material Handling</v>
      </c>
    </row>
    <row r="276" spans="1:17" x14ac:dyDescent="0.3">
      <c r="A276" t="str">
        <f>LEFT(Articles_collection_modified!A276, FIND(",", Articles_collection_modified!A276) - 1)</f>
        <v>The future of intelligent industrial valves from Hydac - Fluid Power World</v>
      </c>
      <c r="B276" t="str">
        <f>MID(Articles_collection_modified!A276, FIND(",", Articles_collection_modified!A276) + 1, FIND(",", Articles_collection_modified!A276, FIND(",", Articles_collection_modified!A276) + 1) - FIND(",", Articles_collection_modified!A276) - 1)</f>
        <v>https://www.fluidpowerworld.com/the-future-of-intelligent-industrial-valves-from-hydac/</v>
      </c>
      <c r="C276" t="str">
        <f>IF(ISNUMBER(FIND(", vol",Articles_collection_modified!A276)), MID(Articles_collection_modified!A276, FIND(", vol", Articles_collection_modified!A276) + 5, FIND(",", Articles_collection_modified!A276, FIND(", vol", Articles_collection_modified!A276) + 5) - FIND(", vol", Articles_collection_modified!A276) - 5), MID(Articles_collection_modified!A276, FIND(",vol", Articles_collection_modified!A276) + 4, FIND(",", Articles_collection_modified!A276, FIND(",vol", Articles_collection_modified!A276) + 4) - FIND(",vol",Articles_collection_modified!A276) - 4))</f>
        <v>10</v>
      </c>
      <c r="D276" t="str">
        <f>IF(ISNUMBER(FIND(", 20", Articles_collection_modified!A276)), MID(Articles_collection_modified!A276, FIND(", 20", Articles_collection_modified!A276) + 2, FIND(",", Articles_collection_modified!A276, FIND(", 20", Articles_collection_modified!A276) + 2) - FIND(", 20", Articles_collection_modified!A276) - 2), MID(Articles_collection_modified!A276, FIND(",20", Articles_collection_modified!A276) + 1, FIND(",", Articles_collection_modified!A276, FIND(",20", Articles_collection_modified!A276) + 1) - FIND(",20", Articles_collection_modified!A276) - 1))</f>
        <v>2025-w18</v>
      </c>
      <c r="E276" t="str">
        <f t="shared" si="8"/>
        <v>2025</v>
      </c>
      <c r="F276" t="str">
        <f t="shared" si="9"/>
        <v>18</v>
      </c>
      <c r="G276" t="str" cm="1">
        <f t="array" ref="G276">_xlfn.TEXTJOIN(", ", TRUE, IF(ISNUMBER(SEARCH(Index!$A$8:$A$22, Articles_collection_modified!A276)), Index!$A$8:$A$22, ""))</f>
        <v>Hydraulics, Industrial applications</v>
      </c>
      <c r="H276" t="str" cm="1">
        <f t="array" ref="H276">IFERROR(INDEX(Index!$A$8:$A$22, MATCH(TRUE, ISNUMBER(SEARCH(Index!$A$8:$A$22, Articles_collection_modified!A276)), 0)), "")</f>
        <v>Hydraulics</v>
      </c>
      <c r="I276" t="str" cm="1">
        <f t="array" ref="I276">IFERROR(INDEX(Index!$A$3:$A$5, MATCH(TRUE, ISNUMBER(SEARCH(Index!$A$3:$A$5, Articles_collection_modified!A276)), 0)), "")</f>
        <v>Technology</v>
      </c>
      <c r="J276" t="str" cm="1">
        <f t="array" ref="J276">IFERROR(INDEX(Index!$A$25:$A$69, MATCH(TRUE, ISNUMBER(SEARCH(Index!$A$25:$A$69, Articles_collection_modified!A276)), 0)), "")</f>
        <v>Valve</v>
      </c>
      <c r="K276" t="str" cm="1">
        <f t="array" ref="K276">IFERROR(INDEX(Index!$C$3:$C$5, MATCH(TRUE, ISNUMBER(SEARCH(Index!$C$3:$C$5, Articles_collection_modified!A276)), 0)), "")</f>
        <v>H1</v>
      </c>
      <c r="L276" t="str" cm="1">
        <f t="array" ref="L276">_xlfn.TEXTJOIN(", ", TRUE, IF(ISNUMBER(SEARCH(Index!$C$8:$C$58, Articles_collection_modified!A276)), Index!$C$8:$C$58, ""))</f>
        <v>HA-5</v>
      </c>
      <c r="M276" t="str" cm="1">
        <f t="array" ref="M276">_xlfn.TEXTJOIN(", ", TRUE, IFERROR(VLOOKUP(_xlfn.TEXTSPLIT(L276, ", "), Index!$C$8:$D$58, 2, FALSE), ""))</f>
        <v>Intelligent &amp; Efficient Factory</v>
      </c>
      <c r="N276" t="str" cm="1">
        <f t="array" ref="N276">_xlfn.TEXTJOIN(", ", TRUE, _xlfn.UNIQUE(_xlfn.FILTERXML("&lt;t&gt;&lt;s&gt;" &amp; SUBSTITUTE(_xlfn.TEXTJOIN(", ", TRUE, _xlfn.UNIQUE(_xlfn._xlws.FILTER(IFERROR(VLOOKUP(LEFT(_xlfn.TEXTSPLIT(L276, ", "), FIND("-", _xlfn.TEXTSPLIT(L276, ", ")) - 1), Index!$F$8:$G$13, 2, FALSE), ""), IFERROR(VLOOKUP(LEFT(_xlfn.TEXTSPLIT(L276, ", "), FIND("-", _xlfn.TEXTSPLIT(L276, ", ")) - 1), Index!$F$8:$G$13, 2, FALSE), "") &lt;&gt; ""))), ", ", "&lt;/s&gt;&lt;s&gt;") &amp; "&lt;/s&gt;&lt;/t&gt;", "//s[normalize-space()]")))</f>
        <v>Hydraulic Applications Ecosystem</v>
      </c>
      <c r="O276" t="str" cm="1">
        <f t="array" ref="O276">IFERROR(INDEX(Index!$C$8:$C$58, MATCH(TRUE, ISNUMBER(SEARCH(Index!$C$8:$C$58, Articles_collection_modified!A276)), 0)), "")</f>
        <v>HA-5</v>
      </c>
      <c r="P276" t="str">
        <f>IFERROR(VLOOKUP(LEFT(O276, FIND("-", O276)-1), Index!$F$8:$G$13, 2, FALSE), "Not Found")</f>
        <v>Hydraulic Applications Ecosystem</v>
      </c>
      <c r="Q276" t="str">
        <f>IFERROR(VLOOKUP(O276, Index!$C$8:$D$58, 2, FALSE), "Not Found")</f>
        <v>Intelligent &amp; Efficient Factory</v>
      </c>
    </row>
    <row r="277" spans="1:17" x14ac:dyDescent="0.3">
      <c r="A277" t="str">
        <f>LEFT(Articles_collection_modified!A277, FIND(",", Articles_collection_modified!A277) - 1)</f>
        <v>Bobcat launches new V-Drive telehandlers for agriculture | Industrial Vehicle Technology International</v>
      </c>
      <c r="B277" t="str">
        <f>MID(Articles_collection_modified!A277, FIND(",", Articles_collection_modified!A277) + 1, FIND(",", Articles_collection_modified!A277, FIND(",", Articles_collection_modified!A277) + 1) - FIND(",", Articles_collection_modified!A277) - 1)</f>
        <v>https://www.ivtinternational.com/news/agriculture/bobcat-launches-new-v-drive-telehandlers-for-agriculture.html</v>
      </c>
      <c r="C277" t="str">
        <f>IF(ISNUMBER(FIND(", vol",Articles_collection_modified!A277)), MID(Articles_collection_modified!A277, FIND(", vol", Articles_collection_modified!A277) + 5, FIND(",", Articles_collection_modified!A277, FIND(", vol", Articles_collection_modified!A277) + 5) - FIND(", vol", Articles_collection_modified!A277) - 5), MID(Articles_collection_modified!A277, FIND(",vol", Articles_collection_modified!A277) + 4, FIND(",", Articles_collection_modified!A277, FIND(",vol", Articles_collection_modified!A277) + 4) - FIND(",vol",Articles_collection_modified!A277) - 4))</f>
        <v>10</v>
      </c>
      <c r="D277" t="str">
        <f>IF(ISNUMBER(FIND(", 20", Articles_collection_modified!A277)), MID(Articles_collection_modified!A277, FIND(", 20", Articles_collection_modified!A277) + 2, FIND(",", Articles_collection_modified!A277, FIND(", 20", Articles_collection_modified!A277) + 2) - FIND(", 20", Articles_collection_modified!A277) - 2), MID(Articles_collection_modified!A277, FIND(",20", Articles_collection_modified!A277) + 1, FIND(",", Articles_collection_modified!A277, FIND(",20", Articles_collection_modified!A277) + 1) - FIND(",20", Articles_collection_modified!A277) - 1))</f>
        <v>2025-w17</v>
      </c>
      <c r="E277" t="str">
        <f t="shared" si="8"/>
        <v>2025</v>
      </c>
      <c r="F277" t="str">
        <f t="shared" si="9"/>
        <v>17</v>
      </c>
      <c r="G277" t="str" cm="1">
        <f t="array" ref="G277">_xlfn.TEXTJOIN(", ", TRUE, IF(ISNUMBER(SEARCH(Index!$A$8:$A$22, Articles_collection_modified!A277)), Index!$A$8:$A$22, ""))</f>
        <v>Mobile</v>
      </c>
      <c r="H277" t="str" cm="1">
        <f t="array" ref="H277">IFERROR(INDEX(Index!$A$8:$A$22, MATCH(TRUE, ISNUMBER(SEARCH(Index!$A$8:$A$22, Articles_collection_modified!A277)), 0)), "")</f>
        <v>Mobile</v>
      </c>
      <c r="I277" t="str" cm="1">
        <f t="array" ref="I277">IFERROR(INDEX(Index!$A$3:$A$5, MATCH(TRUE, ISNUMBER(SEARCH(Index!$A$3:$A$5, Articles_collection_modified!A277)), 0)), "")</f>
        <v>product release</v>
      </c>
      <c r="J277" t="str" cm="1">
        <f t="array" ref="J277">IFERROR(INDEX(Index!$A$25:$A$69, MATCH(TRUE, ISNUMBER(SEARCH(Index!$A$25:$A$69, Articles_collection_modified!A277)), 0)), "")</f>
        <v>System</v>
      </c>
      <c r="K277" t="str" cm="1">
        <f t="array" ref="K277">IFERROR(INDEX(Index!$C$3:$C$5, MATCH(TRUE, ISNUMBER(SEARCH(Index!$C$3:$C$5, Articles_collection_modified!A277)), 0)), "")</f>
        <v>H1</v>
      </c>
      <c r="L277" t="str" cm="1">
        <f t="array" ref="L277">_xlfn.TEXTJOIN(", ", TRUE, IF(ISNUMBER(SEARCH(Index!$C$8:$C$58, Articles_collection_modified!A277)), Index!$C$8:$C$58, ""))</f>
        <v>HA-4</v>
      </c>
      <c r="M277" t="str" cm="1">
        <f t="array" ref="M277">_xlfn.TEXTJOIN(", ", TRUE, IFERROR(VLOOKUP(_xlfn.TEXTSPLIT(L277, ", "), Index!$C$8:$D$58, 2, FALSE), ""))</f>
        <v>Autonomous Material Handling</v>
      </c>
      <c r="N277" t="str" cm="1">
        <f t="array" ref="N277">_xlfn.TEXTJOIN(", ", TRUE, _xlfn.UNIQUE(_xlfn.FILTERXML("&lt;t&gt;&lt;s&gt;" &amp; SUBSTITUTE(_xlfn.TEXTJOIN(", ", TRUE, _xlfn.UNIQUE(_xlfn._xlws.FILTER(IFERROR(VLOOKUP(LEFT(_xlfn.TEXTSPLIT(L277, ", "), FIND("-", _xlfn.TEXTSPLIT(L277, ", ")) - 1), Index!$F$8:$G$13, 2, FALSE), ""), IFERROR(VLOOKUP(LEFT(_xlfn.TEXTSPLIT(L277, ", "), FIND("-", _xlfn.TEXTSPLIT(L277, ", ")) - 1), Index!$F$8:$G$13, 2, FALSE), "") &lt;&gt; ""))), ", ", "&lt;/s&gt;&lt;s&gt;") &amp; "&lt;/s&gt;&lt;/t&gt;", "//s[normalize-space()]")))</f>
        <v>Hydraulic Applications Ecosystem</v>
      </c>
      <c r="O277" t="str" cm="1">
        <f t="array" ref="O277">IFERROR(INDEX(Index!$C$8:$C$58, MATCH(TRUE, ISNUMBER(SEARCH(Index!$C$8:$C$58, Articles_collection_modified!A277)), 0)), "")</f>
        <v>HA-4</v>
      </c>
      <c r="P277" t="str">
        <f>IFERROR(VLOOKUP(LEFT(O277, FIND("-", O277)-1), Index!$F$8:$G$13, 2, FALSE), "Not Found")</f>
        <v>Hydraulic Applications Ecosystem</v>
      </c>
      <c r="Q277" t="str">
        <f>IFERROR(VLOOKUP(O277, Index!$C$8:$D$58, 2, FALSE), "Not Found")</f>
        <v>Autonomous Material Handling</v>
      </c>
    </row>
    <row r="278" spans="1:17" x14ac:dyDescent="0.3">
      <c r="A278" t="str">
        <f>LEFT(Articles_collection_modified!A278, FIND(",", Articles_collection_modified!A278) - 1)</f>
        <v>MPR radial piston motor from Rexroth offers performance in compact design - Fluid Power World</v>
      </c>
      <c r="B278" t="str">
        <f>MID(Articles_collection_modified!A278, FIND(",", Articles_collection_modified!A278) + 1, FIND(",", Articles_collection_modified!A278, FIND(",", Articles_collection_modified!A278) + 1) - FIND(",", Articles_collection_modified!A278) - 1)</f>
        <v>https://www.fluidpowerworld.com/mpr-radial-piston-motor-from-rexroth-offers-performance-in-compact-design/</v>
      </c>
      <c r="C278" t="str">
        <f>IF(ISNUMBER(FIND(", vol",Articles_collection_modified!A278)), MID(Articles_collection_modified!A278, FIND(", vol", Articles_collection_modified!A278) + 5, FIND(",", Articles_collection_modified!A278, FIND(", vol", Articles_collection_modified!A278) + 5) - FIND(", vol", Articles_collection_modified!A278) - 5), MID(Articles_collection_modified!A278, FIND(",vol", Articles_collection_modified!A278) + 4, FIND(",", Articles_collection_modified!A278, FIND(",vol", Articles_collection_modified!A278) + 4) - FIND(",vol",Articles_collection_modified!A278) - 4))</f>
        <v>10</v>
      </c>
      <c r="D278" t="str">
        <f>IF(ISNUMBER(FIND(", 20", Articles_collection_modified!A278)), MID(Articles_collection_modified!A278, FIND(", 20", Articles_collection_modified!A278) + 2, FIND(",", Articles_collection_modified!A278, FIND(", 20", Articles_collection_modified!A278) + 2) - FIND(", 20", Articles_collection_modified!A278) - 2), MID(Articles_collection_modified!A278, FIND(",20", Articles_collection_modified!A278) + 1, FIND(",", Articles_collection_modified!A278, FIND(",20", Articles_collection_modified!A278) + 1) - FIND(",20", Articles_collection_modified!A278) - 1))</f>
        <v>2025-w15</v>
      </c>
      <c r="E278" t="str">
        <f t="shared" si="8"/>
        <v>2025</v>
      </c>
      <c r="F278" t="str">
        <f t="shared" si="9"/>
        <v>15</v>
      </c>
      <c r="G278" t="str" cm="1">
        <f t="array" ref="G278">_xlfn.TEXTJOIN(", ", TRUE, IF(ISNUMBER(SEARCH(Index!$A$8:$A$22, Articles_collection_modified!A278)), Index!$A$8:$A$22, ""))</f>
        <v>Hydraulics</v>
      </c>
      <c r="H278" t="str" cm="1">
        <f t="array" ref="H278">IFERROR(INDEX(Index!$A$8:$A$22, MATCH(TRUE, ISNUMBER(SEARCH(Index!$A$8:$A$22, Articles_collection_modified!A278)), 0)), "")</f>
        <v>Hydraulics</v>
      </c>
      <c r="I278" t="str" cm="1">
        <f t="array" ref="I278">IFERROR(INDEX(Index!$A$3:$A$5, MATCH(TRUE, ISNUMBER(SEARCH(Index!$A$3:$A$5, Articles_collection_modified!A278)), 0)), "")</f>
        <v>product release</v>
      </c>
      <c r="J278" t="str" cm="1">
        <f t="array" ref="J278">IFERROR(INDEX(Index!$A$25:$A$69, MATCH(TRUE, ISNUMBER(SEARCH(Index!$A$25:$A$69, Articles_collection_modified!A278)), 0)), "")</f>
        <v>Pump</v>
      </c>
      <c r="K278" t="str" cm="1">
        <f t="array" ref="K278">IFERROR(INDEX(Index!$C$3:$C$5, MATCH(TRUE, ISNUMBER(SEARCH(Index!$C$3:$C$5, Articles_collection_modified!A278)), 0)), "")</f>
        <v>H1</v>
      </c>
      <c r="L278" t="str" cm="1">
        <f t="array" ref="L278">_xlfn.TEXTJOIN(", ", TRUE, IF(ISNUMBER(SEARCH(Index!$C$8:$C$58, Articles_collection_modified!A278)), Index!$C$8:$C$58, ""))</f>
        <v/>
      </c>
      <c r="M278" t="str" cm="1">
        <f t="array" ref="M278">_xlfn.TEXTJOIN(", ", TRUE, IFERROR(VLOOKUP(_xlfn.TEXTSPLIT(L278, ", "), Index!$C$8:$D$58, 2, FALSE), ""))</f>
        <v/>
      </c>
      <c r="N278" t="e" cm="1" vm="1">
        <f t="array" ref="N278">_xlfn.TEXTJOIN(", ", TRUE, _xlfn.UNIQUE(_xlfn.FILTERXML("&lt;t&gt;&lt;s&gt;" &amp; SUBSTITUTE(_xlfn.TEXTJOIN(", ", TRUE, _xlfn.UNIQUE(_xlfn._xlws.FILTER(IFERROR(VLOOKUP(LEFT(_xlfn.TEXTSPLIT(L278, ", "), FIND("-", _xlfn.TEXTSPLIT(L278, ", ")) - 1), Index!$F$8:$G$13, 2, FALSE), ""), IFERROR(VLOOKUP(LEFT(_xlfn.TEXTSPLIT(L278, ", "), FIND("-", _xlfn.TEXTSPLIT(L278, ", ")) - 1), Index!$F$8:$G$13, 2, FALSE), "") &lt;&gt; ""))), ", ", "&lt;/s&gt;&lt;s&gt;") &amp; "&lt;/s&gt;&lt;/t&gt;", "//s[normalize-space()]")))</f>
        <v>#VALUE!</v>
      </c>
      <c r="O278" t="str" cm="1">
        <f t="array" ref="O278">IFERROR(INDEX(Index!$C$8:$C$58, MATCH(TRUE, ISNUMBER(SEARCH(Index!$C$8:$C$58, Articles_collection_modified!A278)), 0)), "")</f>
        <v/>
      </c>
      <c r="P278" t="str">
        <f>IFERROR(VLOOKUP(LEFT(O278, FIND("-", O278)-1), Index!$F$8:$G$13, 2, FALSE), "Not Found")</f>
        <v>Not Found</v>
      </c>
      <c r="Q278" t="str">
        <f>IFERROR(VLOOKUP(O278, Index!$C$8:$D$58, 2, FALSE), "Not Found")</f>
        <v>Not Found</v>
      </c>
    </row>
    <row r="279" spans="1:17" x14ac:dyDescent="0.3">
      <c r="A279" t="str">
        <f>LEFT(Articles_collection_modified!A279, FIND(",", Articles_collection_modified!A279) - 1)</f>
        <v>Parkerâ€™s T8MINI vane pump launches at bauma for high efficiency low noise - Fluid Power World</v>
      </c>
      <c r="B279" t="str">
        <f>MID(Articles_collection_modified!A279, FIND(",", Articles_collection_modified!A279) + 1, FIND(",", Articles_collection_modified!A279, FIND(",", Articles_collection_modified!A279) + 1) - FIND(",", Articles_collection_modified!A279) - 1)</f>
        <v>https://www.fluidpowerworld.com/parkers-t8mini-vane-pump-launches-at-bauma-for-high-efficiency-low-noise/</v>
      </c>
      <c r="C279" t="str">
        <f>IF(ISNUMBER(FIND(", vol",Articles_collection_modified!A279)), MID(Articles_collection_modified!A279, FIND(", vol", Articles_collection_modified!A279) + 5, FIND(",", Articles_collection_modified!A279, FIND(", vol", Articles_collection_modified!A279) + 5) - FIND(", vol", Articles_collection_modified!A279) - 5), MID(Articles_collection_modified!A279, FIND(",vol", Articles_collection_modified!A279) + 4, FIND(",", Articles_collection_modified!A279, FIND(",vol", Articles_collection_modified!A279) + 4) - FIND(",vol",Articles_collection_modified!A279) - 4))</f>
        <v>10</v>
      </c>
      <c r="D279" t="str">
        <f>IF(ISNUMBER(FIND(", 20", Articles_collection_modified!A279)), MID(Articles_collection_modified!A279, FIND(", 20", Articles_collection_modified!A279) + 2, FIND(",", Articles_collection_modified!A279, FIND(", 20", Articles_collection_modified!A279) + 2) - FIND(", 20", Articles_collection_modified!A279) - 2), MID(Articles_collection_modified!A279, FIND(",20", Articles_collection_modified!A279) + 1, FIND(",", Articles_collection_modified!A279, FIND(",20", Articles_collection_modified!A279) + 1) - FIND(",20", Articles_collection_modified!A279) - 1))</f>
        <v>2025-w15</v>
      </c>
      <c r="E279" t="str">
        <f t="shared" si="8"/>
        <v>2025</v>
      </c>
      <c r="F279" t="str">
        <f t="shared" si="9"/>
        <v>15</v>
      </c>
      <c r="G279" t="str" cm="1">
        <f t="array" ref="G279">_xlfn.TEXTJOIN(", ", TRUE, IF(ISNUMBER(SEARCH(Index!$A$8:$A$22, Articles_collection_modified!A279)), Index!$A$8:$A$22, ""))</f>
        <v>Hydraulics</v>
      </c>
      <c r="H279" t="str" cm="1">
        <f t="array" ref="H279">IFERROR(INDEX(Index!$A$8:$A$22, MATCH(TRUE, ISNUMBER(SEARCH(Index!$A$8:$A$22, Articles_collection_modified!A279)), 0)), "")</f>
        <v>Hydraulics</v>
      </c>
      <c r="I279" t="str" cm="1">
        <f t="array" ref="I279">IFERROR(INDEX(Index!$A$3:$A$5, MATCH(TRUE, ISNUMBER(SEARCH(Index!$A$3:$A$5, Articles_collection_modified!A279)), 0)), "")</f>
        <v>product release</v>
      </c>
      <c r="J279" t="str" cm="1">
        <f t="array" ref="J279">IFERROR(INDEX(Index!$A$25:$A$69, MATCH(TRUE, ISNUMBER(SEARCH(Index!$A$25:$A$69, Articles_collection_modified!A279)), 0)), "")</f>
        <v>Pump</v>
      </c>
      <c r="K279" t="str" cm="1">
        <f t="array" ref="K279">IFERROR(INDEX(Index!$C$3:$C$5, MATCH(TRUE, ISNUMBER(SEARCH(Index!$C$3:$C$5, Articles_collection_modified!A279)), 0)), "")</f>
        <v>H1</v>
      </c>
      <c r="L279" t="str" cm="1">
        <f t="array" ref="L279">_xlfn.TEXTJOIN(", ", TRUE, IF(ISNUMBER(SEARCH(Index!$C$8:$C$58, Articles_collection_modified!A279)), Index!$C$8:$C$58, ""))</f>
        <v>ES-2</v>
      </c>
      <c r="M279" t="str" cm="1">
        <f t="array" ref="M279">_xlfn.TEXTJOIN(", ", TRUE, IFERROR(VLOOKUP(_xlfn.TEXTSPLIT(L279, ", "), Index!$C$8:$D$58, 2, FALSE), ""))</f>
        <v>Enhanced Emission Policy</v>
      </c>
      <c r="N279" t="str" cm="1">
        <f t="array" ref="N279">_xlfn.TEXTJOIN(", ", TRUE, _xlfn.UNIQUE(_xlfn.FILTERXML("&lt;t&gt;&lt;s&gt;" &amp; SUBSTITUTE(_xlfn.TEXTJOIN(", ", TRUE, _xlfn.UNIQUE(_xlfn._xlws.FILTER(IFERROR(VLOOKUP(LEFT(_xlfn.TEXTSPLIT(L279, ", "), FIND("-", _xlfn.TEXTSPLIT(L279, ", ")) - 1), Index!$F$8:$G$13, 2, FALSE), ""), IFERROR(VLOOKUP(LEFT(_xlfn.TEXTSPLIT(L279, ", "), FIND("-", _xlfn.TEXTSPLIT(L279, ", ")) - 1), Index!$F$8:$G$13, 2, FALSE), "") &lt;&gt; ""))), ", ", "&lt;/s&gt;&lt;s&gt;") &amp; "&lt;/s&gt;&lt;/t&gt;", "//s[normalize-space()]")))</f>
        <v>Ecological Sustainability</v>
      </c>
      <c r="O279" t="str" cm="1">
        <f t="array" ref="O279">IFERROR(INDEX(Index!$C$8:$C$58, MATCH(TRUE, ISNUMBER(SEARCH(Index!$C$8:$C$58, Articles_collection_modified!A279)), 0)), "")</f>
        <v>ES-2</v>
      </c>
      <c r="P279" t="str">
        <f>IFERROR(VLOOKUP(LEFT(O279, FIND("-", O279)-1), Index!$F$8:$G$13, 2, FALSE), "Not Found")</f>
        <v>Ecological Sustainability</v>
      </c>
      <c r="Q279" t="str">
        <f>IFERROR(VLOOKUP(O279, Index!$C$8:$D$58, 2, FALSE), "Not Found")</f>
        <v>Enhanced Emission Policy</v>
      </c>
    </row>
    <row r="280" spans="1:17" x14ac:dyDescent="0.3">
      <c r="A280" t="str">
        <f>LEFT(Articles_collection_modified!A280, FIND(",", Articles_collection_modified!A280) - 1)</f>
        <v>CryoPumps from Bosch Rexroth optimize hydrogen infrastructure - Fluid Power World</v>
      </c>
      <c r="B280" t="str">
        <f>MID(Articles_collection_modified!A280, FIND(",", Articles_collection_modified!A280) + 1, FIND(",", Articles_collection_modified!A280, FIND(",", Articles_collection_modified!A280) + 1) - FIND(",", Articles_collection_modified!A280) - 1)</f>
        <v>https://www.fluidpowerworld.com/cryopumps-from-bosch-rexroth-optimize-hydrogen-infrastructure/</v>
      </c>
      <c r="C280" t="str">
        <f>IF(ISNUMBER(FIND(", vol",Articles_collection_modified!A280)), MID(Articles_collection_modified!A280, FIND(", vol", Articles_collection_modified!A280) + 5, FIND(",", Articles_collection_modified!A280, FIND(", vol", Articles_collection_modified!A280) + 5) - FIND(", vol", Articles_collection_modified!A280) - 5), MID(Articles_collection_modified!A280, FIND(",vol", Articles_collection_modified!A280) + 4, FIND(",", Articles_collection_modified!A280, FIND(",vol", Articles_collection_modified!A280) + 4) - FIND(",vol",Articles_collection_modified!A280) - 4))</f>
        <v>10</v>
      </c>
      <c r="D280" t="str">
        <f>IF(ISNUMBER(FIND(", 20", Articles_collection_modified!A280)), MID(Articles_collection_modified!A280, FIND(", 20", Articles_collection_modified!A280) + 2, FIND(",", Articles_collection_modified!A280, FIND(", 20", Articles_collection_modified!A280) + 2) - FIND(", 20", Articles_collection_modified!A280) - 2), MID(Articles_collection_modified!A280, FIND(",20", Articles_collection_modified!A280) + 1, FIND(",", Articles_collection_modified!A280, FIND(",20", Articles_collection_modified!A280) + 1) - FIND(",20", Articles_collection_modified!A280) - 1))</f>
        <v>2025-w14</v>
      </c>
      <c r="E280" t="str">
        <f t="shared" si="8"/>
        <v>2025</v>
      </c>
      <c r="F280" t="str">
        <f t="shared" si="9"/>
        <v>14</v>
      </c>
      <c r="G280" t="str" cm="1">
        <f t="array" ref="G280">_xlfn.TEXTJOIN(", ", TRUE, IF(ISNUMBER(SEARCH(Index!$A$8:$A$22, Articles_collection_modified!A280)), Index!$A$8:$A$22, ""))</f>
        <v>Industrial applications, Sustainability</v>
      </c>
      <c r="H280" t="str" cm="1">
        <f t="array" ref="H280">IFERROR(INDEX(Index!$A$8:$A$22, MATCH(TRUE, ISNUMBER(SEARCH(Index!$A$8:$A$22, Articles_collection_modified!A280)), 0)), "")</f>
        <v>Industrial applications</v>
      </c>
      <c r="I280" t="str" cm="1">
        <f t="array" ref="I280">IFERROR(INDEX(Index!$A$3:$A$5, MATCH(TRUE, ISNUMBER(SEARCH(Index!$A$3:$A$5, Articles_collection_modified!A280)), 0)), "")</f>
        <v>product release</v>
      </c>
      <c r="J280" t="str" cm="1">
        <f t="array" ref="J280">IFERROR(INDEX(Index!$A$25:$A$69, MATCH(TRUE, ISNUMBER(SEARCH(Index!$A$25:$A$69, Articles_collection_modified!A280)), 0)), "")</f>
        <v>Pump</v>
      </c>
      <c r="K280" t="str" cm="1">
        <f t="array" ref="K280">IFERROR(INDEX(Index!$C$3:$C$5, MATCH(TRUE, ISNUMBER(SEARCH(Index!$C$3:$C$5, Articles_collection_modified!A280)), 0)), "")</f>
        <v>H1</v>
      </c>
      <c r="L280" t="str" cm="1">
        <f t="array" ref="L280">_xlfn.TEXTJOIN(", ", TRUE, IF(ISNUMBER(SEARCH(Index!$C$8:$C$58, Articles_collection_modified!A280)), Index!$C$8:$C$58, ""))</f>
        <v>ES-2, NB-6</v>
      </c>
      <c r="M280" t="str" cm="1">
        <f t="array" ref="M280">_xlfn.TEXTJOIN(", ", TRUE, IFERROR(VLOOKUP(_xlfn.TEXTSPLIT(L280, ", "), Index!$C$8:$D$58, 2, FALSE), ""))</f>
        <v>Enhanced Emission Policy, Green Energy System</v>
      </c>
      <c r="N280" t="str" cm="1">
        <f t="array" ref="N280">_xlfn.TEXTJOIN(", ", TRUE, _xlfn.UNIQUE(_xlfn.FILTERXML("&lt;t&gt;&lt;s&gt;" &amp; SUBSTITUTE(_xlfn.TEXTJOIN(", ", TRUE, _xlfn.UNIQUE(_xlfn._xlws.FILTER(IFERROR(VLOOKUP(LEFT(_xlfn.TEXTSPLIT(L280, ", "), FIND("-", _xlfn.TEXTSPLIT(L280, ", ")) - 1), Index!$F$8:$G$13, 2, FALSE), ""), IFERROR(VLOOKUP(LEFT(_xlfn.TEXTSPLIT(L280, ", "), FIND("-", _xlfn.TEXTSPLIT(L280, ", ")) - 1), Index!$F$8:$G$13, 2, FALSE), "") &lt;&gt; ""))), ", ", "&lt;/s&gt;&lt;s&gt;") &amp; "&lt;/s&gt;&lt;/t&gt;", "//s[normalize-space()]")))</f>
        <v>Ecological Sustainability, New Business</v>
      </c>
      <c r="O280" t="str" cm="1">
        <f t="array" ref="O280">IFERROR(INDEX(Index!$C$8:$C$58, MATCH(TRUE, ISNUMBER(SEARCH(Index!$C$8:$C$58, Articles_collection_modified!A280)), 0)), "")</f>
        <v>ES-2</v>
      </c>
      <c r="P280" t="str">
        <f>IFERROR(VLOOKUP(LEFT(O280, FIND("-", O280)-1), Index!$F$8:$G$13, 2, FALSE), "Not Found")</f>
        <v>Ecological Sustainability</v>
      </c>
      <c r="Q280" t="str">
        <f>IFERROR(VLOOKUP(O280, Index!$C$8:$D$58, 2, FALSE), "Not Found")</f>
        <v>Enhanced Emission Policy</v>
      </c>
    </row>
    <row r="281" spans="1:17" x14ac:dyDescent="0.3">
      <c r="A281" t="str">
        <f>LEFT(Articles_collection_modified!A281, FIND(",", Articles_collection_modified!A281) - 1)</f>
        <v>HAWEâ€™s MICK directional control valve provides efficient safe control - Fluid Power World</v>
      </c>
      <c r="B281" t="str">
        <f>MID(Articles_collection_modified!A281, FIND(",", Articles_collection_modified!A281) + 1, FIND(",", Articles_collection_modified!A281, FIND(",", Articles_collection_modified!A281) + 1) - FIND(",", Articles_collection_modified!A281) - 1)</f>
        <v>https://www.fluidpowerworld.com/hawes-mick-directional-control-valve-provides-efficient-safe-control/</v>
      </c>
      <c r="C281" t="str">
        <f>IF(ISNUMBER(FIND(", vol",Articles_collection_modified!A281)), MID(Articles_collection_modified!A281, FIND(", vol", Articles_collection_modified!A281) + 5, FIND(",", Articles_collection_modified!A281, FIND(", vol", Articles_collection_modified!A281) + 5) - FIND(", vol", Articles_collection_modified!A281) - 5), MID(Articles_collection_modified!A281, FIND(",vol", Articles_collection_modified!A281) + 4, FIND(",", Articles_collection_modified!A281, FIND(",vol", Articles_collection_modified!A281) + 4) - FIND(",vol",Articles_collection_modified!A281) - 4))</f>
        <v>10</v>
      </c>
      <c r="D281" t="str">
        <f>IF(ISNUMBER(FIND(", 20", Articles_collection_modified!A281)), MID(Articles_collection_modified!A281, FIND(", 20", Articles_collection_modified!A281) + 2, FIND(",", Articles_collection_modified!A281, FIND(", 20", Articles_collection_modified!A281) + 2) - FIND(", 20", Articles_collection_modified!A281) - 2), MID(Articles_collection_modified!A281, FIND(",20", Articles_collection_modified!A281) + 1, FIND(",", Articles_collection_modified!A281, FIND(",20", Articles_collection_modified!A281) + 1) - FIND(",20", Articles_collection_modified!A281) - 1))</f>
        <v>2025-w14</v>
      </c>
      <c r="E281" t="str">
        <f t="shared" si="8"/>
        <v>2025</v>
      </c>
      <c r="F281" t="str">
        <f t="shared" si="9"/>
        <v>14</v>
      </c>
      <c r="G281" t="str" cm="1">
        <f t="array" ref="G281">_xlfn.TEXTJOIN(", ", TRUE, IF(ISNUMBER(SEARCH(Index!$A$8:$A$22, Articles_collection_modified!A281)), Index!$A$8:$A$22, ""))</f>
        <v>Hydraulics</v>
      </c>
      <c r="H281" t="str" cm="1">
        <f t="array" ref="H281">IFERROR(INDEX(Index!$A$8:$A$22, MATCH(TRUE, ISNUMBER(SEARCH(Index!$A$8:$A$22, Articles_collection_modified!A281)), 0)), "")</f>
        <v>Hydraulics</v>
      </c>
      <c r="I281" t="str" cm="1">
        <f t="array" ref="I281">IFERROR(INDEX(Index!$A$3:$A$5, MATCH(TRUE, ISNUMBER(SEARCH(Index!$A$3:$A$5, Articles_collection_modified!A281)), 0)), "")</f>
        <v>product release</v>
      </c>
      <c r="J281" t="str" cm="1">
        <f t="array" ref="J281">IFERROR(INDEX(Index!$A$25:$A$69, MATCH(TRUE, ISNUMBER(SEARCH(Index!$A$25:$A$69, Articles_collection_modified!A281)), 0)), "")</f>
        <v>Valve</v>
      </c>
      <c r="K281" t="str" cm="1">
        <f t="array" ref="K281">IFERROR(INDEX(Index!$C$3:$C$5, MATCH(TRUE, ISNUMBER(SEARCH(Index!$C$3:$C$5, Articles_collection_modified!A281)), 0)), "")</f>
        <v>H1</v>
      </c>
      <c r="L281" t="str" cm="1">
        <f t="array" ref="L281">_xlfn.TEXTJOIN(", ", TRUE, IF(ISNUMBER(SEARCH(Index!$C$8:$C$58, Articles_collection_modified!A281)), Index!$C$8:$C$58, ""))</f>
        <v>HA-4</v>
      </c>
      <c r="M281" t="str" cm="1">
        <f t="array" ref="M281">_xlfn.TEXTJOIN(", ", TRUE, IFERROR(VLOOKUP(_xlfn.TEXTSPLIT(L281, ", "), Index!$C$8:$D$58, 2, FALSE), ""))</f>
        <v>Autonomous Material Handling</v>
      </c>
      <c r="N281" t="str" cm="1">
        <f t="array" ref="N281">_xlfn.TEXTJOIN(", ", TRUE, _xlfn.UNIQUE(_xlfn.FILTERXML("&lt;t&gt;&lt;s&gt;" &amp; SUBSTITUTE(_xlfn.TEXTJOIN(", ", TRUE, _xlfn.UNIQUE(_xlfn._xlws.FILTER(IFERROR(VLOOKUP(LEFT(_xlfn.TEXTSPLIT(L281, ", "), FIND("-", _xlfn.TEXTSPLIT(L281, ", ")) - 1), Index!$F$8:$G$13, 2, FALSE), ""), IFERROR(VLOOKUP(LEFT(_xlfn.TEXTSPLIT(L281, ", "), FIND("-", _xlfn.TEXTSPLIT(L281, ", ")) - 1), Index!$F$8:$G$13, 2, FALSE), "") &lt;&gt; ""))), ", ", "&lt;/s&gt;&lt;s&gt;") &amp; "&lt;/s&gt;&lt;/t&gt;", "//s[normalize-space()]")))</f>
        <v>Hydraulic Applications Ecosystem</v>
      </c>
      <c r="O281" t="str" cm="1">
        <f t="array" ref="O281">IFERROR(INDEX(Index!$C$8:$C$58, MATCH(TRUE, ISNUMBER(SEARCH(Index!$C$8:$C$58, Articles_collection_modified!A281)), 0)), "")</f>
        <v>HA-4</v>
      </c>
      <c r="P281" t="str">
        <f>IFERROR(VLOOKUP(LEFT(O281, FIND("-", O281)-1), Index!$F$8:$G$13, 2, FALSE), "Not Found")</f>
        <v>Hydraulic Applications Ecosystem</v>
      </c>
      <c r="Q281" t="str">
        <f>IFERROR(VLOOKUP(O281, Index!$C$8:$D$58, 2, FALSE), "Not Found")</f>
        <v>Autonomous Material Handling</v>
      </c>
    </row>
    <row r="282" spans="1:17" x14ac:dyDescent="0.3">
      <c r="A282" t="str">
        <f>LEFT(Articles_collection_modified!A282, FIND(",", Articles_collection_modified!A282) - 1)</f>
        <v>Tariff wars: a new trade - Fluid Power World</v>
      </c>
      <c r="B282" t="str">
        <f>MID(Articles_collection_modified!A282, FIND(",", Articles_collection_modified!A282) + 1, FIND(",", Articles_collection_modified!A282, FIND(",", Articles_collection_modified!A282) + 1) - FIND(",", Articles_collection_modified!A282) - 1)</f>
        <v>https://www.fluidpowerworld.com/tariff-wars-a-new-trade/</v>
      </c>
      <c r="C282" t="str">
        <f>IF(ISNUMBER(FIND(", vol",Articles_collection_modified!A282)), MID(Articles_collection_modified!A282, FIND(", vol", Articles_collection_modified!A282) + 5, FIND(",", Articles_collection_modified!A282, FIND(", vol", Articles_collection_modified!A282) + 5) - FIND(", vol", Articles_collection_modified!A282) - 5), MID(Articles_collection_modified!A282, FIND(",vol", Articles_collection_modified!A282) + 4, FIND(",", Articles_collection_modified!A282, FIND(",vol", Articles_collection_modified!A282) + 4) - FIND(",vol",Articles_collection_modified!A282) - 4))</f>
        <v>9</v>
      </c>
      <c r="D282" t="str">
        <f>IF(ISNUMBER(FIND(", 20", Articles_collection_modified!A282)), MID(Articles_collection_modified!A282, FIND(", 20", Articles_collection_modified!A282) + 2, FIND(",", Articles_collection_modified!A282, FIND(", 20", Articles_collection_modified!A282) + 2) - FIND(", 20", Articles_collection_modified!A282) - 2), MID(Articles_collection_modified!A282, FIND(",20", Articles_collection_modified!A282) + 1, FIND(",", Articles_collection_modified!A282, FIND(",20", Articles_collection_modified!A282) + 1) - FIND(",20", Articles_collection_modified!A282) - 1))</f>
        <v>2025-w13</v>
      </c>
      <c r="E282" t="str">
        <f t="shared" si="8"/>
        <v>2025</v>
      </c>
      <c r="F282" t="str">
        <f t="shared" si="9"/>
        <v>13</v>
      </c>
      <c r="G282" t="str" cm="1">
        <f t="array" ref="G282">_xlfn.TEXTJOIN(", ", TRUE, IF(ISNUMBER(SEARCH(Index!$A$8:$A$22, Articles_collection_modified!A282)), Index!$A$8:$A$22, ""))</f>
        <v>Hydraulics</v>
      </c>
      <c r="H282" t="str" cm="1">
        <f t="array" ref="H282">IFERROR(INDEX(Index!$A$8:$A$22, MATCH(TRUE, ISNUMBER(SEARCH(Index!$A$8:$A$22, Articles_collection_modified!A282)), 0)), "")</f>
        <v>Hydraulics</v>
      </c>
      <c r="I282" t="str" cm="1">
        <f t="array" ref="I282">IFERROR(INDEX(Index!$A$3:$A$5, MATCH(TRUE, ISNUMBER(SEARCH(Index!$A$3:$A$5, Articles_collection_modified!A282)), 0)), "")</f>
        <v>SEEP</v>
      </c>
      <c r="J282" t="str" cm="1">
        <f t="array" ref="J282">IFERROR(INDEX(Index!$A$25:$A$69, MATCH(TRUE, ISNUMBER(SEARCH(Index!$A$25:$A$69, Articles_collection_modified!A282)), 0)), "")</f>
        <v>geopolitics</v>
      </c>
      <c r="K282" t="str" cm="1">
        <f t="array" ref="K282">IFERROR(INDEX(Index!$C$3:$C$5, MATCH(TRUE, ISNUMBER(SEARCH(Index!$C$3:$C$5, Articles_collection_modified!A282)), 0)), "")</f>
        <v>H1</v>
      </c>
      <c r="L282" t="str" cm="1">
        <f t="array" ref="L282">_xlfn.TEXTJOIN(", ", TRUE, IF(ISNUMBER(SEARCH(Index!$C$8:$C$58, Articles_collection_modified!A282)), Index!$C$8:$C$58, ""))</f>
        <v>NB-4</v>
      </c>
      <c r="M282" t="str" cm="1">
        <f t="array" ref="M282">_xlfn.TEXTJOIN(", ", TRUE, IFERROR(VLOOKUP(_xlfn.TEXTSPLIT(L282, ", "), Index!$C$8:$D$58, 2, FALSE), ""))</f>
        <v>Geopolitics &amp; Decoupling</v>
      </c>
      <c r="N282" t="str" cm="1">
        <f t="array" ref="N282">_xlfn.TEXTJOIN(", ", TRUE, _xlfn.UNIQUE(_xlfn.FILTERXML("&lt;t&gt;&lt;s&gt;" &amp; SUBSTITUTE(_xlfn.TEXTJOIN(", ", TRUE, _xlfn.UNIQUE(_xlfn._xlws.FILTER(IFERROR(VLOOKUP(LEFT(_xlfn.TEXTSPLIT(L282, ", "), FIND("-", _xlfn.TEXTSPLIT(L282, ", ")) - 1), Index!$F$8:$G$13, 2, FALSE), ""), IFERROR(VLOOKUP(LEFT(_xlfn.TEXTSPLIT(L282, ", "), FIND("-", _xlfn.TEXTSPLIT(L282, ", ")) - 1), Index!$F$8:$G$13, 2, FALSE), "") &lt;&gt; ""))), ", ", "&lt;/s&gt;&lt;s&gt;") &amp; "&lt;/s&gt;&lt;/t&gt;", "//s[normalize-space()]")))</f>
        <v>New Business</v>
      </c>
      <c r="O282" t="str" cm="1">
        <f t="array" ref="O282">IFERROR(INDEX(Index!$C$8:$C$58, MATCH(TRUE, ISNUMBER(SEARCH(Index!$C$8:$C$58, Articles_collection_modified!A282)), 0)), "")</f>
        <v>NB-4</v>
      </c>
      <c r="P282" t="str">
        <f>IFERROR(VLOOKUP(LEFT(O282, FIND("-", O282)-1), Index!$F$8:$G$13, 2, FALSE), "Not Found")</f>
        <v>New Business</v>
      </c>
      <c r="Q282" t="str">
        <f>IFERROR(VLOOKUP(O282, Index!$C$8:$D$58, 2, FALSE), "Not Found")</f>
        <v>Geopolitics &amp; Decoupling</v>
      </c>
    </row>
    <row r="283" spans="1:17" x14ac:dyDescent="0.3">
      <c r="A283" t="str">
        <f>LEFT(Articles_collection_modified!A283, FIND(",", Articles_collection_modified!A283) - 1)</f>
        <v>New BMF T1020L timber crane for trucks | Forest Machine Magazine</v>
      </c>
      <c r="B283" t="str">
        <f>MID(Articles_collection_modified!A283, FIND(",", Articles_collection_modified!A283) + 1, FIND(",", Articles_collection_modified!A283, FIND(",", Articles_collection_modified!A283) + 1) - FIND(",", Articles_collection_modified!A283) - 1)</f>
        <v>https://forestmachinemagazine.com/bmf-t1020l-timber-crane-for-trucks/?utm_source=rss&amp;utm_medium=rss&amp;utm_campaign=bmf-t1020l-timber-crane-for-trucks</v>
      </c>
      <c r="C283" t="str">
        <f>IF(ISNUMBER(FIND(", vol",Articles_collection_modified!A283)), MID(Articles_collection_modified!A283, FIND(", vol", Articles_collection_modified!A283) + 5, FIND(",", Articles_collection_modified!A283, FIND(", vol", Articles_collection_modified!A283) + 5) - FIND(", vol", Articles_collection_modified!A283) - 5), MID(Articles_collection_modified!A283, FIND(",vol", Articles_collection_modified!A283) + 4, FIND(",", Articles_collection_modified!A283, FIND(",vol", Articles_collection_modified!A283) + 4) - FIND(",vol",Articles_collection_modified!A283) - 4))</f>
        <v>10</v>
      </c>
      <c r="D283" t="str">
        <f>IF(ISNUMBER(FIND(", 20", Articles_collection_modified!A283)), MID(Articles_collection_modified!A283, FIND(", 20", Articles_collection_modified!A283) + 2, FIND(",", Articles_collection_modified!A283, FIND(", 20", Articles_collection_modified!A283) + 2) - FIND(", 20", Articles_collection_modified!A283) - 2), MID(Articles_collection_modified!A283, FIND(",20", Articles_collection_modified!A283) + 1, FIND(",", Articles_collection_modified!A283, FIND(",20", Articles_collection_modified!A283) + 1) - FIND(",20", Articles_collection_modified!A283) - 1))</f>
        <v>2025-w13</v>
      </c>
      <c r="E283" t="str">
        <f t="shared" si="8"/>
        <v>2025</v>
      </c>
      <c r="F283" t="str">
        <f t="shared" si="9"/>
        <v>13</v>
      </c>
      <c r="G283" t="str" cm="1">
        <f t="array" ref="G283">_xlfn.TEXTJOIN(", ", TRUE, IF(ISNUMBER(SEARCH(Index!$A$8:$A$22, Articles_collection_modified!A283)), Index!$A$8:$A$22, ""))</f>
        <v>Crane, Mobile</v>
      </c>
      <c r="H283" t="str" cm="1">
        <f t="array" ref="H283">IFERROR(INDEX(Index!$A$8:$A$22, MATCH(TRUE, ISNUMBER(SEARCH(Index!$A$8:$A$22, Articles_collection_modified!A283)), 0)), "")</f>
        <v>Crane</v>
      </c>
      <c r="I283" t="str" cm="1">
        <f t="array" ref="I283">IFERROR(INDEX(Index!$A$3:$A$5, MATCH(TRUE, ISNUMBER(SEARCH(Index!$A$3:$A$5, Articles_collection_modified!A283)), 0)), "")</f>
        <v>product release</v>
      </c>
      <c r="J283" t="str" cm="1">
        <f t="array" ref="J283">IFERROR(INDEX(Index!$A$25:$A$69, MATCH(TRUE, ISNUMBER(SEARCH(Index!$A$25:$A$69, Articles_collection_modified!A283)), 0)), "")</f>
        <v>System</v>
      </c>
      <c r="K283" t="str" cm="1">
        <f t="array" ref="K283">IFERROR(INDEX(Index!$C$3:$C$5, MATCH(TRUE, ISNUMBER(SEARCH(Index!$C$3:$C$5, Articles_collection_modified!A283)), 0)), "")</f>
        <v>H1</v>
      </c>
      <c r="L283" t="str" cm="1">
        <f t="array" ref="L283">_xlfn.TEXTJOIN(", ", TRUE, IF(ISNUMBER(SEARCH(Index!$C$8:$C$58, Articles_collection_modified!A283)), Index!$C$8:$C$58, ""))</f>
        <v>HA-4</v>
      </c>
      <c r="M283" t="str" cm="1">
        <f t="array" ref="M283">_xlfn.TEXTJOIN(", ", TRUE, IFERROR(VLOOKUP(_xlfn.TEXTSPLIT(L283, ", "), Index!$C$8:$D$58, 2, FALSE), ""))</f>
        <v>Autonomous Material Handling</v>
      </c>
      <c r="N283" t="str" cm="1">
        <f t="array" ref="N283">_xlfn.TEXTJOIN(", ", TRUE, _xlfn.UNIQUE(_xlfn.FILTERXML("&lt;t&gt;&lt;s&gt;" &amp; SUBSTITUTE(_xlfn.TEXTJOIN(", ", TRUE, _xlfn.UNIQUE(_xlfn._xlws.FILTER(IFERROR(VLOOKUP(LEFT(_xlfn.TEXTSPLIT(L283, ", "), FIND("-", _xlfn.TEXTSPLIT(L283, ", ")) - 1), Index!$F$8:$G$13, 2, FALSE), ""), IFERROR(VLOOKUP(LEFT(_xlfn.TEXTSPLIT(L283, ", "), FIND("-", _xlfn.TEXTSPLIT(L283, ", ")) - 1), Index!$F$8:$G$13, 2, FALSE), "") &lt;&gt; ""))), ", ", "&lt;/s&gt;&lt;s&gt;") &amp; "&lt;/s&gt;&lt;/t&gt;", "//s[normalize-space()]")))</f>
        <v>Hydraulic Applications Ecosystem</v>
      </c>
      <c r="O283" t="str" cm="1">
        <f t="array" ref="O283">IFERROR(INDEX(Index!$C$8:$C$58, MATCH(TRUE, ISNUMBER(SEARCH(Index!$C$8:$C$58, Articles_collection_modified!A283)), 0)), "")</f>
        <v>HA-4</v>
      </c>
      <c r="P283" t="str">
        <f>IFERROR(VLOOKUP(LEFT(O283, FIND("-", O283)-1), Index!$F$8:$G$13, 2, FALSE), "Not Found")</f>
        <v>Hydraulic Applications Ecosystem</v>
      </c>
      <c r="Q283" t="str">
        <f>IFERROR(VLOOKUP(O283, Index!$C$8:$D$58, 2, FALSE), "Not Found")</f>
        <v>Autonomous Material Handling</v>
      </c>
    </row>
    <row r="284" spans="1:17" x14ac:dyDescent="0.3">
      <c r="A284" t="str">
        <f>LEFT(Articles_collection_modified!A284, FIND(",", Articles_collection_modified!A284) - 1)</f>
        <v>New Komatsu PC220LC/LCi-12 excavators. | Forest Machine Magazine</v>
      </c>
      <c r="B284" t="str">
        <f>MID(Articles_collection_modified!A284, FIND(",", Articles_collection_modified!A284) + 1, FIND(",", Articles_collection_modified!A284, FIND(",", Articles_collection_modified!A284) + 1) - FIND(",", Articles_collection_modified!A284) - 1)</f>
        <v>https://forestmachinemagazine.com/new-komatsu-pc220lc-lci-12-excavators/?utm_source=rss&amp;utm_medium=rss&amp;utm_campaign=new-komatsu-pc220lc-lci-12-excavators</v>
      </c>
      <c r="C284" t="str">
        <f>IF(ISNUMBER(FIND(", vol",Articles_collection_modified!A284)), MID(Articles_collection_modified!A284, FIND(", vol", Articles_collection_modified!A284) + 5, FIND(",", Articles_collection_modified!A284, FIND(", vol", Articles_collection_modified!A284) + 5) - FIND(", vol", Articles_collection_modified!A284) - 5), MID(Articles_collection_modified!A284, FIND(",vol", Articles_collection_modified!A284) + 4, FIND(",", Articles_collection_modified!A284, FIND(",vol", Articles_collection_modified!A284) + 4) - FIND(",vol",Articles_collection_modified!A284) - 4))</f>
        <v>10</v>
      </c>
      <c r="D284" t="str">
        <f>IF(ISNUMBER(FIND(", 20", Articles_collection_modified!A284)), MID(Articles_collection_modified!A284, FIND(", 20", Articles_collection_modified!A284) + 2, FIND(",", Articles_collection_modified!A284, FIND(", 20", Articles_collection_modified!A284) + 2) - FIND(", 20", Articles_collection_modified!A284) - 2), MID(Articles_collection_modified!A284, FIND(",20", Articles_collection_modified!A284) + 1, FIND(",", Articles_collection_modified!A284, FIND(",20", Articles_collection_modified!A284) + 1) - FIND(",20", Articles_collection_modified!A284) - 1))</f>
        <v>2025-w16</v>
      </c>
      <c r="E284" t="str">
        <f t="shared" si="8"/>
        <v>2025</v>
      </c>
      <c r="F284" t="str">
        <f t="shared" si="9"/>
        <v>16</v>
      </c>
      <c r="G284" t="str" cm="1">
        <f t="array" ref="G284">_xlfn.TEXTJOIN(", ", TRUE, IF(ISNUMBER(SEARCH(Index!$A$8:$A$22, Articles_collection_modified!A284)), Index!$A$8:$A$22, ""))</f>
        <v>Mobile</v>
      </c>
      <c r="H284" t="str" cm="1">
        <f t="array" ref="H284">IFERROR(INDEX(Index!$A$8:$A$22, MATCH(TRUE, ISNUMBER(SEARCH(Index!$A$8:$A$22, Articles_collection_modified!A284)), 0)), "")</f>
        <v>Mobile</v>
      </c>
      <c r="I284" t="str" cm="1">
        <f t="array" ref="I284">IFERROR(INDEX(Index!$A$3:$A$5, MATCH(TRUE, ISNUMBER(SEARCH(Index!$A$3:$A$5, Articles_collection_modified!A284)), 0)), "")</f>
        <v>product release</v>
      </c>
      <c r="J284" t="str" cm="1">
        <f t="array" ref="J284">IFERROR(INDEX(Index!$A$25:$A$69, MATCH(TRUE, ISNUMBER(SEARCH(Index!$A$25:$A$69, Articles_collection_modified!A284)), 0)), "")</f>
        <v>System</v>
      </c>
      <c r="K284" t="str" cm="1">
        <f t="array" ref="K284">IFERROR(INDEX(Index!$C$3:$C$5, MATCH(TRUE, ISNUMBER(SEARCH(Index!$C$3:$C$5, Articles_collection_modified!A284)), 0)), "")</f>
        <v>H1</v>
      </c>
      <c r="L284" t="str" cm="1">
        <f t="array" ref="L284">_xlfn.TEXTJOIN(", ", TRUE, IF(ISNUMBER(SEARCH(Index!$C$8:$C$58, Articles_collection_modified!A284)), Index!$C$8:$C$58, ""))</f>
        <v>HA-1</v>
      </c>
      <c r="M284" t="str" cm="1">
        <f t="array" ref="M284">_xlfn.TEXTJOIN(", ", TRUE, IFERROR(VLOOKUP(_xlfn.TEXTSPLIT(L284, ", "), Index!$C$8:$D$58, 2, FALSE), ""))</f>
        <v>Green &amp; Connected Construction site</v>
      </c>
      <c r="N284" t="str" cm="1">
        <f t="array" ref="N284">_xlfn.TEXTJOIN(", ", TRUE, _xlfn.UNIQUE(_xlfn.FILTERXML("&lt;t&gt;&lt;s&gt;" &amp; SUBSTITUTE(_xlfn.TEXTJOIN(", ", TRUE, _xlfn.UNIQUE(_xlfn._xlws.FILTER(IFERROR(VLOOKUP(LEFT(_xlfn.TEXTSPLIT(L284, ", "), FIND("-", _xlfn.TEXTSPLIT(L284, ", ")) - 1), Index!$F$8:$G$13, 2, FALSE), ""), IFERROR(VLOOKUP(LEFT(_xlfn.TEXTSPLIT(L284, ", "), FIND("-", _xlfn.TEXTSPLIT(L284, ", ")) - 1), Index!$F$8:$G$13, 2, FALSE), "") &lt;&gt; ""))), ", ", "&lt;/s&gt;&lt;s&gt;") &amp; "&lt;/s&gt;&lt;/t&gt;", "//s[normalize-space()]")))</f>
        <v>Hydraulic Applications Ecosystem</v>
      </c>
      <c r="O284" t="str" cm="1">
        <f t="array" ref="O284">IFERROR(INDEX(Index!$C$8:$C$58, MATCH(TRUE, ISNUMBER(SEARCH(Index!$C$8:$C$58, Articles_collection_modified!A284)), 0)), "")</f>
        <v>HA-1</v>
      </c>
      <c r="P284" t="str">
        <f>IFERROR(VLOOKUP(LEFT(O284, FIND("-", O284)-1), Index!$F$8:$G$13, 2, FALSE), "Not Found")</f>
        <v>Hydraulic Applications Ecosystem</v>
      </c>
      <c r="Q284" t="str">
        <f>IFERROR(VLOOKUP(O284, Index!$C$8:$D$58, 2, FALSE), "Not Found")</f>
        <v>Green &amp; Connected Construction site</v>
      </c>
    </row>
    <row r="285" spans="1:17" x14ac:dyDescent="0.3">
      <c r="A285" t="str">
        <f>LEFT(Articles_collection_modified!A285, FIND(",", Articles_collection_modified!A285) - 1)</f>
        <v>New Steep Terrain Logging Equipment from Tigercat | Forest Machine Magazine</v>
      </c>
      <c r="B285" t="str">
        <f>MID(Articles_collection_modified!A285, FIND(",", Articles_collection_modified!A285) + 1, FIND(",", Articles_collection_modified!A285, FIND(",", Articles_collection_modified!A285) + 1) - FIND(",", Articles_collection_modified!A285) - 1)</f>
        <v>https://forestmachinemagazine.com/steep-terrain-logging-equipment-from-tigercat/?utm_source=rss&amp;utm_medium=rss&amp;utm_campaign=steep-terrain-logging-equipment-from-tigercat</v>
      </c>
      <c r="C285" t="str">
        <f>IF(ISNUMBER(FIND(", vol",Articles_collection_modified!A285)), MID(Articles_collection_modified!A285, FIND(", vol", Articles_collection_modified!A285) + 5, FIND(",", Articles_collection_modified!A285, FIND(", vol", Articles_collection_modified!A285) + 5) - FIND(", vol", Articles_collection_modified!A285) - 5), MID(Articles_collection_modified!A285, FIND(",vol", Articles_collection_modified!A285) + 4, FIND(",", Articles_collection_modified!A285, FIND(",vol", Articles_collection_modified!A285) + 4) - FIND(",vol",Articles_collection_modified!A285) - 4))</f>
        <v>10</v>
      </c>
      <c r="D285" t="str">
        <f>IF(ISNUMBER(FIND(", 20", Articles_collection_modified!A285)), MID(Articles_collection_modified!A285, FIND(", 20", Articles_collection_modified!A285) + 2, FIND(",", Articles_collection_modified!A285, FIND(", 20", Articles_collection_modified!A285) + 2) - FIND(", 20", Articles_collection_modified!A285) - 2), MID(Articles_collection_modified!A285, FIND(",20", Articles_collection_modified!A285) + 1, FIND(",", Articles_collection_modified!A285, FIND(",20", Articles_collection_modified!A285) + 1) - FIND(",20", Articles_collection_modified!A285) - 1))</f>
        <v>2025-w16</v>
      </c>
      <c r="E285" t="str">
        <f t="shared" si="8"/>
        <v>2025</v>
      </c>
      <c r="F285" t="str">
        <f t="shared" si="9"/>
        <v>16</v>
      </c>
      <c r="G285" t="str" cm="1">
        <f t="array" ref="G285">_xlfn.TEXTJOIN(", ", TRUE, IF(ISNUMBER(SEARCH(Index!$A$8:$A$22, Articles_collection_modified!A285)), Index!$A$8:$A$22, ""))</f>
        <v>Mobile</v>
      </c>
      <c r="H285" t="str" cm="1">
        <f t="array" ref="H285">IFERROR(INDEX(Index!$A$8:$A$22, MATCH(TRUE, ISNUMBER(SEARCH(Index!$A$8:$A$22, Articles_collection_modified!A285)), 0)), "")</f>
        <v>Mobile</v>
      </c>
      <c r="I285" t="str" cm="1">
        <f t="array" ref="I285">IFERROR(INDEX(Index!$A$3:$A$5, MATCH(TRUE, ISNUMBER(SEARCH(Index!$A$3:$A$5, Articles_collection_modified!A285)), 0)), "")</f>
        <v>product release</v>
      </c>
      <c r="J285" t="str" cm="1">
        <f t="array" ref="J285">IFERROR(INDEX(Index!$A$25:$A$69, MATCH(TRUE, ISNUMBER(SEARCH(Index!$A$25:$A$69, Articles_collection_modified!A285)), 0)), "")</f>
        <v>System</v>
      </c>
      <c r="K285" t="str" cm="1">
        <f t="array" ref="K285">IFERROR(INDEX(Index!$C$3:$C$5, MATCH(TRUE, ISNUMBER(SEARCH(Index!$C$3:$C$5, Articles_collection_modified!A285)), 0)), "")</f>
        <v>H1</v>
      </c>
      <c r="L285" t="str" cm="1">
        <f t="array" ref="L285">_xlfn.TEXTJOIN(", ", TRUE, IF(ISNUMBER(SEARCH(Index!$C$8:$C$58, Articles_collection_modified!A285)), Index!$C$8:$C$58, ""))</f>
        <v>HA-7</v>
      </c>
      <c r="M285" t="str" cm="1">
        <f t="array" ref="M285">_xlfn.TEXTJOIN(", ", TRUE, IFERROR(VLOOKUP(_xlfn.TEXTSPLIT(L285, ", "), Index!$C$8:$D$58, 2, FALSE), ""))</f>
        <v>Future Wood &amp; Forest Industry</v>
      </c>
      <c r="N285" t="str" cm="1">
        <f t="array" ref="N285">_xlfn.TEXTJOIN(", ", TRUE, _xlfn.UNIQUE(_xlfn.FILTERXML("&lt;t&gt;&lt;s&gt;" &amp; SUBSTITUTE(_xlfn.TEXTJOIN(", ", TRUE, _xlfn.UNIQUE(_xlfn._xlws.FILTER(IFERROR(VLOOKUP(LEFT(_xlfn.TEXTSPLIT(L285, ", "), FIND("-", _xlfn.TEXTSPLIT(L285, ", ")) - 1), Index!$F$8:$G$13, 2, FALSE), ""), IFERROR(VLOOKUP(LEFT(_xlfn.TEXTSPLIT(L285, ", "), FIND("-", _xlfn.TEXTSPLIT(L285, ", ")) - 1), Index!$F$8:$G$13, 2, FALSE), "") &lt;&gt; ""))), ", ", "&lt;/s&gt;&lt;s&gt;") &amp; "&lt;/s&gt;&lt;/t&gt;", "//s[normalize-space()]")))</f>
        <v>Hydraulic Applications Ecosystem</v>
      </c>
      <c r="O285" t="str" cm="1">
        <f t="array" ref="O285">IFERROR(INDEX(Index!$C$8:$C$58, MATCH(TRUE, ISNUMBER(SEARCH(Index!$C$8:$C$58, Articles_collection_modified!A285)), 0)), "")</f>
        <v>HA-7</v>
      </c>
      <c r="P285" t="str">
        <f>IFERROR(VLOOKUP(LEFT(O285, FIND("-", O285)-1), Index!$F$8:$G$13, 2, FALSE), "Not Found")</f>
        <v>Hydraulic Applications Ecosystem</v>
      </c>
      <c r="Q285" t="str">
        <f>IFERROR(VLOOKUP(O285, Index!$C$8:$D$58, 2, FALSE), "Not Found")</f>
        <v>Future Wood &amp; Forest Industry</v>
      </c>
    </row>
    <row r="286" spans="1:17" x14ac:dyDescent="0.3">
      <c r="A286" t="str">
        <f>LEFT(Articles_collection_modified!A286, FIND(",", Articles_collection_modified!A286) - 1)</f>
        <v>Satellite positioning accuracy of forest machines | Forest Machine Magazine</v>
      </c>
      <c r="B286" t="str">
        <f>MID(Articles_collection_modified!A286, FIND(",", Articles_collection_modified!A286) + 1, FIND(",", Articles_collection_modified!A286, FIND(",", Articles_collection_modified!A286) + 1) - FIND(",", Articles_collection_modified!A286) - 1)</f>
        <v>https://forestmachinemagazine.com/satellite-positioning-accuracy/?utm_source=rss&amp;utm_medium=rss&amp;utm_campaign=satellite-positioning-accuracy</v>
      </c>
      <c r="C286" t="str">
        <f>IF(ISNUMBER(FIND(", vol",Articles_collection_modified!A286)), MID(Articles_collection_modified!A286, FIND(", vol", Articles_collection_modified!A286) + 5, FIND(",", Articles_collection_modified!A286, FIND(", vol", Articles_collection_modified!A286) + 5) - FIND(", vol", Articles_collection_modified!A286) - 5), MID(Articles_collection_modified!A286, FIND(",vol", Articles_collection_modified!A286) + 4, FIND(",", Articles_collection_modified!A286, FIND(",vol", Articles_collection_modified!A286) + 4) - FIND(",vol",Articles_collection_modified!A286) - 4))</f>
        <v>10</v>
      </c>
      <c r="D286" t="str">
        <f>IF(ISNUMBER(FIND(", 20", Articles_collection_modified!A286)), MID(Articles_collection_modified!A286, FIND(", 20", Articles_collection_modified!A286) + 2, FIND(",", Articles_collection_modified!A286, FIND(", 20", Articles_collection_modified!A286) + 2) - FIND(", 20", Articles_collection_modified!A286) - 2), MID(Articles_collection_modified!A286, FIND(",20", Articles_collection_modified!A286) + 1, FIND(",", Articles_collection_modified!A286, FIND(",20", Articles_collection_modified!A286) + 1) - FIND(",20", Articles_collection_modified!A286) - 1))</f>
        <v>2025-w16</v>
      </c>
      <c r="E286" t="str">
        <f t="shared" si="8"/>
        <v>2025</v>
      </c>
      <c r="F286" t="str">
        <f t="shared" si="9"/>
        <v>16</v>
      </c>
      <c r="G286" t="str" cm="1">
        <f t="array" ref="G286">_xlfn.TEXTJOIN(", ", TRUE, IF(ISNUMBER(SEARCH(Index!$A$8:$A$22, Articles_collection_modified!A286)), Index!$A$8:$A$22, ""))</f>
        <v>Mobile</v>
      </c>
      <c r="H286" t="str" cm="1">
        <f t="array" ref="H286">IFERROR(INDEX(Index!$A$8:$A$22, MATCH(TRUE, ISNUMBER(SEARCH(Index!$A$8:$A$22, Articles_collection_modified!A286)), 0)), "")</f>
        <v>Mobile</v>
      </c>
      <c r="I286" t="str" cm="1">
        <f t="array" ref="I286">IFERROR(INDEX(Index!$A$3:$A$5, MATCH(TRUE, ISNUMBER(SEARCH(Index!$A$3:$A$5, Articles_collection_modified!A286)), 0)), "")</f>
        <v>Technology</v>
      </c>
      <c r="J286" t="str" cm="1">
        <f t="array" ref="J286">IFERROR(INDEX(Index!$A$25:$A$69, MATCH(TRUE, ISNUMBER(SEARCH(Index!$A$25:$A$69, Articles_collection_modified!A286)), 0)), "")</f>
        <v>Monitoring</v>
      </c>
      <c r="K286" t="str" cm="1">
        <f t="array" ref="K286">IFERROR(INDEX(Index!$C$3:$C$5, MATCH(TRUE, ISNUMBER(SEARCH(Index!$C$3:$C$5, Articles_collection_modified!A286)), 0)), "")</f>
        <v>H1</v>
      </c>
      <c r="L286" t="str" cm="1">
        <f t="array" ref="L286">_xlfn.TEXTJOIN(", ", TRUE, IF(ISNUMBER(SEARCH(Index!$C$8:$C$58, Articles_collection_modified!A286)), Index!$C$8:$C$58, ""))</f>
        <v>HA-7</v>
      </c>
      <c r="M286" t="str" cm="1">
        <f t="array" ref="M286">_xlfn.TEXTJOIN(", ", TRUE, IFERROR(VLOOKUP(_xlfn.TEXTSPLIT(L286, ", "), Index!$C$8:$D$58, 2, FALSE), ""))</f>
        <v>Future Wood &amp; Forest Industry</v>
      </c>
      <c r="N286" t="str" cm="1">
        <f t="array" ref="N286">_xlfn.TEXTJOIN(", ", TRUE, _xlfn.UNIQUE(_xlfn.FILTERXML("&lt;t&gt;&lt;s&gt;" &amp; SUBSTITUTE(_xlfn.TEXTJOIN(", ", TRUE, _xlfn.UNIQUE(_xlfn._xlws.FILTER(IFERROR(VLOOKUP(LEFT(_xlfn.TEXTSPLIT(L286, ", "), FIND("-", _xlfn.TEXTSPLIT(L286, ", ")) - 1), Index!$F$8:$G$13, 2, FALSE), ""), IFERROR(VLOOKUP(LEFT(_xlfn.TEXTSPLIT(L286, ", "), FIND("-", _xlfn.TEXTSPLIT(L286, ", ")) - 1), Index!$F$8:$G$13, 2, FALSE), "") &lt;&gt; ""))), ", ", "&lt;/s&gt;&lt;s&gt;") &amp; "&lt;/s&gt;&lt;/t&gt;", "//s[normalize-space()]")))</f>
        <v>Hydraulic Applications Ecosystem</v>
      </c>
      <c r="O286" t="str" cm="1">
        <f t="array" ref="O286">IFERROR(INDEX(Index!$C$8:$C$58, MATCH(TRUE, ISNUMBER(SEARCH(Index!$C$8:$C$58, Articles_collection_modified!A286)), 0)), "")</f>
        <v>HA-7</v>
      </c>
      <c r="P286" t="str">
        <f>IFERROR(VLOOKUP(LEFT(O286, FIND("-", O286)-1), Index!$F$8:$G$13, 2, FALSE), "Not Found")</f>
        <v>Hydraulic Applications Ecosystem</v>
      </c>
      <c r="Q286" t="str">
        <f>IFERROR(VLOOKUP(O286, Index!$C$8:$D$58, 2, FALSE), "Not Found")</f>
        <v>Future Wood &amp; Forest Industry</v>
      </c>
    </row>
    <row r="287" spans="1:17" x14ac:dyDescent="0.3">
      <c r="A287" t="str">
        <f>LEFT(Articles_collection_modified!A287, FIND(",", Articles_collection_modified!A287) - 1)</f>
        <v>New CatÂ® Tiltrotators deliver fully integrated solution | Forest Machine Magazine</v>
      </c>
      <c r="B287" t="str">
        <f>MID(Articles_collection_modified!A287, FIND(",", Articles_collection_modified!A287) + 1, FIND(",", Articles_collection_modified!A287, FIND(",", Articles_collection_modified!A287) + 1) - FIND(",", Articles_collection_modified!A287) - 1)</f>
        <v>https://forestmachinemagazine.com/cat-tiltrotators-deliver/?utm_source=rss&amp;utm_medium=rss&amp;utm_campaign=cat-tiltrotators-deliver</v>
      </c>
      <c r="C287" t="str">
        <f>IF(ISNUMBER(FIND(", vol",Articles_collection_modified!A287)), MID(Articles_collection_modified!A287, FIND(", vol", Articles_collection_modified!A287) + 5, FIND(",", Articles_collection_modified!A287, FIND(", vol", Articles_collection_modified!A287) + 5) - FIND(", vol", Articles_collection_modified!A287) - 5), MID(Articles_collection_modified!A287, FIND(",vol", Articles_collection_modified!A287) + 4, FIND(",", Articles_collection_modified!A287, FIND(",vol", Articles_collection_modified!A287) + 4) - FIND(",vol",Articles_collection_modified!A287) - 4))</f>
        <v>10</v>
      </c>
      <c r="D287" t="str">
        <f>IF(ISNUMBER(FIND(", 20", Articles_collection_modified!A287)), MID(Articles_collection_modified!A287, FIND(", 20", Articles_collection_modified!A287) + 2, FIND(",", Articles_collection_modified!A287, FIND(", 20", Articles_collection_modified!A287) + 2) - FIND(", 20", Articles_collection_modified!A287) - 2), MID(Articles_collection_modified!A287, FIND(",20", Articles_collection_modified!A287) + 1, FIND(",", Articles_collection_modified!A287, FIND(",20", Articles_collection_modified!A287) + 1) - FIND(",20", Articles_collection_modified!A287) - 1))</f>
        <v>2025-w16</v>
      </c>
      <c r="E287" t="str">
        <f t="shared" si="8"/>
        <v>2025</v>
      </c>
      <c r="F287" t="str">
        <f t="shared" si="9"/>
        <v>16</v>
      </c>
      <c r="G287" t="str" cm="1">
        <f t="array" ref="G287">_xlfn.TEXTJOIN(", ", TRUE, IF(ISNUMBER(SEARCH(Index!$A$8:$A$22, Articles_collection_modified!A287)), Index!$A$8:$A$22, ""))</f>
        <v>Hydraulics, Mobile</v>
      </c>
      <c r="H287" t="str" cm="1">
        <f t="array" ref="H287">IFERROR(INDEX(Index!$A$8:$A$22, MATCH(TRUE, ISNUMBER(SEARCH(Index!$A$8:$A$22, Articles_collection_modified!A287)), 0)), "")</f>
        <v>Hydraulics</v>
      </c>
      <c r="I287" t="str" cm="1">
        <f t="array" ref="I287">IFERROR(INDEX(Index!$A$3:$A$5, MATCH(TRUE, ISNUMBER(SEARCH(Index!$A$3:$A$5, Articles_collection_modified!A287)), 0)), "")</f>
        <v>product release</v>
      </c>
      <c r="J287" t="str" cm="1">
        <f t="array" ref="J287">IFERROR(INDEX(Index!$A$25:$A$69, MATCH(TRUE, ISNUMBER(SEARCH(Index!$A$25:$A$69, Articles_collection_modified!A287)), 0)), "")</f>
        <v>System</v>
      </c>
      <c r="K287" t="str" cm="1">
        <f t="array" ref="K287">IFERROR(INDEX(Index!$C$3:$C$5, MATCH(TRUE, ISNUMBER(SEARCH(Index!$C$3:$C$5, Articles_collection_modified!A287)), 0)), "")</f>
        <v>H1</v>
      </c>
      <c r="L287" t="str" cm="1">
        <f t="array" ref="L287">_xlfn.TEXTJOIN(", ", TRUE, IF(ISNUMBER(SEARCH(Index!$C$8:$C$58, Articles_collection_modified!A287)), Index!$C$8:$C$58, ""))</f>
        <v>HA-7</v>
      </c>
      <c r="M287" t="str" cm="1">
        <f t="array" ref="M287">_xlfn.TEXTJOIN(", ", TRUE, IFERROR(VLOOKUP(_xlfn.TEXTSPLIT(L287, ", "), Index!$C$8:$D$58, 2, FALSE), ""))</f>
        <v>Future Wood &amp; Forest Industry</v>
      </c>
      <c r="N287" t="str" cm="1">
        <f t="array" ref="N287">_xlfn.TEXTJOIN(", ", TRUE, _xlfn.UNIQUE(_xlfn.FILTERXML("&lt;t&gt;&lt;s&gt;" &amp; SUBSTITUTE(_xlfn.TEXTJOIN(", ", TRUE, _xlfn.UNIQUE(_xlfn._xlws.FILTER(IFERROR(VLOOKUP(LEFT(_xlfn.TEXTSPLIT(L287, ", "), FIND("-", _xlfn.TEXTSPLIT(L287, ", ")) - 1), Index!$F$8:$G$13, 2, FALSE), ""), IFERROR(VLOOKUP(LEFT(_xlfn.TEXTSPLIT(L287, ", "), FIND("-", _xlfn.TEXTSPLIT(L287, ", ")) - 1), Index!$F$8:$G$13, 2, FALSE), "") &lt;&gt; ""))), ", ", "&lt;/s&gt;&lt;s&gt;") &amp; "&lt;/s&gt;&lt;/t&gt;", "//s[normalize-space()]")))</f>
        <v>Hydraulic Applications Ecosystem</v>
      </c>
      <c r="O287" t="str" cm="1">
        <f t="array" ref="O287">IFERROR(INDEX(Index!$C$8:$C$58, MATCH(TRUE, ISNUMBER(SEARCH(Index!$C$8:$C$58, Articles_collection_modified!A287)), 0)), "")</f>
        <v>HA-7</v>
      </c>
      <c r="P287" t="str">
        <f>IFERROR(VLOOKUP(LEFT(O287, FIND("-", O287)-1), Index!$F$8:$G$13, 2, FALSE), "Not Found")</f>
        <v>Hydraulic Applications Ecosystem</v>
      </c>
      <c r="Q287" t="str">
        <f>IFERROR(VLOOKUP(O287, Index!$C$8:$D$58, 2, FALSE), "Not Found")</f>
        <v>Future Wood &amp; Forest Industry</v>
      </c>
    </row>
    <row r="288" spans="1:17" x14ac:dyDescent="0.3">
      <c r="A288" t="str">
        <f>LEFT(Articles_collection_modified!A288, FIND(",", Articles_collection_modified!A288) - 1)</f>
        <v>Komatsu C93- Improved performance and dependability | Forest Machine Magazine</v>
      </c>
      <c r="B288" t="str">
        <f>MID(Articles_collection_modified!A288, FIND(",", Articles_collection_modified!A288) + 1, FIND(",", Articles_collection_modified!A288, FIND(",", Articles_collection_modified!A288) + 1) - FIND(",", Articles_collection_modified!A288) - 1)</f>
        <v>https://forestmachinemagazine.com/komatsu-c93-improved-performance-and-dependability/?utm_source=rss&amp;utm_medium=rss&amp;utm_campaign=komatsu-c93-improved-performance-and-dependability</v>
      </c>
      <c r="C288" t="str">
        <f>IF(ISNUMBER(FIND(", vol",Articles_collection_modified!A288)), MID(Articles_collection_modified!A288, FIND(", vol", Articles_collection_modified!A288) + 5, FIND(",", Articles_collection_modified!A288, FIND(", vol", Articles_collection_modified!A288) + 5) - FIND(", vol", Articles_collection_modified!A288) - 5), MID(Articles_collection_modified!A288, FIND(",vol", Articles_collection_modified!A288) + 4, FIND(",", Articles_collection_modified!A288, FIND(",vol", Articles_collection_modified!A288) + 4) - FIND(",vol",Articles_collection_modified!A288) - 4))</f>
        <v>10</v>
      </c>
      <c r="D288" t="str">
        <f>IF(ISNUMBER(FIND(", 20", Articles_collection_modified!A288)), MID(Articles_collection_modified!A288, FIND(", 20", Articles_collection_modified!A288) + 2, FIND(",", Articles_collection_modified!A288, FIND(", 20", Articles_collection_modified!A288) + 2) - FIND(", 20", Articles_collection_modified!A288) - 2), MID(Articles_collection_modified!A288, FIND(",20", Articles_collection_modified!A288) + 1, FIND(",", Articles_collection_modified!A288, FIND(",20", Articles_collection_modified!A288) + 1) - FIND(",20", Articles_collection_modified!A288) - 1))</f>
        <v>2025-w16</v>
      </c>
      <c r="E288" t="str">
        <f t="shared" si="8"/>
        <v>2025</v>
      </c>
      <c r="F288" t="str">
        <f t="shared" si="9"/>
        <v>16</v>
      </c>
      <c r="G288" t="str" cm="1">
        <f t="array" ref="G288">_xlfn.TEXTJOIN(", ", TRUE, IF(ISNUMBER(SEARCH(Index!$A$8:$A$22, Articles_collection_modified!A288)), Index!$A$8:$A$22, ""))</f>
        <v>Hydraulics, Mobile</v>
      </c>
      <c r="H288" t="str" cm="1">
        <f t="array" ref="H288">IFERROR(INDEX(Index!$A$8:$A$22, MATCH(TRUE, ISNUMBER(SEARCH(Index!$A$8:$A$22, Articles_collection_modified!A288)), 0)), "")</f>
        <v>Hydraulics</v>
      </c>
      <c r="I288" t="str" cm="1">
        <f t="array" ref="I288">IFERROR(INDEX(Index!$A$3:$A$5, MATCH(TRUE, ISNUMBER(SEARCH(Index!$A$3:$A$5, Articles_collection_modified!A288)), 0)), "")</f>
        <v>product release</v>
      </c>
      <c r="J288" t="str" cm="1">
        <f t="array" ref="J288">IFERROR(INDEX(Index!$A$25:$A$69, MATCH(TRUE, ISNUMBER(SEARCH(Index!$A$25:$A$69, Articles_collection_modified!A288)), 0)), "")</f>
        <v>System</v>
      </c>
      <c r="K288" t="str" cm="1">
        <f t="array" ref="K288">IFERROR(INDEX(Index!$C$3:$C$5, MATCH(TRUE, ISNUMBER(SEARCH(Index!$C$3:$C$5, Articles_collection_modified!A288)), 0)), "")</f>
        <v>H1</v>
      </c>
      <c r="L288" t="str" cm="1">
        <f t="array" ref="L288">_xlfn.TEXTJOIN(", ", TRUE, IF(ISNUMBER(SEARCH(Index!$C$8:$C$58, Articles_collection_modified!A288)), Index!$C$8:$C$58, ""))</f>
        <v>HA-7</v>
      </c>
      <c r="M288" t="str" cm="1">
        <f t="array" ref="M288">_xlfn.TEXTJOIN(", ", TRUE, IFERROR(VLOOKUP(_xlfn.TEXTSPLIT(L288, ", "), Index!$C$8:$D$58, 2, FALSE), ""))</f>
        <v>Future Wood &amp; Forest Industry</v>
      </c>
      <c r="N288" t="str" cm="1">
        <f t="array" ref="N288">_xlfn.TEXTJOIN(", ", TRUE, _xlfn.UNIQUE(_xlfn.FILTERXML("&lt;t&gt;&lt;s&gt;" &amp; SUBSTITUTE(_xlfn.TEXTJOIN(", ", TRUE, _xlfn.UNIQUE(_xlfn._xlws.FILTER(IFERROR(VLOOKUP(LEFT(_xlfn.TEXTSPLIT(L288, ", "), FIND("-", _xlfn.TEXTSPLIT(L288, ", ")) - 1), Index!$F$8:$G$13, 2, FALSE), ""), IFERROR(VLOOKUP(LEFT(_xlfn.TEXTSPLIT(L288, ", "), FIND("-", _xlfn.TEXTSPLIT(L288, ", ")) - 1), Index!$F$8:$G$13, 2, FALSE), "") &lt;&gt; ""))), ", ", "&lt;/s&gt;&lt;s&gt;") &amp; "&lt;/s&gt;&lt;/t&gt;", "//s[normalize-space()]")))</f>
        <v>Hydraulic Applications Ecosystem</v>
      </c>
      <c r="O288" t="str" cm="1">
        <f t="array" ref="O288">IFERROR(INDEX(Index!$C$8:$C$58, MATCH(TRUE, ISNUMBER(SEARCH(Index!$C$8:$C$58, Articles_collection_modified!A288)), 0)), "")</f>
        <v>HA-7</v>
      </c>
      <c r="P288" t="str">
        <f>IFERROR(VLOOKUP(LEFT(O288, FIND("-", O288)-1), Index!$F$8:$G$13, 2, FALSE), "Not Found")</f>
        <v>Hydraulic Applications Ecosystem</v>
      </c>
      <c r="Q288" t="str">
        <f>IFERROR(VLOOKUP(O288, Index!$C$8:$D$58, 2, FALSE), "Not Found")</f>
        <v>Future Wood &amp; Forest Industry</v>
      </c>
    </row>
    <row r="289" spans="1:17" x14ac:dyDescent="0.3">
      <c r="A289" t="str">
        <f>LEFT(Articles_collection_modified!A289, FIND(",", Articles_collection_modified!A289) - 1)</f>
        <v>Bell Equipment announce their new line up for 2025 | Forest Machine Magazine</v>
      </c>
      <c r="B289" t="str">
        <f>MID(Articles_collection_modified!A289, FIND(",", Articles_collection_modified!A289) + 1, FIND(",", Articles_collection_modified!A289, FIND(",", Articles_collection_modified!A289) + 1) - FIND(",", Articles_collection_modified!A289) - 1)</f>
        <v>https://forestmachinemagazine.com/bell-equipment/?utm_source=rss&amp;utm_medium=rss&amp;utm_campaign=bell-equipment</v>
      </c>
      <c r="C289" t="str">
        <f>IF(ISNUMBER(FIND(", vol",Articles_collection_modified!A289)), MID(Articles_collection_modified!A289, FIND(", vol", Articles_collection_modified!A289) + 5, FIND(",", Articles_collection_modified!A289, FIND(", vol", Articles_collection_modified!A289) + 5) - FIND(", vol", Articles_collection_modified!A289) - 5), MID(Articles_collection_modified!A289, FIND(",vol", Articles_collection_modified!A289) + 4, FIND(",", Articles_collection_modified!A289, FIND(",vol", Articles_collection_modified!A289) + 4) - FIND(",vol",Articles_collection_modified!A289) - 4))</f>
        <v>10</v>
      </c>
      <c r="D289" t="str">
        <f>IF(ISNUMBER(FIND(", 20", Articles_collection_modified!A289)), MID(Articles_collection_modified!A289, FIND(", 20", Articles_collection_modified!A289) + 2, FIND(",", Articles_collection_modified!A289, FIND(", 20", Articles_collection_modified!A289) + 2) - FIND(", 20", Articles_collection_modified!A289) - 2), MID(Articles_collection_modified!A289, FIND(",20", Articles_collection_modified!A289) + 1, FIND(",", Articles_collection_modified!A289, FIND(",20", Articles_collection_modified!A289) + 1) - FIND(",20", Articles_collection_modified!A289) - 1))</f>
        <v>2025-w15</v>
      </c>
      <c r="E289" t="str">
        <f t="shared" si="8"/>
        <v>2025</v>
      </c>
      <c r="F289" t="str">
        <f t="shared" si="9"/>
        <v>15</v>
      </c>
      <c r="G289" t="str" cm="1">
        <f t="array" ref="G289">_xlfn.TEXTJOIN(", ", TRUE, IF(ISNUMBER(SEARCH(Index!$A$8:$A$22, Articles_collection_modified!A289)), Index!$A$8:$A$22, ""))</f>
        <v>Mobile</v>
      </c>
      <c r="H289" t="str" cm="1">
        <f t="array" ref="H289">IFERROR(INDEX(Index!$A$8:$A$22, MATCH(TRUE, ISNUMBER(SEARCH(Index!$A$8:$A$22, Articles_collection_modified!A289)), 0)), "")</f>
        <v>Mobile</v>
      </c>
      <c r="I289" t="str" cm="1">
        <f t="array" ref="I289">IFERROR(INDEX(Index!$A$3:$A$5, MATCH(TRUE, ISNUMBER(SEARCH(Index!$A$3:$A$5, Articles_collection_modified!A289)), 0)), "")</f>
        <v>product release</v>
      </c>
      <c r="J289" t="str" cm="1">
        <f t="array" ref="J289">IFERROR(INDEX(Index!$A$25:$A$69, MATCH(TRUE, ISNUMBER(SEARCH(Index!$A$25:$A$69, Articles_collection_modified!A289)), 0)), "")</f>
        <v>System</v>
      </c>
      <c r="K289" t="str" cm="1">
        <f t="array" ref="K289">IFERROR(INDEX(Index!$C$3:$C$5, MATCH(TRUE, ISNUMBER(SEARCH(Index!$C$3:$C$5, Articles_collection_modified!A289)), 0)), "")</f>
        <v>H1</v>
      </c>
      <c r="L289" t="str" cm="1">
        <f t="array" ref="L289">_xlfn.TEXTJOIN(", ", TRUE, IF(ISNUMBER(SEARCH(Index!$C$8:$C$58, Articles_collection_modified!A289)), Index!$C$8:$C$58, ""))</f>
        <v>HA-1</v>
      </c>
      <c r="M289" t="str" cm="1">
        <f t="array" ref="M289">_xlfn.TEXTJOIN(", ", TRUE, IFERROR(VLOOKUP(_xlfn.TEXTSPLIT(L289, ", "), Index!$C$8:$D$58, 2, FALSE), ""))</f>
        <v>Green &amp; Connected Construction site</v>
      </c>
      <c r="N289" t="str" cm="1">
        <f t="array" ref="N289">_xlfn.TEXTJOIN(", ", TRUE, _xlfn.UNIQUE(_xlfn.FILTERXML("&lt;t&gt;&lt;s&gt;" &amp; SUBSTITUTE(_xlfn.TEXTJOIN(", ", TRUE, _xlfn.UNIQUE(_xlfn._xlws.FILTER(IFERROR(VLOOKUP(LEFT(_xlfn.TEXTSPLIT(L289, ", "), FIND("-", _xlfn.TEXTSPLIT(L289, ", ")) - 1), Index!$F$8:$G$13, 2, FALSE), ""), IFERROR(VLOOKUP(LEFT(_xlfn.TEXTSPLIT(L289, ", "), FIND("-", _xlfn.TEXTSPLIT(L289, ", ")) - 1), Index!$F$8:$G$13, 2, FALSE), "") &lt;&gt; ""))), ", ", "&lt;/s&gt;&lt;s&gt;") &amp; "&lt;/s&gt;&lt;/t&gt;", "//s[normalize-space()]")))</f>
        <v>Hydraulic Applications Ecosystem</v>
      </c>
      <c r="O289" t="str" cm="1">
        <f t="array" ref="O289">IFERROR(INDEX(Index!$C$8:$C$58, MATCH(TRUE, ISNUMBER(SEARCH(Index!$C$8:$C$58, Articles_collection_modified!A289)), 0)), "")</f>
        <v>HA-1</v>
      </c>
      <c r="P289" t="str">
        <f>IFERROR(VLOOKUP(LEFT(O289, FIND("-", O289)-1), Index!$F$8:$G$13, 2, FALSE), "Not Found")</f>
        <v>Hydraulic Applications Ecosystem</v>
      </c>
      <c r="Q289" t="str">
        <f>IFERROR(VLOOKUP(O289, Index!$C$8:$D$58, 2, FALSE), "Not Found")</f>
        <v>Green &amp; Connected Construction site</v>
      </c>
    </row>
    <row r="290" spans="1:17" x14ac:dyDescent="0.3">
      <c r="A290" t="str">
        <f>LEFT(Articles_collection_modified!A290, FIND(",", Articles_collection_modified!A290) - 1)</f>
        <v>KX Speed Valve For Tree Shears | Forest Machine Magazine</v>
      </c>
      <c r="B290" t="str">
        <f>MID(Articles_collection_modified!A290, FIND(",", Articles_collection_modified!A290) + 1, FIND(",", Articles_collection_modified!A290, FIND(",", Articles_collection_modified!A290) + 1) - FIND(",", Articles_collection_modified!A290) - 1)</f>
        <v>https://forestmachinemagazine.com/kx-speed-valve-for-tree-shears/?utm_source=rss&amp;utm_medium=rss&amp;utm_campaign=kx-speed-valve-for-tree-shears</v>
      </c>
      <c r="C290" t="str">
        <f>IF(ISNUMBER(FIND(", vol",Articles_collection_modified!A290)), MID(Articles_collection_modified!A290, FIND(", vol", Articles_collection_modified!A290) + 5, FIND(",", Articles_collection_modified!A290, FIND(", vol", Articles_collection_modified!A290) + 5) - FIND(", vol", Articles_collection_modified!A290) - 5), MID(Articles_collection_modified!A290, FIND(",vol", Articles_collection_modified!A290) + 4, FIND(",", Articles_collection_modified!A290, FIND(",vol", Articles_collection_modified!A290) + 4) - FIND(",vol",Articles_collection_modified!A290) - 4))</f>
        <v>10</v>
      </c>
      <c r="D290" t="str">
        <f>IF(ISNUMBER(FIND(", 20", Articles_collection_modified!A290)), MID(Articles_collection_modified!A290, FIND(", 20", Articles_collection_modified!A290) + 2, FIND(",", Articles_collection_modified!A290, FIND(", 20", Articles_collection_modified!A290) + 2) - FIND(", 20", Articles_collection_modified!A290) - 2), MID(Articles_collection_modified!A290, FIND(",20", Articles_collection_modified!A290) + 1, FIND(",", Articles_collection_modified!A290, FIND(",20", Articles_collection_modified!A290) + 1) - FIND(",20", Articles_collection_modified!A290) - 1))</f>
        <v>2025-w14</v>
      </c>
      <c r="E290" t="str">
        <f t="shared" si="8"/>
        <v>2025</v>
      </c>
      <c r="F290" t="str">
        <f t="shared" si="9"/>
        <v>14</v>
      </c>
      <c r="G290" t="str" cm="1">
        <f t="array" ref="G290">_xlfn.TEXTJOIN(", ", TRUE, IF(ISNUMBER(SEARCH(Index!$A$8:$A$22, Articles_collection_modified!A290)), Index!$A$8:$A$22, ""))</f>
        <v>Hydraulics, Mobile</v>
      </c>
      <c r="H290" t="str" cm="1">
        <f t="array" ref="H290">IFERROR(INDEX(Index!$A$8:$A$22, MATCH(TRUE, ISNUMBER(SEARCH(Index!$A$8:$A$22, Articles_collection_modified!A290)), 0)), "")</f>
        <v>Hydraulics</v>
      </c>
      <c r="I290" t="str" cm="1">
        <f t="array" ref="I290">IFERROR(INDEX(Index!$A$3:$A$5, MATCH(TRUE, ISNUMBER(SEARCH(Index!$A$3:$A$5, Articles_collection_modified!A290)), 0)), "")</f>
        <v>product release</v>
      </c>
      <c r="J290" t="str" cm="1">
        <f t="array" ref="J290">IFERROR(INDEX(Index!$A$25:$A$69, MATCH(TRUE, ISNUMBER(SEARCH(Index!$A$25:$A$69, Articles_collection_modified!A290)), 0)), "")</f>
        <v>Valve</v>
      </c>
      <c r="K290" t="str" cm="1">
        <f t="array" ref="K290">IFERROR(INDEX(Index!$C$3:$C$5, MATCH(TRUE, ISNUMBER(SEARCH(Index!$C$3:$C$5, Articles_collection_modified!A290)), 0)), "")</f>
        <v>H1</v>
      </c>
      <c r="L290" t="str" cm="1">
        <f t="array" ref="L290">_xlfn.TEXTJOIN(", ", TRUE, IF(ISNUMBER(SEARCH(Index!$C$8:$C$58, Articles_collection_modified!A290)), Index!$C$8:$C$58, ""))</f>
        <v>HA-7</v>
      </c>
      <c r="M290" t="str" cm="1">
        <f t="array" ref="M290">_xlfn.TEXTJOIN(", ", TRUE, IFERROR(VLOOKUP(_xlfn.TEXTSPLIT(L290, ", "), Index!$C$8:$D$58, 2, FALSE), ""))</f>
        <v>Future Wood &amp; Forest Industry</v>
      </c>
      <c r="N290" t="str" cm="1">
        <f t="array" ref="N290">_xlfn.TEXTJOIN(", ", TRUE, _xlfn.UNIQUE(_xlfn.FILTERXML("&lt;t&gt;&lt;s&gt;" &amp; SUBSTITUTE(_xlfn.TEXTJOIN(", ", TRUE, _xlfn.UNIQUE(_xlfn._xlws.FILTER(IFERROR(VLOOKUP(LEFT(_xlfn.TEXTSPLIT(L290, ", "), FIND("-", _xlfn.TEXTSPLIT(L290, ", ")) - 1), Index!$F$8:$G$13, 2, FALSE), ""), IFERROR(VLOOKUP(LEFT(_xlfn.TEXTSPLIT(L290, ", "), FIND("-", _xlfn.TEXTSPLIT(L290, ", ")) - 1), Index!$F$8:$G$13, 2, FALSE), "") &lt;&gt; ""))), ", ", "&lt;/s&gt;&lt;s&gt;") &amp; "&lt;/s&gt;&lt;/t&gt;", "//s[normalize-space()]")))</f>
        <v>Hydraulic Applications Ecosystem</v>
      </c>
      <c r="O290" t="str" cm="1">
        <f t="array" ref="O290">IFERROR(INDEX(Index!$C$8:$C$58, MATCH(TRUE, ISNUMBER(SEARCH(Index!$C$8:$C$58, Articles_collection_modified!A290)), 0)), "")</f>
        <v>HA-7</v>
      </c>
      <c r="P290" t="str">
        <f>IFERROR(VLOOKUP(LEFT(O290, FIND("-", O290)-1), Index!$F$8:$G$13, 2, FALSE), "Not Found")</f>
        <v>Hydraulic Applications Ecosystem</v>
      </c>
      <c r="Q290" t="str">
        <f>IFERROR(VLOOKUP(O290, Index!$C$8:$D$58, 2, FALSE), "Not Found")</f>
        <v>Future Wood &amp; Forest Industry</v>
      </c>
    </row>
    <row r="291" spans="1:17" x14ac:dyDescent="0.3">
      <c r="A291" t="str">
        <f>LEFT(Articles_collection_modified!A291, FIND(",", Articles_collection_modified!A291) - 1)</f>
        <v>SEPPI M MAXICRUSHR xd | Forest Machine Magazine</v>
      </c>
      <c r="B291" t="str">
        <f>MID(Articles_collection_modified!A291, FIND(",", Articles_collection_modified!A291) + 1, FIND(",", Articles_collection_modified!A291, FIND(",", Articles_collection_modified!A291) + 1) - FIND(",", Articles_collection_modified!A291) - 1)</f>
        <v>https://forestmachinemagazine.com/seppi-m-maxicrushr-xd/?utm_source=rss&amp;utm_medium=rss&amp;utm_campaign=seppi-m-maxicrushr-xd</v>
      </c>
      <c r="C291" t="str">
        <f>IF(ISNUMBER(FIND(", vol",Articles_collection_modified!A291)), MID(Articles_collection_modified!A291, FIND(", vol", Articles_collection_modified!A291) + 5, FIND(",", Articles_collection_modified!A291, FIND(", vol", Articles_collection_modified!A291) + 5) - FIND(", vol", Articles_collection_modified!A291) - 5), MID(Articles_collection_modified!A291, FIND(",vol", Articles_collection_modified!A291) + 4, FIND(",", Articles_collection_modified!A291, FIND(",vol", Articles_collection_modified!A291) + 4) - FIND(",vol",Articles_collection_modified!A291) - 4))</f>
        <v>10</v>
      </c>
      <c r="D291" t="str">
        <f>IF(ISNUMBER(FIND(", 20", Articles_collection_modified!A291)), MID(Articles_collection_modified!A291, FIND(", 20", Articles_collection_modified!A291) + 2, FIND(",", Articles_collection_modified!A291, FIND(", 20", Articles_collection_modified!A291) + 2) - FIND(", 20", Articles_collection_modified!A291) - 2), MID(Articles_collection_modified!A291, FIND(",20", Articles_collection_modified!A291) + 1, FIND(",", Articles_collection_modified!A291, FIND(",20", Articles_collection_modified!A291) + 1) - FIND(",20", Articles_collection_modified!A291) - 1))</f>
        <v>2025-w14</v>
      </c>
      <c r="E291" t="str">
        <f t="shared" si="8"/>
        <v>2025</v>
      </c>
      <c r="F291" t="str">
        <f t="shared" si="9"/>
        <v>14</v>
      </c>
      <c r="G291" t="str" cm="1">
        <f t="array" ref="G291">_xlfn.TEXTJOIN(", ", TRUE, IF(ISNUMBER(SEARCH(Index!$A$8:$A$22, Articles_collection_modified!A291)), Index!$A$8:$A$22, ""))</f>
        <v>Mobile</v>
      </c>
      <c r="H291" t="str" cm="1">
        <f t="array" ref="H291">IFERROR(INDEX(Index!$A$8:$A$22, MATCH(TRUE, ISNUMBER(SEARCH(Index!$A$8:$A$22, Articles_collection_modified!A291)), 0)), "")</f>
        <v>Mobile</v>
      </c>
      <c r="I291" t="str" cm="1">
        <f t="array" ref="I291">IFERROR(INDEX(Index!$A$3:$A$5, MATCH(TRUE, ISNUMBER(SEARCH(Index!$A$3:$A$5, Articles_collection_modified!A291)), 0)), "")</f>
        <v>product release</v>
      </c>
      <c r="J291" t="str" cm="1">
        <f t="array" ref="J291">IFERROR(INDEX(Index!$A$25:$A$69, MATCH(TRUE, ISNUMBER(SEARCH(Index!$A$25:$A$69, Articles_collection_modified!A291)), 0)), "")</f>
        <v>System</v>
      </c>
      <c r="K291" t="str" cm="1">
        <f t="array" ref="K291">IFERROR(INDEX(Index!$C$3:$C$5, MATCH(TRUE, ISNUMBER(SEARCH(Index!$C$3:$C$5, Articles_collection_modified!A291)), 0)), "")</f>
        <v>H1</v>
      </c>
      <c r="L291" t="str" cm="1">
        <f t="array" ref="L291">_xlfn.TEXTJOIN(", ", TRUE, IF(ISNUMBER(SEARCH(Index!$C$8:$C$58, Articles_collection_modified!A291)), Index!$C$8:$C$58, ""))</f>
        <v>HA-1</v>
      </c>
      <c r="M291" t="str" cm="1">
        <f t="array" ref="M291">_xlfn.TEXTJOIN(", ", TRUE, IFERROR(VLOOKUP(_xlfn.TEXTSPLIT(L291, ", "), Index!$C$8:$D$58, 2, FALSE), ""))</f>
        <v>Green &amp; Connected Construction site</v>
      </c>
      <c r="N291" t="str" cm="1">
        <f t="array" ref="N291">_xlfn.TEXTJOIN(", ", TRUE, _xlfn.UNIQUE(_xlfn.FILTERXML("&lt;t&gt;&lt;s&gt;" &amp; SUBSTITUTE(_xlfn.TEXTJOIN(", ", TRUE, _xlfn.UNIQUE(_xlfn._xlws.FILTER(IFERROR(VLOOKUP(LEFT(_xlfn.TEXTSPLIT(L291, ", "), FIND("-", _xlfn.TEXTSPLIT(L291, ", ")) - 1), Index!$F$8:$G$13, 2, FALSE), ""), IFERROR(VLOOKUP(LEFT(_xlfn.TEXTSPLIT(L291, ", "), FIND("-", _xlfn.TEXTSPLIT(L291, ", ")) - 1), Index!$F$8:$G$13, 2, FALSE), "") &lt;&gt; ""))), ", ", "&lt;/s&gt;&lt;s&gt;") &amp; "&lt;/s&gt;&lt;/t&gt;", "//s[normalize-space()]")))</f>
        <v>Hydraulic Applications Ecosystem</v>
      </c>
      <c r="O291" t="str" cm="1">
        <f t="array" ref="O291">IFERROR(INDEX(Index!$C$8:$C$58, MATCH(TRUE, ISNUMBER(SEARCH(Index!$C$8:$C$58, Articles_collection_modified!A291)), 0)), "")</f>
        <v>HA-1</v>
      </c>
      <c r="P291" t="str">
        <f>IFERROR(VLOOKUP(LEFT(O291, FIND("-", O291)-1), Index!$F$8:$G$13, 2, FALSE), "Not Found")</f>
        <v>Hydraulic Applications Ecosystem</v>
      </c>
      <c r="Q291" t="str">
        <f>IFERROR(VLOOKUP(O291, Index!$C$8:$D$58, 2, FALSE), "Not Found")</f>
        <v>Green &amp; Connected Construction site</v>
      </c>
    </row>
    <row r="292" spans="1:17" x14ac:dyDescent="0.3">
      <c r="A292" t="str">
        <f>LEFT(Articles_collection_modified!A292, FIND(",", Articles_collection_modified!A292) - 1)</f>
        <v>Mecalac Revo990 Rotating Cab Backhoe Loader | Forest Machine Magazine</v>
      </c>
      <c r="B292" t="str">
        <f>MID(Articles_collection_modified!A292, FIND(",", Articles_collection_modified!A292) + 1, FIND(",", Articles_collection_modified!A292, FIND(",", Articles_collection_modified!A292) + 1) - FIND(",", Articles_collection_modified!A292) - 1)</f>
        <v>https://forestmachinemagazine.com/mecalac-revo990-rotating-cab/?utm_source=rss&amp;utm_medium=rss&amp;utm_campaign=mecalac-revo990-rotating-cab</v>
      </c>
      <c r="C292" t="str">
        <f>IF(ISNUMBER(FIND(", vol",Articles_collection_modified!A292)), MID(Articles_collection_modified!A292, FIND(", vol", Articles_collection_modified!A292) + 5, FIND(",", Articles_collection_modified!A292, FIND(", vol", Articles_collection_modified!A292) + 5) - FIND(", vol", Articles_collection_modified!A292) - 5), MID(Articles_collection_modified!A292, FIND(",vol", Articles_collection_modified!A292) + 4, FIND(",", Articles_collection_modified!A292, FIND(",vol", Articles_collection_modified!A292) + 4) - FIND(",vol",Articles_collection_modified!A292) - 4))</f>
        <v>10</v>
      </c>
      <c r="D292" t="str">
        <f>IF(ISNUMBER(FIND(", 20", Articles_collection_modified!A292)), MID(Articles_collection_modified!A292, FIND(", 20", Articles_collection_modified!A292) + 2, FIND(",", Articles_collection_modified!A292, FIND(", 20", Articles_collection_modified!A292) + 2) - FIND(", 20", Articles_collection_modified!A292) - 2), MID(Articles_collection_modified!A292, FIND(",20", Articles_collection_modified!A292) + 1, FIND(",", Articles_collection_modified!A292, FIND(",20", Articles_collection_modified!A292) + 1) - FIND(",20", Articles_collection_modified!A292) - 1))</f>
        <v>2025-w17</v>
      </c>
      <c r="E292" t="str">
        <f t="shared" si="8"/>
        <v>2025</v>
      </c>
      <c r="F292" t="str">
        <f t="shared" si="9"/>
        <v>17</v>
      </c>
      <c r="G292" t="str" cm="1">
        <f t="array" ref="G292">_xlfn.TEXTJOIN(", ", TRUE, IF(ISNUMBER(SEARCH(Index!$A$8:$A$22, Articles_collection_modified!A292)), Index!$A$8:$A$22, ""))</f>
        <v>Mobile</v>
      </c>
      <c r="H292" t="str" cm="1">
        <f t="array" ref="H292">IFERROR(INDEX(Index!$A$8:$A$22, MATCH(TRUE, ISNUMBER(SEARCH(Index!$A$8:$A$22, Articles_collection_modified!A292)), 0)), "")</f>
        <v>Mobile</v>
      </c>
      <c r="I292" t="str" cm="1">
        <f t="array" ref="I292">IFERROR(INDEX(Index!$A$3:$A$5, MATCH(TRUE, ISNUMBER(SEARCH(Index!$A$3:$A$5, Articles_collection_modified!A292)), 0)), "")</f>
        <v>product release</v>
      </c>
      <c r="J292" t="str" cm="1">
        <f t="array" ref="J292">IFERROR(INDEX(Index!$A$25:$A$69, MATCH(TRUE, ISNUMBER(SEARCH(Index!$A$25:$A$69, Articles_collection_modified!A292)), 0)), "")</f>
        <v>System</v>
      </c>
      <c r="K292" t="str" cm="1">
        <f t="array" ref="K292">IFERROR(INDEX(Index!$C$3:$C$5, MATCH(TRUE, ISNUMBER(SEARCH(Index!$C$3:$C$5, Articles_collection_modified!A292)), 0)), "")</f>
        <v>H1</v>
      </c>
      <c r="L292" t="str" cm="1">
        <f t="array" ref="L292">_xlfn.TEXTJOIN(", ", TRUE, IF(ISNUMBER(SEARCH(Index!$C$8:$C$58, Articles_collection_modified!A292)), Index!$C$8:$C$58, ""))</f>
        <v>HA-1</v>
      </c>
      <c r="M292" t="str" cm="1">
        <f t="array" ref="M292">_xlfn.TEXTJOIN(", ", TRUE, IFERROR(VLOOKUP(_xlfn.TEXTSPLIT(L292, ", "), Index!$C$8:$D$58, 2, FALSE), ""))</f>
        <v>Green &amp; Connected Construction site</v>
      </c>
      <c r="N292" t="str" cm="1">
        <f t="array" ref="N292">_xlfn.TEXTJOIN(", ", TRUE, _xlfn.UNIQUE(_xlfn.FILTERXML("&lt;t&gt;&lt;s&gt;" &amp; SUBSTITUTE(_xlfn.TEXTJOIN(", ", TRUE, _xlfn.UNIQUE(_xlfn._xlws.FILTER(IFERROR(VLOOKUP(LEFT(_xlfn.TEXTSPLIT(L292, ", "), FIND("-", _xlfn.TEXTSPLIT(L292, ", ")) - 1), Index!$F$8:$G$13, 2, FALSE), ""), IFERROR(VLOOKUP(LEFT(_xlfn.TEXTSPLIT(L292, ", "), FIND("-", _xlfn.TEXTSPLIT(L292, ", ")) - 1), Index!$F$8:$G$13, 2, FALSE), "") &lt;&gt; ""))), ", ", "&lt;/s&gt;&lt;s&gt;") &amp; "&lt;/s&gt;&lt;/t&gt;", "//s[normalize-space()]")))</f>
        <v>Hydraulic Applications Ecosystem</v>
      </c>
      <c r="O292" t="str" cm="1">
        <f t="array" ref="O292">IFERROR(INDEX(Index!$C$8:$C$58, MATCH(TRUE, ISNUMBER(SEARCH(Index!$C$8:$C$58, Articles_collection_modified!A292)), 0)), "")</f>
        <v>HA-1</v>
      </c>
      <c r="P292" t="str">
        <f>IFERROR(VLOOKUP(LEFT(O292, FIND("-", O292)-1), Index!$F$8:$G$13, 2, FALSE), "Not Found")</f>
        <v>Hydraulic Applications Ecosystem</v>
      </c>
      <c r="Q292" t="str">
        <f>IFERROR(VLOOKUP(O292, Index!$C$8:$D$58, 2, FALSE), "Not Found")</f>
        <v>Green &amp; Connected Construction site</v>
      </c>
    </row>
    <row r="293" spans="1:17" x14ac:dyDescent="0.3">
      <c r="A293" t="str">
        <f>LEFT(Articles_collection_modified!A293, FIND(",", Articles_collection_modified!A293) - 1)</f>
        <v>Hydraquip and Vanguard Partner to Offer Enhanced Electric Capabilities</v>
      </c>
      <c r="B293" t="str">
        <f>MID(Articles_collection_modified!A293, FIND(",", Articles_collection_modified!A293) + 1, FIND(",", Articles_collection_modified!A293, FIND(",", Articles_collection_modified!A293) + 1) - FIND(",", Articles_collection_modified!A293) - 1)</f>
        <v>https://www.oemoffhighway.com/electronics/article/22939045/briggs-and-stratton-vanguard-hydraquip-and-vanguard-partner-to-offer-enhanced-electric-capabilities</v>
      </c>
      <c r="C293" t="str">
        <f>IF(ISNUMBER(FIND(", vol",Articles_collection_modified!A293)), MID(Articles_collection_modified!A293, FIND(", vol", Articles_collection_modified!A293) + 5, FIND(",", Articles_collection_modified!A293, FIND(", vol", Articles_collection_modified!A293) + 5) - FIND(", vol", Articles_collection_modified!A293) - 5), MID(Articles_collection_modified!A293, FIND(",vol", Articles_collection_modified!A293) + 4, FIND(",", Articles_collection_modified!A293, FIND(",vol", Articles_collection_modified!A293) + 4) - FIND(",vol",Articles_collection_modified!A293) - 4))</f>
        <v>10</v>
      </c>
      <c r="D293" t="str">
        <f>IF(ISNUMBER(FIND(", 20", Articles_collection_modified!A293)), MID(Articles_collection_modified!A293, FIND(", 20", Articles_collection_modified!A293) + 2, FIND(",", Articles_collection_modified!A293, FIND(", 20", Articles_collection_modified!A293) + 2) - FIND(", 20", Articles_collection_modified!A293) - 2), MID(Articles_collection_modified!A293, FIND(",20", Articles_collection_modified!A293) + 1, FIND(",", Articles_collection_modified!A293, FIND(",20", Articles_collection_modified!A293) + 1) - FIND(",20", Articles_collection_modified!A293) - 1))</f>
        <v>2025-w17</v>
      </c>
      <c r="E293" t="str">
        <f t="shared" si="8"/>
        <v>2025</v>
      </c>
      <c r="F293" t="str">
        <f t="shared" si="9"/>
        <v>17</v>
      </c>
      <c r="G293" t="str" cm="1">
        <f t="array" ref="G293">_xlfn.TEXTJOIN(", ", TRUE, IF(ISNUMBER(SEARCH(Index!$A$8:$A$22, Articles_collection_modified!A293)), Index!$A$8:$A$22, ""))</f>
        <v>Electrification, Electronics, Mobile</v>
      </c>
      <c r="H293" t="str" cm="1">
        <f t="array" ref="H293">IFERROR(INDEX(Index!$A$8:$A$22, MATCH(TRUE, ISNUMBER(SEARCH(Index!$A$8:$A$22, Articles_collection_modified!A293)), 0)), "")</f>
        <v>Electrification</v>
      </c>
      <c r="I293" t="str" cm="1">
        <f t="array" ref="I293">IFERROR(INDEX(Index!$A$3:$A$5, MATCH(TRUE, ISNUMBER(SEARCH(Index!$A$3:$A$5, Articles_collection_modified!A293)), 0)), "")</f>
        <v>SEEP</v>
      </c>
      <c r="J293" t="str" cm="1">
        <f t="array" ref="J293">IFERROR(INDEX(Index!$A$25:$A$69, MATCH(TRUE, ISNUMBER(SEARCH(Index!$A$25:$A$69, Articles_collection_modified!A293)), 0)), "")</f>
        <v>partnership</v>
      </c>
      <c r="K293" t="str" cm="1">
        <f t="array" ref="K293">IFERROR(INDEX(Index!$C$3:$C$5, MATCH(TRUE, ISNUMBER(SEARCH(Index!$C$3:$C$5, Articles_collection_modified!A293)), 0)), "")</f>
        <v>H2</v>
      </c>
      <c r="L293" t="str" cm="1">
        <f t="array" ref="L293">_xlfn.TEXTJOIN(", ", TRUE, IF(ISNUMBER(SEARCH(Index!$C$8:$C$58, Articles_collection_modified!A293)), Index!$C$8:$C$58, ""))</f>
        <v>ES-2</v>
      </c>
      <c r="M293" t="str" cm="1">
        <f t="array" ref="M293">_xlfn.TEXTJOIN(", ", TRUE, IFERROR(VLOOKUP(_xlfn.TEXTSPLIT(L293, ", "), Index!$C$8:$D$58, 2, FALSE), ""))</f>
        <v>Enhanced Emission Policy</v>
      </c>
      <c r="N293" t="str" cm="1">
        <f t="array" ref="N293">_xlfn.TEXTJOIN(", ", TRUE, _xlfn.UNIQUE(_xlfn.FILTERXML("&lt;t&gt;&lt;s&gt;" &amp; SUBSTITUTE(_xlfn.TEXTJOIN(", ", TRUE, _xlfn.UNIQUE(_xlfn._xlws.FILTER(IFERROR(VLOOKUP(LEFT(_xlfn.TEXTSPLIT(L293, ", "), FIND("-", _xlfn.TEXTSPLIT(L293, ", ")) - 1), Index!$F$8:$G$13, 2, FALSE), ""), IFERROR(VLOOKUP(LEFT(_xlfn.TEXTSPLIT(L293, ", "), FIND("-", _xlfn.TEXTSPLIT(L293, ", ")) - 1), Index!$F$8:$G$13, 2, FALSE), "") &lt;&gt; ""))), ", ", "&lt;/s&gt;&lt;s&gt;") &amp; "&lt;/s&gt;&lt;/t&gt;", "//s[normalize-space()]")))</f>
        <v>Ecological Sustainability</v>
      </c>
      <c r="O293" t="str" cm="1">
        <f t="array" ref="O293">IFERROR(INDEX(Index!$C$8:$C$58, MATCH(TRUE, ISNUMBER(SEARCH(Index!$C$8:$C$58, Articles_collection_modified!A293)), 0)), "")</f>
        <v>ES-2</v>
      </c>
      <c r="P293" t="str">
        <f>IFERROR(VLOOKUP(LEFT(O293, FIND("-", O293)-1), Index!$F$8:$G$13, 2, FALSE), "Not Found")</f>
        <v>Ecological Sustainability</v>
      </c>
      <c r="Q293" t="str">
        <f>IFERROR(VLOOKUP(O293, Index!$C$8:$D$58, 2, FALSE), "Not Found")</f>
        <v>Enhanced Emission Policy</v>
      </c>
    </row>
    <row r="294" spans="1:17" x14ac:dyDescent="0.3">
      <c r="A294" t="str">
        <f>LEFT(Articles_collection_modified!A294, FIND(",", Articles_collection_modified!A294) - 1)</f>
        <v>Caterpillar Showcases Range of Optimized Fuel-Flexible Integrated Power Technologies Services</v>
      </c>
      <c r="B294" t="str">
        <f>MID(Articles_collection_modified!A294, FIND(",", Articles_collection_modified!A294) + 1, FIND(",", Articles_collection_modified!A294, FIND(",", Articles_collection_modified!A294) + 1) - FIND(",", Articles_collection_modified!A294) - 1)</f>
        <v>https://www.oemoffhighway.com/engines/article/22937955/caterpillar-inc-industrial-engines-power-systems-caterpillar-showcases-range-of-optimized-fuelflexible-integrated-power-technologies-services</v>
      </c>
      <c r="C294" t="str">
        <f>IF(ISNUMBER(FIND(", vol",Articles_collection_modified!A294)), MID(Articles_collection_modified!A294, FIND(", vol", Articles_collection_modified!A294) + 5, FIND(",", Articles_collection_modified!A294, FIND(", vol", Articles_collection_modified!A294) + 5) - FIND(", vol", Articles_collection_modified!A294) - 5), MID(Articles_collection_modified!A294, FIND(",vol", Articles_collection_modified!A294) + 4, FIND(",", Articles_collection_modified!A294, FIND(",vol", Articles_collection_modified!A294) + 4) - FIND(",vol",Articles_collection_modified!A294) - 4))</f>
        <v>10</v>
      </c>
      <c r="D294" t="str">
        <f>IF(ISNUMBER(FIND(", 20", Articles_collection_modified!A294)), MID(Articles_collection_modified!A294, FIND(", 20", Articles_collection_modified!A294) + 2, FIND(",", Articles_collection_modified!A294, FIND(", 20", Articles_collection_modified!A294) + 2) - FIND(", 20", Articles_collection_modified!A294) - 2), MID(Articles_collection_modified!A294, FIND(",20", Articles_collection_modified!A294) + 1, FIND(",", Articles_collection_modified!A294, FIND(",20", Articles_collection_modified!A294) + 1) - FIND(",20", Articles_collection_modified!A294) - 1))</f>
        <v>2025-w15</v>
      </c>
      <c r="E294" t="str">
        <f t="shared" si="8"/>
        <v>2025</v>
      </c>
      <c r="F294" t="str">
        <f t="shared" si="9"/>
        <v>15</v>
      </c>
      <c r="G294" t="str" cm="1">
        <f t="array" ref="G294">_xlfn.TEXTJOIN(", ", TRUE, IF(ISNUMBER(SEARCH(Index!$A$8:$A$22, Articles_collection_modified!A294)), Index!$A$8:$A$22, ""))</f>
        <v>Mobile</v>
      </c>
      <c r="H294" t="str" cm="1">
        <f t="array" ref="H294">IFERROR(INDEX(Index!$A$8:$A$22, MATCH(TRUE, ISNUMBER(SEARCH(Index!$A$8:$A$22, Articles_collection_modified!A294)), 0)), "")</f>
        <v>Mobile</v>
      </c>
      <c r="I294" t="str" cm="1">
        <f t="array" ref="I294">IFERROR(INDEX(Index!$A$3:$A$5, MATCH(TRUE, ISNUMBER(SEARCH(Index!$A$3:$A$5, Articles_collection_modified!A294)), 0)), "")</f>
        <v>product release</v>
      </c>
      <c r="J294" t="str" cm="1">
        <f t="array" ref="J294">IFERROR(INDEX(Index!$A$25:$A$69, MATCH(TRUE, ISNUMBER(SEARCH(Index!$A$25:$A$69, Articles_collection_modified!A294)), 0)), "")</f>
        <v>Service</v>
      </c>
      <c r="K294" t="str" cm="1">
        <f t="array" ref="K294">IFERROR(INDEX(Index!$C$3:$C$5, MATCH(TRUE, ISNUMBER(SEARCH(Index!$C$3:$C$5, Articles_collection_modified!A294)), 0)), "")</f>
        <v>H1</v>
      </c>
      <c r="L294" t="str" cm="1">
        <f t="array" ref="L294">_xlfn.TEXTJOIN(", ", TRUE, IF(ISNUMBER(SEARCH(Index!$C$8:$C$58, Articles_collection_modified!A294)), Index!$C$8:$C$58, ""))</f>
        <v>ES-2</v>
      </c>
      <c r="M294" t="str" cm="1">
        <f t="array" ref="M294">_xlfn.TEXTJOIN(", ", TRUE, IFERROR(VLOOKUP(_xlfn.TEXTSPLIT(L294, ", "), Index!$C$8:$D$58, 2, FALSE), ""))</f>
        <v>Enhanced Emission Policy</v>
      </c>
      <c r="N294" t="str" cm="1">
        <f t="array" ref="N294">_xlfn.TEXTJOIN(", ", TRUE, _xlfn.UNIQUE(_xlfn.FILTERXML("&lt;t&gt;&lt;s&gt;" &amp; SUBSTITUTE(_xlfn.TEXTJOIN(", ", TRUE, _xlfn.UNIQUE(_xlfn._xlws.FILTER(IFERROR(VLOOKUP(LEFT(_xlfn.TEXTSPLIT(L294, ", "), FIND("-", _xlfn.TEXTSPLIT(L294, ", ")) - 1), Index!$F$8:$G$13, 2, FALSE), ""), IFERROR(VLOOKUP(LEFT(_xlfn.TEXTSPLIT(L294, ", "), FIND("-", _xlfn.TEXTSPLIT(L294, ", ")) - 1), Index!$F$8:$G$13, 2, FALSE), "") &lt;&gt; ""))), ", ", "&lt;/s&gt;&lt;s&gt;") &amp; "&lt;/s&gt;&lt;/t&gt;", "//s[normalize-space()]")))</f>
        <v>Ecological Sustainability</v>
      </c>
      <c r="O294" t="str" cm="1">
        <f t="array" ref="O294">IFERROR(INDEX(Index!$C$8:$C$58, MATCH(TRUE, ISNUMBER(SEARCH(Index!$C$8:$C$58, Articles_collection_modified!A294)), 0)), "")</f>
        <v>ES-2</v>
      </c>
      <c r="P294" t="str">
        <f>IFERROR(VLOOKUP(LEFT(O294, FIND("-", O294)-1), Index!$F$8:$G$13, 2, FALSE), "Not Found")</f>
        <v>Ecological Sustainability</v>
      </c>
      <c r="Q294" t="str">
        <f>IFERROR(VLOOKUP(O294, Index!$C$8:$D$58, 2, FALSE), "Not Found")</f>
        <v>Enhanced Emission Policy</v>
      </c>
    </row>
    <row r="295" spans="1:17" x14ac:dyDescent="0.3">
      <c r="A295" t="str">
        <f>LEFT(Articles_collection_modified!A295, FIND(",", Articles_collection_modified!A295) - 1)</f>
        <v>HAWE Hydraulik USA Announcing New Cartridge Valve Offering - Fluid Power Journal</v>
      </c>
      <c r="B295" t="str">
        <f>MID(Articles_collection_modified!A295, FIND(",", Articles_collection_modified!A295) + 1, FIND(",", Articles_collection_modified!A295, FIND(",", Articles_collection_modified!A295) + 1) - FIND(",", Articles_collection_modified!A295) - 1)</f>
        <v>https://fluidpowerjournal.com/hawe-hydraulik-usa-announcing-new-cartridge-valve-offering/</v>
      </c>
      <c r="C295" t="str">
        <f>IF(ISNUMBER(FIND(", vol",Articles_collection_modified!A295)), MID(Articles_collection_modified!A295, FIND(", vol", Articles_collection_modified!A295) + 5, FIND(",", Articles_collection_modified!A295, FIND(", vol", Articles_collection_modified!A295) + 5) - FIND(", vol", Articles_collection_modified!A295) - 5), MID(Articles_collection_modified!A295, FIND(",vol", Articles_collection_modified!A295) + 4, FIND(",", Articles_collection_modified!A295, FIND(",vol", Articles_collection_modified!A295) + 4) - FIND(",vol",Articles_collection_modified!A295) - 4))</f>
        <v>10</v>
      </c>
      <c r="D295" t="str">
        <f>IF(ISNUMBER(FIND(", 20", Articles_collection_modified!A295)), MID(Articles_collection_modified!A295, FIND(", 20", Articles_collection_modified!A295) + 2, FIND(",", Articles_collection_modified!A295, FIND(", 20", Articles_collection_modified!A295) + 2) - FIND(", 20", Articles_collection_modified!A295) - 2), MID(Articles_collection_modified!A295, FIND(",20", Articles_collection_modified!A295) + 1, FIND(",", Articles_collection_modified!A295, FIND(",20", Articles_collection_modified!A295) + 1) - FIND(",20", Articles_collection_modified!A295) - 1))</f>
        <v>2025-w14</v>
      </c>
      <c r="E295" t="str">
        <f t="shared" si="8"/>
        <v>2025</v>
      </c>
      <c r="F295" t="str">
        <f t="shared" si="9"/>
        <v>14</v>
      </c>
      <c r="G295" t="str" cm="1">
        <f t="array" ref="G295">_xlfn.TEXTJOIN(", ", TRUE, IF(ISNUMBER(SEARCH(Index!$A$8:$A$22, Articles_collection_modified!A295)), Index!$A$8:$A$22, ""))</f>
        <v>Hydraulics</v>
      </c>
      <c r="H295" t="str" cm="1">
        <f t="array" ref="H295">IFERROR(INDEX(Index!$A$8:$A$22, MATCH(TRUE, ISNUMBER(SEARCH(Index!$A$8:$A$22, Articles_collection_modified!A295)), 0)), "")</f>
        <v>Hydraulics</v>
      </c>
      <c r="I295" t="str" cm="1">
        <f t="array" ref="I295">IFERROR(INDEX(Index!$A$3:$A$5, MATCH(TRUE, ISNUMBER(SEARCH(Index!$A$3:$A$5, Articles_collection_modified!A295)), 0)), "")</f>
        <v>product release</v>
      </c>
      <c r="J295" t="str" cm="1">
        <f t="array" ref="J295">IFERROR(INDEX(Index!$A$25:$A$69, MATCH(TRUE, ISNUMBER(SEARCH(Index!$A$25:$A$69, Articles_collection_modified!A295)), 0)), "")</f>
        <v>Valve</v>
      </c>
      <c r="K295" t="str" cm="1">
        <f t="array" ref="K295">IFERROR(INDEX(Index!$C$3:$C$5, MATCH(TRUE, ISNUMBER(SEARCH(Index!$C$3:$C$5, Articles_collection_modified!A295)), 0)), "")</f>
        <v>H1</v>
      </c>
      <c r="L295" t="str" cm="1">
        <f t="array" ref="L295">_xlfn.TEXTJOIN(", ", TRUE, IF(ISNUMBER(SEARCH(Index!$C$8:$C$58, Articles_collection_modified!A295)), Index!$C$8:$C$58, ""))</f>
        <v/>
      </c>
      <c r="M295" t="str" cm="1">
        <f t="array" ref="M295">_xlfn.TEXTJOIN(", ", TRUE, IFERROR(VLOOKUP(_xlfn.TEXTSPLIT(L295, ", "), Index!$C$8:$D$58, 2, FALSE), ""))</f>
        <v/>
      </c>
      <c r="N295" t="e" cm="1" vm="1">
        <f t="array" ref="N295">_xlfn.TEXTJOIN(", ", TRUE, _xlfn.UNIQUE(_xlfn.FILTERXML("&lt;t&gt;&lt;s&gt;" &amp; SUBSTITUTE(_xlfn.TEXTJOIN(", ", TRUE, _xlfn.UNIQUE(_xlfn._xlws.FILTER(IFERROR(VLOOKUP(LEFT(_xlfn.TEXTSPLIT(L295, ", "), FIND("-", _xlfn.TEXTSPLIT(L295, ", ")) - 1), Index!$F$8:$G$13, 2, FALSE), ""), IFERROR(VLOOKUP(LEFT(_xlfn.TEXTSPLIT(L295, ", "), FIND("-", _xlfn.TEXTSPLIT(L295, ", ")) - 1), Index!$F$8:$G$13, 2, FALSE), "") &lt;&gt; ""))), ", ", "&lt;/s&gt;&lt;s&gt;") &amp; "&lt;/s&gt;&lt;/t&gt;", "//s[normalize-space()]")))</f>
        <v>#VALUE!</v>
      </c>
      <c r="O295" t="str" cm="1">
        <f t="array" ref="O295">IFERROR(INDEX(Index!$C$8:$C$58, MATCH(TRUE, ISNUMBER(SEARCH(Index!$C$8:$C$58, Articles_collection_modified!A295)), 0)), "")</f>
        <v/>
      </c>
      <c r="P295" t="str">
        <f>IFERROR(VLOOKUP(LEFT(O295, FIND("-", O295)-1), Index!$F$8:$G$13, 2, FALSE), "Not Found")</f>
        <v>Not Found</v>
      </c>
      <c r="Q295" t="str">
        <f>IFERROR(VLOOKUP(O295, Index!$C$8:$D$58, 2, FALSE), "Not Found")</f>
        <v>Not Found</v>
      </c>
    </row>
    <row r="296" spans="1:17" x14ac:dyDescent="0.3">
      <c r="A296" t="str">
        <f>LEFT(Articles_collection_modified!A296, FIND(",", Articles_collection_modified!A296) - 1)</f>
        <v>Danfoss Power Solutions Introduces Full-Flow High-Pressure Relief Valve for H1B Motor - Fluid Power Journal</v>
      </c>
      <c r="B296" t="str">
        <f>MID(Articles_collection_modified!A296, FIND(",", Articles_collection_modified!A296) + 1, FIND(",", Articles_collection_modified!A296, FIND(",", Articles_collection_modified!A296) + 1) - FIND(",", Articles_collection_modified!A296) - 1)</f>
        <v>https://fluidpowerjournal.com/danfoss-power-solutions-introduces-full-flow-high-pressure-relief-valve-for-h1b-motor/</v>
      </c>
      <c r="C296" t="str">
        <f>IF(ISNUMBER(FIND(", vol",Articles_collection_modified!A296)), MID(Articles_collection_modified!A296, FIND(", vol", Articles_collection_modified!A296) + 5, FIND(",", Articles_collection_modified!A296, FIND(", vol", Articles_collection_modified!A296) + 5) - FIND(", vol", Articles_collection_modified!A296) - 5), MID(Articles_collection_modified!A296, FIND(",vol", Articles_collection_modified!A296) + 4, FIND(",", Articles_collection_modified!A296, FIND(",vol", Articles_collection_modified!A296) + 4) - FIND(",vol",Articles_collection_modified!A296) - 4))</f>
        <v>9</v>
      </c>
      <c r="D296" t="str">
        <f>IF(ISNUMBER(FIND(", 20", Articles_collection_modified!A296)), MID(Articles_collection_modified!A296, FIND(", 20", Articles_collection_modified!A296) + 2, FIND(",", Articles_collection_modified!A296, FIND(", 20", Articles_collection_modified!A296) + 2) - FIND(", 20", Articles_collection_modified!A296) - 2), MID(Articles_collection_modified!A296, FIND(",20", Articles_collection_modified!A296) + 1, FIND(",", Articles_collection_modified!A296, FIND(",20", Articles_collection_modified!A296) + 1) - FIND(",20", Articles_collection_modified!A296) - 1))</f>
        <v>2025-w14</v>
      </c>
      <c r="E296" t="str">
        <f t="shared" si="8"/>
        <v>2025</v>
      </c>
      <c r="F296" t="str">
        <f t="shared" si="9"/>
        <v>14</v>
      </c>
      <c r="G296" t="str" cm="1">
        <f t="array" ref="G296">_xlfn.TEXTJOIN(", ", TRUE, IF(ISNUMBER(SEARCH(Index!$A$8:$A$22, Articles_collection_modified!A296)), Index!$A$8:$A$22, ""))</f>
        <v>Hydraulics</v>
      </c>
      <c r="H296" t="str" cm="1">
        <f t="array" ref="H296">IFERROR(INDEX(Index!$A$8:$A$22, MATCH(TRUE, ISNUMBER(SEARCH(Index!$A$8:$A$22, Articles_collection_modified!A296)), 0)), "")</f>
        <v>Hydraulics</v>
      </c>
      <c r="I296" t="str" cm="1">
        <f t="array" ref="I296">IFERROR(INDEX(Index!$A$3:$A$5, MATCH(TRUE, ISNUMBER(SEARCH(Index!$A$3:$A$5, Articles_collection_modified!A296)), 0)), "")</f>
        <v>product release</v>
      </c>
      <c r="J296" t="str" cm="1">
        <f t="array" ref="J296">IFERROR(INDEX(Index!$A$25:$A$69, MATCH(TRUE, ISNUMBER(SEARCH(Index!$A$25:$A$69, Articles_collection_modified!A296)), 0)), "")</f>
        <v>Flow</v>
      </c>
      <c r="K296" t="str" cm="1">
        <f t="array" ref="K296">IFERROR(INDEX(Index!$C$3:$C$5, MATCH(TRUE, ISNUMBER(SEARCH(Index!$C$3:$C$5, Articles_collection_modified!A296)), 0)), "")</f>
        <v>H1</v>
      </c>
      <c r="L296" t="str" cm="1">
        <f t="array" ref="L296">_xlfn.TEXTJOIN(", ", TRUE, IF(ISNUMBER(SEARCH(Index!$C$8:$C$58, Articles_collection_modified!A296)), Index!$C$8:$C$58, ""))</f>
        <v/>
      </c>
      <c r="M296" t="str" cm="1">
        <f t="array" ref="M296">_xlfn.TEXTJOIN(", ", TRUE, IFERROR(VLOOKUP(_xlfn.TEXTSPLIT(L296, ", "), Index!$C$8:$D$58, 2, FALSE), ""))</f>
        <v/>
      </c>
      <c r="N296" t="e" cm="1" vm="1">
        <f t="array" ref="N296">_xlfn.TEXTJOIN(", ", TRUE, _xlfn.UNIQUE(_xlfn.FILTERXML("&lt;t&gt;&lt;s&gt;" &amp; SUBSTITUTE(_xlfn.TEXTJOIN(", ", TRUE, _xlfn.UNIQUE(_xlfn._xlws.FILTER(IFERROR(VLOOKUP(LEFT(_xlfn.TEXTSPLIT(L296, ", "), FIND("-", _xlfn.TEXTSPLIT(L296, ", ")) - 1), Index!$F$8:$G$13, 2, FALSE), ""), IFERROR(VLOOKUP(LEFT(_xlfn.TEXTSPLIT(L296, ", "), FIND("-", _xlfn.TEXTSPLIT(L296, ", ")) - 1), Index!$F$8:$G$13, 2, FALSE), "") &lt;&gt; ""))), ", ", "&lt;/s&gt;&lt;s&gt;") &amp; "&lt;/s&gt;&lt;/t&gt;", "//s[normalize-space()]")))</f>
        <v>#VALUE!</v>
      </c>
      <c r="O296" t="str" cm="1">
        <f t="array" ref="O296">IFERROR(INDEX(Index!$C$8:$C$58, MATCH(TRUE, ISNUMBER(SEARCH(Index!$C$8:$C$58, Articles_collection_modified!A296)), 0)), "")</f>
        <v/>
      </c>
      <c r="P296" t="str">
        <f>IFERROR(VLOOKUP(LEFT(O296, FIND("-", O296)-1), Index!$F$8:$G$13, 2, FALSE), "Not Found")</f>
        <v>Not Found</v>
      </c>
      <c r="Q296" t="str">
        <f>IFERROR(VLOOKUP(O296, Index!$C$8:$D$58, 2, FALSE), "Not Found")</f>
        <v>Not Found</v>
      </c>
    </row>
    <row r="297" spans="1:17" x14ac:dyDescent="0.3">
      <c r="A297" t="str">
        <f>LEFT(Articles_collection_modified!A297, FIND(",", Articles_collection_modified!A297) - 1)</f>
        <v>Parker Announces First Certified Mobile Electrification Technology Center Program in North America - Fluid Power Journal</v>
      </c>
      <c r="B297" t="str">
        <f>MID(Articles_collection_modified!A297, FIND(",", Articles_collection_modified!A297) + 1, FIND(",", Articles_collection_modified!A297, FIND(",", Articles_collection_modified!A297) + 1) - FIND(",", Articles_collection_modified!A297) - 1)</f>
        <v>https://fluidpowerjournal.com/parker-announces-first-certified-mobile-electrification-technology-center-program-in-north-america/</v>
      </c>
      <c r="C297" t="str">
        <f>IF(ISNUMBER(FIND(", vol",Articles_collection_modified!A297)), MID(Articles_collection_modified!A297, FIND(", vol", Articles_collection_modified!A297) + 5, FIND(",", Articles_collection_modified!A297, FIND(", vol", Articles_collection_modified!A297) + 5) - FIND(", vol", Articles_collection_modified!A297) - 5), MID(Articles_collection_modified!A297, FIND(",vol", Articles_collection_modified!A297) + 4, FIND(",", Articles_collection_modified!A297, FIND(",vol", Articles_collection_modified!A297) + 4) - FIND(",vol",Articles_collection_modified!A297) - 4))</f>
        <v>10</v>
      </c>
      <c r="D297" t="str">
        <f>IF(ISNUMBER(FIND(", 20", Articles_collection_modified!A297)), MID(Articles_collection_modified!A297, FIND(", 20", Articles_collection_modified!A297) + 2, FIND(",", Articles_collection_modified!A297, FIND(", 20", Articles_collection_modified!A297) + 2) - FIND(", 20", Articles_collection_modified!A297) - 2), MID(Articles_collection_modified!A297, FIND(",20", Articles_collection_modified!A297) + 1, FIND(",", Articles_collection_modified!A297, FIND(",20", Articles_collection_modified!A297) + 1) - FIND(",20", Articles_collection_modified!A297) - 1))</f>
        <v>2025-w18</v>
      </c>
      <c r="E297" t="str">
        <f t="shared" si="8"/>
        <v>2025</v>
      </c>
      <c r="F297" t="str">
        <f t="shared" si="9"/>
        <v>18</v>
      </c>
      <c r="G297" t="str" cm="1">
        <f t="array" ref="G297">_xlfn.TEXTJOIN(", ", TRUE, IF(ISNUMBER(SEARCH(Index!$A$8:$A$22, Articles_collection_modified!A297)), Index!$A$8:$A$22, ""))</f>
        <v>Electrification, Mobile</v>
      </c>
      <c r="H297" t="str" cm="1">
        <f t="array" ref="H297">IFERROR(INDEX(Index!$A$8:$A$22, MATCH(TRUE, ISNUMBER(SEARCH(Index!$A$8:$A$22, Articles_collection_modified!A297)), 0)), "")</f>
        <v>Electrification</v>
      </c>
      <c r="I297" t="str" cm="1">
        <f t="array" ref="I297">IFERROR(INDEX(Index!$A$3:$A$5, MATCH(TRUE, ISNUMBER(SEARCH(Index!$A$3:$A$5, Articles_collection_modified!A297)), 0)), "")</f>
        <v>Technology</v>
      </c>
      <c r="J297" t="str" cm="1">
        <f t="array" ref="J297">IFERROR(INDEX(Index!$A$25:$A$69, MATCH(TRUE, ISNUMBER(SEARCH(Index!$A$25:$A$69, Articles_collection_modified!A297)), 0)), "")</f>
        <v>investment</v>
      </c>
      <c r="K297" t="str" cm="1">
        <f t="array" ref="K297">IFERROR(INDEX(Index!$C$3:$C$5, MATCH(TRUE, ISNUMBER(SEARCH(Index!$C$3:$C$5, Articles_collection_modified!A297)), 0)), "")</f>
        <v>H1</v>
      </c>
      <c r="L297" t="str" cm="1">
        <f t="array" ref="L297">_xlfn.TEXTJOIN(", ", TRUE, IF(ISNUMBER(SEARCH(Index!$C$8:$C$58, Articles_collection_modified!A297)), Index!$C$8:$C$58, ""))</f>
        <v>ES-2</v>
      </c>
      <c r="M297" t="str" cm="1">
        <f t="array" ref="M297">_xlfn.TEXTJOIN(", ", TRUE, IFERROR(VLOOKUP(_xlfn.TEXTSPLIT(L297, ", "), Index!$C$8:$D$58, 2, FALSE), ""))</f>
        <v>Enhanced Emission Policy</v>
      </c>
      <c r="N297" t="str" cm="1">
        <f t="array" ref="N297">_xlfn.TEXTJOIN(", ", TRUE, _xlfn.UNIQUE(_xlfn.FILTERXML("&lt;t&gt;&lt;s&gt;" &amp; SUBSTITUTE(_xlfn.TEXTJOIN(", ", TRUE, _xlfn.UNIQUE(_xlfn._xlws.FILTER(IFERROR(VLOOKUP(LEFT(_xlfn.TEXTSPLIT(L297, ", "), FIND("-", _xlfn.TEXTSPLIT(L297, ", ")) - 1), Index!$F$8:$G$13, 2, FALSE), ""), IFERROR(VLOOKUP(LEFT(_xlfn.TEXTSPLIT(L297, ", "), FIND("-", _xlfn.TEXTSPLIT(L297, ", ")) - 1), Index!$F$8:$G$13, 2, FALSE), "") &lt;&gt; ""))), ", ", "&lt;/s&gt;&lt;s&gt;") &amp; "&lt;/s&gt;&lt;/t&gt;", "//s[normalize-space()]")))</f>
        <v>Ecological Sustainability</v>
      </c>
      <c r="O297" t="str" cm="1">
        <f t="array" ref="O297">IFERROR(INDEX(Index!$C$8:$C$58, MATCH(TRUE, ISNUMBER(SEARCH(Index!$C$8:$C$58, Articles_collection_modified!A297)), 0)), "")</f>
        <v>ES-2</v>
      </c>
      <c r="P297" t="str">
        <f>IFERROR(VLOOKUP(LEFT(O297, FIND("-", O297)-1), Index!$F$8:$G$13, 2, FALSE), "Not Found")</f>
        <v>Ecological Sustainability</v>
      </c>
      <c r="Q297" t="str">
        <f>IFERROR(VLOOKUP(O297, Index!$C$8:$D$58, 2, FALSE), "Not Found")</f>
        <v>Enhanced Emission Policy</v>
      </c>
    </row>
    <row r="298" spans="1:17" x14ac:dyDescent="0.3">
      <c r="A298" t="str">
        <f>LEFT(Articles_collection_modified!A298, FIND(",", Articles_collection_modified!A298) - 1)</f>
        <v>RWE stops US offshore wind activities and raises investment threshold</v>
      </c>
      <c r="B298" t="str">
        <f>MID(Articles_collection_modified!A298, FIND(",", Articles_collection_modified!A298) + 1, FIND(",", Articles_collection_modified!A298, FIND(",", Articles_collection_modified!A298) + 1) - FIND(",", Articles_collection_modified!A298) - 1)</f>
        <v>https://www.windpowermonthly.com/article/1915499/rwe-stops-us-offshore-wind-activities-raises-investment-threshold</v>
      </c>
      <c r="C298" t="str">
        <f>IF(ISNUMBER(FIND(", vol",Articles_collection_modified!A298)), MID(Articles_collection_modified!A298, FIND(", vol", Articles_collection_modified!A298) + 5, FIND(",", Articles_collection_modified!A298, FIND(", vol", Articles_collection_modified!A298) + 5) - FIND(", vol", Articles_collection_modified!A298) - 5), MID(Articles_collection_modified!A298, FIND(",vol", Articles_collection_modified!A298) + 4, FIND(",", Articles_collection_modified!A298, FIND(",vol", Articles_collection_modified!A298) + 4) - FIND(",vol",Articles_collection_modified!A298) - 4))</f>
        <v>10</v>
      </c>
      <c r="D298" t="str">
        <f>IF(ISNUMBER(FIND(", 20", Articles_collection_modified!A298)), MID(Articles_collection_modified!A298, FIND(", 20", Articles_collection_modified!A298) + 2, FIND(",", Articles_collection_modified!A298, FIND(", 20", Articles_collection_modified!A298) + 2) - FIND(", 20", Articles_collection_modified!A298) - 2), MID(Articles_collection_modified!A298, FIND(",20", Articles_collection_modified!A298) + 1, FIND(",", Articles_collection_modified!A298, FIND(",20", Articles_collection_modified!A298) + 1) - FIND(",20", Articles_collection_modified!A298) - 1))</f>
        <v>2025-w17</v>
      </c>
      <c r="E298" t="str">
        <f t="shared" si="8"/>
        <v>2025</v>
      </c>
      <c r="F298" t="str">
        <f t="shared" si="9"/>
        <v>17</v>
      </c>
      <c r="G298" t="str" cm="1">
        <f t="array" ref="G298">_xlfn.TEXTJOIN(", ", TRUE, IF(ISNUMBER(SEARCH(Index!$A$8:$A$22, Articles_collection_modified!A298)), Index!$A$8:$A$22, ""))</f>
        <v>Industrial applications</v>
      </c>
      <c r="H298" t="str" cm="1">
        <f t="array" ref="H298">IFERROR(INDEX(Index!$A$8:$A$22, MATCH(TRUE, ISNUMBER(SEARCH(Index!$A$8:$A$22, Articles_collection_modified!A298)), 0)), "")</f>
        <v>Industrial applications</v>
      </c>
      <c r="I298" t="str" cm="1">
        <f t="array" ref="I298">IFERROR(INDEX(Index!$A$3:$A$5, MATCH(TRUE, ISNUMBER(SEARCH(Index!$A$3:$A$5, Articles_collection_modified!A298)), 0)), "")</f>
        <v>SEEP</v>
      </c>
      <c r="J298" t="str" cm="1">
        <f t="array" ref="J298">IFERROR(INDEX(Index!$A$25:$A$69, MATCH(TRUE, ISNUMBER(SEARCH(Index!$A$25:$A$69, Articles_collection_modified!A298)), 0)), "")</f>
        <v>investment</v>
      </c>
      <c r="K298" t="str" cm="1">
        <f t="array" ref="K298">IFERROR(INDEX(Index!$C$3:$C$5, MATCH(TRUE, ISNUMBER(SEARCH(Index!$C$3:$C$5, Articles_collection_modified!A298)), 0)), "")</f>
        <v>H1</v>
      </c>
      <c r="L298" t="str" cm="1">
        <f t="array" ref="L298">_xlfn.TEXTJOIN(", ", TRUE, IF(ISNUMBER(SEARCH(Index!$C$8:$C$58, Articles_collection_modified!A298)), Index!$C$8:$C$58, ""))</f>
        <v>HA-2</v>
      </c>
      <c r="M298" t="str" cm="1">
        <f t="array" ref="M298">_xlfn.TEXTJOIN(", ", TRUE, IFERROR(VLOOKUP(_xlfn.TEXTSPLIT(L298, ", "), Index!$C$8:$D$58, 2, FALSE), ""))</f>
        <v>Advanced Wind Power</v>
      </c>
      <c r="N298" t="str" cm="1">
        <f t="array" ref="N298">_xlfn.TEXTJOIN(", ", TRUE, _xlfn.UNIQUE(_xlfn.FILTERXML("&lt;t&gt;&lt;s&gt;" &amp; SUBSTITUTE(_xlfn.TEXTJOIN(", ", TRUE, _xlfn.UNIQUE(_xlfn._xlws.FILTER(IFERROR(VLOOKUP(LEFT(_xlfn.TEXTSPLIT(L298, ", "), FIND("-", _xlfn.TEXTSPLIT(L298, ", ")) - 1), Index!$F$8:$G$13, 2, FALSE), ""), IFERROR(VLOOKUP(LEFT(_xlfn.TEXTSPLIT(L298, ", "), FIND("-", _xlfn.TEXTSPLIT(L298, ", ")) - 1), Index!$F$8:$G$13, 2, FALSE), "") &lt;&gt; ""))), ", ", "&lt;/s&gt;&lt;s&gt;") &amp; "&lt;/s&gt;&lt;/t&gt;", "//s[normalize-space()]")))</f>
        <v>Hydraulic Applications Ecosystem</v>
      </c>
      <c r="O298" t="str" cm="1">
        <f t="array" ref="O298">IFERROR(INDEX(Index!$C$8:$C$58, MATCH(TRUE, ISNUMBER(SEARCH(Index!$C$8:$C$58, Articles_collection_modified!A298)), 0)), "")</f>
        <v>HA-2</v>
      </c>
      <c r="P298" t="str">
        <f>IFERROR(VLOOKUP(LEFT(O298, FIND("-", O298)-1), Index!$F$8:$G$13, 2, FALSE), "Not Found")</f>
        <v>Hydraulic Applications Ecosystem</v>
      </c>
      <c r="Q298" t="str">
        <f>IFERROR(VLOOKUP(O298, Index!$C$8:$D$58, 2, FALSE), "Not Found")</f>
        <v>Advanced Wind Power</v>
      </c>
    </row>
    <row r="299" spans="1:17" x14ac:dyDescent="0.3">
      <c r="A299" t="str">
        <f>LEFT(Articles_collection_modified!A299, FIND(",", Articles_collection_modified!A299) - 1)</f>
        <v>JCB to Double Size of US Assembly Plant in Wake of Trumpâ€™s Tariffs</v>
      </c>
      <c r="B299" t="str">
        <f>MID(Articles_collection_modified!A299, FIND(",", Articles_collection_modified!A299) + 1, FIND(",", Articles_collection_modified!A299, FIND(",", Articles_collection_modified!A299) + 1) - FIND(",", Articles_collection_modified!A299) - 1)</f>
        <v>https://www.assemblymag.com/articles/99205-jcb-to-double-size-of-us-assembly-plant-in-wake-of-trumps-tariffs</v>
      </c>
      <c r="C299" t="str">
        <f>IF(ISNUMBER(FIND(", vol",Articles_collection_modified!A299)), MID(Articles_collection_modified!A299, FIND(", vol", Articles_collection_modified!A299) + 5, FIND(",", Articles_collection_modified!A299, FIND(", vol", Articles_collection_modified!A299) + 5) - FIND(", vol", Articles_collection_modified!A299) - 5), MID(Articles_collection_modified!A299, FIND(",vol", Articles_collection_modified!A299) + 4, FIND(",", Articles_collection_modified!A299, FIND(",vol", Articles_collection_modified!A299) + 4) - FIND(",vol",Articles_collection_modified!A299) - 4))</f>
        <v>10</v>
      </c>
      <c r="D299" t="str">
        <f>IF(ISNUMBER(FIND(", 20", Articles_collection_modified!A299)), MID(Articles_collection_modified!A299, FIND(", 20", Articles_collection_modified!A299) + 2, FIND(",", Articles_collection_modified!A299, FIND(", 20", Articles_collection_modified!A299) + 2) - FIND(", 20", Articles_collection_modified!A299) - 2), MID(Articles_collection_modified!A299, FIND(",20", Articles_collection_modified!A299) + 1, FIND(",", Articles_collection_modified!A299, FIND(",20", Articles_collection_modified!A299) + 1) - FIND(",20", Articles_collection_modified!A299) - 1))</f>
        <v>2025-w17</v>
      </c>
      <c r="E299" t="str">
        <f t="shared" si="8"/>
        <v>2025</v>
      </c>
      <c r="F299" t="str">
        <f t="shared" si="9"/>
        <v>17</v>
      </c>
      <c r="G299" t="str" cm="1">
        <f t="array" ref="G299">_xlfn.TEXTJOIN(", ", TRUE, IF(ISNUMBER(SEARCH(Index!$A$8:$A$22, Articles_collection_modified!A299)), Index!$A$8:$A$22, ""))</f>
        <v>Mobile</v>
      </c>
      <c r="H299" t="str" cm="1">
        <f t="array" ref="H299">IFERROR(INDEX(Index!$A$8:$A$22, MATCH(TRUE, ISNUMBER(SEARCH(Index!$A$8:$A$22, Articles_collection_modified!A299)), 0)), "")</f>
        <v>Mobile</v>
      </c>
      <c r="I299" t="str" cm="1">
        <f t="array" ref="I299">IFERROR(INDEX(Index!$A$3:$A$5, MATCH(TRUE, ISNUMBER(SEARCH(Index!$A$3:$A$5, Articles_collection_modified!A299)), 0)), "")</f>
        <v>SEEP</v>
      </c>
      <c r="J299" t="str" cm="1">
        <f t="array" ref="J299">IFERROR(INDEX(Index!$A$25:$A$69, MATCH(TRUE, ISNUMBER(SEARCH(Index!$A$25:$A$69, Articles_collection_modified!A299)), 0)), "")</f>
        <v>investment</v>
      </c>
      <c r="K299" t="str" cm="1">
        <f t="array" ref="K299">IFERROR(INDEX(Index!$C$3:$C$5, MATCH(TRUE, ISNUMBER(SEARCH(Index!$C$3:$C$5, Articles_collection_modified!A299)), 0)), "")</f>
        <v>H1</v>
      </c>
      <c r="L299" t="str" cm="1">
        <f t="array" ref="L299">_xlfn.TEXTJOIN(", ", TRUE, IF(ISNUMBER(SEARCH(Index!$C$8:$C$58, Articles_collection_modified!A299)), Index!$C$8:$C$58, ""))</f>
        <v>HA-4</v>
      </c>
      <c r="M299" t="str" cm="1">
        <f t="array" ref="M299">_xlfn.TEXTJOIN(", ", TRUE, IFERROR(VLOOKUP(_xlfn.TEXTSPLIT(L299, ", "), Index!$C$8:$D$58, 2, FALSE), ""))</f>
        <v>Autonomous Material Handling</v>
      </c>
      <c r="N299" t="str" cm="1">
        <f t="array" ref="N299">_xlfn.TEXTJOIN(", ", TRUE, _xlfn.UNIQUE(_xlfn.FILTERXML("&lt;t&gt;&lt;s&gt;" &amp; SUBSTITUTE(_xlfn.TEXTJOIN(", ", TRUE, _xlfn.UNIQUE(_xlfn._xlws.FILTER(IFERROR(VLOOKUP(LEFT(_xlfn.TEXTSPLIT(L299, ", "), FIND("-", _xlfn.TEXTSPLIT(L299, ", ")) - 1), Index!$F$8:$G$13, 2, FALSE), ""), IFERROR(VLOOKUP(LEFT(_xlfn.TEXTSPLIT(L299, ", "), FIND("-", _xlfn.TEXTSPLIT(L299, ", ")) - 1), Index!$F$8:$G$13, 2, FALSE), "") &lt;&gt; ""))), ", ", "&lt;/s&gt;&lt;s&gt;") &amp; "&lt;/s&gt;&lt;/t&gt;", "//s[normalize-space()]")))</f>
        <v>Hydraulic Applications Ecosystem</v>
      </c>
      <c r="O299" t="str" cm="1">
        <f t="array" ref="O299">IFERROR(INDEX(Index!$C$8:$C$58, MATCH(TRUE, ISNUMBER(SEARCH(Index!$C$8:$C$58, Articles_collection_modified!A299)), 0)), "")</f>
        <v>HA-4</v>
      </c>
      <c r="P299" t="str">
        <f>IFERROR(VLOOKUP(LEFT(O299, FIND("-", O299)-1), Index!$F$8:$G$13, 2, FALSE), "Not Found")</f>
        <v>Hydraulic Applications Ecosystem</v>
      </c>
      <c r="Q299" t="str">
        <f>IFERROR(VLOOKUP(O299, Index!$C$8:$D$58, 2, FALSE), "Not Found")</f>
        <v>Autonomous Material Handling</v>
      </c>
    </row>
    <row r="300" spans="1:17" x14ac:dyDescent="0.3">
      <c r="A300" t="str">
        <f>LEFT(Articles_collection_modified!A300, FIND(",", Articles_collection_modified!A300) - 1)</f>
        <v>Lion Smart begins delivery of NMC+ battery platform samples - electrive.com</v>
      </c>
      <c r="B300" t="str">
        <f>MID(Articles_collection_modified!A300, FIND(",", Articles_collection_modified!A300) + 1, FIND(",", Articles_collection_modified!A300, FIND(",", Articles_collection_modified!A300) + 1) - FIND(",", Articles_collection_modified!A300) - 1)</f>
        <v>https://www.electrive.com/2025/04/23/lion-smart-begins-delivery-of-nmc-battery-platform-samples/</v>
      </c>
      <c r="C300" t="str">
        <f>IF(ISNUMBER(FIND(", vol",Articles_collection_modified!A300)), MID(Articles_collection_modified!A300, FIND(", vol", Articles_collection_modified!A300) + 5, FIND(",", Articles_collection_modified!A300, FIND(", vol", Articles_collection_modified!A300) + 5) - FIND(", vol", Articles_collection_modified!A300) - 5), MID(Articles_collection_modified!A300, FIND(",vol", Articles_collection_modified!A300) + 4, FIND(",", Articles_collection_modified!A300, FIND(",vol", Articles_collection_modified!A300) + 4) - FIND(",vol",Articles_collection_modified!A300) - 4))</f>
        <v>10</v>
      </c>
      <c r="D300" t="str">
        <f>IF(ISNUMBER(FIND(", 20", Articles_collection_modified!A300)), MID(Articles_collection_modified!A300, FIND(", 20", Articles_collection_modified!A300) + 2, FIND(",", Articles_collection_modified!A300, FIND(", 20", Articles_collection_modified!A300) + 2) - FIND(", 20", Articles_collection_modified!A300) - 2), MID(Articles_collection_modified!A300, FIND(",20", Articles_collection_modified!A300) + 1, FIND(",", Articles_collection_modified!A300, FIND(",20", Articles_collection_modified!A300) + 1) - FIND(",20", Articles_collection_modified!A300) - 1))</f>
        <v>2025-w17</v>
      </c>
      <c r="E300" t="str">
        <f t="shared" si="8"/>
        <v>2025</v>
      </c>
      <c r="F300" t="str">
        <f t="shared" si="9"/>
        <v>17</v>
      </c>
      <c r="G300" t="str" cm="1">
        <f t="array" ref="G300">_xlfn.TEXTJOIN(", ", TRUE, IF(ISNUMBER(SEARCH(Index!$A$8:$A$22, Articles_collection_modified!A300)), Index!$A$8:$A$22, ""))</f>
        <v>Battery</v>
      </c>
      <c r="H300" t="str" cm="1">
        <f t="array" ref="H300">IFERROR(INDEX(Index!$A$8:$A$22, MATCH(TRUE, ISNUMBER(SEARCH(Index!$A$8:$A$22, Articles_collection_modified!A300)), 0)), "")</f>
        <v>Battery</v>
      </c>
      <c r="I300" t="str" cm="1">
        <f t="array" ref="I300">IFERROR(INDEX(Index!$A$3:$A$5, MATCH(TRUE, ISNUMBER(SEARCH(Index!$A$3:$A$5, Articles_collection_modified!A300)), 0)), "")</f>
        <v>SEEP</v>
      </c>
      <c r="J300" t="str" cm="1">
        <f t="array" ref="J300">IFERROR(INDEX(Index!$A$25:$A$69, MATCH(TRUE, ISNUMBER(SEARCH(Index!$A$25:$A$69, Articles_collection_modified!A300)), 0)), "")</f>
        <v>market development</v>
      </c>
      <c r="K300" t="str" cm="1">
        <f t="array" ref="K300">IFERROR(INDEX(Index!$C$3:$C$5, MATCH(TRUE, ISNUMBER(SEARCH(Index!$C$3:$C$5, Articles_collection_modified!A300)), 0)), "")</f>
        <v>H1</v>
      </c>
      <c r="L300" t="str" cm="1">
        <f t="array" ref="L300">_xlfn.TEXTJOIN(", ", TRUE, IF(ISNUMBER(SEARCH(Index!$C$8:$C$58, Articles_collection_modified!A300)), Index!$C$8:$C$58, ""))</f>
        <v>ES-2</v>
      </c>
      <c r="M300" t="str" cm="1">
        <f t="array" ref="M300">_xlfn.TEXTJOIN(", ", TRUE, IFERROR(VLOOKUP(_xlfn.TEXTSPLIT(L300, ", "), Index!$C$8:$D$58, 2, FALSE), ""))</f>
        <v>Enhanced Emission Policy</v>
      </c>
      <c r="N300" t="str" cm="1">
        <f t="array" ref="N300">_xlfn.TEXTJOIN(", ", TRUE, _xlfn.UNIQUE(_xlfn.FILTERXML("&lt;t&gt;&lt;s&gt;" &amp; SUBSTITUTE(_xlfn.TEXTJOIN(", ", TRUE, _xlfn.UNIQUE(_xlfn._xlws.FILTER(IFERROR(VLOOKUP(LEFT(_xlfn.TEXTSPLIT(L300, ", "), FIND("-", _xlfn.TEXTSPLIT(L300, ", ")) - 1), Index!$F$8:$G$13, 2, FALSE), ""), IFERROR(VLOOKUP(LEFT(_xlfn.TEXTSPLIT(L300, ", "), FIND("-", _xlfn.TEXTSPLIT(L300, ", ")) - 1), Index!$F$8:$G$13, 2, FALSE), "") &lt;&gt; ""))), ", ", "&lt;/s&gt;&lt;s&gt;") &amp; "&lt;/s&gt;&lt;/t&gt;", "//s[normalize-space()]")))</f>
        <v>Ecological Sustainability</v>
      </c>
      <c r="O300" t="str" cm="1">
        <f t="array" ref="O300">IFERROR(INDEX(Index!$C$8:$C$58, MATCH(TRUE, ISNUMBER(SEARCH(Index!$C$8:$C$58, Articles_collection_modified!A300)), 0)), "")</f>
        <v>ES-2</v>
      </c>
      <c r="P300" t="str">
        <f>IFERROR(VLOOKUP(LEFT(O300, FIND("-", O300)-1), Index!$F$8:$G$13, 2, FALSE), "Not Found")</f>
        <v>Ecological Sustainability</v>
      </c>
      <c r="Q300" t="str">
        <f>IFERROR(VLOOKUP(O300, Index!$C$8:$D$58, 2, FALSE), "Not Found")</f>
        <v>Enhanced Emission Policy</v>
      </c>
    </row>
    <row r="301" spans="1:17" x14ac:dyDescent="0.3">
      <c r="A301" t="str">
        <f>LEFT(Articles_collection_modified!A301, FIND(",", Articles_collection_modified!A301) - 1)</f>
        <v>Stena Line unveils concept RoRo vessel Stena Futuro</v>
      </c>
      <c r="B301" t="str">
        <f>MID(Articles_collection_modified!A301, FIND(",", Articles_collection_modified!A301) + 1, FIND(",", Articles_collection_modified!A301, FIND(",", Articles_collection_modified!A301) + 1) - FIND(",", Articles_collection_modified!A301) - 1)</f>
        <v>https://www.ship-technology.com/news/stena-roro-stena-futuro/?cf-view</v>
      </c>
      <c r="C301" t="str">
        <f>IF(ISNUMBER(FIND(", vol",Articles_collection_modified!A301)), MID(Articles_collection_modified!A301, FIND(", vol", Articles_collection_modified!A301) + 5, FIND(",", Articles_collection_modified!A301, FIND(", vol", Articles_collection_modified!A301) + 5) - FIND(", vol", Articles_collection_modified!A301) - 5), MID(Articles_collection_modified!A301, FIND(",vol", Articles_collection_modified!A301) + 4, FIND(",", Articles_collection_modified!A301, FIND(",vol", Articles_collection_modified!A301) + 4) - FIND(",vol",Articles_collection_modified!A301) - 4))</f>
        <v>10</v>
      </c>
      <c r="D301" t="str">
        <f>IF(ISNUMBER(FIND(", 20", Articles_collection_modified!A301)), MID(Articles_collection_modified!A301, FIND(", 20", Articles_collection_modified!A301) + 2, FIND(",", Articles_collection_modified!A301, FIND(", 20", Articles_collection_modified!A301) + 2) - FIND(", 20", Articles_collection_modified!A301) - 2), MID(Articles_collection_modified!A301, FIND(",20", Articles_collection_modified!A301) + 1, FIND(",", Articles_collection_modified!A301, FIND(",20", Articles_collection_modified!A301) + 1) - FIND(",20", Articles_collection_modified!A301) - 1))</f>
        <v>2025-w14</v>
      </c>
      <c r="E301" t="str">
        <f t="shared" si="8"/>
        <v>2025</v>
      </c>
      <c r="F301" t="str">
        <f t="shared" si="9"/>
        <v>14</v>
      </c>
      <c r="G301" t="str" cm="1">
        <f t="array" ref="G301">_xlfn.TEXTJOIN(", ", TRUE, IF(ISNUMBER(SEARCH(Index!$A$8:$A$22, Articles_collection_modified!A301)), Index!$A$8:$A$22, ""))</f>
        <v>Maritime</v>
      </c>
      <c r="H301" t="str" cm="1">
        <f t="array" ref="H301">IFERROR(INDEX(Index!$A$8:$A$22, MATCH(TRUE, ISNUMBER(SEARCH(Index!$A$8:$A$22, Articles_collection_modified!A301)), 0)), "")</f>
        <v>Maritime</v>
      </c>
      <c r="I301" t="str" cm="1">
        <f t="array" ref="I301">IFERROR(INDEX(Index!$A$3:$A$5, MATCH(TRUE, ISNUMBER(SEARCH(Index!$A$3:$A$5, Articles_collection_modified!A301)), 0)), "")</f>
        <v>Technology</v>
      </c>
      <c r="J301" t="str" cm="1">
        <f t="array" ref="J301">IFERROR(INDEX(Index!$A$25:$A$69, MATCH(TRUE, ISNUMBER(SEARCH(Index!$A$25:$A$69, Articles_collection_modified!A301)), 0)), "")</f>
        <v>market development</v>
      </c>
      <c r="K301" t="str" cm="1">
        <f t="array" ref="K301">IFERROR(INDEX(Index!$C$3:$C$5, MATCH(TRUE, ISNUMBER(SEARCH(Index!$C$3:$C$5, Articles_collection_modified!A301)), 0)), "")</f>
        <v>H1</v>
      </c>
      <c r="L301" t="str" cm="1">
        <f t="array" ref="L301">_xlfn.TEXTJOIN(", ", TRUE, IF(ISNUMBER(SEARCH(Index!$C$8:$C$58, Articles_collection_modified!A301)), Index!$C$8:$C$58, ""))</f>
        <v>ES-2, NB-8</v>
      </c>
      <c r="M301" t="str" cm="1">
        <f t="array" ref="M301">_xlfn.TEXTJOIN(", ", TRUE, IFERROR(VLOOKUP(_xlfn.TEXTSPLIT(L301, ", "), Index!$C$8:$D$58, 2, FALSE), ""))</f>
        <v>Enhanced Emission Policy, Sustainaible Maritime Applications</v>
      </c>
      <c r="N301" t="str" cm="1">
        <f t="array" ref="N301">_xlfn.TEXTJOIN(", ", TRUE, _xlfn.UNIQUE(_xlfn.FILTERXML("&lt;t&gt;&lt;s&gt;" &amp; SUBSTITUTE(_xlfn.TEXTJOIN(", ", TRUE, _xlfn.UNIQUE(_xlfn._xlws.FILTER(IFERROR(VLOOKUP(LEFT(_xlfn.TEXTSPLIT(L301, ", "), FIND("-", _xlfn.TEXTSPLIT(L301, ", ")) - 1), Index!$F$8:$G$13, 2, FALSE), ""), IFERROR(VLOOKUP(LEFT(_xlfn.TEXTSPLIT(L301, ", "), FIND("-", _xlfn.TEXTSPLIT(L301, ", ")) - 1), Index!$F$8:$G$13, 2, FALSE), "") &lt;&gt; ""))), ", ", "&lt;/s&gt;&lt;s&gt;") &amp; "&lt;/s&gt;&lt;/t&gt;", "//s[normalize-space()]")))</f>
        <v>Ecological Sustainability, New Business</v>
      </c>
      <c r="O301" t="str" cm="1">
        <f t="array" ref="O301">IFERROR(INDEX(Index!$C$8:$C$58, MATCH(TRUE, ISNUMBER(SEARCH(Index!$C$8:$C$58, Articles_collection_modified!A301)), 0)), "")</f>
        <v>ES-2</v>
      </c>
      <c r="P301" t="str">
        <f>IFERROR(VLOOKUP(LEFT(O301, FIND("-", O301)-1), Index!$F$8:$G$13, 2, FALSE), "Not Found")</f>
        <v>Ecological Sustainability</v>
      </c>
      <c r="Q301" t="str">
        <f>IFERROR(VLOOKUP(O301, Index!$C$8:$D$58, 2, FALSE), "Not Found")</f>
        <v>Enhanced Emission Policy</v>
      </c>
    </row>
    <row r="302" spans="1:17" x14ac:dyDescent="0.3">
      <c r="A302" t="str">
        <f>LEFT(Articles_collection_modified!A302, FIND(",", Articles_collection_modified!A302) - 1)</f>
        <v>bound4blue installs world's largest suction sails on MV Atlantic Orchard</v>
      </c>
      <c r="B302" t="str">
        <f>MID(Articles_collection_modified!A302, FIND(",", Articles_collection_modified!A302) + 1, FIND(",", Articles_collection_modified!A302, FIND(",", Articles_collection_modified!A302) + 1) - FIND(",", Articles_collection_modified!A302) - 1)</f>
        <v>https://www.ship-technology.com/news/bound4blue-suction-sails-mv-atlantic-orchard/?cf-view</v>
      </c>
      <c r="C302" t="str">
        <f>IF(ISNUMBER(FIND(", vol",Articles_collection_modified!A302)), MID(Articles_collection_modified!A302, FIND(", vol", Articles_collection_modified!A302) + 5, FIND(",", Articles_collection_modified!A302, FIND(", vol", Articles_collection_modified!A302) + 5) - FIND(", vol", Articles_collection_modified!A302) - 5), MID(Articles_collection_modified!A302, FIND(",vol", Articles_collection_modified!A302) + 4, FIND(",", Articles_collection_modified!A302, FIND(",vol", Articles_collection_modified!A302) + 4) - FIND(",vol",Articles_collection_modified!A302) - 4))</f>
        <v>10</v>
      </c>
      <c r="D302" t="str">
        <f>IF(ISNUMBER(FIND(", 20", Articles_collection_modified!A302)), MID(Articles_collection_modified!A302, FIND(", 20", Articles_collection_modified!A302) + 2, FIND(",", Articles_collection_modified!A302, FIND(", 20", Articles_collection_modified!A302) + 2) - FIND(", 20", Articles_collection_modified!A302) - 2), MID(Articles_collection_modified!A302, FIND(",20", Articles_collection_modified!A302) + 1, FIND(",", Articles_collection_modified!A302, FIND(",20", Articles_collection_modified!A302) + 1) - FIND(",20", Articles_collection_modified!A302) - 1))</f>
        <v>2025-w15</v>
      </c>
      <c r="E302" t="str">
        <f t="shared" si="8"/>
        <v>2025</v>
      </c>
      <c r="F302" t="str">
        <f t="shared" si="9"/>
        <v>15</v>
      </c>
      <c r="G302" t="str" cm="1">
        <f t="array" ref="G302">_xlfn.TEXTJOIN(", ", TRUE, IF(ISNUMBER(SEARCH(Index!$A$8:$A$22, Articles_collection_modified!A302)), Index!$A$8:$A$22, ""))</f>
        <v>Maritime</v>
      </c>
      <c r="H302" t="str" cm="1">
        <f t="array" ref="H302">IFERROR(INDEX(Index!$A$8:$A$22, MATCH(TRUE, ISNUMBER(SEARCH(Index!$A$8:$A$22, Articles_collection_modified!A302)), 0)), "")</f>
        <v>Maritime</v>
      </c>
      <c r="I302" t="str" cm="1">
        <f t="array" ref="I302">IFERROR(INDEX(Index!$A$3:$A$5, MATCH(TRUE, ISNUMBER(SEARCH(Index!$A$3:$A$5, Articles_collection_modified!A302)), 0)), "")</f>
        <v>Technology</v>
      </c>
      <c r="J302" t="str" cm="1">
        <f t="array" ref="J302">IFERROR(INDEX(Index!$A$25:$A$69, MATCH(TRUE, ISNUMBER(SEARCH(Index!$A$25:$A$69, Articles_collection_modified!A302)), 0)), "")</f>
        <v>market development</v>
      </c>
      <c r="K302" t="str" cm="1">
        <f t="array" ref="K302">IFERROR(INDEX(Index!$C$3:$C$5, MATCH(TRUE, ISNUMBER(SEARCH(Index!$C$3:$C$5, Articles_collection_modified!A302)), 0)), "")</f>
        <v>H1</v>
      </c>
      <c r="L302" t="str" cm="1">
        <f t="array" ref="L302">_xlfn.TEXTJOIN(", ", TRUE, IF(ISNUMBER(SEARCH(Index!$C$8:$C$58, Articles_collection_modified!A302)), Index!$C$8:$C$58, ""))</f>
        <v>ES-2, NB-8</v>
      </c>
      <c r="M302" t="str" cm="1">
        <f t="array" ref="M302">_xlfn.TEXTJOIN(", ", TRUE, IFERROR(VLOOKUP(_xlfn.TEXTSPLIT(L302, ", "), Index!$C$8:$D$58, 2, FALSE), ""))</f>
        <v>Enhanced Emission Policy, Sustainaible Maritime Applications</v>
      </c>
      <c r="N302" t="str" cm="1">
        <f t="array" ref="N302">_xlfn.TEXTJOIN(", ", TRUE, _xlfn.UNIQUE(_xlfn.FILTERXML("&lt;t&gt;&lt;s&gt;" &amp; SUBSTITUTE(_xlfn.TEXTJOIN(", ", TRUE, _xlfn.UNIQUE(_xlfn._xlws.FILTER(IFERROR(VLOOKUP(LEFT(_xlfn.TEXTSPLIT(L302, ", "), FIND("-", _xlfn.TEXTSPLIT(L302, ", ")) - 1), Index!$F$8:$G$13, 2, FALSE), ""), IFERROR(VLOOKUP(LEFT(_xlfn.TEXTSPLIT(L302, ", "), FIND("-", _xlfn.TEXTSPLIT(L302, ", ")) - 1), Index!$F$8:$G$13, 2, FALSE), "") &lt;&gt; ""))), ", ", "&lt;/s&gt;&lt;s&gt;") &amp; "&lt;/s&gt;&lt;/t&gt;", "//s[normalize-space()]")))</f>
        <v>Ecological Sustainability, New Business</v>
      </c>
      <c r="O302" t="str" cm="1">
        <f t="array" ref="O302">IFERROR(INDEX(Index!$C$8:$C$58, MATCH(TRUE, ISNUMBER(SEARCH(Index!$C$8:$C$58, Articles_collection_modified!A302)), 0)), "")</f>
        <v>ES-2</v>
      </c>
      <c r="P302" t="str">
        <f>IFERROR(VLOOKUP(LEFT(O302, FIND("-", O302)-1), Index!$F$8:$G$13, 2, FALSE), "Not Found")</f>
        <v>Ecological Sustainability</v>
      </c>
      <c r="Q302" t="str">
        <f>IFERROR(VLOOKUP(O302, Index!$C$8:$D$58, 2, FALSE), "Not Found")</f>
        <v>Enhanced Emission Policy</v>
      </c>
    </row>
    <row r="303" spans="1:17" x14ac:dyDescent="0.3">
      <c r="A303" t="str">
        <f>LEFT(Articles_collection_modified!A303, FIND(",", Articles_collection_modified!A303) - 1)</f>
        <v>Norsepower launches WAPS measure and monitor system</v>
      </c>
      <c r="B303" t="str">
        <f>MID(Articles_collection_modified!A303, FIND(",", Articles_collection_modified!A303) + 1, FIND(",", Articles_collection_modified!A303, FIND(",", Articles_collection_modified!A303) + 1) - FIND(",", Articles_collection_modified!A303) - 1)</f>
        <v>https://www.ship-technology.com/news/norsepower-propulsion-monitoring-system/?cf-view</v>
      </c>
      <c r="C303" t="str">
        <f>IF(ISNUMBER(FIND(", vol",Articles_collection_modified!A303)), MID(Articles_collection_modified!A303, FIND(", vol", Articles_collection_modified!A303) + 5, FIND(",", Articles_collection_modified!A303, FIND(", vol", Articles_collection_modified!A303) + 5) - FIND(", vol", Articles_collection_modified!A303) - 5), MID(Articles_collection_modified!A303, FIND(",vol", Articles_collection_modified!A303) + 4, FIND(",", Articles_collection_modified!A303, FIND(",vol", Articles_collection_modified!A303) + 4) - FIND(",vol",Articles_collection_modified!A303) - 4))</f>
        <v>10</v>
      </c>
      <c r="D303" t="str">
        <f>IF(ISNUMBER(FIND(", 20", Articles_collection_modified!A303)), MID(Articles_collection_modified!A303, FIND(", 20", Articles_collection_modified!A303) + 2, FIND(",", Articles_collection_modified!A303, FIND(", 20", Articles_collection_modified!A303) + 2) - FIND(", 20", Articles_collection_modified!A303) - 2), MID(Articles_collection_modified!A303, FIND(",20", Articles_collection_modified!A303) + 1, FIND(",", Articles_collection_modified!A303, FIND(",20", Articles_collection_modified!A303) + 1) - FIND(",20", Articles_collection_modified!A303) - 1))</f>
        <v>2025-w15</v>
      </c>
      <c r="E303" t="str">
        <f t="shared" si="8"/>
        <v>2025</v>
      </c>
      <c r="F303" t="str">
        <f t="shared" si="9"/>
        <v>15</v>
      </c>
      <c r="G303" t="str" cm="1">
        <f t="array" ref="G303">_xlfn.TEXTJOIN(", ", TRUE, IF(ISNUMBER(SEARCH(Index!$A$8:$A$22, Articles_collection_modified!A303)), Index!$A$8:$A$22, ""))</f>
        <v>Maritime</v>
      </c>
      <c r="H303" t="str" cm="1">
        <f t="array" ref="H303">IFERROR(INDEX(Index!$A$8:$A$22, MATCH(TRUE, ISNUMBER(SEARCH(Index!$A$8:$A$22, Articles_collection_modified!A303)), 0)), "")</f>
        <v>Maritime</v>
      </c>
      <c r="I303" t="str" cm="1">
        <f t="array" ref="I303">IFERROR(INDEX(Index!$A$3:$A$5, MATCH(TRUE, ISNUMBER(SEARCH(Index!$A$3:$A$5, Articles_collection_modified!A303)), 0)), "")</f>
        <v>Technology</v>
      </c>
      <c r="J303" t="str" cm="1">
        <f t="array" ref="J303">IFERROR(INDEX(Index!$A$25:$A$69, MATCH(TRUE, ISNUMBER(SEARCH(Index!$A$25:$A$69, Articles_collection_modified!A303)), 0)), "")</f>
        <v>System</v>
      </c>
      <c r="K303" t="str" cm="1">
        <f t="array" ref="K303">IFERROR(INDEX(Index!$C$3:$C$5, MATCH(TRUE, ISNUMBER(SEARCH(Index!$C$3:$C$5, Articles_collection_modified!A303)), 0)), "")</f>
        <v>H1</v>
      </c>
      <c r="L303" t="str" cm="1">
        <f t="array" ref="L303">_xlfn.TEXTJOIN(", ", TRUE, IF(ISNUMBER(SEARCH(Index!$C$8:$C$58, Articles_collection_modified!A303)), Index!$C$8:$C$58, ""))</f>
        <v>ES-2, NB-8</v>
      </c>
      <c r="M303" t="str" cm="1">
        <f t="array" ref="M303">_xlfn.TEXTJOIN(", ", TRUE, IFERROR(VLOOKUP(_xlfn.TEXTSPLIT(L303, ", "), Index!$C$8:$D$58, 2, FALSE), ""))</f>
        <v>Enhanced Emission Policy, Sustainaible Maritime Applications</v>
      </c>
      <c r="N303" t="str" cm="1">
        <f t="array" ref="N303">_xlfn.TEXTJOIN(", ", TRUE, _xlfn.UNIQUE(_xlfn.FILTERXML("&lt;t&gt;&lt;s&gt;" &amp; SUBSTITUTE(_xlfn.TEXTJOIN(", ", TRUE, _xlfn.UNIQUE(_xlfn._xlws.FILTER(IFERROR(VLOOKUP(LEFT(_xlfn.TEXTSPLIT(L303, ", "), FIND("-", _xlfn.TEXTSPLIT(L303, ", ")) - 1), Index!$F$8:$G$13, 2, FALSE), ""), IFERROR(VLOOKUP(LEFT(_xlfn.TEXTSPLIT(L303, ", "), FIND("-", _xlfn.TEXTSPLIT(L303, ", ")) - 1), Index!$F$8:$G$13, 2, FALSE), "") &lt;&gt; ""))), ", ", "&lt;/s&gt;&lt;s&gt;") &amp; "&lt;/s&gt;&lt;/t&gt;", "//s[normalize-space()]")))</f>
        <v>Ecological Sustainability, New Business</v>
      </c>
      <c r="O303" t="str" cm="1">
        <f t="array" ref="O303">IFERROR(INDEX(Index!$C$8:$C$58, MATCH(TRUE, ISNUMBER(SEARCH(Index!$C$8:$C$58, Articles_collection_modified!A303)), 0)), "")</f>
        <v>ES-2</v>
      </c>
      <c r="P303" t="str">
        <f>IFERROR(VLOOKUP(LEFT(O303, FIND("-", O303)-1), Index!$F$8:$G$13, 2, FALSE), "Not Found")</f>
        <v>Ecological Sustainability</v>
      </c>
      <c r="Q303" t="str">
        <f>IFERROR(VLOOKUP(O303, Index!$C$8:$D$58, 2, FALSE), "Not Found")</f>
        <v>Enhanced Emission Policy</v>
      </c>
    </row>
    <row r="304" spans="1:17" x14ac:dyDescent="0.3">
      <c r="A304" t="str">
        <f>LEFT(Articles_collection_modified!A304, FIND(",", Articles_collection_modified!A304) - 1)</f>
        <v>Viking Fincantieri unveil worldâ€™s first hydrogen-powered cruise ship</v>
      </c>
      <c r="B304" t="str">
        <f>MID(Articles_collection_modified!A304, FIND(",", Articles_collection_modified!A304) + 1, FIND(",", Articles_collection_modified!A304, FIND(",", Articles_collection_modified!A304) + 1) - FIND(",", Articles_collection_modified!A304) - 1)</f>
        <v>https://www.ship-technology.com/news/viking-fincantieri-hydrogen-powered-cruise-ship/</v>
      </c>
      <c r="C304" t="str">
        <f>IF(ISNUMBER(FIND(", vol",Articles_collection_modified!A304)), MID(Articles_collection_modified!A304, FIND(", vol", Articles_collection_modified!A304) + 5, FIND(",", Articles_collection_modified!A304, FIND(", vol", Articles_collection_modified!A304) + 5) - FIND(", vol", Articles_collection_modified!A304) - 5), MID(Articles_collection_modified!A304, FIND(",vol", Articles_collection_modified!A304) + 4, FIND(",", Articles_collection_modified!A304, FIND(",vol", Articles_collection_modified!A304) + 4) - FIND(",vol",Articles_collection_modified!A304) - 4))</f>
        <v>10</v>
      </c>
      <c r="D304" t="str">
        <f>IF(ISNUMBER(FIND(", 20", Articles_collection_modified!A304)), MID(Articles_collection_modified!A304, FIND(", 20", Articles_collection_modified!A304) + 2, FIND(",", Articles_collection_modified!A304, FIND(", 20", Articles_collection_modified!A304) + 2) - FIND(", 20", Articles_collection_modified!A304) - 2), MID(Articles_collection_modified!A304, FIND(",20", Articles_collection_modified!A304) + 1, FIND(",", Articles_collection_modified!A304, FIND(",20", Articles_collection_modified!A304) + 1) - FIND(",20", Articles_collection_modified!A304) - 1))</f>
        <v>2025-w15</v>
      </c>
      <c r="E304" t="str">
        <f t="shared" si="8"/>
        <v>2025</v>
      </c>
      <c r="F304" t="str">
        <f t="shared" si="9"/>
        <v>15</v>
      </c>
      <c r="G304" t="str" cm="1">
        <f t="array" ref="G304">_xlfn.TEXTJOIN(", ", TRUE, IF(ISNUMBER(SEARCH(Index!$A$8:$A$22, Articles_collection_modified!A304)), Index!$A$8:$A$22, ""))</f>
        <v>Maritime</v>
      </c>
      <c r="H304" t="str" cm="1">
        <f t="array" ref="H304">IFERROR(INDEX(Index!$A$8:$A$22, MATCH(TRUE, ISNUMBER(SEARCH(Index!$A$8:$A$22, Articles_collection_modified!A304)), 0)), "")</f>
        <v>Maritime</v>
      </c>
      <c r="I304" t="str" cm="1">
        <f t="array" ref="I304">IFERROR(INDEX(Index!$A$3:$A$5, MATCH(TRUE, ISNUMBER(SEARCH(Index!$A$3:$A$5, Articles_collection_modified!A304)), 0)), "")</f>
        <v>product release</v>
      </c>
      <c r="J304" t="str" cm="1">
        <f t="array" ref="J304">IFERROR(INDEX(Index!$A$25:$A$69, MATCH(TRUE, ISNUMBER(SEARCH(Index!$A$25:$A$69, Articles_collection_modified!A304)), 0)), "")</f>
        <v>System</v>
      </c>
      <c r="K304" t="str" cm="1">
        <f t="array" ref="K304">IFERROR(INDEX(Index!$C$3:$C$5, MATCH(TRUE, ISNUMBER(SEARCH(Index!$C$3:$C$5, Articles_collection_modified!A304)), 0)), "")</f>
        <v>H1</v>
      </c>
      <c r="L304" t="str" cm="1">
        <f t="array" ref="L304">_xlfn.TEXTJOIN(", ", TRUE, IF(ISNUMBER(SEARCH(Index!$C$8:$C$58, Articles_collection_modified!A304)), Index!$C$8:$C$58, ""))</f>
        <v>ES-2, NB-8</v>
      </c>
      <c r="M304" t="str" cm="1">
        <f t="array" ref="M304">_xlfn.TEXTJOIN(", ", TRUE, IFERROR(VLOOKUP(_xlfn.TEXTSPLIT(L304, ", "), Index!$C$8:$D$58, 2, FALSE), ""))</f>
        <v>Enhanced Emission Policy, Sustainaible Maritime Applications</v>
      </c>
      <c r="N304" t="str" cm="1">
        <f t="array" ref="N304">_xlfn.TEXTJOIN(", ", TRUE, _xlfn.UNIQUE(_xlfn.FILTERXML("&lt;t&gt;&lt;s&gt;" &amp; SUBSTITUTE(_xlfn.TEXTJOIN(", ", TRUE, _xlfn.UNIQUE(_xlfn._xlws.FILTER(IFERROR(VLOOKUP(LEFT(_xlfn.TEXTSPLIT(L304, ", "), FIND("-", _xlfn.TEXTSPLIT(L304, ", ")) - 1), Index!$F$8:$G$13, 2, FALSE), ""), IFERROR(VLOOKUP(LEFT(_xlfn.TEXTSPLIT(L304, ", "), FIND("-", _xlfn.TEXTSPLIT(L304, ", ")) - 1), Index!$F$8:$G$13, 2, FALSE), "") &lt;&gt; ""))), ", ", "&lt;/s&gt;&lt;s&gt;") &amp; "&lt;/s&gt;&lt;/t&gt;", "//s[normalize-space()]")))</f>
        <v>Ecological Sustainability, New Business</v>
      </c>
      <c r="O304" t="str" cm="1">
        <f t="array" ref="O304">IFERROR(INDEX(Index!$C$8:$C$58, MATCH(TRUE, ISNUMBER(SEARCH(Index!$C$8:$C$58, Articles_collection_modified!A304)), 0)), "")</f>
        <v>ES-2</v>
      </c>
      <c r="P304" t="str">
        <f>IFERROR(VLOOKUP(LEFT(O304, FIND("-", O304)-1), Index!$F$8:$G$13, 2, FALSE), "Not Found")</f>
        <v>Ecological Sustainability</v>
      </c>
      <c r="Q304" t="str">
        <f>IFERROR(VLOOKUP(O304, Index!$C$8:$D$58, 2, FALSE), "Not Found")</f>
        <v>Enhanced Emission Policy</v>
      </c>
    </row>
    <row r="305" spans="1:17" x14ac:dyDescent="0.3">
      <c r="A305" t="str">
        <f>LEFT(Articles_collection_modified!A305, FIND(",", Articles_collection_modified!A305) - 1)</f>
        <v>Norsepower COSCO join forces to boost wind propulsion in China</v>
      </c>
      <c r="B305" t="str">
        <f>MID(Articles_collection_modified!A305, FIND(",", Articles_collection_modified!A305) + 1, FIND(",", Articles_collection_modified!A305, FIND(",", Articles_collection_modified!A305) + 1) - FIND(",", Articles_collection_modified!A305) - 1)</f>
        <v>https://www.ship-technology.com/news/norsepower-cosco-wind-propulsion-china/?cf-view</v>
      </c>
      <c r="C305" t="str">
        <f>IF(ISNUMBER(FIND(", vol",Articles_collection_modified!A305)), MID(Articles_collection_modified!A305, FIND(", vol", Articles_collection_modified!A305) + 5, FIND(",", Articles_collection_modified!A305, FIND(", vol", Articles_collection_modified!A305) + 5) - FIND(", vol", Articles_collection_modified!A305) - 5), MID(Articles_collection_modified!A305, FIND(",vol", Articles_collection_modified!A305) + 4, FIND(",", Articles_collection_modified!A305, FIND(",vol", Articles_collection_modified!A305) + 4) - FIND(",vol",Articles_collection_modified!A305) - 4))</f>
        <v>10</v>
      </c>
      <c r="D305" t="str">
        <f>IF(ISNUMBER(FIND(", 20", Articles_collection_modified!A305)), MID(Articles_collection_modified!A305, FIND(", 20", Articles_collection_modified!A305) + 2, FIND(",", Articles_collection_modified!A305, FIND(", 20", Articles_collection_modified!A305) + 2) - FIND(", 20", Articles_collection_modified!A305) - 2), MID(Articles_collection_modified!A305, FIND(",20", Articles_collection_modified!A305) + 1, FIND(",", Articles_collection_modified!A305, FIND(",20", Articles_collection_modified!A305) + 1) - FIND(",20", Articles_collection_modified!A305) - 1))</f>
        <v>2025-w16</v>
      </c>
      <c r="E305" t="str">
        <f t="shared" si="8"/>
        <v>2025</v>
      </c>
      <c r="F305" t="str">
        <f t="shared" si="9"/>
        <v>16</v>
      </c>
      <c r="G305" t="str" cm="1">
        <f t="array" ref="G305">_xlfn.TEXTJOIN(", ", TRUE, IF(ISNUMBER(SEARCH(Index!$A$8:$A$22, Articles_collection_modified!A305)), Index!$A$8:$A$22, ""))</f>
        <v>Maritime</v>
      </c>
      <c r="H305" t="str" cm="1">
        <f t="array" ref="H305">IFERROR(INDEX(Index!$A$8:$A$22, MATCH(TRUE, ISNUMBER(SEARCH(Index!$A$8:$A$22, Articles_collection_modified!A305)), 0)), "")</f>
        <v>Maritime</v>
      </c>
      <c r="I305" t="str" cm="1">
        <f t="array" ref="I305">IFERROR(INDEX(Index!$A$3:$A$5, MATCH(TRUE, ISNUMBER(SEARCH(Index!$A$3:$A$5, Articles_collection_modified!A305)), 0)), "")</f>
        <v>Technology</v>
      </c>
      <c r="J305" t="str" cm="1">
        <f t="array" ref="J305">IFERROR(INDEX(Index!$A$25:$A$69, MATCH(TRUE, ISNUMBER(SEARCH(Index!$A$25:$A$69, Articles_collection_modified!A305)), 0)), "")</f>
        <v>partnership</v>
      </c>
      <c r="K305" t="str" cm="1">
        <f t="array" ref="K305">IFERROR(INDEX(Index!$C$3:$C$5, MATCH(TRUE, ISNUMBER(SEARCH(Index!$C$3:$C$5, Articles_collection_modified!A305)), 0)), "")</f>
        <v>H2</v>
      </c>
      <c r="L305" t="str" cm="1">
        <f t="array" ref="L305">_xlfn.TEXTJOIN(", ", TRUE, IF(ISNUMBER(SEARCH(Index!$C$8:$C$58, Articles_collection_modified!A305)), Index!$C$8:$C$58, ""))</f>
        <v>ES-2, NB-8</v>
      </c>
      <c r="M305" t="str" cm="1">
        <f t="array" ref="M305">_xlfn.TEXTJOIN(", ", TRUE, IFERROR(VLOOKUP(_xlfn.TEXTSPLIT(L305, ", "), Index!$C$8:$D$58, 2, FALSE), ""))</f>
        <v>Enhanced Emission Policy, Sustainaible Maritime Applications</v>
      </c>
      <c r="N305" t="str" cm="1">
        <f t="array" ref="N305">_xlfn.TEXTJOIN(", ", TRUE, _xlfn.UNIQUE(_xlfn.FILTERXML("&lt;t&gt;&lt;s&gt;" &amp; SUBSTITUTE(_xlfn.TEXTJOIN(", ", TRUE, _xlfn.UNIQUE(_xlfn._xlws.FILTER(IFERROR(VLOOKUP(LEFT(_xlfn.TEXTSPLIT(L305, ", "), FIND("-", _xlfn.TEXTSPLIT(L305, ", ")) - 1), Index!$F$8:$G$13, 2, FALSE), ""), IFERROR(VLOOKUP(LEFT(_xlfn.TEXTSPLIT(L305, ", "), FIND("-", _xlfn.TEXTSPLIT(L305, ", ")) - 1), Index!$F$8:$G$13, 2, FALSE), "") &lt;&gt; ""))), ", ", "&lt;/s&gt;&lt;s&gt;") &amp; "&lt;/s&gt;&lt;/t&gt;", "//s[normalize-space()]")))</f>
        <v>Ecological Sustainability, New Business</v>
      </c>
      <c r="O305" t="str" cm="1">
        <f t="array" ref="O305">IFERROR(INDEX(Index!$C$8:$C$58, MATCH(TRUE, ISNUMBER(SEARCH(Index!$C$8:$C$58, Articles_collection_modified!A305)), 0)), "")</f>
        <v>ES-2</v>
      </c>
      <c r="P305" t="str">
        <f>IFERROR(VLOOKUP(LEFT(O305, FIND("-", O305)-1), Index!$F$8:$G$13, 2, FALSE), "Not Found")</f>
        <v>Ecological Sustainability</v>
      </c>
      <c r="Q305" t="str">
        <f>IFERROR(VLOOKUP(O305, Index!$C$8:$D$58, 2, FALSE), "Not Found")</f>
        <v>Enhanced Emission Policy</v>
      </c>
    </row>
    <row r="306" spans="1:17" x14ac:dyDescent="0.3">
      <c r="A306" t="str">
        <f>LEFT(Articles_collection_modified!A306, FIND(",", Articles_collection_modified!A306) - 1)</f>
        <v>Press Brake Robots: Transforming Sheet Metal Bending with Precision and Efficiency | RoboticsTomorrow</v>
      </c>
      <c r="B306" t="str">
        <f>MID(Articles_collection_modified!A306, FIND(",", Articles_collection_modified!A306) + 1, FIND(",", Articles_collection_modified!A306, FIND(",", Articles_collection_modified!A306) + 1) - FIND(",", Articles_collection_modified!A306) - 1)</f>
        <v>https://www.roboticstomorrow.com/article/2025/04/press-brake-robots-transforming-sheet-metal-bending-with-precision-and-efficiency/24394</v>
      </c>
      <c r="C306" t="str">
        <f>IF(ISNUMBER(FIND(", vol",Articles_collection_modified!A306)), MID(Articles_collection_modified!A306, FIND(", vol", Articles_collection_modified!A306) + 5, FIND(",", Articles_collection_modified!A306, FIND(", vol", Articles_collection_modified!A306) + 5) - FIND(", vol", Articles_collection_modified!A306) - 5), MID(Articles_collection_modified!A306, FIND(",vol", Articles_collection_modified!A306) + 4, FIND(",", Articles_collection_modified!A306, FIND(",vol", Articles_collection_modified!A306) + 4) - FIND(",vol",Articles_collection_modified!A306) - 4))</f>
        <v>10</v>
      </c>
      <c r="D306" t="str">
        <f>IF(ISNUMBER(FIND(", 20", Articles_collection_modified!A306)), MID(Articles_collection_modified!A306, FIND(", 20", Articles_collection_modified!A306) + 2, FIND(",", Articles_collection_modified!A306, FIND(", 20", Articles_collection_modified!A306) + 2) - FIND(", 20", Articles_collection_modified!A306) - 2), MID(Articles_collection_modified!A306, FIND(",20", Articles_collection_modified!A306) + 1, FIND(",", Articles_collection_modified!A306, FIND(",20", Articles_collection_modified!A306) + 1) - FIND(",20", Articles_collection_modified!A306) - 1))</f>
        <v>2025-w15</v>
      </c>
      <c r="E306" t="str">
        <f t="shared" si="8"/>
        <v>2025</v>
      </c>
      <c r="F306" t="str">
        <f t="shared" si="9"/>
        <v>15</v>
      </c>
      <c r="G306" t="str" cm="1">
        <f t="array" ref="G306">_xlfn.TEXTJOIN(", ", TRUE, IF(ISNUMBER(SEARCH(Index!$A$8:$A$22, Articles_collection_modified!A306)), Index!$A$8:$A$22, ""))</f>
        <v>Industrial mfg, Robotics</v>
      </c>
      <c r="H306" t="str" cm="1">
        <f t="array" ref="H306">IFERROR(INDEX(Index!$A$8:$A$22, MATCH(TRUE, ISNUMBER(SEARCH(Index!$A$8:$A$22, Articles_collection_modified!A306)), 0)), "")</f>
        <v>Industrial mfg</v>
      </c>
      <c r="I306" t="str" cm="1">
        <f t="array" ref="I306">IFERROR(INDEX(Index!$A$3:$A$5, MATCH(TRUE, ISNUMBER(SEARCH(Index!$A$3:$A$5, Articles_collection_modified!A306)), 0)), "")</f>
        <v>SEEP</v>
      </c>
      <c r="J306" t="str" cm="1">
        <f t="array" ref="J306">IFERROR(INDEX(Index!$A$25:$A$69, MATCH(TRUE, ISNUMBER(SEARCH(Index!$A$25:$A$69, Articles_collection_modified!A306)), 0)), "")</f>
        <v>market development</v>
      </c>
      <c r="K306" t="str" cm="1">
        <f t="array" ref="K306">IFERROR(INDEX(Index!$C$3:$C$5, MATCH(TRUE, ISNUMBER(SEARCH(Index!$C$3:$C$5, Articles_collection_modified!A306)), 0)), "")</f>
        <v>H1</v>
      </c>
      <c r="L306" t="str" cm="1">
        <f t="array" ref="L306">_xlfn.TEXTJOIN(", ", TRUE, IF(ISNUMBER(SEARCH(Index!$C$8:$C$58, Articles_collection_modified!A306)), Index!$C$8:$C$58, ""))</f>
        <v>HA-5</v>
      </c>
      <c r="M306" t="str" cm="1">
        <f t="array" ref="M306">_xlfn.TEXTJOIN(", ", TRUE, IFERROR(VLOOKUP(_xlfn.TEXTSPLIT(L306, ", "), Index!$C$8:$D$58, 2, FALSE), ""))</f>
        <v>Intelligent &amp; Efficient Factory</v>
      </c>
      <c r="N306" t="str" cm="1">
        <f t="array" ref="N306">_xlfn.TEXTJOIN(", ", TRUE, _xlfn.UNIQUE(_xlfn.FILTERXML("&lt;t&gt;&lt;s&gt;" &amp; SUBSTITUTE(_xlfn.TEXTJOIN(", ", TRUE, _xlfn.UNIQUE(_xlfn._xlws.FILTER(IFERROR(VLOOKUP(LEFT(_xlfn.TEXTSPLIT(L306, ", "), FIND("-", _xlfn.TEXTSPLIT(L306, ", ")) - 1), Index!$F$8:$G$13, 2, FALSE), ""), IFERROR(VLOOKUP(LEFT(_xlfn.TEXTSPLIT(L306, ", "), FIND("-", _xlfn.TEXTSPLIT(L306, ", ")) - 1), Index!$F$8:$G$13, 2, FALSE), "") &lt;&gt; ""))), ", ", "&lt;/s&gt;&lt;s&gt;") &amp; "&lt;/s&gt;&lt;/t&gt;", "//s[normalize-space()]")))</f>
        <v>Hydraulic Applications Ecosystem</v>
      </c>
      <c r="O306" t="str" cm="1">
        <f t="array" ref="O306">IFERROR(INDEX(Index!$C$8:$C$58, MATCH(TRUE, ISNUMBER(SEARCH(Index!$C$8:$C$58, Articles_collection_modified!A306)), 0)), "")</f>
        <v>HA-5</v>
      </c>
      <c r="P306" t="str">
        <f>IFERROR(VLOOKUP(LEFT(O306, FIND("-", O306)-1), Index!$F$8:$G$13, 2, FALSE), "Not Found")</f>
        <v>Hydraulic Applications Ecosystem</v>
      </c>
      <c r="Q306" t="str">
        <f>IFERROR(VLOOKUP(O306, Index!$C$8:$D$58, 2, FALSE), "Not Found")</f>
        <v>Intelligent &amp; Efficient Factory</v>
      </c>
    </row>
    <row r="307" spans="1:17" x14ac:dyDescent="0.3">
      <c r="A307" t="str">
        <f>LEFT(Articles_collection_modified!A307, FIND(",", Articles_collection_modified!A307) - 1)</f>
        <v>Smart Energy-Efficient Robotic Gripper Cuts Production Costs</v>
      </c>
      <c r="B307" t="str">
        <f>MID(Articles_collection_modified!A307, FIND(",", Articles_collection_modified!A307) + 1, FIND(",", Articles_collection_modified!A307, FIND(",", Articles_collection_modified!A307) + 1) - FIND(",", Articles_collection_modified!A307) - 1)</f>
        <v>https://www.assemblymag.com/articles/99163-smart-energy-efficient-robotic-gripper-cuts-production-costs</v>
      </c>
      <c r="C307" t="str">
        <f>IF(ISNUMBER(FIND(", vol",Articles_collection_modified!A307)), MID(Articles_collection_modified!A307, FIND(", vol", Articles_collection_modified!A307) + 5, FIND(",", Articles_collection_modified!A307, FIND(", vol", Articles_collection_modified!A307) + 5) - FIND(", vol", Articles_collection_modified!A307) - 5), MID(Articles_collection_modified!A307, FIND(",vol", Articles_collection_modified!A307) + 4, FIND(",", Articles_collection_modified!A307, FIND(",vol", Articles_collection_modified!A307) + 4) - FIND(",vol",Articles_collection_modified!A307) - 4))</f>
        <v>10</v>
      </c>
      <c r="D307" t="str">
        <f>IF(ISNUMBER(FIND(", 20", Articles_collection_modified!A307)), MID(Articles_collection_modified!A307, FIND(", 20", Articles_collection_modified!A307) + 2, FIND(",", Articles_collection_modified!A307, FIND(", 20", Articles_collection_modified!A307) + 2) - FIND(", 20", Articles_collection_modified!A307) - 2), MID(Articles_collection_modified!A307, FIND(",20", Articles_collection_modified!A307) + 1, FIND(",", Articles_collection_modified!A307, FIND(",20", Articles_collection_modified!A307) + 1) - FIND(",20", Articles_collection_modified!A307) - 1))</f>
        <v>2025-w10</v>
      </c>
      <c r="E307" t="str">
        <f t="shared" si="8"/>
        <v>2025</v>
      </c>
      <c r="F307" t="str">
        <f t="shared" si="9"/>
        <v>10</v>
      </c>
      <c r="G307" t="str" cm="1">
        <f t="array" ref="G307">_xlfn.TEXTJOIN(", ", TRUE, IF(ISNUMBER(SEARCH(Index!$A$8:$A$22, Articles_collection_modified!A307)), Index!$A$8:$A$22, ""))</f>
        <v>Industrial mfg, Robotics</v>
      </c>
      <c r="H307" t="str" cm="1">
        <f t="array" ref="H307">IFERROR(INDEX(Index!$A$8:$A$22, MATCH(TRUE, ISNUMBER(SEARCH(Index!$A$8:$A$22, Articles_collection_modified!A307)), 0)), "")</f>
        <v>Industrial mfg</v>
      </c>
      <c r="I307" t="str" cm="1">
        <f t="array" ref="I307">IFERROR(INDEX(Index!$A$3:$A$5, MATCH(TRUE, ISNUMBER(SEARCH(Index!$A$3:$A$5, Articles_collection_modified!A307)), 0)), "")</f>
        <v>Technology</v>
      </c>
      <c r="J307" t="str" cm="1">
        <f t="array" ref="J307">IFERROR(INDEX(Index!$A$25:$A$69, MATCH(TRUE, ISNUMBER(SEARCH(Index!$A$25:$A$69, Articles_collection_modified!A307)), 0)), "")</f>
        <v>Materials</v>
      </c>
      <c r="K307" t="str" cm="1">
        <f t="array" ref="K307">IFERROR(INDEX(Index!$C$3:$C$5, MATCH(TRUE, ISNUMBER(SEARCH(Index!$C$3:$C$5, Articles_collection_modified!A307)), 0)), "")</f>
        <v>H3</v>
      </c>
      <c r="L307" t="str" cm="1">
        <f t="array" ref="L307">_xlfn.TEXTJOIN(", ", TRUE, IF(ISNUMBER(SEARCH(Index!$C$8:$C$58, Articles_collection_modified!A307)), Index!$C$8:$C$58, ""))</f>
        <v>HA-5, IPr-2</v>
      </c>
      <c r="M307" t="str" cm="1">
        <f t="array" ref="M307">_xlfn.TEXTJOIN(", ", TRUE, IFERROR(VLOOKUP(_xlfn.TEXTSPLIT(L307, ", "), Index!$C$8:$D$58, 2, FALSE), ""))</f>
        <v>Intelligent &amp; Efficient Factory, Advanced Robotics</v>
      </c>
      <c r="N307" t="str" cm="1">
        <f t="array" ref="N307">_xlfn.TEXTJOIN(", ", TRUE, _xlfn.UNIQUE(_xlfn.FILTERXML("&lt;t&gt;&lt;s&gt;" &amp; SUBSTITUTE(_xlfn.TEXTJOIN(", ", TRUE, _xlfn.UNIQUE(_xlfn._xlws.FILTER(IFERROR(VLOOKUP(LEFT(_xlfn.TEXTSPLIT(L307, ", "), FIND("-", _xlfn.TEXTSPLIT(L307, ", ")) - 1), Index!$F$8:$G$13, 2, FALSE), ""), IFERROR(VLOOKUP(LEFT(_xlfn.TEXTSPLIT(L307, ", "), FIND("-", _xlfn.TEXTSPLIT(L307, ", ")) - 1), Index!$F$8:$G$13, 2, FALSE), "") &lt;&gt; ""))), ", ", "&lt;/s&gt;&lt;s&gt;") &amp; "&lt;/s&gt;&lt;/t&gt;", "//s[normalize-space()]")))</f>
        <v>Hydraulic Applications Ecosystem, Intelligent Production</v>
      </c>
      <c r="O307" t="str" cm="1">
        <f t="array" ref="O307">IFERROR(INDEX(Index!$C$8:$C$58, MATCH(TRUE, ISNUMBER(SEARCH(Index!$C$8:$C$58, Articles_collection_modified!A307)), 0)), "")</f>
        <v>HA-5</v>
      </c>
      <c r="P307" t="str">
        <f>IFERROR(VLOOKUP(LEFT(O307, FIND("-", O307)-1), Index!$F$8:$G$13, 2, FALSE), "Not Found")</f>
        <v>Hydraulic Applications Ecosystem</v>
      </c>
      <c r="Q307" t="str">
        <f>IFERROR(VLOOKUP(O307, Index!$C$8:$D$58, 2, FALSE), "Not Found")</f>
        <v>Intelligent &amp; Efficient Factory</v>
      </c>
    </row>
    <row r="308" spans="1:17" x14ac:dyDescent="0.3">
      <c r="A308" t="str">
        <f>LEFT(Articles_collection_modified!A308, FIND(",", Articles_collection_modified!A308) - 1)</f>
        <v>Hydrogen fuel in construction endorsed by Wates</v>
      </c>
      <c r="B308" t="str">
        <f>MID(Articles_collection_modified!A308, FIND(",", Articles_collection_modified!A308) + 1, FIND(",", Articles_collection_modified!A308, FIND(",", Articles_collection_modified!A308) + 1) - FIND(",", Articles_collection_modified!A308) - 1)</f>
        <v>https://www.pbctoday.co.uk/news/energy-news/hydrogen-fuel-in-construction-endorsed-by-wates/150423/</v>
      </c>
      <c r="C308" t="str">
        <f>IF(ISNUMBER(FIND(", vol",Articles_collection_modified!A308)), MID(Articles_collection_modified!A308, FIND(", vol", Articles_collection_modified!A308) + 5, FIND(",", Articles_collection_modified!A308, FIND(", vol", Articles_collection_modified!A308) + 5) - FIND(", vol", Articles_collection_modified!A308) - 5), MID(Articles_collection_modified!A308, FIND(",vol", Articles_collection_modified!A308) + 4, FIND(",", Articles_collection_modified!A308, FIND(",vol", Articles_collection_modified!A308) + 4) - FIND(",vol",Articles_collection_modified!A308) - 4))</f>
        <v>10</v>
      </c>
      <c r="D308" t="str">
        <f>IF(ISNUMBER(FIND(", 20", Articles_collection_modified!A308)), MID(Articles_collection_modified!A308, FIND(", 20", Articles_collection_modified!A308) + 2, FIND(",", Articles_collection_modified!A308, FIND(", 20", Articles_collection_modified!A308) + 2) - FIND(", 20", Articles_collection_modified!A308) - 2), MID(Articles_collection_modified!A308, FIND(",20", Articles_collection_modified!A308) + 1, FIND(",", Articles_collection_modified!A308, FIND(",20", Articles_collection_modified!A308) + 1) - FIND(",20", Articles_collection_modified!A308) - 1))</f>
        <v>2025-w16</v>
      </c>
      <c r="E308" t="str">
        <f t="shared" si="8"/>
        <v>2025</v>
      </c>
      <c r="F308" t="str">
        <f t="shared" si="9"/>
        <v>16</v>
      </c>
      <c r="G308" t="str" cm="1">
        <f t="array" ref="G308">_xlfn.TEXTJOIN(", ", TRUE, IF(ISNUMBER(SEARCH(Index!$A$8:$A$22, Articles_collection_modified!A308)), Index!$A$8:$A$22, ""))</f>
        <v>Sustainability</v>
      </c>
      <c r="H308" t="str" cm="1">
        <f t="array" ref="H308">IFERROR(INDEX(Index!$A$8:$A$22, MATCH(TRUE, ISNUMBER(SEARCH(Index!$A$8:$A$22, Articles_collection_modified!A308)), 0)), "")</f>
        <v>Sustainability</v>
      </c>
      <c r="I308" t="str" cm="1">
        <f t="array" ref="I308">IFERROR(INDEX(Index!$A$3:$A$5, MATCH(TRUE, ISNUMBER(SEARCH(Index!$A$3:$A$5, Articles_collection_modified!A308)), 0)), "")</f>
        <v>Technology</v>
      </c>
      <c r="J308" t="str" cm="1">
        <f t="array" ref="J308">IFERROR(INDEX(Index!$A$25:$A$69, MATCH(TRUE, ISNUMBER(SEARCH(Index!$A$25:$A$69, Articles_collection_modified!A308)), 0)), "")</f>
        <v>Energy Generation</v>
      </c>
      <c r="K308" t="str" cm="1">
        <f t="array" ref="K308">IFERROR(INDEX(Index!$C$3:$C$5, MATCH(TRUE, ISNUMBER(SEARCH(Index!$C$3:$C$5, Articles_collection_modified!A308)), 0)), "")</f>
        <v>H2</v>
      </c>
      <c r="L308" t="str" cm="1">
        <f t="array" ref="L308">_xlfn.TEXTJOIN(", ", TRUE, IF(ISNUMBER(SEARCH(Index!$C$8:$C$58, Articles_collection_modified!A308)), Index!$C$8:$C$58, ""))</f>
        <v>HA-1</v>
      </c>
      <c r="M308" t="str" cm="1">
        <f t="array" ref="M308">_xlfn.TEXTJOIN(", ", TRUE, IFERROR(VLOOKUP(_xlfn.TEXTSPLIT(L308, ", "), Index!$C$8:$D$58, 2, FALSE), ""))</f>
        <v>Green &amp; Connected Construction site</v>
      </c>
      <c r="N308" t="str" cm="1">
        <f t="array" ref="N308">_xlfn.TEXTJOIN(", ", TRUE, _xlfn.UNIQUE(_xlfn.FILTERXML("&lt;t&gt;&lt;s&gt;" &amp; SUBSTITUTE(_xlfn.TEXTJOIN(", ", TRUE, _xlfn.UNIQUE(_xlfn._xlws.FILTER(IFERROR(VLOOKUP(LEFT(_xlfn.TEXTSPLIT(L308, ", "), FIND("-", _xlfn.TEXTSPLIT(L308, ", ")) - 1), Index!$F$8:$G$13, 2, FALSE), ""), IFERROR(VLOOKUP(LEFT(_xlfn.TEXTSPLIT(L308, ", "), FIND("-", _xlfn.TEXTSPLIT(L308, ", ")) - 1), Index!$F$8:$G$13, 2, FALSE), "") &lt;&gt; ""))), ", ", "&lt;/s&gt;&lt;s&gt;") &amp; "&lt;/s&gt;&lt;/t&gt;", "//s[normalize-space()]")))</f>
        <v>Hydraulic Applications Ecosystem</v>
      </c>
      <c r="O308" t="str" cm="1">
        <f t="array" ref="O308">IFERROR(INDEX(Index!$C$8:$C$58, MATCH(TRUE, ISNUMBER(SEARCH(Index!$C$8:$C$58, Articles_collection_modified!A308)), 0)), "")</f>
        <v>HA-1</v>
      </c>
      <c r="P308" t="str">
        <f>IFERROR(VLOOKUP(LEFT(O308, FIND("-", O308)-1), Index!$F$8:$G$13, 2, FALSE), "Not Found")</f>
        <v>Hydraulic Applications Ecosystem</v>
      </c>
      <c r="Q308" t="str">
        <f>IFERROR(VLOOKUP(O308, Index!$C$8:$D$58, 2, FALSE), "Not Found")</f>
        <v>Green &amp; Connected Construction site</v>
      </c>
    </row>
    <row r="309" spans="1:17" x14ac:dyDescent="0.3">
      <c r="A309" t="str">
        <f>LEFT(Articles_collection_modified!A309, FIND(",", Articles_collection_modified!A309) - 1)</f>
        <v>Worldâ€™s first Low Carbon Ratings system for cement and concrete launched</v>
      </c>
      <c r="B309" t="str">
        <f>MID(Articles_collection_modified!A309, FIND(",", Articles_collection_modified!A309) + 1, FIND(",", Articles_collection_modified!A309, FIND(",", Articles_collection_modified!A309) + 1) - FIND(",", Articles_collection_modified!A309) - 1)</f>
        <v>https://www.pbctoday.co.uk/news/energy-news/worlds-first-low-carbon-ratings-system-for-cement-and-concrete-launched/150589/</v>
      </c>
      <c r="C309" t="str">
        <f>IF(ISNUMBER(FIND(", vol",Articles_collection_modified!A309)), MID(Articles_collection_modified!A309, FIND(", vol", Articles_collection_modified!A309) + 5, FIND(",", Articles_collection_modified!A309, FIND(", vol", Articles_collection_modified!A309) + 5) - FIND(", vol", Articles_collection_modified!A309) - 5), MID(Articles_collection_modified!A309, FIND(",vol", Articles_collection_modified!A309) + 4, FIND(",", Articles_collection_modified!A309, FIND(",vol", Articles_collection_modified!A309) + 4) - FIND(",vol",Articles_collection_modified!A309) - 4))</f>
        <v>10</v>
      </c>
      <c r="D309" t="str">
        <f>IF(ISNUMBER(FIND(", 20", Articles_collection_modified!A309)), MID(Articles_collection_modified!A309, FIND(", 20", Articles_collection_modified!A309) + 2, FIND(",", Articles_collection_modified!A309, FIND(", 20", Articles_collection_modified!A309) + 2) - FIND(", 20", Articles_collection_modified!A309) - 2), MID(Articles_collection_modified!A309, FIND(",20", Articles_collection_modified!A309) + 1, FIND(",", Articles_collection_modified!A309, FIND(",20", Articles_collection_modified!A309) + 1) - FIND(",20", Articles_collection_modified!A309) - 1))</f>
        <v>2025-w17</v>
      </c>
      <c r="E309" t="str">
        <f t="shared" si="8"/>
        <v>2025</v>
      </c>
      <c r="F309" t="str">
        <f t="shared" si="9"/>
        <v>17</v>
      </c>
      <c r="G309" t="str" cm="1">
        <f t="array" ref="G309">_xlfn.TEXTJOIN(", ", TRUE, IF(ISNUMBER(SEARCH(Index!$A$8:$A$22, Articles_collection_modified!A309)), Index!$A$8:$A$22, ""))</f>
        <v>Sustainability</v>
      </c>
      <c r="H309" t="str" cm="1">
        <f t="array" ref="H309">IFERROR(INDEX(Index!$A$8:$A$22, MATCH(TRUE, ISNUMBER(SEARCH(Index!$A$8:$A$22, Articles_collection_modified!A309)), 0)), "")</f>
        <v>Sustainability</v>
      </c>
      <c r="I309" t="str" cm="1">
        <f t="array" ref="I309">IFERROR(INDEX(Index!$A$3:$A$5, MATCH(TRUE, ISNUMBER(SEARCH(Index!$A$3:$A$5, Articles_collection_modified!A309)), 0)), "")</f>
        <v>SEEP</v>
      </c>
      <c r="J309" t="str" cm="1">
        <f t="array" ref="J309">IFERROR(INDEX(Index!$A$25:$A$69, MATCH(TRUE, ISNUMBER(SEARCH(Index!$A$25:$A$69, Articles_collection_modified!A309)), 0)), "")</f>
        <v>regulation</v>
      </c>
      <c r="K309" t="str" cm="1">
        <f t="array" ref="K309">IFERROR(INDEX(Index!$C$3:$C$5, MATCH(TRUE, ISNUMBER(SEARCH(Index!$C$3:$C$5, Articles_collection_modified!A309)), 0)), "")</f>
        <v>H2</v>
      </c>
      <c r="L309" t="str" cm="1">
        <f t="array" ref="L309">_xlfn.TEXTJOIN(", ", TRUE, IF(ISNUMBER(SEARCH(Index!$C$8:$C$58, Articles_collection_modified!A309)), Index!$C$8:$C$58, ""))</f>
        <v>HA-1</v>
      </c>
      <c r="M309" t="str" cm="1">
        <f t="array" ref="M309">_xlfn.TEXTJOIN(", ", TRUE, IFERROR(VLOOKUP(_xlfn.TEXTSPLIT(L309, ", "), Index!$C$8:$D$58, 2, FALSE), ""))</f>
        <v>Green &amp; Connected Construction site</v>
      </c>
      <c r="N309" t="str" cm="1">
        <f t="array" ref="N309">_xlfn.TEXTJOIN(", ", TRUE, _xlfn.UNIQUE(_xlfn.FILTERXML("&lt;t&gt;&lt;s&gt;" &amp; SUBSTITUTE(_xlfn.TEXTJOIN(", ", TRUE, _xlfn.UNIQUE(_xlfn._xlws.FILTER(IFERROR(VLOOKUP(LEFT(_xlfn.TEXTSPLIT(L309, ", "), FIND("-", _xlfn.TEXTSPLIT(L309, ", ")) - 1), Index!$F$8:$G$13, 2, FALSE), ""), IFERROR(VLOOKUP(LEFT(_xlfn.TEXTSPLIT(L309, ", "), FIND("-", _xlfn.TEXTSPLIT(L309, ", ")) - 1), Index!$F$8:$G$13, 2, FALSE), "") &lt;&gt; ""))), ", ", "&lt;/s&gt;&lt;s&gt;") &amp; "&lt;/s&gt;&lt;/t&gt;", "//s[normalize-space()]")))</f>
        <v>Hydraulic Applications Ecosystem</v>
      </c>
      <c r="O309" t="str" cm="1">
        <f t="array" ref="O309">IFERROR(INDEX(Index!$C$8:$C$58, MATCH(TRUE, ISNUMBER(SEARCH(Index!$C$8:$C$58, Articles_collection_modified!A309)), 0)), "")</f>
        <v>HA-1</v>
      </c>
      <c r="P309" t="str">
        <f>IFERROR(VLOOKUP(LEFT(O309, FIND("-", O309)-1), Index!$F$8:$G$13, 2, FALSE), "Not Found")</f>
        <v>Hydraulic Applications Ecosystem</v>
      </c>
      <c r="Q309" t="str">
        <f>IFERROR(VLOOKUP(O309, Index!$C$8:$D$58, 2, FALSE), "Not Found")</f>
        <v>Green &amp; Connected Construction site</v>
      </c>
    </row>
    <row r="310" spans="1:17" x14ac:dyDescent="0.3">
      <c r="A310" t="str">
        <f>LEFT(Articles_collection_modified!A310, FIND(",", Articles_collection_modified!A310) - 1)</f>
        <v>[VIDEO] Record-breaking monopile installation sets foundation for Â£4bn offshore windfarm</v>
      </c>
      <c r="B310" t="str">
        <f>MID(Articles_collection_modified!A310, FIND(",", Articles_collection_modified!A310) + 1, FIND(",", Articles_collection_modified!A310, FIND(",", Articles_collection_modified!A310) + 1) - FIND(",", Articles_collection_modified!A310) - 1)</f>
        <v>https://www.pbctoday.co.uk/news/energy-news/record-breaking-monopile-installation-sets-foundation-for-4bn-offshore-windfarm/150603/</v>
      </c>
      <c r="C310" t="str">
        <f>IF(ISNUMBER(FIND(", vol",Articles_collection_modified!A310)), MID(Articles_collection_modified!A310, FIND(", vol", Articles_collection_modified!A310) + 5, FIND(",", Articles_collection_modified!A310, FIND(", vol", Articles_collection_modified!A310) + 5) - FIND(", vol", Articles_collection_modified!A310) - 5), MID(Articles_collection_modified!A310, FIND(",vol", Articles_collection_modified!A310) + 4, FIND(",", Articles_collection_modified!A310, FIND(",vol", Articles_collection_modified!A310) + 4) - FIND(",vol",Articles_collection_modified!A310) - 4))</f>
        <v>10</v>
      </c>
      <c r="D310" t="str">
        <f>IF(ISNUMBER(FIND(", 20", Articles_collection_modified!A310)), MID(Articles_collection_modified!A310, FIND(", 20", Articles_collection_modified!A310) + 2, FIND(",", Articles_collection_modified!A310, FIND(", 20", Articles_collection_modified!A310) + 2) - FIND(", 20", Articles_collection_modified!A310) - 2), MID(Articles_collection_modified!A310, FIND(",20", Articles_collection_modified!A310) + 1, FIND(",", Articles_collection_modified!A310, FIND(",20", Articles_collection_modified!A310) + 1) - FIND(",20", Articles_collection_modified!A310) - 1))</f>
        <v>2025-w18</v>
      </c>
      <c r="E310" t="str">
        <f t="shared" si="8"/>
        <v>2025</v>
      </c>
      <c r="F310" t="str">
        <f t="shared" si="9"/>
        <v>18</v>
      </c>
      <c r="G310" t="str" cm="1">
        <f t="array" ref="G310">_xlfn.TEXTJOIN(", ", TRUE, IF(ISNUMBER(SEARCH(Index!$A$8:$A$22, Articles_collection_modified!A310)), Index!$A$8:$A$22, ""))</f>
        <v>Industrial applications</v>
      </c>
      <c r="H310" t="str" cm="1">
        <f t="array" ref="H310">IFERROR(INDEX(Index!$A$8:$A$22, MATCH(TRUE, ISNUMBER(SEARCH(Index!$A$8:$A$22, Articles_collection_modified!A310)), 0)), "")</f>
        <v>Industrial applications</v>
      </c>
      <c r="I310" t="str" cm="1">
        <f t="array" ref="I310">IFERROR(INDEX(Index!$A$3:$A$5, MATCH(TRUE, ISNUMBER(SEARCH(Index!$A$3:$A$5, Articles_collection_modified!A310)), 0)), "")</f>
        <v>SEEP</v>
      </c>
      <c r="J310" t="str" cm="1">
        <f t="array" ref="J310">IFERROR(INDEX(Index!$A$25:$A$69, MATCH(TRUE, ISNUMBER(SEARCH(Index!$A$25:$A$69, Articles_collection_modified!A310)), 0)), "")</f>
        <v>market development</v>
      </c>
      <c r="K310" t="str" cm="1">
        <f t="array" ref="K310">IFERROR(INDEX(Index!$C$3:$C$5, MATCH(TRUE, ISNUMBER(SEARCH(Index!$C$3:$C$5, Articles_collection_modified!A310)), 0)), "")</f>
        <v>H1</v>
      </c>
      <c r="L310" t="str" cm="1">
        <f t="array" ref="L310">_xlfn.TEXTJOIN(", ", TRUE, IF(ISNUMBER(SEARCH(Index!$C$8:$C$58, Articles_collection_modified!A310)), Index!$C$8:$C$58, ""))</f>
        <v>HA-2</v>
      </c>
      <c r="M310" t="str" cm="1">
        <f t="array" ref="M310">_xlfn.TEXTJOIN(", ", TRUE, IFERROR(VLOOKUP(_xlfn.TEXTSPLIT(L310, ", "), Index!$C$8:$D$58, 2, FALSE), ""))</f>
        <v>Advanced Wind Power</v>
      </c>
      <c r="N310" t="str" cm="1">
        <f t="array" ref="N310">_xlfn.TEXTJOIN(", ", TRUE, _xlfn.UNIQUE(_xlfn.FILTERXML("&lt;t&gt;&lt;s&gt;" &amp; SUBSTITUTE(_xlfn.TEXTJOIN(", ", TRUE, _xlfn.UNIQUE(_xlfn._xlws.FILTER(IFERROR(VLOOKUP(LEFT(_xlfn.TEXTSPLIT(L310, ", "), FIND("-", _xlfn.TEXTSPLIT(L310, ", ")) - 1), Index!$F$8:$G$13, 2, FALSE), ""), IFERROR(VLOOKUP(LEFT(_xlfn.TEXTSPLIT(L310, ", "), FIND("-", _xlfn.TEXTSPLIT(L310, ", ")) - 1), Index!$F$8:$G$13, 2, FALSE), "") &lt;&gt; ""))), ", ", "&lt;/s&gt;&lt;s&gt;") &amp; "&lt;/s&gt;&lt;/t&gt;", "//s[normalize-space()]")))</f>
        <v>Hydraulic Applications Ecosystem</v>
      </c>
      <c r="O310" t="str" cm="1">
        <f t="array" ref="O310">IFERROR(INDEX(Index!$C$8:$C$58, MATCH(TRUE, ISNUMBER(SEARCH(Index!$C$8:$C$58, Articles_collection_modified!A310)), 0)), "")</f>
        <v>HA-2</v>
      </c>
      <c r="P310" t="str">
        <f>IFERROR(VLOOKUP(LEFT(O310, FIND("-", O310)-1), Index!$F$8:$G$13, 2, FALSE), "Not Found")</f>
        <v>Hydraulic Applications Ecosystem</v>
      </c>
      <c r="Q310" t="str">
        <f>IFERROR(VLOOKUP(O310, Index!$C$8:$D$58, 2, FALSE), "Not Found")</f>
        <v>Advanced Wind Power</v>
      </c>
    </row>
    <row r="311" spans="1:17" x14ac:dyDescent="0.3">
      <c r="A311" t="str">
        <f>LEFT(Articles_collection_modified!A311, FIND(",", Articles_collection_modified!A311) - 1)</f>
        <v>Addressing Manufacturing Challenges in Wind Energy: Faccin's Tailored Solutions for Wind Towers and Foundations</v>
      </c>
      <c r="B311" t="str">
        <f>MID(Articles_collection_modified!A311, FIND(",", Articles_collection_modified!A311) + 1, FIND(",", Articles_collection_modified!A311, FIND(",", Articles_collection_modified!A311) + 1) - FIND(",", Articles_collection_modified!A311) - 1)</f>
        <v>https://www.offshorewind.biz/2025/04/04/addressing-manufacturing-challenges-in-wind-energy-faccins-tailored-solutions-for-wind-towers-and-foundations/</v>
      </c>
      <c r="C311" t="str">
        <f>IF(ISNUMBER(FIND(", vol",Articles_collection_modified!A311)), MID(Articles_collection_modified!A311, FIND(", vol", Articles_collection_modified!A311) + 5, FIND(",", Articles_collection_modified!A311, FIND(", vol", Articles_collection_modified!A311) + 5) - FIND(", vol", Articles_collection_modified!A311) - 5), MID(Articles_collection_modified!A311, FIND(",vol", Articles_collection_modified!A311) + 4, FIND(",", Articles_collection_modified!A311, FIND(",vol", Articles_collection_modified!A311) + 4) - FIND(",vol",Articles_collection_modified!A311) - 4))</f>
        <v>10</v>
      </c>
      <c r="D311" t="str">
        <f>IF(ISNUMBER(FIND(", 20", Articles_collection_modified!A311)), MID(Articles_collection_modified!A311, FIND(", 20", Articles_collection_modified!A311) + 2, FIND(",", Articles_collection_modified!A311, FIND(", 20", Articles_collection_modified!A311) + 2) - FIND(", 20", Articles_collection_modified!A311) - 2), MID(Articles_collection_modified!A311, FIND(",20", Articles_collection_modified!A311) + 1, FIND(",", Articles_collection_modified!A311, FIND(",20", Articles_collection_modified!A311) + 1) - FIND(",20", Articles_collection_modified!A311) - 1))</f>
        <v>2025-w14</v>
      </c>
      <c r="E311" t="str">
        <f t="shared" si="8"/>
        <v>2025</v>
      </c>
      <c r="F311" t="str">
        <f t="shared" si="9"/>
        <v>14</v>
      </c>
      <c r="G311" t="str" cm="1">
        <f t="array" ref="G311">_xlfn.TEXTJOIN(", ", TRUE, IF(ISNUMBER(SEARCH(Index!$A$8:$A$22, Articles_collection_modified!A311)), Index!$A$8:$A$22, ""))</f>
        <v>Industrial applications</v>
      </c>
      <c r="H311" t="str" cm="1">
        <f t="array" ref="H311">IFERROR(INDEX(Index!$A$8:$A$22, MATCH(TRUE, ISNUMBER(SEARCH(Index!$A$8:$A$22, Articles_collection_modified!A311)), 0)), "")</f>
        <v>Industrial applications</v>
      </c>
      <c r="I311" t="str" cm="1">
        <f t="array" ref="I311">IFERROR(INDEX(Index!$A$3:$A$5, MATCH(TRUE, ISNUMBER(SEARCH(Index!$A$3:$A$5, Articles_collection_modified!A311)), 0)), "")</f>
        <v>Technology</v>
      </c>
      <c r="J311" t="str" cm="1">
        <f t="array" ref="J311">IFERROR(INDEX(Index!$A$25:$A$69, MATCH(TRUE, ISNUMBER(SEARCH(Index!$A$25:$A$69, Articles_collection_modified!A311)), 0)), "")</f>
        <v>Manufacturing</v>
      </c>
      <c r="K311" t="str" cm="1">
        <f t="array" ref="K311">IFERROR(INDEX(Index!$C$3:$C$5, MATCH(TRUE, ISNUMBER(SEARCH(Index!$C$3:$C$5, Articles_collection_modified!A311)), 0)), "")</f>
        <v>H1</v>
      </c>
      <c r="L311" t="str" cm="1">
        <f t="array" ref="L311">_xlfn.TEXTJOIN(", ", TRUE, IF(ISNUMBER(SEARCH(Index!$C$8:$C$58, Articles_collection_modified!A311)), Index!$C$8:$C$58, ""))</f>
        <v>HA-2, HA-5</v>
      </c>
      <c r="M311" t="str" cm="1">
        <f t="array" ref="M311">_xlfn.TEXTJOIN(", ", TRUE, IFERROR(VLOOKUP(_xlfn.TEXTSPLIT(L311, ", "), Index!$C$8:$D$58, 2, FALSE), ""))</f>
        <v>Advanced Wind Power, Intelligent &amp; Efficient Factory</v>
      </c>
      <c r="N311" t="str" cm="1">
        <f t="array" ref="N311">_xlfn.TEXTJOIN(", ", TRUE, _xlfn.UNIQUE(_xlfn.FILTERXML("&lt;t&gt;&lt;s&gt;" &amp; SUBSTITUTE(_xlfn.TEXTJOIN(", ", TRUE, _xlfn.UNIQUE(_xlfn._xlws.FILTER(IFERROR(VLOOKUP(LEFT(_xlfn.TEXTSPLIT(L311, ", "), FIND("-", _xlfn.TEXTSPLIT(L311, ", ")) - 1), Index!$F$8:$G$13, 2, FALSE), ""), IFERROR(VLOOKUP(LEFT(_xlfn.TEXTSPLIT(L311, ", "), FIND("-", _xlfn.TEXTSPLIT(L311, ", ")) - 1), Index!$F$8:$G$13, 2, FALSE), "") &lt;&gt; ""))), ", ", "&lt;/s&gt;&lt;s&gt;") &amp; "&lt;/s&gt;&lt;/t&gt;", "//s[normalize-space()]")))</f>
        <v>Hydraulic Applications Ecosystem</v>
      </c>
      <c r="O311" t="str" cm="1">
        <f t="array" ref="O311">IFERROR(INDEX(Index!$C$8:$C$58, MATCH(TRUE, ISNUMBER(SEARCH(Index!$C$8:$C$58, Articles_collection_modified!A311)), 0)), "")</f>
        <v>HA-2</v>
      </c>
      <c r="P311" t="str">
        <f>IFERROR(VLOOKUP(LEFT(O311, FIND("-", O311)-1), Index!$F$8:$G$13, 2, FALSE), "Not Found")</f>
        <v>Hydraulic Applications Ecosystem</v>
      </c>
      <c r="Q311" t="str">
        <f>IFERROR(VLOOKUP(O311, Index!$C$8:$D$58, 2, FALSE), "Not Found")</f>
        <v>Advanced Wind Power</v>
      </c>
    </row>
    <row r="312" spans="1:17" x14ac:dyDescent="0.3">
      <c r="A312" t="str">
        <f>LEFT(Articles_collection_modified!A312, FIND(",", Articles_collection_modified!A312) - 1)</f>
        <v>Gazelle Cleared to Use Portuguese Site for Floating Wind Demo Project</v>
      </c>
      <c r="B312" t="str">
        <f>MID(Articles_collection_modified!A312, FIND(",", Articles_collection_modified!A312) + 1, FIND(",", Articles_collection_modified!A312, FIND(",", Articles_collection_modified!A312) + 1) - FIND(",", Articles_collection_modified!A312) - 1)</f>
        <v>https://www.offshorewind.biz/2025/04/11/gazelle-cleared-to-use-portuguese-site-for-floating-wind-demo-project/</v>
      </c>
      <c r="C312" t="str">
        <f>IF(ISNUMBER(FIND(", vol",Articles_collection_modified!A312)), MID(Articles_collection_modified!A312, FIND(", vol", Articles_collection_modified!A312) + 5, FIND(",", Articles_collection_modified!A312, FIND(", vol", Articles_collection_modified!A312) + 5) - FIND(", vol", Articles_collection_modified!A312) - 5), MID(Articles_collection_modified!A312, FIND(",vol", Articles_collection_modified!A312) + 4, FIND(",", Articles_collection_modified!A312, FIND(",vol", Articles_collection_modified!A312) + 4) - FIND(",vol",Articles_collection_modified!A312) - 4))</f>
        <v>10</v>
      </c>
      <c r="D312" t="str">
        <f>IF(ISNUMBER(FIND(", 20", Articles_collection_modified!A312)), MID(Articles_collection_modified!A312, FIND(", 20", Articles_collection_modified!A312) + 2, FIND(",", Articles_collection_modified!A312, FIND(", 20", Articles_collection_modified!A312) + 2) - FIND(", 20", Articles_collection_modified!A312) - 2), MID(Articles_collection_modified!A312, FIND(",20", Articles_collection_modified!A312) + 1, FIND(",", Articles_collection_modified!A312, FIND(",20", Articles_collection_modified!A312) + 1) - FIND(",20", Articles_collection_modified!A312) - 1))</f>
        <v>2025-w15</v>
      </c>
      <c r="E312" t="str">
        <f t="shared" si="8"/>
        <v>2025</v>
      </c>
      <c r="F312" t="str">
        <f t="shared" si="9"/>
        <v>15</v>
      </c>
      <c r="G312" t="str" cm="1">
        <f t="array" ref="G312">_xlfn.TEXTJOIN(", ", TRUE, IF(ISNUMBER(SEARCH(Index!$A$8:$A$22, Articles_collection_modified!A312)), Index!$A$8:$A$22, ""))</f>
        <v>Industrial applications</v>
      </c>
      <c r="H312" t="str" cm="1">
        <f t="array" ref="H312">IFERROR(INDEX(Index!$A$8:$A$22, MATCH(TRUE, ISNUMBER(SEARCH(Index!$A$8:$A$22, Articles_collection_modified!A312)), 0)), "")</f>
        <v>Industrial applications</v>
      </c>
      <c r="I312" t="str" cm="1">
        <f t="array" ref="I312">IFERROR(INDEX(Index!$A$3:$A$5, MATCH(TRUE, ISNUMBER(SEARCH(Index!$A$3:$A$5, Articles_collection_modified!A312)), 0)), "")</f>
        <v>Technology</v>
      </c>
      <c r="J312" t="str" cm="1">
        <f t="array" ref="J312">IFERROR(INDEX(Index!$A$25:$A$69, MATCH(TRUE, ISNUMBER(SEARCH(Index!$A$25:$A$69, Articles_collection_modified!A312)), 0)), "")</f>
        <v>Prototype</v>
      </c>
      <c r="K312" t="str" cm="1">
        <f t="array" ref="K312">IFERROR(INDEX(Index!$C$3:$C$5, MATCH(TRUE, ISNUMBER(SEARCH(Index!$C$3:$C$5, Articles_collection_modified!A312)), 0)), "")</f>
        <v>H2</v>
      </c>
      <c r="L312" t="str" cm="1">
        <f t="array" ref="L312">_xlfn.TEXTJOIN(", ", TRUE, IF(ISNUMBER(SEARCH(Index!$C$8:$C$58, Articles_collection_modified!A312)), Index!$C$8:$C$58, ""))</f>
        <v>HA-2, NB-6</v>
      </c>
      <c r="M312" t="str" cm="1">
        <f t="array" ref="M312">_xlfn.TEXTJOIN(", ", TRUE, IFERROR(VLOOKUP(_xlfn.TEXTSPLIT(L312, ", "), Index!$C$8:$D$58, 2, FALSE), ""))</f>
        <v>Advanced Wind Power, Green Energy System</v>
      </c>
      <c r="N312" t="str" cm="1">
        <f t="array" ref="N312">_xlfn.TEXTJOIN(", ", TRUE, _xlfn.UNIQUE(_xlfn.FILTERXML("&lt;t&gt;&lt;s&gt;" &amp; SUBSTITUTE(_xlfn.TEXTJOIN(", ", TRUE, _xlfn.UNIQUE(_xlfn._xlws.FILTER(IFERROR(VLOOKUP(LEFT(_xlfn.TEXTSPLIT(L312, ", "), FIND("-", _xlfn.TEXTSPLIT(L312, ", ")) - 1), Index!$F$8:$G$13, 2, FALSE), ""), IFERROR(VLOOKUP(LEFT(_xlfn.TEXTSPLIT(L312, ", "), FIND("-", _xlfn.TEXTSPLIT(L312, ", ")) - 1), Index!$F$8:$G$13, 2, FALSE), "") &lt;&gt; ""))), ", ", "&lt;/s&gt;&lt;s&gt;") &amp; "&lt;/s&gt;&lt;/t&gt;", "//s[normalize-space()]")))</f>
        <v>Hydraulic Applications Ecosystem, New Business</v>
      </c>
      <c r="O312" t="str" cm="1">
        <f t="array" ref="O312">IFERROR(INDEX(Index!$C$8:$C$58, MATCH(TRUE, ISNUMBER(SEARCH(Index!$C$8:$C$58, Articles_collection_modified!A312)), 0)), "")</f>
        <v>HA-2</v>
      </c>
      <c r="P312" t="str">
        <f>IFERROR(VLOOKUP(LEFT(O312, FIND("-", O312)-1), Index!$F$8:$G$13, 2, FALSE), "Not Found")</f>
        <v>Hydraulic Applications Ecosystem</v>
      </c>
      <c r="Q312" t="str">
        <f>IFERROR(VLOOKUP(O312, Index!$C$8:$D$58, 2, FALSE), "Not Found")</f>
        <v>Advanced Wind Power</v>
      </c>
    </row>
    <row r="313" spans="1:17" x14ac:dyDescent="0.3">
      <c r="A313" t="str">
        <f>LEFT(Articles_collection_modified!A313, FIND(",", Articles_collection_modified!A313) - 1)</f>
        <v>The Technologies Enabling Digitalization of Fluid Power Systems</v>
      </c>
      <c r="B313" t="str">
        <f>MID(Articles_collection_modified!A313, FIND(",", Articles_collection_modified!A313) + 1, FIND(",", Articles_collection_modified!A313, FIND(",", Articles_collection_modified!A313) + 1) - FIND(",", Articles_collection_modified!A313) - 1)</f>
        <v>https://www.powermotiontech.com/hydraulics/video/55270491/the-technologies-enabling-digitalization-of-fluid-power-systems</v>
      </c>
      <c r="C313" t="str">
        <f>IF(ISNUMBER(FIND(", vol",Articles_collection_modified!A313)), MID(Articles_collection_modified!A313, FIND(", vol", Articles_collection_modified!A313) + 5, FIND(",", Articles_collection_modified!A313, FIND(", vol", Articles_collection_modified!A313) + 5) - FIND(", vol", Articles_collection_modified!A313) - 5), MID(Articles_collection_modified!A313, FIND(",vol", Articles_collection_modified!A313) + 4, FIND(",", Articles_collection_modified!A313, FIND(",vol", Articles_collection_modified!A313) + 4) - FIND(",vol",Articles_collection_modified!A313) - 4))</f>
        <v>8</v>
      </c>
      <c r="D313" t="str">
        <f>IF(ISNUMBER(FIND(", 20", Articles_collection_modified!A313)), MID(Articles_collection_modified!A313, FIND(", 20", Articles_collection_modified!A313) + 2, FIND(",", Articles_collection_modified!A313, FIND(", 20", Articles_collection_modified!A313) + 2) - FIND(", 20", Articles_collection_modified!A313) - 2), MID(Articles_collection_modified!A313, FIND(",20", Articles_collection_modified!A313) + 1, FIND(",", Articles_collection_modified!A313, FIND(",20", Articles_collection_modified!A313) + 1) - FIND(",20", Articles_collection_modified!A313) - 1))</f>
        <v>2025-w08</v>
      </c>
      <c r="E313" t="str">
        <f t="shared" si="8"/>
        <v>2025</v>
      </c>
      <c r="F313" t="str">
        <f t="shared" si="9"/>
        <v>08</v>
      </c>
      <c r="G313" t="str" cm="1">
        <f t="array" ref="G313">_xlfn.TEXTJOIN(", ", TRUE, IF(ISNUMBER(SEARCH(Index!$A$8:$A$22, Articles_collection_modified!A313)), Index!$A$8:$A$22, ""))</f>
        <v>Hydraulics</v>
      </c>
      <c r="H313" t="str" cm="1">
        <f t="array" ref="H313">IFERROR(INDEX(Index!$A$8:$A$22, MATCH(TRUE, ISNUMBER(SEARCH(Index!$A$8:$A$22, Articles_collection_modified!A313)), 0)), "")</f>
        <v>Hydraulics</v>
      </c>
      <c r="I313" t="str" cm="1">
        <f t="array" ref="I313">IFERROR(INDEX(Index!$A$3:$A$5, MATCH(TRUE, ISNUMBER(SEARCH(Index!$A$3:$A$5, Articles_collection_modified!A313)), 0)), "")</f>
        <v>Technology</v>
      </c>
      <c r="J313" t="str" cm="1">
        <f t="array" ref="J313">IFERROR(INDEX(Index!$A$25:$A$69, MATCH(TRUE, ISNUMBER(SEARCH(Index!$A$25:$A$69, Articles_collection_modified!A313)), 0)), "")</f>
        <v>System</v>
      </c>
      <c r="K313" t="str" cm="1">
        <f t="array" ref="K313">IFERROR(INDEX(Index!$C$3:$C$5, MATCH(TRUE, ISNUMBER(SEARCH(Index!$C$3:$C$5, Articles_collection_modified!A313)), 0)), "")</f>
        <v>H1</v>
      </c>
      <c r="L313" t="str" cm="1">
        <f t="array" ref="L313">_xlfn.TEXTJOIN(", ", TRUE, IF(ISNUMBER(SEARCH(Index!$C$8:$C$58, Articles_collection_modified!A313)), Index!$C$8:$C$58, ""))</f>
        <v/>
      </c>
      <c r="M313" t="str" cm="1">
        <f t="array" ref="M313">_xlfn.TEXTJOIN(", ", TRUE, IFERROR(VLOOKUP(_xlfn.TEXTSPLIT(L313, ", "), Index!$C$8:$D$58, 2, FALSE), ""))</f>
        <v/>
      </c>
      <c r="N313" t="e" cm="1" vm="1">
        <f t="array" ref="N313">_xlfn.TEXTJOIN(", ", TRUE, _xlfn.UNIQUE(_xlfn.FILTERXML("&lt;t&gt;&lt;s&gt;" &amp; SUBSTITUTE(_xlfn.TEXTJOIN(", ", TRUE, _xlfn.UNIQUE(_xlfn._xlws.FILTER(IFERROR(VLOOKUP(LEFT(_xlfn.TEXTSPLIT(L313, ", "), FIND("-", _xlfn.TEXTSPLIT(L313, ", ")) - 1), Index!$F$8:$G$13, 2, FALSE), ""), IFERROR(VLOOKUP(LEFT(_xlfn.TEXTSPLIT(L313, ", "), FIND("-", _xlfn.TEXTSPLIT(L313, ", ")) - 1), Index!$F$8:$G$13, 2, FALSE), "") &lt;&gt; ""))), ", ", "&lt;/s&gt;&lt;s&gt;") &amp; "&lt;/s&gt;&lt;/t&gt;", "//s[normalize-space()]")))</f>
        <v>#VALUE!</v>
      </c>
      <c r="O313" t="str" cm="1">
        <f t="array" ref="O313">IFERROR(INDEX(Index!$C$8:$C$58, MATCH(TRUE, ISNUMBER(SEARCH(Index!$C$8:$C$58, Articles_collection_modified!A313)), 0)), "")</f>
        <v/>
      </c>
      <c r="P313" t="str">
        <f>IFERROR(VLOOKUP(LEFT(O313, FIND("-", O313)-1), Index!$F$8:$G$13, 2, FALSE), "Not Found")</f>
        <v>Not Found</v>
      </c>
      <c r="Q313" t="str">
        <f>IFERROR(VLOOKUP(O313, Index!$C$8:$D$58, 2, FALSE), "Not Found")</f>
        <v>Not Found</v>
      </c>
    </row>
    <row r="314" spans="1:17" x14ac:dyDescent="0.3">
      <c r="A314" t="str">
        <f>LEFT(Articles_collection_modified!A314, FIND(",", Articles_collection_modified!A314) - 1)</f>
        <v>Bosch Rexroth HydraForce to showcase range of compact hydraulics at bauma</v>
      </c>
      <c r="B314" t="str">
        <f>MID(Articles_collection_modified!A314, FIND(",", Articles_collection_modified!A314) + 1, FIND(",", Articles_collection_modified!A314, FIND(",", Articles_collection_modified!A314) + 1) - FIND(",", Articles_collection_modified!A314) - 1)</f>
        <v>https://www.mobilehydraulictips.com/bosch-rexroth-hydraforce-to-showcase-range-of-compact-hydraulics-at-bauma/</v>
      </c>
      <c r="C314" t="str">
        <f>IF(ISNUMBER(FIND(", vol",Articles_collection_modified!A314)), MID(Articles_collection_modified!A314, FIND(", vol", Articles_collection_modified!A314) + 5, FIND(",", Articles_collection_modified!A314, FIND(", vol", Articles_collection_modified!A314) + 5) - FIND(", vol", Articles_collection_modified!A314) - 5), MID(Articles_collection_modified!A314, FIND(",vol", Articles_collection_modified!A314) + 4, FIND(",", Articles_collection_modified!A314, FIND(",vol", Articles_collection_modified!A314) + 4) - FIND(",vol",Articles_collection_modified!A314) - 4))</f>
        <v>8</v>
      </c>
      <c r="D314" t="str">
        <f>IF(ISNUMBER(FIND(", 20", Articles_collection_modified!A314)), MID(Articles_collection_modified!A314, FIND(", 20", Articles_collection_modified!A314) + 2, FIND(",", Articles_collection_modified!A314, FIND(", 20", Articles_collection_modified!A314) + 2) - FIND(", 20", Articles_collection_modified!A314) - 2), MID(Articles_collection_modified!A314, FIND(",20", Articles_collection_modified!A314) + 1, FIND(",", Articles_collection_modified!A314, FIND(",20", Articles_collection_modified!A314) + 1) - FIND(",20", Articles_collection_modified!A314) - 1))</f>
        <v>2025-w08</v>
      </c>
      <c r="E314" t="str">
        <f t="shared" si="8"/>
        <v>2025</v>
      </c>
      <c r="F314" t="str">
        <f t="shared" si="9"/>
        <v>08</v>
      </c>
      <c r="G314" t="str" cm="1">
        <f t="array" ref="G314">_xlfn.TEXTJOIN(", ", TRUE, IF(ISNUMBER(SEARCH(Index!$A$8:$A$22, Articles_collection_modified!A314)), Index!$A$8:$A$22, ""))</f>
        <v>Hydraulics, Mobile</v>
      </c>
      <c r="H314" t="str" cm="1">
        <f t="array" ref="H314">IFERROR(INDEX(Index!$A$8:$A$22, MATCH(TRUE, ISNUMBER(SEARCH(Index!$A$8:$A$22, Articles_collection_modified!A314)), 0)), "")</f>
        <v>Hydraulics</v>
      </c>
      <c r="I314" t="str" cm="1">
        <f t="array" ref="I314">IFERROR(INDEX(Index!$A$3:$A$5, MATCH(TRUE, ISNUMBER(SEARCH(Index!$A$3:$A$5, Articles_collection_modified!A314)), 0)), "")</f>
        <v>SEEP</v>
      </c>
      <c r="J314" t="str" cm="1">
        <f t="array" ref="J314">IFERROR(INDEX(Index!$A$25:$A$69, MATCH(TRUE, ISNUMBER(SEARCH(Index!$A$25:$A$69, Articles_collection_modified!A314)), 0)), "")</f>
        <v>market development</v>
      </c>
      <c r="K314" t="str" cm="1">
        <f t="array" ref="K314">IFERROR(INDEX(Index!$C$3:$C$5, MATCH(TRUE, ISNUMBER(SEARCH(Index!$C$3:$C$5, Articles_collection_modified!A314)), 0)), "")</f>
        <v>H1</v>
      </c>
      <c r="L314" t="str" cm="1">
        <f t="array" ref="L314">_xlfn.TEXTJOIN(", ", TRUE, IF(ISNUMBER(SEARCH(Index!$C$8:$C$58, Articles_collection_modified!A314)), Index!$C$8:$C$58, ""))</f>
        <v/>
      </c>
      <c r="M314" t="str" cm="1">
        <f t="array" ref="M314">_xlfn.TEXTJOIN(", ", TRUE, IFERROR(VLOOKUP(_xlfn.TEXTSPLIT(L314, ", "), Index!$C$8:$D$58, 2, FALSE), ""))</f>
        <v/>
      </c>
      <c r="N314" t="e" cm="1" vm="1">
        <f t="array" ref="N314">_xlfn.TEXTJOIN(", ", TRUE, _xlfn.UNIQUE(_xlfn.FILTERXML("&lt;t&gt;&lt;s&gt;" &amp; SUBSTITUTE(_xlfn.TEXTJOIN(", ", TRUE, _xlfn.UNIQUE(_xlfn._xlws.FILTER(IFERROR(VLOOKUP(LEFT(_xlfn.TEXTSPLIT(L314, ", "), FIND("-", _xlfn.TEXTSPLIT(L314, ", ")) - 1), Index!$F$8:$G$13, 2, FALSE), ""), IFERROR(VLOOKUP(LEFT(_xlfn.TEXTSPLIT(L314, ", "), FIND("-", _xlfn.TEXTSPLIT(L314, ", ")) - 1), Index!$F$8:$G$13, 2, FALSE), "") &lt;&gt; ""))), ", ", "&lt;/s&gt;&lt;s&gt;") &amp; "&lt;/s&gt;&lt;/t&gt;", "//s[normalize-space()]")))</f>
        <v>#VALUE!</v>
      </c>
      <c r="O314" t="str" cm="1">
        <f t="array" ref="O314">IFERROR(INDEX(Index!$C$8:$C$58, MATCH(TRUE, ISNUMBER(SEARCH(Index!$C$8:$C$58, Articles_collection_modified!A314)), 0)), "")</f>
        <v/>
      </c>
      <c r="P314" t="str">
        <f>IFERROR(VLOOKUP(LEFT(O314, FIND("-", O314)-1), Index!$F$8:$G$13, 2, FALSE), "Not Found")</f>
        <v>Not Found</v>
      </c>
      <c r="Q314" t="str">
        <f>IFERROR(VLOOKUP(O314, Index!$C$8:$D$58, 2, FALSE), "Not Found")</f>
        <v>Not Found</v>
      </c>
    </row>
    <row r="315" spans="1:17" x14ac:dyDescent="0.3">
      <c r="A315" t="str">
        <f>LEFT(Articles_collection_modified!A315, FIND(",", Articles_collection_modified!A315) - 1)</f>
        <v>VIDEO: Hyundai's new fuel-cell wheeled excavator | Industrial Vehicle Technology International</v>
      </c>
      <c r="B315" t="str">
        <f>MID(Articles_collection_modified!A315, FIND(",", Articles_collection_modified!A315) + 1, FIND(",", Articles_collection_modified!A315, FIND(",", Articles_collection_modified!A315) + 1) - FIND(",", Articles_collection_modified!A315) - 1)</f>
        <v>https://www.ivtinternational.com/news/technology/hd-hyundai-nominated-for-bauma-innovation-award.html?utm_campaign=27th%20February&amp;utm_content=READ%20MORE&amp;utm_term=https%3A%2F%2Fwww.ivtinternational.com%2Fnews%2Ftechnology%2Fhd-hyundai-nominated-for-bauma-innovation-award.html&amp;utm_medium=email&amp;utm_source=Industrial%20Vehicle%20Technology</v>
      </c>
      <c r="C315" t="str">
        <f>IF(ISNUMBER(FIND(", vol",Articles_collection_modified!A315)), MID(Articles_collection_modified!A315, FIND(", vol", Articles_collection_modified!A315) + 5, FIND(",", Articles_collection_modified!A315, FIND(", vol", Articles_collection_modified!A315) + 5) - FIND(", vol", Articles_collection_modified!A315) - 5), MID(Articles_collection_modified!A315, FIND(",vol", Articles_collection_modified!A315) + 4, FIND(",", Articles_collection_modified!A315, FIND(",vol", Articles_collection_modified!A315) + 4) - FIND(",vol",Articles_collection_modified!A315) - 4))</f>
        <v>8</v>
      </c>
      <c r="D315" t="str">
        <f>IF(ISNUMBER(FIND(", 20", Articles_collection_modified!A315)), MID(Articles_collection_modified!A315, FIND(", 20", Articles_collection_modified!A315) + 2, FIND(",", Articles_collection_modified!A315, FIND(", 20", Articles_collection_modified!A315) + 2) - FIND(", 20", Articles_collection_modified!A315) - 2), MID(Articles_collection_modified!A315, FIND(",20", Articles_collection_modified!A315) + 1, FIND(",", Articles_collection_modified!A315, FIND(",20", Articles_collection_modified!A315) + 1) - FIND(",20", Articles_collection_modified!A315) - 1))</f>
        <v>2025-w09</v>
      </c>
      <c r="E315" t="str">
        <f t="shared" si="8"/>
        <v>2025</v>
      </c>
      <c r="F315" t="str">
        <f t="shared" si="9"/>
        <v>09</v>
      </c>
      <c r="G315" t="str" cm="1">
        <f t="array" ref="G315">_xlfn.TEXTJOIN(", ", TRUE, IF(ISNUMBER(SEARCH(Index!$A$8:$A$22, Articles_collection_modified!A315)), Index!$A$8:$A$22, ""))</f>
        <v>Mobile</v>
      </c>
      <c r="H315" t="str" cm="1">
        <f t="array" ref="H315">IFERROR(INDEX(Index!$A$8:$A$22, MATCH(TRUE, ISNUMBER(SEARCH(Index!$A$8:$A$22, Articles_collection_modified!A315)), 0)), "")</f>
        <v>Mobile</v>
      </c>
      <c r="I315" t="str" cm="1">
        <f t="array" ref="I315">IFERROR(INDEX(Index!$A$3:$A$5, MATCH(TRUE, ISNUMBER(SEARCH(Index!$A$3:$A$5, Articles_collection_modified!A315)), 0)), "")</f>
        <v>Technology</v>
      </c>
      <c r="J315" t="str" cm="1">
        <f t="array" ref="J315">IFERROR(INDEX(Index!$A$25:$A$69, MATCH(TRUE, ISNUMBER(SEARCH(Index!$A$25:$A$69, Articles_collection_modified!A315)), 0)), "")</f>
        <v>Prototype</v>
      </c>
      <c r="K315" t="str" cm="1">
        <f t="array" ref="K315">IFERROR(INDEX(Index!$C$3:$C$5, MATCH(TRUE, ISNUMBER(SEARCH(Index!$C$3:$C$5, Articles_collection_modified!A315)), 0)), "")</f>
        <v>H2</v>
      </c>
      <c r="L315" t="str" cm="1">
        <f t="array" ref="L315">_xlfn.TEXTJOIN(", ", TRUE, IF(ISNUMBER(SEARCH(Index!$C$8:$C$58, Articles_collection_modified!A315)), Index!$C$8:$C$58, ""))</f>
        <v>ES-1, ES-2, HA-1</v>
      </c>
      <c r="M315" t="str" cm="1">
        <f t="array" ref="M315">_xlfn.TEXTJOIN(", ", TRUE, IFERROR(VLOOKUP(_xlfn.TEXTSPLIT(L315, ", "), Index!$C$8:$D$58, 2, FALSE), ""))</f>
        <v>Green Cities, Enhanced Emission Policy, Green &amp; Connected Construction site</v>
      </c>
      <c r="N315" t="str" cm="1">
        <f t="array" ref="N315">_xlfn.TEXTJOIN(", ", TRUE, _xlfn.UNIQUE(_xlfn.FILTERXML("&lt;t&gt;&lt;s&gt;" &amp; SUBSTITUTE(_xlfn.TEXTJOIN(", ", TRUE, _xlfn.UNIQUE(_xlfn._xlws.FILTER(IFERROR(VLOOKUP(LEFT(_xlfn.TEXTSPLIT(L315, ", "), FIND("-", _xlfn.TEXTSPLIT(L315, ", ")) - 1), Index!$F$8:$G$13, 2, FALSE), ""), IFERROR(VLOOKUP(LEFT(_xlfn.TEXTSPLIT(L315, ", "), FIND("-", _xlfn.TEXTSPLIT(L315, ", ")) - 1), Index!$F$8:$G$13, 2, FALSE), "") &lt;&gt; ""))), ", ", "&lt;/s&gt;&lt;s&gt;") &amp; "&lt;/s&gt;&lt;/t&gt;", "//s[normalize-space()]")))</f>
        <v>Ecological Sustainability, Hydraulic Applications Ecosystem</v>
      </c>
      <c r="O315" t="str" cm="1">
        <f t="array" ref="O315">IFERROR(INDEX(Index!$C$8:$C$58, MATCH(TRUE, ISNUMBER(SEARCH(Index!$C$8:$C$58, Articles_collection_modified!A315)), 0)), "")</f>
        <v>ES-1</v>
      </c>
      <c r="P315" t="str">
        <f>IFERROR(VLOOKUP(LEFT(O315, FIND("-", O315)-1), Index!$F$8:$G$13, 2, FALSE), "Not Found")</f>
        <v>Ecological Sustainability</v>
      </c>
      <c r="Q315" t="str">
        <f>IFERROR(VLOOKUP(O315, Index!$C$8:$D$58, 2, FALSE), "Not Found")</f>
        <v>Green Cities</v>
      </c>
    </row>
    <row r="316" spans="1:17" x14ac:dyDescent="0.3">
      <c r="A316" t="str">
        <f>LEFT(Articles_collection_modified!A316, FIND(",", Articles_collection_modified!A316) - 1)</f>
        <v>Effizienz und Sicherheit in einer LÃ¶sung vereint</v>
      </c>
      <c r="B316" t="str">
        <f>MID(Articles_collection_modified!A316, FIND(",", Articles_collection_modified!A316) + 1, FIND(",", Articles_collection_modified!A316, FIND(",", Articles_collection_modified!A316) + 1) - FIND(",", Articles_collection_modified!A316) - 1)</f>
        <v>https://www.foerdern-und-heben.de/effizienz-und-sicherheit-in-einer-loesung-vereint/</v>
      </c>
      <c r="C316" t="str">
        <f>IF(ISNUMBER(FIND(", vol",Articles_collection_modified!A316)), MID(Articles_collection_modified!A316, FIND(", vol", Articles_collection_modified!A316) + 5, FIND(",", Articles_collection_modified!A316, FIND(", vol", Articles_collection_modified!A316) + 5) - FIND(", vol", Articles_collection_modified!A316) - 5), MID(Articles_collection_modified!A316, FIND(",vol", Articles_collection_modified!A316) + 4, FIND(",", Articles_collection_modified!A316, FIND(",vol", Articles_collection_modified!A316) + 4) - FIND(",vol",Articles_collection_modified!A316) - 4))</f>
        <v>8</v>
      </c>
      <c r="D316" t="str">
        <f>IF(ISNUMBER(FIND(", 20", Articles_collection_modified!A316)), MID(Articles_collection_modified!A316, FIND(", 20", Articles_collection_modified!A316) + 2, FIND(",", Articles_collection_modified!A316, FIND(", 20", Articles_collection_modified!A316) + 2) - FIND(", 20", Articles_collection_modified!A316) - 2), MID(Articles_collection_modified!A316, FIND(",20", Articles_collection_modified!A316) + 1, FIND(",", Articles_collection_modified!A316, FIND(",20", Articles_collection_modified!A316) + 1) - FIND(",20", Articles_collection_modified!A316) - 1))</f>
        <v>2025-w09</v>
      </c>
      <c r="E316" t="str">
        <f t="shared" si="8"/>
        <v>2025</v>
      </c>
      <c r="F316" t="str">
        <f t="shared" si="9"/>
        <v>09</v>
      </c>
      <c r="G316" t="str" cm="1">
        <f t="array" ref="G316">_xlfn.TEXTJOIN(", ", TRUE, IF(ISNUMBER(SEARCH(Index!$A$8:$A$22, Articles_collection_modified!A316)), Index!$A$8:$A$22, ""))</f>
        <v>Hydraulics, Mobile</v>
      </c>
      <c r="H316" t="str" cm="1">
        <f t="array" ref="H316">IFERROR(INDEX(Index!$A$8:$A$22, MATCH(TRUE, ISNUMBER(SEARCH(Index!$A$8:$A$22, Articles_collection_modified!A316)), 0)), "")</f>
        <v>Hydraulics</v>
      </c>
      <c r="I316" t="str" cm="1">
        <f t="array" ref="I316">IFERROR(INDEX(Index!$A$3:$A$5, MATCH(TRUE, ISNUMBER(SEARCH(Index!$A$3:$A$5, Articles_collection_modified!A316)), 0)), "")</f>
        <v>product release</v>
      </c>
      <c r="J316" t="str" cm="1">
        <f t="array" ref="J316">IFERROR(INDEX(Index!$A$25:$A$69, MATCH(TRUE, ISNUMBER(SEARCH(Index!$A$25:$A$69, Articles_collection_modified!A316)), 0)), "")</f>
        <v>System</v>
      </c>
      <c r="K316" t="str" cm="1">
        <f t="array" ref="K316">IFERROR(INDEX(Index!$C$3:$C$5, MATCH(TRUE, ISNUMBER(SEARCH(Index!$C$3:$C$5, Articles_collection_modified!A316)), 0)), "")</f>
        <v>H1</v>
      </c>
      <c r="L316" t="str" cm="1">
        <f t="array" ref="L316">_xlfn.TEXTJOIN(", ", TRUE, IF(ISNUMBER(SEARCH(Index!$C$8:$C$58, Articles_collection_modified!A316)), Index!$C$8:$C$58, ""))</f>
        <v>HA-4</v>
      </c>
      <c r="M316" t="str" cm="1">
        <f t="array" ref="M316">_xlfn.TEXTJOIN(", ", TRUE, IFERROR(VLOOKUP(_xlfn.TEXTSPLIT(L316, ", "), Index!$C$8:$D$58, 2, FALSE), ""))</f>
        <v>Autonomous Material Handling</v>
      </c>
      <c r="N316" t="str" cm="1">
        <f t="array" ref="N316">_xlfn.TEXTJOIN(", ", TRUE, _xlfn.UNIQUE(_xlfn.FILTERXML("&lt;t&gt;&lt;s&gt;" &amp; SUBSTITUTE(_xlfn.TEXTJOIN(", ", TRUE, _xlfn.UNIQUE(_xlfn._xlws.FILTER(IFERROR(VLOOKUP(LEFT(_xlfn.TEXTSPLIT(L316, ", "), FIND("-", _xlfn.TEXTSPLIT(L316, ", ")) - 1), Index!$F$8:$G$13, 2, FALSE), ""), IFERROR(VLOOKUP(LEFT(_xlfn.TEXTSPLIT(L316, ", "), FIND("-", _xlfn.TEXTSPLIT(L316, ", ")) - 1), Index!$F$8:$G$13, 2, FALSE), "") &lt;&gt; ""))), ", ", "&lt;/s&gt;&lt;s&gt;") &amp; "&lt;/s&gt;&lt;/t&gt;", "//s[normalize-space()]")))</f>
        <v>Hydraulic Applications Ecosystem</v>
      </c>
      <c r="O316" t="str" cm="1">
        <f t="array" ref="O316">IFERROR(INDEX(Index!$C$8:$C$58, MATCH(TRUE, ISNUMBER(SEARCH(Index!$C$8:$C$58, Articles_collection_modified!A316)), 0)), "")</f>
        <v>HA-4</v>
      </c>
      <c r="P316" t="str">
        <f>IFERROR(VLOOKUP(LEFT(O316, FIND("-", O316)-1), Index!$F$8:$G$13, 2, FALSE), "Not Found")</f>
        <v>Hydraulic Applications Ecosystem</v>
      </c>
      <c r="Q316" t="str">
        <f>IFERROR(VLOOKUP(O316, Index!$C$8:$D$58, 2, FALSE), "Not Found")</f>
        <v>Autonomous Material Handling</v>
      </c>
    </row>
    <row r="317" spans="1:17" x14ac:dyDescent="0.3">
      <c r="A317" t="str">
        <f>LEFT(Articles_collection_modified!A317, FIND(",", Articles_collection_modified!A317) - 1)</f>
        <v>Wind turbine maker Nordex takes 'significant step' with full-year profit</v>
      </c>
      <c r="B317" t="str">
        <f>MID(Articles_collection_modified!A317, FIND(",", Articles_collection_modified!A317) + 1, FIND(",", Articles_collection_modified!A317, FIND(",", Articles_collection_modified!A317) + 1) - FIND(",", Articles_collection_modified!A317) - 1)</f>
        <v>https://www.windpowermonthly.com/article/1908070/wind-turbine-maker-nordex-takes-significant-step-full-year-profit?bulletin=windpower-breaking-news&amp;utm_medium=EMAIL&amp;utm_campaign=eNews%20Bulletin&amp;utm_source=20250227&amp;utm_content=Windpower%20Breaking%20News%20(39)::www_windpowermonthly_com_artic&amp;email_hash=</v>
      </c>
      <c r="C317" t="str">
        <f>IF(ISNUMBER(FIND(", vol",Articles_collection_modified!A317)), MID(Articles_collection_modified!A317, FIND(", vol", Articles_collection_modified!A317) + 5, FIND(",", Articles_collection_modified!A317, FIND(", vol", Articles_collection_modified!A317) + 5) - FIND(", vol", Articles_collection_modified!A317) - 5), MID(Articles_collection_modified!A317, FIND(",vol", Articles_collection_modified!A317) + 4, FIND(",", Articles_collection_modified!A317, FIND(",vol", Articles_collection_modified!A317) + 4) - FIND(",vol",Articles_collection_modified!A317) - 4))</f>
        <v>9</v>
      </c>
      <c r="D317" t="str">
        <f>IF(ISNUMBER(FIND(", 20", Articles_collection_modified!A317)), MID(Articles_collection_modified!A317, FIND(", 20", Articles_collection_modified!A317) + 2, FIND(",", Articles_collection_modified!A317, FIND(", 20", Articles_collection_modified!A317) + 2) - FIND(", 20", Articles_collection_modified!A317) - 2), MID(Articles_collection_modified!A317, FIND(",20", Articles_collection_modified!A317) + 1, FIND(",", Articles_collection_modified!A317, FIND(",20", Articles_collection_modified!A317) + 1) - FIND(",20", Articles_collection_modified!A317) - 1))</f>
        <v>2025-w09</v>
      </c>
      <c r="E317" t="str">
        <f t="shared" si="8"/>
        <v>2025</v>
      </c>
      <c r="F317" t="str">
        <f t="shared" si="9"/>
        <v>09</v>
      </c>
      <c r="G317" t="str" cm="1">
        <f t="array" ref="G317">_xlfn.TEXTJOIN(", ", TRUE, IF(ISNUMBER(SEARCH(Index!$A$8:$A$22, Articles_collection_modified!A317)), Index!$A$8:$A$22, ""))</f>
        <v>Industrial applications</v>
      </c>
      <c r="H317" t="str" cm="1">
        <f t="array" ref="H317">IFERROR(INDEX(Index!$A$8:$A$22, MATCH(TRUE, ISNUMBER(SEARCH(Index!$A$8:$A$22, Articles_collection_modified!A317)), 0)), "")</f>
        <v>Industrial applications</v>
      </c>
      <c r="I317" t="str" cm="1">
        <f t="array" ref="I317">IFERROR(INDEX(Index!$A$3:$A$5, MATCH(TRUE, ISNUMBER(SEARCH(Index!$A$3:$A$5, Articles_collection_modified!A317)), 0)), "")</f>
        <v>SEEP</v>
      </c>
      <c r="J317" t="str" cm="1">
        <f t="array" ref="J317">IFERROR(INDEX(Index!$A$25:$A$69, MATCH(TRUE, ISNUMBER(SEARCH(Index!$A$25:$A$69, Articles_collection_modified!A317)), 0)), "")</f>
        <v>market development</v>
      </c>
      <c r="K317" t="str" cm="1">
        <f t="array" ref="K317">IFERROR(INDEX(Index!$C$3:$C$5, MATCH(TRUE, ISNUMBER(SEARCH(Index!$C$3:$C$5, Articles_collection_modified!A317)), 0)), "")</f>
        <v>H1</v>
      </c>
      <c r="L317" t="str" cm="1">
        <f t="array" ref="L317">_xlfn.TEXTJOIN(", ", TRUE, IF(ISNUMBER(SEARCH(Index!$C$8:$C$58, Articles_collection_modified!A317)), Index!$C$8:$C$58, ""))</f>
        <v>HA-2</v>
      </c>
      <c r="M317" t="str" cm="1">
        <f t="array" ref="M317">_xlfn.TEXTJOIN(", ", TRUE, IFERROR(VLOOKUP(_xlfn.TEXTSPLIT(L317, ", "), Index!$C$8:$D$58, 2, FALSE), ""))</f>
        <v>Advanced Wind Power</v>
      </c>
      <c r="N317" t="str" cm="1">
        <f t="array" ref="N317">_xlfn.TEXTJOIN(", ", TRUE, _xlfn.UNIQUE(_xlfn.FILTERXML("&lt;t&gt;&lt;s&gt;" &amp; SUBSTITUTE(_xlfn.TEXTJOIN(", ", TRUE, _xlfn.UNIQUE(_xlfn._xlws.FILTER(IFERROR(VLOOKUP(LEFT(_xlfn.TEXTSPLIT(L317, ", "), FIND("-", _xlfn.TEXTSPLIT(L317, ", ")) - 1), Index!$F$8:$G$13, 2, FALSE), ""), IFERROR(VLOOKUP(LEFT(_xlfn.TEXTSPLIT(L317, ", "), FIND("-", _xlfn.TEXTSPLIT(L317, ", ")) - 1), Index!$F$8:$G$13, 2, FALSE), "") &lt;&gt; ""))), ", ", "&lt;/s&gt;&lt;s&gt;") &amp; "&lt;/s&gt;&lt;/t&gt;", "//s[normalize-space()]")))</f>
        <v>Hydraulic Applications Ecosystem</v>
      </c>
      <c r="O317" t="str" cm="1">
        <f t="array" ref="O317">IFERROR(INDEX(Index!$C$8:$C$58, MATCH(TRUE, ISNUMBER(SEARCH(Index!$C$8:$C$58, Articles_collection_modified!A317)), 0)), "")</f>
        <v>HA-2</v>
      </c>
      <c r="P317" t="str">
        <f>IFERROR(VLOOKUP(LEFT(O317, FIND("-", O317)-1), Index!$F$8:$G$13, 2, FALSE), "Not Found")</f>
        <v>Hydraulic Applications Ecosystem</v>
      </c>
      <c r="Q317" t="str">
        <f>IFERROR(VLOOKUP(O317, Index!$C$8:$D$58, 2, FALSE), "Not Found")</f>
        <v>Advanced Wind Power</v>
      </c>
    </row>
    <row r="318" spans="1:17" x14ac:dyDescent="0.3">
      <c r="A318" t="str">
        <f>LEFT(Articles_collection_modified!A318, FIND(",", Articles_collection_modified!A318) - 1)</f>
        <v>VallÃ©e Unveils Its Electric 4DA25 XRT Zero-emission Forklift - Wood Business</v>
      </c>
      <c r="B318" t="str">
        <f>MID(Articles_collection_modified!A318, FIND(",", Articles_collection_modified!A318) + 1, FIND(",", Articles_collection_modified!A318, FIND(",", Articles_collection_modified!A318) + 1) - FIND(",", Articles_collection_modified!A318) - 1)</f>
        <v>https://www.woodbusiness.ca/sponsored/vallee-unveils-its-electric-4da25-xrt-zero-emission-forklift/?oly_enc_id=4546I9821612B9Y</v>
      </c>
      <c r="C318" t="str">
        <f>IF(ISNUMBER(FIND(", vol",Articles_collection_modified!A318)), MID(Articles_collection_modified!A318, FIND(", vol", Articles_collection_modified!A318) + 5, FIND(",", Articles_collection_modified!A318, FIND(", vol", Articles_collection_modified!A318) + 5) - FIND(", vol", Articles_collection_modified!A318) - 5), MID(Articles_collection_modified!A318, FIND(",vol", Articles_collection_modified!A318) + 4, FIND(",", Articles_collection_modified!A318, FIND(",vol", Articles_collection_modified!A318) + 4) - FIND(",vol",Articles_collection_modified!A318) - 4))</f>
        <v>7</v>
      </c>
      <c r="D318" t="str">
        <f>IF(ISNUMBER(FIND(", 20", Articles_collection_modified!A318)), MID(Articles_collection_modified!A318, FIND(", 20", Articles_collection_modified!A318) + 2, FIND(",", Articles_collection_modified!A318, FIND(", 20", Articles_collection_modified!A318) + 2) - FIND(", 20", Articles_collection_modified!A318) - 2), MID(Articles_collection_modified!A318, FIND(",20", Articles_collection_modified!A318) + 1, FIND(",", Articles_collection_modified!A318, FIND(",20", Articles_collection_modified!A318) + 1) - FIND(",20", Articles_collection_modified!A318) - 1))</f>
        <v>2025-w04</v>
      </c>
      <c r="E318" t="str">
        <f t="shared" si="8"/>
        <v>2025</v>
      </c>
      <c r="F318" t="str">
        <f t="shared" si="9"/>
        <v>04</v>
      </c>
      <c r="G318" t="str" cm="1">
        <f t="array" ref="G318">_xlfn.TEXTJOIN(", ", TRUE, IF(ISNUMBER(SEARCH(Index!$A$8:$A$22, Articles_collection_modified!A318)), Index!$A$8:$A$22, ""))</f>
        <v>Electrification</v>
      </c>
      <c r="H318" t="str" cm="1">
        <f t="array" ref="H318">IFERROR(INDEX(Index!$A$8:$A$22, MATCH(TRUE, ISNUMBER(SEARCH(Index!$A$8:$A$22, Articles_collection_modified!A318)), 0)), "")</f>
        <v>Electrification</v>
      </c>
      <c r="I318" t="str" cm="1">
        <f t="array" ref="I318">IFERROR(INDEX(Index!$A$3:$A$5, MATCH(TRUE, ISNUMBER(SEARCH(Index!$A$3:$A$5, Articles_collection_modified!A318)), 0)), "")</f>
        <v>product release</v>
      </c>
      <c r="J318" t="str" cm="1">
        <f t="array" ref="J318">IFERROR(INDEX(Index!$A$25:$A$69, MATCH(TRUE, ISNUMBER(SEARCH(Index!$A$25:$A$69, Articles_collection_modified!A318)), 0)), "")</f>
        <v>System</v>
      </c>
      <c r="K318" t="str" cm="1">
        <f t="array" ref="K318">IFERROR(INDEX(Index!$C$3:$C$5, MATCH(TRUE, ISNUMBER(SEARCH(Index!$C$3:$C$5, Articles_collection_modified!A318)), 0)), "")</f>
        <v>H1</v>
      </c>
      <c r="L318" t="str" cm="1">
        <f t="array" ref="L318">_xlfn.TEXTJOIN(", ", TRUE, IF(ISNUMBER(SEARCH(Index!$C$8:$C$58, Articles_collection_modified!A318)), Index!$C$8:$C$58, ""))</f>
        <v>ES-2, HA-4</v>
      </c>
      <c r="M318" t="str" cm="1">
        <f t="array" ref="M318">_xlfn.TEXTJOIN(", ", TRUE, IFERROR(VLOOKUP(_xlfn.TEXTSPLIT(L318, ", "), Index!$C$8:$D$58, 2, FALSE), ""))</f>
        <v>Enhanced Emission Policy, Autonomous Material Handling</v>
      </c>
      <c r="N318" t="str" cm="1">
        <f t="array" ref="N318">_xlfn.TEXTJOIN(", ", TRUE, _xlfn.UNIQUE(_xlfn.FILTERXML("&lt;t&gt;&lt;s&gt;" &amp; SUBSTITUTE(_xlfn.TEXTJOIN(", ", TRUE, _xlfn.UNIQUE(_xlfn._xlws.FILTER(IFERROR(VLOOKUP(LEFT(_xlfn.TEXTSPLIT(L318, ", "), FIND("-", _xlfn.TEXTSPLIT(L318, ", ")) - 1), Index!$F$8:$G$13, 2, FALSE), ""), IFERROR(VLOOKUP(LEFT(_xlfn.TEXTSPLIT(L318, ", "), FIND("-", _xlfn.TEXTSPLIT(L318, ", ")) - 1), Index!$F$8:$G$13, 2, FALSE), "") &lt;&gt; ""))), ", ", "&lt;/s&gt;&lt;s&gt;") &amp; "&lt;/s&gt;&lt;/t&gt;", "//s[normalize-space()]")))</f>
        <v>Ecological Sustainability, Hydraulic Applications Ecosystem</v>
      </c>
      <c r="O318" t="str" cm="1">
        <f t="array" ref="O318">IFERROR(INDEX(Index!$C$8:$C$58, MATCH(TRUE, ISNUMBER(SEARCH(Index!$C$8:$C$58, Articles_collection_modified!A318)), 0)), "")</f>
        <v>ES-2</v>
      </c>
      <c r="P318" t="str">
        <f>IFERROR(VLOOKUP(LEFT(O318, FIND("-", O318)-1), Index!$F$8:$G$13, 2, FALSE), "Not Found")</f>
        <v>Ecological Sustainability</v>
      </c>
      <c r="Q318" t="str">
        <f>IFERROR(VLOOKUP(O318, Index!$C$8:$D$58, 2, FALSE), "Not Found")</f>
        <v>Enhanced Emission Policy</v>
      </c>
    </row>
    <row r="319" spans="1:17" x14ac:dyDescent="0.3">
      <c r="A319" t="str">
        <f>LEFT(Articles_collection_modified!A319, FIND(",", Articles_collection_modified!A319) - 1)</f>
        <v>Good feelings between Turntide and Bonfiglioli</v>
      </c>
      <c r="B319" t="str">
        <f>MID(Articles_collection_modified!A319, FIND(",", Articles_collection_modified!A319) + 1, FIND(",", Articles_collection_modified!A319, FIND(",", Articles_collection_modified!A319) + 1) - FIND(",", Articles_collection_modified!A319) - 1)</f>
        <v>https://www.powertraininternationalweb.com/bauma/turntide-bonfiglioli-bauma/</v>
      </c>
      <c r="C319" t="str">
        <f>IF(ISNUMBER(FIND(", vol",Articles_collection_modified!A319)), MID(Articles_collection_modified!A319, FIND(", vol", Articles_collection_modified!A319) + 5, FIND(",", Articles_collection_modified!A319, FIND(", vol", Articles_collection_modified!A319) + 5) - FIND(", vol", Articles_collection_modified!A319) - 5), MID(Articles_collection_modified!A319, FIND(",vol", Articles_collection_modified!A319) + 4, FIND(",", Articles_collection_modified!A319, FIND(",vol", Articles_collection_modified!A319) + 4) - FIND(",vol",Articles_collection_modified!A319) - 4))</f>
        <v>10</v>
      </c>
      <c r="D319" t="str">
        <f>IF(ISNUMBER(FIND(", 20", Articles_collection_modified!A319)), MID(Articles_collection_modified!A319, FIND(", 20", Articles_collection_modified!A319) + 2, FIND(",", Articles_collection_modified!A319, FIND(", 20", Articles_collection_modified!A319) + 2) - FIND(", 20", Articles_collection_modified!A319) - 2), MID(Articles_collection_modified!A319, FIND(",20", Articles_collection_modified!A319) + 1, FIND(",", Articles_collection_modified!A319, FIND(",20", Articles_collection_modified!A319) + 1) - FIND(",20", Articles_collection_modified!A319) - 1))</f>
        <v>2025-w16</v>
      </c>
      <c r="E319" t="str">
        <f t="shared" si="8"/>
        <v>2025</v>
      </c>
      <c r="F319" t="str">
        <f t="shared" si="9"/>
        <v>16</v>
      </c>
      <c r="G319" t="str" cm="1">
        <f t="array" ref="G319">_xlfn.TEXTJOIN(", ", TRUE, IF(ISNUMBER(SEARCH(Index!$A$8:$A$22, Articles_collection_modified!A319)), Index!$A$8:$A$22, ""))</f>
        <v>Electrification, Electronics, Mobile</v>
      </c>
      <c r="H319" t="str" cm="1">
        <f t="array" ref="H319">IFERROR(INDEX(Index!$A$8:$A$22, MATCH(TRUE, ISNUMBER(SEARCH(Index!$A$8:$A$22, Articles_collection_modified!A319)), 0)), "")</f>
        <v>Electrification</v>
      </c>
      <c r="I319" t="str" cm="1">
        <f t="array" ref="I319">IFERROR(INDEX(Index!$A$3:$A$5, MATCH(TRUE, ISNUMBER(SEARCH(Index!$A$3:$A$5, Articles_collection_modified!A319)), 0)), "")</f>
        <v>SEEP</v>
      </c>
      <c r="J319" t="str" cm="1">
        <f t="array" ref="J319">IFERROR(INDEX(Index!$A$25:$A$69, MATCH(TRUE, ISNUMBER(SEARCH(Index!$A$25:$A$69, Articles_collection_modified!A319)), 0)), "")</f>
        <v>partnership</v>
      </c>
      <c r="K319" t="str" cm="1">
        <f t="array" ref="K319">IFERROR(INDEX(Index!$C$3:$C$5, MATCH(TRUE, ISNUMBER(SEARCH(Index!$C$3:$C$5, Articles_collection_modified!A319)), 0)), "")</f>
        <v>H2</v>
      </c>
      <c r="L319" t="str" cm="1">
        <f t="array" ref="L319">_xlfn.TEXTJOIN(", ", TRUE, IF(ISNUMBER(SEARCH(Index!$C$8:$C$58, Articles_collection_modified!A319)), Index!$C$8:$C$58, ""))</f>
        <v>ES-2</v>
      </c>
      <c r="M319" t="str" cm="1">
        <f t="array" ref="M319">_xlfn.TEXTJOIN(", ", TRUE, IFERROR(VLOOKUP(_xlfn.TEXTSPLIT(L319, ", "), Index!$C$8:$D$58, 2, FALSE), ""))</f>
        <v>Enhanced Emission Policy</v>
      </c>
      <c r="N319" t="str" cm="1">
        <f t="array" ref="N319">_xlfn.TEXTJOIN(", ", TRUE, _xlfn.UNIQUE(_xlfn.FILTERXML("&lt;t&gt;&lt;s&gt;" &amp; SUBSTITUTE(_xlfn.TEXTJOIN(", ", TRUE, _xlfn.UNIQUE(_xlfn._xlws.FILTER(IFERROR(VLOOKUP(LEFT(_xlfn.TEXTSPLIT(L319, ", "), FIND("-", _xlfn.TEXTSPLIT(L319, ", ")) - 1), Index!$F$8:$G$13, 2, FALSE), ""), IFERROR(VLOOKUP(LEFT(_xlfn.TEXTSPLIT(L319, ", "), FIND("-", _xlfn.TEXTSPLIT(L319, ", ")) - 1), Index!$F$8:$G$13, 2, FALSE), "") &lt;&gt; ""))), ", ", "&lt;/s&gt;&lt;s&gt;") &amp; "&lt;/s&gt;&lt;/t&gt;", "//s[normalize-space()]")))</f>
        <v>Ecological Sustainability</v>
      </c>
      <c r="O319" t="str" cm="1">
        <f t="array" ref="O319">IFERROR(INDEX(Index!$C$8:$C$58, MATCH(TRUE, ISNUMBER(SEARCH(Index!$C$8:$C$58, Articles_collection_modified!A319)), 0)), "")</f>
        <v>ES-2</v>
      </c>
      <c r="P319" t="str">
        <f>IFERROR(VLOOKUP(LEFT(O319, FIND("-", O319)-1), Index!$F$8:$G$13, 2, FALSE), "Not Found")</f>
        <v>Ecological Sustainability</v>
      </c>
      <c r="Q319" t="str">
        <f>IFERROR(VLOOKUP(O319, Index!$C$8:$D$58, 2, FALSE), "Not Found")</f>
        <v>Enhanced Emission Policy</v>
      </c>
    </row>
    <row r="320" spans="1:17" x14ac:dyDescent="0.3">
      <c r="A320" t="str">
        <f>LEFT(Articles_collection_modified!A320, FIND(",", Articles_collection_modified!A320) - 1)</f>
        <v>Caterpillar and Flory Industries report successful tests of electrified powertrain prototype - Powertrain International</v>
      </c>
      <c r="B320" t="str">
        <f>MID(Articles_collection_modified!A320, FIND(",", Articles_collection_modified!A320) + 1, FIND(",", Articles_collection_modified!A320, FIND(",", Articles_collection_modified!A320) + 1) - FIND(",", Articles_collection_modified!A320) - 1)</f>
        <v>https://www.powertraininternationalweb.com/off-highway/caterpillar-and-flory-industries-report-successful-tests-of-electrified-powertrain-prototype/</v>
      </c>
      <c r="C320" t="str">
        <f>IF(ISNUMBER(FIND(", vol",Articles_collection_modified!A320)), MID(Articles_collection_modified!A320, FIND(", vol", Articles_collection_modified!A320) + 5, FIND(",", Articles_collection_modified!A320, FIND(", vol", Articles_collection_modified!A320) + 5) - FIND(", vol", Articles_collection_modified!A320) - 5), MID(Articles_collection_modified!A320, FIND(",vol", Articles_collection_modified!A320) + 4, FIND(",", Articles_collection_modified!A320, FIND(",vol", Articles_collection_modified!A320) + 4) - FIND(",vol",Articles_collection_modified!A320) - 4))</f>
        <v>8</v>
      </c>
      <c r="D320" t="str">
        <f>IF(ISNUMBER(FIND(", 20", Articles_collection_modified!A320)), MID(Articles_collection_modified!A320, FIND(", 20", Articles_collection_modified!A320) + 2, FIND(",", Articles_collection_modified!A320, FIND(", 20", Articles_collection_modified!A320) + 2) - FIND(", 20", Articles_collection_modified!A320) - 2), MID(Articles_collection_modified!A320, FIND(",20", Articles_collection_modified!A320) + 1, FIND(",", Articles_collection_modified!A320, FIND(",20", Articles_collection_modified!A320) + 1) - FIND(",20", Articles_collection_modified!A320) - 1))</f>
        <v>2025-w08</v>
      </c>
      <c r="E320" t="str">
        <f t="shared" si="8"/>
        <v>2025</v>
      </c>
      <c r="F320" t="str">
        <f t="shared" si="9"/>
        <v>08</v>
      </c>
      <c r="G320" t="str" cm="1">
        <f t="array" ref="G320">_xlfn.TEXTJOIN(", ", TRUE, IF(ISNUMBER(SEARCH(Index!$A$8:$A$22, Articles_collection_modified!A320)), Index!$A$8:$A$22, ""))</f>
        <v>Electrification, Mobile</v>
      </c>
      <c r="H320" t="str" cm="1">
        <f t="array" ref="H320">IFERROR(INDEX(Index!$A$8:$A$22, MATCH(TRUE, ISNUMBER(SEARCH(Index!$A$8:$A$22, Articles_collection_modified!A320)), 0)), "")</f>
        <v>Electrification</v>
      </c>
      <c r="I320" t="str" cm="1">
        <f t="array" ref="I320">IFERROR(INDEX(Index!$A$3:$A$5, MATCH(TRUE, ISNUMBER(SEARCH(Index!$A$3:$A$5, Articles_collection_modified!A320)), 0)), "")</f>
        <v>SEEP</v>
      </c>
      <c r="J320" t="str" cm="1">
        <f t="array" ref="J320">IFERROR(INDEX(Index!$A$25:$A$69, MATCH(TRUE, ISNUMBER(SEARCH(Index!$A$25:$A$69, Articles_collection_modified!A320)), 0)), "")</f>
        <v>partnership</v>
      </c>
      <c r="K320" t="str" cm="1">
        <f t="array" ref="K320">IFERROR(INDEX(Index!$C$3:$C$5, MATCH(TRUE, ISNUMBER(SEARCH(Index!$C$3:$C$5, Articles_collection_modified!A320)), 0)), "")</f>
        <v>H2</v>
      </c>
      <c r="L320" t="str" cm="1">
        <f t="array" ref="L320">_xlfn.TEXTJOIN(", ", TRUE, IF(ISNUMBER(SEARCH(Index!$C$8:$C$58, Articles_collection_modified!A320)), Index!$C$8:$C$58, ""))</f>
        <v>ES-2, HA-3</v>
      </c>
      <c r="M320" t="str" cm="1">
        <f t="array" ref="M320">_xlfn.TEXTJOIN(", ", TRUE, IFERROR(VLOOKUP(_xlfn.TEXTSPLIT(L320, ", "), Index!$C$8:$D$58, 2, FALSE), ""))</f>
        <v>Enhanced Emission Policy, Smart Farming</v>
      </c>
      <c r="N320" t="str" cm="1">
        <f t="array" ref="N320">_xlfn.TEXTJOIN(", ", TRUE, _xlfn.UNIQUE(_xlfn.FILTERXML("&lt;t&gt;&lt;s&gt;" &amp; SUBSTITUTE(_xlfn.TEXTJOIN(", ", TRUE, _xlfn.UNIQUE(_xlfn._xlws.FILTER(IFERROR(VLOOKUP(LEFT(_xlfn.TEXTSPLIT(L320, ", "), FIND("-", _xlfn.TEXTSPLIT(L320, ", ")) - 1), Index!$F$8:$G$13, 2, FALSE), ""), IFERROR(VLOOKUP(LEFT(_xlfn.TEXTSPLIT(L320, ", "), FIND("-", _xlfn.TEXTSPLIT(L320, ", ")) - 1), Index!$F$8:$G$13, 2, FALSE), "") &lt;&gt; ""))), ", ", "&lt;/s&gt;&lt;s&gt;") &amp; "&lt;/s&gt;&lt;/t&gt;", "//s[normalize-space()]")))</f>
        <v>Ecological Sustainability, Hydraulic Applications Ecosystem</v>
      </c>
      <c r="O320" t="str" cm="1">
        <f t="array" ref="O320">IFERROR(INDEX(Index!$C$8:$C$58, MATCH(TRUE, ISNUMBER(SEARCH(Index!$C$8:$C$58, Articles_collection_modified!A320)), 0)), "")</f>
        <v>ES-2</v>
      </c>
      <c r="P320" t="str">
        <f>IFERROR(VLOOKUP(LEFT(O320, FIND("-", O320)-1), Index!$F$8:$G$13, 2, FALSE), "Not Found")</f>
        <v>Ecological Sustainability</v>
      </c>
      <c r="Q320" t="str">
        <f>IFERROR(VLOOKUP(O320, Index!$C$8:$D$58, 2, FALSE), "Not Found")</f>
        <v>Enhanced Emission Policy</v>
      </c>
    </row>
    <row r="321" spans="1:17" x14ac:dyDescent="0.3">
      <c r="A321" t="str">
        <f>LEFT(Articles_collection_modified!A321, FIND(",", Articles_collection_modified!A321) - 1)</f>
        <v>Caterpillar introduces new forest machine for woods and mill-yard works</v>
      </c>
      <c r="B321" t="str">
        <f>MID(Articles_collection_modified!A321, FIND(",", Articles_collection_modified!A321) + 1, FIND(",", Articles_collection_modified!A321, FIND(",", Articles_collection_modified!A321) + 1) - FIND(",", Articles_collection_modified!A321) - 1)</f>
        <v>https://www.powerprogress.com/news/news/caterpillar-introduces-first-ever-forest-machine-for-wood-and-mill-yard-works/8050543.article</v>
      </c>
      <c r="C321" t="str">
        <f>IF(ISNUMBER(FIND(", vol",Articles_collection_modified!A321)), MID(Articles_collection_modified!A321, FIND(", vol", Articles_collection_modified!A321) + 5, FIND(",", Articles_collection_modified!A321, FIND(", vol", Articles_collection_modified!A321) + 5) - FIND(", vol", Articles_collection_modified!A321) - 5), MID(Articles_collection_modified!A321, FIND(",vol", Articles_collection_modified!A321) + 4, FIND(",", Articles_collection_modified!A321, FIND(",vol", Articles_collection_modified!A321) + 4) - FIND(",vol",Articles_collection_modified!A321) - 4))</f>
        <v>8</v>
      </c>
      <c r="D321" t="str">
        <f>IF(ISNUMBER(FIND(", 20", Articles_collection_modified!A321)), MID(Articles_collection_modified!A321, FIND(", 20", Articles_collection_modified!A321) + 2, FIND(",", Articles_collection_modified!A321, FIND(", 20", Articles_collection_modified!A321) + 2) - FIND(", 20", Articles_collection_modified!A321) - 2), MID(Articles_collection_modified!A321, FIND(",20", Articles_collection_modified!A321) + 1, FIND(",", Articles_collection_modified!A321, FIND(",20", Articles_collection_modified!A321) + 1) - FIND(",20", Articles_collection_modified!A321) - 1))</f>
        <v>2025-w06</v>
      </c>
      <c r="E321" t="str">
        <f t="shared" si="8"/>
        <v>2025</v>
      </c>
      <c r="F321" t="str">
        <f t="shared" si="9"/>
        <v>06</v>
      </c>
      <c r="G321" t="str" cm="1">
        <f t="array" ref="G321">_xlfn.TEXTJOIN(", ", TRUE, IF(ISNUMBER(SEARCH(Index!$A$8:$A$22, Articles_collection_modified!A321)), Index!$A$8:$A$22, ""))</f>
        <v>Mobile</v>
      </c>
      <c r="H321" t="str" cm="1">
        <f t="array" ref="H321">IFERROR(INDEX(Index!$A$8:$A$22, MATCH(TRUE, ISNUMBER(SEARCH(Index!$A$8:$A$22, Articles_collection_modified!A321)), 0)), "")</f>
        <v>Mobile</v>
      </c>
      <c r="I321" t="str" cm="1">
        <f t="array" ref="I321">IFERROR(INDEX(Index!$A$3:$A$5, MATCH(TRUE, ISNUMBER(SEARCH(Index!$A$3:$A$5, Articles_collection_modified!A321)), 0)), "")</f>
        <v>product release</v>
      </c>
      <c r="J321" t="str" cm="1">
        <f t="array" ref="J321">IFERROR(INDEX(Index!$A$25:$A$69, MATCH(TRUE, ISNUMBER(SEARCH(Index!$A$25:$A$69, Articles_collection_modified!A321)), 0)), "")</f>
        <v>System</v>
      </c>
      <c r="K321" t="str" cm="1">
        <f t="array" ref="K321">IFERROR(INDEX(Index!$C$3:$C$5, MATCH(TRUE, ISNUMBER(SEARCH(Index!$C$3:$C$5, Articles_collection_modified!A321)), 0)), "")</f>
        <v>H1</v>
      </c>
      <c r="L321" t="str" cm="1">
        <f t="array" ref="L321">_xlfn.TEXTJOIN(", ", TRUE, IF(ISNUMBER(SEARCH(Index!$C$8:$C$58, Articles_collection_modified!A321)), Index!$C$8:$C$58, ""))</f>
        <v>HA-7</v>
      </c>
      <c r="M321" t="str" cm="1">
        <f t="array" ref="M321">_xlfn.TEXTJOIN(", ", TRUE, IFERROR(VLOOKUP(_xlfn.TEXTSPLIT(L321, ", "), Index!$C$8:$D$58, 2, FALSE), ""))</f>
        <v>Future Wood &amp; Forest Industry</v>
      </c>
      <c r="N321" t="str" cm="1">
        <f t="array" ref="N321">_xlfn.TEXTJOIN(", ", TRUE, _xlfn.UNIQUE(_xlfn.FILTERXML("&lt;t&gt;&lt;s&gt;" &amp; SUBSTITUTE(_xlfn.TEXTJOIN(", ", TRUE, _xlfn.UNIQUE(_xlfn._xlws.FILTER(IFERROR(VLOOKUP(LEFT(_xlfn.TEXTSPLIT(L321, ", "), FIND("-", _xlfn.TEXTSPLIT(L321, ", ")) - 1), Index!$F$8:$G$13, 2, FALSE), ""), IFERROR(VLOOKUP(LEFT(_xlfn.TEXTSPLIT(L321, ", "), FIND("-", _xlfn.TEXTSPLIT(L321, ", ")) - 1), Index!$F$8:$G$13, 2, FALSE), "") &lt;&gt; ""))), ", ", "&lt;/s&gt;&lt;s&gt;") &amp; "&lt;/s&gt;&lt;/t&gt;", "//s[normalize-space()]")))</f>
        <v>Hydraulic Applications Ecosystem</v>
      </c>
      <c r="O321" t="str" cm="1">
        <f t="array" ref="O321">IFERROR(INDEX(Index!$C$8:$C$58, MATCH(TRUE, ISNUMBER(SEARCH(Index!$C$8:$C$58, Articles_collection_modified!A321)), 0)), "")</f>
        <v>HA-7</v>
      </c>
      <c r="P321" t="str">
        <f>IFERROR(VLOOKUP(LEFT(O321, FIND("-", O321)-1), Index!$F$8:$G$13, 2, FALSE), "Not Found")</f>
        <v>Hydraulic Applications Ecosystem</v>
      </c>
      <c r="Q321" t="str">
        <f>IFERROR(VLOOKUP(O321, Index!$C$8:$D$58, 2, FALSE), "Not Found")</f>
        <v>Future Wood &amp; Forest Industry</v>
      </c>
    </row>
    <row r="322" spans="1:17" x14ac:dyDescent="0.3">
      <c r="A322" t="str">
        <f>LEFT(Articles_collection_modified!A322, FIND(",", Articles_collection_modified!A322) - 1)</f>
        <v>Boston Dynamics Expands Collaboration with NVIDIA to Accelerate AI Capabilities in Humanoid Robots | RoboticsTomorrow</v>
      </c>
      <c r="B322" t="str">
        <f>MID(Articles_collection_modified!A322, FIND(",", Articles_collection_modified!A322) + 1, FIND(",", Articles_collection_modified!A322, FIND(",", Articles_collection_modified!A322) + 1) - FIND(",", Articles_collection_modified!A322) - 1)</f>
        <v>https://www.roboticstomorrow.com/story/2025/03/boston-dynamics-expands-collaboration-with-nvidia-to-accelerate-ai-capabilities-in-humanoid-robots/24472/</v>
      </c>
      <c r="C322" t="str">
        <f>IF(ISNUMBER(FIND(", vol",Articles_collection_modified!A322)), MID(Articles_collection_modified!A322, FIND(", vol", Articles_collection_modified!A322) + 5, FIND(",", Articles_collection_modified!A322, FIND(", vol", Articles_collection_modified!A322) + 5) - FIND(", vol", Articles_collection_modified!A322) - 5), MID(Articles_collection_modified!A322, FIND(",vol", Articles_collection_modified!A322) + 4, FIND(",", Articles_collection_modified!A322, FIND(",vol", Articles_collection_modified!A322) + 4) - FIND(",vol",Articles_collection_modified!A322) - 4))</f>
        <v>9</v>
      </c>
      <c r="D322" t="str">
        <f>IF(ISNUMBER(FIND(", 20", Articles_collection_modified!A322)), MID(Articles_collection_modified!A322, FIND(", 20", Articles_collection_modified!A322) + 2, FIND(",", Articles_collection_modified!A322, FIND(", 20", Articles_collection_modified!A322) + 2) - FIND(", 20", Articles_collection_modified!A322) - 2), MID(Articles_collection_modified!A322, FIND(",20", Articles_collection_modified!A322) + 1, FIND(",", Articles_collection_modified!A322, FIND(",20", Articles_collection_modified!A322) + 1) - FIND(",20", Articles_collection_modified!A322) - 1))</f>
        <v>2025-w12</v>
      </c>
      <c r="E322" t="str">
        <f t="shared" ref="E322:E385" si="10">LEFT(D322, 4)</f>
        <v>2025</v>
      </c>
      <c r="F322" t="str">
        <f t="shared" ref="F322:F385" si="11">MID(D322, FIND("w", D322) + 1, LEN(D322) - FIND("w", D322))</f>
        <v>12</v>
      </c>
      <c r="G322" t="str" cm="1">
        <f t="array" ref="G322">_xlfn.TEXTJOIN(", ", TRUE, IF(ISNUMBER(SEARCH(Index!$A$8:$A$22, Articles_collection_modified!A322)), Index!$A$8:$A$22, ""))</f>
        <v>Robotics</v>
      </c>
      <c r="H322" t="str" cm="1">
        <f t="array" ref="H322">IFERROR(INDEX(Index!$A$8:$A$22, MATCH(TRUE, ISNUMBER(SEARCH(Index!$A$8:$A$22, Articles_collection_modified!A322)), 0)), "")</f>
        <v>Robotics</v>
      </c>
      <c r="I322" t="str" cm="1">
        <f t="array" ref="I322">IFERROR(INDEX(Index!$A$3:$A$5, MATCH(TRUE, ISNUMBER(SEARCH(Index!$A$3:$A$5, Articles_collection_modified!A322)), 0)), "")</f>
        <v>SEEP</v>
      </c>
      <c r="J322" t="str" cm="1">
        <f t="array" ref="J322">IFERROR(INDEX(Index!$A$25:$A$69, MATCH(TRUE, ISNUMBER(SEARCH(Index!$A$25:$A$69, Articles_collection_modified!A322)), 0)), "")</f>
        <v>partnership</v>
      </c>
      <c r="K322" t="str" cm="1">
        <f t="array" ref="K322">IFERROR(INDEX(Index!$C$3:$C$5, MATCH(TRUE, ISNUMBER(SEARCH(Index!$C$3:$C$5, Articles_collection_modified!A322)), 0)), "")</f>
        <v>H2</v>
      </c>
      <c r="L322" t="str" cm="1">
        <f t="array" ref="L322">_xlfn.TEXTJOIN(", ", TRUE, IF(ISNUMBER(SEARCH(Index!$C$8:$C$58, Articles_collection_modified!A322)), Index!$C$8:$C$58, ""))</f>
        <v>IPr-2, SD-2</v>
      </c>
      <c r="M322" t="str" cm="1">
        <f t="array" ref="M322">_xlfn.TEXTJOIN(", ", TRUE, IFERROR(VLOOKUP(_xlfn.TEXTSPLIT(L322, ", "), Index!$C$8:$D$58, 2, FALSE), ""))</f>
        <v>Advanced Robotics, Advanced AI Capabilities</v>
      </c>
      <c r="N322" t="str" cm="1">
        <f t="array" ref="N322">_xlfn.TEXTJOIN(", ", TRUE, _xlfn.UNIQUE(_xlfn.FILTERXML("&lt;t&gt;&lt;s&gt;" &amp; SUBSTITUTE(_xlfn.TEXTJOIN(", ", TRUE, _xlfn.UNIQUE(_xlfn._xlws.FILTER(IFERROR(VLOOKUP(LEFT(_xlfn.TEXTSPLIT(L322, ", "), FIND("-", _xlfn.TEXTSPLIT(L322, ", ")) - 1), Index!$F$8:$G$13, 2, FALSE), ""), IFERROR(VLOOKUP(LEFT(_xlfn.TEXTSPLIT(L322, ", "), FIND("-", _xlfn.TEXTSPLIT(L322, ", ")) - 1), Index!$F$8:$G$13, 2, FALSE), "") &lt;&gt; ""))), ", ", "&lt;/s&gt;&lt;s&gt;") &amp; "&lt;/s&gt;&lt;/t&gt;", "//s[normalize-space()]")))</f>
        <v>Intelligent Production, Smart Data Usage</v>
      </c>
      <c r="O322" t="str" cm="1">
        <f t="array" ref="O322">IFERROR(INDEX(Index!$C$8:$C$58, MATCH(TRUE, ISNUMBER(SEARCH(Index!$C$8:$C$58, Articles_collection_modified!A322)), 0)), "")</f>
        <v>IPr-2</v>
      </c>
      <c r="P322" t="str">
        <f>IFERROR(VLOOKUP(LEFT(O322, FIND("-", O322)-1), Index!$F$8:$G$13, 2, FALSE), "Not Found")</f>
        <v>Intelligent Production</v>
      </c>
      <c r="Q322" t="str">
        <f>IFERROR(VLOOKUP(O322, Index!$C$8:$D$58, 2, FALSE), "Not Found")</f>
        <v>Advanced Robotics</v>
      </c>
    </row>
    <row r="323" spans="1:17" x14ac:dyDescent="0.3">
      <c r="A323" t="str">
        <f>LEFT(Articles_collection_modified!A323, FIND(",", Articles_collection_modified!A323) - 1)</f>
        <v>John Deere Enhances Its Tracked Feller Bunchers Harvesters And Shovel Loggers - Wood Business</v>
      </c>
      <c r="B323" t="str">
        <f>MID(Articles_collection_modified!A323, FIND(",", Articles_collection_modified!A323) + 1, FIND(",", Articles_collection_modified!A323, FIND(",", Articles_collection_modified!A323) + 1) - FIND(",", Articles_collection_modified!A323) - 1)</f>
        <v>https://www.woodbusiness.ca/john-deere-enhances-its-tracked-feller-bunchers-harvesters-and-shovel-loggers/</v>
      </c>
      <c r="C323" t="str">
        <f>IF(ISNUMBER(FIND(", vol",Articles_collection_modified!A323)), MID(Articles_collection_modified!A323, FIND(", vol", Articles_collection_modified!A323) + 5, FIND(",", Articles_collection_modified!A323, FIND(", vol", Articles_collection_modified!A323) + 5) - FIND(", vol", Articles_collection_modified!A323) - 5), MID(Articles_collection_modified!A323, FIND(",vol", Articles_collection_modified!A323) + 4, FIND(",", Articles_collection_modified!A323, FIND(",vol", Articles_collection_modified!A323) + 4) - FIND(",vol",Articles_collection_modified!A323) - 4))</f>
        <v>9</v>
      </c>
      <c r="D323" t="str">
        <f>IF(ISNUMBER(FIND(", 20", Articles_collection_modified!A323)), MID(Articles_collection_modified!A323, FIND(", 20", Articles_collection_modified!A323) + 2, FIND(",", Articles_collection_modified!A323, FIND(", 20", Articles_collection_modified!A323) + 2) - FIND(", 20", Articles_collection_modified!A323) - 2), MID(Articles_collection_modified!A323, FIND(",20", Articles_collection_modified!A323) + 1, FIND(",", Articles_collection_modified!A323, FIND(",20", Articles_collection_modified!A323) + 1) - FIND(",20", Articles_collection_modified!A323) - 1))</f>
        <v>2025-w10</v>
      </c>
      <c r="E323" t="str">
        <f t="shared" si="10"/>
        <v>2025</v>
      </c>
      <c r="F323" t="str">
        <f t="shared" si="11"/>
        <v>10</v>
      </c>
      <c r="G323" t="str" cm="1">
        <f t="array" ref="G323">_xlfn.TEXTJOIN(", ", TRUE, IF(ISNUMBER(SEARCH(Index!$A$8:$A$22, Articles_collection_modified!A323)), Index!$A$8:$A$22, ""))</f>
        <v>Mobile</v>
      </c>
      <c r="H323" t="str" cm="1">
        <f t="array" ref="H323">IFERROR(INDEX(Index!$A$8:$A$22, MATCH(TRUE, ISNUMBER(SEARCH(Index!$A$8:$A$22, Articles_collection_modified!A323)), 0)), "")</f>
        <v>Mobile</v>
      </c>
      <c r="I323" t="str" cm="1">
        <f t="array" ref="I323">IFERROR(INDEX(Index!$A$3:$A$5, MATCH(TRUE, ISNUMBER(SEARCH(Index!$A$3:$A$5, Articles_collection_modified!A323)), 0)), "")</f>
        <v>product release</v>
      </c>
      <c r="J323" t="str" cm="1">
        <f t="array" ref="J323">IFERROR(INDEX(Index!$A$25:$A$69, MATCH(TRUE, ISNUMBER(SEARCH(Index!$A$25:$A$69, Articles_collection_modified!A323)), 0)), "")</f>
        <v>Service</v>
      </c>
      <c r="K323" t="str" cm="1">
        <f t="array" ref="K323">IFERROR(INDEX(Index!$C$3:$C$5, MATCH(TRUE, ISNUMBER(SEARCH(Index!$C$3:$C$5, Articles_collection_modified!A323)), 0)), "")</f>
        <v>H1</v>
      </c>
      <c r="L323" t="str" cm="1">
        <f t="array" ref="L323">_xlfn.TEXTJOIN(", ", TRUE, IF(ISNUMBER(SEARCH(Index!$C$8:$C$58, Articles_collection_modified!A323)), Index!$C$8:$C$58, ""))</f>
        <v>HA-7</v>
      </c>
      <c r="M323" t="str" cm="1">
        <f t="array" ref="M323">_xlfn.TEXTJOIN(", ", TRUE, IFERROR(VLOOKUP(_xlfn.TEXTSPLIT(L323, ", "), Index!$C$8:$D$58, 2, FALSE), ""))</f>
        <v>Future Wood &amp; Forest Industry</v>
      </c>
      <c r="N323" t="str" cm="1">
        <f t="array" ref="N323">_xlfn.TEXTJOIN(", ", TRUE, _xlfn.UNIQUE(_xlfn.FILTERXML("&lt;t&gt;&lt;s&gt;" &amp; SUBSTITUTE(_xlfn.TEXTJOIN(", ", TRUE, _xlfn.UNIQUE(_xlfn._xlws.FILTER(IFERROR(VLOOKUP(LEFT(_xlfn.TEXTSPLIT(L323, ", "), FIND("-", _xlfn.TEXTSPLIT(L323, ", ")) - 1), Index!$F$8:$G$13, 2, FALSE), ""), IFERROR(VLOOKUP(LEFT(_xlfn.TEXTSPLIT(L323, ", "), FIND("-", _xlfn.TEXTSPLIT(L323, ", ")) - 1), Index!$F$8:$G$13, 2, FALSE), "") &lt;&gt; ""))), ", ", "&lt;/s&gt;&lt;s&gt;") &amp; "&lt;/s&gt;&lt;/t&gt;", "//s[normalize-space()]")))</f>
        <v>Hydraulic Applications Ecosystem</v>
      </c>
      <c r="O323" t="str" cm="1">
        <f t="array" ref="O323">IFERROR(INDEX(Index!$C$8:$C$58, MATCH(TRUE, ISNUMBER(SEARCH(Index!$C$8:$C$58, Articles_collection_modified!A323)), 0)), "")</f>
        <v>HA-7</v>
      </c>
      <c r="P323" t="str">
        <f>IFERROR(VLOOKUP(LEFT(O323, FIND("-", O323)-1), Index!$F$8:$G$13, 2, FALSE), "Not Found")</f>
        <v>Hydraulic Applications Ecosystem</v>
      </c>
      <c r="Q323" t="str">
        <f>IFERROR(VLOOKUP(O323, Index!$C$8:$D$58, 2, FALSE), "Not Found")</f>
        <v>Future Wood &amp; Forest Industry</v>
      </c>
    </row>
    <row r="324" spans="1:17" x14ac:dyDescent="0.3">
      <c r="A324" t="str">
        <f>LEFT(Articles_collection_modified!A324, FIND(",", Articles_collection_modified!A324) - 1)</f>
        <v>Valmet secures marine methanol fuel automation order in China</v>
      </c>
      <c r="B324" t="str">
        <f>MID(Articles_collection_modified!A324, FIND(",", Articles_collection_modified!A324) + 1, FIND(",", Articles_collection_modified!A324, FIND(",", Articles_collection_modified!A324) + 1) - FIND(",", Articles_collection_modified!A324) - 1)</f>
        <v>https://www.ship-technology.com/news/valmet-marine-methanol-fuel-automation-order/</v>
      </c>
      <c r="C324" t="str">
        <f>IF(ISNUMBER(FIND(", vol",Articles_collection_modified!A324)), MID(Articles_collection_modified!A324, FIND(", vol", Articles_collection_modified!A324) + 5, FIND(",", Articles_collection_modified!A324, FIND(", vol", Articles_collection_modified!A324) + 5) - FIND(", vol", Articles_collection_modified!A324) - 5), MID(Articles_collection_modified!A324, FIND(",vol", Articles_collection_modified!A324) + 4, FIND(",", Articles_collection_modified!A324, FIND(",vol", Articles_collection_modified!A324) + 4) - FIND(",vol",Articles_collection_modified!A324) - 4))</f>
        <v>9</v>
      </c>
      <c r="D324" t="str">
        <f>IF(ISNUMBER(FIND(", 20", Articles_collection_modified!A324)), MID(Articles_collection_modified!A324, FIND(", 20", Articles_collection_modified!A324) + 2, FIND(",", Articles_collection_modified!A324, FIND(", 20", Articles_collection_modified!A324) + 2) - FIND(", 20", Articles_collection_modified!A324) - 2), MID(Articles_collection_modified!A324, FIND(",20", Articles_collection_modified!A324) + 1, FIND(",", Articles_collection_modified!A324, FIND(",20", Articles_collection_modified!A324) + 1) - FIND(",20", Articles_collection_modified!A324) - 1))</f>
        <v>2025-w09</v>
      </c>
      <c r="E324" t="str">
        <f t="shared" si="10"/>
        <v>2025</v>
      </c>
      <c r="F324" t="str">
        <f t="shared" si="11"/>
        <v>09</v>
      </c>
      <c r="G324" t="str" cm="1">
        <f t="array" ref="G324">_xlfn.TEXTJOIN(", ", TRUE, IF(ISNUMBER(SEARCH(Index!$A$8:$A$22, Articles_collection_modified!A324)), Index!$A$8:$A$22, ""))</f>
        <v>Maritime</v>
      </c>
      <c r="H324" t="str" cm="1">
        <f t="array" ref="H324">IFERROR(INDEX(Index!$A$8:$A$22, MATCH(TRUE, ISNUMBER(SEARCH(Index!$A$8:$A$22, Articles_collection_modified!A324)), 0)), "")</f>
        <v>Maritime</v>
      </c>
      <c r="I324" t="str" cm="1">
        <f t="array" ref="I324">IFERROR(INDEX(Index!$A$3:$A$5, MATCH(TRUE, ISNUMBER(SEARCH(Index!$A$3:$A$5, Articles_collection_modified!A324)), 0)), "")</f>
        <v>Technology</v>
      </c>
      <c r="J324" t="str" cm="1">
        <f t="array" ref="J324">IFERROR(INDEX(Index!$A$25:$A$69, MATCH(TRUE, ISNUMBER(SEARCH(Index!$A$25:$A$69, Articles_collection_modified!A324)), 0)), "")</f>
        <v>market development</v>
      </c>
      <c r="K324" t="str" cm="1">
        <f t="array" ref="K324">IFERROR(INDEX(Index!$C$3:$C$5, MATCH(TRUE, ISNUMBER(SEARCH(Index!$C$3:$C$5, Articles_collection_modified!A324)), 0)), "")</f>
        <v>H2</v>
      </c>
      <c r="L324" t="str" cm="1">
        <f t="array" ref="L324">_xlfn.TEXTJOIN(", ", TRUE, IF(ISNUMBER(SEARCH(Index!$C$8:$C$58, Articles_collection_modified!A324)), Index!$C$8:$C$58, ""))</f>
        <v>ES-2, NB-8</v>
      </c>
      <c r="M324" t="str" cm="1">
        <f t="array" ref="M324">_xlfn.TEXTJOIN(", ", TRUE, IFERROR(VLOOKUP(_xlfn.TEXTSPLIT(L324, ", "), Index!$C$8:$D$58, 2, FALSE), ""))</f>
        <v>Enhanced Emission Policy, Sustainaible Maritime Applications</v>
      </c>
      <c r="N324" t="str" cm="1">
        <f t="array" ref="N324">_xlfn.TEXTJOIN(", ", TRUE, _xlfn.UNIQUE(_xlfn.FILTERXML("&lt;t&gt;&lt;s&gt;" &amp; SUBSTITUTE(_xlfn.TEXTJOIN(", ", TRUE, _xlfn.UNIQUE(_xlfn._xlws.FILTER(IFERROR(VLOOKUP(LEFT(_xlfn.TEXTSPLIT(L324, ", "), FIND("-", _xlfn.TEXTSPLIT(L324, ", ")) - 1), Index!$F$8:$G$13, 2, FALSE), ""), IFERROR(VLOOKUP(LEFT(_xlfn.TEXTSPLIT(L324, ", "), FIND("-", _xlfn.TEXTSPLIT(L324, ", ")) - 1), Index!$F$8:$G$13, 2, FALSE), "") &lt;&gt; ""))), ", ", "&lt;/s&gt;&lt;s&gt;") &amp; "&lt;/s&gt;&lt;/t&gt;", "//s[normalize-space()]")))</f>
        <v>Ecological Sustainability, New Business</v>
      </c>
      <c r="O324" t="str" cm="1">
        <f t="array" ref="O324">IFERROR(INDEX(Index!$C$8:$C$58, MATCH(TRUE, ISNUMBER(SEARCH(Index!$C$8:$C$58, Articles_collection_modified!A324)), 0)), "")</f>
        <v>ES-2</v>
      </c>
      <c r="P324" t="str">
        <f>IFERROR(VLOOKUP(LEFT(O324, FIND("-", O324)-1), Index!$F$8:$G$13, 2, FALSE), "Not Found")</f>
        <v>Ecological Sustainability</v>
      </c>
      <c r="Q324" t="str">
        <f>IFERROR(VLOOKUP(O324, Index!$C$8:$D$58, 2, FALSE), "Not Found")</f>
        <v>Enhanced Emission Policy</v>
      </c>
    </row>
    <row r="325" spans="1:17" x14ac:dyDescent="0.3">
      <c r="A325" t="str">
        <f>LEFT(Articles_collection_modified!A325, FIND(",", Articles_collection_modified!A325) - 1)</f>
        <v>Red Funnel Artemis begin construction of zero-emission electric foiling ferry</v>
      </c>
      <c r="B325" t="str">
        <f>MID(Articles_collection_modified!A325, FIND(",", Articles_collection_modified!A325) + 1, FIND(",", Articles_collection_modified!A325, FIND(",", Articles_collection_modified!A325) + 1) - FIND(",", Articles_collection_modified!A325) - 1)</f>
        <v>https://www.ship-technology.com/news/red-funnel-artemis-electric-foiling-ferry/</v>
      </c>
      <c r="C325" t="str">
        <f>IF(ISNUMBER(FIND(", vol",Articles_collection_modified!A325)), MID(Articles_collection_modified!A325, FIND(", vol", Articles_collection_modified!A325) + 5, FIND(",", Articles_collection_modified!A325, FIND(", vol", Articles_collection_modified!A325) + 5) - FIND(", vol", Articles_collection_modified!A325) - 5), MID(Articles_collection_modified!A325, FIND(",vol", Articles_collection_modified!A325) + 4, FIND(",", Articles_collection_modified!A325, FIND(",vol", Articles_collection_modified!A325) + 4) - FIND(",vol",Articles_collection_modified!A325) - 4))</f>
        <v>8</v>
      </c>
      <c r="D325" t="str">
        <f>IF(ISNUMBER(FIND(", 20", Articles_collection_modified!A325)), MID(Articles_collection_modified!A325, FIND(", 20", Articles_collection_modified!A325) + 2, FIND(",", Articles_collection_modified!A325, FIND(", 20", Articles_collection_modified!A325) + 2) - FIND(", 20", Articles_collection_modified!A325) - 2), MID(Articles_collection_modified!A325, FIND(",20", Articles_collection_modified!A325) + 1, FIND(",", Articles_collection_modified!A325, FIND(",20", Articles_collection_modified!A325) + 1) - FIND(",20", Articles_collection_modified!A325) - 1))</f>
        <v>2025-w09</v>
      </c>
      <c r="E325" t="str">
        <f t="shared" si="10"/>
        <v>2025</v>
      </c>
      <c r="F325" t="str">
        <f t="shared" si="11"/>
        <v>09</v>
      </c>
      <c r="G325" t="str" cm="1">
        <f t="array" ref="G325">_xlfn.TEXTJOIN(", ", TRUE, IF(ISNUMBER(SEARCH(Index!$A$8:$A$22, Articles_collection_modified!A325)), Index!$A$8:$A$22, ""))</f>
        <v>Maritime</v>
      </c>
      <c r="H325" t="str" cm="1">
        <f t="array" ref="H325">IFERROR(INDEX(Index!$A$8:$A$22, MATCH(TRUE, ISNUMBER(SEARCH(Index!$A$8:$A$22, Articles_collection_modified!A325)), 0)), "")</f>
        <v>Maritime</v>
      </c>
      <c r="I325" t="str" cm="1">
        <f t="array" ref="I325">IFERROR(INDEX(Index!$A$3:$A$5, MATCH(TRUE, ISNUMBER(SEARCH(Index!$A$3:$A$5, Articles_collection_modified!A325)), 0)), "")</f>
        <v>product release</v>
      </c>
      <c r="J325" t="str" cm="1">
        <f t="array" ref="J325">IFERROR(INDEX(Index!$A$25:$A$69, MATCH(TRUE, ISNUMBER(SEARCH(Index!$A$25:$A$69, Articles_collection_modified!A325)), 0)), "")</f>
        <v>System</v>
      </c>
      <c r="K325" t="str" cm="1">
        <f t="array" ref="K325">IFERROR(INDEX(Index!$C$3:$C$5, MATCH(TRUE, ISNUMBER(SEARCH(Index!$C$3:$C$5, Articles_collection_modified!A325)), 0)), "")</f>
        <v>H2</v>
      </c>
      <c r="L325" t="str" cm="1">
        <f t="array" ref="L325">_xlfn.TEXTJOIN(", ", TRUE, IF(ISNUMBER(SEARCH(Index!$C$8:$C$58, Articles_collection_modified!A325)), Index!$C$8:$C$58, ""))</f>
        <v>ES-2, NB-8</v>
      </c>
      <c r="M325" t="str" cm="1">
        <f t="array" ref="M325">_xlfn.TEXTJOIN(", ", TRUE, IFERROR(VLOOKUP(_xlfn.TEXTSPLIT(L325, ", "), Index!$C$8:$D$58, 2, FALSE), ""))</f>
        <v>Enhanced Emission Policy, Sustainaible Maritime Applications</v>
      </c>
      <c r="N325" t="str" cm="1">
        <f t="array" ref="N325">_xlfn.TEXTJOIN(", ", TRUE, _xlfn.UNIQUE(_xlfn.FILTERXML("&lt;t&gt;&lt;s&gt;" &amp; SUBSTITUTE(_xlfn.TEXTJOIN(", ", TRUE, _xlfn.UNIQUE(_xlfn._xlws.FILTER(IFERROR(VLOOKUP(LEFT(_xlfn.TEXTSPLIT(L325, ", "), FIND("-", _xlfn.TEXTSPLIT(L325, ", ")) - 1), Index!$F$8:$G$13, 2, FALSE), ""), IFERROR(VLOOKUP(LEFT(_xlfn.TEXTSPLIT(L325, ", "), FIND("-", _xlfn.TEXTSPLIT(L325, ", ")) - 1), Index!$F$8:$G$13, 2, FALSE), "") &lt;&gt; ""))), ", ", "&lt;/s&gt;&lt;s&gt;") &amp; "&lt;/s&gt;&lt;/t&gt;", "//s[normalize-space()]")))</f>
        <v>Ecological Sustainability, New Business</v>
      </c>
      <c r="O325" t="str" cm="1">
        <f t="array" ref="O325">IFERROR(INDEX(Index!$C$8:$C$58, MATCH(TRUE, ISNUMBER(SEARCH(Index!$C$8:$C$58, Articles_collection_modified!A325)), 0)), "")</f>
        <v>ES-2</v>
      </c>
      <c r="P325" t="str">
        <f>IFERROR(VLOOKUP(LEFT(O325, FIND("-", O325)-1), Index!$F$8:$G$13, 2, FALSE), "Not Found")</f>
        <v>Ecological Sustainability</v>
      </c>
      <c r="Q325" t="str">
        <f>IFERROR(VLOOKUP(O325, Index!$C$8:$D$58, 2, FALSE), "Not Found")</f>
        <v>Enhanced Emission Policy</v>
      </c>
    </row>
    <row r="326" spans="1:17" x14ac:dyDescent="0.3">
      <c r="A326" t="str">
        <f>LEFT(Articles_collection_modified!A326, FIND(",", Articles_collection_modified!A326) - 1)</f>
        <v>Metacon announces AiP for ammonia cracking tech use in maritime propulsion</v>
      </c>
      <c r="B326" t="str">
        <f>MID(Articles_collection_modified!A326, FIND(",", Articles_collection_modified!A326) + 1, FIND(",", Articles_collection_modified!A326, FIND(",", Articles_collection_modified!A326) + 1) - FIND(",", Articles_collection_modified!A326) - 1)</f>
        <v>https://www.ship-technology.com/news/metacon-ammonia-cracking-tech-maritime/?cf-view</v>
      </c>
      <c r="C326" t="str">
        <f>IF(ISNUMBER(FIND(", vol",Articles_collection_modified!A326)), MID(Articles_collection_modified!A326, FIND(", vol", Articles_collection_modified!A326) + 5, FIND(",", Articles_collection_modified!A326, FIND(", vol", Articles_collection_modified!A326) + 5) - FIND(", vol", Articles_collection_modified!A326) - 5), MID(Articles_collection_modified!A326, FIND(",vol", Articles_collection_modified!A326) + 4, FIND(",", Articles_collection_modified!A326, FIND(",vol", Articles_collection_modified!A326) + 4) - FIND(",vol",Articles_collection_modified!A326) - 4))</f>
        <v>9</v>
      </c>
      <c r="D326" t="str">
        <f>IF(ISNUMBER(FIND(", 20", Articles_collection_modified!A326)), MID(Articles_collection_modified!A326, FIND(", 20", Articles_collection_modified!A326) + 2, FIND(",", Articles_collection_modified!A326, FIND(", 20", Articles_collection_modified!A326) + 2) - FIND(", 20", Articles_collection_modified!A326) - 2), MID(Articles_collection_modified!A326, FIND(",20", Articles_collection_modified!A326) + 1, FIND(",", Articles_collection_modified!A326, FIND(",20", Articles_collection_modified!A326) + 1) - FIND(",20", Articles_collection_modified!A326) - 1))</f>
        <v>2025-w11</v>
      </c>
      <c r="E326" t="str">
        <f t="shared" si="10"/>
        <v>2025</v>
      </c>
      <c r="F326" t="str">
        <f t="shared" si="11"/>
        <v>11</v>
      </c>
      <c r="G326" t="str" cm="1">
        <f t="array" ref="G326">_xlfn.TEXTJOIN(", ", TRUE, IF(ISNUMBER(SEARCH(Index!$A$8:$A$22, Articles_collection_modified!A326)), Index!$A$8:$A$22, ""))</f>
        <v>Maritime</v>
      </c>
      <c r="H326" t="str" cm="1">
        <f t="array" ref="H326">IFERROR(INDEX(Index!$A$8:$A$22, MATCH(TRUE, ISNUMBER(SEARCH(Index!$A$8:$A$22, Articles_collection_modified!A326)), 0)), "")</f>
        <v>Maritime</v>
      </c>
      <c r="I326" t="str" cm="1">
        <f t="array" ref="I326">IFERROR(INDEX(Index!$A$3:$A$5, MATCH(TRUE, ISNUMBER(SEARCH(Index!$A$3:$A$5, Articles_collection_modified!A326)), 0)), "")</f>
        <v>Technology</v>
      </c>
      <c r="J326" t="str" cm="1">
        <f t="array" ref="J326">IFERROR(INDEX(Index!$A$25:$A$69, MATCH(TRUE, ISNUMBER(SEARCH(Index!$A$25:$A$69, Articles_collection_modified!A326)), 0)), "")</f>
        <v>market development</v>
      </c>
      <c r="K326" t="str" cm="1">
        <f t="array" ref="K326">IFERROR(INDEX(Index!$C$3:$C$5, MATCH(TRUE, ISNUMBER(SEARCH(Index!$C$3:$C$5, Articles_collection_modified!A326)), 0)), "")</f>
        <v>H2</v>
      </c>
      <c r="L326" t="str" cm="1">
        <f t="array" ref="L326">_xlfn.TEXTJOIN(", ", TRUE, IF(ISNUMBER(SEARCH(Index!$C$8:$C$58, Articles_collection_modified!A326)), Index!$C$8:$C$58, ""))</f>
        <v>ES-2, NB-8</v>
      </c>
      <c r="M326" t="str" cm="1">
        <f t="array" ref="M326">_xlfn.TEXTJOIN(", ", TRUE, IFERROR(VLOOKUP(_xlfn.TEXTSPLIT(L326, ", "), Index!$C$8:$D$58, 2, FALSE), ""))</f>
        <v>Enhanced Emission Policy, Sustainaible Maritime Applications</v>
      </c>
      <c r="N326" t="str" cm="1">
        <f t="array" ref="N326">_xlfn.TEXTJOIN(", ", TRUE, _xlfn.UNIQUE(_xlfn.FILTERXML("&lt;t&gt;&lt;s&gt;" &amp; SUBSTITUTE(_xlfn.TEXTJOIN(", ", TRUE, _xlfn.UNIQUE(_xlfn._xlws.FILTER(IFERROR(VLOOKUP(LEFT(_xlfn.TEXTSPLIT(L326, ", "), FIND("-", _xlfn.TEXTSPLIT(L326, ", ")) - 1), Index!$F$8:$G$13, 2, FALSE), ""), IFERROR(VLOOKUP(LEFT(_xlfn.TEXTSPLIT(L326, ", "), FIND("-", _xlfn.TEXTSPLIT(L326, ", ")) - 1), Index!$F$8:$G$13, 2, FALSE), "") &lt;&gt; ""))), ", ", "&lt;/s&gt;&lt;s&gt;") &amp; "&lt;/s&gt;&lt;/t&gt;", "//s[normalize-space()]")))</f>
        <v>Ecological Sustainability, New Business</v>
      </c>
      <c r="O326" t="str" cm="1">
        <f t="array" ref="O326">IFERROR(INDEX(Index!$C$8:$C$58, MATCH(TRUE, ISNUMBER(SEARCH(Index!$C$8:$C$58, Articles_collection_modified!A326)), 0)), "")</f>
        <v>ES-2</v>
      </c>
      <c r="P326" t="str">
        <f>IFERROR(VLOOKUP(LEFT(O326, FIND("-", O326)-1), Index!$F$8:$G$13, 2, FALSE), "Not Found")</f>
        <v>Ecological Sustainability</v>
      </c>
      <c r="Q326" t="str">
        <f>IFERROR(VLOOKUP(O326, Index!$C$8:$D$58, 2, FALSE), "Not Found")</f>
        <v>Enhanced Emission Policy</v>
      </c>
    </row>
    <row r="327" spans="1:17" x14ac:dyDescent="0.3">
      <c r="A327" t="str">
        <f>LEFT(Articles_collection_modified!A327, FIND(",", Articles_collection_modified!A327) - 1)</f>
        <v>bound4blue wind assisted propulsion system installed on Odfjell chemical tanker</v>
      </c>
      <c r="B327" t="str">
        <f>MID(Articles_collection_modified!A327, FIND(",", Articles_collection_modified!A327) + 1, FIND(",", Articles_collection_modified!A327, FIND(",", Articles_collection_modified!A327) + 1) - FIND(",", Articles_collection_modified!A327) - 1)</f>
        <v>https://www.ship-technology.com/news/odfjell-wind-propulsion-chemical-tanker/?cf-view</v>
      </c>
      <c r="C327" t="str">
        <f>IF(ISNUMBER(FIND(", vol",Articles_collection_modified!A327)), MID(Articles_collection_modified!A327, FIND(", vol", Articles_collection_modified!A327) + 5, FIND(",", Articles_collection_modified!A327, FIND(", vol", Articles_collection_modified!A327) + 5) - FIND(", vol", Articles_collection_modified!A327) - 5), MID(Articles_collection_modified!A327, FIND(",vol", Articles_collection_modified!A327) + 4, FIND(",", Articles_collection_modified!A327, FIND(",vol", Articles_collection_modified!A327) + 4) - FIND(",vol",Articles_collection_modified!A327) - 4))</f>
        <v>9</v>
      </c>
      <c r="D327" t="str">
        <f>IF(ISNUMBER(FIND(", 20", Articles_collection_modified!A327)), MID(Articles_collection_modified!A327, FIND(", 20", Articles_collection_modified!A327) + 2, FIND(",", Articles_collection_modified!A327, FIND(", 20", Articles_collection_modified!A327) + 2) - FIND(", 20", Articles_collection_modified!A327) - 2), MID(Articles_collection_modified!A327, FIND(",20", Articles_collection_modified!A327) + 1, FIND(",", Articles_collection_modified!A327, FIND(",20", Articles_collection_modified!A327) + 1) - FIND(",20", Articles_collection_modified!A327) - 1))</f>
        <v>2025-w11</v>
      </c>
      <c r="E327" t="str">
        <f t="shared" si="10"/>
        <v>2025</v>
      </c>
      <c r="F327" t="str">
        <f t="shared" si="11"/>
        <v>11</v>
      </c>
      <c r="G327" t="str" cm="1">
        <f t="array" ref="G327">_xlfn.TEXTJOIN(", ", TRUE, IF(ISNUMBER(SEARCH(Index!$A$8:$A$22, Articles_collection_modified!A327)), Index!$A$8:$A$22, ""))</f>
        <v>Maritime</v>
      </c>
      <c r="H327" t="str" cm="1">
        <f t="array" ref="H327">IFERROR(INDEX(Index!$A$8:$A$22, MATCH(TRUE, ISNUMBER(SEARCH(Index!$A$8:$A$22, Articles_collection_modified!A327)), 0)), "")</f>
        <v>Maritime</v>
      </c>
      <c r="I327" t="str" cm="1">
        <f t="array" ref="I327">IFERROR(INDEX(Index!$A$3:$A$5, MATCH(TRUE, ISNUMBER(SEARCH(Index!$A$3:$A$5, Articles_collection_modified!A327)), 0)), "")</f>
        <v>Technology</v>
      </c>
      <c r="J327" t="str" cm="1">
        <f t="array" ref="J327">IFERROR(INDEX(Index!$A$25:$A$69, MATCH(TRUE, ISNUMBER(SEARCH(Index!$A$25:$A$69, Articles_collection_modified!A327)), 0)), "")</f>
        <v>market development</v>
      </c>
      <c r="K327" t="str" cm="1">
        <f t="array" ref="K327">IFERROR(INDEX(Index!$C$3:$C$5, MATCH(TRUE, ISNUMBER(SEARCH(Index!$C$3:$C$5, Articles_collection_modified!A327)), 0)), "")</f>
        <v>H1</v>
      </c>
      <c r="L327" t="str" cm="1">
        <f t="array" ref="L327">_xlfn.TEXTJOIN(", ", TRUE, IF(ISNUMBER(SEARCH(Index!$C$8:$C$58, Articles_collection_modified!A327)), Index!$C$8:$C$58, ""))</f>
        <v>ES-2, NB-8</v>
      </c>
      <c r="M327" t="str" cm="1">
        <f t="array" ref="M327">_xlfn.TEXTJOIN(", ", TRUE, IFERROR(VLOOKUP(_xlfn.TEXTSPLIT(L327, ", "), Index!$C$8:$D$58, 2, FALSE), ""))</f>
        <v>Enhanced Emission Policy, Sustainaible Maritime Applications</v>
      </c>
      <c r="N327" t="str" cm="1">
        <f t="array" ref="N327">_xlfn.TEXTJOIN(", ", TRUE, _xlfn.UNIQUE(_xlfn.FILTERXML("&lt;t&gt;&lt;s&gt;" &amp; SUBSTITUTE(_xlfn.TEXTJOIN(", ", TRUE, _xlfn.UNIQUE(_xlfn._xlws.FILTER(IFERROR(VLOOKUP(LEFT(_xlfn.TEXTSPLIT(L327, ", "), FIND("-", _xlfn.TEXTSPLIT(L327, ", ")) - 1), Index!$F$8:$G$13, 2, FALSE), ""), IFERROR(VLOOKUP(LEFT(_xlfn.TEXTSPLIT(L327, ", "), FIND("-", _xlfn.TEXTSPLIT(L327, ", ")) - 1), Index!$F$8:$G$13, 2, FALSE), "") &lt;&gt; ""))), ", ", "&lt;/s&gt;&lt;s&gt;") &amp; "&lt;/s&gt;&lt;/t&gt;", "//s[normalize-space()]")))</f>
        <v>Ecological Sustainability, New Business</v>
      </c>
      <c r="O327" t="str" cm="1">
        <f t="array" ref="O327">IFERROR(INDEX(Index!$C$8:$C$58, MATCH(TRUE, ISNUMBER(SEARCH(Index!$C$8:$C$58, Articles_collection_modified!A327)), 0)), "")</f>
        <v>ES-2</v>
      </c>
      <c r="P327" t="str">
        <f>IFERROR(VLOOKUP(LEFT(O327, FIND("-", O327)-1), Index!$F$8:$G$13, 2, FALSE), "Not Found")</f>
        <v>Ecological Sustainability</v>
      </c>
      <c r="Q327" t="str">
        <f>IFERROR(VLOOKUP(O327, Index!$C$8:$D$58, 2, FALSE), "Not Found")</f>
        <v>Enhanced Emission Policy</v>
      </c>
    </row>
    <row r="328" spans="1:17" x14ac:dyDescent="0.3">
      <c r="A328" t="str">
        <f>LEFT(Articles_collection_modified!A328, FIND(",", Articles_collection_modified!A328) - 1)</f>
        <v>RobotLAB Unveils Breakthrough in Humanoid Robotics with Launch of BroBotâ„¢ | RoboticsTomorrow</v>
      </c>
      <c r="B328" t="str">
        <f>MID(Articles_collection_modified!A328, FIND(",", Articles_collection_modified!A328) + 1, FIND(",", Articles_collection_modified!A328, FIND(",", Articles_collection_modified!A328) + 1) - FIND(",", Articles_collection_modified!A328) - 1)</f>
        <v>https://www.roboticstomorrow.com/story/2025/03/robotlab-unveils-breakthrough-in-humanoid-robotics-with-launch-of-brobot/24532/</v>
      </c>
      <c r="C328" t="str">
        <f>IF(ISNUMBER(FIND(", vol",Articles_collection_modified!A328)), MID(Articles_collection_modified!A328, FIND(", vol", Articles_collection_modified!A328) + 5, FIND(",", Articles_collection_modified!A328, FIND(", vol", Articles_collection_modified!A328) + 5) - FIND(", vol", Articles_collection_modified!A328) - 5), MID(Articles_collection_modified!A328, FIND(",vol", Articles_collection_modified!A328) + 4, FIND(",", Articles_collection_modified!A328, FIND(",vol", Articles_collection_modified!A328) + 4) - FIND(",vol",Articles_collection_modified!A328) - 4))</f>
        <v>9</v>
      </c>
      <c r="D328" t="str">
        <f>IF(ISNUMBER(FIND(", 20", Articles_collection_modified!A328)), MID(Articles_collection_modified!A328, FIND(", 20", Articles_collection_modified!A328) + 2, FIND(",", Articles_collection_modified!A328, FIND(", 20", Articles_collection_modified!A328) + 2) - FIND(", 20", Articles_collection_modified!A328) - 2), MID(Articles_collection_modified!A328, FIND(",20", Articles_collection_modified!A328) + 1, FIND(",", Articles_collection_modified!A328, FIND(",20", Articles_collection_modified!A328) + 1) - FIND(",20", Articles_collection_modified!A328) - 1))</f>
        <v>2025-w14</v>
      </c>
      <c r="E328" t="str">
        <f t="shared" si="10"/>
        <v>2025</v>
      </c>
      <c r="F328" t="str">
        <f t="shared" si="11"/>
        <v>14</v>
      </c>
      <c r="G328" t="str" cm="1">
        <f t="array" ref="G328">_xlfn.TEXTJOIN(", ", TRUE, IF(ISNUMBER(SEARCH(Index!$A$8:$A$22, Articles_collection_modified!A328)), Index!$A$8:$A$22, ""))</f>
        <v>Robotics</v>
      </c>
      <c r="H328" t="str" cm="1">
        <f t="array" ref="H328">IFERROR(INDEX(Index!$A$8:$A$22, MATCH(TRUE, ISNUMBER(SEARCH(Index!$A$8:$A$22, Articles_collection_modified!A328)), 0)), "")</f>
        <v>Robotics</v>
      </c>
      <c r="I328" t="str" cm="1">
        <f t="array" ref="I328">IFERROR(INDEX(Index!$A$3:$A$5, MATCH(TRUE, ISNUMBER(SEARCH(Index!$A$3:$A$5, Articles_collection_modified!A328)), 0)), "")</f>
        <v>product release</v>
      </c>
      <c r="J328" t="str" cm="1">
        <f t="array" ref="J328">IFERROR(INDEX(Index!$A$25:$A$69, MATCH(TRUE, ISNUMBER(SEARCH(Index!$A$25:$A$69, Articles_collection_modified!A328)), 0)), "")</f>
        <v>System</v>
      </c>
      <c r="K328" t="str" cm="1">
        <f t="array" ref="K328">IFERROR(INDEX(Index!$C$3:$C$5, MATCH(TRUE, ISNUMBER(SEARCH(Index!$C$3:$C$5, Articles_collection_modified!A328)), 0)), "")</f>
        <v>H2</v>
      </c>
      <c r="L328" t="str" cm="1">
        <f t="array" ref="L328">_xlfn.TEXTJOIN(", ", TRUE, IF(ISNUMBER(SEARCH(Index!$C$8:$C$58, Articles_collection_modified!A328)), Index!$C$8:$C$58, ""))</f>
        <v>IPr-7</v>
      </c>
      <c r="M328" t="str" cm="1">
        <f t="array" ref="M328">_xlfn.TEXTJOIN(", ", TRUE, IFERROR(VLOOKUP(_xlfn.TEXTSPLIT(L328, ", "), Index!$C$8:$D$58, 2, FALSE), ""))</f>
        <v>Additive Manufacturing Technologies</v>
      </c>
      <c r="N328" t="str" cm="1">
        <f t="array" ref="N328">_xlfn.TEXTJOIN(", ", TRUE, _xlfn.UNIQUE(_xlfn.FILTERXML("&lt;t&gt;&lt;s&gt;" &amp; SUBSTITUTE(_xlfn.TEXTJOIN(", ", TRUE, _xlfn.UNIQUE(_xlfn._xlws.FILTER(IFERROR(VLOOKUP(LEFT(_xlfn.TEXTSPLIT(L328, ", "), FIND("-", _xlfn.TEXTSPLIT(L328, ", ")) - 1), Index!$F$8:$G$13, 2, FALSE), ""), IFERROR(VLOOKUP(LEFT(_xlfn.TEXTSPLIT(L328, ", "), FIND("-", _xlfn.TEXTSPLIT(L328, ", ")) - 1), Index!$F$8:$G$13, 2, FALSE), "") &lt;&gt; ""))), ", ", "&lt;/s&gt;&lt;s&gt;") &amp; "&lt;/s&gt;&lt;/t&gt;", "//s[normalize-space()]")))</f>
        <v>Intelligent Production</v>
      </c>
      <c r="O328" t="str" cm="1">
        <f t="array" ref="O328">IFERROR(INDEX(Index!$C$8:$C$58, MATCH(TRUE, ISNUMBER(SEARCH(Index!$C$8:$C$58, Articles_collection_modified!A328)), 0)), "")</f>
        <v>IPr-7</v>
      </c>
      <c r="P328" t="str">
        <f>IFERROR(VLOOKUP(LEFT(O328, FIND("-", O328)-1), Index!$F$8:$G$13, 2, FALSE), "Not Found")</f>
        <v>Intelligent Production</v>
      </c>
      <c r="Q328" t="str">
        <f>IFERROR(VLOOKUP(O328, Index!$C$8:$D$58, 2, FALSE), "Not Found")</f>
        <v>Additive Manufacturing Technologies</v>
      </c>
    </row>
    <row r="329" spans="1:17" x14ac:dyDescent="0.3">
      <c r="A329" t="str">
        <f>LEFT(Articles_collection_modified!A329, FIND(",", Articles_collection_modified!A329) - 1)</f>
        <v>Humanoid Robots: Large opportunity but limited uptake in the short- to mid-term | RoboticsTomorrow</v>
      </c>
      <c r="B329" t="str">
        <f>MID(Articles_collection_modified!A329, FIND(",", Articles_collection_modified!A329) + 1, FIND(",", Articles_collection_modified!A329, FIND(",", Articles_collection_modified!A329) + 1) - FIND(",", Articles_collection_modified!A329) - 1)</f>
        <v>https://www.roboticstomorrow.com/story/2025/04/humanoid-robots-large-opportunity-but-limited-uptake-in-the-short-to-mid-term/24561/</v>
      </c>
      <c r="C329" t="str">
        <f>IF(ISNUMBER(FIND(", vol",Articles_collection_modified!A329)), MID(Articles_collection_modified!A329, FIND(", vol", Articles_collection_modified!A329) + 5, FIND(",", Articles_collection_modified!A329, FIND(", vol", Articles_collection_modified!A329) + 5) - FIND(", vol", Articles_collection_modified!A329) - 5), MID(Articles_collection_modified!A329, FIND(",vol", Articles_collection_modified!A329) + 4, FIND(",", Articles_collection_modified!A329, FIND(",vol", Articles_collection_modified!A329) + 4) - FIND(",vol",Articles_collection_modified!A329) - 4))</f>
        <v>10</v>
      </c>
      <c r="D329" t="str">
        <f>IF(ISNUMBER(FIND(", 20", Articles_collection_modified!A329)), MID(Articles_collection_modified!A329, FIND(", 20", Articles_collection_modified!A329) + 2, FIND(",", Articles_collection_modified!A329, FIND(", 20", Articles_collection_modified!A329) + 2) - FIND(", 20", Articles_collection_modified!A329) - 2), MID(Articles_collection_modified!A329, FIND(",20", Articles_collection_modified!A329) + 1, FIND(",", Articles_collection_modified!A329, FIND(",20", Articles_collection_modified!A329) + 1) - FIND(",20", Articles_collection_modified!A329) - 1))</f>
        <v>2025-w15</v>
      </c>
      <c r="E329" t="str">
        <f t="shared" si="10"/>
        <v>2025</v>
      </c>
      <c r="F329" t="str">
        <f t="shared" si="11"/>
        <v>15</v>
      </c>
      <c r="G329" t="str" cm="1">
        <f t="array" ref="G329">_xlfn.TEXTJOIN(", ", TRUE, IF(ISNUMBER(SEARCH(Index!$A$8:$A$22, Articles_collection_modified!A329)), Index!$A$8:$A$22, ""))</f>
        <v>Robotics</v>
      </c>
      <c r="H329" t="str" cm="1">
        <f t="array" ref="H329">IFERROR(INDEX(Index!$A$8:$A$22, MATCH(TRUE, ISNUMBER(SEARCH(Index!$A$8:$A$22, Articles_collection_modified!A329)), 0)), "")</f>
        <v>Robotics</v>
      </c>
      <c r="I329" t="str" cm="1">
        <f t="array" ref="I329">IFERROR(INDEX(Index!$A$3:$A$5, MATCH(TRUE, ISNUMBER(SEARCH(Index!$A$3:$A$5, Articles_collection_modified!A329)), 0)), "")</f>
        <v>SEEP</v>
      </c>
      <c r="J329" t="str" cm="1">
        <f t="array" ref="J329">IFERROR(INDEX(Index!$A$25:$A$69, MATCH(TRUE, ISNUMBER(SEARCH(Index!$A$25:$A$69, Articles_collection_modified!A329)), 0)), "")</f>
        <v>market development</v>
      </c>
      <c r="K329" t="str" cm="1">
        <f t="array" ref="K329">IFERROR(INDEX(Index!$C$3:$C$5, MATCH(TRUE, ISNUMBER(SEARCH(Index!$C$3:$C$5, Articles_collection_modified!A329)), 0)), "")</f>
        <v>H3</v>
      </c>
      <c r="L329" t="str" cm="1">
        <f t="array" ref="L329">_xlfn.TEXTJOIN(", ", TRUE, IF(ISNUMBER(SEARCH(Index!$C$8:$C$58, Articles_collection_modified!A329)), Index!$C$8:$C$58, ""))</f>
        <v>IPr-7</v>
      </c>
      <c r="M329" t="str" cm="1">
        <f t="array" ref="M329">_xlfn.TEXTJOIN(", ", TRUE, IFERROR(VLOOKUP(_xlfn.TEXTSPLIT(L329, ", "), Index!$C$8:$D$58, 2, FALSE), ""))</f>
        <v>Additive Manufacturing Technologies</v>
      </c>
      <c r="N329" t="str" cm="1">
        <f t="array" ref="N329">_xlfn.TEXTJOIN(", ", TRUE, _xlfn.UNIQUE(_xlfn.FILTERXML("&lt;t&gt;&lt;s&gt;" &amp; SUBSTITUTE(_xlfn.TEXTJOIN(", ", TRUE, _xlfn.UNIQUE(_xlfn._xlws.FILTER(IFERROR(VLOOKUP(LEFT(_xlfn.TEXTSPLIT(L329, ", "), FIND("-", _xlfn.TEXTSPLIT(L329, ", ")) - 1), Index!$F$8:$G$13, 2, FALSE), ""), IFERROR(VLOOKUP(LEFT(_xlfn.TEXTSPLIT(L329, ", "), FIND("-", _xlfn.TEXTSPLIT(L329, ", ")) - 1), Index!$F$8:$G$13, 2, FALSE), "") &lt;&gt; ""))), ", ", "&lt;/s&gt;&lt;s&gt;") &amp; "&lt;/s&gt;&lt;/t&gt;", "//s[normalize-space()]")))</f>
        <v>Intelligent Production</v>
      </c>
      <c r="O329" t="str" cm="1">
        <f t="array" ref="O329">IFERROR(INDEX(Index!$C$8:$C$58, MATCH(TRUE, ISNUMBER(SEARCH(Index!$C$8:$C$58, Articles_collection_modified!A329)), 0)), "")</f>
        <v>IPr-7</v>
      </c>
      <c r="P329" t="str">
        <f>IFERROR(VLOOKUP(LEFT(O329, FIND("-", O329)-1), Index!$F$8:$G$13, 2, FALSE), "Not Found")</f>
        <v>Intelligent Production</v>
      </c>
      <c r="Q329" t="str">
        <f>IFERROR(VLOOKUP(O329, Index!$C$8:$D$58, 2, FALSE), "Not Found")</f>
        <v>Additive Manufacturing Technologies</v>
      </c>
    </row>
    <row r="330" spans="1:17" x14ac:dyDescent="0.3">
      <c r="A330" t="str">
        <f>LEFT(Articles_collection_modified!A330, FIND(",", Articles_collection_modified!A330) - 1)</f>
        <v>Biodiversity net gain: One year on</v>
      </c>
      <c r="B330" t="str">
        <f>MID(Articles_collection_modified!A330, FIND(",", Articles_collection_modified!A330) + 1, FIND(",", Articles_collection_modified!A330, FIND(",", Articles_collection_modified!A330) + 1) - FIND(",", Articles_collection_modified!A330) - 1)</f>
        <v>https://www.pbctoday.co.uk/news/energy-news/biodiversity-net-gain-one-year-on/148767/</v>
      </c>
      <c r="C330" t="str">
        <f>IF(ISNUMBER(FIND(", vol",Articles_collection_modified!A330)), MID(Articles_collection_modified!A330, FIND(", vol", Articles_collection_modified!A330) + 5, FIND(",", Articles_collection_modified!A330, FIND(", vol", Articles_collection_modified!A330) + 5) - FIND(", vol", Articles_collection_modified!A330) - 5), MID(Articles_collection_modified!A330, FIND(",vol", Articles_collection_modified!A330) + 4, FIND(",", Articles_collection_modified!A330, FIND(",vol", Articles_collection_modified!A330) + 4) - FIND(",vol",Articles_collection_modified!A330) - 4))</f>
        <v>8</v>
      </c>
      <c r="D330" t="str">
        <f>IF(ISNUMBER(FIND(", 20", Articles_collection_modified!A330)), MID(Articles_collection_modified!A330, FIND(", 20", Articles_collection_modified!A330) + 2, FIND(",", Articles_collection_modified!A330, FIND(", 20", Articles_collection_modified!A330) + 2) - FIND(", 20", Articles_collection_modified!A330) - 2), MID(Articles_collection_modified!A330, FIND(",20", Articles_collection_modified!A330) + 1, FIND(",", Articles_collection_modified!A330, FIND(",20", Articles_collection_modified!A330) + 1) - FIND(",20", Articles_collection_modified!A330) - 1))</f>
        <v>2025-w09</v>
      </c>
      <c r="E330" t="str">
        <f t="shared" si="10"/>
        <v>2025</v>
      </c>
      <c r="F330" t="str">
        <f t="shared" si="11"/>
        <v>09</v>
      </c>
      <c r="G330" t="str" cm="1">
        <f t="array" ref="G330">_xlfn.TEXTJOIN(", ", TRUE, IF(ISNUMBER(SEARCH(Index!$A$8:$A$22, Articles_collection_modified!A330)), Index!$A$8:$A$22, ""))</f>
        <v>Sustainability</v>
      </c>
      <c r="H330" t="str" cm="1">
        <f t="array" ref="H330">IFERROR(INDEX(Index!$A$8:$A$22, MATCH(TRUE, ISNUMBER(SEARCH(Index!$A$8:$A$22, Articles_collection_modified!A330)), 0)), "")</f>
        <v>Sustainability</v>
      </c>
      <c r="I330" t="str" cm="1">
        <f t="array" ref="I330">IFERROR(INDEX(Index!$A$3:$A$5, MATCH(TRUE, ISNUMBER(SEARCH(Index!$A$3:$A$5, Articles_collection_modified!A330)), 0)), "")</f>
        <v>SEEP</v>
      </c>
      <c r="J330" t="str" cm="1">
        <f t="array" ref="J330">IFERROR(INDEX(Index!$A$25:$A$69, MATCH(TRUE, ISNUMBER(SEARCH(Index!$A$25:$A$69, Articles_collection_modified!A330)), 0)), "")</f>
        <v>regulation</v>
      </c>
      <c r="K330" t="str" cm="1">
        <f t="array" ref="K330">IFERROR(INDEX(Index!$C$3:$C$5, MATCH(TRUE, ISNUMBER(SEARCH(Index!$C$3:$C$5, Articles_collection_modified!A330)), 0)), "")</f>
        <v>H2</v>
      </c>
      <c r="L330" t="str" cm="1">
        <f t="array" ref="L330">_xlfn.TEXTJOIN(", ", TRUE, IF(ISNUMBER(SEARCH(Index!$C$8:$C$58, Articles_collection_modified!A330)), Index!$C$8:$C$58, ""))</f>
        <v>ES-5, HA-1</v>
      </c>
      <c r="M330" t="str" cm="1">
        <f t="array" ref="M330">_xlfn.TEXTJOIN(", ", TRUE, IFERROR(VLOOKUP(_xlfn.TEXTSPLIT(L330, ", "), Index!$C$8:$D$58, 2, FALSE), ""))</f>
        <v>Promoting Biodiversity, Green &amp; Connected Construction site</v>
      </c>
      <c r="N330" t="str" cm="1">
        <f t="array" ref="N330">_xlfn.TEXTJOIN(", ", TRUE, _xlfn.UNIQUE(_xlfn.FILTERXML("&lt;t&gt;&lt;s&gt;" &amp; SUBSTITUTE(_xlfn.TEXTJOIN(", ", TRUE, _xlfn.UNIQUE(_xlfn._xlws.FILTER(IFERROR(VLOOKUP(LEFT(_xlfn.TEXTSPLIT(L330, ", "), FIND("-", _xlfn.TEXTSPLIT(L330, ", ")) - 1), Index!$F$8:$G$13, 2, FALSE), ""), IFERROR(VLOOKUP(LEFT(_xlfn.TEXTSPLIT(L330, ", "), FIND("-", _xlfn.TEXTSPLIT(L330, ", ")) - 1), Index!$F$8:$G$13, 2, FALSE), "") &lt;&gt; ""))), ", ", "&lt;/s&gt;&lt;s&gt;") &amp; "&lt;/s&gt;&lt;/t&gt;", "//s[normalize-space()]")))</f>
        <v>Ecological Sustainability, Hydraulic Applications Ecosystem</v>
      </c>
      <c r="O330" t="str" cm="1">
        <f t="array" ref="O330">IFERROR(INDEX(Index!$C$8:$C$58, MATCH(TRUE, ISNUMBER(SEARCH(Index!$C$8:$C$58, Articles_collection_modified!A330)), 0)), "")</f>
        <v>ES-5</v>
      </c>
      <c r="P330" t="str">
        <f>IFERROR(VLOOKUP(LEFT(O330, FIND("-", O330)-1), Index!$F$8:$G$13, 2, FALSE), "Not Found")</f>
        <v>Ecological Sustainability</v>
      </c>
      <c r="Q330" t="str">
        <f>IFERROR(VLOOKUP(O330, Index!$C$8:$D$58, 2, FALSE), "Not Found")</f>
        <v>Promoting Biodiversity</v>
      </c>
    </row>
    <row r="331" spans="1:17" x14ac:dyDescent="0.3">
      <c r="A331" t="str">
        <f>LEFT(Articles_collection_modified!A331, FIND(",", Articles_collection_modified!A331) - 1)</f>
        <v>AF&amp;PA Responds To 25-per-cent Tariffs On Canada And Mexico - Wood Business</v>
      </c>
      <c r="B331" t="str">
        <f>MID(Articles_collection_modified!A331, FIND(",", Articles_collection_modified!A331) + 1, FIND(",", Articles_collection_modified!A331, FIND(",", Articles_collection_modified!A331) + 1) - FIND(",", Articles_collection_modified!A331) - 1)</f>
        <v>https://www.woodbusiness.ca/afpa-responds-to-25-per-cent-tariffs-on-canada-and-mexico/</v>
      </c>
      <c r="C331" t="str">
        <f>IF(ISNUMBER(FIND(", vol",Articles_collection_modified!A331)), MID(Articles_collection_modified!A331, FIND(", vol", Articles_collection_modified!A331) + 5, FIND(",", Articles_collection_modified!A331, FIND(", vol", Articles_collection_modified!A331) + 5) - FIND(", vol", Articles_collection_modified!A331) - 5), MID(Articles_collection_modified!A331, FIND(",vol", Articles_collection_modified!A331) + 4, FIND(",", Articles_collection_modified!A331, FIND(",vol", Articles_collection_modified!A331) + 4) - FIND(",vol",Articles_collection_modified!A331) - 4))</f>
        <v>9</v>
      </c>
      <c r="D331" t="str">
        <f>IF(ISNUMBER(FIND(", 20", Articles_collection_modified!A331)), MID(Articles_collection_modified!A331, FIND(", 20", Articles_collection_modified!A331) + 2, FIND(",", Articles_collection_modified!A331, FIND(", 20", Articles_collection_modified!A331) + 2) - FIND(", 20", Articles_collection_modified!A331) - 2), MID(Articles_collection_modified!A331, FIND(",20", Articles_collection_modified!A331) + 1, FIND(",", Articles_collection_modified!A331, FIND(",20", Articles_collection_modified!A331) + 1) - FIND(",20", Articles_collection_modified!A331) - 1))</f>
        <v>2025-w09</v>
      </c>
      <c r="E331" t="str">
        <f t="shared" si="10"/>
        <v>2025</v>
      </c>
      <c r="F331" t="str">
        <f t="shared" si="11"/>
        <v>09</v>
      </c>
      <c r="G331" t="str" cm="1">
        <f t="array" ref="G331">_xlfn.TEXTJOIN(", ", TRUE, IF(ISNUMBER(SEARCH(Index!$A$8:$A$22, Articles_collection_modified!A331)), Index!$A$8:$A$22, ""))</f>
        <v>Mobile</v>
      </c>
      <c r="H331" t="str" cm="1">
        <f t="array" ref="H331">IFERROR(INDEX(Index!$A$8:$A$22, MATCH(TRUE, ISNUMBER(SEARCH(Index!$A$8:$A$22, Articles_collection_modified!A331)), 0)), "")</f>
        <v>Mobile</v>
      </c>
      <c r="I331" t="str" cm="1">
        <f t="array" ref="I331">IFERROR(INDEX(Index!$A$3:$A$5, MATCH(TRUE, ISNUMBER(SEARCH(Index!$A$3:$A$5, Articles_collection_modified!A331)), 0)), "")</f>
        <v>SEEP</v>
      </c>
      <c r="J331" t="str" cm="1">
        <f t="array" ref="J331">IFERROR(INDEX(Index!$A$25:$A$69, MATCH(TRUE, ISNUMBER(SEARCH(Index!$A$25:$A$69, Articles_collection_modified!A331)), 0)), "")</f>
        <v>geopolitics</v>
      </c>
      <c r="K331" t="str" cm="1">
        <f t="array" ref="K331">IFERROR(INDEX(Index!$C$3:$C$5, MATCH(TRUE, ISNUMBER(SEARCH(Index!$C$3:$C$5, Articles_collection_modified!A331)), 0)), "")</f>
        <v>H1</v>
      </c>
      <c r="L331" t="str" cm="1">
        <f t="array" ref="L331">_xlfn.TEXTJOIN(", ", TRUE, IF(ISNUMBER(SEARCH(Index!$C$8:$C$58, Articles_collection_modified!A331)), Index!$C$8:$C$58, ""))</f>
        <v>HA-7</v>
      </c>
      <c r="M331" t="str" cm="1">
        <f t="array" ref="M331">_xlfn.TEXTJOIN(", ", TRUE, IFERROR(VLOOKUP(_xlfn.TEXTSPLIT(L331, ", "), Index!$C$8:$D$58, 2, FALSE), ""))</f>
        <v>Future Wood &amp; Forest Industry</v>
      </c>
      <c r="N331" t="str" cm="1">
        <f t="array" ref="N331">_xlfn.TEXTJOIN(", ", TRUE, _xlfn.UNIQUE(_xlfn.FILTERXML("&lt;t&gt;&lt;s&gt;" &amp; SUBSTITUTE(_xlfn.TEXTJOIN(", ", TRUE, _xlfn.UNIQUE(_xlfn._xlws.FILTER(IFERROR(VLOOKUP(LEFT(_xlfn.TEXTSPLIT(L331, ", "), FIND("-", _xlfn.TEXTSPLIT(L331, ", ")) - 1), Index!$F$8:$G$13, 2, FALSE), ""), IFERROR(VLOOKUP(LEFT(_xlfn.TEXTSPLIT(L331, ", "), FIND("-", _xlfn.TEXTSPLIT(L331, ", ")) - 1), Index!$F$8:$G$13, 2, FALSE), "") &lt;&gt; ""))), ", ", "&lt;/s&gt;&lt;s&gt;") &amp; "&lt;/s&gt;&lt;/t&gt;", "//s[normalize-space()]")))</f>
        <v>Hydraulic Applications Ecosystem</v>
      </c>
      <c r="O331" t="str" cm="1">
        <f t="array" ref="O331">IFERROR(INDEX(Index!$C$8:$C$58, MATCH(TRUE, ISNUMBER(SEARCH(Index!$C$8:$C$58, Articles_collection_modified!A331)), 0)), "")</f>
        <v>HA-7</v>
      </c>
      <c r="P331" t="str">
        <f>IFERROR(VLOOKUP(LEFT(O331, FIND("-", O331)-1), Index!$F$8:$G$13, 2, FALSE), "Not Found")</f>
        <v>Hydraulic Applications Ecosystem</v>
      </c>
      <c r="Q331" t="str">
        <f>IFERROR(VLOOKUP(O331, Index!$C$8:$D$58, 2, FALSE), "Not Found")</f>
        <v>Future Wood &amp; Forest Industry</v>
      </c>
    </row>
    <row r="332" spans="1:17" x14ac:dyDescent="0.3">
      <c r="A332" t="str">
        <f>LEFT(Articles_collection_modified!A332, FIND(",", Articles_collection_modified!A332) - 1)</f>
        <v>Building the Future - Fluid Power Journal</v>
      </c>
      <c r="B332" t="str">
        <f>MID(Articles_collection_modified!A332, FIND(",", Articles_collection_modified!A332) + 1, FIND(",", Articles_collection_modified!A332, FIND(",", Articles_collection_modified!A332) + 1) - FIND(",", Articles_collection_modified!A332) - 1)</f>
        <v>https://fluidpowerjournal.com/building-the-future-adam-khaw/</v>
      </c>
      <c r="C332" t="str">
        <f>IF(ISNUMBER(FIND(", vol",Articles_collection_modified!A332)), MID(Articles_collection_modified!A332, FIND(", vol", Articles_collection_modified!A332) + 5, FIND(",", Articles_collection_modified!A332, FIND(", vol", Articles_collection_modified!A332) + 5) - FIND(", vol", Articles_collection_modified!A332) - 5), MID(Articles_collection_modified!A332, FIND(",vol", Articles_collection_modified!A332) + 4, FIND(",", Articles_collection_modified!A332, FIND(",vol", Articles_collection_modified!A332) + 4) - FIND(",vol",Articles_collection_modified!A332) - 4))</f>
        <v>9</v>
      </c>
      <c r="D332" t="str">
        <f>IF(ISNUMBER(FIND(", 20", Articles_collection_modified!A332)), MID(Articles_collection_modified!A332, FIND(", 20", Articles_collection_modified!A332) + 2, FIND(",", Articles_collection_modified!A332, FIND(", 20", Articles_collection_modified!A332) + 2) - FIND(", 20", Articles_collection_modified!A332) - 2), MID(Articles_collection_modified!A332, FIND(",20", Articles_collection_modified!A332) + 1, FIND(",", Articles_collection_modified!A332, FIND(",20", Articles_collection_modified!A332) + 1) - FIND(",20", Articles_collection_modified!A332) - 1))</f>
        <v>2025-w09</v>
      </c>
      <c r="E332" t="str">
        <f t="shared" si="10"/>
        <v>2025</v>
      </c>
      <c r="F332" t="str">
        <f t="shared" si="11"/>
        <v>09</v>
      </c>
      <c r="G332" t="str" cm="1">
        <f t="array" ref="G332">_xlfn.TEXTJOIN(", ", TRUE, IF(ISNUMBER(SEARCH(Index!$A$8:$A$22, Articles_collection_modified!A332)), Index!$A$8:$A$22, ""))</f>
        <v>Mobile</v>
      </c>
      <c r="H332" t="str" cm="1">
        <f t="array" ref="H332">IFERROR(INDEX(Index!$A$8:$A$22, MATCH(TRUE, ISNUMBER(SEARCH(Index!$A$8:$A$22, Articles_collection_modified!A332)), 0)), "")</f>
        <v>Mobile</v>
      </c>
      <c r="I332" t="str" cm="1">
        <f t="array" ref="I332">IFERROR(INDEX(Index!$A$3:$A$5, MATCH(TRUE, ISNUMBER(SEARCH(Index!$A$3:$A$5, Articles_collection_modified!A332)), 0)), "")</f>
        <v>Technology</v>
      </c>
      <c r="J332" t="str" cm="1">
        <f t="array" ref="J332">IFERROR(INDEX(Index!$A$25:$A$69, MATCH(TRUE, ISNUMBER(SEARCH(Index!$A$25:$A$69, Articles_collection_modified!A332)), 0)), "")</f>
        <v>Automation</v>
      </c>
      <c r="K332" t="str" cm="1">
        <f t="array" ref="K332">IFERROR(INDEX(Index!$C$3:$C$5, MATCH(TRUE, ISNUMBER(SEARCH(Index!$C$3:$C$5, Articles_collection_modified!A332)), 0)), "")</f>
        <v>H2</v>
      </c>
      <c r="L332" t="str" cm="1">
        <f t="array" ref="L332">_xlfn.TEXTJOIN(", ", TRUE, IF(ISNUMBER(SEARCH(Index!$C$8:$C$58, Articles_collection_modified!A332)), Index!$C$8:$C$58, ""))</f>
        <v>HA-1</v>
      </c>
      <c r="M332" t="str" cm="1">
        <f t="array" ref="M332">_xlfn.TEXTJOIN(", ", TRUE, IFERROR(VLOOKUP(_xlfn.TEXTSPLIT(L332, ", "), Index!$C$8:$D$58, 2, FALSE), ""))</f>
        <v>Green &amp; Connected Construction site</v>
      </c>
      <c r="N332" t="str" cm="1">
        <f t="array" ref="N332">_xlfn.TEXTJOIN(", ", TRUE, _xlfn.UNIQUE(_xlfn.FILTERXML("&lt;t&gt;&lt;s&gt;" &amp; SUBSTITUTE(_xlfn.TEXTJOIN(", ", TRUE, _xlfn.UNIQUE(_xlfn._xlws.FILTER(IFERROR(VLOOKUP(LEFT(_xlfn.TEXTSPLIT(L332, ", "), FIND("-", _xlfn.TEXTSPLIT(L332, ", ")) - 1), Index!$F$8:$G$13, 2, FALSE), ""), IFERROR(VLOOKUP(LEFT(_xlfn.TEXTSPLIT(L332, ", "), FIND("-", _xlfn.TEXTSPLIT(L332, ", ")) - 1), Index!$F$8:$G$13, 2, FALSE), "") &lt;&gt; ""))), ", ", "&lt;/s&gt;&lt;s&gt;") &amp; "&lt;/s&gt;&lt;/t&gt;", "//s[normalize-space()]")))</f>
        <v>Hydraulic Applications Ecosystem</v>
      </c>
      <c r="O332" t="str" cm="1">
        <f t="array" ref="O332">IFERROR(INDEX(Index!$C$8:$C$58, MATCH(TRUE, ISNUMBER(SEARCH(Index!$C$8:$C$58, Articles_collection_modified!A332)), 0)), "")</f>
        <v>HA-1</v>
      </c>
      <c r="P332" t="str">
        <f>IFERROR(VLOOKUP(LEFT(O332, FIND("-", O332)-1), Index!$F$8:$G$13, 2, FALSE), "Not Found")</f>
        <v>Hydraulic Applications Ecosystem</v>
      </c>
      <c r="Q332" t="str">
        <f>IFERROR(VLOOKUP(O332, Index!$C$8:$D$58, 2, FALSE), "Not Found")</f>
        <v>Green &amp; Connected Construction site</v>
      </c>
    </row>
    <row r="333" spans="1:17" x14ac:dyDescent="0.3">
      <c r="A333" t="str">
        <f>LEFT(Articles_collection_modified!A333, FIND(",", Articles_collection_modified!A333) - 1)</f>
        <v>VeroTouch Completes Coloradoâ€™s First 3D Printed Homes Expands with IHIP Grant</v>
      </c>
      <c r="B333" t="str">
        <f>MID(Articles_collection_modified!A333, FIND(",", Articles_collection_modified!A333) + 1, FIND(",", Articles_collection_modified!A333, FIND(",", Articles_collection_modified!A333) + 1) - FIND(",", Articles_collection_modified!A333) - 1)</f>
        <v>https://3dprintingindustry.com/news/verotouch-completes-colorados-first-3d-printed-homes-expands-with-ihip-grant-237367/</v>
      </c>
      <c r="C333" t="str">
        <f>IF(ISNUMBER(FIND(", vol",Articles_collection_modified!A333)), MID(Articles_collection_modified!A333, FIND(", vol", Articles_collection_modified!A333) + 5, FIND(",", Articles_collection_modified!A333, FIND(", vol", Articles_collection_modified!A333) + 5) - FIND(", vol", Articles_collection_modified!A333) - 5), MID(Articles_collection_modified!A333, FIND(",vol", Articles_collection_modified!A333) + 4, FIND(",", Articles_collection_modified!A333, FIND(",vol", Articles_collection_modified!A333) + 4) - FIND(",vol",Articles_collection_modified!A333) - 4))</f>
        <v>9</v>
      </c>
      <c r="D333" t="str">
        <f>IF(ISNUMBER(FIND(", 20", Articles_collection_modified!A333)), MID(Articles_collection_modified!A333, FIND(", 20", Articles_collection_modified!A333) + 2, FIND(",", Articles_collection_modified!A333, FIND(", 20", Articles_collection_modified!A333) + 2) - FIND(", 20", Articles_collection_modified!A333) - 2), MID(Articles_collection_modified!A333, FIND(",20", Articles_collection_modified!A333) + 1, FIND(",", Articles_collection_modified!A333, FIND(",20", Articles_collection_modified!A333) + 1) - FIND(",20", Articles_collection_modified!A333) - 1))</f>
        <v>2025-w12</v>
      </c>
      <c r="E333" t="str">
        <f t="shared" si="10"/>
        <v>2025</v>
      </c>
      <c r="F333" t="str">
        <f t="shared" si="11"/>
        <v>12</v>
      </c>
      <c r="G333" t="str" cm="1">
        <f t="array" ref="G333">_xlfn.TEXTJOIN(", ", TRUE, IF(ISNUMBER(SEARCH(Index!$A$8:$A$22, Articles_collection_modified!A333)), Index!$A$8:$A$22, ""))</f>
        <v>3dp</v>
      </c>
      <c r="H333" t="str" cm="1">
        <f t="array" ref="H333">IFERROR(INDEX(Index!$A$8:$A$22, MATCH(TRUE, ISNUMBER(SEARCH(Index!$A$8:$A$22, Articles_collection_modified!A333)), 0)), "")</f>
        <v>3dp</v>
      </c>
      <c r="I333" t="str" cm="1">
        <f t="array" ref="I333">IFERROR(INDEX(Index!$A$3:$A$5, MATCH(TRUE, ISNUMBER(SEARCH(Index!$A$3:$A$5, Articles_collection_modified!A333)), 0)), "")</f>
        <v>SEEP</v>
      </c>
      <c r="J333" t="str" cm="1">
        <f t="array" ref="J333">IFERROR(INDEX(Index!$A$25:$A$69, MATCH(TRUE, ISNUMBER(SEARCH(Index!$A$25:$A$69, Articles_collection_modified!A333)), 0)), "")</f>
        <v>market development</v>
      </c>
      <c r="K333" t="str" cm="1">
        <f t="array" ref="K333">IFERROR(INDEX(Index!$C$3:$C$5, MATCH(TRUE, ISNUMBER(SEARCH(Index!$C$3:$C$5, Articles_collection_modified!A333)), 0)), "")</f>
        <v>H1</v>
      </c>
      <c r="L333" t="str" cm="1">
        <f t="array" ref="L333">_xlfn.TEXTJOIN(", ", TRUE, IF(ISNUMBER(SEARCH(Index!$C$8:$C$58, Articles_collection_modified!A333)), Index!$C$8:$C$58, ""))</f>
        <v>IPr-7</v>
      </c>
      <c r="M333" t="str" cm="1">
        <f t="array" ref="M333">_xlfn.TEXTJOIN(", ", TRUE, IFERROR(VLOOKUP(_xlfn.TEXTSPLIT(L333, ", "), Index!$C$8:$D$58, 2, FALSE), ""))</f>
        <v>Additive Manufacturing Technologies</v>
      </c>
      <c r="N333" t="str" cm="1">
        <f t="array" ref="N333">_xlfn.TEXTJOIN(", ", TRUE, _xlfn.UNIQUE(_xlfn.FILTERXML("&lt;t&gt;&lt;s&gt;" &amp; SUBSTITUTE(_xlfn.TEXTJOIN(", ", TRUE, _xlfn.UNIQUE(_xlfn._xlws.FILTER(IFERROR(VLOOKUP(LEFT(_xlfn.TEXTSPLIT(L333, ", "), FIND("-", _xlfn.TEXTSPLIT(L333, ", ")) - 1), Index!$F$8:$G$13, 2, FALSE), ""), IFERROR(VLOOKUP(LEFT(_xlfn.TEXTSPLIT(L333, ", "), FIND("-", _xlfn.TEXTSPLIT(L333, ", ")) - 1), Index!$F$8:$G$13, 2, FALSE), "") &lt;&gt; ""))), ", ", "&lt;/s&gt;&lt;s&gt;") &amp; "&lt;/s&gt;&lt;/t&gt;", "//s[normalize-space()]")))</f>
        <v>Intelligent Production</v>
      </c>
      <c r="O333" t="str" cm="1">
        <f t="array" ref="O333">IFERROR(INDEX(Index!$C$8:$C$58, MATCH(TRUE, ISNUMBER(SEARCH(Index!$C$8:$C$58, Articles_collection_modified!A333)), 0)), "")</f>
        <v>IPr-7</v>
      </c>
      <c r="P333" t="str">
        <f>IFERROR(VLOOKUP(LEFT(O333, FIND("-", O333)-1), Index!$F$8:$G$13, 2, FALSE), "Not Found")</f>
        <v>Intelligent Production</v>
      </c>
      <c r="Q333" t="str">
        <f>IFERROR(VLOOKUP(O333, Index!$C$8:$D$58, 2, FALSE), "Not Found")</f>
        <v>Additive Manufacturing Technologies</v>
      </c>
    </row>
    <row r="334" spans="1:17" x14ac:dyDescent="0.3">
      <c r="A334" t="str">
        <f>LEFT(Articles_collection_modified!A334, FIND(",", Articles_collection_modified!A334) - 1)</f>
        <v>Narrow vein drill receives drilling controls update</v>
      </c>
      <c r="B334" t="str">
        <f>MID(Articles_collection_modified!A334, FIND(",", Articles_collection_modified!A334) + 1, FIND(",", Articles_collection_modified!A334, FIND(",", Articles_collection_modified!A334) + 1) - FIND(",", Articles_collection_modified!A334) - 1)</f>
        <v>https://im-mining.com/2025/03/13/sandvik-brings-new-drill-controls-to-dd210-narrow-vein-underground-rig/</v>
      </c>
      <c r="C334" t="str">
        <f>IF(ISNUMBER(FIND(", vol",Articles_collection_modified!A334)), MID(Articles_collection_modified!A334, FIND(", vol", Articles_collection_modified!A334) + 5, FIND(",", Articles_collection_modified!A334, FIND(", vol", Articles_collection_modified!A334) + 5) - FIND(", vol", Articles_collection_modified!A334) - 5), MID(Articles_collection_modified!A334, FIND(",vol", Articles_collection_modified!A334) + 4, FIND(",", Articles_collection_modified!A334, FIND(",vol", Articles_collection_modified!A334) + 4) - FIND(",vol",Articles_collection_modified!A334) - 4))</f>
        <v>9</v>
      </c>
      <c r="D334" t="str">
        <f>IF(ISNUMBER(FIND(", 20", Articles_collection_modified!A334)), MID(Articles_collection_modified!A334, FIND(", 20", Articles_collection_modified!A334) + 2, FIND(",", Articles_collection_modified!A334, FIND(", 20", Articles_collection_modified!A334) + 2) - FIND(", 20", Articles_collection_modified!A334) - 2), MID(Articles_collection_modified!A334, FIND(",20", Articles_collection_modified!A334) + 1, FIND(",", Articles_collection_modified!A334, FIND(",20", Articles_collection_modified!A334) + 1) - FIND(",20", Articles_collection_modified!A334) - 1))</f>
        <v>2025-w10</v>
      </c>
      <c r="E334" t="str">
        <f t="shared" si="10"/>
        <v>2025</v>
      </c>
      <c r="F334" t="str">
        <f t="shared" si="11"/>
        <v>10</v>
      </c>
      <c r="G334" t="str" cm="1">
        <f t="array" ref="G334">_xlfn.TEXTJOIN(", ", TRUE, IF(ISNUMBER(SEARCH(Index!$A$8:$A$22, Articles_collection_modified!A334)), Index!$A$8:$A$22, ""))</f>
        <v>Mobile</v>
      </c>
      <c r="H334" t="str" cm="1">
        <f t="array" ref="H334">IFERROR(INDEX(Index!$A$8:$A$22, MATCH(TRUE, ISNUMBER(SEARCH(Index!$A$8:$A$22, Articles_collection_modified!A334)), 0)), "")</f>
        <v>Mobile</v>
      </c>
      <c r="I334" t="str" cm="1">
        <f t="array" ref="I334">IFERROR(INDEX(Index!$A$3:$A$5, MATCH(TRUE, ISNUMBER(SEARCH(Index!$A$3:$A$5, Articles_collection_modified!A334)), 0)), "")</f>
        <v>product release</v>
      </c>
      <c r="J334" t="str" cm="1">
        <f t="array" ref="J334">IFERROR(INDEX(Index!$A$25:$A$69, MATCH(TRUE, ISNUMBER(SEARCH(Index!$A$25:$A$69, Articles_collection_modified!A334)), 0)), "")</f>
        <v>System</v>
      </c>
      <c r="K334" t="str" cm="1">
        <f t="array" ref="K334">IFERROR(INDEX(Index!$C$3:$C$5, MATCH(TRUE, ISNUMBER(SEARCH(Index!$C$3:$C$5, Articles_collection_modified!A334)), 0)), "")</f>
        <v>H1</v>
      </c>
      <c r="L334" t="str" cm="1">
        <f t="array" ref="L334">_xlfn.TEXTJOIN(", ", TRUE, IF(ISNUMBER(SEARCH(Index!$C$8:$C$58, Articles_collection_modified!A334)), Index!$C$8:$C$58, ""))</f>
        <v>HA-8</v>
      </c>
      <c r="M334" t="str" cm="1">
        <f t="array" ref="M334">_xlfn.TEXTJOIN(", ", TRUE, IFERROR(VLOOKUP(_xlfn.TEXTSPLIT(L334, ", "), Index!$C$8:$D$58, 2, FALSE), ""))</f>
        <v>Sustainable Mining</v>
      </c>
      <c r="N334" t="str" cm="1">
        <f t="array" ref="N334">_xlfn.TEXTJOIN(", ", TRUE, _xlfn.UNIQUE(_xlfn.FILTERXML("&lt;t&gt;&lt;s&gt;" &amp; SUBSTITUTE(_xlfn.TEXTJOIN(", ", TRUE, _xlfn.UNIQUE(_xlfn._xlws.FILTER(IFERROR(VLOOKUP(LEFT(_xlfn.TEXTSPLIT(L334, ", "), FIND("-", _xlfn.TEXTSPLIT(L334, ", ")) - 1), Index!$F$8:$G$13, 2, FALSE), ""), IFERROR(VLOOKUP(LEFT(_xlfn.TEXTSPLIT(L334, ", "), FIND("-", _xlfn.TEXTSPLIT(L334, ", ")) - 1), Index!$F$8:$G$13, 2, FALSE), "") &lt;&gt; ""))), ", ", "&lt;/s&gt;&lt;s&gt;") &amp; "&lt;/s&gt;&lt;/t&gt;", "//s[normalize-space()]")))</f>
        <v>Hydraulic Applications Ecosystem</v>
      </c>
      <c r="O334" t="str" cm="1">
        <f t="array" ref="O334">IFERROR(INDEX(Index!$C$8:$C$58, MATCH(TRUE, ISNUMBER(SEARCH(Index!$C$8:$C$58, Articles_collection_modified!A334)), 0)), "")</f>
        <v>HA-8</v>
      </c>
      <c r="P334" t="str">
        <f>IFERROR(VLOOKUP(LEFT(O334, FIND("-", O334)-1), Index!$F$8:$G$13, 2, FALSE), "Not Found")</f>
        <v>Hydraulic Applications Ecosystem</v>
      </c>
      <c r="Q334" t="str">
        <f>IFERROR(VLOOKUP(O334, Index!$C$8:$D$58, 2, FALSE), "Not Found")</f>
        <v>Sustainable Mining</v>
      </c>
    </row>
    <row r="335" spans="1:17" x14ac:dyDescent="0.3">
      <c r="A335" t="str">
        <f>LEFT(Articles_collection_modified!A335, FIND(",", Articles_collection_modified!A335) - 1)</f>
        <v>International Mining | Pakistan coal miner SECMC deploys test fleet of BEV mining trucks</v>
      </c>
      <c r="B335" t="str">
        <f>MID(Articles_collection_modified!A335, FIND(",", Articles_collection_modified!A335) + 1, FIND(",", Articles_collection_modified!A335, FIND(",", Articles_collection_modified!A335) + 1) - FIND(",", Articles_collection_modified!A335) - 1)</f>
        <v>https://im-mining.com/2025/03/10/pakistan-coal-miner-secmc-deploys-test-fleet-of-bev-mining-trucks/</v>
      </c>
      <c r="C335" t="str">
        <f>IF(ISNUMBER(FIND(", vol",Articles_collection_modified!A335)), MID(Articles_collection_modified!A335, FIND(", vol", Articles_collection_modified!A335) + 5, FIND(",", Articles_collection_modified!A335, FIND(", vol", Articles_collection_modified!A335) + 5) - FIND(", vol", Articles_collection_modified!A335) - 5), MID(Articles_collection_modified!A335, FIND(",vol", Articles_collection_modified!A335) + 4, FIND(",", Articles_collection_modified!A335, FIND(",vol", Articles_collection_modified!A335) + 4) - FIND(",vol",Articles_collection_modified!A335) - 4))</f>
        <v>9</v>
      </c>
      <c r="D335" t="str">
        <f>IF(ISNUMBER(FIND(", 20", Articles_collection_modified!A335)), MID(Articles_collection_modified!A335, FIND(", 20", Articles_collection_modified!A335) + 2, FIND(",", Articles_collection_modified!A335, FIND(", 20", Articles_collection_modified!A335) + 2) - FIND(", 20", Articles_collection_modified!A335) - 2), MID(Articles_collection_modified!A335, FIND(",20", Articles_collection_modified!A335) + 1, FIND(",", Articles_collection_modified!A335, FIND(",20", Articles_collection_modified!A335) + 1) - FIND(",20", Articles_collection_modified!A335) - 1))</f>
        <v>2025-w10</v>
      </c>
      <c r="E335" t="str">
        <f t="shared" si="10"/>
        <v>2025</v>
      </c>
      <c r="F335" t="str">
        <f t="shared" si="11"/>
        <v>10</v>
      </c>
      <c r="G335" t="str" cm="1">
        <f t="array" ref="G335">_xlfn.TEXTJOIN(", ", TRUE, IF(ISNUMBER(SEARCH(Index!$A$8:$A$22, Articles_collection_modified!A335)), Index!$A$8:$A$22, ""))</f>
        <v>Mobile</v>
      </c>
      <c r="H335" t="str" cm="1">
        <f t="array" ref="H335">IFERROR(INDEX(Index!$A$8:$A$22, MATCH(TRUE, ISNUMBER(SEARCH(Index!$A$8:$A$22, Articles_collection_modified!A335)), 0)), "")</f>
        <v>Mobile</v>
      </c>
      <c r="I335" t="str" cm="1">
        <f t="array" ref="I335">IFERROR(INDEX(Index!$A$3:$A$5, MATCH(TRUE, ISNUMBER(SEARCH(Index!$A$3:$A$5, Articles_collection_modified!A335)), 0)), "")</f>
        <v>Technology</v>
      </c>
      <c r="J335" t="str" cm="1">
        <f t="array" ref="J335">IFERROR(INDEX(Index!$A$25:$A$69, MATCH(TRUE, ISNUMBER(SEARCH(Index!$A$25:$A$69, Articles_collection_modified!A335)), 0)), "")</f>
        <v>Prototype</v>
      </c>
      <c r="K335" t="str" cm="1">
        <f t="array" ref="K335">IFERROR(INDEX(Index!$C$3:$C$5, MATCH(TRUE, ISNUMBER(SEARCH(Index!$C$3:$C$5, Articles_collection_modified!A335)), 0)), "")</f>
        <v>H2</v>
      </c>
      <c r="L335" t="str" cm="1">
        <f t="array" ref="L335">_xlfn.TEXTJOIN(", ", TRUE, IF(ISNUMBER(SEARCH(Index!$C$8:$C$58, Articles_collection_modified!A335)), Index!$C$8:$C$58, ""))</f>
        <v>ES-2, HA-8</v>
      </c>
      <c r="M335" t="str" cm="1">
        <f t="array" ref="M335">_xlfn.TEXTJOIN(", ", TRUE, IFERROR(VLOOKUP(_xlfn.TEXTSPLIT(L335, ", "), Index!$C$8:$D$58, 2, FALSE), ""))</f>
        <v>Enhanced Emission Policy, Sustainable Mining</v>
      </c>
      <c r="N335" t="str" cm="1">
        <f t="array" ref="N335">_xlfn.TEXTJOIN(", ", TRUE, _xlfn.UNIQUE(_xlfn.FILTERXML("&lt;t&gt;&lt;s&gt;" &amp; SUBSTITUTE(_xlfn.TEXTJOIN(", ", TRUE, _xlfn.UNIQUE(_xlfn._xlws.FILTER(IFERROR(VLOOKUP(LEFT(_xlfn.TEXTSPLIT(L335, ", "), FIND("-", _xlfn.TEXTSPLIT(L335, ", ")) - 1), Index!$F$8:$G$13, 2, FALSE), ""), IFERROR(VLOOKUP(LEFT(_xlfn.TEXTSPLIT(L335, ", "), FIND("-", _xlfn.TEXTSPLIT(L335, ", ")) - 1), Index!$F$8:$G$13, 2, FALSE), "") &lt;&gt; ""))), ", ", "&lt;/s&gt;&lt;s&gt;") &amp; "&lt;/s&gt;&lt;/t&gt;", "//s[normalize-space()]")))</f>
        <v>Ecological Sustainability, Hydraulic Applications Ecosystem</v>
      </c>
      <c r="O335" t="str" cm="1">
        <f t="array" ref="O335">IFERROR(INDEX(Index!$C$8:$C$58, MATCH(TRUE, ISNUMBER(SEARCH(Index!$C$8:$C$58, Articles_collection_modified!A335)), 0)), "")</f>
        <v>ES-2</v>
      </c>
      <c r="P335" t="str">
        <f>IFERROR(VLOOKUP(LEFT(O335, FIND("-", O335)-1), Index!$F$8:$G$13, 2, FALSE), "Not Found")</f>
        <v>Ecological Sustainability</v>
      </c>
      <c r="Q335" t="str">
        <f>IFERROR(VLOOKUP(O335, Index!$C$8:$D$58, 2, FALSE), "Not Found")</f>
        <v>Enhanced Emission Policy</v>
      </c>
    </row>
    <row r="336" spans="1:17" x14ac:dyDescent="0.3">
      <c r="A336" t="str">
        <f>LEFT(Articles_collection_modified!A336, FIND(",", Articles_collection_modified!A336) - 1)</f>
        <v>International Mining | Liebherrâ€™s S1 Vision innovation for mined material haulage</v>
      </c>
      <c r="B336" t="str">
        <f>MID(Articles_collection_modified!A336, FIND(",", Articles_collection_modified!A336) + 1, FIND(",", Articles_collection_modified!A336, FIND(",", Articles_collection_modified!A336) + 1) - FIND(",", Articles_collection_modified!A336) - 1)</f>
        <v>https://im-mining.com/2025/03/10/liebherrs-s1-vision-innovation-for-mined-material-haulage/</v>
      </c>
      <c r="C336" t="str">
        <f>IF(ISNUMBER(FIND(", vol",Articles_collection_modified!A336)), MID(Articles_collection_modified!A336, FIND(", vol", Articles_collection_modified!A336) + 5, FIND(",", Articles_collection_modified!A336, FIND(", vol", Articles_collection_modified!A336) + 5) - FIND(", vol", Articles_collection_modified!A336) - 5), MID(Articles_collection_modified!A336, FIND(",vol", Articles_collection_modified!A336) + 4, FIND(",", Articles_collection_modified!A336, FIND(",vol", Articles_collection_modified!A336) + 4) - FIND(",vol",Articles_collection_modified!A336) - 4))</f>
        <v>9</v>
      </c>
      <c r="D336" t="str">
        <f>IF(ISNUMBER(FIND(", 20", Articles_collection_modified!A336)), MID(Articles_collection_modified!A336, FIND(", 20", Articles_collection_modified!A336) + 2, FIND(",", Articles_collection_modified!A336, FIND(", 20", Articles_collection_modified!A336) + 2) - FIND(", 20", Articles_collection_modified!A336) - 2), MID(Articles_collection_modified!A336, FIND(",20", Articles_collection_modified!A336) + 1, FIND(",", Articles_collection_modified!A336, FIND(",20", Articles_collection_modified!A336) + 1) - FIND(",20", Articles_collection_modified!A336) - 1))</f>
        <v>2025-w10</v>
      </c>
      <c r="E336" t="str">
        <f t="shared" si="10"/>
        <v>2025</v>
      </c>
      <c r="F336" t="str">
        <f t="shared" si="11"/>
        <v>10</v>
      </c>
      <c r="G336" t="str" cm="1">
        <f t="array" ref="G336">_xlfn.TEXTJOIN(", ", TRUE, IF(ISNUMBER(SEARCH(Index!$A$8:$A$22, Articles_collection_modified!A336)), Index!$A$8:$A$22, ""))</f>
        <v>Mobile</v>
      </c>
      <c r="H336" t="str" cm="1">
        <f t="array" ref="H336">IFERROR(INDEX(Index!$A$8:$A$22, MATCH(TRUE, ISNUMBER(SEARCH(Index!$A$8:$A$22, Articles_collection_modified!A336)), 0)), "")</f>
        <v>Mobile</v>
      </c>
      <c r="I336" t="str" cm="1">
        <f t="array" ref="I336">IFERROR(INDEX(Index!$A$3:$A$5, MATCH(TRUE, ISNUMBER(SEARCH(Index!$A$3:$A$5, Articles_collection_modified!A336)), 0)), "")</f>
        <v>Technology</v>
      </c>
      <c r="J336" t="str" cm="1">
        <f t="array" ref="J336">IFERROR(INDEX(Index!$A$25:$A$69, MATCH(TRUE, ISNUMBER(SEARCH(Index!$A$25:$A$69, Articles_collection_modified!A336)), 0)), "")</f>
        <v>Prototype</v>
      </c>
      <c r="K336" t="str" cm="1">
        <f t="array" ref="K336">IFERROR(INDEX(Index!$C$3:$C$5, MATCH(TRUE, ISNUMBER(SEARCH(Index!$C$3:$C$5, Articles_collection_modified!A336)), 0)), "")</f>
        <v>H2</v>
      </c>
      <c r="L336" t="str" cm="1">
        <f t="array" ref="L336">_xlfn.TEXTJOIN(", ", TRUE, IF(ISNUMBER(SEARCH(Index!$C$8:$C$58, Articles_collection_modified!A336)), Index!$C$8:$C$58, ""))</f>
        <v>ES-2, HA-8</v>
      </c>
      <c r="M336" t="str" cm="1">
        <f t="array" ref="M336">_xlfn.TEXTJOIN(", ", TRUE, IFERROR(VLOOKUP(_xlfn.TEXTSPLIT(L336, ", "), Index!$C$8:$D$58, 2, FALSE), ""))</f>
        <v>Enhanced Emission Policy, Sustainable Mining</v>
      </c>
      <c r="N336" t="str" cm="1">
        <f t="array" ref="N336">_xlfn.TEXTJOIN(", ", TRUE, _xlfn.UNIQUE(_xlfn.FILTERXML("&lt;t&gt;&lt;s&gt;" &amp; SUBSTITUTE(_xlfn.TEXTJOIN(", ", TRUE, _xlfn.UNIQUE(_xlfn._xlws.FILTER(IFERROR(VLOOKUP(LEFT(_xlfn.TEXTSPLIT(L336, ", "), FIND("-", _xlfn.TEXTSPLIT(L336, ", ")) - 1), Index!$F$8:$G$13, 2, FALSE), ""), IFERROR(VLOOKUP(LEFT(_xlfn.TEXTSPLIT(L336, ", "), FIND("-", _xlfn.TEXTSPLIT(L336, ", ")) - 1), Index!$F$8:$G$13, 2, FALSE), "") &lt;&gt; ""))), ", ", "&lt;/s&gt;&lt;s&gt;") &amp; "&lt;/s&gt;&lt;/t&gt;", "//s[normalize-space()]")))</f>
        <v>Ecological Sustainability, Hydraulic Applications Ecosystem</v>
      </c>
      <c r="O336" t="str" cm="1">
        <f t="array" ref="O336">IFERROR(INDEX(Index!$C$8:$C$58, MATCH(TRUE, ISNUMBER(SEARCH(Index!$C$8:$C$58, Articles_collection_modified!A336)), 0)), "")</f>
        <v>ES-2</v>
      </c>
      <c r="P336" t="str">
        <f>IFERROR(VLOOKUP(LEFT(O336, FIND("-", O336)-1), Index!$F$8:$G$13, 2, FALSE), "Not Found")</f>
        <v>Ecological Sustainability</v>
      </c>
      <c r="Q336" t="str">
        <f>IFERROR(VLOOKUP(O336, Index!$C$8:$D$58, 2, FALSE), "Not Found")</f>
        <v>Enhanced Emission Policy</v>
      </c>
    </row>
    <row r="337" spans="1:17" x14ac:dyDescent="0.3">
      <c r="A337" t="str">
        <f>LEFT(Articles_collection_modified!A337, FIND(",", Articles_collection_modified!A337) - 1)</f>
        <v>International Mining | GMG on The Electric Mine â€“ sustainable mining moving at electric pace</v>
      </c>
      <c r="B337" t="str">
        <f>MID(Articles_collection_modified!A337, FIND(",", Articles_collection_modified!A337) + 1, FIND(",", Articles_collection_modified!A337, FIND(",", Articles_collection_modified!A337) + 1) - FIND(",", Articles_collection_modified!A337) - 1)</f>
        <v>https://im-mining.com/2025/03/07/gmg-on-the-electric-mine-sustainable-mining-moving-at-electric-pace/</v>
      </c>
      <c r="C337" t="str">
        <f>IF(ISNUMBER(FIND(", vol",Articles_collection_modified!A337)), MID(Articles_collection_modified!A337, FIND(", vol", Articles_collection_modified!A337) + 5, FIND(",", Articles_collection_modified!A337, FIND(", vol", Articles_collection_modified!A337) + 5) - FIND(", vol", Articles_collection_modified!A337) - 5), MID(Articles_collection_modified!A337, FIND(",vol", Articles_collection_modified!A337) + 4, FIND(",", Articles_collection_modified!A337, FIND(",vol", Articles_collection_modified!A337) + 4) - FIND(",vol",Articles_collection_modified!A337) - 4))</f>
        <v>9</v>
      </c>
      <c r="D337" t="str">
        <f>IF(ISNUMBER(FIND(", 20", Articles_collection_modified!A337)), MID(Articles_collection_modified!A337, FIND(", 20", Articles_collection_modified!A337) + 2, FIND(",", Articles_collection_modified!A337, FIND(", 20", Articles_collection_modified!A337) + 2) - FIND(", 20", Articles_collection_modified!A337) - 2), MID(Articles_collection_modified!A337, FIND(",20", Articles_collection_modified!A337) + 1, FIND(",", Articles_collection_modified!A337, FIND(",20", Articles_collection_modified!A337) + 1) - FIND(",20", Articles_collection_modified!A337) - 1))</f>
        <v>2025-w09</v>
      </c>
      <c r="E337" t="str">
        <f t="shared" si="10"/>
        <v>2025</v>
      </c>
      <c r="F337" t="str">
        <f t="shared" si="11"/>
        <v>09</v>
      </c>
      <c r="G337" t="str" cm="1">
        <f t="array" ref="G337">_xlfn.TEXTJOIN(", ", TRUE, IF(ISNUMBER(SEARCH(Index!$A$8:$A$22, Articles_collection_modified!A337)), Index!$A$8:$A$22, ""))</f>
        <v>Electrification, Mobile</v>
      </c>
      <c r="H337" t="str" cm="1">
        <f t="array" ref="H337">IFERROR(INDEX(Index!$A$8:$A$22, MATCH(TRUE, ISNUMBER(SEARCH(Index!$A$8:$A$22, Articles_collection_modified!A337)), 0)), "")</f>
        <v>Electrification</v>
      </c>
      <c r="I337" t="str" cm="1">
        <f t="array" ref="I337">IFERROR(INDEX(Index!$A$3:$A$5, MATCH(TRUE, ISNUMBER(SEARCH(Index!$A$3:$A$5, Articles_collection_modified!A337)), 0)), "")</f>
        <v>SEEP</v>
      </c>
      <c r="J337" t="str" cm="1">
        <f t="array" ref="J337">IFERROR(INDEX(Index!$A$25:$A$69, MATCH(TRUE, ISNUMBER(SEARCH(Index!$A$25:$A$69, Articles_collection_modified!A337)), 0)), "")</f>
        <v>market development</v>
      </c>
      <c r="K337" t="str" cm="1">
        <f t="array" ref="K337">IFERROR(INDEX(Index!$C$3:$C$5, MATCH(TRUE, ISNUMBER(SEARCH(Index!$C$3:$C$5, Articles_collection_modified!A337)), 0)), "")</f>
        <v>H3</v>
      </c>
      <c r="L337" t="str" cm="1">
        <f t="array" ref="L337">_xlfn.TEXTJOIN(", ", TRUE, IF(ISNUMBER(SEARCH(Index!$C$8:$C$58, Articles_collection_modified!A337)), Index!$C$8:$C$58, ""))</f>
        <v>ES-2, HA-8</v>
      </c>
      <c r="M337" t="str" cm="1">
        <f t="array" ref="M337">_xlfn.TEXTJOIN(", ", TRUE, IFERROR(VLOOKUP(_xlfn.TEXTSPLIT(L337, ", "), Index!$C$8:$D$58, 2, FALSE), ""))</f>
        <v>Enhanced Emission Policy, Sustainable Mining</v>
      </c>
      <c r="N337" t="str" cm="1">
        <f t="array" ref="N337">_xlfn.TEXTJOIN(", ", TRUE, _xlfn.UNIQUE(_xlfn.FILTERXML("&lt;t&gt;&lt;s&gt;" &amp; SUBSTITUTE(_xlfn.TEXTJOIN(", ", TRUE, _xlfn.UNIQUE(_xlfn._xlws.FILTER(IFERROR(VLOOKUP(LEFT(_xlfn.TEXTSPLIT(L337, ", "), FIND("-", _xlfn.TEXTSPLIT(L337, ", ")) - 1), Index!$F$8:$G$13, 2, FALSE), ""), IFERROR(VLOOKUP(LEFT(_xlfn.TEXTSPLIT(L337, ", "), FIND("-", _xlfn.TEXTSPLIT(L337, ", ")) - 1), Index!$F$8:$G$13, 2, FALSE), "") &lt;&gt; ""))), ", ", "&lt;/s&gt;&lt;s&gt;") &amp; "&lt;/s&gt;&lt;/t&gt;", "//s[normalize-space()]")))</f>
        <v>Ecological Sustainability, Hydraulic Applications Ecosystem</v>
      </c>
      <c r="O337" t="str" cm="1">
        <f t="array" ref="O337">IFERROR(INDEX(Index!$C$8:$C$58, MATCH(TRUE, ISNUMBER(SEARCH(Index!$C$8:$C$58, Articles_collection_modified!A337)), 0)), "")</f>
        <v>ES-2</v>
      </c>
      <c r="P337" t="str">
        <f>IFERROR(VLOOKUP(LEFT(O337, FIND("-", O337)-1), Index!$F$8:$G$13, 2, FALSE), "Not Found")</f>
        <v>Ecological Sustainability</v>
      </c>
      <c r="Q337" t="str">
        <f>IFERROR(VLOOKUP(O337, Index!$C$8:$D$58, 2, FALSE), "Not Found")</f>
        <v>Enhanced Emission Policy</v>
      </c>
    </row>
    <row r="338" spans="1:17" x14ac:dyDescent="0.3">
      <c r="A338" t="str">
        <f>LEFT(Articles_collection_modified!A338, FIND(",", Articles_collection_modified!A338) - 1)</f>
        <v>Sandvik adds to diesel/electric generator-based drivetrain plant solutions</v>
      </c>
      <c r="B338" t="str">
        <f>MID(Articles_collection_modified!A338, FIND(",", Articles_collection_modified!A338) + 1, FIND(",", Articles_collection_modified!A338, FIND(",", Articles_collection_modified!A338) + 1) - FIND(",", Articles_collection_modified!A338) - 1)</f>
        <v>https://im-mining.com/2025/03/05/sandvik-helps-bridge-the-gap-with-qh443e-electric-driven-cone-plant/</v>
      </c>
      <c r="C338" t="str">
        <f>IF(ISNUMBER(FIND(", vol",Articles_collection_modified!A338)), MID(Articles_collection_modified!A338, FIND(", vol", Articles_collection_modified!A338) + 5, FIND(",", Articles_collection_modified!A338, FIND(", vol", Articles_collection_modified!A338) + 5) - FIND(", vol", Articles_collection_modified!A338) - 5), MID(Articles_collection_modified!A338, FIND(",vol", Articles_collection_modified!A338) + 4, FIND(",", Articles_collection_modified!A338, FIND(",vol", Articles_collection_modified!A338) + 4) - FIND(",vol",Articles_collection_modified!A338) - 4))</f>
        <v>9</v>
      </c>
      <c r="D338" t="str">
        <f>IF(ISNUMBER(FIND(", 20", Articles_collection_modified!A338)), MID(Articles_collection_modified!A338, FIND(", 20", Articles_collection_modified!A338) + 2, FIND(",", Articles_collection_modified!A338, FIND(", 20", Articles_collection_modified!A338) + 2) - FIND(", 20", Articles_collection_modified!A338) - 2), MID(Articles_collection_modified!A338, FIND(",20", Articles_collection_modified!A338) + 1, FIND(",", Articles_collection_modified!A338, FIND(",20", Articles_collection_modified!A338) + 1) - FIND(",20", Articles_collection_modified!A338) - 1))</f>
        <v>2025-w09</v>
      </c>
      <c r="E338" t="str">
        <f t="shared" si="10"/>
        <v>2025</v>
      </c>
      <c r="F338" t="str">
        <f t="shared" si="11"/>
        <v>09</v>
      </c>
      <c r="G338" t="str" cm="1">
        <f t="array" ref="G338">_xlfn.TEXTJOIN(", ", TRUE, IF(ISNUMBER(SEARCH(Index!$A$8:$A$22, Articles_collection_modified!A338)), Index!$A$8:$A$22, ""))</f>
        <v>Electrification, Mobile</v>
      </c>
      <c r="H338" t="str" cm="1">
        <f t="array" ref="H338">IFERROR(INDEX(Index!$A$8:$A$22, MATCH(TRUE, ISNUMBER(SEARCH(Index!$A$8:$A$22, Articles_collection_modified!A338)), 0)), "")</f>
        <v>Electrification</v>
      </c>
      <c r="I338" t="str" cm="1">
        <f t="array" ref="I338">IFERROR(INDEX(Index!$A$3:$A$5, MATCH(TRUE, ISNUMBER(SEARCH(Index!$A$3:$A$5, Articles_collection_modified!A338)), 0)), "")</f>
        <v>product release</v>
      </c>
      <c r="J338" t="str" cm="1">
        <f t="array" ref="J338">IFERROR(INDEX(Index!$A$25:$A$69, MATCH(TRUE, ISNUMBER(SEARCH(Index!$A$25:$A$69, Articles_collection_modified!A338)), 0)), "")</f>
        <v>System</v>
      </c>
      <c r="K338" t="str" cm="1">
        <f t="array" ref="K338">IFERROR(INDEX(Index!$C$3:$C$5, MATCH(TRUE, ISNUMBER(SEARCH(Index!$C$3:$C$5, Articles_collection_modified!A338)), 0)), "")</f>
        <v>H1</v>
      </c>
      <c r="L338" t="str" cm="1">
        <f t="array" ref="L338">_xlfn.TEXTJOIN(", ", TRUE, IF(ISNUMBER(SEARCH(Index!$C$8:$C$58, Articles_collection_modified!A338)), Index!$C$8:$C$58, ""))</f>
        <v>ES-2, HA-8</v>
      </c>
      <c r="M338" t="str" cm="1">
        <f t="array" ref="M338">_xlfn.TEXTJOIN(", ", TRUE, IFERROR(VLOOKUP(_xlfn.TEXTSPLIT(L338, ", "), Index!$C$8:$D$58, 2, FALSE), ""))</f>
        <v>Enhanced Emission Policy, Sustainable Mining</v>
      </c>
      <c r="N338" t="str" cm="1">
        <f t="array" ref="N338">_xlfn.TEXTJOIN(", ", TRUE, _xlfn.UNIQUE(_xlfn.FILTERXML("&lt;t&gt;&lt;s&gt;" &amp; SUBSTITUTE(_xlfn.TEXTJOIN(", ", TRUE, _xlfn.UNIQUE(_xlfn._xlws.FILTER(IFERROR(VLOOKUP(LEFT(_xlfn.TEXTSPLIT(L338, ", "), FIND("-", _xlfn.TEXTSPLIT(L338, ", ")) - 1), Index!$F$8:$G$13, 2, FALSE), ""), IFERROR(VLOOKUP(LEFT(_xlfn.TEXTSPLIT(L338, ", "), FIND("-", _xlfn.TEXTSPLIT(L338, ", ")) - 1), Index!$F$8:$G$13, 2, FALSE), "") &lt;&gt; ""))), ", ", "&lt;/s&gt;&lt;s&gt;") &amp; "&lt;/s&gt;&lt;/t&gt;", "//s[normalize-space()]")))</f>
        <v>Ecological Sustainability, Hydraulic Applications Ecosystem</v>
      </c>
      <c r="O338" t="str" cm="1">
        <f t="array" ref="O338">IFERROR(INDEX(Index!$C$8:$C$58, MATCH(TRUE, ISNUMBER(SEARCH(Index!$C$8:$C$58, Articles_collection_modified!A338)), 0)), "")</f>
        <v>ES-2</v>
      </c>
      <c r="P338" t="str">
        <f>IFERROR(VLOOKUP(LEFT(O338, FIND("-", O338)-1), Index!$F$8:$G$13, 2, FALSE), "Not Found")</f>
        <v>Ecological Sustainability</v>
      </c>
      <c r="Q338" t="str">
        <f>IFERROR(VLOOKUP(O338, Index!$C$8:$D$58, 2, FALSE), "Not Found")</f>
        <v>Enhanced Emission Policy</v>
      </c>
    </row>
    <row r="339" spans="1:17" x14ac:dyDescent="0.3">
      <c r="A339" t="str">
        <f>LEFT(Articles_collection_modified!A339, FIND(",", Articles_collection_modified!A339) - 1)</f>
        <v>International Mining | Huawei launches autonomous driving cloud tech for mining worldwide</v>
      </c>
      <c r="B339" t="str">
        <f>MID(Articles_collection_modified!A339, FIND(",", Articles_collection_modified!A339) + 1, FIND(",", Articles_collection_modified!A339, FIND(",", Articles_collection_modified!A339) + 1) - FIND(",", Articles_collection_modified!A339) - 1)</f>
        <v>https://im-mining.com/2025/03/03/huawei-launches-autonomous-driving-cloud-tech-for-mining-worldwide/</v>
      </c>
      <c r="C339" t="str">
        <f>IF(ISNUMBER(FIND(", vol",Articles_collection_modified!A339)), MID(Articles_collection_modified!A339, FIND(", vol", Articles_collection_modified!A339) + 5, FIND(",", Articles_collection_modified!A339, FIND(", vol", Articles_collection_modified!A339) + 5) - FIND(", vol", Articles_collection_modified!A339) - 5), MID(Articles_collection_modified!A339, FIND(",vol", Articles_collection_modified!A339) + 4, FIND(",", Articles_collection_modified!A339, FIND(",vol", Articles_collection_modified!A339) + 4) - FIND(",vol",Articles_collection_modified!A339) - 4))</f>
        <v>9</v>
      </c>
      <c r="D339" t="str">
        <f>IF(ISNUMBER(FIND(", 20", Articles_collection_modified!A339)), MID(Articles_collection_modified!A339, FIND(", 20", Articles_collection_modified!A339) + 2, FIND(",", Articles_collection_modified!A339, FIND(", 20", Articles_collection_modified!A339) + 2) - FIND(", 20", Articles_collection_modified!A339) - 2), MID(Articles_collection_modified!A339, FIND(",20", Articles_collection_modified!A339) + 1, FIND(",", Articles_collection_modified!A339, FIND(",20", Articles_collection_modified!A339) + 1) - FIND(",20", Articles_collection_modified!A339) - 1))</f>
        <v>2025-w09</v>
      </c>
      <c r="E339" t="str">
        <f t="shared" si="10"/>
        <v>2025</v>
      </c>
      <c r="F339" t="str">
        <f t="shared" si="11"/>
        <v>09</v>
      </c>
      <c r="G339" t="str" cm="1">
        <f t="array" ref="G339">_xlfn.TEXTJOIN(", ", TRUE, IF(ISNUMBER(SEARCH(Index!$A$8:$A$22, Articles_collection_modified!A339)), Index!$A$8:$A$22, ""))</f>
        <v>Mobile</v>
      </c>
      <c r="H339" t="str" cm="1">
        <f t="array" ref="H339">IFERROR(INDEX(Index!$A$8:$A$22, MATCH(TRUE, ISNUMBER(SEARCH(Index!$A$8:$A$22, Articles_collection_modified!A339)), 0)), "")</f>
        <v>Mobile</v>
      </c>
      <c r="I339" t="str" cm="1">
        <f t="array" ref="I339">IFERROR(INDEX(Index!$A$3:$A$5, MATCH(TRUE, ISNUMBER(SEARCH(Index!$A$3:$A$5, Articles_collection_modified!A339)), 0)), "")</f>
        <v>product release</v>
      </c>
      <c r="J339" t="str" cm="1">
        <f t="array" ref="J339">IFERROR(INDEX(Index!$A$25:$A$69, MATCH(TRUE, ISNUMBER(SEARCH(Index!$A$25:$A$69, Articles_collection_modified!A339)), 0)), "")</f>
        <v>Service</v>
      </c>
      <c r="K339" t="str" cm="1">
        <f t="array" ref="K339">IFERROR(INDEX(Index!$C$3:$C$5, MATCH(TRUE, ISNUMBER(SEARCH(Index!$C$3:$C$5, Articles_collection_modified!A339)), 0)), "")</f>
        <v>H2</v>
      </c>
      <c r="L339" t="str" cm="1">
        <f t="array" ref="L339">_xlfn.TEXTJOIN(", ", TRUE, IF(ISNUMBER(SEARCH(Index!$C$8:$C$58, Articles_collection_modified!A339)), Index!$C$8:$C$58, ""))</f>
        <v>HA-8</v>
      </c>
      <c r="M339" t="str" cm="1">
        <f t="array" ref="M339">_xlfn.TEXTJOIN(", ", TRUE, IFERROR(VLOOKUP(_xlfn.TEXTSPLIT(L339, ", "), Index!$C$8:$D$58, 2, FALSE), ""))</f>
        <v>Sustainable Mining</v>
      </c>
      <c r="N339" t="str" cm="1">
        <f t="array" ref="N339">_xlfn.TEXTJOIN(", ", TRUE, _xlfn.UNIQUE(_xlfn.FILTERXML("&lt;t&gt;&lt;s&gt;" &amp; SUBSTITUTE(_xlfn.TEXTJOIN(", ", TRUE, _xlfn.UNIQUE(_xlfn._xlws.FILTER(IFERROR(VLOOKUP(LEFT(_xlfn.TEXTSPLIT(L339, ", "), FIND("-", _xlfn.TEXTSPLIT(L339, ", ")) - 1), Index!$F$8:$G$13, 2, FALSE), ""), IFERROR(VLOOKUP(LEFT(_xlfn.TEXTSPLIT(L339, ", "), FIND("-", _xlfn.TEXTSPLIT(L339, ", ")) - 1), Index!$F$8:$G$13, 2, FALSE), "") &lt;&gt; ""))), ", ", "&lt;/s&gt;&lt;s&gt;") &amp; "&lt;/s&gt;&lt;/t&gt;", "//s[normalize-space()]")))</f>
        <v>Hydraulic Applications Ecosystem</v>
      </c>
      <c r="O339" t="str" cm="1">
        <f t="array" ref="O339">IFERROR(INDEX(Index!$C$8:$C$58, MATCH(TRUE, ISNUMBER(SEARCH(Index!$C$8:$C$58, Articles_collection_modified!A339)), 0)), "")</f>
        <v>HA-8</v>
      </c>
      <c r="P339" t="str">
        <f>IFERROR(VLOOKUP(LEFT(O339, FIND("-", O339)-1), Index!$F$8:$G$13, 2, FALSE), "Not Found")</f>
        <v>Hydraulic Applications Ecosystem</v>
      </c>
      <c r="Q339" t="str">
        <f>IFERROR(VLOOKUP(O339, Index!$C$8:$D$58, 2, FALSE), "Not Found")</f>
        <v>Sustainable Mining</v>
      </c>
    </row>
    <row r="340" spans="1:17" x14ac:dyDescent="0.3">
      <c r="A340" t="str">
        <f>LEFT(Articles_collection_modified!A340, FIND(",", Articles_collection_modified!A340) - 1)</f>
        <v>'Carbon-emission free' steel range to be showcased in Munich</v>
      </c>
      <c r="B340" t="str">
        <f>MID(Articles_collection_modified!A340, FIND(",", Articles_collection_modified!A340) + 1, FIND(",", Articles_collection_modified!A340, FIND(",", Articles_collection_modified!A340) + 1) - FIND(",", Articles_collection_modified!A340) - 1)</f>
        <v>https://im-mining.com/2025/02/27/ssab-to-debut-first-ssab-zero-steel-in-hardox-range-at-bauma/</v>
      </c>
      <c r="C340" t="str">
        <f>IF(ISNUMBER(FIND(", vol",Articles_collection_modified!A340)), MID(Articles_collection_modified!A340, FIND(", vol", Articles_collection_modified!A340) + 5, FIND(",", Articles_collection_modified!A340, FIND(", vol", Articles_collection_modified!A340) + 5) - FIND(", vol", Articles_collection_modified!A340) - 5), MID(Articles_collection_modified!A340, FIND(",vol", Articles_collection_modified!A340) + 4, FIND(",", Articles_collection_modified!A340, FIND(",vol", Articles_collection_modified!A340) + 4) - FIND(",vol",Articles_collection_modified!A340) - 4))</f>
        <v>8</v>
      </c>
      <c r="D340" t="str">
        <f>IF(ISNUMBER(FIND(", 20", Articles_collection_modified!A340)), MID(Articles_collection_modified!A340, FIND(", 20", Articles_collection_modified!A340) + 2, FIND(",", Articles_collection_modified!A340, FIND(", 20", Articles_collection_modified!A340) + 2) - FIND(", 20", Articles_collection_modified!A340) - 2), MID(Articles_collection_modified!A340, FIND(",20", Articles_collection_modified!A340) + 1, FIND(",", Articles_collection_modified!A340, FIND(",20", Articles_collection_modified!A340) + 1) - FIND(",20", Articles_collection_modified!A340) - 1))</f>
        <v>2025-w09</v>
      </c>
      <c r="E340" t="str">
        <f t="shared" si="10"/>
        <v>2025</v>
      </c>
      <c r="F340" t="str">
        <f t="shared" si="11"/>
        <v>09</v>
      </c>
      <c r="G340" t="str" cm="1">
        <f t="array" ref="G340">_xlfn.TEXTJOIN(", ", TRUE, IF(ISNUMBER(SEARCH(Index!$A$8:$A$22, Articles_collection_modified!A340)), Index!$A$8:$A$22, ""))</f>
        <v>Sustainability</v>
      </c>
      <c r="H340" t="str" cm="1">
        <f t="array" ref="H340">IFERROR(INDEX(Index!$A$8:$A$22, MATCH(TRUE, ISNUMBER(SEARCH(Index!$A$8:$A$22, Articles_collection_modified!A340)), 0)), "")</f>
        <v>Sustainability</v>
      </c>
      <c r="I340" t="str" cm="1">
        <f t="array" ref="I340">IFERROR(INDEX(Index!$A$3:$A$5, MATCH(TRUE, ISNUMBER(SEARCH(Index!$A$3:$A$5, Articles_collection_modified!A340)), 0)), "")</f>
        <v>Technology</v>
      </c>
      <c r="J340" t="str" cm="1">
        <f t="array" ref="J340">IFERROR(INDEX(Index!$A$25:$A$69, MATCH(TRUE, ISNUMBER(SEARCH(Index!$A$25:$A$69, Articles_collection_modified!A340)), 0)), "")</f>
        <v>Materials</v>
      </c>
      <c r="K340" t="str" cm="1">
        <f t="array" ref="K340">IFERROR(INDEX(Index!$C$3:$C$5, MATCH(TRUE, ISNUMBER(SEARCH(Index!$C$3:$C$5, Articles_collection_modified!A340)), 0)), "")</f>
        <v>H1</v>
      </c>
      <c r="L340" t="str" cm="1">
        <f t="array" ref="L340">_xlfn.TEXTJOIN(", ", TRUE, IF(ISNUMBER(SEARCH(Index!$C$8:$C$58, Articles_collection_modified!A340)), Index!$C$8:$C$58, ""))</f>
        <v>ES-2</v>
      </c>
      <c r="M340" t="str" cm="1">
        <f t="array" ref="M340">_xlfn.TEXTJOIN(", ", TRUE, IFERROR(VLOOKUP(_xlfn.TEXTSPLIT(L340, ", "), Index!$C$8:$D$58, 2, FALSE), ""))</f>
        <v>Enhanced Emission Policy</v>
      </c>
      <c r="N340" t="str" cm="1">
        <f t="array" ref="N340">_xlfn.TEXTJOIN(", ", TRUE, _xlfn.UNIQUE(_xlfn.FILTERXML("&lt;t&gt;&lt;s&gt;" &amp; SUBSTITUTE(_xlfn.TEXTJOIN(", ", TRUE, _xlfn.UNIQUE(_xlfn._xlws.FILTER(IFERROR(VLOOKUP(LEFT(_xlfn.TEXTSPLIT(L340, ", "), FIND("-", _xlfn.TEXTSPLIT(L340, ", ")) - 1), Index!$F$8:$G$13, 2, FALSE), ""), IFERROR(VLOOKUP(LEFT(_xlfn.TEXTSPLIT(L340, ", "), FIND("-", _xlfn.TEXTSPLIT(L340, ", ")) - 1), Index!$F$8:$G$13, 2, FALSE), "") &lt;&gt; ""))), ", ", "&lt;/s&gt;&lt;s&gt;") &amp; "&lt;/s&gt;&lt;/t&gt;", "//s[normalize-space()]")))</f>
        <v>Ecological Sustainability</v>
      </c>
      <c r="O340" t="str" cm="1">
        <f t="array" ref="O340">IFERROR(INDEX(Index!$C$8:$C$58, MATCH(TRUE, ISNUMBER(SEARCH(Index!$C$8:$C$58, Articles_collection_modified!A340)), 0)), "")</f>
        <v>ES-2</v>
      </c>
      <c r="P340" t="str">
        <f>IFERROR(VLOOKUP(LEFT(O340, FIND("-", O340)-1), Index!$F$8:$G$13, 2, FALSE), "Not Found")</f>
        <v>Ecological Sustainability</v>
      </c>
      <c r="Q340" t="str">
        <f>IFERROR(VLOOKUP(O340, Index!$C$8:$D$58, 2, FALSE), "Not Found")</f>
        <v>Enhanced Emission Policy</v>
      </c>
    </row>
    <row r="341" spans="1:17" x14ac:dyDescent="0.3">
      <c r="A341" t="str">
        <f>LEFT(Articles_collection_modified!A341, FIND(",", Articles_collection_modified!A341) - 1)</f>
        <v>Volvo Introduces Straight Boom for EC18 Electric Mini-Excavator : CEG</v>
      </c>
      <c r="B341" t="str">
        <f>MID(Articles_collection_modified!A341, FIND(",", Articles_collection_modified!A341) + 1, FIND(",", Articles_collection_modified!A341, FIND(",", Articles_collection_modified!A341) + 1) - FIND(",", Articles_collection_modified!A341) - 1)</f>
        <v>https://www.constructionequipmentguide.com/volvo-introduces-straight-boom-for-electric-mini-excavator/67333</v>
      </c>
      <c r="C341" t="str">
        <f>IF(ISNUMBER(FIND(", vol",Articles_collection_modified!A341)), MID(Articles_collection_modified!A341, FIND(", vol", Articles_collection_modified!A341) + 5, FIND(",", Articles_collection_modified!A341, FIND(", vol", Articles_collection_modified!A341) + 5) - FIND(", vol", Articles_collection_modified!A341) - 5), MID(Articles_collection_modified!A341, FIND(",vol", Articles_collection_modified!A341) + 4, FIND(",", Articles_collection_modified!A341, FIND(",vol", Articles_collection_modified!A341) + 4) - FIND(",vol",Articles_collection_modified!A341) - 4))</f>
        <v>8</v>
      </c>
      <c r="D341" t="str">
        <f>IF(ISNUMBER(FIND(", 20", Articles_collection_modified!A341)), MID(Articles_collection_modified!A341, FIND(", 20", Articles_collection_modified!A341) + 2, FIND(",", Articles_collection_modified!A341, FIND(", 20", Articles_collection_modified!A341) + 2) - FIND(", 20", Articles_collection_modified!A341) - 2), MID(Articles_collection_modified!A341, FIND(",20", Articles_collection_modified!A341) + 1, FIND(",", Articles_collection_modified!A341, FIND(",20", Articles_collection_modified!A341) + 1) - FIND(",20", Articles_collection_modified!A341) - 1))</f>
        <v>2025-w09</v>
      </c>
      <c r="E341" t="str">
        <f t="shared" si="10"/>
        <v>2025</v>
      </c>
      <c r="F341" t="str">
        <f t="shared" si="11"/>
        <v>09</v>
      </c>
      <c r="G341" t="str" cm="1">
        <f t="array" ref="G341">_xlfn.TEXTJOIN(", ", TRUE, IF(ISNUMBER(SEARCH(Index!$A$8:$A$22, Articles_collection_modified!A341)), Index!$A$8:$A$22, ""))</f>
        <v>Electrification, Mobile</v>
      </c>
      <c r="H341" t="str" cm="1">
        <f t="array" ref="H341">IFERROR(INDEX(Index!$A$8:$A$22, MATCH(TRUE, ISNUMBER(SEARCH(Index!$A$8:$A$22, Articles_collection_modified!A341)), 0)), "")</f>
        <v>Electrification</v>
      </c>
      <c r="I341" t="str" cm="1">
        <f t="array" ref="I341">IFERROR(INDEX(Index!$A$3:$A$5, MATCH(TRUE, ISNUMBER(SEARCH(Index!$A$3:$A$5, Articles_collection_modified!A341)), 0)), "")</f>
        <v>product release</v>
      </c>
      <c r="J341" t="str" cm="1">
        <f t="array" ref="J341">IFERROR(INDEX(Index!$A$25:$A$69, MATCH(TRUE, ISNUMBER(SEARCH(Index!$A$25:$A$69, Articles_collection_modified!A341)), 0)), "")</f>
        <v>System</v>
      </c>
      <c r="K341" t="str" cm="1">
        <f t="array" ref="K341">IFERROR(INDEX(Index!$C$3:$C$5, MATCH(TRUE, ISNUMBER(SEARCH(Index!$C$3:$C$5, Articles_collection_modified!A341)), 0)), "")</f>
        <v>H1</v>
      </c>
      <c r="L341" t="str" cm="1">
        <f t="array" ref="L341">_xlfn.TEXTJOIN(", ", TRUE, IF(ISNUMBER(SEARCH(Index!$C$8:$C$58, Articles_collection_modified!A341)), Index!$C$8:$C$58, ""))</f>
        <v>ES-2, HA-1</v>
      </c>
      <c r="M341" t="str" cm="1">
        <f t="array" ref="M341">_xlfn.TEXTJOIN(", ", TRUE, IFERROR(VLOOKUP(_xlfn.TEXTSPLIT(L341, ", "), Index!$C$8:$D$58, 2, FALSE), ""))</f>
        <v>Enhanced Emission Policy, Green &amp; Connected Construction site</v>
      </c>
      <c r="N341" t="str" cm="1">
        <f t="array" ref="N341">_xlfn.TEXTJOIN(", ", TRUE, _xlfn.UNIQUE(_xlfn.FILTERXML("&lt;t&gt;&lt;s&gt;" &amp; SUBSTITUTE(_xlfn.TEXTJOIN(", ", TRUE, _xlfn.UNIQUE(_xlfn._xlws.FILTER(IFERROR(VLOOKUP(LEFT(_xlfn.TEXTSPLIT(L341, ", "), FIND("-", _xlfn.TEXTSPLIT(L341, ", ")) - 1), Index!$F$8:$G$13, 2, FALSE), ""), IFERROR(VLOOKUP(LEFT(_xlfn.TEXTSPLIT(L341, ", "), FIND("-", _xlfn.TEXTSPLIT(L341, ", ")) - 1), Index!$F$8:$G$13, 2, FALSE), "") &lt;&gt; ""))), ", ", "&lt;/s&gt;&lt;s&gt;") &amp; "&lt;/s&gt;&lt;/t&gt;", "//s[normalize-space()]")))</f>
        <v>Ecological Sustainability, Hydraulic Applications Ecosystem</v>
      </c>
      <c r="O341" t="str" cm="1">
        <f t="array" ref="O341">IFERROR(INDEX(Index!$C$8:$C$58, MATCH(TRUE, ISNUMBER(SEARCH(Index!$C$8:$C$58, Articles_collection_modified!A341)), 0)), "")</f>
        <v>ES-2</v>
      </c>
      <c r="P341" t="str">
        <f>IFERROR(VLOOKUP(LEFT(O341, FIND("-", O341)-1), Index!$F$8:$G$13, 2, FALSE), "Not Found")</f>
        <v>Ecological Sustainability</v>
      </c>
      <c r="Q341" t="str">
        <f>IFERROR(VLOOKUP(O341, Index!$C$8:$D$58, 2, FALSE), "Not Found")</f>
        <v>Enhanced Emission Policy</v>
      </c>
    </row>
    <row r="342" spans="1:17" x14ac:dyDescent="0.3">
      <c r="A342" t="str">
        <f>LEFT(Articles_collection_modified!A342, FIND(",", Articles_collection_modified!A342) - 1)</f>
        <v>Furukawa Rock Drill USA Introduces Fx800 Qtv : CEG</v>
      </c>
      <c r="B342" t="str">
        <f>MID(Articles_collection_modified!A342, FIND(",", Articles_collection_modified!A342) + 1, FIND(",", Articles_collection_modified!A342, FIND(",", Articles_collection_modified!A342) + 1) - FIND(",", Articles_collection_modified!A342) - 1)</f>
        <v>https://www.constructionequipmentguide.com/mgx-equipment-services-grows-with-new-tennessee-location/67331</v>
      </c>
      <c r="C342" t="str">
        <f>IF(ISNUMBER(FIND(", vol",Articles_collection_modified!A342)), MID(Articles_collection_modified!A342, FIND(", vol", Articles_collection_modified!A342) + 5, FIND(",", Articles_collection_modified!A342, FIND(", vol", Articles_collection_modified!A342) + 5) - FIND(", vol", Articles_collection_modified!A342) - 5), MID(Articles_collection_modified!A342, FIND(",vol", Articles_collection_modified!A342) + 4, FIND(",", Articles_collection_modified!A342, FIND(",vol", Articles_collection_modified!A342) + 4) - FIND(",vol",Articles_collection_modified!A342) - 4))</f>
        <v>8</v>
      </c>
      <c r="D342" t="str">
        <f>IF(ISNUMBER(FIND(", 20", Articles_collection_modified!A342)), MID(Articles_collection_modified!A342, FIND(", 20", Articles_collection_modified!A342) + 2, FIND(",", Articles_collection_modified!A342, FIND(", 20", Articles_collection_modified!A342) + 2) - FIND(", 20", Articles_collection_modified!A342) - 2), MID(Articles_collection_modified!A342, FIND(",20", Articles_collection_modified!A342) + 1, FIND(",", Articles_collection_modified!A342, FIND(",20", Articles_collection_modified!A342) + 1) - FIND(",20", Articles_collection_modified!A342) - 1))</f>
        <v>2025-w09</v>
      </c>
      <c r="E342" t="str">
        <f t="shared" si="10"/>
        <v>2025</v>
      </c>
      <c r="F342" t="str">
        <f t="shared" si="11"/>
        <v>09</v>
      </c>
      <c r="G342" t="str" cm="1">
        <f t="array" ref="G342">_xlfn.TEXTJOIN(", ", TRUE, IF(ISNUMBER(SEARCH(Index!$A$8:$A$22, Articles_collection_modified!A342)), Index!$A$8:$A$22, ""))</f>
        <v>Mobile</v>
      </c>
      <c r="H342" t="str" cm="1">
        <f t="array" ref="H342">IFERROR(INDEX(Index!$A$8:$A$22, MATCH(TRUE, ISNUMBER(SEARCH(Index!$A$8:$A$22, Articles_collection_modified!A342)), 0)), "")</f>
        <v>Mobile</v>
      </c>
      <c r="I342" t="str" cm="1">
        <f t="array" ref="I342">IFERROR(INDEX(Index!$A$3:$A$5, MATCH(TRUE, ISNUMBER(SEARCH(Index!$A$3:$A$5, Articles_collection_modified!A342)), 0)), "")</f>
        <v>product release</v>
      </c>
      <c r="J342" t="str" cm="1">
        <f t="array" ref="J342">IFERROR(INDEX(Index!$A$25:$A$69, MATCH(TRUE, ISNUMBER(SEARCH(Index!$A$25:$A$69, Articles_collection_modified!A342)), 0)), "")</f>
        <v>Service</v>
      </c>
      <c r="K342" t="str" cm="1">
        <f t="array" ref="K342">IFERROR(INDEX(Index!$C$3:$C$5, MATCH(TRUE, ISNUMBER(SEARCH(Index!$C$3:$C$5, Articles_collection_modified!A342)), 0)), "")</f>
        <v>H1</v>
      </c>
      <c r="L342" t="str" cm="1">
        <f t="array" ref="L342">_xlfn.TEXTJOIN(", ", TRUE, IF(ISNUMBER(SEARCH(Index!$C$8:$C$58, Articles_collection_modified!A342)), Index!$C$8:$C$58, ""))</f>
        <v>HA-1, HA-8</v>
      </c>
      <c r="M342" t="str" cm="1">
        <f t="array" ref="M342">_xlfn.TEXTJOIN(", ", TRUE, IFERROR(VLOOKUP(_xlfn.TEXTSPLIT(L342, ", "), Index!$C$8:$D$58, 2, FALSE), ""))</f>
        <v>Green &amp; Connected Construction site, Sustainable Mining</v>
      </c>
      <c r="N342" t="str" cm="1">
        <f t="array" ref="N342">_xlfn.TEXTJOIN(", ", TRUE, _xlfn.UNIQUE(_xlfn.FILTERXML("&lt;t&gt;&lt;s&gt;" &amp; SUBSTITUTE(_xlfn.TEXTJOIN(", ", TRUE, _xlfn.UNIQUE(_xlfn._xlws.FILTER(IFERROR(VLOOKUP(LEFT(_xlfn.TEXTSPLIT(L342, ", "), FIND("-", _xlfn.TEXTSPLIT(L342, ", ")) - 1), Index!$F$8:$G$13, 2, FALSE), ""), IFERROR(VLOOKUP(LEFT(_xlfn.TEXTSPLIT(L342, ", "), FIND("-", _xlfn.TEXTSPLIT(L342, ", ")) - 1), Index!$F$8:$G$13, 2, FALSE), "") &lt;&gt; ""))), ", ", "&lt;/s&gt;&lt;s&gt;") &amp; "&lt;/s&gt;&lt;/t&gt;", "//s[normalize-space()]")))</f>
        <v>Hydraulic Applications Ecosystem</v>
      </c>
      <c r="O342" t="str" cm="1">
        <f t="array" ref="O342">IFERROR(INDEX(Index!$C$8:$C$58, MATCH(TRUE, ISNUMBER(SEARCH(Index!$C$8:$C$58, Articles_collection_modified!A342)), 0)), "")</f>
        <v>HA-1</v>
      </c>
      <c r="P342" t="str">
        <f>IFERROR(VLOOKUP(LEFT(O342, FIND("-", O342)-1), Index!$F$8:$G$13, 2, FALSE), "Not Found")</f>
        <v>Hydraulic Applications Ecosystem</v>
      </c>
      <c r="Q342" t="str">
        <f>IFERROR(VLOOKUP(O342, Index!$C$8:$D$58, 2, FALSE), "Not Found")</f>
        <v>Green &amp; Connected Construction site</v>
      </c>
    </row>
    <row r="343" spans="1:17" x14ac:dyDescent="0.3">
      <c r="A343" t="str">
        <f>LEFT(Articles_collection_modified!A343, FIND(",", Articles_collection_modified!A343) - 1)</f>
        <v>Siemens plans US investments worth more than $10bn - Drives&amp;Controls</v>
      </c>
      <c r="B343" t="str">
        <f>MID(Articles_collection_modified!A343, FIND(",", Articles_collection_modified!A343) + 1, FIND(",", Articles_collection_modified!A343, FIND(",", Articles_collection_modified!A343) + 1) - FIND(",", Articles_collection_modified!A343) - 1)</f>
        <v>https://drivesncontrols.com/siemens-plans-us-investments-worth-more-than-10bn/?utm_source=rss&amp;utm_medium=rss&amp;utm_campaign=siemens-plans-us-investments-worth-more-than-10bn</v>
      </c>
      <c r="C343" t="str">
        <f>IF(ISNUMBER(FIND(", vol",Articles_collection_modified!A343)), MID(Articles_collection_modified!A343, FIND(", vol", Articles_collection_modified!A343) + 5, FIND(",", Articles_collection_modified!A343, FIND(", vol", Articles_collection_modified!A343) + 5) - FIND(", vol", Articles_collection_modified!A343) - 5), MID(Articles_collection_modified!A343, FIND(",vol", Articles_collection_modified!A343) + 4, FIND(",", Articles_collection_modified!A343, FIND(",vol", Articles_collection_modified!A343) + 4) - FIND(",vol",Articles_collection_modified!A343) - 4))</f>
        <v>9</v>
      </c>
      <c r="D343" t="str">
        <f>IF(ISNUMBER(FIND(", 20", Articles_collection_modified!A343)), MID(Articles_collection_modified!A343, FIND(", 20", Articles_collection_modified!A343) + 2, FIND(",", Articles_collection_modified!A343, FIND(", 20", Articles_collection_modified!A343) + 2) - FIND(", 20", Articles_collection_modified!A343) - 2), MID(Articles_collection_modified!A343, FIND(",20", Articles_collection_modified!A343) + 1, FIND(",", Articles_collection_modified!A343, FIND(",20", Articles_collection_modified!A343) + 1) - FIND(",20", Articles_collection_modified!A343) - 1))</f>
        <v>2025-w09</v>
      </c>
      <c r="E343" t="str">
        <f t="shared" si="10"/>
        <v>2025</v>
      </c>
      <c r="F343" t="str">
        <f t="shared" si="11"/>
        <v>09</v>
      </c>
      <c r="G343" t="str" cm="1">
        <f t="array" ref="G343">_xlfn.TEXTJOIN(", ", TRUE, IF(ISNUMBER(SEARCH(Index!$A$8:$A$22, Articles_collection_modified!A343)), Index!$A$8:$A$22, ""))</f>
        <v>Industrial mfg</v>
      </c>
      <c r="H343" t="str" cm="1">
        <f t="array" ref="H343">IFERROR(INDEX(Index!$A$8:$A$22, MATCH(TRUE, ISNUMBER(SEARCH(Index!$A$8:$A$22, Articles_collection_modified!A343)), 0)), "")</f>
        <v>Industrial mfg</v>
      </c>
      <c r="I343" t="str" cm="1">
        <f t="array" ref="I343">IFERROR(INDEX(Index!$A$3:$A$5, MATCH(TRUE, ISNUMBER(SEARCH(Index!$A$3:$A$5, Articles_collection_modified!A343)), 0)), "")</f>
        <v>SEEP</v>
      </c>
      <c r="J343" t="str" cm="1">
        <f t="array" ref="J343">IFERROR(INDEX(Index!$A$25:$A$69, MATCH(TRUE, ISNUMBER(SEARCH(Index!$A$25:$A$69, Articles_collection_modified!A343)), 0)), "")</f>
        <v>investment</v>
      </c>
      <c r="K343" t="str" cm="1">
        <f t="array" ref="K343">IFERROR(INDEX(Index!$C$3:$C$5, MATCH(TRUE, ISNUMBER(SEARCH(Index!$C$3:$C$5, Articles_collection_modified!A343)), 0)), "")</f>
        <v>H1</v>
      </c>
      <c r="L343" t="str" cm="1">
        <f t="array" ref="L343">_xlfn.TEXTJOIN(", ", TRUE, IF(ISNUMBER(SEARCH(Index!$C$8:$C$58, Articles_collection_modified!A343)), Index!$C$8:$C$58, ""))</f>
        <v>NB-4</v>
      </c>
      <c r="M343" t="str" cm="1">
        <f t="array" ref="M343">_xlfn.TEXTJOIN(", ", TRUE, IFERROR(VLOOKUP(_xlfn.TEXTSPLIT(L343, ", "), Index!$C$8:$D$58, 2, FALSE), ""))</f>
        <v>Geopolitics &amp; Decoupling</v>
      </c>
      <c r="N343" t="str" cm="1">
        <f t="array" ref="N343">_xlfn.TEXTJOIN(", ", TRUE, _xlfn.UNIQUE(_xlfn.FILTERXML("&lt;t&gt;&lt;s&gt;" &amp; SUBSTITUTE(_xlfn.TEXTJOIN(", ", TRUE, _xlfn.UNIQUE(_xlfn._xlws.FILTER(IFERROR(VLOOKUP(LEFT(_xlfn.TEXTSPLIT(L343, ", "), FIND("-", _xlfn.TEXTSPLIT(L343, ", ")) - 1), Index!$F$8:$G$13, 2, FALSE), ""), IFERROR(VLOOKUP(LEFT(_xlfn.TEXTSPLIT(L343, ", "), FIND("-", _xlfn.TEXTSPLIT(L343, ", ")) - 1), Index!$F$8:$G$13, 2, FALSE), "") &lt;&gt; ""))), ", ", "&lt;/s&gt;&lt;s&gt;") &amp; "&lt;/s&gt;&lt;/t&gt;", "//s[normalize-space()]")))</f>
        <v>New Business</v>
      </c>
      <c r="O343" t="str" cm="1">
        <f t="array" ref="O343">IFERROR(INDEX(Index!$C$8:$C$58, MATCH(TRUE, ISNUMBER(SEARCH(Index!$C$8:$C$58, Articles_collection_modified!A343)), 0)), "")</f>
        <v>NB-4</v>
      </c>
      <c r="P343" t="str">
        <f>IFERROR(VLOOKUP(LEFT(O343, FIND("-", O343)-1), Index!$F$8:$G$13, 2, FALSE), "Not Found")</f>
        <v>New Business</v>
      </c>
      <c r="Q343" t="str">
        <f>IFERROR(VLOOKUP(O343, Index!$C$8:$D$58, 2, FALSE), "Not Found")</f>
        <v>Geopolitics &amp; Decoupling</v>
      </c>
    </row>
    <row r="344" spans="1:17" x14ac:dyDescent="0.3">
      <c r="A344" t="str">
        <f>LEFT(Articles_collection_modified!A344, FIND(",", Articles_collection_modified!A344) - 1)</f>
        <v>ABB Plans $120M Investment at Tennessee Mississippi Plants</v>
      </c>
      <c r="B344" t="str">
        <f>MID(Articles_collection_modified!A344, FIND(",", Articles_collection_modified!A344) + 1, FIND(",", Articles_collection_modified!A344, FIND(",", Articles_collection_modified!A344) + 1) - FIND(",", Articles_collection_modified!A344) - 1)</f>
        <v>https://www.enr.com/articles/60383-abb-plans-120m-investment-at-tennessee-mississippi-plants</v>
      </c>
      <c r="C344" t="str">
        <f>IF(ISNUMBER(FIND(", vol",Articles_collection_modified!A344)), MID(Articles_collection_modified!A344, FIND(", vol", Articles_collection_modified!A344) + 5, FIND(",", Articles_collection_modified!A344, FIND(", vol", Articles_collection_modified!A344) + 5) - FIND(", vol", Articles_collection_modified!A344) - 5), MID(Articles_collection_modified!A344, FIND(",vol", Articles_collection_modified!A344) + 4, FIND(",", Articles_collection_modified!A344, FIND(",vol", Articles_collection_modified!A344) + 4) - FIND(",vol",Articles_collection_modified!A344) - 4))</f>
        <v>9</v>
      </c>
      <c r="D344" t="str">
        <f>IF(ISNUMBER(FIND(", 20", Articles_collection_modified!A344)), MID(Articles_collection_modified!A344, FIND(", 20", Articles_collection_modified!A344) + 2, FIND(",", Articles_collection_modified!A344, FIND(", 20", Articles_collection_modified!A344) + 2) - FIND(", 20", Articles_collection_modified!A344) - 2), MID(Articles_collection_modified!A344, FIND(",20", Articles_collection_modified!A344) + 1, FIND(",", Articles_collection_modified!A344, FIND(",20", Articles_collection_modified!A344) + 1) - FIND(",20", Articles_collection_modified!A344) - 1))</f>
        <v>2025-w09</v>
      </c>
      <c r="E344" t="str">
        <f t="shared" si="10"/>
        <v>2025</v>
      </c>
      <c r="F344" t="str">
        <f t="shared" si="11"/>
        <v>09</v>
      </c>
      <c r="G344" t="str" cm="1">
        <f t="array" ref="G344">_xlfn.TEXTJOIN(", ", TRUE, IF(ISNUMBER(SEARCH(Index!$A$8:$A$22, Articles_collection_modified!A344)), Index!$A$8:$A$22, ""))</f>
        <v>Robotics</v>
      </c>
      <c r="H344" t="str" cm="1">
        <f t="array" ref="H344">IFERROR(INDEX(Index!$A$8:$A$22, MATCH(TRUE, ISNUMBER(SEARCH(Index!$A$8:$A$22, Articles_collection_modified!A344)), 0)), "")</f>
        <v>Robotics</v>
      </c>
      <c r="I344" t="str" cm="1">
        <f t="array" ref="I344">IFERROR(INDEX(Index!$A$3:$A$5, MATCH(TRUE, ISNUMBER(SEARCH(Index!$A$3:$A$5, Articles_collection_modified!A344)), 0)), "")</f>
        <v>SEEP</v>
      </c>
      <c r="J344" t="str" cm="1">
        <f t="array" ref="J344">IFERROR(INDEX(Index!$A$25:$A$69, MATCH(TRUE, ISNUMBER(SEARCH(Index!$A$25:$A$69, Articles_collection_modified!A344)), 0)), "")</f>
        <v>investment</v>
      </c>
      <c r="K344" t="str" cm="1">
        <f t="array" ref="K344">IFERROR(INDEX(Index!$C$3:$C$5, MATCH(TRUE, ISNUMBER(SEARCH(Index!$C$3:$C$5, Articles_collection_modified!A344)), 0)), "")</f>
        <v>H1</v>
      </c>
      <c r="L344" t="str" cm="1">
        <f t="array" ref="L344">_xlfn.TEXTJOIN(", ", TRUE, IF(ISNUMBER(SEARCH(Index!$C$8:$C$58, Articles_collection_modified!A344)), Index!$C$8:$C$58, ""))</f>
        <v>NB-4</v>
      </c>
      <c r="M344" t="str" cm="1">
        <f t="array" ref="M344">_xlfn.TEXTJOIN(", ", TRUE, IFERROR(VLOOKUP(_xlfn.TEXTSPLIT(L344, ", "), Index!$C$8:$D$58, 2, FALSE), ""))</f>
        <v>Geopolitics &amp; Decoupling</v>
      </c>
      <c r="N344" t="str" cm="1">
        <f t="array" ref="N344">_xlfn.TEXTJOIN(", ", TRUE, _xlfn.UNIQUE(_xlfn.FILTERXML("&lt;t&gt;&lt;s&gt;" &amp; SUBSTITUTE(_xlfn.TEXTJOIN(", ", TRUE, _xlfn.UNIQUE(_xlfn._xlws.FILTER(IFERROR(VLOOKUP(LEFT(_xlfn.TEXTSPLIT(L344, ", "), FIND("-", _xlfn.TEXTSPLIT(L344, ", ")) - 1), Index!$F$8:$G$13, 2, FALSE), ""), IFERROR(VLOOKUP(LEFT(_xlfn.TEXTSPLIT(L344, ", "), FIND("-", _xlfn.TEXTSPLIT(L344, ", ")) - 1), Index!$F$8:$G$13, 2, FALSE), "") &lt;&gt; ""))), ", ", "&lt;/s&gt;&lt;s&gt;") &amp; "&lt;/s&gt;&lt;/t&gt;", "//s[normalize-space()]")))</f>
        <v>New Business</v>
      </c>
      <c r="O344" t="str" cm="1">
        <f t="array" ref="O344">IFERROR(INDEX(Index!$C$8:$C$58, MATCH(TRUE, ISNUMBER(SEARCH(Index!$C$8:$C$58, Articles_collection_modified!A344)), 0)), "")</f>
        <v>NB-4</v>
      </c>
      <c r="P344" t="str">
        <f>IFERROR(VLOOKUP(LEFT(O344, FIND("-", O344)-1), Index!$F$8:$G$13, 2, FALSE), "Not Found")</f>
        <v>New Business</v>
      </c>
      <c r="Q344" t="str">
        <f>IFERROR(VLOOKUP(O344, Index!$C$8:$D$58, 2, FALSE), "Not Found")</f>
        <v>Geopolitics &amp; Decoupling</v>
      </c>
    </row>
    <row r="345" spans="1:17" x14ac:dyDescent="0.3">
      <c r="A345" t="str">
        <f>LEFT(Articles_collection_modified!A345, FIND(",", Articles_collection_modified!A345) - 1)</f>
        <v>ABB takes stake in US circular manufacturing start-up to transform drive designs - Drives&amp;Controls</v>
      </c>
      <c r="B345" t="str">
        <f>MID(Articles_collection_modified!A345, FIND(",", Articles_collection_modified!A345) + 1, FIND(",", Articles_collection_modified!A345, FIND(",", Articles_collection_modified!A345) + 1) - FIND(",", Articles_collection_modified!A345) - 1)</f>
        <v>https://drivesncontrols.com/abb-takes-stake-in-us-circular-manufacturing-start-up-to-transform-drive-designs/?utm_source=rss&amp;utm_medium=rss&amp;utm_campaign=abb-takes-stake-in-us-circular-manufacturing-start-up-to-transform-drive-designs</v>
      </c>
      <c r="C345" t="str">
        <f>IF(ISNUMBER(FIND(", vol",Articles_collection_modified!A345)), MID(Articles_collection_modified!A345, FIND(", vol", Articles_collection_modified!A345) + 5, FIND(",", Articles_collection_modified!A345, FIND(", vol", Articles_collection_modified!A345) + 5) - FIND(", vol", Articles_collection_modified!A345) - 5), MID(Articles_collection_modified!A345, FIND(",vol", Articles_collection_modified!A345) + 4, FIND(",", Articles_collection_modified!A345, FIND(",vol", Articles_collection_modified!A345) + 4) - FIND(",vol",Articles_collection_modified!A345) - 4))</f>
        <v>9</v>
      </c>
      <c r="D345" t="str">
        <f>IF(ISNUMBER(FIND(", 20", Articles_collection_modified!A345)), MID(Articles_collection_modified!A345, FIND(", 20", Articles_collection_modified!A345) + 2, FIND(",", Articles_collection_modified!A345, FIND(", 20", Articles_collection_modified!A345) + 2) - FIND(", 20", Articles_collection_modified!A345) - 2), MID(Articles_collection_modified!A345, FIND(",20", Articles_collection_modified!A345) + 1, FIND(",", Articles_collection_modified!A345, FIND(",20", Articles_collection_modified!A345) + 1) - FIND(",20", Articles_collection_modified!A345) - 1))</f>
        <v>2025-w09</v>
      </c>
      <c r="E345" t="str">
        <f t="shared" si="10"/>
        <v>2025</v>
      </c>
      <c r="F345" t="str">
        <f t="shared" si="11"/>
        <v>09</v>
      </c>
      <c r="G345" t="str" cm="1">
        <f t="array" ref="G345">_xlfn.TEXTJOIN(", ", TRUE, IF(ISNUMBER(SEARCH(Index!$A$8:$A$22, Articles_collection_modified!A345)), Index!$A$8:$A$22, ""))</f>
        <v>Robotics</v>
      </c>
      <c r="H345" t="str" cm="1">
        <f t="array" ref="H345">IFERROR(INDEX(Index!$A$8:$A$22, MATCH(TRUE, ISNUMBER(SEARCH(Index!$A$8:$A$22, Articles_collection_modified!A345)), 0)), "")</f>
        <v>Robotics</v>
      </c>
      <c r="I345" t="str" cm="1">
        <f t="array" ref="I345">IFERROR(INDEX(Index!$A$3:$A$5, MATCH(TRUE, ISNUMBER(SEARCH(Index!$A$3:$A$5, Articles_collection_modified!A345)), 0)), "")</f>
        <v>SEEP</v>
      </c>
      <c r="J345" t="str" cm="1">
        <f t="array" ref="J345">IFERROR(INDEX(Index!$A$25:$A$69, MATCH(TRUE, ISNUMBER(SEARCH(Index!$A$25:$A$69, Articles_collection_modified!A345)), 0)), "")</f>
        <v>investment</v>
      </c>
      <c r="K345" t="str" cm="1">
        <f t="array" ref="K345">IFERROR(INDEX(Index!$C$3:$C$5, MATCH(TRUE, ISNUMBER(SEARCH(Index!$C$3:$C$5, Articles_collection_modified!A345)), 0)), "")</f>
        <v>H2</v>
      </c>
      <c r="L345" t="str" cm="1">
        <f t="array" ref="L345">_xlfn.TEXTJOIN(", ", TRUE, IF(ISNUMBER(SEARCH(Index!$C$8:$C$58, Articles_collection_modified!A345)), Index!$C$8:$C$58, ""))</f>
        <v>ES-4</v>
      </c>
      <c r="M345" t="str" cm="1">
        <f t="array" ref="M345">_xlfn.TEXTJOIN(", ", TRUE, IFERROR(VLOOKUP(_xlfn.TEXTSPLIT(L345, ", "), Index!$C$8:$D$58, 2, FALSE), ""))</f>
        <v>Circular Economy</v>
      </c>
      <c r="N345" t="str" cm="1">
        <f t="array" ref="N345">_xlfn.TEXTJOIN(", ", TRUE, _xlfn.UNIQUE(_xlfn.FILTERXML("&lt;t&gt;&lt;s&gt;" &amp; SUBSTITUTE(_xlfn.TEXTJOIN(", ", TRUE, _xlfn.UNIQUE(_xlfn._xlws.FILTER(IFERROR(VLOOKUP(LEFT(_xlfn.TEXTSPLIT(L345, ", "), FIND("-", _xlfn.TEXTSPLIT(L345, ", ")) - 1), Index!$F$8:$G$13, 2, FALSE), ""), IFERROR(VLOOKUP(LEFT(_xlfn.TEXTSPLIT(L345, ", "), FIND("-", _xlfn.TEXTSPLIT(L345, ", ")) - 1), Index!$F$8:$G$13, 2, FALSE), "") &lt;&gt; ""))), ", ", "&lt;/s&gt;&lt;s&gt;") &amp; "&lt;/s&gt;&lt;/t&gt;", "//s[normalize-space()]")))</f>
        <v>Ecological Sustainability</v>
      </c>
      <c r="O345" t="str" cm="1">
        <f t="array" ref="O345">IFERROR(INDEX(Index!$C$8:$C$58, MATCH(TRUE, ISNUMBER(SEARCH(Index!$C$8:$C$58, Articles_collection_modified!A345)), 0)), "")</f>
        <v>ES-4</v>
      </c>
      <c r="P345" t="str">
        <f>IFERROR(VLOOKUP(LEFT(O345, FIND("-", O345)-1), Index!$F$8:$G$13, 2, FALSE), "Not Found")</f>
        <v>Ecological Sustainability</v>
      </c>
      <c r="Q345" t="str">
        <f>IFERROR(VLOOKUP(O345, Index!$C$8:$D$58, 2, FALSE), "Not Found")</f>
        <v>Circular Economy</v>
      </c>
    </row>
    <row r="346" spans="1:17" x14ac:dyDescent="0.3">
      <c r="A346" t="str">
        <f>LEFT(Articles_collection_modified!A346, FIND(",", Articles_collection_modified!A346) - 1)</f>
        <v>AI software helps machine-builders to develop adaptive picking robots - Drives&amp;Controls</v>
      </c>
      <c r="B346" t="str">
        <f>MID(Articles_collection_modified!A346, FIND(",", Articles_collection_modified!A346) + 1, FIND(",", Articles_collection_modified!A346, FIND(",", Articles_collection_modified!A346) + 1) - FIND(",", Articles_collection_modified!A346) - 1)</f>
        <v>https://drivesncontrols.com/ai-software-helps-machine-builders-to-develop-adaptive-picking-robots/?utm_source=rss&amp;utm_medium=rss&amp;utm_campaign=ai-software-helps-machine-builders-to-develop-adaptive-picking-robots</v>
      </c>
      <c r="C346" t="str">
        <f>IF(ISNUMBER(FIND(", vol",Articles_collection_modified!A346)), MID(Articles_collection_modified!A346, FIND(", vol", Articles_collection_modified!A346) + 5, FIND(",", Articles_collection_modified!A346, FIND(", vol", Articles_collection_modified!A346) + 5) - FIND(", vol", Articles_collection_modified!A346) - 5), MID(Articles_collection_modified!A346, FIND(",vol", Articles_collection_modified!A346) + 4, FIND(",", Articles_collection_modified!A346, FIND(",vol", Articles_collection_modified!A346) + 4) - FIND(",vol",Articles_collection_modified!A346) - 4))</f>
        <v>9</v>
      </c>
      <c r="D346" t="str">
        <f>IF(ISNUMBER(FIND(", 20", Articles_collection_modified!A346)), MID(Articles_collection_modified!A346, FIND(", 20", Articles_collection_modified!A346) + 2, FIND(",", Articles_collection_modified!A346, FIND(", 20", Articles_collection_modified!A346) + 2) - FIND(", 20", Articles_collection_modified!A346) - 2), MID(Articles_collection_modified!A346, FIND(",20", Articles_collection_modified!A346) + 1, FIND(",", Articles_collection_modified!A346, FIND(",20", Articles_collection_modified!A346) + 1) - FIND(",20", Articles_collection_modified!A346) - 1))</f>
        <v>2025-w09</v>
      </c>
      <c r="E346" t="str">
        <f t="shared" si="10"/>
        <v>2025</v>
      </c>
      <c r="F346" t="str">
        <f t="shared" si="11"/>
        <v>09</v>
      </c>
      <c r="G346" t="str" cm="1">
        <f t="array" ref="G346">_xlfn.TEXTJOIN(", ", TRUE, IF(ISNUMBER(SEARCH(Index!$A$8:$A$22, Articles_collection_modified!A346)), Index!$A$8:$A$22, ""))</f>
        <v>Industrial mfg, Robotics</v>
      </c>
      <c r="H346" t="str" cm="1">
        <f t="array" ref="H346">IFERROR(INDEX(Index!$A$8:$A$22, MATCH(TRUE, ISNUMBER(SEARCH(Index!$A$8:$A$22, Articles_collection_modified!A346)), 0)), "")</f>
        <v>Industrial mfg</v>
      </c>
      <c r="I346" t="str" cm="1">
        <f t="array" ref="I346">IFERROR(INDEX(Index!$A$3:$A$5, MATCH(TRUE, ISNUMBER(SEARCH(Index!$A$3:$A$5, Articles_collection_modified!A346)), 0)), "")</f>
        <v>product release</v>
      </c>
      <c r="J346" t="str" cm="1">
        <f t="array" ref="J346">IFERROR(INDEX(Index!$A$25:$A$69, MATCH(TRUE, ISNUMBER(SEARCH(Index!$A$25:$A$69, Articles_collection_modified!A346)), 0)), "")</f>
        <v>Software</v>
      </c>
      <c r="K346" t="str" cm="1">
        <f t="array" ref="K346">IFERROR(INDEX(Index!$C$3:$C$5, MATCH(TRUE, ISNUMBER(SEARCH(Index!$C$3:$C$5, Articles_collection_modified!A346)), 0)), "")</f>
        <v>H1</v>
      </c>
      <c r="L346" t="str" cm="1">
        <f t="array" ref="L346">_xlfn.TEXTJOIN(", ", TRUE, IF(ISNUMBER(SEARCH(Index!$C$8:$C$58, Articles_collection_modified!A346)), Index!$C$8:$C$58, ""))</f>
        <v>IPr-2, SD-2, SD-6</v>
      </c>
      <c r="M346" t="str" cm="1">
        <f t="array" ref="M346">_xlfn.TEXTJOIN(", ", TRUE, IFERROR(VLOOKUP(_xlfn.TEXTSPLIT(L346, ", "), Index!$C$8:$D$58, 2, FALSE), ""))</f>
        <v>Advanced Robotics, Advanced AI Capabilities, Intelligent Process Automation</v>
      </c>
      <c r="N346" t="str" cm="1">
        <f t="array" ref="N346">_xlfn.TEXTJOIN(", ", TRUE, _xlfn.UNIQUE(_xlfn.FILTERXML("&lt;t&gt;&lt;s&gt;" &amp; SUBSTITUTE(_xlfn.TEXTJOIN(", ", TRUE, _xlfn.UNIQUE(_xlfn._xlws.FILTER(IFERROR(VLOOKUP(LEFT(_xlfn.TEXTSPLIT(L346, ", "), FIND("-", _xlfn.TEXTSPLIT(L346, ", ")) - 1), Index!$F$8:$G$13, 2, FALSE), ""), IFERROR(VLOOKUP(LEFT(_xlfn.TEXTSPLIT(L346, ", "), FIND("-", _xlfn.TEXTSPLIT(L346, ", ")) - 1), Index!$F$8:$G$13, 2, FALSE), "") &lt;&gt; ""))), ", ", "&lt;/s&gt;&lt;s&gt;") &amp; "&lt;/s&gt;&lt;/t&gt;", "//s[normalize-space()]")))</f>
        <v>Intelligent Production, Smart Data Usage</v>
      </c>
      <c r="O346" t="str" cm="1">
        <f t="array" ref="O346">IFERROR(INDEX(Index!$C$8:$C$58, MATCH(TRUE, ISNUMBER(SEARCH(Index!$C$8:$C$58, Articles_collection_modified!A346)), 0)), "")</f>
        <v>IPr-2</v>
      </c>
      <c r="P346" t="str">
        <f>IFERROR(VLOOKUP(LEFT(O346, FIND("-", O346)-1), Index!$F$8:$G$13, 2, FALSE), "Not Found")</f>
        <v>Intelligent Production</v>
      </c>
      <c r="Q346" t="str">
        <f>IFERROR(VLOOKUP(O346, Index!$C$8:$D$58, 2, FALSE), "Not Found")</f>
        <v>Advanced Robotics</v>
      </c>
    </row>
    <row r="347" spans="1:17" x14ac:dyDescent="0.3">
      <c r="A347" t="str">
        <f>LEFT(Articles_collection_modified!A347, FIND(",", Articles_collection_modified!A347) - 1)</f>
        <v>Tests show new LMFP battery cathode to extend EV range - Electric &amp; Hybrid Vehicle Technology International</v>
      </c>
      <c r="B347" t="str">
        <f>MID(Articles_collection_modified!A347, FIND(",", Articles_collection_modified!A347) + 1, FIND(",", Articles_collection_modified!A347, FIND(",", Articles_collection_modified!A347) + 1) - FIND(",", Articles_collection_modified!A347) - 1)</f>
        <v>https://www.electrichybridvehicletechnology.com/news/tests-show-new-lmfp-battery-cathode-to-extend-ev-range.html</v>
      </c>
      <c r="C347" t="str">
        <f>IF(ISNUMBER(FIND(", vol",Articles_collection_modified!A347)), MID(Articles_collection_modified!A347, FIND(", vol", Articles_collection_modified!A347) + 5, FIND(",", Articles_collection_modified!A347, FIND(", vol", Articles_collection_modified!A347) + 5) - FIND(", vol", Articles_collection_modified!A347) - 5), MID(Articles_collection_modified!A347, FIND(",vol", Articles_collection_modified!A347) + 4, FIND(",", Articles_collection_modified!A347, FIND(",vol", Articles_collection_modified!A347) + 4) - FIND(",vol",Articles_collection_modified!A347) - 4))</f>
        <v>9</v>
      </c>
      <c r="D347" t="str">
        <f>IF(ISNUMBER(FIND(", 20", Articles_collection_modified!A347)), MID(Articles_collection_modified!A347, FIND(", 20", Articles_collection_modified!A347) + 2, FIND(",", Articles_collection_modified!A347, FIND(", 20", Articles_collection_modified!A347) + 2) - FIND(", 20", Articles_collection_modified!A347) - 2), MID(Articles_collection_modified!A347, FIND(",20", Articles_collection_modified!A347) + 1, FIND(",", Articles_collection_modified!A347, FIND(",20", Articles_collection_modified!A347) + 1) - FIND(",20", Articles_collection_modified!A347) - 1))</f>
        <v>2025-w11</v>
      </c>
      <c r="E347" t="str">
        <f t="shared" si="10"/>
        <v>2025</v>
      </c>
      <c r="F347" t="str">
        <f t="shared" si="11"/>
        <v>11</v>
      </c>
      <c r="G347" t="str" cm="1">
        <f t="array" ref="G347">_xlfn.TEXTJOIN(", ", TRUE, IF(ISNUMBER(SEARCH(Index!$A$8:$A$22, Articles_collection_modified!A347)), Index!$A$8:$A$22, ""))</f>
        <v>Battery</v>
      </c>
      <c r="H347" t="str" cm="1">
        <f t="array" ref="H347">IFERROR(INDEX(Index!$A$8:$A$22, MATCH(TRUE, ISNUMBER(SEARCH(Index!$A$8:$A$22, Articles_collection_modified!A347)), 0)), "")</f>
        <v>Battery</v>
      </c>
      <c r="I347" t="str" cm="1">
        <f t="array" ref="I347">IFERROR(INDEX(Index!$A$3:$A$5, MATCH(TRUE, ISNUMBER(SEARCH(Index!$A$3:$A$5, Articles_collection_modified!A347)), 0)), "")</f>
        <v>Technology</v>
      </c>
      <c r="J347" t="str" cm="1">
        <f t="array" ref="J347">IFERROR(INDEX(Index!$A$25:$A$69, MATCH(TRUE, ISNUMBER(SEARCH(Index!$A$25:$A$69, Articles_collection_modified!A347)), 0)), "")</f>
        <v>Materials</v>
      </c>
      <c r="K347" t="str" cm="1">
        <f t="array" ref="K347">IFERROR(INDEX(Index!$C$3:$C$5, MATCH(TRUE, ISNUMBER(SEARCH(Index!$C$3:$C$5, Articles_collection_modified!A347)), 0)), "")</f>
        <v>H3</v>
      </c>
      <c r="L347" t="str" cm="1">
        <f t="array" ref="L347">_xlfn.TEXTJOIN(", ", TRUE, IF(ISNUMBER(SEARCH(Index!$C$8:$C$58, Articles_collection_modified!A347)), Index!$C$8:$C$58, ""))</f>
        <v>ES-2</v>
      </c>
      <c r="M347" t="str" cm="1">
        <f t="array" ref="M347">_xlfn.TEXTJOIN(", ", TRUE, IFERROR(VLOOKUP(_xlfn.TEXTSPLIT(L347, ", "), Index!$C$8:$D$58, 2, FALSE), ""))</f>
        <v>Enhanced Emission Policy</v>
      </c>
      <c r="N347" t="str" cm="1">
        <f t="array" ref="N347">_xlfn.TEXTJOIN(", ", TRUE, _xlfn.UNIQUE(_xlfn.FILTERXML("&lt;t&gt;&lt;s&gt;" &amp; SUBSTITUTE(_xlfn.TEXTJOIN(", ", TRUE, _xlfn.UNIQUE(_xlfn._xlws.FILTER(IFERROR(VLOOKUP(LEFT(_xlfn.TEXTSPLIT(L347, ", "), FIND("-", _xlfn.TEXTSPLIT(L347, ", ")) - 1), Index!$F$8:$G$13, 2, FALSE), ""), IFERROR(VLOOKUP(LEFT(_xlfn.TEXTSPLIT(L347, ", "), FIND("-", _xlfn.TEXTSPLIT(L347, ", ")) - 1), Index!$F$8:$G$13, 2, FALSE), "") &lt;&gt; ""))), ", ", "&lt;/s&gt;&lt;s&gt;") &amp; "&lt;/s&gt;&lt;/t&gt;", "//s[normalize-space()]")))</f>
        <v>Ecological Sustainability</v>
      </c>
      <c r="O347" t="str" cm="1">
        <f t="array" ref="O347">IFERROR(INDEX(Index!$C$8:$C$58, MATCH(TRUE, ISNUMBER(SEARCH(Index!$C$8:$C$58, Articles_collection_modified!A347)), 0)), "")</f>
        <v>ES-2</v>
      </c>
      <c r="P347" t="str">
        <f>IFERROR(VLOOKUP(LEFT(O347, FIND("-", O347)-1), Index!$F$8:$G$13, 2, FALSE), "Not Found")</f>
        <v>Ecological Sustainability</v>
      </c>
      <c r="Q347" t="str">
        <f>IFERROR(VLOOKUP(O347, Index!$C$8:$D$58, 2, FALSE), "Not Found")</f>
        <v>Enhanced Emission Policy</v>
      </c>
    </row>
    <row r="348" spans="1:17" x14ac:dyDescent="0.3">
      <c r="A348" t="str">
        <f>LEFT(Articles_collection_modified!A348, FIND(",", Articles_collection_modified!A348) - 1)</f>
        <v>Formula 1 technology drives Mercedesâ€™ solid-state battery innovation - Electric &amp; Hybrid Vehicle Technology International</v>
      </c>
      <c r="B348" t="str">
        <f>MID(Articles_collection_modified!A348, FIND(",", Articles_collection_modified!A348) + 1, FIND(",", Articles_collection_modified!A348, FIND(",", Articles_collection_modified!A348) + 1) - FIND(",", Articles_collection_modified!A348) - 1)</f>
        <v>https://www.electrichybridvehicletechnology.com/news/formula-1-technology-drives-mercedes-solid-state-battery-innovation.html</v>
      </c>
      <c r="C348" t="str">
        <f>IF(ISNUMBER(FIND(", vol",Articles_collection_modified!A348)), MID(Articles_collection_modified!A348, FIND(", vol", Articles_collection_modified!A348) + 5, FIND(",", Articles_collection_modified!A348, FIND(", vol", Articles_collection_modified!A348) + 5) - FIND(", vol", Articles_collection_modified!A348) - 5), MID(Articles_collection_modified!A348, FIND(",vol", Articles_collection_modified!A348) + 4, FIND(",", Articles_collection_modified!A348, FIND(",vol", Articles_collection_modified!A348) + 4) - FIND(",vol",Articles_collection_modified!A348) - 4))</f>
        <v>9</v>
      </c>
      <c r="D348" t="str">
        <f>IF(ISNUMBER(FIND(", 20", Articles_collection_modified!A348)), MID(Articles_collection_modified!A348, FIND(", 20", Articles_collection_modified!A348) + 2, FIND(",", Articles_collection_modified!A348, FIND(", 20", Articles_collection_modified!A348) + 2) - FIND(", 20", Articles_collection_modified!A348) - 2), MID(Articles_collection_modified!A348, FIND(",20", Articles_collection_modified!A348) + 1, FIND(",", Articles_collection_modified!A348, FIND(",20", Articles_collection_modified!A348) + 1) - FIND(",20", Articles_collection_modified!A348) - 1))</f>
        <v>2025-w09</v>
      </c>
      <c r="E348" t="str">
        <f t="shared" si="10"/>
        <v>2025</v>
      </c>
      <c r="F348" t="str">
        <f t="shared" si="11"/>
        <v>09</v>
      </c>
      <c r="G348" t="str" cm="1">
        <f t="array" ref="G348">_xlfn.TEXTJOIN(", ", TRUE, IF(ISNUMBER(SEARCH(Index!$A$8:$A$22, Articles_collection_modified!A348)), Index!$A$8:$A$22, ""))</f>
        <v>Battery</v>
      </c>
      <c r="H348" t="str" cm="1">
        <f t="array" ref="H348">IFERROR(INDEX(Index!$A$8:$A$22, MATCH(TRUE, ISNUMBER(SEARCH(Index!$A$8:$A$22, Articles_collection_modified!A348)), 0)), "")</f>
        <v>Battery</v>
      </c>
      <c r="I348" t="str" cm="1">
        <f t="array" ref="I348">IFERROR(INDEX(Index!$A$3:$A$5, MATCH(TRUE, ISNUMBER(SEARCH(Index!$A$3:$A$5, Articles_collection_modified!A348)), 0)), "")</f>
        <v>Technology</v>
      </c>
      <c r="J348" t="str" cm="1">
        <f t="array" ref="J348">IFERROR(INDEX(Index!$A$25:$A$69, MATCH(TRUE, ISNUMBER(SEARCH(Index!$A$25:$A$69, Articles_collection_modified!A348)), 0)), "")</f>
        <v>Prototype</v>
      </c>
      <c r="K348" t="str" cm="1">
        <f t="array" ref="K348">IFERROR(INDEX(Index!$C$3:$C$5, MATCH(TRUE, ISNUMBER(SEARCH(Index!$C$3:$C$5, Articles_collection_modified!A348)), 0)), "")</f>
        <v>H2</v>
      </c>
      <c r="L348" t="str" cm="1">
        <f t="array" ref="L348">_xlfn.TEXTJOIN(", ", TRUE, IF(ISNUMBER(SEARCH(Index!$C$8:$C$58, Articles_collection_modified!A348)), Index!$C$8:$C$58, ""))</f>
        <v>ES-2</v>
      </c>
      <c r="M348" t="str" cm="1">
        <f t="array" ref="M348">_xlfn.TEXTJOIN(", ", TRUE, IFERROR(VLOOKUP(_xlfn.TEXTSPLIT(L348, ", "), Index!$C$8:$D$58, 2, FALSE), ""))</f>
        <v>Enhanced Emission Policy</v>
      </c>
      <c r="N348" t="str" cm="1">
        <f t="array" ref="N348">_xlfn.TEXTJOIN(", ", TRUE, _xlfn.UNIQUE(_xlfn.FILTERXML("&lt;t&gt;&lt;s&gt;" &amp; SUBSTITUTE(_xlfn.TEXTJOIN(", ", TRUE, _xlfn.UNIQUE(_xlfn._xlws.FILTER(IFERROR(VLOOKUP(LEFT(_xlfn.TEXTSPLIT(L348, ", "), FIND("-", _xlfn.TEXTSPLIT(L348, ", ")) - 1), Index!$F$8:$G$13, 2, FALSE), ""), IFERROR(VLOOKUP(LEFT(_xlfn.TEXTSPLIT(L348, ", "), FIND("-", _xlfn.TEXTSPLIT(L348, ", ")) - 1), Index!$F$8:$G$13, 2, FALSE), "") &lt;&gt; ""))), ", ", "&lt;/s&gt;&lt;s&gt;") &amp; "&lt;/s&gt;&lt;/t&gt;", "//s[normalize-space()]")))</f>
        <v>Ecological Sustainability</v>
      </c>
      <c r="O348" t="str" cm="1">
        <f t="array" ref="O348">IFERROR(INDEX(Index!$C$8:$C$58, MATCH(TRUE, ISNUMBER(SEARCH(Index!$C$8:$C$58, Articles_collection_modified!A348)), 0)), "")</f>
        <v>ES-2</v>
      </c>
      <c r="P348" t="str">
        <f>IFERROR(VLOOKUP(LEFT(O348, FIND("-", O348)-1), Index!$F$8:$G$13, 2, FALSE), "Not Found")</f>
        <v>Ecological Sustainability</v>
      </c>
      <c r="Q348" t="str">
        <f>IFERROR(VLOOKUP(O348, Index!$C$8:$D$58, 2, FALSE), "Not Found")</f>
        <v>Enhanced Emission Policy</v>
      </c>
    </row>
    <row r="349" spans="1:17" x14ac:dyDescent="0.3">
      <c r="A349" t="str">
        <f>LEFT(Articles_collection_modified!A349, FIND(",", Articles_collection_modified!A349) - 1)</f>
        <v>BYD introduces megawatt charging for electric cars - electrive.com</v>
      </c>
      <c r="B349" t="str">
        <f>MID(Articles_collection_modified!A349, FIND(",", Articles_collection_modified!A349) + 1, FIND(",", Articles_collection_modified!A349, FIND(",", Articles_collection_modified!A349) + 1) - FIND(",", Articles_collection_modified!A349) - 1)</f>
        <v>https://www.electrive.com/2025/03/18/byd-introduces-megawatt-charging-for-electric-cars/</v>
      </c>
      <c r="C349" t="str">
        <f>IF(ISNUMBER(FIND(", vol",Articles_collection_modified!A349)), MID(Articles_collection_modified!A349, FIND(", vol", Articles_collection_modified!A349) + 5, FIND(",", Articles_collection_modified!A349, FIND(", vol", Articles_collection_modified!A349) + 5) - FIND(", vol", Articles_collection_modified!A349) - 5), MID(Articles_collection_modified!A349, FIND(",vol", Articles_collection_modified!A349) + 4, FIND(",", Articles_collection_modified!A349, FIND(",vol", Articles_collection_modified!A349) + 4) - FIND(",vol",Articles_collection_modified!A349) - 4))</f>
        <v>9</v>
      </c>
      <c r="D349" t="str">
        <f>IF(ISNUMBER(FIND(", 20", Articles_collection_modified!A349)), MID(Articles_collection_modified!A349, FIND(", 20", Articles_collection_modified!A349) + 2, FIND(",", Articles_collection_modified!A349, FIND(", 20", Articles_collection_modified!A349) + 2) - FIND(", 20", Articles_collection_modified!A349) - 2), MID(Articles_collection_modified!A349, FIND(",20", Articles_collection_modified!A349) + 1, FIND(",", Articles_collection_modified!A349, FIND(",20", Articles_collection_modified!A349) + 1) - FIND(",20", Articles_collection_modified!A349) - 1))</f>
        <v>2025-w12</v>
      </c>
      <c r="E349" t="str">
        <f t="shared" si="10"/>
        <v>2025</v>
      </c>
      <c r="F349" t="str">
        <f t="shared" si="11"/>
        <v>12</v>
      </c>
      <c r="G349" t="str" cm="1">
        <f t="array" ref="G349">_xlfn.TEXTJOIN(", ", TRUE, IF(ISNUMBER(SEARCH(Index!$A$8:$A$22, Articles_collection_modified!A349)), Index!$A$8:$A$22, ""))</f>
        <v>Battery, Mobile</v>
      </c>
      <c r="H349" t="str" cm="1">
        <f t="array" ref="H349">IFERROR(INDEX(Index!$A$8:$A$22, MATCH(TRUE, ISNUMBER(SEARCH(Index!$A$8:$A$22, Articles_collection_modified!A349)), 0)), "")</f>
        <v>Battery</v>
      </c>
      <c r="I349" t="str" cm="1">
        <f t="array" ref="I349">IFERROR(INDEX(Index!$A$3:$A$5, MATCH(TRUE, ISNUMBER(SEARCH(Index!$A$3:$A$5, Articles_collection_modified!A349)), 0)), "")</f>
        <v>product release</v>
      </c>
      <c r="J349" t="str" cm="1">
        <f t="array" ref="J349">IFERROR(INDEX(Index!$A$25:$A$69, MATCH(TRUE, ISNUMBER(SEARCH(Index!$A$25:$A$69, Articles_collection_modified!A349)), 0)), "")</f>
        <v>System</v>
      </c>
      <c r="K349" t="str" cm="1">
        <f t="array" ref="K349">IFERROR(INDEX(Index!$C$3:$C$5, MATCH(TRUE, ISNUMBER(SEARCH(Index!$C$3:$C$5, Articles_collection_modified!A349)), 0)), "")</f>
        <v>H1</v>
      </c>
      <c r="L349" t="str" cm="1">
        <f t="array" ref="L349">_xlfn.TEXTJOIN(", ", TRUE, IF(ISNUMBER(SEARCH(Index!$C$8:$C$58, Articles_collection_modified!A349)), Index!$C$8:$C$58, ""))</f>
        <v>ES-1, ES-2</v>
      </c>
      <c r="M349" t="str" cm="1">
        <f t="array" ref="M349">_xlfn.TEXTJOIN(", ", TRUE, IFERROR(VLOOKUP(_xlfn.TEXTSPLIT(L349, ", "), Index!$C$8:$D$58, 2, FALSE), ""))</f>
        <v>Green Cities, Enhanced Emission Policy</v>
      </c>
      <c r="N349" t="str" cm="1">
        <f t="array" ref="N349">_xlfn.TEXTJOIN(", ", TRUE, _xlfn.UNIQUE(_xlfn.FILTERXML("&lt;t&gt;&lt;s&gt;" &amp; SUBSTITUTE(_xlfn.TEXTJOIN(", ", TRUE, _xlfn.UNIQUE(_xlfn._xlws.FILTER(IFERROR(VLOOKUP(LEFT(_xlfn.TEXTSPLIT(L349, ", "), FIND("-", _xlfn.TEXTSPLIT(L349, ", ")) - 1), Index!$F$8:$G$13, 2, FALSE), ""), IFERROR(VLOOKUP(LEFT(_xlfn.TEXTSPLIT(L349, ", "), FIND("-", _xlfn.TEXTSPLIT(L349, ", ")) - 1), Index!$F$8:$G$13, 2, FALSE), "") &lt;&gt; ""))), ", ", "&lt;/s&gt;&lt;s&gt;") &amp; "&lt;/s&gt;&lt;/t&gt;", "//s[normalize-space()]")))</f>
        <v>Ecological Sustainability</v>
      </c>
      <c r="O349" t="str" cm="1">
        <f t="array" ref="O349">IFERROR(INDEX(Index!$C$8:$C$58, MATCH(TRUE, ISNUMBER(SEARCH(Index!$C$8:$C$58, Articles_collection_modified!A349)), 0)), "")</f>
        <v>ES-1</v>
      </c>
      <c r="P349" t="str">
        <f>IFERROR(VLOOKUP(LEFT(O349, FIND("-", O349)-1), Index!$F$8:$G$13, 2, FALSE), "Not Found")</f>
        <v>Ecological Sustainability</v>
      </c>
      <c r="Q349" t="str">
        <f>IFERROR(VLOOKUP(O349, Index!$C$8:$D$58, 2, FALSE), "Not Found")</f>
        <v>Green Cities</v>
      </c>
    </row>
    <row r="350" spans="1:17" x14ac:dyDescent="0.3">
      <c r="A350" t="str">
        <f>LEFT(Articles_collection_modified!A350, FIND(",", Articles_collection_modified!A350) - 1)</f>
        <v>HyLiST research project for solid-state batteries launched - electrive.com</v>
      </c>
      <c r="B350" t="str">
        <f>MID(Articles_collection_modified!A350, FIND(",", Articles_collection_modified!A350) + 1, FIND(",", Articles_collection_modified!A350, FIND(",", Articles_collection_modified!A350) + 1) - FIND(",", Articles_collection_modified!A350) - 1)</f>
        <v>https://www.electrive.com/2025/03/15/hylist-research-project-for-solid-state-batteries-launched/</v>
      </c>
      <c r="C350" t="str">
        <f>IF(ISNUMBER(FIND(", vol",Articles_collection_modified!A350)), MID(Articles_collection_modified!A350, FIND(", vol", Articles_collection_modified!A350) + 5, FIND(",", Articles_collection_modified!A350, FIND(", vol", Articles_collection_modified!A350) + 5) - FIND(", vol", Articles_collection_modified!A350) - 5), MID(Articles_collection_modified!A350, FIND(",vol", Articles_collection_modified!A350) + 4, FIND(",", Articles_collection_modified!A350, FIND(",vol", Articles_collection_modified!A350) + 4) - FIND(",vol",Articles_collection_modified!A350) - 4))</f>
        <v>9</v>
      </c>
      <c r="D350" t="str">
        <f>IF(ISNUMBER(FIND(", 20", Articles_collection_modified!A350)), MID(Articles_collection_modified!A350, FIND(", 20", Articles_collection_modified!A350) + 2, FIND(",", Articles_collection_modified!A350, FIND(", 20", Articles_collection_modified!A350) + 2) - FIND(", 20", Articles_collection_modified!A350) - 2), MID(Articles_collection_modified!A350, FIND(",20", Articles_collection_modified!A350) + 1, FIND(",", Articles_collection_modified!A350, FIND(",20", Articles_collection_modified!A350) + 1) - FIND(",20", Articles_collection_modified!A350) - 1))</f>
        <v>2025-w11</v>
      </c>
      <c r="E350" t="str">
        <f t="shared" si="10"/>
        <v>2025</v>
      </c>
      <c r="F350" t="str">
        <f t="shared" si="11"/>
        <v>11</v>
      </c>
      <c r="G350" t="str" cm="1">
        <f t="array" ref="G350">_xlfn.TEXTJOIN(", ", TRUE, IF(ISNUMBER(SEARCH(Index!$A$8:$A$22, Articles_collection_modified!A350)), Index!$A$8:$A$22, ""))</f>
        <v>Battery</v>
      </c>
      <c r="H350" t="str" cm="1">
        <f t="array" ref="H350">IFERROR(INDEX(Index!$A$8:$A$22, MATCH(TRUE, ISNUMBER(SEARCH(Index!$A$8:$A$22, Articles_collection_modified!A350)), 0)), "")</f>
        <v>Battery</v>
      </c>
      <c r="I350" t="str" cm="1">
        <f t="array" ref="I350">IFERROR(INDEX(Index!$A$3:$A$5, MATCH(TRUE, ISNUMBER(SEARCH(Index!$A$3:$A$5, Articles_collection_modified!A350)), 0)), "")</f>
        <v>Technology</v>
      </c>
      <c r="J350" t="str" cm="1">
        <f t="array" ref="J350">IFERROR(INDEX(Index!$A$25:$A$69, MATCH(TRUE, ISNUMBER(SEARCH(Index!$A$25:$A$69, Articles_collection_modified!A350)), 0)), "")</f>
        <v>Research</v>
      </c>
      <c r="K350" t="str" cm="1">
        <f t="array" ref="K350">IFERROR(INDEX(Index!$C$3:$C$5, MATCH(TRUE, ISNUMBER(SEARCH(Index!$C$3:$C$5, Articles_collection_modified!A350)), 0)), "")</f>
        <v>H3</v>
      </c>
      <c r="L350" t="str" cm="1">
        <f t="array" ref="L350">_xlfn.TEXTJOIN(", ", TRUE, IF(ISNUMBER(SEARCH(Index!$C$8:$C$58, Articles_collection_modified!A350)), Index!$C$8:$C$58, ""))</f>
        <v>ES-2</v>
      </c>
      <c r="M350" t="str" cm="1">
        <f t="array" ref="M350">_xlfn.TEXTJOIN(", ", TRUE, IFERROR(VLOOKUP(_xlfn.TEXTSPLIT(L350, ", "), Index!$C$8:$D$58, 2, FALSE), ""))</f>
        <v>Enhanced Emission Policy</v>
      </c>
      <c r="N350" t="str" cm="1">
        <f t="array" ref="N350">_xlfn.TEXTJOIN(", ", TRUE, _xlfn.UNIQUE(_xlfn.FILTERXML("&lt;t&gt;&lt;s&gt;" &amp; SUBSTITUTE(_xlfn.TEXTJOIN(", ", TRUE, _xlfn.UNIQUE(_xlfn._xlws.FILTER(IFERROR(VLOOKUP(LEFT(_xlfn.TEXTSPLIT(L350, ", "), FIND("-", _xlfn.TEXTSPLIT(L350, ", ")) - 1), Index!$F$8:$G$13, 2, FALSE), ""), IFERROR(VLOOKUP(LEFT(_xlfn.TEXTSPLIT(L350, ", "), FIND("-", _xlfn.TEXTSPLIT(L350, ", ")) - 1), Index!$F$8:$G$13, 2, FALSE), "") &lt;&gt; ""))), ", ", "&lt;/s&gt;&lt;s&gt;") &amp; "&lt;/s&gt;&lt;/t&gt;", "//s[normalize-space()]")))</f>
        <v>Ecological Sustainability</v>
      </c>
      <c r="O350" t="str" cm="1">
        <f t="array" ref="O350">IFERROR(INDEX(Index!$C$8:$C$58, MATCH(TRUE, ISNUMBER(SEARCH(Index!$C$8:$C$58, Articles_collection_modified!A350)), 0)), "")</f>
        <v>ES-2</v>
      </c>
      <c r="P350" t="str">
        <f>IFERROR(VLOOKUP(LEFT(O350, FIND("-", O350)-1), Index!$F$8:$G$13, 2, FALSE), "Not Found")</f>
        <v>Ecological Sustainability</v>
      </c>
      <c r="Q350" t="str">
        <f>IFERROR(VLOOKUP(O350, Index!$C$8:$D$58, 2, FALSE), "Not Found")</f>
        <v>Enhanced Emission Policy</v>
      </c>
    </row>
    <row r="351" spans="1:17" x14ac:dyDescent="0.3">
      <c r="A351" t="str">
        <f>LEFT(Articles_collection_modified!A351, FIND(",", Articles_collection_modified!A351) - 1)</f>
        <v>Changan plans for solid state battery mass production in 2027 - electrive.com</v>
      </c>
      <c r="B351" t="str">
        <f>MID(Articles_collection_modified!A351, FIND(",", Articles_collection_modified!A351) + 1, FIND(",", Articles_collection_modified!A351, FIND(",", Articles_collection_modified!A351) + 1) - FIND(",", Articles_collection_modified!A351) - 1)</f>
        <v>https://www.electrive.com/2025/03/13/changan-plans-for-solid-state-battery-mass-production-in-2027/</v>
      </c>
      <c r="C351" t="str">
        <f>IF(ISNUMBER(FIND(", vol",Articles_collection_modified!A351)), MID(Articles_collection_modified!A351, FIND(", vol", Articles_collection_modified!A351) + 5, FIND(",", Articles_collection_modified!A351, FIND(", vol", Articles_collection_modified!A351) + 5) - FIND(", vol", Articles_collection_modified!A351) - 5), MID(Articles_collection_modified!A351, FIND(",vol", Articles_collection_modified!A351) + 4, FIND(",", Articles_collection_modified!A351, FIND(",vol", Articles_collection_modified!A351) + 4) - FIND(",vol",Articles_collection_modified!A351) - 4))</f>
        <v>9</v>
      </c>
      <c r="D351" t="str">
        <f>IF(ISNUMBER(FIND(", 20", Articles_collection_modified!A351)), MID(Articles_collection_modified!A351, FIND(", 20", Articles_collection_modified!A351) + 2, FIND(",", Articles_collection_modified!A351, FIND(", 20", Articles_collection_modified!A351) + 2) - FIND(", 20", Articles_collection_modified!A351) - 2), MID(Articles_collection_modified!A351, FIND(",20", Articles_collection_modified!A351) + 1, FIND(",", Articles_collection_modified!A351, FIND(",20", Articles_collection_modified!A351) + 1) - FIND(",20", Articles_collection_modified!A351) - 1))</f>
        <v>2025-w11</v>
      </c>
      <c r="E351" t="str">
        <f t="shared" si="10"/>
        <v>2025</v>
      </c>
      <c r="F351" t="str">
        <f t="shared" si="11"/>
        <v>11</v>
      </c>
      <c r="G351" t="str" cm="1">
        <f t="array" ref="G351">_xlfn.TEXTJOIN(", ", TRUE, IF(ISNUMBER(SEARCH(Index!$A$8:$A$22, Articles_collection_modified!A351)), Index!$A$8:$A$22, ""))</f>
        <v>Battery</v>
      </c>
      <c r="H351" t="str" cm="1">
        <f t="array" ref="H351">IFERROR(INDEX(Index!$A$8:$A$22, MATCH(TRUE, ISNUMBER(SEARCH(Index!$A$8:$A$22, Articles_collection_modified!A351)), 0)), "")</f>
        <v>Battery</v>
      </c>
      <c r="I351" t="str" cm="1">
        <f t="array" ref="I351">IFERROR(INDEX(Index!$A$3:$A$5, MATCH(TRUE, ISNUMBER(SEARCH(Index!$A$3:$A$5, Articles_collection_modified!A351)), 0)), "")</f>
        <v>SEEP</v>
      </c>
      <c r="J351" t="str" cm="1">
        <f t="array" ref="J351">IFERROR(INDEX(Index!$A$25:$A$69, MATCH(TRUE, ISNUMBER(SEARCH(Index!$A$25:$A$69, Articles_collection_modified!A351)), 0)), "")</f>
        <v>market development</v>
      </c>
      <c r="K351" t="str" cm="1">
        <f t="array" ref="K351">IFERROR(INDEX(Index!$C$3:$C$5, MATCH(TRUE, ISNUMBER(SEARCH(Index!$C$3:$C$5, Articles_collection_modified!A351)), 0)), "")</f>
        <v>H2</v>
      </c>
      <c r="L351" t="str" cm="1">
        <f t="array" ref="L351">_xlfn.TEXTJOIN(", ", TRUE, IF(ISNUMBER(SEARCH(Index!$C$8:$C$58, Articles_collection_modified!A351)), Index!$C$8:$C$58, ""))</f>
        <v>ES-2</v>
      </c>
      <c r="M351" t="str" cm="1">
        <f t="array" ref="M351">_xlfn.TEXTJOIN(", ", TRUE, IFERROR(VLOOKUP(_xlfn.TEXTSPLIT(L351, ", "), Index!$C$8:$D$58, 2, FALSE), ""))</f>
        <v>Enhanced Emission Policy</v>
      </c>
      <c r="N351" t="str" cm="1">
        <f t="array" ref="N351">_xlfn.TEXTJOIN(", ", TRUE, _xlfn.UNIQUE(_xlfn.FILTERXML("&lt;t&gt;&lt;s&gt;" &amp; SUBSTITUTE(_xlfn.TEXTJOIN(", ", TRUE, _xlfn.UNIQUE(_xlfn._xlws.FILTER(IFERROR(VLOOKUP(LEFT(_xlfn.TEXTSPLIT(L351, ", "), FIND("-", _xlfn.TEXTSPLIT(L351, ", ")) - 1), Index!$F$8:$G$13, 2, FALSE), ""), IFERROR(VLOOKUP(LEFT(_xlfn.TEXTSPLIT(L351, ", "), FIND("-", _xlfn.TEXTSPLIT(L351, ", ")) - 1), Index!$F$8:$G$13, 2, FALSE), "") &lt;&gt; ""))), ", ", "&lt;/s&gt;&lt;s&gt;") &amp; "&lt;/s&gt;&lt;/t&gt;", "//s[normalize-space()]")))</f>
        <v>Ecological Sustainability</v>
      </c>
      <c r="O351" t="str" cm="1">
        <f t="array" ref="O351">IFERROR(INDEX(Index!$C$8:$C$58, MATCH(TRUE, ISNUMBER(SEARCH(Index!$C$8:$C$58, Articles_collection_modified!A351)), 0)), "")</f>
        <v>ES-2</v>
      </c>
      <c r="P351" t="str">
        <f>IFERROR(VLOOKUP(LEFT(O351, FIND("-", O351)-1), Index!$F$8:$G$13, 2, FALSE), "Not Found")</f>
        <v>Ecological Sustainability</v>
      </c>
      <c r="Q351" t="str">
        <f>IFERROR(VLOOKUP(O351, Index!$C$8:$D$58, 2, FALSE), "Not Found")</f>
        <v>Enhanced Emission Policy</v>
      </c>
    </row>
    <row r="352" spans="1:17" x14ac:dyDescent="0.3">
      <c r="A352" t="str">
        <f>LEFT(Articles_collection_modified!A352, FIND(",", Articles_collection_modified!A352) - 1)</f>
        <v>Construction industry tackles CO2: breaking new ground in emissions control</v>
      </c>
      <c r="B352" t="str">
        <f>MID(Articles_collection_modified!A352, FIND(",", Articles_collection_modified!A352) + 1, FIND(",", Articles_collection_modified!A352, FIND(",", Articles_collection_modified!A352) + 1) - FIND(",", Articles_collection_modified!A352) - 1)</f>
        <v>https://www.pbctoday.co.uk/news/energy-news/construction-industry-tackles-co2-breaking-new-ground-in-emissions-control/148807/</v>
      </c>
      <c r="C352" t="str">
        <f>IF(ISNUMBER(FIND(", vol",Articles_collection_modified!A352)), MID(Articles_collection_modified!A352, FIND(", vol", Articles_collection_modified!A352) + 5, FIND(",", Articles_collection_modified!A352, FIND(", vol", Articles_collection_modified!A352) + 5) - FIND(", vol", Articles_collection_modified!A352) - 5), MID(Articles_collection_modified!A352, FIND(",vol", Articles_collection_modified!A352) + 4, FIND(",", Articles_collection_modified!A352, FIND(",vol", Articles_collection_modified!A352) + 4) - FIND(",vol",Articles_collection_modified!A352) - 4))</f>
        <v>8</v>
      </c>
      <c r="D352" t="str">
        <f>IF(ISNUMBER(FIND(", 20", Articles_collection_modified!A352)), MID(Articles_collection_modified!A352, FIND(", 20", Articles_collection_modified!A352) + 2, FIND(",", Articles_collection_modified!A352, FIND(", 20", Articles_collection_modified!A352) + 2) - FIND(", 20", Articles_collection_modified!A352) - 2), MID(Articles_collection_modified!A352, FIND(",20", Articles_collection_modified!A352) + 1, FIND(",", Articles_collection_modified!A352, FIND(",20", Articles_collection_modified!A352) + 1) - FIND(",20", Articles_collection_modified!A352) - 1))</f>
        <v>2025-w09</v>
      </c>
      <c r="E352" t="str">
        <f t="shared" si="10"/>
        <v>2025</v>
      </c>
      <c r="F352" t="str">
        <f t="shared" si="11"/>
        <v>09</v>
      </c>
      <c r="G352" t="str" cm="1">
        <f t="array" ref="G352">_xlfn.TEXTJOIN(", ", TRUE, IF(ISNUMBER(SEARCH(Index!$A$8:$A$22, Articles_collection_modified!A352)), Index!$A$8:$A$22, ""))</f>
        <v>Mobile</v>
      </c>
      <c r="H352" t="str" cm="1">
        <f t="array" ref="H352">IFERROR(INDEX(Index!$A$8:$A$22, MATCH(TRUE, ISNUMBER(SEARCH(Index!$A$8:$A$22, Articles_collection_modified!A352)), 0)), "")</f>
        <v>Mobile</v>
      </c>
      <c r="I352" t="str" cm="1">
        <f t="array" ref="I352">IFERROR(INDEX(Index!$A$3:$A$5, MATCH(TRUE, ISNUMBER(SEARCH(Index!$A$3:$A$5, Articles_collection_modified!A352)), 0)), "")</f>
        <v>SEEP</v>
      </c>
      <c r="J352" t="str" cm="1">
        <f t="array" ref="J352">IFERROR(INDEX(Index!$A$25:$A$69, MATCH(TRUE, ISNUMBER(SEARCH(Index!$A$25:$A$69, Articles_collection_modified!A352)), 0)), "")</f>
        <v>regulation</v>
      </c>
      <c r="K352" t="str" cm="1">
        <f t="array" ref="K352">IFERROR(INDEX(Index!$C$3:$C$5, MATCH(TRUE, ISNUMBER(SEARCH(Index!$C$3:$C$5, Articles_collection_modified!A352)), 0)), "")</f>
        <v>H2</v>
      </c>
      <c r="L352" t="str" cm="1">
        <f t="array" ref="L352">_xlfn.TEXTJOIN(", ", TRUE, IF(ISNUMBER(SEARCH(Index!$C$8:$C$58, Articles_collection_modified!A352)), Index!$C$8:$C$58, ""))</f>
        <v>ES-1, ES-2, HA-1</v>
      </c>
      <c r="M352" t="str" cm="1">
        <f t="array" ref="M352">_xlfn.TEXTJOIN(", ", TRUE, IFERROR(VLOOKUP(_xlfn.TEXTSPLIT(L352, ", "), Index!$C$8:$D$58, 2, FALSE), ""))</f>
        <v>Green Cities, Enhanced Emission Policy, Green &amp; Connected Construction site</v>
      </c>
      <c r="N352" t="str" cm="1">
        <f t="array" ref="N352">_xlfn.TEXTJOIN(", ", TRUE, _xlfn.UNIQUE(_xlfn.FILTERXML("&lt;t&gt;&lt;s&gt;" &amp; SUBSTITUTE(_xlfn.TEXTJOIN(", ", TRUE, _xlfn.UNIQUE(_xlfn._xlws.FILTER(IFERROR(VLOOKUP(LEFT(_xlfn.TEXTSPLIT(L352, ", "), FIND("-", _xlfn.TEXTSPLIT(L352, ", ")) - 1), Index!$F$8:$G$13, 2, FALSE), ""), IFERROR(VLOOKUP(LEFT(_xlfn.TEXTSPLIT(L352, ", "), FIND("-", _xlfn.TEXTSPLIT(L352, ", ")) - 1), Index!$F$8:$G$13, 2, FALSE), "") &lt;&gt; ""))), ", ", "&lt;/s&gt;&lt;s&gt;") &amp; "&lt;/s&gt;&lt;/t&gt;", "//s[normalize-space()]")))</f>
        <v>Ecological Sustainability, Hydraulic Applications Ecosystem</v>
      </c>
      <c r="O352" t="str" cm="1">
        <f t="array" ref="O352">IFERROR(INDEX(Index!$C$8:$C$58, MATCH(TRUE, ISNUMBER(SEARCH(Index!$C$8:$C$58, Articles_collection_modified!A352)), 0)), "")</f>
        <v>ES-1</v>
      </c>
      <c r="P352" t="str">
        <f>IFERROR(VLOOKUP(LEFT(O352, FIND("-", O352)-1), Index!$F$8:$G$13, 2, FALSE), "Not Found")</f>
        <v>Ecological Sustainability</v>
      </c>
      <c r="Q352" t="str">
        <f>IFERROR(VLOOKUP(O352, Index!$C$8:$D$58, 2, FALSE), "Not Found")</f>
        <v>Green Cities</v>
      </c>
    </row>
    <row r="353" spans="1:17" x14ac:dyDescent="0.3">
      <c r="A353" t="str">
        <f>LEFT(Articles_collection_modified!A353, FIND(",", Articles_collection_modified!A353) - 1)</f>
        <v>Dandara utilising AI safety cameras on their telehandlers</v>
      </c>
      <c r="B353" t="str">
        <f>MID(Articles_collection_modified!A353, FIND(",", Articles_collection_modified!A353) + 1, FIND(",", Articles_collection_modified!A353, FIND(",", Articles_collection_modified!A353) + 1) - FIND(",", Articles_collection_modified!A353) - 1)</f>
        <v>https://www.pbctoday.co.uk/news/health-safety-news/dandara-utilising-ai-safety-cameras-on-their-telehandlers/149540/</v>
      </c>
      <c r="C353" t="str">
        <f>IF(ISNUMBER(FIND(", vol",Articles_collection_modified!A353)), MID(Articles_collection_modified!A353, FIND(", vol", Articles_collection_modified!A353) + 5, FIND(",", Articles_collection_modified!A353, FIND(", vol", Articles_collection_modified!A353) + 5) - FIND(", vol", Articles_collection_modified!A353) - 5), MID(Articles_collection_modified!A353, FIND(",vol", Articles_collection_modified!A353) + 4, FIND(",", Articles_collection_modified!A353, FIND(",vol", Articles_collection_modified!A353) + 4) - FIND(",vol",Articles_collection_modified!A353) - 4))</f>
        <v>9</v>
      </c>
      <c r="D353" t="str">
        <f>IF(ISNUMBER(FIND(", 20", Articles_collection_modified!A353)), MID(Articles_collection_modified!A353, FIND(", 20", Articles_collection_modified!A353) + 2, FIND(",", Articles_collection_modified!A353, FIND(", 20", Articles_collection_modified!A353) + 2) - FIND(", 20", Articles_collection_modified!A353) - 2), MID(Articles_collection_modified!A353, FIND(",20", Articles_collection_modified!A353) + 1, FIND(",", Articles_collection_modified!A353, FIND(",20", Articles_collection_modified!A353) + 1) - FIND(",20", Articles_collection_modified!A353) - 1))</f>
        <v>2025-w11</v>
      </c>
      <c r="E353" t="str">
        <f t="shared" si="10"/>
        <v>2025</v>
      </c>
      <c r="F353" t="str">
        <f t="shared" si="11"/>
        <v>11</v>
      </c>
      <c r="G353" t="str" cm="1">
        <f t="array" ref="G353">_xlfn.TEXTJOIN(", ", TRUE, IF(ISNUMBER(SEARCH(Index!$A$8:$A$22, Articles_collection_modified!A353)), Index!$A$8:$A$22, ""))</f>
        <v>Mobile, Sensors</v>
      </c>
      <c r="H353" t="str" cm="1">
        <f t="array" ref="H353">IFERROR(INDEX(Index!$A$8:$A$22, MATCH(TRUE, ISNUMBER(SEARCH(Index!$A$8:$A$22, Articles_collection_modified!A353)), 0)), "")</f>
        <v>Mobile</v>
      </c>
      <c r="I353" t="str" cm="1">
        <f t="array" ref="I353">IFERROR(INDEX(Index!$A$3:$A$5, MATCH(TRUE, ISNUMBER(SEARCH(Index!$A$3:$A$5, Articles_collection_modified!A353)), 0)), "")</f>
        <v>Technology</v>
      </c>
      <c r="J353" t="str" cm="1">
        <f t="array" ref="J353">IFERROR(INDEX(Index!$A$25:$A$69, MATCH(TRUE, ISNUMBER(SEARCH(Index!$A$25:$A$69, Articles_collection_modified!A353)), 0)), "")</f>
        <v>Camera</v>
      </c>
      <c r="K353" t="str" cm="1">
        <f t="array" ref="K353">IFERROR(INDEX(Index!$C$3:$C$5, MATCH(TRUE, ISNUMBER(SEARCH(Index!$C$3:$C$5, Articles_collection_modified!A353)), 0)), "")</f>
        <v>H1</v>
      </c>
      <c r="L353" t="str" cm="1">
        <f t="array" ref="L353">_xlfn.TEXTJOIN(", ", TRUE, IF(ISNUMBER(SEARCH(Index!$C$8:$C$58, Articles_collection_modified!A353)), Index!$C$8:$C$58, ""))</f>
        <v>HA-4</v>
      </c>
      <c r="M353" t="str" cm="1">
        <f t="array" ref="M353">_xlfn.TEXTJOIN(", ", TRUE, IFERROR(VLOOKUP(_xlfn.TEXTSPLIT(L353, ", "), Index!$C$8:$D$58, 2, FALSE), ""))</f>
        <v>Autonomous Material Handling</v>
      </c>
      <c r="N353" t="str" cm="1">
        <f t="array" ref="N353">_xlfn.TEXTJOIN(", ", TRUE, _xlfn.UNIQUE(_xlfn.FILTERXML("&lt;t&gt;&lt;s&gt;" &amp; SUBSTITUTE(_xlfn.TEXTJOIN(", ", TRUE, _xlfn.UNIQUE(_xlfn._xlws.FILTER(IFERROR(VLOOKUP(LEFT(_xlfn.TEXTSPLIT(L353, ", "), FIND("-", _xlfn.TEXTSPLIT(L353, ", ")) - 1), Index!$F$8:$G$13, 2, FALSE), ""), IFERROR(VLOOKUP(LEFT(_xlfn.TEXTSPLIT(L353, ", "), FIND("-", _xlfn.TEXTSPLIT(L353, ", ")) - 1), Index!$F$8:$G$13, 2, FALSE), "") &lt;&gt; ""))), ", ", "&lt;/s&gt;&lt;s&gt;") &amp; "&lt;/s&gt;&lt;/t&gt;", "//s[normalize-space()]")))</f>
        <v>Hydraulic Applications Ecosystem</v>
      </c>
      <c r="O353" t="str" cm="1">
        <f t="array" ref="O353">IFERROR(INDEX(Index!$C$8:$C$58, MATCH(TRUE, ISNUMBER(SEARCH(Index!$C$8:$C$58, Articles_collection_modified!A353)), 0)), "")</f>
        <v>HA-4</v>
      </c>
      <c r="P353" t="str">
        <f>IFERROR(VLOOKUP(LEFT(O353, FIND("-", O353)-1), Index!$F$8:$G$13, 2, FALSE), "Not Found")</f>
        <v>Hydraulic Applications Ecosystem</v>
      </c>
      <c r="Q353" t="str">
        <f>IFERROR(VLOOKUP(O353, Index!$C$8:$D$58, 2, FALSE), "Not Found")</f>
        <v>Autonomous Material Handling</v>
      </c>
    </row>
    <row r="354" spans="1:17" x14ac:dyDescent="0.3">
      <c r="A354" t="str">
        <f>LEFT(Articles_collection_modified!A354, FIND(",", Articles_collection_modified!A354) - 1)</f>
        <v>Cadeler Signs US Offshore Wind Contract for Second P-Class Newbuild</v>
      </c>
      <c r="B354" t="str">
        <f>MID(Articles_collection_modified!A354, FIND(",", Articles_collection_modified!A354) + 1, FIND(",", Articles_collection_modified!A354, FIND(",", Articles_collection_modified!A354) + 1) - FIND(",", Articles_collection_modified!A354) - 1)</f>
        <v>https://www.offshorewind.biz/2025/02/28/cadeler-signs-us-offshore-wind-contract-for-second-p-class-newbuild/</v>
      </c>
      <c r="C354" t="str">
        <f>IF(ISNUMBER(FIND(", vol",Articles_collection_modified!A354)), MID(Articles_collection_modified!A354, FIND(", vol", Articles_collection_modified!A354) + 5, FIND(",", Articles_collection_modified!A354, FIND(", vol", Articles_collection_modified!A354) + 5) - FIND(", vol", Articles_collection_modified!A354) - 5), MID(Articles_collection_modified!A354, FIND(",vol", Articles_collection_modified!A354) + 4, FIND(",", Articles_collection_modified!A354, FIND(",vol", Articles_collection_modified!A354) + 4) - FIND(",vol",Articles_collection_modified!A354) - 4))</f>
        <v>8</v>
      </c>
      <c r="D354" t="str">
        <f>IF(ISNUMBER(FIND(", 20", Articles_collection_modified!A354)), MID(Articles_collection_modified!A354, FIND(", 20", Articles_collection_modified!A354) + 2, FIND(",", Articles_collection_modified!A354, FIND(", 20", Articles_collection_modified!A354) + 2) - FIND(", 20", Articles_collection_modified!A354) - 2), MID(Articles_collection_modified!A354, FIND(",20", Articles_collection_modified!A354) + 1, FIND(",", Articles_collection_modified!A354, FIND(",20", Articles_collection_modified!A354) + 1) - FIND(",20", Articles_collection_modified!A354) - 1))</f>
        <v>2025-w09</v>
      </c>
      <c r="E354" t="str">
        <f t="shared" si="10"/>
        <v>2025</v>
      </c>
      <c r="F354" t="str">
        <f t="shared" si="11"/>
        <v>09</v>
      </c>
      <c r="G354" t="str" cm="1">
        <f t="array" ref="G354">_xlfn.TEXTJOIN(", ", TRUE, IF(ISNUMBER(SEARCH(Index!$A$8:$A$22, Articles_collection_modified!A354)), Index!$A$8:$A$22, ""))</f>
        <v>Maritime</v>
      </c>
      <c r="H354" t="str" cm="1">
        <f t="array" ref="H354">IFERROR(INDEX(Index!$A$8:$A$22, MATCH(TRUE, ISNUMBER(SEARCH(Index!$A$8:$A$22, Articles_collection_modified!A354)), 0)), "")</f>
        <v>Maritime</v>
      </c>
      <c r="I354" t="str" cm="1">
        <f t="array" ref="I354">IFERROR(INDEX(Index!$A$3:$A$5, MATCH(TRUE, ISNUMBER(SEARCH(Index!$A$3:$A$5, Articles_collection_modified!A354)), 0)), "")</f>
        <v>SEEP</v>
      </c>
      <c r="J354" t="str" cm="1">
        <f t="array" ref="J354">IFERROR(INDEX(Index!$A$25:$A$69, MATCH(TRUE, ISNUMBER(SEARCH(Index!$A$25:$A$69, Articles_collection_modified!A354)), 0)), "")</f>
        <v>market development</v>
      </c>
      <c r="K354" t="str" cm="1">
        <f t="array" ref="K354">IFERROR(INDEX(Index!$C$3:$C$5, MATCH(TRUE, ISNUMBER(SEARCH(Index!$C$3:$C$5, Articles_collection_modified!A354)), 0)), "")</f>
        <v>H1</v>
      </c>
      <c r="L354" t="str" cm="1">
        <f t="array" ref="L354">_xlfn.TEXTJOIN(", ", TRUE, IF(ISNUMBER(SEARCH(Index!$C$8:$C$58, Articles_collection_modified!A354)), Index!$C$8:$C$58, ""))</f>
        <v>HA-2, NB-8</v>
      </c>
      <c r="M354" t="str" cm="1">
        <f t="array" ref="M354">_xlfn.TEXTJOIN(", ", TRUE, IFERROR(VLOOKUP(_xlfn.TEXTSPLIT(L354, ", "), Index!$C$8:$D$58, 2, FALSE), ""))</f>
        <v>Advanced Wind Power, Sustainaible Maritime Applications</v>
      </c>
      <c r="N354" t="str" cm="1">
        <f t="array" ref="N354">_xlfn.TEXTJOIN(", ", TRUE, _xlfn.UNIQUE(_xlfn.FILTERXML("&lt;t&gt;&lt;s&gt;" &amp; SUBSTITUTE(_xlfn.TEXTJOIN(", ", TRUE, _xlfn.UNIQUE(_xlfn._xlws.FILTER(IFERROR(VLOOKUP(LEFT(_xlfn.TEXTSPLIT(L354, ", "), FIND("-", _xlfn.TEXTSPLIT(L354, ", ")) - 1), Index!$F$8:$G$13, 2, FALSE), ""), IFERROR(VLOOKUP(LEFT(_xlfn.TEXTSPLIT(L354, ", "), FIND("-", _xlfn.TEXTSPLIT(L354, ", ")) - 1), Index!$F$8:$G$13, 2, FALSE), "") &lt;&gt; ""))), ", ", "&lt;/s&gt;&lt;s&gt;") &amp; "&lt;/s&gt;&lt;/t&gt;", "//s[normalize-space()]")))</f>
        <v>Hydraulic Applications Ecosystem, New Business</v>
      </c>
      <c r="O354" t="str" cm="1">
        <f t="array" ref="O354">IFERROR(INDEX(Index!$C$8:$C$58, MATCH(TRUE, ISNUMBER(SEARCH(Index!$C$8:$C$58, Articles_collection_modified!A354)), 0)), "")</f>
        <v>HA-2</v>
      </c>
      <c r="P354" t="str">
        <f>IFERROR(VLOOKUP(LEFT(O354, FIND("-", O354)-1), Index!$F$8:$G$13, 2, FALSE), "Not Found")</f>
        <v>Hydraulic Applications Ecosystem</v>
      </c>
      <c r="Q354" t="str">
        <f>IFERROR(VLOOKUP(O354, Index!$C$8:$D$58, 2, FALSE), "Not Found")</f>
        <v>Advanced Wind Power</v>
      </c>
    </row>
    <row r="355" spans="1:17" x14ac:dyDescent="0.3">
      <c r="A355" t="str">
        <f>LEFT(Articles_collection_modified!A355, FIND(",", Articles_collection_modified!A355) - 1)</f>
        <v>Global Offshore Wind to Rebound in 2025 Adding 19 GW of Capacity - Rystad Energy</v>
      </c>
      <c r="B355" t="str">
        <f>MID(Articles_collection_modified!A355, FIND(",", Articles_collection_modified!A355) + 1, FIND(",", Articles_collection_modified!A355, FIND(",", Articles_collection_modified!A355) + 1) - FIND(",", Articles_collection_modified!A355) - 1)</f>
        <v>https://www.offshorewind.biz/2025/03/04/global-offshore-wind-to-rebound-in-2025-adding-19-gw-of-capacity-rystad-energy/</v>
      </c>
      <c r="C355" t="str">
        <f>IF(ISNUMBER(FIND(", vol",Articles_collection_modified!A355)), MID(Articles_collection_modified!A355, FIND(", vol", Articles_collection_modified!A355) + 5, FIND(",", Articles_collection_modified!A355, FIND(", vol", Articles_collection_modified!A355) + 5) - FIND(", vol", Articles_collection_modified!A355) - 5), MID(Articles_collection_modified!A355, FIND(",vol", Articles_collection_modified!A355) + 4, FIND(",", Articles_collection_modified!A355, FIND(",vol", Articles_collection_modified!A355) + 4) - FIND(",vol",Articles_collection_modified!A355) - 4))</f>
        <v>9</v>
      </c>
      <c r="D355" t="str">
        <f>IF(ISNUMBER(FIND(", 20", Articles_collection_modified!A355)), MID(Articles_collection_modified!A355, FIND(", 20", Articles_collection_modified!A355) + 2, FIND(",", Articles_collection_modified!A355, FIND(", 20", Articles_collection_modified!A355) + 2) - FIND(", 20", Articles_collection_modified!A355) - 2), MID(Articles_collection_modified!A355, FIND(",20", Articles_collection_modified!A355) + 1, FIND(",", Articles_collection_modified!A355, FIND(",20", Articles_collection_modified!A355) + 1) - FIND(",20", Articles_collection_modified!A355) - 1))</f>
        <v>2025-w09</v>
      </c>
      <c r="E355" t="str">
        <f t="shared" si="10"/>
        <v>2025</v>
      </c>
      <c r="F355" t="str">
        <f t="shared" si="11"/>
        <v>09</v>
      </c>
      <c r="G355" t="str" cm="1">
        <f t="array" ref="G355">_xlfn.TEXTJOIN(", ", TRUE, IF(ISNUMBER(SEARCH(Index!$A$8:$A$22, Articles_collection_modified!A355)), Index!$A$8:$A$22, ""))</f>
        <v>Industrial applications</v>
      </c>
      <c r="H355" t="str" cm="1">
        <f t="array" ref="H355">IFERROR(INDEX(Index!$A$8:$A$22, MATCH(TRUE, ISNUMBER(SEARCH(Index!$A$8:$A$22, Articles_collection_modified!A355)), 0)), "")</f>
        <v>Industrial applications</v>
      </c>
      <c r="I355" t="str" cm="1">
        <f t="array" ref="I355">IFERROR(INDEX(Index!$A$3:$A$5, MATCH(TRUE, ISNUMBER(SEARCH(Index!$A$3:$A$5, Articles_collection_modified!A355)), 0)), "")</f>
        <v>SEEP</v>
      </c>
      <c r="J355" t="str" cm="1">
        <f t="array" ref="J355">IFERROR(INDEX(Index!$A$25:$A$69, MATCH(TRUE, ISNUMBER(SEARCH(Index!$A$25:$A$69, Articles_collection_modified!A355)), 0)), "")</f>
        <v>market development</v>
      </c>
      <c r="K355" t="str" cm="1">
        <f t="array" ref="K355">IFERROR(INDEX(Index!$C$3:$C$5, MATCH(TRUE, ISNUMBER(SEARCH(Index!$C$3:$C$5, Articles_collection_modified!A355)), 0)), "")</f>
        <v>H1</v>
      </c>
      <c r="L355" t="str" cm="1">
        <f t="array" ref="L355">_xlfn.TEXTJOIN(", ", TRUE, IF(ISNUMBER(SEARCH(Index!$C$8:$C$58, Articles_collection_modified!A355)), Index!$C$8:$C$58, ""))</f>
        <v>HA-2</v>
      </c>
      <c r="M355" t="str" cm="1">
        <f t="array" ref="M355">_xlfn.TEXTJOIN(", ", TRUE, IFERROR(VLOOKUP(_xlfn.TEXTSPLIT(L355, ", "), Index!$C$8:$D$58, 2, FALSE), ""))</f>
        <v>Advanced Wind Power</v>
      </c>
      <c r="N355" t="str" cm="1">
        <f t="array" ref="N355">_xlfn.TEXTJOIN(", ", TRUE, _xlfn.UNIQUE(_xlfn.FILTERXML("&lt;t&gt;&lt;s&gt;" &amp; SUBSTITUTE(_xlfn.TEXTJOIN(", ", TRUE, _xlfn.UNIQUE(_xlfn._xlws.FILTER(IFERROR(VLOOKUP(LEFT(_xlfn.TEXTSPLIT(L355, ", "), FIND("-", _xlfn.TEXTSPLIT(L355, ", ")) - 1), Index!$F$8:$G$13, 2, FALSE), ""), IFERROR(VLOOKUP(LEFT(_xlfn.TEXTSPLIT(L355, ", "), FIND("-", _xlfn.TEXTSPLIT(L355, ", ")) - 1), Index!$F$8:$G$13, 2, FALSE), "") &lt;&gt; ""))), ", ", "&lt;/s&gt;&lt;s&gt;") &amp; "&lt;/s&gt;&lt;/t&gt;", "//s[normalize-space()]")))</f>
        <v>Hydraulic Applications Ecosystem</v>
      </c>
      <c r="O355" t="str" cm="1">
        <f t="array" ref="O355">IFERROR(INDEX(Index!$C$8:$C$58, MATCH(TRUE, ISNUMBER(SEARCH(Index!$C$8:$C$58, Articles_collection_modified!A355)), 0)), "")</f>
        <v>HA-2</v>
      </c>
      <c r="P355" t="str">
        <f>IFERROR(VLOOKUP(LEFT(O355, FIND("-", O355)-1), Index!$F$8:$G$13, 2, FALSE), "Not Found")</f>
        <v>Hydraulic Applications Ecosystem</v>
      </c>
      <c r="Q355" t="str">
        <f>IFERROR(VLOOKUP(O355, Index!$C$8:$D$58, 2, FALSE), "Not Found")</f>
        <v>Advanced Wind Power</v>
      </c>
    </row>
    <row r="356" spans="1:17" x14ac:dyDescent="0.3">
      <c r="A356" t="str">
        <f>LEFT(Articles_collection_modified!A356, FIND(",", Articles_collection_modified!A356) - 1)</f>
        <v>Saipem and Divento Join Forces on Two Floating Wind Projects Offshore Italy</v>
      </c>
      <c r="B356" t="str">
        <f>MID(Articles_collection_modified!A356, FIND(",", Articles_collection_modified!A356) + 1, FIND(",", Articles_collection_modified!A356, FIND(",", Articles_collection_modified!A356) + 1) - FIND(",", Articles_collection_modified!A356) - 1)</f>
        <v>https://www.offshorewind.biz/2025/03/06/saipem-and-divento-join-forces-on-two-floating-wind-projects-offshore-italy/</v>
      </c>
      <c r="C356" t="str">
        <f>IF(ISNUMBER(FIND(", vol",Articles_collection_modified!A356)), MID(Articles_collection_modified!A356, FIND(", vol", Articles_collection_modified!A356) + 5, FIND(",", Articles_collection_modified!A356, FIND(", vol", Articles_collection_modified!A356) + 5) - FIND(", vol", Articles_collection_modified!A356) - 5), MID(Articles_collection_modified!A356, FIND(",vol", Articles_collection_modified!A356) + 4, FIND(",", Articles_collection_modified!A356, FIND(",vol", Articles_collection_modified!A356) + 4) - FIND(",vol",Articles_collection_modified!A356) - 4))</f>
        <v>9</v>
      </c>
      <c r="D356" t="str">
        <f>IF(ISNUMBER(FIND(", 20", Articles_collection_modified!A356)), MID(Articles_collection_modified!A356, FIND(", 20", Articles_collection_modified!A356) + 2, FIND(",", Articles_collection_modified!A356, FIND(", 20", Articles_collection_modified!A356) + 2) - FIND(", 20", Articles_collection_modified!A356) - 2), MID(Articles_collection_modified!A356, FIND(",20", Articles_collection_modified!A356) + 1, FIND(",", Articles_collection_modified!A356, FIND(",20", Articles_collection_modified!A356) + 1) - FIND(",20", Articles_collection_modified!A356) - 1))</f>
        <v>2025-w09</v>
      </c>
      <c r="E356" t="str">
        <f t="shared" si="10"/>
        <v>2025</v>
      </c>
      <c r="F356" t="str">
        <f t="shared" si="11"/>
        <v>09</v>
      </c>
      <c r="G356" t="str" cm="1">
        <f t="array" ref="G356">_xlfn.TEXTJOIN(", ", TRUE, IF(ISNUMBER(SEARCH(Index!$A$8:$A$22, Articles_collection_modified!A356)), Index!$A$8:$A$22, ""))</f>
        <v>Industrial applications</v>
      </c>
      <c r="H356" t="str" cm="1">
        <f t="array" ref="H356">IFERROR(INDEX(Index!$A$8:$A$22, MATCH(TRUE, ISNUMBER(SEARCH(Index!$A$8:$A$22, Articles_collection_modified!A356)), 0)), "")</f>
        <v>Industrial applications</v>
      </c>
      <c r="I356" t="str" cm="1">
        <f t="array" ref="I356">IFERROR(INDEX(Index!$A$3:$A$5, MATCH(TRUE, ISNUMBER(SEARCH(Index!$A$3:$A$5, Articles_collection_modified!A356)), 0)), "")</f>
        <v>SEEP</v>
      </c>
      <c r="J356" t="str" cm="1">
        <f t="array" ref="J356">IFERROR(INDEX(Index!$A$25:$A$69, MATCH(TRUE, ISNUMBER(SEARCH(Index!$A$25:$A$69, Articles_collection_modified!A356)), 0)), "")</f>
        <v>partnership</v>
      </c>
      <c r="K356" t="str" cm="1">
        <f t="array" ref="K356">IFERROR(INDEX(Index!$C$3:$C$5, MATCH(TRUE, ISNUMBER(SEARCH(Index!$C$3:$C$5, Articles_collection_modified!A356)), 0)), "")</f>
        <v>H2</v>
      </c>
      <c r="L356" t="str" cm="1">
        <f t="array" ref="L356">_xlfn.TEXTJOIN(", ", TRUE, IF(ISNUMBER(SEARCH(Index!$C$8:$C$58, Articles_collection_modified!A356)), Index!$C$8:$C$58, ""))</f>
        <v>HA-2, NB-6</v>
      </c>
      <c r="M356" t="str" cm="1">
        <f t="array" ref="M356">_xlfn.TEXTJOIN(", ", TRUE, IFERROR(VLOOKUP(_xlfn.TEXTSPLIT(L356, ", "), Index!$C$8:$D$58, 2, FALSE), ""))</f>
        <v>Advanced Wind Power, Green Energy System</v>
      </c>
      <c r="N356" t="str" cm="1">
        <f t="array" ref="N356">_xlfn.TEXTJOIN(", ", TRUE, _xlfn.UNIQUE(_xlfn.FILTERXML("&lt;t&gt;&lt;s&gt;" &amp; SUBSTITUTE(_xlfn.TEXTJOIN(", ", TRUE, _xlfn.UNIQUE(_xlfn._xlws.FILTER(IFERROR(VLOOKUP(LEFT(_xlfn.TEXTSPLIT(L356, ", "), FIND("-", _xlfn.TEXTSPLIT(L356, ", ")) - 1), Index!$F$8:$G$13, 2, FALSE), ""), IFERROR(VLOOKUP(LEFT(_xlfn.TEXTSPLIT(L356, ", "), FIND("-", _xlfn.TEXTSPLIT(L356, ", ")) - 1), Index!$F$8:$G$13, 2, FALSE), "") &lt;&gt; ""))), ", ", "&lt;/s&gt;&lt;s&gt;") &amp; "&lt;/s&gt;&lt;/t&gt;", "//s[normalize-space()]")))</f>
        <v>Hydraulic Applications Ecosystem, New Business</v>
      </c>
      <c r="O356" t="str" cm="1">
        <f t="array" ref="O356">IFERROR(INDEX(Index!$C$8:$C$58, MATCH(TRUE, ISNUMBER(SEARCH(Index!$C$8:$C$58, Articles_collection_modified!A356)), 0)), "")</f>
        <v>HA-2</v>
      </c>
      <c r="P356" t="str">
        <f>IFERROR(VLOOKUP(LEFT(O356, FIND("-", O356)-1), Index!$F$8:$G$13, 2, FALSE), "Not Found")</f>
        <v>Hydraulic Applications Ecosystem</v>
      </c>
      <c r="Q356" t="str">
        <f>IFERROR(VLOOKUP(O356, Index!$C$8:$D$58, 2, FALSE), "Not Found")</f>
        <v>Advanced Wind Power</v>
      </c>
    </row>
    <row r="357" spans="1:17" x14ac:dyDescent="0.3">
      <c r="A357" t="str">
        <f>LEFT(Articles_collection_modified!A357, FIND(",", Articles_collection_modified!A357) - 1)</f>
        <v>Saipem Unveils Star1 Floating Wind Foundation for Next-Gen Turbines</v>
      </c>
      <c r="B357" t="str">
        <f>MID(Articles_collection_modified!A357, FIND(",", Articles_collection_modified!A357) + 1, FIND(",", Articles_collection_modified!A357, FIND(",", Articles_collection_modified!A357) + 1) - FIND(",", Articles_collection_modified!A357) - 1)</f>
        <v>https://www.offshorewind.biz/2025/03/11/saipem-unveils-star1-floating-wind-foundation-for-next-gen-turbines/</v>
      </c>
      <c r="C357" t="str">
        <f>IF(ISNUMBER(FIND(", vol",Articles_collection_modified!A357)), MID(Articles_collection_modified!A357, FIND(", vol", Articles_collection_modified!A357) + 5, FIND(",", Articles_collection_modified!A357, FIND(", vol", Articles_collection_modified!A357) + 5) - FIND(", vol", Articles_collection_modified!A357) - 5), MID(Articles_collection_modified!A357, FIND(",vol", Articles_collection_modified!A357) + 4, FIND(",", Articles_collection_modified!A357, FIND(",vol", Articles_collection_modified!A357) + 4) - FIND(",vol",Articles_collection_modified!A357) - 4))</f>
        <v>9</v>
      </c>
      <c r="D357" t="str">
        <f>IF(ISNUMBER(FIND(", 20", Articles_collection_modified!A357)), MID(Articles_collection_modified!A357, FIND(", 20", Articles_collection_modified!A357) + 2, FIND(",", Articles_collection_modified!A357, FIND(", 20", Articles_collection_modified!A357) + 2) - FIND(", 20", Articles_collection_modified!A357) - 2), MID(Articles_collection_modified!A357, FIND(",20", Articles_collection_modified!A357) + 1, FIND(",", Articles_collection_modified!A357, FIND(",20", Articles_collection_modified!A357) + 1) - FIND(",20", Articles_collection_modified!A357) - 1))</f>
        <v>2025-w10</v>
      </c>
      <c r="E357" t="str">
        <f t="shared" si="10"/>
        <v>2025</v>
      </c>
      <c r="F357" t="str">
        <f t="shared" si="11"/>
        <v>10</v>
      </c>
      <c r="G357" t="str" cm="1">
        <f t="array" ref="G357">_xlfn.TEXTJOIN(", ", TRUE, IF(ISNUMBER(SEARCH(Index!$A$8:$A$22, Articles_collection_modified!A357)), Index!$A$8:$A$22, ""))</f>
        <v>Industrial applications</v>
      </c>
      <c r="H357" t="str" cm="1">
        <f t="array" ref="H357">IFERROR(INDEX(Index!$A$8:$A$22, MATCH(TRUE, ISNUMBER(SEARCH(Index!$A$8:$A$22, Articles_collection_modified!A357)), 0)), "")</f>
        <v>Industrial applications</v>
      </c>
      <c r="I357" t="str" cm="1">
        <f t="array" ref="I357">IFERROR(INDEX(Index!$A$3:$A$5, MATCH(TRUE, ISNUMBER(SEARCH(Index!$A$3:$A$5, Articles_collection_modified!A357)), 0)), "")</f>
        <v>product release</v>
      </c>
      <c r="J357" t="str" cm="1">
        <f t="array" ref="J357">IFERROR(INDEX(Index!$A$25:$A$69, MATCH(TRUE, ISNUMBER(SEARCH(Index!$A$25:$A$69, Articles_collection_modified!A357)), 0)), "")</f>
        <v>System</v>
      </c>
      <c r="K357" t="str" cm="1">
        <f t="array" ref="K357">IFERROR(INDEX(Index!$C$3:$C$5, MATCH(TRUE, ISNUMBER(SEARCH(Index!$C$3:$C$5, Articles_collection_modified!A357)), 0)), "")</f>
        <v>H2</v>
      </c>
      <c r="L357" t="str" cm="1">
        <f t="array" ref="L357">_xlfn.TEXTJOIN(", ", TRUE, IF(ISNUMBER(SEARCH(Index!$C$8:$C$58, Articles_collection_modified!A357)), Index!$C$8:$C$58, ""))</f>
        <v>HA-2, NB-6</v>
      </c>
      <c r="M357" t="str" cm="1">
        <f t="array" ref="M357">_xlfn.TEXTJOIN(", ", TRUE, IFERROR(VLOOKUP(_xlfn.TEXTSPLIT(L357, ", "), Index!$C$8:$D$58, 2, FALSE), ""))</f>
        <v>Advanced Wind Power, Green Energy System</v>
      </c>
      <c r="N357" t="str" cm="1">
        <f t="array" ref="N357">_xlfn.TEXTJOIN(", ", TRUE, _xlfn.UNIQUE(_xlfn.FILTERXML("&lt;t&gt;&lt;s&gt;" &amp; SUBSTITUTE(_xlfn.TEXTJOIN(", ", TRUE, _xlfn.UNIQUE(_xlfn._xlws.FILTER(IFERROR(VLOOKUP(LEFT(_xlfn.TEXTSPLIT(L357, ", "), FIND("-", _xlfn.TEXTSPLIT(L357, ", ")) - 1), Index!$F$8:$G$13, 2, FALSE), ""), IFERROR(VLOOKUP(LEFT(_xlfn.TEXTSPLIT(L357, ", "), FIND("-", _xlfn.TEXTSPLIT(L357, ", ")) - 1), Index!$F$8:$G$13, 2, FALSE), "") &lt;&gt; ""))), ", ", "&lt;/s&gt;&lt;s&gt;") &amp; "&lt;/s&gt;&lt;/t&gt;", "//s[normalize-space()]")))</f>
        <v>Hydraulic Applications Ecosystem, New Business</v>
      </c>
      <c r="O357" t="str" cm="1">
        <f t="array" ref="O357">IFERROR(INDEX(Index!$C$8:$C$58, MATCH(TRUE, ISNUMBER(SEARCH(Index!$C$8:$C$58, Articles_collection_modified!A357)), 0)), "")</f>
        <v>HA-2</v>
      </c>
      <c r="P357" t="str">
        <f>IFERROR(VLOOKUP(LEFT(O357, FIND("-", O357)-1), Index!$F$8:$G$13, 2, FALSE), "Not Found")</f>
        <v>Hydraulic Applications Ecosystem</v>
      </c>
      <c r="Q357" t="str">
        <f>IFERROR(VLOOKUP(O357, Index!$C$8:$D$58, 2, FALSE), "Not Found")</f>
        <v>Advanced Wind Power</v>
      </c>
    </row>
    <row r="358" spans="1:17" x14ac:dyDescent="0.3">
      <c r="A358" t="str">
        <f>LEFT(Articles_collection_modified!A358, FIND(",", Articles_collection_modified!A358) - 1)</f>
        <v>Davi reinforces leadership in wind energy sector with record sales in 2024</v>
      </c>
      <c r="B358" t="str">
        <f>MID(Articles_collection_modified!A358, FIND(",", Articles_collection_modified!A358) + 1, FIND(",", Articles_collection_modified!A358, FIND(",", Articles_collection_modified!A358) + 1) - FIND(",", Articles_collection_modified!A358) - 1)</f>
        <v>https://www.offshorewind.biz/2025/03/11/davi-reinforces-leadership-in-wind-energy-sector-with-record-sales-in-2024/</v>
      </c>
      <c r="C358" t="str">
        <f>IF(ISNUMBER(FIND(", vol",Articles_collection_modified!A358)), MID(Articles_collection_modified!A358, FIND(", vol", Articles_collection_modified!A358) + 5, FIND(",", Articles_collection_modified!A358, FIND(", vol", Articles_collection_modified!A358) + 5) - FIND(", vol", Articles_collection_modified!A358) - 5), MID(Articles_collection_modified!A358, FIND(",vol", Articles_collection_modified!A358) + 4, FIND(",", Articles_collection_modified!A358, FIND(",vol", Articles_collection_modified!A358) + 4) - FIND(",vol",Articles_collection_modified!A358) - 4))</f>
        <v>9</v>
      </c>
      <c r="D358" t="str">
        <f>IF(ISNUMBER(FIND(", 20", Articles_collection_modified!A358)), MID(Articles_collection_modified!A358, FIND(", 20", Articles_collection_modified!A358) + 2, FIND(",", Articles_collection_modified!A358, FIND(", 20", Articles_collection_modified!A358) + 2) - FIND(", 20", Articles_collection_modified!A358) - 2), MID(Articles_collection_modified!A358, FIND(",20", Articles_collection_modified!A358) + 1, FIND(",", Articles_collection_modified!A358, FIND(",20", Articles_collection_modified!A358) + 1) - FIND(",20", Articles_collection_modified!A358) - 1))</f>
        <v>2025-w10</v>
      </c>
      <c r="E358" t="str">
        <f t="shared" si="10"/>
        <v>2025</v>
      </c>
      <c r="F358" t="str">
        <f t="shared" si="11"/>
        <v>10</v>
      </c>
      <c r="G358" t="str" cm="1">
        <f t="array" ref="G358">_xlfn.TEXTJOIN(", ", TRUE, IF(ISNUMBER(SEARCH(Index!$A$8:$A$22, Articles_collection_modified!A358)), Index!$A$8:$A$22, ""))</f>
        <v>Industrial applications</v>
      </c>
      <c r="H358" t="str" cm="1">
        <f t="array" ref="H358">IFERROR(INDEX(Index!$A$8:$A$22, MATCH(TRUE, ISNUMBER(SEARCH(Index!$A$8:$A$22, Articles_collection_modified!A358)), 0)), "")</f>
        <v>Industrial applications</v>
      </c>
      <c r="I358" t="str" cm="1">
        <f t="array" ref="I358">IFERROR(INDEX(Index!$A$3:$A$5, MATCH(TRUE, ISNUMBER(SEARCH(Index!$A$3:$A$5, Articles_collection_modified!A358)), 0)), "")</f>
        <v>SEEP</v>
      </c>
      <c r="J358" t="str" cm="1">
        <f t="array" ref="J358">IFERROR(INDEX(Index!$A$25:$A$69, MATCH(TRUE, ISNUMBER(SEARCH(Index!$A$25:$A$69, Articles_collection_modified!A358)), 0)), "")</f>
        <v>market development</v>
      </c>
      <c r="K358" t="str" cm="1">
        <f t="array" ref="K358">IFERROR(INDEX(Index!$C$3:$C$5, MATCH(TRUE, ISNUMBER(SEARCH(Index!$C$3:$C$5, Articles_collection_modified!A358)), 0)), "")</f>
        <v>H1</v>
      </c>
      <c r="L358" t="str" cm="1">
        <f t="array" ref="L358">_xlfn.TEXTJOIN(", ", TRUE, IF(ISNUMBER(SEARCH(Index!$C$8:$C$58, Articles_collection_modified!A358)), Index!$C$8:$C$58, ""))</f>
        <v>HA-2</v>
      </c>
      <c r="M358" t="str" cm="1">
        <f t="array" ref="M358">_xlfn.TEXTJOIN(", ", TRUE, IFERROR(VLOOKUP(_xlfn.TEXTSPLIT(L358, ", "), Index!$C$8:$D$58, 2, FALSE), ""))</f>
        <v>Advanced Wind Power</v>
      </c>
      <c r="N358" t="str" cm="1">
        <f t="array" ref="N358">_xlfn.TEXTJOIN(", ", TRUE, _xlfn.UNIQUE(_xlfn.FILTERXML("&lt;t&gt;&lt;s&gt;" &amp; SUBSTITUTE(_xlfn.TEXTJOIN(", ", TRUE, _xlfn.UNIQUE(_xlfn._xlws.FILTER(IFERROR(VLOOKUP(LEFT(_xlfn.TEXTSPLIT(L358, ", "), FIND("-", _xlfn.TEXTSPLIT(L358, ", ")) - 1), Index!$F$8:$G$13, 2, FALSE), ""), IFERROR(VLOOKUP(LEFT(_xlfn.TEXTSPLIT(L358, ", "), FIND("-", _xlfn.TEXTSPLIT(L358, ", ")) - 1), Index!$F$8:$G$13, 2, FALSE), "") &lt;&gt; ""))), ", ", "&lt;/s&gt;&lt;s&gt;") &amp; "&lt;/s&gt;&lt;/t&gt;", "//s[normalize-space()]")))</f>
        <v>Hydraulic Applications Ecosystem</v>
      </c>
      <c r="O358" t="str" cm="1">
        <f t="array" ref="O358">IFERROR(INDEX(Index!$C$8:$C$58, MATCH(TRUE, ISNUMBER(SEARCH(Index!$C$8:$C$58, Articles_collection_modified!A358)), 0)), "")</f>
        <v>HA-2</v>
      </c>
      <c r="P358" t="str">
        <f>IFERROR(VLOOKUP(LEFT(O358, FIND("-", O358)-1), Index!$F$8:$G$13, 2, FALSE), "Not Found")</f>
        <v>Hydraulic Applications Ecosystem</v>
      </c>
      <c r="Q358" t="str">
        <f>IFERROR(VLOOKUP(O358, Index!$C$8:$D$58, 2, FALSE), "Not Found")</f>
        <v>Advanced Wind Power</v>
      </c>
    </row>
    <row r="359" spans="1:17" x14ac:dyDescent="0.3">
      <c r="A359" t="str">
        <f>LEFT(Articles_collection_modified!A359, FIND(",", Articles_collection_modified!A359) - 1)</f>
        <v>Techano Oceanlift Cranes for Two New Construction Support Vessels</v>
      </c>
      <c r="B359" t="str">
        <f>MID(Articles_collection_modified!A359, FIND(",", Articles_collection_modified!A359) + 1, FIND(",", Articles_collection_modified!A359, FIND(",", Articles_collection_modified!A359) + 1) - FIND(",", Articles_collection_modified!A359) - 1)</f>
        <v>https://www.offshorewind.biz/2025/03/11/techano-oceanlift-cranes-for-two-new-construction-support-vessels/</v>
      </c>
      <c r="C359" t="str">
        <f>IF(ISNUMBER(FIND(", vol",Articles_collection_modified!A359)), MID(Articles_collection_modified!A359, FIND(", vol", Articles_collection_modified!A359) + 5, FIND(",", Articles_collection_modified!A359, FIND(", vol", Articles_collection_modified!A359) + 5) - FIND(", vol", Articles_collection_modified!A359) - 5), MID(Articles_collection_modified!A359, FIND(",vol", Articles_collection_modified!A359) + 4, FIND(",", Articles_collection_modified!A359, FIND(",vol", Articles_collection_modified!A359) + 4) - FIND(",vol",Articles_collection_modified!A359) - 4))</f>
        <v>9</v>
      </c>
      <c r="D359" t="str">
        <f>IF(ISNUMBER(FIND(", 20", Articles_collection_modified!A359)), MID(Articles_collection_modified!A359, FIND(", 20", Articles_collection_modified!A359) + 2, FIND(",", Articles_collection_modified!A359, FIND(", 20", Articles_collection_modified!A359) + 2) - FIND(", 20", Articles_collection_modified!A359) - 2), MID(Articles_collection_modified!A359, FIND(",20", Articles_collection_modified!A359) + 1, FIND(",", Articles_collection_modified!A359, FIND(",20", Articles_collection_modified!A359) + 1) - FIND(",20", Articles_collection_modified!A359) - 1))</f>
        <v>2025-w10</v>
      </c>
      <c r="E359" t="str">
        <f t="shared" si="10"/>
        <v>2025</v>
      </c>
      <c r="F359" t="str">
        <f t="shared" si="11"/>
        <v>10</v>
      </c>
      <c r="G359" t="str" cm="1">
        <f t="array" ref="G359">_xlfn.TEXTJOIN(", ", TRUE, IF(ISNUMBER(SEARCH(Index!$A$8:$A$22, Articles_collection_modified!A359)), Index!$A$8:$A$22, ""))</f>
        <v>Crane, Maritime</v>
      </c>
      <c r="H359" t="str" cm="1">
        <f t="array" ref="H359">IFERROR(INDEX(Index!$A$8:$A$22, MATCH(TRUE, ISNUMBER(SEARCH(Index!$A$8:$A$22, Articles_collection_modified!A359)), 0)), "")</f>
        <v>Crane</v>
      </c>
      <c r="I359" t="str" cm="1">
        <f t="array" ref="I359">IFERROR(INDEX(Index!$A$3:$A$5, MATCH(TRUE, ISNUMBER(SEARCH(Index!$A$3:$A$5, Articles_collection_modified!A359)), 0)), "")</f>
        <v>SEEP</v>
      </c>
      <c r="J359" t="str" cm="1">
        <f t="array" ref="J359">IFERROR(INDEX(Index!$A$25:$A$69, MATCH(TRUE, ISNUMBER(SEARCH(Index!$A$25:$A$69, Articles_collection_modified!A359)), 0)), "")</f>
        <v>market development</v>
      </c>
      <c r="K359" t="str" cm="1">
        <f t="array" ref="K359">IFERROR(INDEX(Index!$C$3:$C$5, MATCH(TRUE, ISNUMBER(SEARCH(Index!$C$3:$C$5, Articles_collection_modified!A359)), 0)), "")</f>
        <v>H1</v>
      </c>
      <c r="L359" t="str" cm="1">
        <f t="array" ref="L359">_xlfn.TEXTJOIN(", ", TRUE, IF(ISNUMBER(SEARCH(Index!$C$8:$C$58, Articles_collection_modified!A359)), Index!$C$8:$C$58, ""))</f>
        <v>HA-2, NB-8</v>
      </c>
      <c r="M359" t="str" cm="1">
        <f t="array" ref="M359">_xlfn.TEXTJOIN(", ", TRUE, IFERROR(VLOOKUP(_xlfn.TEXTSPLIT(L359, ", "), Index!$C$8:$D$58, 2, FALSE), ""))</f>
        <v>Advanced Wind Power, Sustainaible Maritime Applications</v>
      </c>
      <c r="N359" t="str" cm="1">
        <f t="array" ref="N359">_xlfn.TEXTJOIN(", ", TRUE, _xlfn.UNIQUE(_xlfn.FILTERXML("&lt;t&gt;&lt;s&gt;" &amp; SUBSTITUTE(_xlfn.TEXTJOIN(", ", TRUE, _xlfn.UNIQUE(_xlfn._xlws.FILTER(IFERROR(VLOOKUP(LEFT(_xlfn.TEXTSPLIT(L359, ", "), FIND("-", _xlfn.TEXTSPLIT(L359, ", ")) - 1), Index!$F$8:$G$13, 2, FALSE), ""), IFERROR(VLOOKUP(LEFT(_xlfn.TEXTSPLIT(L359, ", "), FIND("-", _xlfn.TEXTSPLIT(L359, ", ")) - 1), Index!$F$8:$G$13, 2, FALSE), "") &lt;&gt; ""))), ", ", "&lt;/s&gt;&lt;s&gt;") &amp; "&lt;/s&gt;&lt;/t&gt;", "//s[normalize-space()]")))</f>
        <v>Hydraulic Applications Ecosystem, New Business</v>
      </c>
      <c r="O359" t="str" cm="1">
        <f t="array" ref="O359">IFERROR(INDEX(Index!$C$8:$C$58, MATCH(TRUE, ISNUMBER(SEARCH(Index!$C$8:$C$58, Articles_collection_modified!A359)), 0)), "")</f>
        <v>HA-2</v>
      </c>
      <c r="P359" t="str">
        <f>IFERROR(VLOOKUP(LEFT(O359, FIND("-", O359)-1), Index!$F$8:$G$13, 2, FALSE), "Not Found")</f>
        <v>Hydraulic Applications Ecosystem</v>
      </c>
      <c r="Q359" t="str">
        <f>IFERROR(VLOOKUP(O359, Index!$C$8:$D$58, 2, FALSE), "Not Found")</f>
        <v>Advanced Wind Power</v>
      </c>
    </row>
    <row r="360" spans="1:17" x14ac:dyDescent="0.3">
      <c r="A360" t="str">
        <f>LEFT(Articles_collection_modified!A360, FIND(",", Articles_collection_modified!A360) - 1)</f>
        <v>RWE Commissions First of Two Battery Energy Storage Systems as Part of OranjeWind Project</v>
      </c>
      <c r="B360" t="str">
        <f>MID(Articles_collection_modified!A360, FIND(",", Articles_collection_modified!A360) + 1, FIND(",", Articles_collection_modified!A360, FIND(",", Articles_collection_modified!A360) + 1) - FIND(",", Articles_collection_modified!A360) - 1)</f>
        <v>https://www.offshorewind.biz/2025/03/14/rwe-commissions-first-of-two-battery-energy-storage-systems-as-part-of-oranjewind-project/</v>
      </c>
      <c r="C360" t="str">
        <f>IF(ISNUMBER(FIND(", vol",Articles_collection_modified!A360)), MID(Articles_collection_modified!A360, FIND(", vol", Articles_collection_modified!A360) + 5, FIND(",", Articles_collection_modified!A360, FIND(", vol", Articles_collection_modified!A360) + 5) - FIND(", vol", Articles_collection_modified!A360) - 5), MID(Articles_collection_modified!A360, FIND(",vol", Articles_collection_modified!A360) + 4, FIND(",", Articles_collection_modified!A360, FIND(",vol", Articles_collection_modified!A360) + 4) - FIND(",vol",Articles_collection_modified!A360) - 4))</f>
        <v>9</v>
      </c>
      <c r="D360" t="str">
        <f>IF(ISNUMBER(FIND(", 20", Articles_collection_modified!A360)), MID(Articles_collection_modified!A360, FIND(", 20", Articles_collection_modified!A360) + 2, FIND(",", Articles_collection_modified!A360, FIND(", 20", Articles_collection_modified!A360) + 2) - FIND(", 20", Articles_collection_modified!A360) - 2), MID(Articles_collection_modified!A360, FIND(",20", Articles_collection_modified!A360) + 1, FIND(",", Articles_collection_modified!A360, FIND(",20", Articles_collection_modified!A360) + 1) - FIND(",20", Articles_collection_modified!A360) - 1))</f>
        <v>2025-w10</v>
      </c>
      <c r="E360" t="str">
        <f t="shared" si="10"/>
        <v>2025</v>
      </c>
      <c r="F360" t="str">
        <f t="shared" si="11"/>
        <v>10</v>
      </c>
      <c r="G360" t="str" cm="1">
        <f t="array" ref="G360">_xlfn.TEXTJOIN(", ", TRUE, IF(ISNUMBER(SEARCH(Index!$A$8:$A$22, Articles_collection_modified!A360)), Index!$A$8:$A$22, ""))</f>
        <v>Battery</v>
      </c>
      <c r="H360" t="str" cm="1">
        <f t="array" ref="H360">IFERROR(INDEX(Index!$A$8:$A$22, MATCH(TRUE, ISNUMBER(SEARCH(Index!$A$8:$A$22, Articles_collection_modified!A360)), 0)), "")</f>
        <v>Battery</v>
      </c>
      <c r="I360" t="str" cm="1">
        <f t="array" ref="I360">IFERROR(INDEX(Index!$A$3:$A$5, MATCH(TRUE, ISNUMBER(SEARCH(Index!$A$3:$A$5, Articles_collection_modified!A360)), 0)), "")</f>
        <v>SEEP</v>
      </c>
      <c r="J360" t="str" cm="1">
        <f t="array" ref="J360">IFERROR(INDEX(Index!$A$25:$A$69, MATCH(TRUE, ISNUMBER(SEARCH(Index!$A$25:$A$69, Articles_collection_modified!A360)), 0)), "")</f>
        <v>market development</v>
      </c>
      <c r="K360" t="str" cm="1">
        <f t="array" ref="K360">IFERROR(INDEX(Index!$C$3:$C$5, MATCH(TRUE, ISNUMBER(SEARCH(Index!$C$3:$C$5, Articles_collection_modified!A360)), 0)), "")</f>
        <v>H1</v>
      </c>
      <c r="L360" t="str" cm="1">
        <f t="array" ref="L360">_xlfn.TEXTJOIN(", ", TRUE, IF(ISNUMBER(SEARCH(Index!$C$8:$C$58, Articles_collection_modified!A360)), Index!$C$8:$C$58, ""))</f>
        <v>HA-2, NB-6</v>
      </c>
      <c r="M360" t="str" cm="1">
        <f t="array" ref="M360">_xlfn.TEXTJOIN(", ", TRUE, IFERROR(VLOOKUP(_xlfn.TEXTSPLIT(L360, ", "), Index!$C$8:$D$58, 2, FALSE), ""))</f>
        <v>Advanced Wind Power, Green Energy System</v>
      </c>
      <c r="N360" t="str" cm="1">
        <f t="array" ref="N360">_xlfn.TEXTJOIN(", ", TRUE, _xlfn.UNIQUE(_xlfn.FILTERXML("&lt;t&gt;&lt;s&gt;" &amp; SUBSTITUTE(_xlfn.TEXTJOIN(", ", TRUE, _xlfn.UNIQUE(_xlfn._xlws.FILTER(IFERROR(VLOOKUP(LEFT(_xlfn.TEXTSPLIT(L360, ", "), FIND("-", _xlfn.TEXTSPLIT(L360, ", ")) - 1), Index!$F$8:$G$13, 2, FALSE), ""), IFERROR(VLOOKUP(LEFT(_xlfn.TEXTSPLIT(L360, ", "), FIND("-", _xlfn.TEXTSPLIT(L360, ", ")) - 1), Index!$F$8:$G$13, 2, FALSE), "") &lt;&gt; ""))), ", ", "&lt;/s&gt;&lt;s&gt;") &amp; "&lt;/s&gt;&lt;/t&gt;", "//s[normalize-space()]")))</f>
        <v>Hydraulic Applications Ecosystem, New Business</v>
      </c>
      <c r="O360" t="str" cm="1">
        <f t="array" ref="O360">IFERROR(INDEX(Index!$C$8:$C$58, MATCH(TRUE, ISNUMBER(SEARCH(Index!$C$8:$C$58, Articles_collection_modified!A360)), 0)), "")</f>
        <v>HA-2</v>
      </c>
      <c r="P360" t="str">
        <f>IFERROR(VLOOKUP(LEFT(O360, FIND("-", O360)-1), Index!$F$8:$G$13, 2, FALSE), "Not Found")</f>
        <v>Hydraulic Applications Ecosystem</v>
      </c>
      <c r="Q360" t="str">
        <f>IFERROR(VLOOKUP(O360, Index!$C$8:$D$58, 2, FALSE), "Not Found")</f>
        <v>Advanced Wind Power</v>
      </c>
    </row>
    <row r="361" spans="1:17" x14ac:dyDescent="0.3">
      <c r="A361" t="str">
        <f>LEFT(Articles_collection_modified!A361, FIND(",", Articles_collection_modified!A361) - 1)</f>
        <v>New Research Project to Study Offshore Wind Energy Yield in UK</v>
      </c>
      <c r="B361" t="str">
        <f>MID(Articles_collection_modified!A361, FIND(",", Articles_collection_modified!A361) + 1, FIND(",", Articles_collection_modified!A361, FIND(",", Articles_collection_modified!A361) + 1) - FIND(",", Articles_collection_modified!A361) - 1)</f>
        <v>https://www.offshorewind.biz/2025/03/13/new-research-project-to-study-offshore-wind-energy-yield-in-uk/</v>
      </c>
      <c r="C361" t="str">
        <f>IF(ISNUMBER(FIND(", vol",Articles_collection_modified!A361)), MID(Articles_collection_modified!A361, FIND(", vol", Articles_collection_modified!A361) + 5, FIND(",", Articles_collection_modified!A361, FIND(", vol", Articles_collection_modified!A361) + 5) - FIND(", vol", Articles_collection_modified!A361) - 5), MID(Articles_collection_modified!A361, FIND(",vol", Articles_collection_modified!A361) + 4, FIND(",", Articles_collection_modified!A361, FIND(",vol", Articles_collection_modified!A361) + 4) - FIND(",vol",Articles_collection_modified!A361) - 4))</f>
        <v>9</v>
      </c>
      <c r="D361" t="str">
        <f>IF(ISNUMBER(FIND(", 20", Articles_collection_modified!A361)), MID(Articles_collection_modified!A361, FIND(", 20", Articles_collection_modified!A361) + 2, FIND(",", Articles_collection_modified!A361, FIND(", 20", Articles_collection_modified!A361) + 2) - FIND(", 20", Articles_collection_modified!A361) - 2), MID(Articles_collection_modified!A361, FIND(",20", Articles_collection_modified!A361) + 1, FIND(",", Articles_collection_modified!A361, FIND(",20", Articles_collection_modified!A361) + 1) - FIND(",20", Articles_collection_modified!A361) - 1))</f>
        <v>2025-w10</v>
      </c>
      <c r="E361" t="str">
        <f t="shared" si="10"/>
        <v>2025</v>
      </c>
      <c r="F361" t="str">
        <f t="shared" si="11"/>
        <v>10</v>
      </c>
      <c r="G361" t="str" cm="1">
        <f t="array" ref="G361">_xlfn.TEXTJOIN(", ", TRUE, IF(ISNUMBER(SEARCH(Index!$A$8:$A$22, Articles_collection_modified!A361)), Index!$A$8:$A$22, ""))</f>
        <v>Industrial applications</v>
      </c>
      <c r="H361" t="str" cm="1">
        <f t="array" ref="H361">IFERROR(INDEX(Index!$A$8:$A$22, MATCH(TRUE, ISNUMBER(SEARCH(Index!$A$8:$A$22, Articles_collection_modified!A361)), 0)), "")</f>
        <v>Industrial applications</v>
      </c>
      <c r="I361" t="str" cm="1">
        <f t="array" ref="I361">IFERROR(INDEX(Index!$A$3:$A$5, MATCH(TRUE, ISNUMBER(SEARCH(Index!$A$3:$A$5, Articles_collection_modified!A361)), 0)), "")</f>
        <v>Technology</v>
      </c>
      <c r="J361" t="str" cm="1">
        <f t="array" ref="J361">IFERROR(INDEX(Index!$A$25:$A$69, MATCH(TRUE, ISNUMBER(SEARCH(Index!$A$25:$A$69, Articles_collection_modified!A361)), 0)), "")</f>
        <v>Research</v>
      </c>
      <c r="K361" t="str" cm="1">
        <f t="array" ref="K361">IFERROR(INDEX(Index!$C$3:$C$5, MATCH(TRUE, ISNUMBER(SEARCH(Index!$C$3:$C$5, Articles_collection_modified!A361)), 0)), "")</f>
        <v>H3</v>
      </c>
      <c r="L361" t="str" cm="1">
        <f t="array" ref="L361">_xlfn.TEXTJOIN(", ", TRUE, IF(ISNUMBER(SEARCH(Index!$C$8:$C$58, Articles_collection_modified!A361)), Index!$C$8:$C$58, ""))</f>
        <v>HA-2</v>
      </c>
      <c r="M361" t="str" cm="1">
        <f t="array" ref="M361">_xlfn.TEXTJOIN(", ", TRUE, IFERROR(VLOOKUP(_xlfn.TEXTSPLIT(L361, ", "), Index!$C$8:$D$58, 2, FALSE), ""))</f>
        <v>Advanced Wind Power</v>
      </c>
      <c r="N361" t="str" cm="1">
        <f t="array" ref="N361">_xlfn.TEXTJOIN(", ", TRUE, _xlfn.UNIQUE(_xlfn.FILTERXML("&lt;t&gt;&lt;s&gt;" &amp; SUBSTITUTE(_xlfn.TEXTJOIN(", ", TRUE, _xlfn.UNIQUE(_xlfn._xlws.FILTER(IFERROR(VLOOKUP(LEFT(_xlfn.TEXTSPLIT(L361, ", "), FIND("-", _xlfn.TEXTSPLIT(L361, ", ")) - 1), Index!$F$8:$G$13, 2, FALSE), ""), IFERROR(VLOOKUP(LEFT(_xlfn.TEXTSPLIT(L361, ", "), FIND("-", _xlfn.TEXTSPLIT(L361, ", ")) - 1), Index!$F$8:$G$13, 2, FALSE), "") &lt;&gt; ""))), ", ", "&lt;/s&gt;&lt;s&gt;") &amp; "&lt;/s&gt;&lt;/t&gt;", "//s[normalize-space()]")))</f>
        <v>Hydraulic Applications Ecosystem</v>
      </c>
      <c r="O361" t="str" cm="1">
        <f t="array" ref="O361">IFERROR(INDEX(Index!$C$8:$C$58, MATCH(TRUE, ISNUMBER(SEARCH(Index!$C$8:$C$58, Articles_collection_modified!A361)), 0)), "")</f>
        <v>HA-2</v>
      </c>
      <c r="P361" t="str">
        <f>IFERROR(VLOOKUP(LEFT(O361, FIND("-", O361)-1), Index!$F$8:$G$13, 2, FALSE), "Not Found")</f>
        <v>Hydraulic Applications Ecosystem</v>
      </c>
      <c r="Q361" t="str">
        <f>IFERROR(VLOOKUP(O361, Index!$C$8:$D$58, 2, FALSE), "Not Found")</f>
        <v>Advanced Wind Power</v>
      </c>
    </row>
    <row r="362" spans="1:17" x14ac:dyDescent="0.3">
      <c r="A362" t="str">
        <f>LEFT(Articles_collection_modified!A362, FIND(",", Articles_collection_modified!A362) - 1)</f>
        <v>Epiroc equips Canadian mine with electric vehicles - electrive.com</v>
      </c>
      <c r="B362" t="str">
        <f>MID(Articles_collection_modified!A362, FIND(",", Articles_collection_modified!A362) + 1, FIND(",", Articles_collection_modified!A362, FIND(",", Articles_collection_modified!A362) + 1) - FIND(",", Articles_collection_modified!A362) - 1)</f>
        <v>https://www.electrive.com/2025/03/13/epiroc-equips-canadian-mine-with-electric-vehicles/</v>
      </c>
      <c r="C362" t="str">
        <f>IF(ISNUMBER(FIND(", vol",Articles_collection_modified!A362)), MID(Articles_collection_modified!A362, FIND(", vol", Articles_collection_modified!A362) + 5, FIND(",", Articles_collection_modified!A362, FIND(", vol", Articles_collection_modified!A362) + 5) - FIND(", vol", Articles_collection_modified!A362) - 5), MID(Articles_collection_modified!A362, FIND(",vol", Articles_collection_modified!A362) + 4, FIND(",", Articles_collection_modified!A362, FIND(",vol", Articles_collection_modified!A362) + 4) - FIND(",vol",Articles_collection_modified!A362) - 4))</f>
        <v>9</v>
      </c>
      <c r="D362" t="str">
        <f>IF(ISNUMBER(FIND(", 20", Articles_collection_modified!A362)), MID(Articles_collection_modified!A362, FIND(", 20", Articles_collection_modified!A362) + 2, FIND(",", Articles_collection_modified!A362, FIND(", 20", Articles_collection_modified!A362) + 2) - FIND(", 20", Articles_collection_modified!A362) - 2), MID(Articles_collection_modified!A362, FIND(",20", Articles_collection_modified!A362) + 1, FIND(",", Articles_collection_modified!A362, FIND(",20", Articles_collection_modified!A362) + 1) - FIND(",20", Articles_collection_modified!A362) - 1))</f>
        <v>2025-w10</v>
      </c>
      <c r="E362" t="str">
        <f t="shared" si="10"/>
        <v>2025</v>
      </c>
      <c r="F362" t="str">
        <f t="shared" si="11"/>
        <v>10</v>
      </c>
      <c r="G362" t="str" cm="1">
        <f t="array" ref="G362">_xlfn.TEXTJOIN(", ", TRUE, IF(ISNUMBER(SEARCH(Index!$A$8:$A$22, Articles_collection_modified!A362)), Index!$A$8:$A$22, ""))</f>
        <v>Electrification, Mobile</v>
      </c>
      <c r="H362" t="str" cm="1">
        <f t="array" ref="H362">IFERROR(INDEX(Index!$A$8:$A$22, MATCH(TRUE, ISNUMBER(SEARCH(Index!$A$8:$A$22, Articles_collection_modified!A362)), 0)), "")</f>
        <v>Electrification</v>
      </c>
      <c r="I362" t="str" cm="1">
        <f t="array" ref="I362">IFERROR(INDEX(Index!$A$3:$A$5, MATCH(TRUE, ISNUMBER(SEARCH(Index!$A$3:$A$5, Articles_collection_modified!A362)), 0)), "")</f>
        <v>SEEP</v>
      </c>
      <c r="J362" t="str" cm="1">
        <f t="array" ref="J362">IFERROR(INDEX(Index!$A$25:$A$69, MATCH(TRUE, ISNUMBER(SEARCH(Index!$A$25:$A$69, Articles_collection_modified!A362)), 0)), "")</f>
        <v>market development</v>
      </c>
      <c r="K362" t="str" cm="1">
        <f t="array" ref="K362">IFERROR(INDEX(Index!$C$3:$C$5, MATCH(TRUE, ISNUMBER(SEARCH(Index!$C$3:$C$5, Articles_collection_modified!A362)), 0)), "")</f>
        <v>H1</v>
      </c>
      <c r="L362" t="str" cm="1">
        <f t="array" ref="L362">_xlfn.TEXTJOIN(", ", TRUE, IF(ISNUMBER(SEARCH(Index!$C$8:$C$58, Articles_collection_modified!A362)), Index!$C$8:$C$58, ""))</f>
        <v>ES-2, HA-8</v>
      </c>
      <c r="M362" t="str" cm="1">
        <f t="array" ref="M362">_xlfn.TEXTJOIN(", ", TRUE, IFERROR(VLOOKUP(_xlfn.TEXTSPLIT(L362, ", "), Index!$C$8:$D$58, 2, FALSE), ""))</f>
        <v>Enhanced Emission Policy, Sustainable Mining</v>
      </c>
      <c r="N362" t="str" cm="1">
        <f t="array" ref="N362">_xlfn.TEXTJOIN(", ", TRUE, _xlfn.UNIQUE(_xlfn.FILTERXML("&lt;t&gt;&lt;s&gt;" &amp; SUBSTITUTE(_xlfn.TEXTJOIN(", ", TRUE, _xlfn.UNIQUE(_xlfn._xlws.FILTER(IFERROR(VLOOKUP(LEFT(_xlfn.TEXTSPLIT(L362, ", "), FIND("-", _xlfn.TEXTSPLIT(L362, ", ")) - 1), Index!$F$8:$G$13, 2, FALSE), ""), IFERROR(VLOOKUP(LEFT(_xlfn.TEXTSPLIT(L362, ", "), FIND("-", _xlfn.TEXTSPLIT(L362, ", ")) - 1), Index!$F$8:$G$13, 2, FALSE), "") &lt;&gt; ""))), ", ", "&lt;/s&gt;&lt;s&gt;") &amp; "&lt;/s&gt;&lt;/t&gt;", "//s[normalize-space()]")))</f>
        <v>Ecological Sustainability, Hydraulic Applications Ecosystem</v>
      </c>
      <c r="O362" t="str" cm="1">
        <f t="array" ref="O362">IFERROR(INDEX(Index!$C$8:$C$58, MATCH(TRUE, ISNUMBER(SEARCH(Index!$C$8:$C$58, Articles_collection_modified!A362)), 0)), "")</f>
        <v>ES-2</v>
      </c>
      <c r="P362" t="str">
        <f>IFERROR(VLOOKUP(LEFT(O362, FIND("-", O362)-1), Index!$F$8:$G$13, 2, FALSE), "Not Found")</f>
        <v>Ecological Sustainability</v>
      </c>
      <c r="Q362" t="str">
        <f>IFERROR(VLOOKUP(O362, Index!$C$8:$D$58, 2, FALSE), "Not Found")</f>
        <v>Enhanced Emission Policy</v>
      </c>
    </row>
    <row r="363" spans="1:17" x14ac:dyDescent="0.3">
      <c r="A363" t="str">
        <f>LEFT(Articles_collection_modified!A363, FIND(",", Articles_collection_modified!A363) - 1)</f>
        <v>Chinese researchers aim to extend battery life - electrive.com</v>
      </c>
      <c r="B363" t="str">
        <f>MID(Articles_collection_modified!A363, FIND(",", Articles_collection_modified!A363) + 1, FIND(",", Articles_collection_modified!A363, FIND(",", Articles_collection_modified!A363) + 1) - FIND(",", Articles_collection_modified!A363) - 1)</f>
        <v>https://www.electrive.com/2025/03/12/chinese-researchers-aim-to-extend-battery-life/</v>
      </c>
      <c r="C363" t="str">
        <f>IF(ISNUMBER(FIND(", vol",Articles_collection_modified!A363)), MID(Articles_collection_modified!A363, FIND(", vol", Articles_collection_modified!A363) + 5, FIND(",", Articles_collection_modified!A363, FIND(", vol", Articles_collection_modified!A363) + 5) - FIND(", vol", Articles_collection_modified!A363) - 5), MID(Articles_collection_modified!A363, FIND(",vol", Articles_collection_modified!A363) + 4, FIND(",", Articles_collection_modified!A363, FIND(",vol", Articles_collection_modified!A363) + 4) - FIND(",vol",Articles_collection_modified!A363) - 4))</f>
        <v>9</v>
      </c>
      <c r="D363" t="str">
        <f>IF(ISNUMBER(FIND(", 20", Articles_collection_modified!A363)), MID(Articles_collection_modified!A363, FIND(", 20", Articles_collection_modified!A363) + 2, FIND(",", Articles_collection_modified!A363, FIND(", 20", Articles_collection_modified!A363) + 2) - FIND(", 20", Articles_collection_modified!A363) - 2), MID(Articles_collection_modified!A363, FIND(",20", Articles_collection_modified!A363) + 1, FIND(",", Articles_collection_modified!A363, FIND(",20", Articles_collection_modified!A363) + 1) - FIND(",20", Articles_collection_modified!A363) - 1))</f>
        <v>2025-w10</v>
      </c>
      <c r="E363" t="str">
        <f t="shared" si="10"/>
        <v>2025</v>
      </c>
      <c r="F363" t="str">
        <f t="shared" si="11"/>
        <v>10</v>
      </c>
      <c r="G363" t="str" cm="1">
        <f t="array" ref="G363">_xlfn.TEXTJOIN(", ", TRUE, IF(ISNUMBER(SEARCH(Index!$A$8:$A$22, Articles_collection_modified!A363)), Index!$A$8:$A$22, ""))</f>
        <v>Battery</v>
      </c>
      <c r="H363" t="str" cm="1">
        <f t="array" ref="H363">IFERROR(INDEX(Index!$A$8:$A$22, MATCH(TRUE, ISNUMBER(SEARCH(Index!$A$8:$A$22, Articles_collection_modified!A363)), 0)), "")</f>
        <v>Battery</v>
      </c>
      <c r="I363" t="str" cm="1">
        <f t="array" ref="I363">IFERROR(INDEX(Index!$A$3:$A$5, MATCH(TRUE, ISNUMBER(SEARCH(Index!$A$3:$A$5, Articles_collection_modified!A363)), 0)), "")</f>
        <v>Technology</v>
      </c>
      <c r="J363" t="str" cm="1">
        <f t="array" ref="J363">IFERROR(INDEX(Index!$A$25:$A$69, MATCH(TRUE, ISNUMBER(SEARCH(Index!$A$25:$A$69, Articles_collection_modified!A363)), 0)), "")</f>
        <v>Research</v>
      </c>
      <c r="K363" t="str" cm="1">
        <f t="array" ref="K363">IFERROR(INDEX(Index!$C$3:$C$5, MATCH(TRUE, ISNUMBER(SEARCH(Index!$C$3:$C$5, Articles_collection_modified!A363)), 0)), "")</f>
        <v>H3</v>
      </c>
      <c r="L363" t="str" cm="1">
        <f t="array" ref="L363">_xlfn.TEXTJOIN(", ", TRUE, IF(ISNUMBER(SEARCH(Index!$C$8:$C$58, Articles_collection_modified!A363)), Index!$C$8:$C$58, ""))</f>
        <v>ES-2, ES-4</v>
      </c>
      <c r="M363" t="str" cm="1">
        <f t="array" ref="M363">_xlfn.TEXTJOIN(", ", TRUE, IFERROR(VLOOKUP(_xlfn.TEXTSPLIT(L363, ", "), Index!$C$8:$D$58, 2, FALSE), ""))</f>
        <v>Enhanced Emission Policy, Circular Economy</v>
      </c>
      <c r="N363" t="str" cm="1">
        <f t="array" ref="N363">_xlfn.TEXTJOIN(", ", TRUE, _xlfn.UNIQUE(_xlfn.FILTERXML("&lt;t&gt;&lt;s&gt;" &amp; SUBSTITUTE(_xlfn.TEXTJOIN(", ", TRUE, _xlfn.UNIQUE(_xlfn._xlws.FILTER(IFERROR(VLOOKUP(LEFT(_xlfn.TEXTSPLIT(L363, ", "), FIND("-", _xlfn.TEXTSPLIT(L363, ", ")) - 1), Index!$F$8:$G$13, 2, FALSE), ""), IFERROR(VLOOKUP(LEFT(_xlfn.TEXTSPLIT(L363, ", "), FIND("-", _xlfn.TEXTSPLIT(L363, ", ")) - 1), Index!$F$8:$G$13, 2, FALSE), "") &lt;&gt; ""))), ", ", "&lt;/s&gt;&lt;s&gt;") &amp; "&lt;/s&gt;&lt;/t&gt;", "//s[normalize-space()]")))</f>
        <v>Ecological Sustainability</v>
      </c>
      <c r="O363" t="str" cm="1">
        <f t="array" ref="O363">IFERROR(INDEX(Index!$C$8:$C$58, MATCH(TRUE, ISNUMBER(SEARCH(Index!$C$8:$C$58, Articles_collection_modified!A363)), 0)), "")</f>
        <v>ES-2</v>
      </c>
      <c r="P363" t="str">
        <f>IFERROR(VLOOKUP(LEFT(O363, FIND("-", O363)-1), Index!$F$8:$G$13, 2, FALSE), "Not Found")</f>
        <v>Ecological Sustainability</v>
      </c>
      <c r="Q363" t="str">
        <f>IFERROR(VLOOKUP(O363, Index!$C$8:$D$58, 2, FALSE), "Not Found")</f>
        <v>Enhanced Emission Policy</v>
      </c>
    </row>
    <row r="364" spans="1:17" x14ac:dyDescent="0.3">
      <c r="A364" t="str">
        <f>LEFT(Articles_collection_modified!A364, FIND(",", Articles_collection_modified!A364) - 1)</f>
        <v>Hyundai to manufacture fuel cells in South Korea - electrive.com</v>
      </c>
      <c r="B364" t="str">
        <f>MID(Articles_collection_modified!A364, FIND(",", Articles_collection_modified!A364) + 1, FIND(",", Articles_collection_modified!A364, FIND(",", Articles_collection_modified!A364) + 1) - FIND(",", Articles_collection_modified!A364) - 1)</f>
        <v>https://www.electrive.com/2025/03/11/hyundai-to-manufacture-fuel-cells-in-south-korea/</v>
      </c>
      <c r="C364" t="str">
        <f>IF(ISNUMBER(FIND(", vol",Articles_collection_modified!A364)), MID(Articles_collection_modified!A364, FIND(", vol", Articles_collection_modified!A364) + 5, FIND(",", Articles_collection_modified!A364, FIND(", vol", Articles_collection_modified!A364) + 5) - FIND(", vol", Articles_collection_modified!A364) - 5), MID(Articles_collection_modified!A364, FIND(",vol", Articles_collection_modified!A364) + 4, FIND(",", Articles_collection_modified!A364, FIND(",vol", Articles_collection_modified!A364) + 4) - FIND(",vol",Articles_collection_modified!A364) - 4))</f>
        <v>9</v>
      </c>
      <c r="D364" t="str">
        <f>IF(ISNUMBER(FIND(", 20", Articles_collection_modified!A364)), MID(Articles_collection_modified!A364, FIND(", 20", Articles_collection_modified!A364) + 2, FIND(",", Articles_collection_modified!A364, FIND(", 20", Articles_collection_modified!A364) + 2) - FIND(", 20", Articles_collection_modified!A364) - 2), MID(Articles_collection_modified!A364, FIND(",20", Articles_collection_modified!A364) + 1, FIND(",", Articles_collection_modified!A364, FIND(",20", Articles_collection_modified!A364) + 1) - FIND(",20", Articles_collection_modified!A364) - 1))</f>
        <v>2025-w10</v>
      </c>
      <c r="E364" t="str">
        <f t="shared" si="10"/>
        <v>2025</v>
      </c>
      <c r="F364" t="str">
        <f t="shared" si="11"/>
        <v>10</v>
      </c>
      <c r="G364" t="str" cm="1">
        <f t="array" ref="G364">_xlfn.TEXTJOIN(", ", TRUE, IF(ISNUMBER(SEARCH(Index!$A$8:$A$22, Articles_collection_modified!A364)), Index!$A$8:$A$22, ""))</f>
        <v>Mobile</v>
      </c>
      <c r="H364" t="str" cm="1">
        <f t="array" ref="H364">IFERROR(INDEX(Index!$A$8:$A$22, MATCH(TRUE, ISNUMBER(SEARCH(Index!$A$8:$A$22, Articles_collection_modified!A364)), 0)), "")</f>
        <v>Mobile</v>
      </c>
      <c r="I364" t="str" cm="1">
        <f t="array" ref="I364">IFERROR(INDEX(Index!$A$3:$A$5, MATCH(TRUE, ISNUMBER(SEARCH(Index!$A$3:$A$5, Articles_collection_modified!A364)), 0)), "")</f>
        <v>SEEP</v>
      </c>
      <c r="J364" t="str" cm="1">
        <f t="array" ref="J364">IFERROR(INDEX(Index!$A$25:$A$69, MATCH(TRUE, ISNUMBER(SEARCH(Index!$A$25:$A$69, Articles_collection_modified!A364)), 0)), "")</f>
        <v>market development</v>
      </c>
      <c r="K364" t="str" cm="1">
        <f t="array" ref="K364">IFERROR(INDEX(Index!$C$3:$C$5, MATCH(TRUE, ISNUMBER(SEARCH(Index!$C$3:$C$5, Articles_collection_modified!A364)), 0)), "")</f>
        <v>H2</v>
      </c>
      <c r="L364" t="str" cm="1">
        <f t="array" ref="L364">_xlfn.TEXTJOIN(", ", TRUE, IF(ISNUMBER(SEARCH(Index!$C$8:$C$58, Articles_collection_modified!A364)), Index!$C$8:$C$58, ""))</f>
        <v>ES-2</v>
      </c>
      <c r="M364" t="str" cm="1">
        <f t="array" ref="M364">_xlfn.TEXTJOIN(", ", TRUE, IFERROR(VLOOKUP(_xlfn.TEXTSPLIT(L364, ", "), Index!$C$8:$D$58, 2, FALSE), ""))</f>
        <v>Enhanced Emission Policy</v>
      </c>
      <c r="N364" t="str" cm="1">
        <f t="array" ref="N364">_xlfn.TEXTJOIN(", ", TRUE, _xlfn.UNIQUE(_xlfn.FILTERXML("&lt;t&gt;&lt;s&gt;" &amp; SUBSTITUTE(_xlfn.TEXTJOIN(", ", TRUE, _xlfn.UNIQUE(_xlfn._xlws.FILTER(IFERROR(VLOOKUP(LEFT(_xlfn.TEXTSPLIT(L364, ", "), FIND("-", _xlfn.TEXTSPLIT(L364, ", ")) - 1), Index!$F$8:$G$13, 2, FALSE), ""), IFERROR(VLOOKUP(LEFT(_xlfn.TEXTSPLIT(L364, ", "), FIND("-", _xlfn.TEXTSPLIT(L364, ", ")) - 1), Index!$F$8:$G$13, 2, FALSE), "") &lt;&gt; ""))), ", ", "&lt;/s&gt;&lt;s&gt;") &amp; "&lt;/s&gt;&lt;/t&gt;", "//s[normalize-space()]")))</f>
        <v>Ecological Sustainability</v>
      </c>
      <c r="O364" t="str" cm="1">
        <f t="array" ref="O364">IFERROR(INDEX(Index!$C$8:$C$58, MATCH(TRUE, ISNUMBER(SEARCH(Index!$C$8:$C$58, Articles_collection_modified!A364)), 0)), "")</f>
        <v>ES-2</v>
      </c>
      <c r="P364" t="str">
        <f>IFERROR(VLOOKUP(LEFT(O364, FIND("-", O364)-1), Index!$F$8:$G$13, 2, FALSE), "Not Found")</f>
        <v>Ecological Sustainability</v>
      </c>
      <c r="Q364" t="str">
        <f>IFERROR(VLOOKUP(O364, Index!$C$8:$D$58, 2, FALSE), "Not Found")</f>
        <v>Enhanced Emission Policy</v>
      </c>
    </row>
    <row r="365" spans="1:17" x14ac:dyDescent="0.3">
      <c r="A365" t="str">
        <f>LEFT(Articles_collection_modified!A365, FIND(",", Articles_collection_modified!A365) - 1)</f>
        <v>Northvolt AB files for bankruptcy in Sweden - electrive.com</v>
      </c>
      <c r="B365" t="str">
        <f>MID(Articles_collection_modified!A365, FIND(",", Articles_collection_modified!A365) + 1, FIND(",", Articles_collection_modified!A365, FIND(",", Articles_collection_modified!A365) + 1) - FIND(",", Articles_collection_modified!A365) - 1)</f>
        <v>https://www.electrive.com/2025/03/12/northvolt-ab-files-for-bankruptcy-in-sweden/</v>
      </c>
      <c r="C365" t="str">
        <f>IF(ISNUMBER(FIND(", vol",Articles_collection_modified!A365)), MID(Articles_collection_modified!A365, FIND(", vol", Articles_collection_modified!A365) + 5, FIND(",", Articles_collection_modified!A365, FIND(", vol", Articles_collection_modified!A365) + 5) - FIND(", vol", Articles_collection_modified!A365) - 5), MID(Articles_collection_modified!A365, FIND(",vol", Articles_collection_modified!A365) + 4, FIND(",", Articles_collection_modified!A365, FIND(",vol", Articles_collection_modified!A365) + 4) - FIND(",vol",Articles_collection_modified!A365) - 4))</f>
        <v>9</v>
      </c>
      <c r="D365" t="str">
        <f>IF(ISNUMBER(FIND(", 20", Articles_collection_modified!A365)), MID(Articles_collection_modified!A365, FIND(", 20", Articles_collection_modified!A365) + 2, FIND(",", Articles_collection_modified!A365, FIND(", 20", Articles_collection_modified!A365) + 2) - FIND(", 20", Articles_collection_modified!A365) - 2), MID(Articles_collection_modified!A365, FIND(",20", Articles_collection_modified!A365) + 1, FIND(",", Articles_collection_modified!A365, FIND(",20", Articles_collection_modified!A365) + 1) - FIND(",20", Articles_collection_modified!A365) - 1))</f>
        <v>2025-w10</v>
      </c>
      <c r="E365" t="str">
        <f t="shared" si="10"/>
        <v>2025</v>
      </c>
      <c r="F365" t="str">
        <f t="shared" si="11"/>
        <v>10</v>
      </c>
      <c r="G365" t="str" cm="1">
        <f t="array" ref="G365">_xlfn.TEXTJOIN(", ", TRUE, IF(ISNUMBER(SEARCH(Index!$A$8:$A$22, Articles_collection_modified!A365)), Index!$A$8:$A$22, ""))</f>
        <v>Battery</v>
      </c>
      <c r="H365" t="str" cm="1">
        <f t="array" ref="H365">IFERROR(INDEX(Index!$A$8:$A$22, MATCH(TRUE, ISNUMBER(SEARCH(Index!$A$8:$A$22, Articles_collection_modified!A365)), 0)), "")</f>
        <v>Battery</v>
      </c>
      <c r="I365" t="str" cm="1">
        <f t="array" ref="I365">IFERROR(INDEX(Index!$A$3:$A$5, MATCH(TRUE, ISNUMBER(SEARCH(Index!$A$3:$A$5, Articles_collection_modified!A365)), 0)), "")</f>
        <v>SEEP</v>
      </c>
      <c r="J365" t="str" cm="1">
        <f t="array" ref="J365">IFERROR(INDEX(Index!$A$25:$A$69, MATCH(TRUE, ISNUMBER(SEARCH(Index!$A$25:$A$69, Articles_collection_modified!A365)), 0)), "")</f>
        <v>market development</v>
      </c>
      <c r="K365" t="str" cm="1">
        <f t="array" ref="K365">IFERROR(INDEX(Index!$C$3:$C$5, MATCH(TRUE, ISNUMBER(SEARCH(Index!$C$3:$C$5, Articles_collection_modified!A365)), 0)), "")</f>
        <v>H1</v>
      </c>
      <c r="L365" t="str" cm="1">
        <f t="array" ref="L365">_xlfn.TEXTJOIN(", ", TRUE, IF(ISNUMBER(SEARCH(Index!$C$8:$C$58, Articles_collection_modified!A365)), Index!$C$8:$C$58, ""))</f>
        <v>ES-2</v>
      </c>
      <c r="M365" t="str" cm="1">
        <f t="array" ref="M365">_xlfn.TEXTJOIN(", ", TRUE, IFERROR(VLOOKUP(_xlfn.TEXTSPLIT(L365, ", "), Index!$C$8:$D$58, 2, FALSE), ""))</f>
        <v>Enhanced Emission Policy</v>
      </c>
      <c r="N365" t="str" cm="1">
        <f t="array" ref="N365">_xlfn.TEXTJOIN(", ", TRUE, _xlfn.UNIQUE(_xlfn.FILTERXML("&lt;t&gt;&lt;s&gt;" &amp; SUBSTITUTE(_xlfn.TEXTJOIN(", ", TRUE, _xlfn.UNIQUE(_xlfn._xlws.FILTER(IFERROR(VLOOKUP(LEFT(_xlfn.TEXTSPLIT(L365, ", "), FIND("-", _xlfn.TEXTSPLIT(L365, ", ")) - 1), Index!$F$8:$G$13, 2, FALSE), ""), IFERROR(VLOOKUP(LEFT(_xlfn.TEXTSPLIT(L365, ", "), FIND("-", _xlfn.TEXTSPLIT(L365, ", ")) - 1), Index!$F$8:$G$13, 2, FALSE), "") &lt;&gt; ""))), ", ", "&lt;/s&gt;&lt;s&gt;") &amp; "&lt;/s&gt;&lt;/t&gt;", "//s[normalize-space()]")))</f>
        <v>Ecological Sustainability</v>
      </c>
      <c r="O365" t="str" cm="1">
        <f t="array" ref="O365">IFERROR(INDEX(Index!$C$8:$C$58, MATCH(TRUE, ISNUMBER(SEARCH(Index!$C$8:$C$58, Articles_collection_modified!A365)), 0)), "")</f>
        <v>ES-2</v>
      </c>
      <c r="P365" t="str">
        <f>IFERROR(VLOOKUP(LEFT(O365, FIND("-", O365)-1), Index!$F$8:$G$13, 2, FALSE), "Not Found")</f>
        <v>Ecological Sustainability</v>
      </c>
      <c r="Q365" t="str">
        <f>IFERROR(VLOOKUP(O365, Index!$C$8:$D$58, 2, FALSE), "Not Found")</f>
        <v>Enhanced Emission Policy</v>
      </c>
    </row>
    <row r="366" spans="1:17" x14ac:dyDescent="0.3">
      <c r="A366" t="str">
        <f>LEFT(Articles_collection_modified!A366, FIND(",", Articles_collection_modified!A366) - 1)</f>
        <v>Farasis Energy introduces 6C battery technology - electrive.com</v>
      </c>
      <c r="B366" t="str">
        <f>MID(Articles_collection_modified!A366, FIND(",", Articles_collection_modified!A366) + 1, FIND(",", Articles_collection_modified!A366, FIND(",", Articles_collection_modified!A366) + 1) - FIND(",", Articles_collection_modified!A366) - 1)</f>
        <v>https://www.electrive.com/2025/03/11/farasis-energy-introduces-6c-battery-technology/</v>
      </c>
      <c r="C366" t="str">
        <f>IF(ISNUMBER(FIND(", vol",Articles_collection_modified!A366)), MID(Articles_collection_modified!A366, FIND(", vol", Articles_collection_modified!A366) + 5, FIND(",", Articles_collection_modified!A366, FIND(", vol", Articles_collection_modified!A366) + 5) - FIND(", vol", Articles_collection_modified!A366) - 5), MID(Articles_collection_modified!A366, FIND(",vol", Articles_collection_modified!A366) + 4, FIND(",", Articles_collection_modified!A366, FIND(",vol", Articles_collection_modified!A366) + 4) - FIND(",vol",Articles_collection_modified!A366) - 4))</f>
        <v>9</v>
      </c>
      <c r="D366" t="str">
        <f>IF(ISNUMBER(FIND(", 20", Articles_collection_modified!A366)), MID(Articles_collection_modified!A366, FIND(", 20", Articles_collection_modified!A366) + 2, FIND(",", Articles_collection_modified!A366, FIND(", 20", Articles_collection_modified!A366) + 2) - FIND(", 20", Articles_collection_modified!A366) - 2), MID(Articles_collection_modified!A366, FIND(",20", Articles_collection_modified!A366) + 1, FIND(",", Articles_collection_modified!A366, FIND(",20", Articles_collection_modified!A366) + 1) - FIND(",20", Articles_collection_modified!A366) - 1))</f>
        <v>2025-w10</v>
      </c>
      <c r="E366" t="str">
        <f t="shared" si="10"/>
        <v>2025</v>
      </c>
      <c r="F366" t="str">
        <f t="shared" si="11"/>
        <v>10</v>
      </c>
      <c r="G366" t="str" cm="1">
        <f t="array" ref="G366">_xlfn.TEXTJOIN(", ", TRUE, IF(ISNUMBER(SEARCH(Index!$A$8:$A$22, Articles_collection_modified!A366)), Index!$A$8:$A$22, ""))</f>
        <v>Battery</v>
      </c>
      <c r="H366" t="str" cm="1">
        <f t="array" ref="H366">IFERROR(INDEX(Index!$A$8:$A$22, MATCH(TRUE, ISNUMBER(SEARCH(Index!$A$8:$A$22, Articles_collection_modified!A366)), 0)), "")</f>
        <v>Battery</v>
      </c>
      <c r="I366" t="str" cm="1">
        <f t="array" ref="I366">IFERROR(INDEX(Index!$A$3:$A$5, MATCH(TRUE, ISNUMBER(SEARCH(Index!$A$3:$A$5, Articles_collection_modified!A366)), 0)), "")</f>
        <v>Technology</v>
      </c>
      <c r="J366" t="str" cm="1">
        <f t="array" ref="J366">IFERROR(INDEX(Index!$A$25:$A$69, MATCH(TRUE, ISNUMBER(SEARCH(Index!$A$25:$A$69, Articles_collection_modified!A366)), 0)), "")</f>
        <v>Prototype</v>
      </c>
      <c r="K366" t="str" cm="1">
        <f t="array" ref="K366">IFERROR(INDEX(Index!$C$3:$C$5, MATCH(TRUE, ISNUMBER(SEARCH(Index!$C$3:$C$5, Articles_collection_modified!A366)), 0)), "")</f>
        <v>H2</v>
      </c>
      <c r="L366" t="str" cm="1">
        <f t="array" ref="L366">_xlfn.TEXTJOIN(", ", TRUE, IF(ISNUMBER(SEARCH(Index!$C$8:$C$58, Articles_collection_modified!A366)), Index!$C$8:$C$58, ""))</f>
        <v>ES-2, ES-6</v>
      </c>
      <c r="M366" t="str" cm="1">
        <f t="array" ref="M366">_xlfn.TEXTJOIN(", ", TRUE, IFERROR(VLOOKUP(_xlfn.TEXTSPLIT(L366, ", "), Index!$C$8:$D$58, 2, FALSE), ""))</f>
        <v>Enhanced Emission Policy, Zero Emission Company Value</v>
      </c>
      <c r="N366" t="str" cm="1">
        <f t="array" ref="N366">_xlfn.TEXTJOIN(", ", TRUE, _xlfn.UNIQUE(_xlfn.FILTERXML("&lt;t&gt;&lt;s&gt;" &amp; SUBSTITUTE(_xlfn.TEXTJOIN(", ", TRUE, _xlfn.UNIQUE(_xlfn._xlws.FILTER(IFERROR(VLOOKUP(LEFT(_xlfn.TEXTSPLIT(L366, ", "), FIND("-", _xlfn.TEXTSPLIT(L366, ", ")) - 1), Index!$F$8:$G$13, 2, FALSE), ""), IFERROR(VLOOKUP(LEFT(_xlfn.TEXTSPLIT(L366, ", "), FIND("-", _xlfn.TEXTSPLIT(L366, ", ")) - 1), Index!$F$8:$G$13, 2, FALSE), "") &lt;&gt; ""))), ", ", "&lt;/s&gt;&lt;s&gt;") &amp; "&lt;/s&gt;&lt;/t&gt;", "//s[normalize-space()]")))</f>
        <v>Ecological Sustainability</v>
      </c>
      <c r="O366" t="str" cm="1">
        <f t="array" ref="O366">IFERROR(INDEX(Index!$C$8:$C$58, MATCH(TRUE, ISNUMBER(SEARCH(Index!$C$8:$C$58, Articles_collection_modified!A366)), 0)), "")</f>
        <v>ES-2</v>
      </c>
      <c r="P366" t="str">
        <f>IFERROR(VLOOKUP(LEFT(O366, FIND("-", O366)-1), Index!$F$8:$G$13, 2, FALSE), "Not Found")</f>
        <v>Ecological Sustainability</v>
      </c>
      <c r="Q366" t="str">
        <f>IFERROR(VLOOKUP(O366, Index!$C$8:$D$58, 2, FALSE), "Not Found")</f>
        <v>Enhanced Emission Policy</v>
      </c>
    </row>
    <row r="367" spans="1:17" x14ac:dyDescent="0.3">
      <c r="A367" t="str">
        <f>LEFT(Articles_collection_modified!A367, FIND(",", Articles_collection_modified!A367) - 1)</f>
        <v>Farizon mass-produces first units of its H2 truck in China - electrive.com</v>
      </c>
      <c r="B367" t="str">
        <f>MID(Articles_collection_modified!A367, FIND(",", Articles_collection_modified!A367) + 1, FIND(",", Articles_collection_modified!A367, FIND(",", Articles_collection_modified!A367) + 1) - FIND(",", Articles_collection_modified!A367) - 1)</f>
        <v>https://www.electrive.com/2025/03/10/farizon-mass-produces-first-units-of-its-h2-truck-in-china/</v>
      </c>
      <c r="C367" t="str">
        <f>IF(ISNUMBER(FIND(", vol",Articles_collection_modified!A367)), MID(Articles_collection_modified!A367, FIND(", vol", Articles_collection_modified!A367) + 5, FIND(",", Articles_collection_modified!A367, FIND(", vol", Articles_collection_modified!A367) + 5) - FIND(", vol", Articles_collection_modified!A367) - 5), MID(Articles_collection_modified!A367, FIND(",vol", Articles_collection_modified!A367) + 4, FIND(",", Articles_collection_modified!A367, FIND(",vol", Articles_collection_modified!A367) + 4) - FIND(",vol",Articles_collection_modified!A367) - 4))</f>
        <v>9</v>
      </c>
      <c r="D367" t="str">
        <f>IF(ISNUMBER(FIND(", 20", Articles_collection_modified!A367)), MID(Articles_collection_modified!A367, FIND(", 20", Articles_collection_modified!A367) + 2, FIND(",", Articles_collection_modified!A367, FIND(", 20", Articles_collection_modified!A367) + 2) - FIND(", 20", Articles_collection_modified!A367) - 2), MID(Articles_collection_modified!A367, FIND(",20", Articles_collection_modified!A367) + 1, FIND(",", Articles_collection_modified!A367, FIND(",20", Articles_collection_modified!A367) + 1) - FIND(",20", Articles_collection_modified!A367) - 1))</f>
        <v>2025-w11</v>
      </c>
      <c r="E367" t="str">
        <f t="shared" si="10"/>
        <v>2025</v>
      </c>
      <c r="F367" t="str">
        <f t="shared" si="11"/>
        <v>11</v>
      </c>
      <c r="G367" t="str" cm="1">
        <f t="array" ref="G367">_xlfn.TEXTJOIN(", ", TRUE, IF(ISNUMBER(SEARCH(Index!$A$8:$A$22, Articles_collection_modified!A367)), Index!$A$8:$A$22, ""))</f>
        <v>Mobile</v>
      </c>
      <c r="H367" t="str" cm="1">
        <f t="array" ref="H367">IFERROR(INDEX(Index!$A$8:$A$22, MATCH(TRUE, ISNUMBER(SEARCH(Index!$A$8:$A$22, Articles_collection_modified!A367)), 0)), "")</f>
        <v>Mobile</v>
      </c>
      <c r="I367" t="str" cm="1">
        <f t="array" ref="I367">IFERROR(INDEX(Index!$A$3:$A$5, MATCH(TRUE, ISNUMBER(SEARCH(Index!$A$3:$A$5, Articles_collection_modified!A367)), 0)), "")</f>
        <v>SEEP</v>
      </c>
      <c r="J367" t="str" cm="1">
        <f t="array" ref="J367">IFERROR(INDEX(Index!$A$25:$A$69, MATCH(TRUE, ISNUMBER(SEARCH(Index!$A$25:$A$69, Articles_collection_modified!A367)), 0)), "")</f>
        <v>market development</v>
      </c>
      <c r="K367" t="str" cm="1">
        <f t="array" ref="K367">IFERROR(INDEX(Index!$C$3:$C$5, MATCH(TRUE, ISNUMBER(SEARCH(Index!$C$3:$C$5, Articles_collection_modified!A367)), 0)), "")</f>
        <v>H2</v>
      </c>
      <c r="L367" t="str" cm="1">
        <f t="array" ref="L367">_xlfn.TEXTJOIN(", ", TRUE, IF(ISNUMBER(SEARCH(Index!$C$8:$C$58, Articles_collection_modified!A367)), Index!$C$8:$C$58, ""))</f>
        <v>ES-1, ES-2</v>
      </c>
      <c r="M367" t="str" cm="1">
        <f t="array" ref="M367">_xlfn.TEXTJOIN(", ", TRUE, IFERROR(VLOOKUP(_xlfn.TEXTSPLIT(L367, ", "), Index!$C$8:$D$58, 2, FALSE), ""))</f>
        <v>Green Cities, Enhanced Emission Policy</v>
      </c>
      <c r="N367" t="str" cm="1">
        <f t="array" ref="N367">_xlfn.TEXTJOIN(", ", TRUE, _xlfn.UNIQUE(_xlfn.FILTERXML("&lt;t&gt;&lt;s&gt;" &amp; SUBSTITUTE(_xlfn.TEXTJOIN(", ", TRUE, _xlfn.UNIQUE(_xlfn._xlws.FILTER(IFERROR(VLOOKUP(LEFT(_xlfn.TEXTSPLIT(L367, ", "), FIND("-", _xlfn.TEXTSPLIT(L367, ", ")) - 1), Index!$F$8:$G$13, 2, FALSE), ""), IFERROR(VLOOKUP(LEFT(_xlfn.TEXTSPLIT(L367, ", "), FIND("-", _xlfn.TEXTSPLIT(L367, ", ")) - 1), Index!$F$8:$G$13, 2, FALSE), "") &lt;&gt; ""))), ", ", "&lt;/s&gt;&lt;s&gt;") &amp; "&lt;/s&gt;&lt;/t&gt;", "//s[normalize-space()]")))</f>
        <v>Ecological Sustainability</v>
      </c>
      <c r="O367" t="str" cm="1">
        <f t="array" ref="O367">IFERROR(INDEX(Index!$C$8:$C$58, MATCH(TRUE, ISNUMBER(SEARCH(Index!$C$8:$C$58, Articles_collection_modified!A367)), 0)), "")</f>
        <v>ES-1</v>
      </c>
      <c r="P367" t="str">
        <f>IFERROR(VLOOKUP(LEFT(O367, FIND("-", O367)-1), Index!$F$8:$G$13, 2, FALSE), "Not Found")</f>
        <v>Ecological Sustainability</v>
      </c>
      <c r="Q367" t="str">
        <f>IFERROR(VLOOKUP(O367, Index!$C$8:$D$58, 2, FALSE), "Not Found")</f>
        <v>Green Cities</v>
      </c>
    </row>
    <row r="368" spans="1:17" x14ac:dyDescent="0.3">
      <c r="A368" t="str">
        <f>LEFT(Articles_collection_modified!A368, FIND(",", Articles_collection_modified!A368) - 1)</f>
        <v>IEA analysis: battery demand exceeds one terawatt hour for the first time - electrive.com</v>
      </c>
      <c r="B368" t="str">
        <f>MID(Articles_collection_modified!A368, FIND(",", Articles_collection_modified!A368) + 1, FIND(",", Articles_collection_modified!A368, FIND(",", Articles_collection_modified!A368) + 1) - FIND(",", Articles_collection_modified!A368) - 1)</f>
        <v>https://www.electrive.com/2025/03/07/iea-analysis-battery-demand-exceeds-one-terawatt-hour-for-the-first-time/</v>
      </c>
      <c r="C368" t="str">
        <f>IF(ISNUMBER(FIND(", vol",Articles_collection_modified!A368)), MID(Articles_collection_modified!A368, FIND(", vol", Articles_collection_modified!A368) + 5, FIND(",", Articles_collection_modified!A368, FIND(", vol", Articles_collection_modified!A368) + 5) - FIND(", vol", Articles_collection_modified!A368) - 5), MID(Articles_collection_modified!A368, FIND(",vol", Articles_collection_modified!A368) + 4, FIND(",", Articles_collection_modified!A368, FIND(",vol", Articles_collection_modified!A368) + 4) - FIND(",vol",Articles_collection_modified!A368) - 4))</f>
        <v>9</v>
      </c>
      <c r="D368" t="str">
        <f>IF(ISNUMBER(FIND(", 20", Articles_collection_modified!A368)), MID(Articles_collection_modified!A368, FIND(", 20", Articles_collection_modified!A368) + 2, FIND(",", Articles_collection_modified!A368, FIND(", 20", Articles_collection_modified!A368) + 2) - FIND(", 20", Articles_collection_modified!A368) - 2), MID(Articles_collection_modified!A368, FIND(",20", Articles_collection_modified!A368) + 1, FIND(",", Articles_collection_modified!A368, FIND(",20", Articles_collection_modified!A368) + 1) - FIND(",20", Articles_collection_modified!A368) - 1))</f>
        <v>2025-w10</v>
      </c>
      <c r="E368" t="str">
        <f t="shared" si="10"/>
        <v>2025</v>
      </c>
      <c r="F368" t="str">
        <f t="shared" si="11"/>
        <v>10</v>
      </c>
      <c r="G368" t="str" cm="1">
        <f t="array" ref="G368">_xlfn.TEXTJOIN(", ", TRUE, IF(ISNUMBER(SEARCH(Index!$A$8:$A$22, Articles_collection_modified!A368)), Index!$A$8:$A$22, ""))</f>
        <v>Battery</v>
      </c>
      <c r="H368" t="str" cm="1">
        <f t="array" ref="H368">IFERROR(INDEX(Index!$A$8:$A$22, MATCH(TRUE, ISNUMBER(SEARCH(Index!$A$8:$A$22, Articles_collection_modified!A368)), 0)), "")</f>
        <v>Battery</v>
      </c>
      <c r="I368" t="str" cm="1">
        <f t="array" ref="I368">IFERROR(INDEX(Index!$A$3:$A$5, MATCH(TRUE, ISNUMBER(SEARCH(Index!$A$3:$A$5, Articles_collection_modified!A368)), 0)), "")</f>
        <v>SEEP</v>
      </c>
      <c r="J368" t="str" cm="1">
        <f t="array" ref="J368">IFERROR(INDEX(Index!$A$25:$A$69, MATCH(TRUE, ISNUMBER(SEARCH(Index!$A$25:$A$69, Articles_collection_modified!A368)), 0)), "")</f>
        <v>market development</v>
      </c>
      <c r="K368" t="str" cm="1">
        <f t="array" ref="K368">IFERROR(INDEX(Index!$C$3:$C$5, MATCH(TRUE, ISNUMBER(SEARCH(Index!$C$3:$C$5, Articles_collection_modified!A368)), 0)), "")</f>
        <v>H3</v>
      </c>
      <c r="L368" t="str" cm="1">
        <f t="array" ref="L368">_xlfn.TEXTJOIN(", ", TRUE, IF(ISNUMBER(SEARCH(Index!$C$8:$C$58, Articles_collection_modified!A368)), Index!$C$8:$C$58, ""))</f>
        <v>ES-2</v>
      </c>
      <c r="M368" t="str" cm="1">
        <f t="array" ref="M368">_xlfn.TEXTJOIN(", ", TRUE, IFERROR(VLOOKUP(_xlfn.TEXTSPLIT(L368, ", "), Index!$C$8:$D$58, 2, FALSE), ""))</f>
        <v>Enhanced Emission Policy</v>
      </c>
      <c r="N368" t="str" cm="1">
        <f t="array" ref="N368">_xlfn.TEXTJOIN(", ", TRUE, _xlfn.UNIQUE(_xlfn.FILTERXML("&lt;t&gt;&lt;s&gt;" &amp; SUBSTITUTE(_xlfn.TEXTJOIN(", ", TRUE, _xlfn.UNIQUE(_xlfn._xlws.FILTER(IFERROR(VLOOKUP(LEFT(_xlfn.TEXTSPLIT(L368, ", "), FIND("-", _xlfn.TEXTSPLIT(L368, ", ")) - 1), Index!$F$8:$G$13, 2, FALSE), ""), IFERROR(VLOOKUP(LEFT(_xlfn.TEXTSPLIT(L368, ", "), FIND("-", _xlfn.TEXTSPLIT(L368, ", ")) - 1), Index!$F$8:$G$13, 2, FALSE), "") &lt;&gt; ""))), ", ", "&lt;/s&gt;&lt;s&gt;") &amp; "&lt;/s&gt;&lt;/t&gt;", "//s[normalize-space()]")))</f>
        <v>Ecological Sustainability</v>
      </c>
      <c r="O368" t="str" cm="1">
        <f t="array" ref="O368">IFERROR(INDEX(Index!$C$8:$C$58, MATCH(TRUE, ISNUMBER(SEARCH(Index!$C$8:$C$58, Articles_collection_modified!A368)), 0)), "")</f>
        <v>ES-2</v>
      </c>
      <c r="P368" t="str">
        <f>IFERROR(VLOOKUP(LEFT(O368, FIND("-", O368)-1), Index!$F$8:$G$13, 2, FALSE), "Not Found")</f>
        <v>Ecological Sustainability</v>
      </c>
      <c r="Q368" t="str">
        <f>IFERROR(VLOOKUP(O368, Index!$C$8:$D$58, 2, FALSE), "Not Found")</f>
        <v>Enhanced Emission Policy</v>
      </c>
    </row>
    <row r="369" spans="1:17" x14ac:dyDescent="0.3">
      <c r="A369" t="str">
        <f>LEFT(Articles_collection_modified!A369, FIND(",", Articles_collection_modified!A369) - 1)</f>
        <v>Ballard announces major fuel cell module order from Egypt - electrive.com</v>
      </c>
      <c r="B369" t="str">
        <f>MID(Articles_collection_modified!A369, FIND(",", Articles_collection_modified!A369) + 1, FIND(",", Articles_collection_modified!A369, FIND(",", Articles_collection_modified!A369) + 1) - FIND(",", Articles_collection_modified!A369) - 1)</f>
        <v>https://www.electrive.com/2025/03/05/ballard-announces-major-fuel-cell-module-order-from-egypt/</v>
      </c>
      <c r="C369" t="str">
        <f>IF(ISNUMBER(FIND(", vol",Articles_collection_modified!A369)), MID(Articles_collection_modified!A369, FIND(", vol", Articles_collection_modified!A369) + 5, FIND(",", Articles_collection_modified!A369, FIND(", vol", Articles_collection_modified!A369) + 5) - FIND(", vol", Articles_collection_modified!A369) - 5), MID(Articles_collection_modified!A369, FIND(",vol", Articles_collection_modified!A369) + 4, FIND(",", Articles_collection_modified!A369, FIND(",vol", Articles_collection_modified!A369) + 4) - FIND(",vol",Articles_collection_modified!A369) - 4))</f>
        <v>9</v>
      </c>
      <c r="D369" t="str">
        <f>IF(ISNUMBER(FIND(", 20", Articles_collection_modified!A369)), MID(Articles_collection_modified!A369, FIND(", 20", Articles_collection_modified!A369) + 2, FIND(",", Articles_collection_modified!A369, FIND(", 20", Articles_collection_modified!A369) + 2) - FIND(", 20", Articles_collection_modified!A369) - 2), MID(Articles_collection_modified!A369, FIND(",20", Articles_collection_modified!A369) + 1, FIND(",", Articles_collection_modified!A369, FIND(",20", Articles_collection_modified!A369) + 1) - FIND(",20", Articles_collection_modified!A369) - 1))</f>
        <v>2025-w10</v>
      </c>
      <c r="E369" t="str">
        <f t="shared" si="10"/>
        <v>2025</v>
      </c>
      <c r="F369" t="str">
        <f t="shared" si="11"/>
        <v>10</v>
      </c>
      <c r="G369" t="str" cm="1">
        <f t="array" ref="G369">_xlfn.TEXTJOIN(", ", TRUE, IF(ISNUMBER(SEARCH(Index!$A$8:$A$22, Articles_collection_modified!A369)), Index!$A$8:$A$22, ""))</f>
        <v>Mobile</v>
      </c>
      <c r="H369" t="str" cm="1">
        <f t="array" ref="H369">IFERROR(INDEX(Index!$A$8:$A$22, MATCH(TRUE, ISNUMBER(SEARCH(Index!$A$8:$A$22, Articles_collection_modified!A369)), 0)), "")</f>
        <v>Mobile</v>
      </c>
      <c r="I369" t="str" cm="1">
        <f t="array" ref="I369">IFERROR(INDEX(Index!$A$3:$A$5, MATCH(TRUE, ISNUMBER(SEARCH(Index!$A$3:$A$5, Articles_collection_modified!A369)), 0)), "")</f>
        <v>SEEP</v>
      </c>
      <c r="J369" t="str" cm="1">
        <f t="array" ref="J369">IFERROR(INDEX(Index!$A$25:$A$69, MATCH(TRUE, ISNUMBER(SEARCH(Index!$A$25:$A$69, Articles_collection_modified!A369)), 0)), "")</f>
        <v>market development</v>
      </c>
      <c r="K369" t="str" cm="1">
        <f t="array" ref="K369">IFERROR(INDEX(Index!$C$3:$C$5, MATCH(TRUE, ISNUMBER(SEARCH(Index!$C$3:$C$5, Articles_collection_modified!A369)), 0)), "")</f>
        <v>H1</v>
      </c>
      <c r="L369" t="str" cm="1">
        <f t="array" ref="L369">_xlfn.TEXTJOIN(", ", TRUE, IF(ISNUMBER(SEARCH(Index!$C$8:$C$58, Articles_collection_modified!A369)), Index!$C$8:$C$58, ""))</f>
        <v>ES-1, ES-2</v>
      </c>
      <c r="M369" t="str" cm="1">
        <f t="array" ref="M369">_xlfn.TEXTJOIN(", ", TRUE, IFERROR(VLOOKUP(_xlfn.TEXTSPLIT(L369, ", "), Index!$C$8:$D$58, 2, FALSE), ""))</f>
        <v>Green Cities, Enhanced Emission Policy</v>
      </c>
      <c r="N369" t="str" cm="1">
        <f t="array" ref="N369">_xlfn.TEXTJOIN(", ", TRUE, _xlfn.UNIQUE(_xlfn.FILTERXML("&lt;t&gt;&lt;s&gt;" &amp; SUBSTITUTE(_xlfn.TEXTJOIN(", ", TRUE, _xlfn.UNIQUE(_xlfn._xlws.FILTER(IFERROR(VLOOKUP(LEFT(_xlfn.TEXTSPLIT(L369, ", "), FIND("-", _xlfn.TEXTSPLIT(L369, ", ")) - 1), Index!$F$8:$G$13, 2, FALSE), ""), IFERROR(VLOOKUP(LEFT(_xlfn.TEXTSPLIT(L369, ", "), FIND("-", _xlfn.TEXTSPLIT(L369, ", ")) - 1), Index!$F$8:$G$13, 2, FALSE), "") &lt;&gt; ""))), ", ", "&lt;/s&gt;&lt;s&gt;") &amp; "&lt;/s&gt;&lt;/t&gt;", "//s[normalize-space()]")))</f>
        <v>Ecological Sustainability</v>
      </c>
      <c r="O369" t="str" cm="1">
        <f t="array" ref="O369">IFERROR(INDEX(Index!$C$8:$C$58, MATCH(TRUE, ISNUMBER(SEARCH(Index!$C$8:$C$58, Articles_collection_modified!A369)), 0)), "")</f>
        <v>ES-1</v>
      </c>
      <c r="P369" t="str">
        <f>IFERROR(VLOOKUP(LEFT(O369, FIND("-", O369)-1), Index!$F$8:$G$13, 2, FALSE), "Not Found")</f>
        <v>Ecological Sustainability</v>
      </c>
      <c r="Q369" t="str">
        <f>IFERROR(VLOOKUP(O369, Index!$C$8:$D$58, 2, FALSE), "Not Found")</f>
        <v>Green Cities</v>
      </c>
    </row>
    <row r="370" spans="1:17" x14ac:dyDescent="0.3">
      <c r="A370" t="str">
        <f>LEFT(Articles_collection_modified!A370, FIND(",", Articles_collection_modified!A370) - 1)</f>
        <v>EU initiative to improve battery recycling - electrive.com</v>
      </c>
      <c r="B370" t="str">
        <f>MID(Articles_collection_modified!A370, FIND(",", Articles_collection_modified!A370) + 1, FIND(",", Articles_collection_modified!A370, FIND(",", Articles_collection_modified!A370) + 1) - FIND(",", Articles_collection_modified!A370) - 1)</f>
        <v>https://www.electrive.com/2025/03/04/eu-initiative-to-improve-battery-recycling/</v>
      </c>
      <c r="C370" t="str">
        <f>IF(ISNUMBER(FIND(", vol",Articles_collection_modified!A370)), MID(Articles_collection_modified!A370, FIND(", vol", Articles_collection_modified!A370) + 5, FIND(",", Articles_collection_modified!A370, FIND(", vol", Articles_collection_modified!A370) + 5) - FIND(", vol", Articles_collection_modified!A370) - 5), MID(Articles_collection_modified!A370, FIND(",vol", Articles_collection_modified!A370) + 4, FIND(",", Articles_collection_modified!A370, FIND(",vol", Articles_collection_modified!A370) + 4) - FIND(",vol",Articles_collection_modified!A370) - 4))</f>
        <v>9</v>
      </c>
      <c r="D370" t="str">
        <f>IF(ISNUMBER(FIND(", 20", Articles_collection_modified!A370)), MID(Articles_collection_modified!A370, FIND(", 20", Articles_collection_modified!A370) + 2, FIND(",", Articles_collection_modified!A370, FIND(", 20", Articles_collection_modified!A370) + 2) - FIND(", 20", Articles_collection_modified!A370) - 2), MID(Articles_collection_modified!A370, FIND(",20", Articles_collection_modified!A370) + 1, FIND(",", Articles_collection_modified!A370, FIND(",20", Articles_collection_modified!A370) + 1) - FIND(",20", Articles_collection_modified!A370) - 1))</f>
        <v>2025-w10</v>
      </c>
      <c r="E370" t="str">
        <f t="shared" si="10"/>
        <v>2025</v>
      </c>
      <c r="F370" t="str">
        <f t="shared" si="11"/>
        <v>10</v>
      </c>
      <c r="G370" t="str" cm="1">
        <f t="array" ref="G370">_xlfn.TEXTJOIN(", ", TRUE, IF(ISNUMBER(SEARCH(Index!$A$8:$A$22, Articles_collection_modified!A370)), Index!$A$8:$A$22, ""))</f>
        <v>Battery, Sustainability</v>
      </c>
      <c r="H370" t="str" cm="1">
        <f t="array" ref="H370">IFERROR(INDEX(Index!$A$8:$A$22, MATCH(TRUE, ISNUMBER(SEARCH(Index!$A$8:$A$22, Articles_collection_modified!A370)), 0)), "")</f>
        <v>Battery</v>
      </c>
      <c r="I370" t="str" cm="1">
        <f t="array" ref="I370">IFERROR(INDEX(Index!$A$3:$A$5, MATCH(TRUE, ISNUMBER(SEARCH(Index!$A$3:$A$5, Articles_collection_modified!A370)), 0)), "")</f>
        <v>Technology</v>
      </c>
      <c r="J370" t="str" cm="1">
        <f t="array" ref="J370">IFERROR(INDEX(Index!$A$25:$A$69, MATCH(TRUE, ISNUMBER(SEARCH(Index!$A$25:$A$69, Articles_collection_modified!A370)), 0)), "")</f>
        <v>Research</v>
      </c>
      <c r="K370" t="str" cm="1">
        <f t="array" ref="K370">IFERROR(INDEX(Index!$C$3:$C$5, MATCH(TRUE, ISNUMBER(SEARCH(Index!$C$3:$C$5, Articles_collection_modified!A370)), 0)), "")</f>
        <v>H3</v>
      </c>
      <c r="L370" t="str" cm="1">
        <f t="array" ref="L370">_xlfn.TEXTJOIN(", ", TRUE, IF(ISNUMBER(SEARCH(Index!$C$8:$C$58, Articles_collection_modified!A370)), Index!$C$8:$C$58, ""))</f>
        <v>ES-2, ES-4</v>
      </c>
      <c r="M370" t="str" cm="1">
        <f t="array" ref="M370">_xlfn.TEXTJOIN(", ", TRUE, IFERROR(VLOOKUP(_xlfn.TEXTSPLIT(L370, ", "), Index!$C$8:$D$58, 2, FALSE), ""))</f>
        <v>Enhanced Emission Policy, Circular Economy</v>
      </c>
      <c r="N370" t="str" cm="1">
        <f t="array" ref="N370">_xlfn.TEXTJOIN(", ", TRUE, _xlfn.UNIQUE(_xlfn.FILTERXML("&lt;t&gt;&lt;s&gt;" &amp; SUBSTITUTE(_xlfn.TEXTJOIN(", ", TRUE, _xlfn.UNIQUE(_xlfn._xlws.FILTER(IFERROR(VLOOKUP(LEFT(_xlfn.TEXTSPLIT(L370, ", "), FIND("-", _xlfn.TEXTSPLIT(L370, ", ")) - 1), Index!$F$8:$G$13, 2, FALSE), ""), IFERROR(VLOOKUP(LEFT(_xlfn.TEXTSPLIT(L370, ", "), FIND("-", _xlfn.TEXTSPLIT(L370, ", ")) - 1), Index!$F$8:$G$13, 2, FALSE), "") &lt;&gt; ""))), ", ", "&lt;/s&gt;&lt;s&gt;") &amp; "&lt;/s&gt;&lt;/t&gt;", "//s[normalize-space()]")))</f>
        <v>Ecological Sustainability</v>
      </c>
      <c r="O370" t="str" cm="1">
        <f t="array" ref="O370">IFERROR(INDEX(Index!$C$8:$C$58, MATCH(TRUE, ISNUMBER(SEARCH(Index!$C$8:$C$58, Articles_collection_modified!A370)), 0)), "")</f>
        <v>ES-2</v>
      </c>
      <c r="P370" t="str">
        <f>IFERROR(VLOOKUP(LEFT(O370, FIND("-", O370)-1), Index!$F$8:$G$13, 2, FALSE), "Not Found")</f>
        <v>Ecological Sustainability</v>
      </c>
      <c r="Q370" t="str">
        <f>IFERROR(VLOOKUP(O370, Index!$C$8:$D$58, 2, FALSE), "Not Found")</f>
        <v>Enhanced Emission Policy</v>
      </c>
    </row>
    <row r="371" spans="1:17" x14ac:dyDescent="0.3">
      <c r="A371" t="str">
        <f>LEFT(Articles_collection_modified!A371, FIND(",", Articles_collection_modified!A371) - 1)</f>
        <v>H2 Mobility to shut down 22 hydrogen fuel stations in Germany - electrive.com</v>
      </c>
      <c r="B371" t="str">
        <f>MID(Articles_collection_modified!A371, FIND(",", Articles_collection_modified!A371) + 1, FIND(",", Articles_collection_modified!A371, FIND(",", Articles_collection_modified!A371) + 1) - FIND(",", Articles_collection_modified!A371) - 1)</f>
        <v>https://www.electrive.com/2025/03/03/h2-mobility-to-shut-down-22-hydrogen-fuel-stations-in-germany/</v>
      </c>
      <c r="C371" t="str">
        <f>IF(ISNUMBER(FIND(", vol",Articles_collection_modified!A371)), MID(Articles_collection_modified!A371, FIND(", vol", Articles_collection_modified!A371) + 5, FIND(",", Articles_collection_modified!A371, FIND(", vol", Articles_collection_modified!A371) + 5) - FIND(", vol", Articles_collection_modified!A371) - 5), MID(Articles_collection_modified!A371, FIND(",vol", Articles_collection_modified!A371) + 4, FIND(",", Articles_collection_modified!A371, FIND(",vol", Articles_collection_modified!A371) + 4) - FIND(",vol",Articles_collection_modified!A371) - 4))</f>
        <v>9</v>
      </c>
      <c r="D371" t="str">
        <f>IF(ISNUMBER(FIND(", 20", Articles_collection_modified!A371)), MID(Articles_collection_modified!A371, FIND(", 20", Articles_collection_modified!A371) + 2, FIND(",", Articles_collection_modified!A371, FIND(", 20", Articles_collection_modified!A371) + 2) - FIND(", 20", Articles_collection_modified!A371) - 2), MID(Articles_collection_modified!A371, FIND(",20", Articles_collection_modified!A371) + 1, FIND(",", Articles_collection_modified!A371, FIND(",20", Articles_collection_modified!A371) + 1) - FIND(",20", Articles_collection_modified!A371) - 1))</f>
        <v>2025-w09</v>
      </c>
      <c r="E371" t="str">
        <f t="shared" si="10"/>
        <v>2025</v>
      </c>
      <c r="F371" t="str">
        <f t="shared" si="11"/>
        <v>09</v>
      </c>
      <c r="G371" t="str" cm="1">
        <f t="array" ref="G371">_xlfn.TEXTJOIN(", ", TRUE, IF(ISNUMBER(SEARCH(Index!$A$8:$A$22, Articles_collection_modified!A371)), Index!$A$8:$A$22, ""))</f>
        <v>Mobile</v>
      </c>
      <c r="H371" t="str" cm="1">
        <f t="array" ref="H371">IFERROR(INDEX(Index!$A$8:$A$22, MATCH(TRUE, ISNUMBER(SEARCH(Index!$A$8:$A$22, Articles_collection_modified!A371)), 0)), "")</f>
        <v>Mobile</v>
      </c>
      <c r="I371" t="str" cm="1">
        <f t="array" ref="I371">IFERROR(INDEX(Index!$A$3:$A$5, MATCH(TRUE, ISNUMBER(SEARCH(Index!$A$3:$A$5, Articles_collection_modified!A371)), 0)), "")</f>
        <v>SEEP</v>
      </c>
      <c r="J371" t="str" cm="1">
        <f t="array" ref="J371">IFERROR(INDEX(Index!$A$25:$A$69, MATCH(TRUE, ISNUMBER(SEARCH(Index!$A$25:$A$69, Articles_collection_modified!A371)), 0)), "")</f>
        <v>market development</v>
      </c>
      <c r="K371" t="str" cm="1">
        <f t="array" ref="K371">IFERROR(INDEX(Index!$C$3:$C$5, MATCH(TRUE, ISNUMBER(SEARCH(Index!$C$3:$C$5, Articles_collection_modified!A371)), 0)), "")</f>
        <v>H1</v>
      </c>
      <c r="L371" t="str" cm="1">
        <f t="array" ref="L371">_xlfn.TEXTJOIN(", ", TRUE, IF(ISNUMBER(SEARCH(Index!$C$8:$C$58, Articles_collection_modified!A371)), Index!$C$8:$C$58, ""))</f>
        <v>ES-1, ES-2</v>
      </c>
      <c r="M371" t="str" cm="1">
        <f t="array" ref="M371">_xlfn.TEXTJOIN(", ", TRUE, IFERROR(VLOOKUP(_xlfn.TEXTSPLIT(L371, ", "), Index!$C$8:$D$58, 2, FALSE), ""))</f>
        <v>Green Cities, Enhanced Emission Policy</v>
      </c>
      <c r="N371" t="str" cm="1">
        <f t="array" ref="N371">_xlfn.TEXTJOIN(", ", TRUE, _xlfn.UNIQUE(_xlfn.FILTERXML("&lt;t&gt;&lt;s&gt;" &amp; SUBSTITUTE(_xlfn.TEXTJOIN(", ", TRUE, _xlfn.UNIQUE(_xlfn._xlws.FILTER(IFERROR(VLOOKUP(LEFT(_xlfn.TEXTSPLIT(L371, ", "), FIND("-", _xlfn.TEXTSPLIT(L371, ", ")) - 1), Index!$F$8:$G$13, 2, FALSE), ""), IFERROR(VLOOKUP(LEFT(_xlfn.TEXTSPLIT(L371, ", "), FIND("-", _xlfn.TEXTSPLIT(L371, ", ")) - 1), Index!$F$8:$G$13, 2, FALSE), "") &lt;&gt; ""))), ", ", "&lt;/s&gt;&lt;s&gt;") &amp; "&lt;/s&gt;&lt;/t&gt;", "//s[normalize-space()]")))</f>
        <v>Ecological Sustainability</v>
      </c>
      <c r="O371" t="str" cm="1">
        <f t="array" ref="O371">IFERROR(INDEX(Index!$C$8:$C$58, MATCH(TRUE, ISNUMBER(SEARCH(Index!$C$8:$C$58, Articles_collection_modified!A371)), 0)), "")</f>
        <v>ES-1</v>
      </c>
      <c r="P371" t="str">
        <f>IFERROR(VLOOKUP(LEFT(O371, FIND("-", O371)-1), Index!$F$8:$G$13, 2, FALSE), "Not Found")</f>
        <v>Ecological Sustainability</v>
      </c>
      <c r="Q371" t="str">
        <f>IFERROR(VLOOKUP(O371, Index!$C$8:$D$58, 2, FALSE), "Not Found")</f>
        <v>Green Cities</v>
      </c>
    </row>
    <row r="372" spans="1:17" x14ac:dyDescent="0.3">
      <c r="A372" t="str">
        <f>LEFT(Articles_collection_modified!A372, FIND(",", Articles_collection_modified!A372) - 1)</f>
        <v>Idemitsu Kosan builds plant for lithium sulphide - electrive.com</v>
      </c>
      <c r="B372" t="str">
        <f>MID(Articles_collection_modified!A372, FIND(",", Articles_collection_modified!A372) + 1, FIND(",", Articles_collection_modified!A372, FIND(",", Articles_collection_modified!A372) + 1) - FIND(",", Articles_collection_modified!A372) - 1)</f>
        <v>https://www.electrive.com/2025/03/01/idemitsu-kosan-builds-plant-for-lithium-sulphide/</v>
      </c>
      <c r="C372" t="str">
        <f>IF(ISNUMBER(FIND(", vol",Articles_collection_modified!A372)), MID(Articles_collection_modified!A372, FIND(", vol", Articles_collection_modified!A372) + 5, FIND(",", Articles_collection_modified!A372, FIND(", vol", Articles_collection_modified!A372) + 5) - FIND(", vol", Articles_collection_modified!A372) - 5), MID(Articles_collection_modified!A372, FIND(",vol", Articles_collection_modified!A372) + 4, FIND(",", Articles_collection_modified!A372, FIND(",vol", Articles_collection_modified!A372) + 4) - FIND(",vol",Articles_collection_modified!A372) - 4))</f>
        <v>9</v>
      </c>
      <c r="D372" t="str">
        <f>IF(ISNUMBER(FIND(", 20", Articles_collection_modified!A372)), MID(Articles_collection_modified!A372, FIND(", 20", Articles_collection_modified!A372) + 2, FIND(",", Articles_collection_modified!A372, FIND(", 20", Articles_collection_modified!A372) + 2) - FIND(", 20", Articles_collection_modified!A372) - 2), MID(Articles_collection_modified!A372, FIND(",20", Articles_collection_modified!A372) + 1, FIND(",", Articles_collection_modified!A372, FIND(",20", Articles_collection_modified!A372) + 1) - FIND(",20", Articles_collection_modified!A372) - 1))</f>
        <v>2025-w09</v>
      </c>
      <c r="E372" t="str">
        <f t="shared" si="10"/>
        <v>2025</v>
      </c>
      <c r="F372" t="str">
        <f t="shared" si="11"/>
        <v>09</v>
      </c>
      <c r="G372" t="str" cm="1">
        <f t="array" ref="G372">_xlfn.TEXTJOIN(", ", TRUE, IF(ISNUMBER(SEARCH(Index!$A$8:$A$22, Articles_collection_modified!A372)), Index!$A$8:$A$22, ""))</f>
        <v>Battery</v>
      </c>
      <c r="H372" t="str" cm="1">
        <f t="array" ref="H372">IFERROR(INDEX(Index!$A$8:$A$22, MATCH(TRUE, ISNUMBER(SEARCH(Index!$A$8:$A$22, Articles_collection_modified!A372)), 0)), "")</f>
        <v>Battery</v>
      </c>
      <c r="I372" t="str" cm="1">
        <f t="array" ref="I372">IFERROR(INDEX(Index!$A$3:$A$5, MATCH(TRUE, ISNUMBER(SEARCH(Index!$A$3:$A$5, Articles_collection_modified!A372)), 0)), "")</f>
        <v>SEEP</v>
      </c>
      <c r="J372" t="str" cm="1">
        <f t="array" ref="J372">IFERROR(INDEX(Index!$A$25:$A$69, MATCH(TRUE, ISNUMBER(SEARCH(Index!$A$25:$A$69, Articles_collection_modified!A372)), 0)), "")</f>
        <v>market development</v>
      </c>
      <c r="K372" t="str" cm="1">
        <f t="array" ref="K372">IFERROR(INDEX(Index!$C$3:$C$5, MATCH(TRUE, ISNUMBER(SEARCH(Index!$C$3:$C$5, Articles_collection_modified!A372)), 0)), "")</f>
        <v>H2</v>
      </c>
      <c r="L372" t="str" cm="1">
        <f t="array" ref="L372">_xlfn.TEXTJOIN(", ", TRUE, IF(ISNUMBER(SEARCH(Index!$C$8:$C$58, Articles_collection_modified!A372)), Index!$C$8:$C$58, ""))</f>
        <v/>
      </c>
      <c r="M372" t="str" cm="1">
        <f t="array" ref="M372">_xlfn.TEXTJOIN(", ", TRUE, IFERROR(VLOOKUP(_xlfn.TEXTSPLIT(L372, ", "), Index!$C$8:$D$58, 2, FALSE), ""))</f>
        <v/>
      </c>
      <c r="N372" t="e" cm="1" vm="1">
        <f t="array" ref="N372">_xlfn.TEXTJOIN(", ", TRUE, _xlfn.UNIQUE(_xlfn.FILTERXML("&lt;t&gt;&lt;s&gt;" &amp; SUBSTITUTE(_xlfn.TEXTJOIN(", ", TRUE, _xlfn.UNIQUE(_xlfn._xlws.FILTER(IFERROR(VLOOKUP(LEFT(_xlfn.TEXTSPLIT(L372, ", "), FIND("-", _xlfn.TEXTSPLIT(L372, ", ")) - 1), Index!$F$8:$G$13, 2, FALSE), ""), IFERROR(VLOOKUP(LEFT(_xlfn.TEXTSPLIT(L372, ", "), FIND("-", _xlfn.TEXTSPLIT(L372, ", ")) - 1), Index!$F$8:$G$13, 2, FALSE), "") &lt;&gt; ""))), ", ", "&lt;/s&gt;&lt;s&gt;") &amp; "&lt;/s&gt;&lt;/t&gt;", "//s[normalize-space()]")))</f>
        <v>#VALUE!</v>
      </c>
      <c r="O372" t="str" cm="1">
        <f t="array" ref="O372">IFERROR(INDEX(Index!$C$8:$C$58, MATCH(TRUE, ISNUMBER(SEARCH(Index!$C$8:$C$58, Articles_collection_modified!A372)), 0)), "")</f>
        <v/>
      </c>
      <c r="P372" t="str">
        <f>IFERROR(VLOOKUP(LEFT(O372, FIND("-", O372)-1), Index!$F$8:$G$13, 2, FALSE), "Not Found")</f>
        <v>Not Found</v>
      </c>
      <c r="Q372" t="str">
        <f>IFERROR(VLOOKUP(O372, Index!$C$8:$D$58, 2, FALSE), "Not Found")</f>
        <v>Not Found</v>
      </c>
    </row>
    <row r="373" spans="1:17" x14ac:dyDescent="0.3">
      <c r="A373" t="str">
        <f>LEFT(Articles_collection_modified!A373, FIND(",", Articles_collection_modified!A373) - 1)</f>
        <v>Dump Pump for Hydraulic Applications</v>
      </c>
      <c r="B373" t="str">
        <f>MID(Articles_collection_modified!A373, FIND(",", Articles_collection_modified!A373) + 1, FIND(",", Articles_collection_modified!A373, FIND(",", Articles_collection_modified!A373) + 1) - FIND(",", Articles_collection_modified!A373) - 1)</f>
        <v>https://www.oemoffhighway.com/fluid-power/pumps-motors/hydraulic-pumps/article/22934544/eaton-hydraulics-dump-pump-for-hydraulic-applications</v>
      </c>
      <c r="C373" t="str">
        <f>IF(ISNUMBER(FIND(", vol",Articles_collection_modified!A373)), MID(Articles_collection_modified!A373, FIND(", vol", Articles_collection_modified!A373) + 5, FIND(",", Articles_collection_modified!A373, FIND(", vol", Articles_collection_modified!A373) + 5) - FIND(", vol", Articles_collection_modified!A373) - 5), MID(Articles_collection_modified!A373, FIND(",vol", Articles_collection_modified!A373) + 4, FIND(",", Articles_collection_modified!A373, FIND(",vol", Articles_collection_modified!A373) + 4) - FIND(",vol",Articles_collection_modified!A373) - 4))</f>
        <v>8</v>
      </c>
      <c r="D373" t="str">
        <f>IF(ISNUMBER(FIND(", 20", Articles_collection_modified!A373)), MID(Articles_collection_modified!A373, FIND(", 20", Articles_collection_modified!A373) + 2, FIND(",", Articles_collection_modified!A373, FIND(", 20", Articles_collection_modified!A373) + 2) - FIND(", 20", Articles_collection_modified!A373) - 2), MID(Articles_collection_modified!A373, FIND(",20", Articles_collection_modified!A373) + 1, FIND(",", Articles_collection_modified!A373, FIND(",20", Articles_collection_modified!A373) + 1) - FIND(",20", Articles_collection_modified!A373) - 1))</f>
        <v>2025-w09</v>
      </c>
      <c r="E373" t="str">
        <f t="shared" si="10"/>
        <v>2025</v>
      </c>
      <c r="F373" t="str">
        <f t="shared" si="11"/>
        <v>09</v>
      </c>
      <c r="G373" t="str" cm="1">
        <f t="array" ref="G373">_xlfn.TEXTJOIN(", ", TRUE, IF(ISNUMBER(SEARCH(Index!$A$8:$A$22, Articles_collection_modified!A373)), Index!$A$8:$A$22, ""))</f>
        <v>Hydraulics</v>
      </c>
      <c r="H373" t="str" cm="1">
        <f t="array" ref="H373">IFERROR(INDEX(Index!$A$8:$A$22, MATCH(TRUE, ISNUMBER(SEARCH(Index!$A$8:$A$22, Articles_collection_modified!A373)), 0)), "")</f>
        <v>Hydraulics</v>
      </c>
      <c r="I373" t="str" cm="1">
        <f t="array" ref="I373">IFERROR(INDEX(Index!$A$3:$A$5, MATCH(TRUE, ISNUMBER(SEARCH(Index!$A$3:$A$5, Articles_collection_modified!A373)), 0)), "")</f>
        <v>product release</v>
      </c>
      <c r="J373" t="str" cm="1">
        <f t="array" ref="J373">IFERROR(INDEX(Index!$A$25:$A$69, MATCH(TRUE, ISNUMBER(SEARCH(Index!$A$25:$A$69, Articles_collection_modified!A373)), 0)), "")</f>
        <v>Pump</v>
      </c>
      <c r="K373" t="str" cm="1">
        <f t="array" ref="K373">IFERROR(INDEX(Index!$C$3:$C$5, MATCH(TRUE, ISNUMBER(SEARCH(Index!$C$3:$C$5, Articles_collection_modified!A373)), 0)), "")</f>
        <v>H1</v>
      </c>
      <c r="L373" t="str" cm="1">
        <f t="array" ref="L373">_xlfn.TEXTJOIN(", ", TRUE, IF(ISNUMBER(SEARCH(Index!$C$8:$C$58, Articles_collection_modified!A373)), Index!$C$8:$C$58, ""))</f>
        <v/>
      </c>
      <c r="M373" t="str" cm="1">
        <f t="array" ref="M373">_xlfn.TEXTJOIN(", ", TRUE, IFERROR(VLOOKUP(_xlfn.TEXTSPLIT(L373, ", "), Index!$C$8:$D$58, 2, FALSE), ""))</f>
        <v/>
      </c>
      <c r="N373" t="e" cm="1" vm="1">
        <f t="array" ref="N373">_xlfn.TEXTJOIN(", ", TRUE, _xlfn.UNIQUE(_xlfn.FILTERXML("&lt;t&gt;&lt;s&gt;" &amp; SUBSTITUTE(_xlfn.TEXTJOIN(", ", TRUE, _xlfn.UNIQUE(_xlfn._xlws.FILTER(IFERROR(VLOOKUP(LEFT(_xlfn.TEXTSPLIT(L373, ", "), FIND("-", _xlfn.TEXTSPLIT(L373, ", ")) - 1), Index!$F$8:$G$13, 2, FALSE), ""), IFERROR(VLOOKUP(LEFT(_xlfn.TEXTSPLIT(L373, ", "), FIND("-", _xlfn.TEXTSPLIT(L373, ", ")) - 1), Index!$F$8:$G$13, 2, FALSE), "") &lt;&gt; ""))), ", ", "&lt;/s&gt;&lt;s&gt;") &amp; "&lt;/s&gt;&lt;/t&gt;", "//s[normalize-space()]")))</f>
        <v>#VALUE!</v>
      </c>
      <c r="O373" t="str" cm="1">
        <f t="array" ref="O373">IFERROR(INDEX(Index!$C$8:$C$58, MATCH(TRUE, ISNUMBER(SEARCH(Index!$C$8:$C$58, Articles_collection_modified!A373)), 0)), "")</f>
        <v/>
      </c>
      <c r="P373" t="str">
        <f>IFERROR(VLOOKUP(LEFT(O373, FIND("-", O373)-1), Index!$F$8:$G$13, 2, FALSE), "Not Found")</f>
        <v>Not Found</v>
      </c>
      <c r="Q373" t="str">
        <f>IFERROR(VLOOKUP(O373, Index!$C$8:$D$58, 2, FALSE), "Not Found")</f>
        <v>Not Found</v>
      </c>
    </row>
    <row r="374" spans="1:17" x14ac:dyDescent="0.3">
      <c r="A374" t="str">
        <f>LEFT(Articles_collection_modified!A374, FIND(",", Articles_collection_modified!A374) - 1)</f>
        <v>Danfoss Power Solutions to showcase system solutions for construction mining machinery at bauma 2025 - Fluid Power Journal</v>
      </c>
      <c r="B374" t="str">
        <f>MID(Articles_collection_modified!A374, FIND(",", Articles_collection_modified!A374) + 1, FIND(",", Articles_collection_modified!A374, FIND(",", Articles_collection_modified!A374) + 1) - FIND(",", Articles_collection_modified!A374) - 1)</f>
        <v>https://fluidpowerjournal.com/danfoss-power-solutions-to-showcase-system-solutions-for-construction-mining-machinery-at-bauma-2025/</v>
      </c>
      <c r="C374" t="str">
        <f>IF(ISNUMBER(FIND(", vol",Articles_collection_modified!A374)), MID(Articles_collection_modified!A374, FIND(", vol", Articles_collection_modified!A374) + 5, FIND(",", Articles_collection_modified!A374, FIND(", vol", Articles_collection_modified!A374) + 5) - FIND(", vol", Articles_collection_modified!A374) - 5), MID(Articles_collection_modified!A374, FIND(",vol", Articles_collection_modified!A374) + 4, FIND(",", Articles_collection_modified!A374, FIND(",vol", Articles_collection_modified!A374) + 4) - FIND(",vol",Articles_collection_modified!A374) - 4))</f>
        <v>9</v>
      </c>
      <c r="D374" t="str">
        <f>IF(ISNUMBER(FIND(", 20", Articles_collection_modified!A374)), MID(Articles_collection_modified!A374, FIND(", 20", Articles_collection_modified!A374) + 2, FIND(",", Articles_collection_modified!A374, FIND(", 20", Articles_collection_modified!A374) + 2) - FIND(", 20", Articles_collection_modified!A374) - 2), MID(Articles_collection_modified!A374, FIND(",20", Articles_collection_modified!A374) + 1, FIND(",", Articles_collection_modified!A374, FIND(",20", Articles_collection_modified!A374) + 1) - FIND(",20", Articles_collection_modified!A374) - 1))</f>
        <v>2025-w10</v>
      </c>
      <c r="E374" t="str">
        <f t="shared" si="10"/>
        <v>2025</v>
      </c>
      <c r="F374" t="str">
        <f t="shared" si="11"/>
        <v>10</v>
      </c>
      <c r="G374" t="str" cm="1">
        <f t="array" ref="G374">_xlfn.TEXTJOIN(", ", TRUE, IF(ISNUMBER(SEARCH(Index!$A$8:$A$22, Articles_collection_modified!A374)), Index!$A$8:$A$22, ""))</f>
        <v>Hydraulics</v>
      </c>
      <c r="H374" t="str" cm="1">
        <f t="array" ref="H374">IFERROR(INDEX(Index!$A$8:$A$22, MATCH(TRUE, ISNUMBER(SEARCH(Index!$A$8:$A$22, Articles_collection_modified!A374)), 0)), "")</f>
        <v>Hydraulics</v>
      </c>
      <c r="I374" t="str" cm="1">
        <f t="array" ref="I374">IFERROR(INDEX(Index!$A$3:$A$5, MATCH(TRUE, ISNUMBER(SEARCH(Index!$A$3:$A$5, Articles_collection_modified!A374)), 0)), "")</f>
        <v>SEEP</v>
      </c>
      <c r="J374" t="str" cm="1">
        <f t="array" ref="J374">IFERROR(INDEX(Index!$A$25:$A$69, MATCH(TRUE, ISNUMBER(SEARCH(Index!$A$25:$A$69, Articles_collection_modified!A374)), 0)), "")</f>
        <v>market development</v>
      </c>
      <c r="K374" t="str" cm="1">
        <f t="array" ref="K374">IFERROR(INDEX(Index!$C$3:$C$5, MATCH(TRUE, ISNUMBER(SEARCH(Index!$C$3:$C$5, Articles_collection_modified!A374)), 0)), "")</f>
        <v>H1</v>
      </c>
      <c r="L374" t="str" cm="1">
        <f t="array" ref="L374">_xlfn.TEXTJOIN(", ", TRUE, IF(ISNUMBER(SEARCH(Index!$C$8:$C$58, Articles_collection_modified!A374)), Index!$C$8:$C$58, ""))</f>
        <v/>
      </c>
      <c r="M374" t="str" cm="1">
        <f t="array" ref="M374">_xlfn.TEXTJOIN(", ", TRUE, IFERROR(VLOOKUP(_xlfn.TEXTSPLIT(L374, ", "), Index!$C$8:$D$58, 2, FALSE), ""))</f>
        <v/>
      </c>
      <c r="N374" t="e" cm="1" vm="1">
        <f t="array" ref="N374">_xlfn.TEXTJOIN(", ", TRUE, _xlfn.UNIQUE(_xlfn.FILTERXML("&lt;t&gt;&lt;s&gt;" &amp; SUBSTITUTE(_xlfn.TEXTJOIN(", ", TRUE, _xlfn.UNIQUE(_xlfn._xlws.FILTER(IFERROR(VLOOKUP(LEFT(_xlfn.TEXTSPLIT(L374, ", "), FIND("-", _xlfn.TEXTSPLIT(L374, ", ")) - 1), Index!$F$8:$G$13, 2, FALSE), ""), IFERROR(VLOOKUP(LEFT(_xlfn.TEXTSPLIT(L374, ", "), FIND("-", _xlfn.TEXTSPLIT(L374, ", ")) - 1), Index!$F$8:$G$13, 2, FALSE), "") &lt;&gt; ""))), ", ", "&lt;/s&gt;&lt;s&gt;") &amp; "&lt;/s&gt;&lt;/t&gt;", "//s[normalize-space()]")))</f>
        <v>#VALUE!</v>
      </c>
      <c r="O374" t="str" cm="1">
        <f t="array" ref="O374">IFERROR(INDEX(Index!$C$8:$C$58, MATCH(TRUE, ISNUMBER(SEARCH(Index!$C$8:$C$58, Articles_collection_modified!A374)), 0)), "")</f>
        <v/>
      </c>
      <c r="P374" t="str">
        <f>IFERROR(VLOOKUP(LEFT(O374, FIND("-", O374)-1), Index!$F$8:$G$13, 2, FALSE), "Not Found")</f>
        <v>Not Found</v>
      </c>
      <c r="Q374" t="str">
        <f>IFERROR(VLOOKUP(O374, Index!$C$8:$D$58, 2, FALSE), "Not Found")</f>
        <v>Not Found</v>
      </c>
    </row>
    <row r="375" spans="1:17" x14ac:dyDescent="0.3">
      <c r="A375" t="str">
        <f>LEFT(Articles_collection_modified!A375, FIND(",", Articles_collection_modified!A375) - 1)</f>
        <v>Danfoss Power Solutions breaks ground on new campus in Pune India - Fluid Power World</v>
      </c>
      <c r="B375" t="str">
        <f>MID(Articles_collection_modified!A375, FIND(",", Articles_collection_modified!A375) + 1, FIND(",", Articles_collection_modified!A375, FIND(",", Articles_collection_modified!A375) + 1) - FIND(",", Articles_collection_modified!A375) - 1)</f>
        <v>https://www.fluidpowerworld.com/danfoss-power-solutions-breaks-ground-on-new-campus-in-pune-india/</v>
      </c>
      <c r="C375" t="str">
        <f>IF(ISNUMBER(FIND(", vol",Articles_collection_modified!A375)), MID(Articles_collection_modified!A375, FIND(", vol", Articles_collection_modified!A375) + 5, FIND(",", Articles_collection_modified!A375, FIND(", vol", Articles_collection_modified!A375) + 5) - FIND(", vol", Articles_collection_modified!A375) - 5), MID(Articles_collection_modified!A375, FIND(",vol", Articles_collection_modified!A375) + 4, FIND(",", Articles_collection_modified!A375, FIND(",vol", Articles_collection_modified!A375) + 4) - FIND(",vol",Articles_collection_modified!A375) - 4))</f>
        <v>9</v>
      </c>
      <c r="D375" t="str">
        <f>IF(ISNUMBER(FIND(", 20", Articles_collection_modified!A375)), MID(Articles_collection_modified!A375, FIND(", 20", Articles_collection_modified!A375) + 2, FIND(",", Articles_collection_modified!A375, FIND(", 20", Articles_collection_modified!A375) + 2) - FIND(", 20", Articles_collection_modified!A375) - 2), MID(Articles_collection_modified!A375, FIND(",20", Articles_collection_modified!A375) + 1, FIND(",", Articles_collection_modified!A375, FIND(",20", Articles_collection_modified!A375) + 1) - FIND(",20", Articles_collection_modified!A375) - 1))</f>
        <v>2025-w11</v>
      </c>
      <c r="E375" t="str">
        <f t="shared" si="10"/>
        <v>2025</v>
      </c>
      <c r="F375" t="str">
        <f t="shared" si="11"/>
        <v>11</v>
      </c>
      <c r="G375" t="str" cm="1">
        <f t="array" ref="G375">_xlfn.TEXTJOIN(", ", TRUE, IF(ISNUMBER(SEARCH(Index!$A$8:$A$22, Articles_collection_modified!A375)), Index!$A$8:$A$22, ""))</f>
        <v>Hydraulics</v>
      </c>
      <c r="H375" t="str" cm="1">
        <f t="array" ref="H375">IFERROR(INDEX(Index!$A$8:$A$22, MATCH(TRUE, ISNUMBER(SEARCH(Index!$A$8:$A$22, Articles_collection_modified!A375)), 0)), "")</f>
        <v>Hydraulics</v>
      </c>
      <c r="I375" t="str" cm="1">
        <f t="array" ref="I375">IFERROR(INDEX(Index!$A$3:$A$5, MATCH(TRUE, ISNUMBER(SEARCH(Index!$A$3:$A$5, Articles_collection_modified!A375)), 0)), "")</f>
        <v>SEEP</v>
      </c>
      <c r="J375" t="str" cm="1">
        <f t="array" ref="J375">IFERROR(INDEX(Index!$A$25:$A$69, MATCH(TRUE, ISNUMBER(SEARCH(Index!$A$25:$A$69, Articles_collection_modified!A375)), 0)), "")</f>
        <v>investment</v>
      </c>
      <c r="K375" t="str" cm="1">
        <f t="array" ref="K375">IFERROR(INDEX(Index!$C$3:$C$5, MATCH(TRUE, ISNUMBER(SEARCH(Index!$C$3:$C$5, Articles_collection_modified!A375)), 0)), "")</f>
        <v>H2</v>
      </c>
      <c r="L375" t="str" cm="1">
        <f t="array" ref="L375">_xlfn.TEXTJOIN(", ", TRUE, IF(ISNUMBER(SEARCH(Index!$C$8:$C$58, Articles_collection_modified!A375)), Index!$C$8:$C$58, ""))</f>
        <v/>
      </c>
      <c r="M375" t="str" cm="1">
        <f t="array" ref="M375">_xlfn.TEXTJOIN(", ", TRUE, IFERROR(VLOOKUP(_xlfn.TEXTSPLIT(L375, ", "), Index!$C$8:$D$58, 2, FALSE), ""))</f>
        <v/>
      </c>
      <c r="N375" t="e" cm="1" vm="1">
        <f t="array" ref="N375">_xlfn.TEXTJOIN(", ", TRUE, _xlfn.UNIQUE(_xlfn.FILTERXML("&lt;t&gt;&lt;s&gt;" &amp; SUBSTITUTE(_xlfn.TEXTJOIN(", ", TRUE, _xlfn.UNIQUE(_xlfn._xlws.FILTER(IFERROR(VLOOKUP(LEFT(_xlfn.TEXTSPLIT(L375, ", "), FIND("-", _xlfn.TEXTSPLIT(L375, ", ")) - 1), Index!$F$8:$G$13, 2, FALSE), ""), IFERROR(VLOOKUP(LEFT(_xlfn.TEXTSPLIT(L375, ", "), FIND("-", _xlfn.TEXTSPLIT(L375, ", ")) - 1), Index!$F$8:$G$13, 2, FALSE), "") &lt;&gt; ""))), ", ", "&lt;/s&gt;&lt;s&gt;") &amp; "&lt;/s&gt;&lt;/t&gt;", "//s[normalize-space()]")))</f>
        <v>#VALUE!</v>
      </c>
      <c r="O375" t="str" cm="1">
        <f t="array" ref="O375">IFERROR(INDEX(Index!$C$8:$C$58, MATCH(TRUE, ISNUMBER(SEARCH(Index!$C$8:$C$58, Articles_collection_modified!A375)), 0)), "")</f>
        <v/>
      </c>
      <c r="P375" t="str">
        <f>IFERROR(VLOOKUP(LEFT(O375, FIND("-", O375)-1), Index!$F$8:$G$13, 2, FALSE), "Not Found")</f>
        <v>Not Found</v>
      </c>
      <c r="Q375" t="str">
        <f>IFERROR(VLOOKUP(O375, Index!$C$8:$D$58, 2, FALSE), "Not Found")</f>
        <v>Not Found</v>
      </c>
    </row>
    <row r="376" spans="1:17" x14ac:dyDescent="0.3">
      <c r="A376" t="str">
        <f>LEFT(Articles_collection_modified!A376, FIND(",", Articles_collection_modified!A376) - 1)</f>
        <v>Bosch Rexroth HydraForce to showcase range of compact hydraulics at bauma - Fluid Power World</v>
      </c>
      <c r="B376" t="str">
        <f>MID(Articles_collection_modified!A376, FIND(",", Articles_collection_modified!A376) + 1, FIND(",", Articles_collection_modified!A376, FIND(",", Articles_collection_modified!A376) + 1) - FIND(",", Articles_collection_modified!A376) - 1)</f>
        <v>https://www.fluidpowerworld.com/bosch-rexroth-hydraforce-to-showcase-range-of-compact-hydraulics-at-bauma/</v>
      </c>
      <c r="C376" t="str">
        <f>IF(ISNUMBER(FIND(", vol",Articles_collection_modified!A376)), MID(Articles_collection_modified!A376, FIND(", vol", Articles_collection_modified!A376) + 5, FIND(",", Articles_collection_modified!A376, FIND(", vol", Articles_collection_modified!A376) + 5) - FIND(", vol", Articles_collection_modified!A376) - 5), MID(Articles_collection_modified!A376, FIND(",vol", Articles_collection_modified!A376) + 4, FIND(",", Articles_collection_modified!A376, FIND(",vol", Articles_collection_modified!A376) + 4) - FIND(",vol",Articles_collection_modified!A376) - 4))</f>
        <v>8</v>
      </c>
      <c r="D376" t="str">
        <f>IF(ISNUMBER(FIND(", 20", Articles_collection_modified!A376)), MID(Articles_collection_modified!A376, FIND(", 20", Articles_collection_modified!A376) + 2, FIND(",", Articles_collection_modified!A376, FIND(", 20", Articles_collection_modified!A376) + 2) - FIND(", 20", Articles_collection_modified!A376) - 2), MID(Articles_collection_modified!A376, FIND(",20", Articles_collection_modified!A376) + 1, FIND(",", Articles_collection_modified!A376, FIND(",20", Articles_collection_modified!A376) + 1) - FIND(",20", Articles_collection_modified!A376) - 1))</f>
        <v>2025-w09</v>
      </c>
      <c r="E376" t="str">
        <f t="shared" si="10"/>
        <v>2025</v>
      </c>
      <c r="F376" t="str">
        <f t="shared" si="11"/>
        <v>09</v>
      </c>
      <c r="G376" t="str" cm="1">
        <f t="array" ref="G376">_xlfn.TEXTJOIN(", ", TRUE, IF(ISNUMBER(SEARCH(Index!$A$8:$A$22, Articles_collection_modified!A376)), Index!$A$8:$A$22, ""))</f>
        <v>Hydraulics</v>
      </c>
      <c r="H376" t="str" cm="1">
        <f t="array" ref="H376">IFERROR(INDEX(Index!$A$8:$A$22, MATCH(TRUE, ISNUMBER(SEARCH(Index!$A$8:$A$22, Articles_collection_modified!A376)), 0)), "")</f>
        <v>Hydraulics</v>
      </c>
      <c r="I376" t="str" cm="1">
        <f t="array" ref="I376">IFERROR(INDEX(Index!$A$3:$A$5, MATCH(TRUE, ISNUMBER(SEARCH(Index!$A$3:$A$5, Articles_collection_modified!A376)), 0)), "")</f>
        <v>SEEP</v>
      </c>
      <c r="J376" t="str" cm="1">
        <f t="array" ref="J376">IFERROR(INDEX(Index!$A$25:$A$69, MATCH(TRUE, ISNUMBER(SEARCH(Index!$A$25:$A$69, Articles_collection_modified!A376)), 0)), "")</f>
        <v>market development</v>
      </c>
      <c r="K376" t="str" cm="1">
        <f t="array" ref="K376">IFERROR(INDEX(Index!$C$3:$C$5, MATCH(TRUE, ISNUMBER(SEARCH(Index!$C$3:$C$5, Articles_collection_modified!A376)), 0)), "")</f>
        <v>H1</v>
      </c>
      <c r="L376" t="str" cm="1">
        <f t="array" ref="L376">_xlfn.TEXTJOIN(", ", TRUE, IF(ISNUMBER(SEARCH(Index!$C$8:$C$58, Articles_collection_modified!A376)), Index!$C$8:$C$58, ""))</f>
        <v/>
      </c>
      <c r="M376" t="str" cm="1">
        <f t="array" ref="M376">_xlfn.TEXTJOIN(", ", TRUE, IFERROR(VLOOKUP(_xlfn.TEXTSPLIT(L376, ", "), Index!$C$8:$D$58, 2, FALSE), ""))</f>
        <v/>
      </c>
      <c r="N376" t="e" cm="1" vm="1">
        <f t="array" ref="N376">_xlfn.TEXTJOIN(", ", TRUE, _xlfn.UNIQUE(_xlfn.FILTERXML("&lt;t&gt;&lt;s&gt;" &amp; SUBSTITUTE(_xlfn.TEXTJOIN(", ", TRUE, _xlfn.UNIQUE(_xlfn._xlws.FILTER(IFERROR(VLOOKUP(LEFT(_xlfn.TEXTSPLIT(L376, ", "), FIND("-", _xlfn.TEXTSPLIT(L376, ", ")) - 1), Index!$F$8:$G$13, 2, FALSE), ""), IFERROR(VLOOKUP(LEFT(_xlfn.TEXTSPLIT(L376, ", "), FIND("-", _xlfn.TEXTSPLIT(L376, ", ")) - 1), Index!$F$8:$G$13, 2, FALSE), "") &lt;&gt; ""))), ", ", "&lt;/s&gt;&lt;s&gt;") &amp; "&lt;/s&gt;&lt;/t&gt;", "//s[normalize-space()]")))</f>
        <v>#VALUE!</v>
      </c>
      <c r="O376" t="str" cm="1">
        <f t="array" ref="O376">IFERROR(INDEX(Index!$C$8:$C$58, MATCH(TRUE, ISNUMBER(SEARCH(Index!$C$8:$C$58, Articles_collection_modified!A376)), 0)), "")</f>
        <v/>
      </c>
      <c r="P376" t="str">
        <f>IFERROR(VLOOKUP(LEFT(O376, FIND("-", O376)-1), Index!$F$8:$G$13, 2, FALSE), "Not Found")</f>
        <v>Not Found</v>
      </c>
      <c r="Q376" t="str">
        <f>IFERROR(VLOOKUP(O376, Index!$C$8:$D$58, 2, FALSE), "Not Found")</f>
        <v>Not Found</v>
      </c>
    </row>
    <row r="377" spans="1:17" x14ac:dyDescent="0.3">
      <c r="A377" t="str">
        <f>LEFT(Articles_collection_modified!A377, FIND(",", Articles_collection_modified!A377) - 1)</f>
        <v>Ecoforst 40.3 T-WINCH- Their New Largest Traction Assist Winch | Forest Machine Magazine</v>
      </c>
      <c r="B377" t="str">
        <f>MID(Articles_collection_modified!A377, FIND(",", Articles_collection_modified!A377) + 1, FIND(",", Articles_collection_modified!A377, FIND(",", Articles_collection_modified!A377) + 1) - FIND(",", Articles_collection_modified!A377) - 1)</f>
        <v>https://forestmachinemagazine.com/ecoforst-40-3-their-new-largest-traction-assist-winch/?utm_source=rss&amp;utm_medium=rss&amp;utm_campaign=ecoforst-40-3-their-new-largest-traction-assist-winch</v>
      </c>
      <c r="C377" t="str">
        <f>IF(ISNUMBER(FIND(", vol",Articles_collection_modified!A377)), MID(Articles_collection_modified!A377, FIND(", vol", Articles_collection_modified!A377) + 5, FIND(",", Articles_collection_modified!A377, FIND(", vol", Articles_collection_modified!A377) + 5) - FIND(", vol", Articles_collection_modified!A377) - 5), MID(Articles_collection_modified!A377, FIND(",vol", Articles_collection_modified!A377) + 4, FIND(",", Articles_collection_modified!A377, FIND(",vol", Articles_collection_modified!A377) + 4) - FIND(",vol",Articles_collection_modified!A377) - 4))</f>
        <v>9</v>
      </c>
      <c r="D377" t="str">
        <f>IF(ISNUMBER(FIND(", 20", Articles_collection_modified!A377)), MID(Articles_collection_modified!A377, FIND(", 20", Articles_collection_modified!A377) + 2, FIND(",", Articles_collection_modified!A377, FIND(", 20", Articles_collection_modified!A377) + 2) - FIND(", 20", Articles_collection_modified!A377) - 2), MID(Articles_collection_modified!A377, FIND(",20", Articles_collection_modified!A377) + 1, FIND(",", Articles_collection_modified!A377, FIND(",20", Articles_collection_modified!A377) + 1) - FIND(",20", Articles_collection_modified!A377) - 1))</f>
        <v>2025-w17</v>
      </c>
      <c r="E377" t="str">
        <f t="shared" si="10"/>
        <v>2025</v>
      </c>
      <c r="F377" t="str">
        <f t="shared" si="11"/>
        <v>17</v>
      </c>
      <c r="G377" t="str" cm="1">
        <f t="array" ref="G377">_xlfn.TEXTJOIN(", ", TRUE, IF(ISNUMBER(SEARCH(Index!$A$8:$A$22, Articles_collection_modified!A377)), Index!$A$8:$A$22, ""))</f>
        <v>Mobile</v>
      </c>
      <c r="H377" t="str" cm="1">
        <f t="array" ref="H377">IFERROR(INDEX(Index!$A$8:$A$22, MATCH(TRUE, ISNUMBER(SEARCH(Index!$A$8:$A$22, Articles_collection_modified!A377)), 0)), "")</f>
        <v>Mobile</v>
      </c>
      <c r="I377" t="str" cm="1">
        <f t="array" ref="I377">IFERROR(INDEX(Index!$A$3:$A$5, MATCH(TRUE, ISNUMBER(SEARCH(Index!$A$3:$A$5, Articles_collection_modified!A377)), 0)), "")</f>
        <v>product release</v>
      </c>
      <c r="J377" t="str" cm="1">
        <f t="array" ref="J377">IFERROR(INDEX(Index!$A$25:$A$69, MATCH(TRUE, ISNUMBER(SEARCH(Index!$A$25:$A$69, Articles_collection_modified!A377)), 0)), "")</f>
        <v>System</v>
      </c>
      <c r="K377" t="str" cm="1">
        <f t="array" ref="K377">IFERROR(INDEX(Index!$C$3:$C$5, MATCH(TRUE, ISNUMBER(SEARCH(Index!$C$3:$C$5, Articles_collection_modified!A377)), 0)), "")</f>
        <v>H1</v>
      </c>
      <c r="L377" t="str" cm="1">
        <f t="array" ref="L377">_xlfn.TEXTJOIN(", ", TRUE, IF(ISNUMBER(SEARCH(Index!$C$8:$C$58, Articles_collection_modified!A377)), Index!$C$8:$C$58, ""))</f>
        <v>HA-7</v>
      </c>
      <c r="M377" t="str" cm="1">
        <f t="array" ref="M377">_xlfn.TEXTJOIN(", ", TRUE, IFERROR(VLOOKUP(_xlfn.TEXTSPLIT(L377, ", "), Index!$C$8:$D$58, 2, FALSE), ""))</f>
        <v>Future Wood &amp; Forest Industry</v>
      </c>
      <c r="N377" t="str" cm="1">
        <f t="array" ref="N377">_xlfn.TEXTJOIN(", ", TRUE, _xlfn.UNIQUE(_xlfn.FILTERXML("&lt;t&gt;&lt;s&gt;" &amp; SUBSTITUTE(_xlfn.TEXTJOIN(", ", TRUE, _xlfn.UNIQUE(_xlfn._xlws.FILTER(IFERROR(VLOOKUP(LEFT(_xlfn.TEXTSPLIT(L377, ", "), FIND("-", _xlfn.TEXTSPLIT(L377, ", ")) - 1), Index!$F$8:$G$13, 2, FALSE), ""), IFERROR(VLOOKUP(LEFT(_xlfn.TEXTSPLIT(L377, ", "), FIND("-", _xlfn.TEXTSPLIT(L377, ", ")) - 1), Index!$F$8:$G$13, 2, FALSE), "") &lt;&gt; ""))), ", ", "&lt;/s&gt;&lt;s&gt;") &amp; "&lt;/s&gt;&lt;/t&gt;", "//s[normalize-space()]")))</f>
        <v>Hydraulic Applications Ecosystem</v>
      </c>
      <c r="O377" t="str" cm="1">
        <f t="array" ref="O377">IFERROR(INDEX(Index!$C$8:$C$58, MATCH(TRUE, ISNUMBER(SEARCH(Index!$C$8:$C$58, Articles_collection_modified!A377)), 0)), "")</f>
        <v>HA-7</v>
      </c>
      <c r="P377" t="str">
        <f>IFERROR(VLOOKUP(LEFT(O377, FIND("-", O377)-1), Index!$F$8:$G$13, 2, FALSE), "Not Found")</f>
        <v>Hydraulic Applications Ecosystem</v>
      </c>
      <c r="Q377" t="str">
        <f>IFERROR(VLOOKUP(O377, Index!$C$8:$D$58, 2, FALSE), "Not Found")</f>
        <v>Future Wood &amp; Forest Industry</v>
      </c>
    </row>
    <row r="378" spans="1:17" x14ac:dyDescent="0.3">
      <c r="A378" t="str">
        <f>LEFT(Articles_collection_modified!A378, FIND(",", Articles_collection_modified!A378) - 1)</f>
        <v>VIDEO: Poclain unveils electric wheel motors at Bauma | Industrial Vehicle Technology International</v>
      </c>
      <c r="B378" t="str">
        <f>MID(Articles_collection_modified!A378, FIND(",", Articles_collection_modified!A378) + 1, FIND(",", Articles_collection_modified!A378, FIND(",", Articles_collection_modified!A378) + 1) - FIND(",", Articles_collection_modified!A378) - 1)</f>
        <v>https://www.ivtinternational.com/videos/poclain-unveils-electric-wheel-motors-at-bauma.html?utm_campaign=Bauma%202025%20-%202&amp;utm_content=WATCH&amp;utm_term=https%3A%2F%2Fwww.ivtinternational.com%2Fvideos%2Fpoclain-unveils-electric-wheel-motors-at-bauma.html&amp;utm_medium=email&amp;utm_source=Industrial%20Vehicle%20Technology</v>
      </c>
      <c r="C378" t="str">
        <f>IF(ISNUMBER(FIND(", vol",Articles_collection_modified!A378)), MID(Articles_collection_modified!A378, FIND(", vol", Articles_collection_modified!A378) + 5, FIND(",", Articles_collection_modified!A378, FIND(", vol", Articles_collection_modified!A378) + 5) - FIND(", vol", Articles_collection_modified!A378) - 5), MID(Articles_collection_modified!A378, FIND(",vol", Articles_collection_modified!A378) + 4, FIND(",", Articles_collection_modified!A378, FIND(",vol", Articles_collection_modified!A378) + 4) - FIND(",vol",Articles_collection_modified!A378) - 4))</f>
        <v>10</v>
      </c>
      <c r="D378" t="str">
        <f>IF(ISNUMBER(FIND(", 20", Articles_collection_modified!A378)), MID(Articles_collection_modified!A378, FIND(", 20", Articles_collection_modified!A378) + 2, FIND(",", Articles_collection_modified!A378, FIND(", 20", Articles_collection_modified!A378) + 2) - FIND(", 20", Articles_collection_modified!A378) - 2), MID(Articles_collection_modified!A378, FIND(",20", Articles_collection_modified!A378) + 1, FIND(",", Articles_collection_modified!A378, FIND(",20", Articles_collection_modified!A378) + 1) - FIND(",20", Articles_collection_modified!A378) - 1))</f>
        <v>2025-w15</v>
      </c>
      <c r="E378" t="str">
        <f t="shared" si="10"/>
        <v>2025</v>
      </c>
      <c r="F378" t="str">
        <f t="shared" si="11"/>
        <v>15</v>
      </c>
      <c r="G378" t="str" cm="1">
        <f t="array" ref="G378">_xlfn.TEXTJOIN(", ", TRUE, IF(ISNUMBER(SEARCH(Index!$A$8:$A$22, Articles_collection_modified!A378)), Index!$A$8:$A$22, ""))</f>
        <v>Hydraulics</v>
      </c>
      <c r="H378" t="str" cm="1">
        <f t="array" ref="H378">IFERROR(INDEX(Index!$A$8:$A$22, MATCH(TRUE, ISNUMBER(SEARCH(Index!$A$8:$A$22, Articles_collection_modified!A378)), 0)), "")</f>
        <v>Hydraulics</v>
      </c>
      <c r="I378" t="str" cm="1">
        <f t="array" ref="I378">IFERROR(INDEX(Index!$A$3:$A$5, MATCH(TRUE, ISNUMBER(SEARCH(Index!$A$3:$A$5, Articles_collection_modified!A378)), 0)), "")</f>
        <v>Technology</v>
      </c>
      <c r="J378" t="str" cm="1">
        <f t="array" ref="J378">IFERROR(INDEX(Index!$A$25:$A$69, MATCH(TRUE, ISNUMBER(SEARCH(Index!$A$25:$A$69, Articles_collection_modified!A378)), 0)), "")</f>
        <v>market development</v>
      </c>
      <c r="K378" t="str" cm="1">
        <f t="array" ref="K378">IFERROR(INDEX(Index!$C$3:$C$5, MATCH(TRUE, ISNUMBER(SEARCH(Index!$C$3:$C$5, Articles_collection_modified!A378)), 0)), "")</f>
        <v>H1</v>
      </c>
      <c r="L378" t="str" cm="1">
        <f t="array" ref="L378">_xlfn.TEXTJOIN(", ", TRUE, IF(ISNUMBER(SEARCH(Index!$C$8:$C$58, Articles_collection_modified!A378)), Index!$C$8:$C$58, ""))</f>
        <v>ES-2</v>
      </c>
      <c r="M378" t="str" cm="1">
        <f t="array" ref="M378">_xlfn.TEXTJOIN(", ", TRUE, IFERROR(VLOOKUP(_xlfn.TEXTSPLIT(L378, ", "), Index!$C$8:$D$58, 2, FALSE), ""))</f>
        <v>Enhanced Emission Policy</v>
      </c>
      <c r="N378" t="str" cm="1">
        <f t="array" ref="N378">_xlfn.TEXTJOIN(", ", TRUE, _xlfn.UNIQUE(_xlfn.FILTERXML("&lt;t&gt;&lt;s&gt;" &amp; SUBSTITUTE(_xlfn.TEXTJOIN(", ", TRUE, _xlfn.UNIQUE(_xlfn._xlws.FILTER(IFERROR(VLOOKUP(LEFT(_xlfn.TEXTSPLIT(L378, ", "), FIND("-", _xlfn.TEXTSPLIT(L378, ", ")) - 1), Index!$F$8:$G$13, 2, FALSE), ""), IFERROR(VLOOKUP(LEFT(_xlfn.TEXTSPLIT(L378, ", "), FIND("-", _xlfn.TEXTSPLIT(L378, ", ")) - 1), Index!$F$8:$G$13, 2, FALSE), "") &lt;&gt; ""))), ", ", "&lt;/s&gt;&lt;s&gt;") &amp; "&lt;/s&gt;&lt;/t&gt;", "//s[normalize-space()]")))</f>
        <v>Ecological Sustainability</v>
      </c>
      <c r="O378" t="str" cm="1">
        <f t="array" ref="O378">IFERROR(INDEX(Index!$C$8:$C$58, MATCH(TRUE, ISNUMBER(SEARCH(Index!$C$8:$C$58, Articles_collection_modified!A378)), 0)), "")</f>
        <v>ES-2</v>
      </c>
      <c r="P378" t="str">
        <f>IFERROR(VLOOKUP(LEFT(O378, FIND("-", O378)-1), Index!$F$8:$G$13, 2, FALSE), "Not Found")</f>
        <v>Ecological Sustainability</v>
      </c>
      <c r="Q378" t="str">
        <f>IFERROR(VLOOKUP(O378, Index!$C$8:$D$58, 2, FALSE), "Not Found")</f>
        <v>Enhanced Emission Policy</v>
      </c>
    </row>
    <row r="379" spans="1:17" x14ac:dyDescent="0.3">
      <c r="A379" t="str">
        <f>LEFT(Articles_collection_modified!A379, FIND(",", Articles_collection_modified!A379) - 1)</f>
        <v>Generative AI tools can cut maintenance times by 25% - Drives&amp;Controls</v>
      </c>
      <c r="B379" t="str">
        <f>MID(Articles_collection_modified!A379, FIND(",", Articles_collection_modified!A379) + 1, FIND(",", Articles_collection_modified!A379, FIND(",", Articles_collection_modified!A379) + 1) - FIND(",", Articles_collection_modified!A379) - 1)</f>
        <v>https://drivesncontrols.com/16519-2/?utm_source=rss&amp;utm_medium=rss&amp;utm_campaign=16519-2</v>
      </c>
      <c r="C379" t="str">
        <f>IF(ISNUMBER(FIND(", vol",Articles_collection_modified!A379)), MID(Articles_collection_modified!A379, FIND(", vol", Articles_collection_modified!A379) + 5, FIND(",", Articles_collection_modified!A379, FIND(", vol", Articles_collection_modified!A379) + 5) - FIND(", vol", Articles_collection_modified!A379) - 5), MID(Articles_collection_modified!A379, FIND(",vol", Articles_collection_modified!A379) + 4, FIND(",", Articles_collection_modified!A379, FIND(",vol", Articles_collection_modified!A379) + 4) - FIND(",vol",Articles_collection_modified!A379) - 4))</f>
        <v>10</v>
      </c>
      <c r="D379" t="str">
        <f>IF(ISNUMBER(FIND(", 20", Articles_collection_modified!A379)), MID(Articles_collection_modified!A379, FIND(", 20", Articles_collection_modified!A379) + 2, FIND(",", Articles_collection_modified!A379, FIND(", 20", Articles_collection_modified!A379) + 2) - FIND(", 20", Articles_collection_modified!A379) - 2), MID(Articles_collection_modified!A379, FIND(",20", Articles_collection_modified!A379) + 1, FIND(",", Articles_collection_modified!A379, FIND(",20", Articles_collection_modified!A379) + 1) - FIND(",20", Articles_collection_modified!A379) - 1))</f>
        <v>2025-w15</v>
      </c>
      <c r="E379" t="str">
        <f t="shared" si="10"/>
        <v>2025</v>
      </c>
      <c r="F379" t="str">
        <f t="shared" si="11"/>
        <v>15</v>
      </c>
      <c r="G379" t="str" cm="1">
        <f t="array" ref="G379">_xlfn.TEXTJOIN(", ", TRUE, IF(ISNUMBER(SEARCH(Index!$A$8:$A$22, Articles_collection_modified!A379)), Index!$A$8:$A$22, ""))</f>
        <v>Industrial mfg</v>
      </c>
      <c r="H379" t="str" cm="1">
        <f t="array" ref="H379">IFERROR(INDEX(Index!$A$8:$A$22, MATCH(TRUE, ISNUMBER(SEARCH(Index!$A$8:$A$22, Articles_collection_modified!A379)), 0)), "")</f>
        <v>Industrial mfg</v>
      </c>
      <c r="I379" t="str" cm="1">
        <f t="array" ref="I379">IFERROR(INDEX(Index!$A$3:$A$5, MATCH(TRUE, ISNUMBER(SEARCH(Index!$A$3:$A$5, Articles_collection_modified!A379)), 0)), "")</f>
        <v>product release</v>
      </c>
      <c r="J379" t="str" cm="1">
        <f t="array" ref="J379">IFERROR(INDEX(Index!$A$25:$A$69, MATCH(TRUE, ISNUMBER(SEARCH(Index!$A$25:$A$69, Articles_collection_modified!A379)), 0)), "")</f>
        <v>Service</v>
      </c>
      <c r="K379" t="str" cm="1">
        <f t="array" ref="K379">IFERROR(INDEX(Index!$C$3:$C$5, MATCH(TRUE, ISNUMBER(SEARCH(Index!$C$3:$C$5, Articles_collection_modified!A379)), 0)), "")</f>
        <v>H1</v>
      </c>
      <c r="L379" t="str" cm="1">
        <f t="array" ref="L379">_xlfn.TEXTJOIN(", ", TRUE, IF(ISNUMBER(SEARCH(Index!$C$8:$C$58, Articles_collection_modified!A379)), Index!$C$8:$C$58, ""))</f>
        <v>IPr-9, SD-4, SD-5</v>
      </c>
      <c r="M379" t="str" cm="1">
        <f t="array" ref="M379">_xlfn.TEXTJOIN(", ", TRUE, IFERROR(VLOOKUP(_xlfn.TEXTSPLIT(L379, ", "), Index!$C$8:$D$58, 2, FALSE), ""))</f>
        <v>Smart Factory Data Analytics, Big Data Value Creation, New Data Management Strategies</v>
      </c>
      <c r="N379" t="str" cm="1">
        <f t="array" ref="N379">_xlfn.TEXTJOIN(", ", TRUE, _xlfn.UNIQUE(_xlfn.FILTERXML("&lt;t&gt;&lt;s&gt;" &amp; SUBSTITUTE(_xlfn.TEXTJOIN(", ", TRUE, _xlfn.UNIQUE(_xlfn._xlws.FILTER(IFERROR(VLOOKUP(LEFT(_xlfn.TEXTSPLIT(L379, ", "), FIND("-", _xlfn.TEXTSPLIT(L379, ", ")) - 1), Index!$F$8:$G$13, 2, FALSE), ""), IFERROR(VLOOKUP(LEFT(_xlfn.TEXTSPLIT(L379, ", "), FIND("-", _xlfn.TEXTSPLIT(L379, ", ")) - 1), Index!$F$8:$G$13, 2, FALSE), "") &lt;&gt; ""))), ", ", "&lt;/s&gt;&lt;s&gt;") &amp; "&lt;/s&gt;&lt;/t&gt;", "//s[normalize-space()]")))</f>
        <v>Intelligent Production, Smart Data Usage</v>
      </c>
      <c r="O379" t="str" cm="1">
        <f t="array" ref="O379">IFERROR(INDEX(Index!$C$8:$C$58, MATCH(TRUE, ISNUMBER(SEARCH(Index!$C$8:$C$58, Articles_collection_modified!A379)), 0)), "")</f>
        <v>IPr-9</v>
      </c>
      <c r="P379" t="str">
        <f>IFERROR(VLOOKUP(LEFT(O379, FIND("-", O379)-1), Index!$F$8:$G$13, 2, FALSE), "Not Found")</f>
        <v>Intelligent Production</v>
      </c>
      <c r="Q379" t="str">
        <f>IFERROR(VLOOKUP(O379, Index!$C$8:$D$58, 2, FALSE), "Not Found")</f>
        <v>Smart Factory Data Analytics</v>
      </c>
    </row>
    <row r="380" spans="1:17" x14ac:dyDescent="0.3">
      <c r="A380" t="str">
        <f>LEFT(Articles_collection_modified!A380, FIND(",", Articles_collection_modified!A380) - 1)</f>
        <v>Siemens and Accenture create 7</v>
      </c>
      <c r="B380" t="str">
        <f>MID(Articles_collection_modified!A380, FIND(",", Articles_collection_modified!A380) + 1, FIND(",", Articles_collection_modified!A380, FIND(",", Articles_collection_modified!A380) + 1) - FIND(",", Articles_collection_modified!A380) - 1)</f>
        <v>000-strong group to â€˜re-inventâ€™ manufacturing - Drives&amp;Controls</v>
      </c>
      <c r="C380" t="str">
        <f>IF(ISNUMBER(FIND(", vol",Articles_collection_modified!A380)), MID(Articles_collection_modified!A380, FIND(", vol", Articles_collection_modified!A380) + 5, FIND(",", Articles_collection_modified!A380, FIND(", vol", Articles_collection_modified!A380) + 5) - FIND(", vol", Articles_collection_modified!A380) - 5), MID(Articles_collection_modified!A380, FIND(",vol", Articles_collection_modified!A380) + 4, FIND(",", Articles_collection_modified!A380, FIND(",vol", Articles_collection_modified!A380) + 4) - FIND(",vol",Articles_collection_modified!A380) - 4))</f>
        <v>10</v>
      </c>
      <c r="D380" t="str">
        <f>IF(ISNUMBER(FIND(", 20", Articles_collection_modified!A380)), MID(Articles_collection_modified!A380, FIND(", 20", Articles_collection_modified!A380) + 2, FIND(",", Articles_collection_modified!A380, FIND(", 20", Articles_collection_modified!A380) + 2) - FIND(", 20", Articles_collection_modified!A380) - 2), MID(Articles_collection_modified!A380, FIND(",20", Articles_collection_modified!A380) + 1, FIND(",", Articles_collection_modified!A380, FIND(",20", Articles_collection_modified!A380) + 1) - FIND(",20", Articles_collection_modified!A380) - 1))</f>
        <v>2025-w14</v>
      </c>
      <c r="E380" t="str">
        <f t="shared" si="10"/>
        <v>2025</v>
      </c>
      <c r="F380" t="str">
        <f t="shared" si="11"/>
        <v>14</v>
      </c>
      <c r="G380" t="str" cm="1">
        <f t="array" ref="G380">_xlfn.TEXTJOIN(", ", TRUE, IF(ISNUMBER(SEARCH(Index!$A$8:$A$22, Articles_collection_modified!A380)), Index!$A$8:$A$22, ""))</f>
        <v>Industrial mfg</v>
      </c>
      <c r="H380" t="str" cm="1">
        <f t="array" ref="H380">IFERROR(INDEX(Index!$A$8:$A$22, MATCH(TRUE, ISNUMBER(SEARCH(Index!$A$8:$A$22, Articles_collection_modified!A380)), 0)), "")</f>
        <v>Industrial mfg</v>
      </c>
      <c r="I380" t="str" cm="1">
        <f t="array" ref="I380">IFERROR(INDEX(Index!$A$3:$A$5, MATCH(TRUE, ISNUMBER(SEARCH(Index!$A$3:$A$5, Articles_collection_modified!A380)), 0)), "")</f>
        <v>SEEP</v>
      </c>
      <c r="J380" t="str" cm="1">
        <f t="array" ref="J380">IFERROR(INDEX(Index!$A$25:$A$69, MATCH(TRUE, ISNUMBER(SEARCH(Index!$A$25:$A$69, Articles_collection_modified!A380)), 0)), "")</f>
        <v>partnership</v>
      </c>
      <c r="K380" t="str" cm="1">
        <f t="array" ref="K380">IFERROR(INDEX(Index!$C$3:$C$5, MATCH(TRUE, ISNUMBER(SEARCH(Index!$C$3:$C$5, Articles_collection_modified!A380)), 0)), "")</f>
        <v>H2</v>
      </c>
      <c r="L380" t="str" cm="1">
        <f t="array" ref="L380">_xlfn.TEXTJOIN(", ", TRUE, IF(ISNUMBER(SEARCH(Index!$C$8:$C$58, Articles_collection_modified!A380)), Index!$C$8:$C$58, ""))</f>
        <v>IPr-9, SD-4</v>
      </c>
      <c r="M380" t="str" cm="1">
        <f t="array" ref="M380">_xlfn.TEXTJOIN(", ", TRUE, IFERROR(VLOOKUP(_xlfn.TEXTSPLIT(L380, ", "), Index!$C$8:$D$58, 2, FALSE), ""))</f>
        <v>Smart Factory Data Analytics, Big Data Value Creation</v>
      </c>
      <c r="N380" t="str" cm="1">
        <f t="array" ref="N380">_xlfn.TEXTJOIN(", ", TRUE, _xlfn.UNIQUE(_xlfn.FILTERXML("&lt;t&gt;&lt;s&gt;" &amp; SUBSTITUTE(_xlfn.TEXTJOIN(", ", TRUE, _xlfn.UNIQUE(_xlfn._xlws.FILTER(IFERROR(VLOOKUP(LEFT(_xlfn.TEXTSPLIT(L380, ", "), FIND("-", _xlfn.TEXTSPLIT(L380, ", ")) - 1), Index!$F$8:$G$13, 2, FALSE), ""), IFERROR(VLOOKUP(LEFT(_xlfn.TEXTSPLIT(L380, ", "), FIND("-", _xlfn.TEXTSPLIT(L380, ", ")) - 1), Index!$F$8:$G$13, 2, FALSE), "") &lt;&gt; ""))), ", ", "&lt;/s&gt;&lt;s&gt;") &amp; "&lt;/s&gt;&lt;/t&gt;", "//s[normalize-space()]")))</f>
        <v>Intelligent Production, Smart Data Usage</v>
      </c>
      <c r="O380" t="str" cm="1">
        <f t="array" ref="O380">IFERROR(INDEX(Index!$C$8:$C$58, MATCH(TRUE, ISNUMBER(SEARCH(Index!$C$8:$C$58, Articles_collection_modified!A380)), 0)), "")</f>
        <v>IPr-9</v>
      </c>
      <c r="P380" t="str">
        <f>IFERROR(VLOOKUP(LEFT(O380, FIND("-", O380)-1), Index!$F$8:$G$13, 2, FALSE), "Not Found")</f>
        <v>Intelligent Production</v>
      </c>
      <c r="Q380" t="str">
        <f>IFERROR(VLOOKUP(O380, Index!$C$8:$D$58, 2, FALSE), "Not Found")</f>
        <v>Smart Factory Data Analytics</v>
      </c>
    </row>
    <row r="381" spans="1:17" x14ac:dyDescent="0.3">
      <c r="A381" t="str">
        <f>LEFT(Articles_collection_modified!A381, FIND(",", Articles_collection_modified!A381) - 1)</f>
        <v>Lignin-based battery material powers new ultra-fast charging technology - Electric &amp; Hybrid Vehicle Technology International</v>
      </c>
      <c r="B381" t="str">
        <f>MID(Articles_collection_modified!A381, FIND(",", Articles_collection_modified!A381) + 1, FIND(",", Articles_collection_modified!A381, FIND(",", Articles_collection_modified!A381) + 1) - FIND(",", Articles_collection_modified!A381) - 1)</f>
        <v>https://www.electrichybridvehicletechnology.com/news/lignin-based-battery-material-powers-new-ultra-fast-charging-technology.html</v>
      </c>
      <c r="C381" t="str">
        <f>IF(ISNUMBER(FIND(", vol",Articles_collection_modified!A381)), MID(Articles_collection_modified!A381, FIND(", vol", Articles_collection_modified!A381) + 5, FIND(",", Articles_collection_modified!A381, FIND(", vol", Articles_collection_modified!A381) + 5) - FIND(", vol", Articles_collection_modified!A381) - 5), MID(Articles_collection_modified!A381, FIND(",vol", Articles_collection_modified!A381) + 4, FIND(",", Articles_collection_modified!A381, FIND(",vol", Articles_collection_modified!A381) + 4) - FIND(",vol",Articles_collection_modified!A381) - 4))</f>
        <v>10</v>
      </c>
      <c r="D381" t="str">
        <f>IF(ISNUMBER(FIND(", 20", Articles_collection_modified!A381)), MID(Articles_collection_modified!A381, FIND(", 20", Articles_collection_modified!A381) + 2, FIND(",", Articles_collection_modified!A381, FIND(", 20", Articles_collection_modified!A381) + 2) - FIND(", 20", Articles_collection_modified!A381) - 2), MID(Articles_collection_modified!A381, FIND(",20", Articles_collection_modified!A381) + 1, FIND(",", Articles_collection_modified!A381, FIND(",20", Articles_collection_modified!A381) + 1) - FIND(",20", Articles_collection_modified!A381) - 1))</f>
        <v>2025-w14</v>
      </c>
      <c r="E381" t="str">
        <f t="shared" si="10"/>
        <v>2025</v>
      </c>
      <c r="F381" t="str">
        <f t="shared" si="11"/>
        <v>14</v>
      </c>
      <c r="G381" t="str" cm="1">
        <f t="array" ref="G381">_xlfn.TEXTJOIN(", ", TRUE, IF(ISNUMBER(SEARCH(Index!$A$8:$A$22, Articles_collection_modified!A381)), Index!$A$8:$A$22, ""))</f>
        <v>Battery</v>
      </c>
      <c r="H381" t="str" cm="1">
        <f t="array" ref="H381">IFERROR(INDEX(Index!$A$8:$A$22, MATCH(TRUE, ISNUMBER(SEARCH(Index!$A$8:$A$22, Articles_collection_modified!A381)), 0)), "")</f>
        <v>Battery</v>
      </c>
      <c r="I381" t="str" cm="1">
        <f t="array" ref="I381">IFERROR(INDEX(Index!$A$3:$A$5, MATCH(TRUE, ISNUMBER(SEARCH(Index!$A$3:$A$5, Articles_collection_modified!A381)), 0)), "")</f>
        <v>Technology</v>
      </c>
      <c r="J381" t="str" cm="1">
        <f t="array" ref="J381">IFERROR(INDEX(Index!$A$25:$A$69, MATCH(TRUE, ISNUMBER(SEARCH(Index!$A$25:$A$69, Articles_collection_modified!A381)), 0)), "")</f>
        <v>Materials</v>
      </c>
      <c r="K381" t="str" cm="1">
        <f t="array" ref="K381">IFERROR(INDEX(Index!$C$3:$C$5, MATCH(TRUE, ISNUMBER(SEARCH(Index!$C$3:$C$5, Articles_collection_modified!A381)), 0)), "")</f>
        <v>H3</v>
      </c>
      <c r="L381" t="str" cm="1">
        <f t="array" ref="L381">_xlfn.TEXTJOIN(", ", TRUE, IF(ISNUMBER(SEARCH(Index!$C$8:$C$58, Articles_collection_modified!A381)), Index!$C$8:$C$58, ""))</f>
        <v>ES-2</v>
      </c>
      <c r="M381" t="str" cm="1">
        <f t="array" ref="M381">_xlfn.TEXTJOIN(", ", TRUE, IFERROR(VLOOKUP(_xlfn.TEXTSPLIT(L381, ", "), Index!$C$8:$D$58, 2, FALSE), ""))</f>
        <v>Enhanced Emission Policy</v>
      </c>
      <c r="N381" t="str" cm="1">
        <f t="array" ref="N381">_xlfn.TEXTJOIN(", ", TRUE, _xlfn.UNIQUE(_xlfn.FILTERXML("&lt;t&gt;&lt;s&gt;" &amp; SUBSTITUTE(_xlfn.TEXTJOIN(", ", TRUE, _xlfn.UNIQUE(_xlfn._xlws.FILTER(IFERROR(VLOOKUP(LEFT(_xlfn.TEXTSPLIT(L381, ", "), FIND("-", _xlfn.TEXTSPLIT(L381, ", ")) - 1), Index!$F$8:$G$13, 2, FALSE), ""), IFERROR(VLOOKUP(LEFT(_xlfn.TEXTSPLIT(L381, ", "), FIND("-", _xlfn.TEXTSPLIT(L381, ", ")) - 1), Index!$F$8:$G$13, 2, FALSE), "") &lt;&gt; ""))), ", ", "&lt;/s&gt;&lt;s&gt;") &amp; "&lt;/s&gt;&lt;/t&gt;", "//s[normalize-space()]")))</f>
        <v>Ecological Sustainability</v>
      </c>
      <c r="O381" t="str" cm="1">
        <f t="array" ref="O381">IFERROR(INDEX(Index!$C$8:$C$58, MATCH(TRUE, ISNUMBER(SEARCH(Index!$C$8:$C$58, Articles_collection_modified!A381)), 0)), "")</f>
        <v>ES-2</v>
      </c>
      <c r="P381" t="str">
        <f>IFERROR(VLOOKUP(LEFT(O381, FIND("-", O381)-1), Index!$F$8:$G$13, 2, FALSE), "Not Found")</f>
        <v>Ecological Sustainability</v>
      </c>
      <c r="Q381" t="str">
        <f>IFERROR(VLOOKUP(O381, Index!$C$8:$D$58, 2, FALSE), "Not Found")</f>
        <v>Enhanced Emission Policy</v>
      </c>
    </row>
    <row r="382" spans="1:17" x14ac:dyDescent="0.3">
      <c r="A382" t="str">
        <f>LEFT(Articles_collection_modified!A382, FIND(",", Articles_collection_modified!A382) - 1)</f>
        <v>China to introduce stricter EV battery standards in 2026 - electrive.com</v>
      </c>
      <c r="B382" t="str">
        <f>MID(Articles_collection_modified!A382, FIND(",", Articles_collection_modified!A382) + 1, FIND(",", Articles_collection_modified!A382, FIND(",", Articles_collection_modified!A382) + 1) - FIND(",", Articles_collection_modified!A382) - 1)</f>
        <v>https://www.electrive.com/2025/04/17/china-to-introduce-stricter-ev-battery-standards-in-2026/</v>
      </c>
      <c r="C382" t="str">
        <f>IF(ISNUMBER(FIND(", vol",Articles_collection_modified!A382)), MID(Articles_collection_modified!A382, FIND(", vol", Articles_collection_modified!A382) + 5, FIND(",", Articles_collection_modified!A382, FIND(", vol", Articles_collection_modified!A382) + 5) - FIND(", vol", Articles_collection_modified!A382) - 5), MID(Articles_collection_modified!A382, FIND(",vol", Articles_collection_modified!A382) + 4, FIND(",", Articles_collection_modified!A382, FIND(",vol", Articles_collection_modified!A382) + 4) - FIND(",vol",Articles_collection_modified!A382) - 4))</f>
        <v>10</v>
      </c>
      <c r="D382" t="str">
        <f>IF(ISNUMBER(FIND(", 20", Articles_collection_modified!A382)), MID(Articles_collection_modified!A382, FIND(", 20", Articles_collection_modified!A382) + 2, FIND(",", Articles_collection_modified!A382, FIND(", 20", Articles_collection_modified!A382) + 2) - FIND(", 20", Articles_collection_modified!A382) - 2), MID(Articles_collection_modified!A382, FIND(",20", Articles_collection_modified!A382) + 1, FIND(",", Articles_collection_modified!A382, FIND(",20", Articles_collection_modified!A382) + 1) - FIND(",20", Articles_collection_modified!A382) - 1))</f>
        <v>2025-w16</v>
      </c>
      <c r="E382" t="str">
        <f t="shared" si="10"/>
        <v>2025</v>
      </c>
      <c r="F382" t="str">
        <f t="shared" si="11"/>
        <v>16</v>
      </c>
      <c r="G382" t="str" cm="1">
        <f t="array" ref="G382">_xlfn.TEXTJOIN(", ", TRUE, IF(ISNUMBER(SEARCH(Index!$A$8:$A$22, Articles_collection_modified!A382)), Index!$A$8:$A$22, ""))</f>
        <v>Battery</v>
      </c>
      <c r="H382" t="str" cm="1">
        <f t="array" ref="H382">IFERROR(INDEX(Index!$A$8:$A$22, MATCH(TRUE, ISNUMBER(SEARCH(Index!$A$8:$A$22, Articles_collection_modified!A382)), 0)), "")</f>
        <v>Battery</v>
      </c>
      <c r="I382" t="str" cm="1">
        <f t="array" ref="I382">IFERROR(INDEX(Index!$A$3:$A$5, MATCH(TRUE, ISNUMBER(SEARCH(Index!$A$3:$A$5, Articles_collection_modified!A382)), 0)), "")</f>
        <v>SEEP</v>
      </c>
      <c r="J382" t="str" cm="1">
        <f t="array" ref="J382">IFERROR(INDEX(Index!$A$25:$A$69, MATCH(TRUE, ISNUMBER(SEARCH(Index!$A$25:$A$69, Articles_collection_modified!A382)), 0)), "")</f>
        <v>regulation</v>
      </c>
      <c r="K382" t="str" cm="1">
        <f t="array" ref="K382">IFERROR(INDEX(Index!$C$3:$C$5, MATCH(TRUE, ISNUMBER(SEARCH(Index!$C$3:$C$5, Articles_collection_modified!A382)), 0)), "")</f>
        <v>H1</v>
      </c>
      <c r="L382" t="str" cm="1">
        <f t="array" ref="L382">_xlfn.TEXTJOIN(", ", TRUE, IF(ISNUMBER(SEARCH(Index!$C$8:$C$58, Articles_collection_modified!A382)), Index!$C$8:$C$58, ""))</f>
        <v>ES-2</v>
      </c>
      <c r="M382" t="str" cm="1">
        <f t="array" ref="M382">_xlfn.TEXTJOIN(", ", TRUE, IFERROR(VLOOKUP(_xlfn.TEXTSPLIT(L382, ", "), Index!$C$8:$D$58, 2, FALSE), ""))</f>
        <v>Enhanced Emission Policy</v>
      </c>
      <c r="N382" t="str" cm="1">
        <f t="array" ref="N382">_xlfn.TEXTJOIN(", ", TRUE, _xlfn.UNIQUE(_xlfn.FILTERXML("&lt;t&gt;&lt;s&gt;" &amp; SUBSTITUTE(_xlfn.TEXTJOIN(", ", TRUE, _xlfn.UNIQUE(_xlfn._xlws.FILTER(IFERROR(VLOOKUP(LEFT(_xlfn.TEXTSPLIT(L382, ", "), FIND("-", _xlfn.TEXTSPLIT(L382, ", ")) - 1), Index!$F$8:$G$13, 2, FALSE), ""), IFERROR(VLOOKUP(LEFT(_xlfn.TEXTSPLIT(L382, ", "), FIND("-", _xlfn.TEXTSPLIT(L382, ", ")) - 1), Index!$F$8:$G$13, 2, FALSE), "") &lt;&gt; ""))), ", ", "&lt;/s&gt;&lt;s&gt;") &amp; "&lt;/s&gt;&lt;/t&gt;", "//s[normalize-space()]")))</f>
        <v>Ecological Sustainability</v>
      </c>
      <c r="O382" t="str" cm="1">
        <f t="array" ref="O382">IFERROR(INDEX(Index!$C$8:$C$58, MATCH(TRUE, ISNUMBER(SEARCH(Index!$C$8:$C$58, Articles_collection_modified!A382)), 0)), "")</f>
        <v>ES-2</v>
      </c>
      <c r="P382" t="str">
        <f>IFERROR(VLOOKUP(LEFT(O382, FIND("-", O382)-1), Index!$F$8:$G$13, 2, FALSE), "Not Found")</f>
        <v>Ecological Sustainability</v>
      </c>
      <c r="Q382" t="str">
        <f>IFERROR(VLOOKUP(O382, Index!$C$8:$D$58, 2, FALSE), "Not Found")</f>
        <v>Enhanced Emission Policy</v>
      </c>
    </row>
    <row r="383" spans="1:17" x14ac:dyDescent="0.3">
      <c r="A383" t="str">
        <f>LEFT(Articles_collection_modified!A383, FIND(",", Articles_collection_modified!A383) - 1)</f>
        <v>China imposes export ban on rare earths - electrive.com</v>
      </c>
      <c r="B383" t="str">
        <f>MID(Articles_collection_modified!A383, FIND(",", Articles_collection_modified!A383) + 1, FIND(",", Articles_collection_modified!A383, FIND(",", Articles_collection_modified!A383) + 1) - FIND(",", Articles_collection_modified!A383) - 1)</f>
        <v>https://www.electrive.com/2025/04/16/china-imposes-export-ban-on-rare-earths/</v>
      </c>
      <c r="C383" t="str">
        <f>IF(ISNUMBER(FIND(", vol",Articles_collection_modified!A383)), MID(Articles_collection_modified!A383, FIND(", vol", Articles_collection_modified!A383) + 5, FIND(",", Articles_collection_modified!A383, FIND(", vol", Articles_collection_modified!A383) + 5) - FIND(", vol", Articles_collection_modified!A383) - 5), MID(Articles_collection_modified!A383, FIND(",vol", Articles_collection_modified!A383) + 4, FIND(",", Articles_collection_modified!A383, FIND(",vol", Articles_collection_modified!A383) + 4) - FIND(",vol",Articles_collection_modified!A383) - 4))</f>
        <v>10</v>
      </c>
      <c r="D383" t="str">
        <f>IF(ISNUMBER(FIND(", 20", Articles_collection_modified!A383)), MID(Articles_collection_modified!A383, FIND(", 20", Articles_collection_modified!A383) + 2, FIND(",", Articles_collection_modified!A383, FIND(", 20", Articles_collection_modified!A383) + 2) - FIND(", 20", Articles_collection_modified!A383) - 2), MID(Articles_collection_modified!A383, FIND(",20", Articles_collection_modified!A383) + 1, FIND(",", Articles_collection_modified!A383, FIND(",20", Articles_collection_modified!A383) + 1) - FIND(",20", Articles_collection_modified!A383) - 1))</f>
        <v>2025-w16</v>
      </c>
      <c r="E383" t="str">
        <f t="shared" si="10"/>
        <v>2025</v>
      </c>
      <c r="F383" t="str">
        <f t="shared" si="11"/>
        <v>16</v>
      </c>
      <c r="G383" t="str" cm="1">
        <f t="array" ref="G383">_xlfn.TEXTJOIN(", ", TRUE, IF(ISNUMBER(SEARCH(Index!$A$8:$A$22, Articles_collection_modified!A383)), Index!$A$8:$A$22, ""))</f>
        <v>Battery</v>
      </c>
      <c r="H383" t="str" cm="1">
        <f t="array" ref="H383">IFERROR(INDEX(Index!$A$8:$A$22, MATCH(TRUE, ISNUMBER(SEARCH(Index!$A$8:$A$22, Articles_collection_modified!A383)), 0)), "")</f>
        <v>Battery</v>
      </c>
      <c r="I383" t="str" cm="1">
        <f t="array" ref="I383">IFERROR(INDEX(Index!$A$3:$A$5, MATCH(TRUE, ISNUMBER(SEARCH(Index!$A$3:$A$5, Articles_collection_modified!A383)), 0)), "")</f>
        <v>SEEP</v>
      </c>
      <c r="J383" t="str" cm="1">
        <f t="array" ref="J383">IFERROR(INDEX(Index!$A$25:$A$69, MATCH(TRUE, ISNUMBER(SEARCH(Index!$A$25:$A$69, Articles_collection_modified!A383)), 0)), "")</f>
        <v>geopolitics</v>
      </c>
      <c r="K383" t="str" cm="1">
        <f t="array" ref="K383">IFERROR(INDEX(Index!$C$3:$C$5, MATCH(TRUE, ISNUMBER(SEARCH(Index!$C$3:$C$5, Articles_collection_modified!A383)), 0)), "")</f>
        <v>H1</v>
      </c>
      <c r="L383" t="str" cm="1">
        <f t="array" ref="L383">_xlfn.TEXTJOIN(", ", TRUE, IF(ISNUMBER(SEARCH(Index!$C$8:$C$58, Articles_collection_modified!A383)), Index!$C$8:$C$58, ""))</f>
        <v>ES-2</v>
      </c>
      <c r="M383" t="str" cm="1">
        <f t="array" ref="M383">_xlfn.TEXTJOIN(", ", TRUE, IFERROR(VLOOKUP(_xlfn.TEXTSPLIT(L383, ", "), Index!$C$8:$D$58, 2, FALSE), ""))</f>
        <v>Enhanced Emission Policy</v>
      </c>
      <c r="N383" t="str" cm="1">
        <f t="array" ref="N383">_xlfn.TEXTJOIN(", ", TRUE, _xlfn.UNIQUE(_xlfn.FILTERXML("&lt;t&gt;&lt;s&gt;" &amp; SUBSTITUTE(_xlfn.TEXTJOIN(", ", TRUE, _xlfn.UNIQUE(_xlfn._xlws.FILTER(IFERROR(VLOOKUP(LEFT(_xlfn.TEXTSPLIT(L383, ", "), FIND("-", _xlfn.TEXTSPLIT(L383, ", ")) - 1), Index!$F$8:$G$13, 2, FALSE), ""), IFERROR(VLOOKUP(LEFT(_xlfn.TEXTSPLIT(L383, ", "), FIND("-", _xlfn.TEXTSPLIT(L383, ", ")) - 1), Index!$F$8:$G$13, 2, FALSE), "") &lt;&gt; ""))), ", ", "&lt;/s&gt;&lt;s&gt;") &amp; "&lt;/s&gt;&lt;/t&gt;", "//s[normalize-space()]")))</f>
        <v>Ecological Sustainability</v>
      </c>
      <c r="O383" t="str" cm="1">
        <f t="array" ref="O383">IFERROR(INDEX(Index!$C$8:$C$58, MATCH(TRUE, ISNUMBER(SEARCH(Index!$C$8:$C$58, Articles_collection_modified!A383)), 0)), "")</f>
        <v>ES-2</v>
      </c>
      <c r="P383" t="str">
        <f>IFERROR(VLOOKUP(LEFT(O383, FIND("-", O383)-1), Index!$F$8:$G$13, 2, FALSE), "Not Found")</f>
        <v>Ecological Sustainability</v>
      </c>
      <c r="Q383" t="str">
        <f>IFERROR(VLOOKUP(O383, Index!$C$8:$D$58, 2, FALSE), "Not Found")</f>
        <v>Enhanced Emission Policy</v>
      </c>
    </row>
    <row r="384" spans="1:17" x14ac:dyDescent="0.3">
      <c r="A384" t="str">
        <f>LEFT(Articles_collection_modified!A384, FIND(",", Articles_collection_modified!A384) - 1)</f>
        <v>EU project develops new EV battery concept - electrive.com</v>
      </c>
      <c r="B384" t="str">
        <f>MID(Articles_collection_modified!A384, FIND(",", Articles_collection_modified!A384) + 1, FIND(",", Articles_collection_modified!A384, FIND(",", Articles_collection_modified!A384) + 1) - FIND(",", Articles_collection_modified!A384) - 1)</f>
        <v>https://www.electrive.com/2025/04/10/eu-project-develops-new-ev-battery-concept/</v>
      </c>
      <c r="C384" t="str">
        <f>IF(ISNUMBER(FIND(", vol",Articles_collection_modified!A384)), MID(Articles_collection_modified!A384, FIND(", vol", Articles_collection_modified!A384) + 5, FIND(",", Articles_collection_modified!A384, FIND(", vol", Articles_collection_modified!A384) + 5) - FIND(", vol", Articles_collection_modified!A384) - 5), MID(Articles_collection_modified!A384, FIND(",vol", Articles_collection_modified!A384) + 4, FIND(",", Articles_collection_modified!A384, FIND(",vol", Articles_collection_modified!A384) + 4) - FIND(",vol",Articles_collection_modified!A384) - 4))</f>
        <v>10</v>
      </c>
      <c r="D384" t="str">
        <f>IF(ISNUMBER(FIND(", 20", Articles_collection_modified!A384)), MID(Articles_collection_modified!A384, FIND(", 20", Articles_collection_modified!A384) + 2, FIND(",", Articles_collection_modified!A384, FIND(", 20", Articles_collection_modified!A384) + 2) - FIND(", 20", Articles_collection_modified!A384) - 2), MID(Articles_collection_modified!A384, FIND(",20", Articles_collection_modified!A384) + 1, FIND(",", Articles_collection_modified!A384, FIND(",20", Articles_collection_modified!A384) + 1) - FIND(",20", Articles_collection_modified!A384) - 1))</f>
        <v>2025-w15</v>
      </c>
      <c r="E384" t="str">
        <f t="shared" si="10"/>
        <v>2025</v>
      </c>
      <c r="F384" t="str">
        <f t="shared" si="11"/>
        <v>15</v>
      </c>
      <c r="G384" t="str" cm="1">
        <f t="array" ref="G384">_xlfn.TEXTJOIN(", ", TRUE, IF(ISNUMBER(SEARCH(Index!$A$8:$A$22, Articles_collection_modified!A384)), Index!$A$8:$A$22, ""))</f>
        <v>Battery, Sustainability</v>
      </c>
      <c r="H384" t="str" cm="1">
        <f t="array" ref="H384">IFERROR(INDEX(Index!$A$8:$A$22, MATCH(TRUE, ISNUMBER(SEARCH(Index!$A$8:$A$22, Articles_collection_modified!A384)), 0)), "")</f>
        <v>Battery</v>
      </c>
      <c r="I384" t="str" cm="1">
        <f t="array" ref="I384">IFERROR(INDEX(Index!$A$3:$A$5, MATCH(TRUE, ISNUMBER(SEARCH(Index!$A$3:$A$5, Articles_collection_modified!A384)), 0)), "")</f>
        <v>Technology</v>
      </c>
      <c r="J384" t="str" cm="1">
        <f t="array" ref="J384">IFERROR(INDEX(Index!$A$25:$A$69, MATCH(TRUE, ISNUMBER(SEARCH(Index!$A$25:$A$69, Articles_collection_modified!A384)), 0)), "")</f>
        <v>Research</v>
      </c>
      <c r="K384" t="str" cm="1">
        <f t="array" ref="K384">IFERROR(INDEX(Index!$C$3:$C$5, MATCH(TRUE, ISNUMBER(SEARCH(Index!$C$3:$C$5, Articles_collection_modified!A384)), 0)), "")</f>
        <v>H3</v>
      </c>
      <c r="L384" t="str" cm="1">
        <f t="array" ref="L384">_xlfn.TEXTJOIN(", ", TRUE, IF(ISNUMBER(SEARCH(Index!$C$8:$C$58, Articles_collection_modified!A384)), Index!$C$8:$C$58, ""))</f>
        <v>ES-2</v>
      </c>
      <c r="M384" t="str" cm="1">
        <f t="array" ref="M384">_xlfn.TEXTJOIN(", ", TRUE, IFERROR(VLOOKUP(_xlfn.TEXTSPLIT(L384, ", "), Index!$C$8:$D$58, 2, FALSE), ""))</f>
        <v>Enhanced Emission Policy</v>
      </c>
      <c r="N384" t="str" cm="1">
        <f t="array" ref="N384">_xlfn.TEXTJOIN(", ", TRUE, _xlfn.UNIQUE(_xlfn.FILTERXML("&lt;t&gt;&lt;s&gt;" &amp; SUBSTITUTE(_xlfn.TEXTJOIN(", ", TRUE, _xlfn.UNIQUE(_xlfn._xlws.FILTER(IFERROR(VLOOKUP(LEFT(_xlfn.TEXTSPLIT(L384, ", "), FIND("-", _xlfn.TEXTSPLIT(L384, ", ")) - 1), Index!$F$8:$G$13, 2, FALSE), ""), IFERROR(VLOOKUP(LEFT(_xlfn.TEXTSPLIT(L384, ", "), FIND("-", _xlfn.TEXTSPLIT(L384, ", ")) - 1), Index!$F$8:$G$13, 2, FALSE), "") &lt;&gt; ""))), ", ", "&lt;/s&gt;&lt;s&gt;") &amp; "&lt;/s&gt;&lt;/t&gt;", "//s[normalize-space()]")))</f>
        <v>Ecological Sustainability</v>
      </c>
      <c r="O384" t="str" cm="1">
        <f t="array" ref="O384">IFERROR(INDEX(Index!$C$8:$C$58, MATCH(TRUE, ISNUMBER(SEARCH(Index!$C$8:$C$58, Articles_collection_modified!A384)), 0)), "")</f>
        <v>ES-2</v>
      </c>
      <c r="P384" t="str">
        <f>IFERROR(VLOOKUP(LEFT(O384, FIND("-", O384)-1), Index!$F$8:$G$13, 2, FALSE), "Not Found")</f>
        <v>Ecological Sustainability</v>
      </c>
      <c r="Q384" t="str">
        <f>IFERROR(VLOOKUP(O384, Index!$C$8:$D$58, 2, FALSE), "Not Found")</f>
        <v>Enhanced Emission Policy</v>
      </c>
    </row>
    <row r="385" spans="1:17" x14ac:dyDescent="0.3">
      <c r="A385" t="str">
        <f>LEFT(Articles_collection_modified!A385, FIND(",", Articles_collection_modified!A385) - 1)</f>
        <v>Volvo CE introduces electric articulated haulers - electrive.com</v>
      </c>
      <c r="B385" t="str">
        <f>MID(Articles_collection_modified!A385, FIND(",", Articles_collection_modified!A385) + 1, FIND(",", Articles_collection_modified!A385, FIND(",", Articles_collection_modified!A385) + 1) - FIND(",", Articles_collection_modified!A385) - 1)</f>
        <v>https://www.electrive.com/2025/04/09/volvo-ce-introduces-electric-articulated-haulers/</v>
      </c>
      <c r="C385" t="str">
        <f>IF(ISNUMBER(FIND(", vol",Articles_collection_modified!A385)), MID(Articles_collection_modified!A385, FIND(", vol", Articles_collection_modified!A385) + 5, FIND(",", Articles_collection_modified!A385, FIND(", vol", Articles_collection_modified!A385) + 5) - FIND(", vol", Articles_collection_modified!A385) - 5), MID(Articles_collection_modified!A385, FIND(",vol", Articles_collection_modified!A385) + 4, FIND(",", Articles_collection_modified!A385, FIND(",vol", Articles_collection_modified!A385) + 4) - FIND(",vol",Articles_collection_modified!A385) - 4))</f>
        <v>10</v>
      </c>
      <c r="D385" t="str">
        <f>IF(ISNUMBER(FIND(", 20", Articles_collection_modified!A385)), MID(Articles_collection_modified!A385, FIND(", 20", Articles_collection_modified!A385) + 2, FIND(",", Articles_collection_modified!A385, FIND(", 20", Articles_collection_modified!A385) + 2) - FIND(", 20", Articles_collection_modified!A385) - 2), MID(Articles_collection_modified!A385, FIND(",20", Articles_collection_modified!A385) + 1, FIND(",", Articles_collection_modified!A385, FIND(",20", Articles_collection_modified!A385) + 1) - FIND(",20", Articles_collection_modified!A385) - 1))</f>
        <v>2025-w15</v>
      </c>
      <c r="E385" t="str">
        <f t="shared" si="10"/>
        <v>2025</v>
      </c>
      <c r="F385" t="str">
        <f t="shared" si="11"/>
        <v>15</v>
      </c>
      <c r="G385" t="str" cm="1">
        <f t="array" ref="G385">_xlfn.TEXTJOIN(", ", TRUE, IF(ISNUMBER(SEARCH(Index!$A$8:$A$22, Articles_collection_modified!A385)), Index!$A$8:$A$22, ""))</f>
        <v>Mobile</v>
      </c>
      <c r="H385" t="str" cm="1">
        <f t="array" ref="H385">IFERROR(INDEX(Index!$A$8:$A$22, MATCH(TRUE, ISNUMBER(SEARCH(Index!$A$8:$A$22, Articles_collection_modified!A385)), 0)), "")</f>
        <v>Mobile</v>
      </c>
      <c r="I385" t="str" cm="1">
        <f t="array" ref="I385">IFERROR(INDEX(Index!$A$3:$A$5, MATCH(TRUE, ISNUMBER(SEARCH(Index!$A$3:$A$5, Articles_collection_modified!A385)), 0)), "")</f>
        <v>product release</v>
      </c>
      <c r="J385" t="str" cm="1">
        <f t="array" ref="J385">IFERROR(INDEX(Index!$A$25:$A$69, MATCH(TRUE, ISNUMBER(SEARCH(Index!$A$25:$A$69, Articles_collection_modified!A385)), 0)), "")</f>
        <v>System</v>
      </c>
      <c r="K385" t="str" cm="1">
        <f t="array" ref="K385">IFERROR(INDEX(Index!$C$3:$C$5, MATCH(TRUE, ISNUMBER(SEARCH(Index!$C$3:$C$5, Articles_collection_modified!A385)), 0)), "")</f>
        <v>H1</v>
      </c>
      <c r="L385" t="str" cm="1">
        <f t="array" ref="L385">_xlfn.TEXTJOIN(", ", TRUE, IF(ISNUMBER(SEARCH(Index!$C$8:$C$58, Articles_collection_modified!A385)), Index!$C$8:$C$58, ""))</f>
        <v>ES-2, HA-1, HA-4</v>
      </c>
      <c r="M385" t="str" cm="1">
        <f t="array" ref="M385">_xlfn.TEXTJOIN(", ", TRUE, IFERROR(VLOOKUP(_xlfn.TEXTSPLIT(L385, ", "), Index!$C$8:$D$58, 2, FALSE), ""))</f>
        <v>Enhanced Emission Policy, Green &amp; Connected Construction site, Autonomous Material Handling</v>
      </c>
      <c r="N385" t="str" cm="1">
        <f t="array" ref="N385">_xlfn.TEXTJOIN(", ", TRUE, _xlfn.UNIQUE(_xlfn.FILTERXML("&lt;t&gt;&lt;s&gt;" &amp; SUBSTITUTE(_xlfn.TEXTJOIN(", ", TRUE, _xlfn.UNIQUE(_xlfn._xlws.FILTER(IFERROR(VLOOKUP(LEFT(_xlfn.TEXTSPLIT(L385, ", "), FIND("-", _xlfn.TEXTSPLIT(L385, ", ")) - 1), Index!$F$8:$G$13, 2, FALSE), ""), IFERROR(VLOOKUP(LEFT(_xlfn.TEXTSPLIT(L385, ", "), FIND("-", _xlfn.TEXTSPLIT(L385, ", ")) - 1), Index!$F$8:$G$13, 2, FALSE), "") &lt;&gt; ""))), ", ", "&lt;/s&gt;&lt;s&gt;") &amp; "&lt;/s&gt;&lt;/t&gt;", "//s[normalize-space()]")))</f>
        <v>Ecological Sustainability, Hydraulic Applications Ecosystem</v>
      </c>
      <c r="O385" t="str" cm="1">
        <f t="array" ref="O385">IFERROR(INDEX(Index!$C$8:$C$58, MATCH(TRUE, ISNUMBER(SEARCH(Index!$C$8:$C$58, Articles_collection_modified!A385)), 0)), "")</f>
        <v>ES-2</v>
      </c>
      <c r="P385" t="str">
        <f>IFERROR(VLOOKUP(LEFT(O385, FIND("-", O385)-1), Index!$F$8:$G$13, 2, FALSE), "Not Found")</f>
        <v>Ecological Sustainability</v>
      </c>
      <c r="Q385" t="str">
        <f>IFERROR(VLOOKUP(O385, Index!$C$8:$D$58, 2, FALSE), "Not Found")</f>
        <v>Enhanced Emission Policy</v>
      </c>
    </row>
    <row r="386" spans="1:17" x14ac:dyDescent="0.3">
      <c r="A386" t="str">
        <f>LEFT(Articles_collection_modified!A386, FIND(",", Articles_collection_modified!A386) - 1)</f>
        <v>Panasonic launches closed-loop recycling initiative in Japan - electrive.com</v>
      </c>
      <c r="B386" t="str">
        <f>MID(Articles_collection_modified!A386, FIND(",", Articles_collection_modified!A386) + 1, FIND(",", Articles_collection_modified!A386, FIND(",", Articles_collection_modified!A386) + 1) - FIND(",", Articles_collection_modified!A386) - 1)</f>
        <v>https://www.electrive.com/2025/03/31/panasonic-launches-closed-loop-recycling-initiative-in-japan/</v>
      </c>
      <c r="C386" t="str">
        <f>IF(ISNUMBER(FIND(", vol",Articles_collection_modified!A386)), MID(Articles_collection_modified!A386, FIND(", vol", Articles_collection_modified!A386) + 5, FIND(",", Articles_collection_modified!A386, FIND(", vol", Articles_collection_modified!A386) + 5) - FIND(", vol", Articles_collection_modified!A386) - 5), MID(Articles_collection_modified!A386, FIND(",vol", Articles_collection_modified!A386) + 4, FIND(",", Articles_collection_modified!A386, FIND(",vol", Articles_collection_modified!A386) + 4) - FIND(",vol",Articles_collection_modified!A386) - 4))</f>
        <v>9</v>
      </c>
      <c r="D386" t="str">
        <f>IF(ISNUMBER(FIND(", 20", Articles_collection_modified!A386)), MID(Articles_collection_modified!A386, FIND(", 20", Articles_collection_modified!A386) + 2, FIND(",", Articles_collection_modified!A386, FIND(", 20", Articles_collection_modified!A386) + 2) - FIND(", 20", Articles_collection_modified!A386) - 2), MID(Articles_collection_modified!A386, FIND(",20", Articles_collection_modified!A386) + 1, FIND(",", Articles_collection_modified!A386, FIND(",20", Articles_collection_modified!A386) + 1) - FIND(",20", Articles_collection_modified!A386) - 1))</f>
        <v>2025-w14</v>
      </c>
      <c r="E386" t="str">
        <f t="shared" ref="E386:E449" si="12">LEFT(D386, 4)</f>
        <v>2025</v>
      </c>
      <c r="F386" t="str">
        <f t="shared" ref="F386:F449" si="13">MID(D386, FIND("w", D386) + 1, LEN(D386) - FIND("w", D386))</f>
        <v>14</v>
      </c>
      <c r="G386" t="str" cm="1">
        <f t="array" ref="G386">_xlfn.TEXTJOIN(", ", TRUE, IF(ISNUMBER(SEARCH(Index!$A$8:$A$22, Articles_collection_modified!A386)), Index!$A$8:$A$22, ""))</f>
        <v>Battery, Sustainability</v>
      </c>
      <c r="H386" t="str" cm="1">
        <f t="array" ref="H386">IFERROR(INDEX(Index!$A$8:$A$22, MATCH(TRUE, ISNUMBER(SEARCH(Index!$A$8:$A$22, Articles_collection_modified!A386)), 0)), "")</f>
        <v>Battery</v>
      </c>
      <c r="I386" t="str" cm="1">
        <f t="array" ref="I386">IFERROR(INDEX(Index!$A$3:$A$5, MATCH(TRUE, ISNUMBER(SEARCH(Index!$A$3:$A$5, Articles_collection_modified!A386)), 0)), "")</f>
        <v>Technology</v>
      </c>
      <c r="J386" t="str" cm="1">
        <f t="array" ref="J386">IFERROR(INDEX(Index!$A$25:$A$69, MATCH(TRUE, ISNUMBER(SEARCH(Index!$A$25:$A$69, Articles_collection_modified!A386)), 0)), "")</f>
        <v>Materials</v>
      </c>
      <c r="K386" t="str" cm="1">
        <f t="array" ref="K386">IFERROR(INDEX(Index!$C$3:$C$5, MATCH(TRUE, ISNUMBER(SEARCH(Index!$C$3:$C$5, Articles_collection_modified!A386)), 0)), "")</f>
        <v>H2</v>
      </c>
      <c r="L386" t="str" cm="1">
        <f t="array" ref="L386">_xlfn.TEXTJOIN(", ", TRUE, IF(ISNUMBER(SEARCH(Index!$C$8:$C$58, Articles_collection_modified!A386)), Index!$C$8:$C$58, ""))</f>
        <v>ES-2</v>
      </c>
      <c r="M386" t="str" cm="1">
        <f t="array" ref="M386">_xlfn.TEXTJOIN(", ", TRUE, IFERROR(VLOOKUP(_xlfn.TEXTSPLIT(L386, ", "), Index!$C$8:$D$58, 2, FALSE), ""))</f>
        <v>Enhanced Emission Policy</v>
      </c>
      <c r="N386" t="str" cm="1">
        <f t="array" ref="N386">_xlfn.TEXTJOIN(", ", TRUE, _xlfn.UNIQUE(_xlfn.FILTERXML("&lt;t&gt;&lt;s&gt;" &amp; SUBSTITUTE(_xlfn.TEXTJOIN(", ", TRUE, _xlfn.UNIQUE(_xlfn._xlws.FILTER(IFERROR(VLOOKUP(LEFT(_xlfn.TEXTSPLIT(L386, ", "), FIND("-", _xlfn.TEXTSPLIT(L386, ", ")) - 1), Index!$F$8:$G$13, 2, FALSE), ""), IFERROR(VLOOKUP(LEFT(_xlfn.TEXTSPLIT(L386, ", "), FIND("-", _xlfn.TEXTSPLIT(L386, ", ")) - 1), Index!$F$8:$G$13, 2, FALSE), "") &lt;&gt; ""))), ", ", "&lt;/s&gt;&lt;s&gt;") &amp; "&lt;/s&gt;&lt;/t&gt;", "//s[normalize-space()]")))</f>
        <v>Ecological Sustainability</v>
      </c>
      <c r="O386" t="str" cm="1">
        <f t="array" ref="O386">IFERROR(INDEX(Index!$C$8:$C$58, MATCH(TRUE, ISNUMBER(SEARCH(Index!$C$8:$C$58, Articles_collection_modified!A386)), 0)), "")</f>
        <v>ES-2</v>
      </c>
      <c r="P386" t="str">
        <f>IFERROR(VLOOKUP(LEFT(O386, FIND("-", O386)-1), Index!$F$8:$G$13, 2, FALSE), "Not Found")</f>
        <v>Ecological Sustainability</v>
      </c>
      <c r="Q386" t="str">
        <f>IFERROR(VLOOKUP(O386, Index!$C$8:$D$58, 2, FALSE), "Not Found")</f>
        <v>Enhanced Emission Policy</v>
      </c>
    </row>
    <row r="387" spans="1:17" x14ac:dyDescent="0.3">
      <c r="A387" t="str">
        <f>LEFT(Articles_collection_modified!A387, FIND(",", Articles_collection_modified!A387) - 1)</f>
        <v>Five winners named in 2025 bauma Innovation Awards</v>
      </c>
      <c r="B387" t="str">
        <f>MID(Articles_collection_modified!A387, FIND(",", Articles_collection_modified!A387) + 1, FIND(",", Articles_collection_modified!A387, FIND(",", Articles_collection_modified!A387) + 1) - FIND(",", Articles_collection_modified!A387) - 1)</f>
        <v>https://www.scaffoldmag.com/news/five-winners-named-in-2025-bauma-innovation-award/8055212.article?utm_source=newsletter&amp;utm_medium=email&amp;utm_campaign=access-lift-handlers-2025-04-15&amp;encoded_email=bS5nYXZhZ25pbkBoYXdlLmF0&amp;zephr_sso_ott=yxsxb5</v>
      </c>
      <c r="C387" t="str">
        <f>IF(ISNUMBER(FIND(", vol",Articles_collection_modified!A387)), MID(Articles_collection_modified!A387, FIND(", vol", Articles_collection_modified!A387) + 5, FIND(",", Articles_collection_modified!A387, FIND(", vol", Articles_collection_modified!A387) + 5) - FIND(", vol", Articles_collection_modified!A387) - 5), MID(Articles_collection_modified!A387, FIND(",vol", Articles_collection_modified!A387) + 4, FIND(",", Articles_collection_modified!A387, FIND(",vol", Articles_collection_modified!A387) + 4) - FIND(",vol",Articles_collection_modified!A387) - 4))</f>
        <v>10</v>
      </c>
      <c r="D387" t="str">
        <f>IF(ISNUMBER(FIND(", 20", Articles_collection_modified!A387)), MID(Articles_collection_modified!A387, FIND(", 20", Articles_collection_modified!A387) + 2, FIND(",", Articles_collection_modified!A387, FIND(", 20", Articles_collection_modified!A387) + 2) - FIND(", 20", Articles_collection_modified!A387) - 2), MID(Articles_collection_modified!A387, FIND(",20", Articles_collection_modified!A387) + 1, FIND(",", Articles_collection_modified!A387, FIND(",20", Articles_collection_modified!A387) + 1) - FIND(",20", Articles_collection_modified!A387) - 1))</f>
        <v>2025-w15</v>
      </c>
      <c r="E387" t="str">
        <f t="shared" si="12"/>
        <v>2025</v>
      </c>
      <c r="F387" t="str">
        <f t="shared" si="13"/>
        <v>15</v>
      </c>
      <c r="G387" t="str" cm="1">
        <f t="array" ref="G387">_xlfn.TEXTJOIN(", ", TRUE, IF(ISNUMBER(SEARCH(Index!$A$8:$A$22, Articles_collection_modified!A387)), Index!$A$8:$A$22, ""))</f>
        <v>Industrial mfg, Mobile</v>
      </c>
      <c r="H387" t="str" cm="1">
        <f t="array" ref="H387">IFERROR(INDEX(Index!$A$8:$A$22, MATCH(TRUE, ISNUMBER(SEARCH(Index!$A$8:$A$22, Articles_collection_modified!A387)), 0)), "")</f>
        <v>Industrial mfg</v>
      </c>
      <c r="I387" t="str" cm="1">
        <f t="array" ref="I387">IFERROR(INDEX(Index!$A$3:$A$5, MATCH(TRUE, ISNUMBER(SEARCH(Index!$A$3:$A$5, Articles_collection_modified!A387)), 0)), "")</f>
        <v>Technology</v>
      </c>
      <c r="J387" t="str" cm="1">
        <f t="array" ref="J387">IFERROR(INDEX(Index!$A$25:$A$69, MATCH(TRUE, ISNUMBER(SEARCH(Index!$A$25:$A$69, Articles_collection_modified!A387)), 0)), "")</f>
        <v>Research</v>
      </c>
      <c r="K387" t="str" cm="1">
        <f t="array" ref="K387">IFERROR(INDEX(Index!$C$3:$C$5, MATCH(TRUE, ISNUMBER(SEARCH(Index!$C$3:$C$5, Articles_collection_modified!A387)), 0)), "")</f>
        <v>H2</v>
      </c>
      <c r="L387" t="str" cm="1">
        <f t="array" ref="L387">_xlfn.TEXTJOIN(", ", TRUE, IF(ISNUMBER(SEARCH(Index!$C$8:$C$58, Articles_collection_modified!A387)), Index!$C$8:$C$58, ""))</f>
        <v/>
      </c>
      <c r="M387" t="str" cm="1">
        <f t="array" ref="M387">_xlfn.TEXTJOIN(", ", TRUE, IFERROR(VLOOKUP(_xlfn.TEXTSPLIT(L387, ", "), Index!$C$8:$D$58, 2, FALSE), ""))</f>
        <v/>
      </c>
      <c r="N387" t="e" cm="1" vm="1">
        <f t="array" ref="N387">_xlfn.TEXTJOIN(", ", TRUE, _xlfn.UNIQUE(_xlfn.FILTERXML("&lt;t&gt;&lt;s&gt;" &amp; SUBSTITUTE(_xlfn.TEXTJOIN(", ", TRUE, _xlfn.UNIQUE(_xlfn._xlws.FILTER(IFERROR(VLOOKUP(LEFT(_xlfn.TEXTSPLIT(L387, ", "), FIND("-", _xlfn.TEXTSPLIT(L387, ", ")) - 1), Index!$F$8:$G$13, 2, FALSE), ""), IFERROR(VLOOKUP(LEFT(_xlfn.TEXTSPLIT(L387, ", "), FIND("-", _xlfn.TEXTSPLIT(L387, ", ")) - 1), Index!$F$8:$G$13, 2, FALSE), "") &lt;&gt; ""))), ", ", "&lt;/s&gt;&lt;s&gt;") &amp; "&lt;/s&gt;&lt;/t&gt;", "//s[normalize-space()]")))</f>
        <v>#VALUE!</v>
      </c>
      <c r="O387" t="str" cm="1">
        <f t="array" ref="O387">IFERROR(INDEX(Index!$C$8:$C$58, MATCH(TRUE, ISNUMBER(SEARCH(Index!$C$8:$C$58, Articles_collection_modified!A387)), 0)), "")</f>
        <v/>
      </c>
      <c r="P387" t="str">
        <f>IFERROR(VLOOKUP(LEFT(O387, FIND("-", O387)-1), Index!$F$8:$G$13, 2, FALSE), "Not Found")</f>
        <v>Not Found</v>
      </c>
      <c r="Q387" t="str">
        <f>IFERROR(VLOOKUP(O387, Index!$C$8:$D$58, 2, FALSE), "Not Found")</f>
        <v>Not Found</v>
      </c>
    </row>
    <row r="388" spans="1:17" x14ac:dyDescent="0.3">
      <c r="A388" t="str">
        <f>LEFT(Articles_collection_modified!A388, FIND(",", Articles_collection_modified!A388) - 1)</f>
        <v>Macrotrends influencing the future of fluid power</v>
      </c>
      <c r="B388" t="str">
        <f>MID(Articles_collection_modified!A388, FIND(",", Articles_collection_modified!A388) + 1, FIND(",", Articles_collection_modified!A388, FIND(",", Articles_collection_modified!A388) + 1) - FIND(",", Articles_collection_modified!A388) - 1)</f>
        <v>https://www.constructionbriefing.com/news/macrotrends-influencing-the-future-of-fluid-power-part-1/8055510.article?utm_source=newsletter&amp;utm_medium=email&amp;utm_campaign=construction-technology-2025-04-17&amp;encoded_email=bS5nYXZhZ25pbkBoYXdlLmF0</v>
      </c>
      <c r="C388" t="str">
        <f>IF(ISNUMBER(FIND(", vol",Articles_collection_modified!A388)), MID(Articles_collection_modified!A388, FIND(", vol", Articles_collection_modified!A388) + 5, FIND(",", Articles_collection_modified!A388, FIND(", vol", Articles_collection_modified!A388) + 5) - FIND(", vol", Articles_collection_modified!A388) - 5), MID(Articles_collection_modified!A388, FIND(",vol", Articles_collection_modified!A388) + 4, FIND(",", Articles_collection_modified!A388, FIND(",vol", Articles_collection_modified!A388) + 4) - FIND(",vol",Articles_collection_modified!A388) - 4))</f>
        <v>10</v>
      </c>
      <c r="D388" t="str">
        <f>IF(ISNUMBER(FIND(", 20", Articles_collection_modified!A388)), MID(Articles_collection_modified!A388, FIND(", 20", Articles_collection_modified!A388) + 2, FIND(",", Articles_collection_modified!A388, FIND(", 20", Articles_collection_modified!A388) + 2) - FIND(", 20", Articles_collection_modified!A388) - 2), MID(Articles_collection_modified!A388, FIND(",20", Articles_collection_modified!A388) + 1, FIND(",", Articles_collection_modified!A388, FIND(",20", Articles_collection_modified!A388) + 1) - FIND(",20", Articles_collection_modified!A388) - 1))</f>
        <v>2025-w16</v>
      </c>
      <c r="E388" t="str">
        <f t="shared" si="12"/>
        <v>2025</v>
      </c>
      <c r="F388" t="str">
        <f t="shared" si="13"/>
        <v>16</v>
      </c>
      <c r="G388" t="str" cm="1">
        <f t="array" ref="G388">_xlfn.TEXTJOIN(", ", TRUE, IF(ISNUMBER(SEARCH(Index!$A$8:$A$22, Articles_collection_modified!A388)), Index!$A$8:$A$22, ""))</f>
        <v>Hydraulics</v>
      </c>
      <c r="H388" t="str" cm="1">
        <f t="array" ref="H388">IFERROR(INDEX(Index!$A$8:$A$22, MATCH(TRUE, ISNUMBER(SEARCH(Index!$A$8:$A$22, Articles_collection_modified!A388)), 0)), "")</f>
        <v>Hydraulics</v>
      </c>
      <c r="I388" t="str" cm="1">
        <f t="array" ref="I388">IFERROR(INDEX(Index!$A$3:$A$5, MATCH(TRUE, ISNUMBER(SEARCH(Index!$A$3:$A$5, Articles_collection_modified!A388)), 0)), "")</f>
        <v>Technology</v>
      </c>
      <c r="J388" t="str" cm="1">
        <f t="array" ref="J388">IFERROR(INDEX(Index!$A$25:$A$69, MATCH(TRUE, ISNUMBER(SEARCH(Index!$A$25:$A$69, Articles_collection_modified!A388)), 0)), "")</f>
        <v>market development</v>
      </c>
      <c r="K388" t="str" cm="1">
        <f t="array" ref="K388">IFERROR(INDEX(Index!$C$3:$C$5, MATCH(TRUE, ISNUMBER(SEARCH(Index!$C$3:$C$5, Articles_collection_modified!A388)), 0)), "")</f>
        <v>H2</v>
      </c>
      <c r="L388" t="str" cm="1">
        <f t="array" ref="L388">_xlfn.TEXTJOIN(", ", TRUE, IF(ISNUMBER(SEARCH(Index!$C$8:$C$58, Articles_collection_modified!A388)), Index!$C$8:$C$58, ""))</f>
        <v/>
      </c>
      <c r="M388" t="str" cm="1">
        <f t="array" ref="M388">_xlfn.TEXTJOIN(", ", TRUE, IFERROR(VLOOKUP(_xlfn.TEXTSPLIT(L388, ", "), Index!$C$8:$D$58, 2, FALSE), ""))</f>
        <v/>
      </c>
      <c r="N388" t="e" cm="1" vm="1">
        <f t="array" ref="N388">_xlfn.TEXTJOIN(", ", TRUE, _xlfn.UNIQUE(_xlfn.FILTERXML("&lt;t&gt;&lt;s&gt;" &amp; SUBSTITUTE(_xlfn.TEXTJOIN(", ", TRUE, _xlfn.UNIQUE(_xlfn._xlws.FILTER(IFERROR(VLOOKUP(LEFT(_xlfn.TEXTSPLIT(L388, ", "), FIND("-", _xlfn.TEXTSPLIT(L388, ", ")) - 1), Index!$F$8:$G$13, 2, FALSE), ""), IFERROR(VLOOKUP(LEFT(_xlfn.TEXTSPLIT(L388, ", "), FIND("-", _xlfn.TEXTSPLIT(L388, ", ")) - 1), Index!$F$8:$G$13, 2, FALSE), "") &lt;&gt; ""))), ", ", "&lt;/s&gt;&lt;s&gt;") &amp; "&lt;/s&gt;&lt;/t&gt;", "//s[normalize-space()]")))</f>
        <v>#VALUE!</v>
      </c>
      <c r="O388" t="str" cm="1">
        <f t="array" ref="O388">IFERROR(INDEX(Index!$C$8:$C$58, MATCH(TRUE, ISNUMBER(SEARCH(Index!$C$8:$C$58, Articles_collection_modified!A388)), 0)), "")</f>
        <v/>
      </c>
      <c r="P388" t="str">
        <f>IFERROR(VLOOKUP(LEFT(O388, FIND("-", O388)-1), Index!$F$8:$G$13, 2, FALSE), "Not Found")</f>
        <v>Not Found</v>
      </c>
      <c r="Q388" t="str">
        <f>IFERROR(VLOOKUP(O388, Index!$C$8:$D$58, 2, FALSE), "Not Found")</f>
        <v>Not Found</v>
      </c>
    </row>
    <row r="389" spans="1:17" x14ac:dyDescent="0.3">
      <c r="A389" t="str">
        <f>LEFT(Articles_collection_modified!A389, FIND(",", Articles_collection_modified!A389) - 1)</f>
        <v>Case Construction Equipment presents new machines at Bauma | Industrial Vehicle Technology International</v>
      </c>
      <c r="B389" t="str">
        <f>MID(Articles_collection_modified!A389, FIND(",", Articles_collection_modified!A389) + 1, FIND(",", Articles_collection_modified!A389, FIND(",", Articles_collection_modified!A389) + 1) - FIND(",", Articles_collection_modified!A389) - 1)</f>
        <v>https://www.ivtinternational.com/news/construction/case-construction-equipment-unveils-several-new-machines-at-bauma.html?utm_campaign=Bauma%202025%20-%204&amp;utm_content=READ%20MORE&amp;utm_term=https%3A%2F%2Fwww.ivtinternational.com%2Fnews%2Fconstruction%2Fcase-construction-equipment-unveils-several-new-machines-at-bauma.html&amp;utm_medium=email&amp;utm_source=Industrial%20Vehicle%20Technology</v>
      </c>
      <c r="C389" t="str">
        <f>IF(ISNUMBER(FIND(", vol",Articles_collection_modified!A389)), MID(Articles_collection_modified!A389, FIND(", vol", Articles_collection_modified!A389) + 5, FIND(",", Articles_collection_modified!A389, FIND(", vol", Articles_collection_modified!A389) + 5) - FIND(", vol", Articles_collection_modified!A389) - 5), MID(Articles_collection_modified!A389, FIND(",vol", Articles_collection_modified!A389) + 4, FIND(",", Articles_collection_modified!A389, FIND(",vol", Articles_collection_modified!A389) + 4) - FIND(",vol",Articles_collection_modified!A389) - 4))</f>
        <v>10</v>
      </c>
      <c r="D389" t="str">
        <f>IF(ISNUMBER(FIND(", 20", Articles_collection_modified!A389)), MID(Articles_collection_modified!A389, FIND(", 20", Articles_collection_modified!A389) + 2, FIND(",", Articles_collection_modified!A389, FIND(", 20", Articles_collection_modified!A389) + 2) - FIND(", 20", Articles_collection_modified!A389) - 2), MID(Articles_collection_modified!A389, FIND(",20", Articles_collection_modified!A389) + 1, FIND(",", Articles_collection_modified!A389, FIND(",20", Articles_collection_modified!A389) + 1) - FIND(",20", Articles_collection_modified!A389) - 1))</f>
        <v>2025-w15</v>
      </c>
      <c r="E389" t="str">
        <f t="shared" si="12"/>
        <v>2025</v>
      </c>
      <c r="F389" t="str">
        <f t="shared" si="13"/>
        <v>15</v>
      </c>
      <c r="G389" t="str" cm="1">
        <f t="array" ref="G389">_xlfn.TEXTJOIN(", ", TRUE, IF(ISNUMBER(SEARCH(Index!$A$8:$A$22, Articles_collection_modified!A389)), Index!$A$8:$A$22, ""))</f>
        <v>Mobile</v>
      </c>
      <c r="H389" t="str" cm="1">
        <f t="array" ref="H389">IFERROR(INDEX(Index!$A$8:$A$22, MATCH(TRUE, ISNUMBER(SEARCH(Index!$A$8:$A$22, Articles_collection_modified!A389)), 0)), "")</f>
        <v>Mobile</v>
      </c>
      <c r="I389" t="str" cm="1">
        <f t="array" ref="I389">IFERROR(INDEX(Index!$A$3:$A$5, MATCH(TRUE, ISNUMBER(SEARCH(Index!$A$3:$A$5, Articles_collection_modified!A389)), 0)), "")</f>
        <v>product release</v>
      </c>
      <c r="J389" t="str" cm="1">
        <f t="array" ref="J389">IFERROR(INDEX(Index!$A$25:$A$69, MATCH(TRUE, ISNUMBER(SEARCH(Index!$A$25:$A$69, Articles_collection_modified!A389)), 0)), "")</f>
        <v>System</v>
      </c>
      <c r="K389" t="str" cm="1">
        <f t="array" ref="K389">IFERROR(INDEX(Index!$C$3:$C$5, MATCH(TRUE, ISNUMBER(SEARCH(Index!$C$3:$C$5, Articles_collection_modified!A389)), 0)), "")</f>
        <v>H1</v>
      </c>
      <c r="L389" t="str" cm="1">
        <f t="array" ref="L389">_xlfn.TEXTJOIN(", ", TRUE, IF(ISNUMBER(SEARCH(Index!$C$8:$C$58, Articles_collection_modified!A389)), Index!$C$8:$C$58, ""))</f>
        <v>ES-2, HA-4</v>
      </c>
      <c r="M389" t="str" cm="1">
        <f t="array" ref="M389">_xlfn.TEXTJOIN(", ", TRUE, IFERROR(VLOOKUP(_xlfn.TEXTSPLIT(L389, ", "), Index!$C$8:$D$58, 2, FALSE), ""))</f>
        <v>Enhanced Emission Policy, Autonomous Material Handling</v>
      </c>
      <c r="N389" t="str" cm="1">
        <f t="array" ref="N389">_xlfn.TEXTJOIN(", ", TRUE, _xlfn.UNIQUE(_xlfn.FILTERXML("&lt;t&gt;&lt;s&gt;" &amp; SUBSTITUTE(_xlfn.TEXTJOIN(", ", TRUE, _xlfn.UNIQUE(_xlfn._xlws.FILTER(IFERROR(VLOOKUP(LEFT(_xlfn.TEXTSPLIT(L389, ", "), FIND("-", _xlfn.TEXTSPLIT(L389, ", ")) - 1), Index!$F$8:$G$13, 2, FALSE), ""), IFERROR(VLOOKUP(LEFT(_xlfn.TEXTSPLIT(L389, ", "), FIND("-", _xlfn.TEXTSPLIT(L389, ", ")) - 1), Index!$F$8:$G$13, 2, FALSE), "") &lt;&gt; ""))), ", ", "&lt;/s&gt;&lt;s&gt;") &amp; "&lt;/s&gt;&lt;/t&gt;", "//s[normalize-space()]")))</f>
        <v>Ecological Sustainability, Hydraulic Applications Ecosystem</v>
      </c>
      <c r="O389" t="str" cm="1">
        <f t="array" ref="O389">IFERROR(INDEX(Index!$C$8:$C$58, MATCH(TRUE, ISNUMBER(SEARCH(Index!$C$8:$C$58, Articles_collection_modified!A389)), 0)), "")</f>
        <v>ES-2</v>
      </c>
      <c r="P389" t="str">
        <f>IFERROR(VLOOKUP(LEFT(O389, FIND("-", O389)-1), Index!$F$8:$G$13, 2, FALSE), "Not Found")</f>
        <v>Ecological Sustainability</v>
      </c>
      <c r="Q389" t="str">
        <f>IFERROR(VLOOKUP(O389, Index!$C$8:$D$58, 2, FALSE), "Not Found")</f>
        <v>Enhanced Emission Policy</v>
      </c>
    </row>
    <row r="390" spans="1:17" x14ac:dyDescent="0.3">
      <c r="A390" t="str">
        <f>LEFT(Articles_collection_modified!A390, FIND(",", Articles_collection_modified!A390) - 1)</f>
        <v>Develon unveils new next generation smart crawler excavators at Bauma | Industrial Vehicle Technology International</v>
      </c>
      <c r="B390" t="str">
        <f>MID(Articles_collection_modified!A390, FIND(",", Articles_collection_modified!A390) + 1, FIND(",", Articles_collection_modified!A390, FIND(",", Articles_collection_modified!A390) + 1) - FIND(",", Articles_collection_modified!A390) - 1)</f>
        <v>https://www.ivtinternational.com/news/construction/develon-unveils-new-next-generation-smart-crawler-excavators-at-bauma.html?utm_campaign=Bauma%202025%20-%204&amp;utm_content=READ%20MORE&amp;utm_term=https%3A%2F%2Fwww.ivtinternational.com%2Fnews%2Fconstruction%2Fdevelon-unveils-new-next-generation-smart-crawler-excavators-at-bauma.html&amp;utm_medium=email&amp;utm_source=Industrial%20Vehicle%20Technology</v>
      </c>
      <c r="C390" t="str">
        <f>IF(ISNUMBER(FIND(", vol",Articles_collection_modified!A390)), MID(Articles_collection_modified!A390, FIND(", vol", Articles_collection_modified!A390) + 5, FIND(",", Articles_collection_modified!A390, FIND(", vol", Articles_collection_modified!A390) + 5) - FIND(", vol", Articles_collection_modified!A390) - 5), MID(Articles_collection_modified!A390, FIND(",vol", Articles_collection_modified!A390) + 4, FIND(",", Articles_collection_modified!A390, FIND(",vol", Articles_collection_modified!A390) + 4) - FIND(",vol",Articles_collection_modified!A390) - 4))</f>
        <v>10</v>
      </c>
      <c r="D390" t="str">
        <f>IF(ISNUMBER(FIND(", 20", Articles_collection_modified!A390)), MID(Articles_collection_modified!A390, FIND(", 20", Articles_collection_modified!A390) + 2, FIND(",", Articles_collection_modified!A390, FIND(", 20", Articles_collection_modified!A390) + 2) - FIND(", 20", Articles_collection_modified!A390) - 2), MID(Articles_collection_modified!A390, FIND(",20", Articles_collection_modified!A390) + 1, FIND(",", Articles_collection_modified!A390, FIND(",20", Articles_collection_modified!A390) + 1) - FIND(",20", Articles_collection_modified!A390) - 1))</f>
        <v>2025-w15</v>
      </c>
      <c r="E390" t="str">
        <f t="shared" si="12"/>
        <v>2025</v>
      </c>
      <c r="F390" t="str">
        <f t="shared" si="13"/>
        <v>15</v>
      </c>
      <c r="G390" t="str" cm="1">
        <f t="array" ref="G390">_xlfn.TEXTJOIN(", ", TRUE, IF(ISNUMBER(SEARCH(Index!$A$8:$A$22, Articles_collection_modified!A390)), Index!$A$8:$A$22, ""))</f>
        <v>Mobile</v>
      </c>
      <c r="H390" t="str" cm="1">
        <f t="array" ref="H390">IFERROR(INDEX(Index!$A$8:$A$22, MATCH(TRUE, ISNUMBER(SEARCH(Index!$A$8:$A$22, Articles_collection_modified!A390)), 0)), "")</f>
        <v>Mobile</v>
      </c>
      <c r="I390" t="str" cm="1">
        <f t="array" ref="I390">IFERROR(INDEX(Index!$A$3:$A$5, MATCH(TRUE, ISNUMBER(SEARCH(Index!$A$3:$A$5, Articles_collection_modified!A390)), 0)), "")</f>
        <v>product release</v>
      </c>
      <c r="J390" t="str" cm="1">
        <f t="array" ref="J390">IFERROR(INDEX(Index!$A$25:$A$69, MATCH(TRUE, ISNUMBER(SEARCH(Index!$A$25:$A$69, Articles_collection_modified!A390)), 0)), "")</f>
        <v>System</v>
      </c>
      <c r="K390" t="str" cm="1">
        <f t="array" ref="K390">IFERROR(INDEX(Index!$C$3:$C$5, MATCH(TRUE, ISNUMBER(SEARCH(Index!$C$3:$C$5, Articles_collection_modified!A390)), 0)), "")</f>
        <v>H1</v>
      </c>
      <c r="L390" t="str" cm="1">
        <f t="array" ref="L390">_xlfn.TEXTJOIN(", ", TRUE, IF(ISNUMBER(SEARCH(Index!$C$8:$C$58, Articles_collection_modified!A390)), Index!$C$8:$C$58, ""))</f>
        <v>ES-2, HA-1, HA-8</v>
      </c>
      <c r="M390" t="str" cm="1">
        <f t="array" ref="M390">_xlfn.TEXTJOIN(", ", TRUE, IFERROR(VLOOKUP(_xlfn.TEXTSPLIT(L390, ", "), Index!$C$8:$D$58, 2, FALSE), ""))</f>
        <v>Enhanced Emission Policy, Green &amp; Connected Construction site, Sustainable Mining</v>
      </c>
      <c r="N390" t="str" cm="1">
        <f t="array" ref="N390">_xlfn.TEXTJOIN(", ", TRUE, _xlfn.UNIQUE(_xlfn.FILTERXML("&lt;t&gt;&lt;s&gt;" &amp; SUBSTITUTE(_xlfn.TEXTJOIN(", ", TRUE, _xlfn.UNIQUE(_xlfn._xlws.FILTER(IFERROR(VLOOKUP(LEFT(_xlfn.TEXTSPLIT(L390, ", "), FIND("-", _xlfn.TEXTSPLIT(L390, ", ")) - 1), Index!$F$8:$G$13, 2, FALSE), ""), IFERROR(VLOOKUP(LEFT(_xlfn.TEXTSPLIT(L390, ", "), FIND("-", _xlfn.TEXTSPLIT(L390, ", ")) - 1), Index!$F$8:$G$13, 2, FALSE), "") &lt;&gt; ""))), ", ", "&lt;/s&gt;&lt;s&gt;") &amp; "&lt;/s&gt;&lt;/t&gt;", "//s[normalize-space()]")))</f>
        <v>Ecological Sustainability, Hydraulic Applications Ecosystem</v>
      </c>
      <c r="O390" t="str" cm="1">
        <f t="array" ref="O390">IFERROR(INDEX(Index!$C$8:$C$58, MATCH(TRUE, ISNUMBER(SEARCH(Index!$C$8:$C$58, Articles_collection_modified!A390)), 0)), "")</f>
        <v>ES-2</v>
      </c>
      <c r="P390" t="str">
        <f>IFERROR(VLOOKUP(LEFT(O390, FIND("-", O390)-1), Index!$F$8:$G$13, 2, FALSE), "Not Found")</f>
        <v>Ecological Sustainability</v>
      </c>
      <c r="Q390" t="str">
        <f>IFERROR(VLOOKUP(O390, Index!$C$8:$D$58, 2, FALSE), "Not Found")</f>
        <v>Enhanced Emission Policy</v>
      </c>
    </row>
    <row r="391" spans="1:17" x14ac:dyDescent="0.3">
      <c r="A391" t="str">
        <f>LEFT(Articles_collection_modified!A391, FIND(",", Articles_collection_modified!A391) - 1)</f>
        <v>Electrification is comingâ€¦but slower and more patchily than you might have expected</v>
      </c>
      <c r="B391" t="str">
        <f>MID(Articles_collection_modified!A391, FIND(",", Articles_collection_modified!A391) + 1, FIND(",", Articles_collection_modified!A391, FIND(",", Articles_collection_modified!A391) + 1) - FIND(",", Articles_collection_modified!A391) - 1)</f>
        <v>https://www.constructionbriefing.com/news/electrification-is-comingbut-slower-and-more-patchily-than-you-might-have-expected/8054855.article?utm_source=newsletter&amp;utm_medium=email&amp;utm_campaign=construction-technology-2025-04-17&amp;encoded_email=bS5nYXZhZ25pbkBoYXdlLmF0</v>
      </c>
      <c r="C391" t="str">
        <f>IF(ISNUMBER(FIND(", vol",Articles_collection_modified!A391)), MID(Articles_collection_modified!A391, FIND(", vol", Articles_collection_modified!A391) + 5, FIND(",", Articles_collection_modified!A391, FIND(", vol", Articles_collection_modified!A391) + 5) - FIND(", vol", Articles_collection_modified!A391) - 5), MID(Articles_collection_modified!A391, FIND(",vol", Articles_collection_modified!A391) + 4, FIND(",", Articles_collection_modified!A391, FIND(",vol", Articles_collection_modified!A391) + 4) - FIND(",vol",Articles_collection_modified!A391) - 4))</f>
        <v>10</v>
      </c>
      <c r="D391" t="str">
        <f>IF(ISNUMBER(FIND(", 20", Articles_collection_modified!A391)), MID(Articles_collection_modified!A391, FIND(", 20", Articles_collection_modified!A391) + 2, FIND(",", Articles_collection_modified!A391, FIND(", 20", Articles_collection_modified!A391) + 2) - FIND(", 20", Articles_collection_modified!A391) - 2), MID(Articles_collection_modified!A391, FIND(",20", Articles_collection_modified!A391) + 1, FIND(",", Articles_collection_modified!A391, FIND(",20", Articles_collection_modified!A391) + 1) - FIND(",20", Articles_collection_modified!A391) - 1))</f>
        <v>2025-w15</v>
      </c>
      <c r="E391" t="str">
        <f t="shared" si="12"/>
        <v>2025</v>
      </c>
      <c r="F391" t="str">
        <f t="shared" si="13"/>
        <v>15</v>
      </c>
      <c r="G391" t="str" cm="1">
        <f t="array" ref="G391">_xlfn.TEXTJOIN(", ", TRUE, IF(ISNUMBER(SEARCH(Index!$A$8:$A$22, Articles_collection_modified!A391)), Index!$A$8:$A$22, ""))</f>
        <v>Electrification, Mobile</v>
      </c>
      <c r="H391" t="str" cm="1">
        <f t="array" ref="H391">IFERROR(INDEX(Index!$A$8:$A$22, MATCH(TRUE, ISNUMBER(SEARCH(Index!$A$8:$A$22, Articles_collection_modified!A391)), 0)), "")</f>
        <v>Electrification</v>
      </c>
      <c r="I391" t="str" cm="1">
        <f t="array" ref="I391">IFERROR(INDEX(Index!$A$3:$A$5, MATCH(TRUE, ISNUMBER(SEARCH(Index!$A$3:$A$5, Articles_collection_modified!A391)), 0)), "")</f>
        <v>Technology</v>
      </c>
      <c r="J391" t="str" cm="1">
        <f t="array" ref="J391">IFERROR(INDEX(Index!$A$25:$A$69, MATCH(TRUE, ISNUMBER(SEARCH(Index!$A$25:$A$69, Articles_collection_modified!A391)), 0)), "")</f>
        <v>market development</v>
      </c>
      <c r="K391" t="str" cm="1">
        <f t="array" ref="K391">IFERROR(INDEX(Index!$C$3:$C$5, MATCH(TRUE, ISNUMBER(SEARCH(Index!$C$3:$C$5, Articles_collection_modified!A391)), 0)), "")</f>
        <v>H3</v>
      </c>
      <c r="L391" t="str" cm="1">
        <f t="array" ref="L391">_xlfn.TEXTJOIN(", ", TRUE, IF(ISNUMBER(SEARCH(Index!$C$8:$C$58, Articles_collection_modified!A391)), Index!$C$8:$C$58, ""))</f>
        <v>ES-2</v>
      </c>
      <c r="M391" t="str" cm="1">
        <f t="array" ref="M391">_xlfn.TEXTJOIN(", ", TRUE, IFERROR(VLOOKUP(_xlfn.TEXTSPLIT(L391, ", "), Index!$C$8:$D$58, 2, FALSE), ""))</f>
        <v>Enhanced Emission Policy</v>
      </c>
      <c r="N391" t="str" cm="1">
        <f t="array" ref="N391">_xlfn.TEXTJOIN(", ", TRUE, _xlfn.UNIQUE(_xlfn.FILTERXML("&lt;t&gt;&lt;s&gt;" &amp; SUBSTITUTE(_xlfn.TEXTJOIN(", ", TRUE, _xlfn.UNIQUE(_xlfn._xlws.FILTER(IFERROR(VLOOKUP(LEFT(_xlfn.TEXTSPLIT(L391, ", "), FIND("-", _xlfn.TEXTSPLIT(L391, ", ")) - 1), Index!$F$8:$G$13, 2, FALSE), ""), IFERROR(VLOOKUP(LEFT(_xlfn.TEXTSPLIT(L391, ", "), FIND("-", _xlfn.TEXTSPLIT(L391, ", ")) - 1), Index!$F$8:$G$13, 2, FALSE), "") &lt;&gt; ""))), ", ", "&lt;/s&gt;&lt;s&gt;") &amp; "&lt;/s&gt;&lt;/t&gt;", "//s[normalize-space()]")))</f>
        <v>Ecological Sustainability</v>
      </c>
      <c r="O391" t="str" cm="1">
        <f t="array" ref="O391">IFERROR(INDEX(Index!$C$8:$C$58, MATCH(TRUE, ISNUMBER(SEARCH(Index!$C$8:$C$58, Articles_collection_modified!A391)), 0)), "")</f>
        <v>ES-2</v>
      </c>
      <c r="P391" t="str">
        <f>IFERROR(VLOOKUP(LEFT(O391, FIND("-", O391)-1), Index!$F$8:$G$13, 2, FALSE), "Not Found")</f>
        <v>Ecological Sustainability</v>
      </c>
      <c r="Q391" t="str">
        <f>IFERROR(VLOOKUP(O391, Index!$C$8:$D$58, 2, FALSE), "Not Found")</f>
        <v>Enhanced Emission Policy</v>
      </c>
    </row>
    <row r="392" spans="1:17" x14ac:dyDescent="0.3">
      <c r="A392" t="str">
        <f>LEFT(Articles_collection_modified!A392, FIND(",", Articles_collection_modified!A392) - 1)</f>
        <v>4 things we learned from Liebherrâ€™s latest full-year results</v>
      </c>
      <c r="B392" t="str">
        <f>MID(Articles_collection_modified!A392, FIND(",", Articles_collection_modified!A392) + 1, FIND(",", Articles_collection_modified!A392, FIND(",", Articles_collection_modified!A392) + 1) - FIND(",", Articles_collection_modified!A392) - 1)</f>
        <v>https://www.constructionbriefing.com/news/4-takeaways-from-liebherrs-2024-results/8055062.article?utm_source=newsletter&amp;utm_medium=email&amp;utm_campaign=construction-technology-2025-04-17&amp;encoded_email=bS5nYXZhZ25pbkBoYXdlLmF0</v>
      </c>
      <c r="C392" t="str">
        <f>IF(ISNUMBER(FIND(", vol",Articles_collection_modified!A392)), MID(Articles_collection_modified!A392, FIND(", vol", Articles_collection_modified!A392) + 5, FIND(",", Articles_collection_modified!A392, FIND(", vol", Articles_collection_modified!A392) + 5) - FIND(", vol", Articles_collection_modified!A392) - 5), MID(Articles_collection_modified!A392, FIND(",vol", Articles_collection_modified!A392) + 4, FIND(",", Articles_collection_modified!A392, FIND(",vol", Articles_collection_modified!A392) + 4) - FIND(",vol",Articles_collection_modified!A392) - 4))</f>
        <v>10</v>
      </c>
      <c r="D392" t="str">
        <f>IF(ISNUMBER(FIND(", 20", Articles_collection_modified!A392)), MID(Articles_collection_modified!A392, FIND(", 20", Articles_collection_modified!A392) + 2, FIND(",", Articles_collection_modified!A392, FIND(", 20", Articles_collection_modified!A392) + 2) - FIND(", 20", Articles_collection_modified!A392) - 2), MID(Articles_collection_modified!A392, FIND(",20", Articles_collection_modified!A392) + 1, FIND(",", Articles_collection_modified!A392, FIND(",20", Articles_collection_modified!A392) + 1) - FIND(",20", Articles_collection_modified!A392) - 1))</f>
        <v>2025-w15</v>
      </c>
      <c r="E392" t="str">
        <f t="shared" si="12"/>
        <v>2025</v>
      </c>
      <c r="F392" t="str">
        <f t="shared" si="13"/>
        <v>15</v>
      </c>
      <c r="G392" t="str" cm="1">
        <f t="array" ref="G392">_xlfn.TEXTJOIN(", ", TRUE, IF(ISNUMBER(SEARCH(Index!$A$8:$A$22, Articles_collection_modified!A392)), Index!$A$8:$A$22, ""))</f>
        <v>Mobile</v>
      </c>
      <c r="H392" t="str" cm="1">
        <f t="array" ref="H392">IFERROR(INDEX(Index!$A$8:$A$22, MATCH(TRUE, ISNUMBER(SEARCH(Index!$A$8:$A$22, Articles_collection_modified!A392)), 0)), "")</f>
        <v>Mobile</v>
      </c>
      <c r="I392" t="str" cm="1">
        <f t="array" ref="I392">IFERROR(INDEX(Index!$A$3:$A$5, MATCH(TRUE, ISNUMBER(SEARCH(Index!$A$3:$A$5, Articles_collection_modified!A392)), 0)), "")</f>
        <v>Technology</v>
      </c>
      <c r="J392" t="str" cm="1">
        <f t="array" ref="J392">IFERROR(INDEX(Index!$A$25:$A$69, MATCH(TRUE, ISNUMBER(SEARCH(Index!$A$25:$A$69, Articles_collection_modified!A392)), 0)), "")</f>
        <v>Research</v>
      </c>
      <c r="K392" t="str" cm="1">
        <f t="array" ref="K392">IFERROR(INDEX(Index!$C$3:$C$5, MATCH(TRUE, ISNUMBER(SEARCH(Index!$C$3:$C$5, Articles_collection_modified!A392)), 0)), "")</f>
        <v>H3</v>
      </c>
      <c r="L392" t="str" cm="1">
        <f t="array" ref="L392">_xlfn.TEXTJOIN(", ", TRUE, IF(ISNUMBER(SEARCH(Index!$C$8:$C$58, Articles_collection_modified!A392)), Index!$C$8:$C$58, ""))</f>
        <v/>
      </c>
      <c r="M392" t="str" cm="1">
        <f t="array" ref="M392">_xlfn.TEXTJOIN(", ", TRUE, IFERROR(VLOOKUP(_xlfn.TEXTSPLIT(L392, ", "), Index!$C$8:$D$58, 2, FALSE), ""))</f>
        <v/>
      </c>
      <c r="N392" t="e" cm="1" vm="1">
        <f t="array" ref="N392">_xlfn.TEXTJOIN(", ", TRUE, _xlfn.UNIQUE(_xlfn.FILTERXML("&lt;t&gt;&lt;s&gt;" &amp; SUBSTITUTE(_xlfn.TEXTJOIN(", ", TRUE, _xlfn.UNIQUE(_xlfn._xlws.FILTER(IFERROR(VLOOKUP(LEFT(_xlfn.TEXTSPLIT(L392, ", "), FIND("-", _xlfn.TEXTSPLIT(L392, ", ")) - 1), Index!$F$8:$G$13, 2, FALSE), ""), IFERROR(VLOOKUP(LEFT(_xlfn.TEXTSPLIT(L392, ", "), FIND("-", _xlfn.TEXTSPLIT(L392, ", ")) - 1), Index!$F$8:$G$13, 2, FALSE), "") &lt;&gt; ""))), ", ", "&lt;/s&gt;&lt;s&gt;") &amp; "&lt;/s&gt;&lt;/t&gt;", "//s[normalize-space()]")))</f>
        <v>#VALUE!</v>
      </c>
      <c r="O392" t="str" cm="1">
        <f t="array" ref="O392">IFERROR(INDEX(Index!$C$8:$C$58, MATCH(TRUE, ISNUMBER(SEARCH(Index!$C$8:$C$58, Articles_collection_modified!A392)), 0)), "")</f>
        <v/>
      </c>
      <c r="P392" t="str">
        <f>IFERROR(VLOOKUP(LEFT(O392, FIND("-", O392)-1), Index!$F$8:$G$13, 2, FALSE), "Not Found")</f>
        <v>Not Found</v>
      </c>
      <c r="Q392" t="str">
        <f>IFERROR(VLOOKUP(O392, Index!$C$8:$D$58, 2, FALSE), "Not Found")</f>
        <v>Not Found</v>
      </c>
    </row>
    <row r="393" spans="1:17" x14ac:dyDescent="0.3">
      <c r="A393" t="str">
        <f>LEFT(Articles_collection_modified!A393, FIND(",", Articles_collection_modified!A393) - 1)</f>
        <v>How We Can Eliminate the Need for Mined Minerals by 2050 - RMI</v>
      </c>
      <c r="B393" t="str">
        <f>MID(Articles_collection_modified!A393, FIND(",", Articles_collection_modified!A393) + 1, FIND(",", Articles_collection_modified!A393, FIND(",", Articles_collection_modified!A393) + 1) - FIND(",", Articles_collection_modified!A393) - 1)</f>
        <v>https://rmi.org/how-we-can-eliminate-the-need-for-mined-minerals-by-2050/?utm_medium=email&amp;utm_source=spark&amp;utm_content=spark&amp;utm_campaign=2025_04_17&amp;utm_term=title-1</v>
      </c>
      <c r="C393" t="str">
        <f>IF(ISNUMBER(FIND(", vol",Articles_collection_modified!A393)), MID(Articles_collection_modified!A393, FIND(", vol", Articles_collection_modified!A393) + 5, FIND(",", Articles_collection_modified!A393, FIND(", vol", Articles_collection_modified!A393) + 5) - FIND(", vol", Articles_collection_modified!A393) - 5), MID(Articles_collection_modified!A393, FIND(",vol", Articles_collection_modified!A393) + 4, FIND(",", Articles_collection_modified!A393, FIND(",vol", Articles_collection_modified!A393) + 4) - FIND(",vol",Articles_collection_modified!A393) - 4))</f>
        <v>10</v>
      </c>
      <c r="D393" t="str">
        <f>IF(ISNUMBER(FIND(", 20", Articles_collection_modified!A393)), MID(Articles_collection_modified!A393, FIND(", 20", Articles_collection_modified!A393) + 2, FIND(",", Articles_collection_modified!A393, FIND(", 20", Articles_collection_modified!A393) + 2) - FIND(", 20", Articles_collection_modified!A393) - 2), MID(Articles_collection_modified!A393, FIND(",20", Articles_collection_modified!A393) + 1, FIND(",", Articles_collection_modified!A393, FIND(",20", Articles_collection_modified!A393) + 1) - FIND(",20", Articles_collection_modified!A393) - 1))</f>
        <v>2025-w16</v>
      </c>
      <c r="E393" t="str">
        <f t="shared" si="12"/>
        <v>2025</v>
      </c>
      <c r="F393" t="str">
        <f t="shared" si="13"/>
        <v>16</v>
      </c>
      <c r="G393" t="str" cm="1">
        <f t="array" ref="G393">_xlfn.TEXTJOIN(", ", TRUE, IF(ISNUMBER(SEARCH(Index!$A$8:$A$22, Articles_collection_modified!A393)), Index!$A$8:$A$22, ""))</f>
        <v>Electrification, Sustainability</v>
      </c>
      <c r="H393" t="str" cm="1">
        <f t="array" ref="H393">IFERROR(INDEX(Index!$A$8:$A$22, MATCH(TRUE, ISNUMBER(SEARCH(Index!$A$8:$A$22, Articles_collection_modified!A393)), 0)), "")</f>
        <v>Electrification</v>
      </c>
      <c r="I393" t="str" cm="1">
        <f t="array" ref="I393">IFERROR(INDEX(Index!$A$3:$A$5, MATCH(TRUE, ISNUMBER(SEARCH(Index!$A$3:$A$5, Articles_collection_modified!A393)), 0)), "")</f>
        <v>Technology</v>
      </c>
      <c r="J393" t="str" cm="1">
        <f t="array" ref="J393">IFERROR(INDEX(Index!$A$25:$A$69, MATCH(TRUE, ISNUMBER(SEARCH(Index!$A$25:$A$69, Articles_collection_modified!A393)), 0)), "")</f>
        <v>Materials</v>
      </c>
      <c r="K393" t="str" cm="1">
        <f t="array" ref="K393">IFERROR(INDEX(Index!$C$3:$C$5, MATCH(TRUE, ISNUMBER(SEARCH(Index!$C$3:$C$5, Articles_collection_modified!A393)), 0)), "")</f>
        <v>H3</v>
      </c>
      <c r="L393" t="str" cm="1">
        <f t="array" ref="L393">_xlfn.TEXTJOIN(", ", TRUE, IF(ISNUMBER(SEARCH(Index!$C$8:$C$58, Articles_collection_modified!A393)), Index!$C$8:$C$58, ""))</f>
        <v>ES-2</v>
      </c>
      <c r="M393" t="str" cm="1">
        <f t="array" ref="M393">_xlfn.TEXTJOIN(", ", TRUE, IFERROR(VLOOKUP(_xlfn.TEXTSPLIT(L393, ", "), Index!$C$8:$D$58, 2, FALSE), ""))</f>
        <v>Enhanced Emission Policy</v>
      </c>
      <c r="N393" t="str" cm="1">
        <f t="array" ref="N393">_xlfn.TEXTJOIN(", ", TRUE, _xlfn.UNIQUE(_xlfn.FILTERXML("&lt;t&gt;&lt;s&gt;" &amp; SUBSTITUTE(_xlfn.TEXTJOIN(", ", TRUE, _xlfn.UNIQUE(_xlfn._xlws.FILTER(IFERROR(VLOOKUP(LEFT(_xlfn.TEXTSPLIT(L393, ", "), FIND("-", _xlfn.TEXTSPLIT(L393, ", ")) - 1), Index!$F$8:$G$13, 2, FALSE), ""), IFERROR(VLOOKUP(LEFT(_xlfn.TEXTSPLIT(L393, ", "), FIND("-", _xlfn.TEXTSPLIT(L393, ", ")) - 1), Index!$F$8:$G$13, 2, FALSE), "") &lt;&gt; ""))), ", ", "&lt;/s&gt;&lt;s&gt;") &amp; "&lt;/s&gt;&lt;/t&gt;", "//s[normalize-space()]")))</f>
        <v>Ecological Sustainability</v>
      </c>
      <c r="O393" t="str" cm="1">
        <f t="array" ref="O393">IFERROR(INDEX(Index!$C$8:$C$58, MATCH(TRUE, ISNUMBER(SEARCH(Index!$C$8:$C$58, Articles_collection_modified!A393)), 0)), "")</f>
        <v>ES-2</v>
      </c>
      <c r="P393" t="str">
        <f>IFERROR(VLOOKUP(LEFT(O393, FIND("-", O393)-1), Index!$F$8:$G$13, 2, FALSE), "Not Found")</f>
        <v>Ecological Sustainability</v>
      </c>
      <c r="Q393" t="str">
        <f>IFERROR(VLOOKUP(O393, Index!$C$8:$D$58, 2, FALSE), "Not Found")</f>
        <v>Enhanced Emission Policy</v>
      </c>
    </row>
    <row r="394" spans="1:17" x14ac:dyDescent="0.3">
      <c r="A394" t="str">
        <f>LEFT(Articles_collection_modified!A394, FIND(",", Articles_collection_modified!A394) - 1)</f>
        <v>Volvo and Putzmeister showcase battery-electric concrete pump</v>
      </c>
      <c r="B394" t="str">
        <f>MID(Articles_collection_modified!A394, FIND(",", Articles_collection_modified!A394) + 1, FIND(",", Articles_collection_modified!A394, FIND(",", Articles_collection_modified!A394) + 1) - FIND(",", Articles_collection_modified!A394) - 1)</f>
        <v>https://www.constructionbriefing.com/news/volvo-and-putzmeister-showcase-battery-electric-concrete-pump/8055222.article?utm_source=newsletter&amp;utm_medium=email&amp;utm_campaign=construction-technology-2025-04-17&amp;encoded_email=bS5nYXZhZ25pbkBoYXdlLmF0</v>
      </c>
      <c r="C394" t="str">
        <f>IF(ISNUMBER(FIND(", vol",Articles_collection_modified!A394)), MID(Articles_collection_modified!A394, FIND(", vol", Articles_collection_modified!A394) + 5, FIND(",", Articles_collection_modified!A394, FIND(", vol", Articles_collection_modified!A394) + 5) - FIND(", vol", Articles_collection_modified!A394) - 5), MID(Articles_collection_modified!A394, FIND(",vol", Articles_collection_modified!A394) + 4, FIND(",", Articles_collection_modified!A394, FIND(",vol", Articles_collection_modified!A394) + 4) - FIND(",vol",Articles_collection_modified!A394) - 4))</f>
        <v>10</v>
      </c>
      <c r="D394" t="str">
        <f>IF(ISNUMBER(FIND(", 20", Articles_collection_modified!A394)), MID(Articles_collection_modified!A394, FIND(", 20", Articles_collection_modified!A394) + 2, FIND(",", Articles_collection_modified!A394, FIND(", 20", Articles_collection_modified!A394) + 2) - FIND(", 20", Articles_collection_modified!A394) - 2), MID(Articles_collection_modified!A394, FIND(",20", Articles_collection_modified!A394) + 1, FIND(",", Articles_collection_modified!A394, FIND(",20", Articles_collection_modified!A394) + 1) - FIND(",20", Articles_collection_modified!A394) - 1))</f>
        <v>2025-w15</v>
      </c>
      <c r="E394" t="str">
        <f t="shared" si="12"/>
        <v>2025</v>
      </c>
      <c r="F394" t="str">
        <f t="shared" si="13"/>
        <v>15</v>
      </c>
      <c r="G394" t="str" cm="1">
        <f t="array" ref="G394">_xlfn.TEXTJOIN(", ", TRUE, IF(ISNUMBER(SEARCH(Index!$A$8:$A$22, Articles_collection_modified!A394)), Index!$A$8:$A$22, ""))</f>
        <v>Battery, Mobile</v>
      </c>
      <c r="H394" t="str" cm="1">
        <f t="array" ref="H394">IFERROR(INDEX(Index!$A$8:$A$22, MATCH(TRUE, ISNUMBER(SEARCH(Index!$A$8:$A$22, Articles_collection_modified!A394)), 0)), "")</f>
        <v>Battery</v>
      </c>
      <c r="I394" t="str" cm="1">
        <f t="array" ref="I394">IFERROR(INDEX(Index!$A$3:$A$5, MATCH(TRUE, ISNUMBER(SEARCH(Index!$A$3:$A$5, Articles_collection_modified!A394)), 0)), "")</f>
        <v>Technology</v>
      </c>
      <c r="J394" t="str" cm="1">
        <f t="array" ref="J394">IFERROR(INDEX(Index!$A$25:$A$69, MATCH(TRUE, ISNUMBER(SEARCH(Index!$A$25:$A$69, Articles_collection_modified!A394)), 0)), "")</f>
        <v>partnership</v>
      </c>
      <c r="K394" t="str" cm="1">
        <f t="array" ref="K394">IFERROR(INDEX(Index!$C$3:$C$5, MATCH(TRUE, ISNUMBER(SEARCH(Index!$C$3:$C$5, Articles_collection_modified!A394)), 0)), "")</f>
        <v>H2</v>
      </c>
      <c r="L394" t="str" cm="1">
        <f t="array" ref="L394">_xlfn.TEXTJOIN(", ", TRUE, IF(ISNUMBER(SEARCH(Index!$C$8:$C$58, Articles_collection_modified!A394)), Index!$C$8:$C$58, ""))</f>
        <v>ES-1, ES-2, HA-1</v>
      </c>
      <c r="M394" t="str" cm="1">
        <f t="array" ref="M394">_xlfn.TEXTJOIN(", ", TRUE, IFERROR(VLOOKUP(_xlfn.TEXTSPLIT(L394, ", "), Index!$C$8:$D$58, 2, FALSE), ""))</f>
        <v>Green Cities, Enhanced Emission Policy, Green &amp; Connected Construction site</v>
      </c>
      <c r="N394" t="str" cm="1">
        <f t="array" ref="N394">_xlfn.TEXTJOIN(", ", TRUE, _xlfn.UNIQUE(_xlfn.FILTERXML("&lt;t&gt;&lt;s&gt;" &amp; SUBSTITUTE(_xlfn.TEXTJOIN(", ", TRUE, _xlfn.UNIQUE(_xlfn._xlws.FILTER(IFERROR(VLOOKUP(LEFT(_xlfn.TEXTSPLIT(L394, ", "), FIND("-", _xlfn.TEXTSPLIT(L394, ", ")) - 1), Index!$F$8:$G$13, 2, FALSE), ""), IFERROR(VLOOKUP(LEFT(_xlfn.TEXTSPLIT(L394, ", "), FIND("-", _xlfn.TEXTSPLIT(L394, ", ")) - 1), Index!$F$8:$G$13, 2, FALSE), "") &lt;&gt; ""))), ", ", "&lt;/s&gt;&lt;s&gt;") &amp; "&lt;/s&gt;&lt;/t&gt;", "//s[normalize-space()]")))</f>
        <v>Ecological Sustainability, Hydraulic Applications Ecosystem</v>
      </c>
      <c r="O394" t="str" cm="1">
        <f t="array" ref="O394">IFERROR(INDEX(Index!$C$8:$C$58, MATCH(TRUE, ISNUMBER(SEARCH(Index!$C$8:$C$58, Articles_collection_modified!A394)), 0)), "")</f>
        <v>ES-1</v>
      </c>
      <c r="P394" t="str">
        <f>IFERROR(VLOOKUP(LEFT(O394, FIND("-", O394)-1), Index!$F$8:$G$13, 2, FALSE), "Not Found")</f>
        <v>Ecological Sustainability</v>
      </c>
      <c r="Q394" t="str">
        <f>IFERROR(VLOOKUP(O394, Index!$C$8:$D$58, 2, FALSE), "Not Found")</f>
        <v>Green Cities</v>
      </c>
    </row>
    <row r="395" spans="1:17" x14ac:dyDescent="0.3">
      <c r="A395" t="str">
        <f>LEFT(Articles_collection_modified!A395, FIND(",", Articles_collection_modified!A395) - 1)</f>
        <v>VIDEO: Perkins debuts a battery electric power unit at Bauma 2025</v>
      </c>
      <c r="B395" t="str">
        <f>MID(Articles_collection_modified!A395, FIND(",", Articles_collection_modified!A395) + 1, FIND(",", Articles_collection_modified!A395, FIND(",", Articles_collection_modified!A395) + 1) - FIND(",", Articles_collection_modified!A395) - 1)</f>
        <v>https://www.constructionbriefing.com/news/video-perkins/8055383.article?utm_source=newsletter&amp;utm_medium=email&amp;utm_campaign=construction-technology-2025-04-17&amp;encoded_email=bS5nYXZhZ25pbkBoYXdlLmF0</v>
      </c>
      <c r="C395" t="str">
        <f>IF(ISNUMBER(FIND(", vol",Articles_collection_modified!A395)), MID(Articles_collection_modified!A395, FIND(", vol", Articles_collection_modified!A395) + 5, FIND(",", Articles_collection_modified!A395, FIND(", vol", Articles_collection_modified!A395) + 5) - FIND(", vol", Articles_collection_modified!A395) - 5), MID(Articles_collection_modified!A395, FIND(",vol", Articles_collection_modified!A395) + 4, FIND(",", Articles_collection_modified!A395, FIND(",vol", Articles_collection_modified!A395) + 4) - FIND(",vol",Articles_collection_modified!A395) - 4))</f>
        <v>10</v>
      </c>
      <c r="D395" t="str">
        <f>IF(ISNUMBER(FIND(", 20", Articles_collection_modified!A395)), MID(Articles_collection_modified!A395, FIND(", 20", Articles_collection_modified!A395) + 2, FIND(",", Articles_collection_modified!A395, FIND(", 20", Articles_collection_modified!A395) + 2) - FIND(", 20", Articles_collection_modified!A395) - 2), MID(Articles_collection_modified!A395, FIND(",20", Articles_collection_modified!A395) + 1, FIND(",", Articles_collection_modified!A395, FIND(",20", Articles_collection_modified!A395) + 1) - FIND(",20", Articles_collection_modified!A395) - 1))</f>
        <v>2025-w16</v>
      </c>
      <c r="E395" t="str">
        <f t="shared" si="12"/>
        <v>2025</v>
      </c>
      <c r="F395" t="str">
        <f t="shared" si="13"/>
        <v>16</v>
      </c>
      <c r="G395" t="str" cm="1">
        <f t="array" ref="G395">_xlfn.TEXTJOIN(", ", TRUE, IF(ISNUMBER(SEARCH(Index!$A$8:$A$22, Articles_collection_modified!A395)), Index!$A$8:$A$22, ""))</f>
        <v>Battery, Mobile</v>
      </c>
      <c r="H395" t="str" cm="1">
        <f t="array" ref="H395">IFERROR(INDEX(Index!$A$8:$A$22, MATCH(TRUE, ISNUMBER(SEARCH(Index!$A$8:$A$22, Articles_collection_modified!A395)), 0)), "")</f>
        <v>Battery</v>
      </c>
      <c r="I395" t="str" cm="1">
        <f t="array" ref="I395">IFERROR(INDEX(Index!$A$3:$A$5, MATCH(TRUE, ISNUMBER(SEARCH(Index!$A$3:$A$5, Articles_collection_modified!A395)), 0)), "")</f>
        <v>Technology</v>
      </c>
      <c r="J395" t="str" cm="1">
        <f t="array" ref="J395">IFERROR(INDEX(Index!$A$25:$A$69, MATCH(TRUE, ISNUMBER(SEARCH(Index!$A$25:$A$69, Articles_collection_modified!A395)), 0)), "")</f>
        <v>Prototype</v>
      </c>
      <c r="K395" t="str" cm="1">
        <f t="array" ref="K395">IFERROR(INDEX(Index!$C$3:$C$5, MATCH(TRUE, ISNUMBER(SEARCH(Index!$C$3:$C$5, Articles_collection_modified!A395)), 0)), "")</f>
        <v>H2</v>
      </c>
      <c r="L395" t="str" cm="1">
        <f t="array" ref="L395">_xlfn.TEXTJOIN(", ", TRUE, IF(ISNUMBER(SEARCH(Index!$C$8:$C$58, Articles_collection_modified!A395)), Index!$C$8:$C$58, ""))</f>
        <v>ES-2</v>
      </c>
      <c r="M395" t="str" cm="1">
        <f t="array" ref="M395">_xlfn.TEXTJOIN(", ", TRUE, IFERROR(VLOOKUP(_xlfn.TEXTSPLIT(L395, ", "), Index!$C$8:$D$58, 2, FALSE), ""))</f>
        <v>Enhanced Emission Policy</v>
      </c>
      <c r="N395" t="str" cm="1">
        <f t="array" ref="N395">_xlfn.TEXTJOIN(", ", TRUE, _xlfn.UNIQUE(_xlfn.FILTERXML("&lt;t&gt;&lt;s&gt;" &amp; SUBSTITUTE(_xlfn.TEXTJOIN(", ", TRUE, _xlfn.UNIQUE(_xlfn._xlws.FILTER(IFERROR(VLOOKUP(LEFT(_xlfn.TEXTSPLIT(L395, ", "), FIND("-", _xlfn.TEXTSPLIT(L395, ", ")) - 1), Index!$F$8:$G$13, 2, FALSE), ""), IFERROR(VLOOKUP(LEFT(_xlfn.TEXTSPLIT(L395, ", "), FIND("-", _xlfn.TEXTSPLIT(L395, ", ")) - 1), Index!$F$8:$G$13, 2, FALSE), "") &lt;&gt; ""))), ", ", "&lt;/s&gt;&lt;s&gt;") &amp; "&lt;/s&gt;&lt;/t&gt;", "//s[normalize-space()]")))</f>
        <v>Ecological Sustainability</v>
      </c>
      <c r="O395" t="str" cm="1">
        <f t="array" ref="O395">IFERROR(INDEX(Index!$C$8:$C$58, MATCH(TRUE, ISNUMBER(SEARCH(Index!$C$8:$C$58, Articles_collection_modified!A395)), 0)), "")</f>
        <v>ES-2</v>
      </c>
      <c r="P395" t="str">
        <f>IFERROR(VLOOKUP(LEFT(O395, FIND("-", O395)-1), Index!$F$8:$G$13, 2, FALSE), "Not Found")</f>
        <v>Ecological Sustainability</v>
      </c>
      <c r="Q395" t="str">
        <f>IFERROR(VLOOKUP(O395, Index!$C$8:$D$58, 2, FALSE), "Not Found")</f>
        <v>Enhanced Emission Policy</v>
      </c>
    </row>
    <row r="396" spans="1:17" x14ac:dyDescent="0.3">
      <c r="A396" t="str">
        <f>LEFT(Articles_collection_modified!A396, FIND(",", Articles_collection_modified!A396) - 1)</f>
        <v>Bosch Rexroth extends eLion portfolio with new 96 V hardware</v>
      </c>
      <c r="B396" t="str">
        <f>MID(Articles_collection_modified!A396, FIND(",", Articles_collection_modified!A396) + 1, FIND(",", Articles_collection_modified!A396, FIND(",", Articles_collection_modified!A396) + 1) - FIND(",", Articles_collection_modified!A396) - 1)</f>
        <v>https://www.powerprogress.com/news/bosch-rexroth-extends-elion-portfolio-with-new-96-v-hardware/8055322.article?utm_source=newsletter&amp;utm_medium=email&amp;utm_campaign=power-briefing-2025-04-16&amp;encoded_email=bS5nYXZhZ25pbkBoYXdlLmF0</v>
      </c>
      <c r="C396" t="str">
        <f>IF(ISNUMBER(FIND(", vol",Articles_collection_modified!A396)), MID(Articles_collection_modified!A396, FIND(", vol", Articles_collection_modified!A396) + 5, FIND(",", Articles_collection_modified!A396, FIND(", vol", Articles_collection_modified!A396) + 5) - FIND(", vol", Articles_collection_modified!A396) - 5), MID(Articles_collection_modified!A396, FIND(",vol", Articles_collection_modified!A396) + 4, FIND(",", Articles_collection_modified!A396, FIND(",vol", Articles_collection_modified!A396) + 4) - FIND(",vol",Articles_collection_modified!A396) - 4))</f>
        <v>10</v>
      </c>
      <c r="D396" t="str">
        <f>IF(ISNUMBER(FIND(", 20", Articles_collection_modified!A396)), MID(Articles_collection_modified!A396, FIND(", 20", Articles_collection_modified!A396) + 2, FIND(",", Articles_collection_modified!A396, FIND(", 20", Articles_collection_modified!A396) + 2) - FIND(", 20", Articles_collection_modified!A396) - 2), MID(Articles_collection_modified!A396, FIND(",20", Articles_collection_modified!A396) + 1, FIND(",", Articles_collection_modified!A396, FIND(",20", Articles_collection_modified!A396) + 1) - FIND(",20", Articles_collection_modified!A396) - 1))</f>
        <v>2025-w15</v>
      </c>
      <c r="E396" t="str">
        <f t="shared" si="12"/>
        <v>2025</v>
      </c>
      <c r="F396" t="str">
        <f t="shared" si="13"/>
        <v>15</v>
      </c>
      <c r="G396" t="str" cm="1">
        <f t="array" ref="G396">_xlfn.TEXTJOIN(", ", TRUE, IF(ISNUMBER(SEARCH(Index!$A$8:$A$22, Articles_collection_modified!A396)), Index!$A$8:$A$22, ""))</f>
        <v>Electrification, Electronics, Hydraulics</v>
      </c>
      <c r="H396" t="str" cm="1">
        <f t="array" ref="H396">IFERROR(INDEX(Index!$A$8:$A$22, MATCH(TRUE, ISNUMBER(SEARCH(Index!$A$8:$A$22, Articles_collection_modified!A396)), 0)), "")</f>
        <v>Electrification</v>
      </c>
      <c r="I396" t="str" cm="1">
        <f t="array" ref="I396">IFERROR(INDEX(Index!$A$3:$A$5, MATCH(TRUE, ISNUMBER(SEARCH(Index!$A$3:$A$5, Articles_collection_modified!A396)), 0)), "")</f>
        <v>product release</v>
      </c>
      <c r="J396" t="str" cm="1">
        <f t="array" ref="J396">IFERROR(INDEX(Index!$A$25:$A$69, MATCH(TRUE, ISNUMBER(SEARCH(Index!$A$25:$A$69, Articles_collection_modified!A396)), 0)), "")</f>
        <v>Motor</v>
      </c>
      <c r="K396" t="str" cm="1">
        <f t="array" ref="K396">IFERROR(INDEX(Index!$C$3:$C$5, MATCH(TRUE, ISNUMBER(SEARCH(Index!$C$3:$C$5, Articles_collection_modified!A396)), 0)), "")</f>
        <v>H1</v>
      </c>
      <c r="L396" t="str" cm="1">
        <f t="array" ref="L396">_xlfn.TEXTJOIN(", ", TRUE, IF(ISNUMBER(SEARCH(Index!$C$8:$C$58, Articles_collection_modified!A396)), Index!$C$8:$C$58, ""))</f>
        <v>ES-2</v>
      </c>
      <c r="M396" t="str" cm="1">
        <f t="array" ref="M396">_xlfn.TEXTJOIN(", ", TRUE, IFERROR(VLOOKUP(_xlfn.TEXTSPLIT(L396, ", "), Index!$C$8:$D$58, 2, FALSE), ""))</f>
        <v>Enhanced Emission Policy</v>
      </c>
      <c r="N396" t="str" cm="1">
        <f t="array" ref="N396">_xlfn.TEXTJOIN(", ", TRUE, _xlfn.UNIQUE(_xlfn.FILTERXML("&lt;t&gt;&lt;s&gt;" &amp; SUBSTITUTE(_xlfn.TEXTJOIN(", ", TRUE, _xlfn.UNIQUE(_xlfn._xlws.FILTER(IFERROR(VLOOKUP(LEFT(_xlfn.TEXTSPLIT(L396, ", "), FIND("-", _xlfn.TEXTSPLIT(L396, ", ")) - 1), Index!$F$8:$G$13, 2, FALSE), ""), IFERROR(VLOOKUP(LEFT(_xlfn.TEXTSPLIT(L396, ", "), FIND("-", _xlfn.TEXTSPLIT(L396, ", ")) - 1), Index!$F$8:$G$13, 2, FALSE), "") &lt;&gt; ""))), ", ", "&lt;/s&gt;&lt;s&gt;") &amp; "&lt;/s&gt;&lt;/t&gt;", "//s[normalize-space()]")))</f>
        <v>Ecological Sustainability</v>
      </c>
      <c r="O396" t="str" cm="1">
        <f t="array" ref="O396">IFERROR(INDEX(Index!$C$8:$C$58, MATCH(TRUE, ISNUMBER(SEARCH(Index!$C$8:$C$58, Articles_collection_modified!A396)), 0)), "")</f>
        <v>ES-2</v>
      </c>
      <c r="P396" t="str">
        <f>IFERROR(VLOOKUP(LEFT(O396, FIND("-", O396)-1), Index!$F$8:$G$13, 2, FALSE), "Not Found")</f>
        <v>Ecological Sustainability</v>
      </c>
      <c r="Q396" t="str">
        <f>IFERROR(VLOOKUP(O396, Index!$C$8:$D$58, 2, FALSE), "Not Found")</f>
        <v>Enhanced Emission Policy</v>
      </c>
    </row>
    <row r="397" spans="1:17" x14ac:dyDescent="0.3">
      <c r="A397" t="str">
        <f>LEFT(Articles_collection_modified!A397, FIND(",", Articles_collection_modified!A397) - 1)</f>
        <v>Briggs &amp; Stratton to showcase Vanguard engines at Bauma 2025</v>
      </c>
      <c r="B397" t="str">
        <f>MID(Articles_collection_modified!A397, FIND(",", Articles_collection_modified!A397) + 1, FIND(",", Articles_collection_modified!A397, FIND(",", Articles_collection_modified!A397) + 1) - FIND(",", Articles_collection_modified!A397) - 1)</f>
        <v>https://www.powerprogress.com/products/news/briggs-stratton-to-showcase-vanguard-engines-at-bauma-2025/8054488.article?utm_source=newsletter&amp;utm_medium=email&amp;utm_campaign=power-briefing-2025-04-16&amp;encoded_email=bS5nYXZhZ25pbkBoYXdlLmF0</v>
      </c>
      <c r="C397" t="str">
        <f>IF(ISNUMBER(FIND(", vol",Articles_collection_modified!A397)), MID(Articles_collection_modified!A397, FIND(", vol", Articles_collection_modified!A397) + 5, FIND(",", Articles_collection_modified!A397, FIND(", vol", Articles_collection_modified!A397) + 5) - FIND(", vol", Articles_collection_modified!A397) - 5), MID(Articles_collection_modified!A397, FIND(",vol", Articles_collection_modified!A397) + 4, FIND(",", Articles_collection_modified!A397, FIND(",vol", Articles_collection_modified!A397) + 4) - FIND(",vol",Articles_collection_modified!A397) - 4))</f>
        <v>10</v>
      </c>
      <c r="D397" t="str">
        <f>IF(ISNUMBER(FIND(", 20", Articles_collection_modified!A397)), MID(Articles_collection_modified!A397, FIND(", 20", Articles_collection_modified!A397) + 2, FIND(",", Articles_collection_modified!A397, FIND(", 20", Articles_collection_modified!A397) + 2) - FIND(", 20", Articles_collection_modified!A397) - 2), MID(Articles_collection_modified!A397, FIND(",20", Articles_collection_modified!A397) + 1, FIND(",", Articles_collection_modified!A397, FIND(",20", Articles_collection_modified!A397) + 1) - FIND(",20", Articles_collection_modified!A397) - 1))</f>
        <v>2025-w13</v>
      </c>
      <c r="E397" t="str">
        <f t="shared" si="12"/>
        <v>2025</v>
      </c>
      <c r="F397" t="str">
        <f t="shared" si="13"/>
        <v>13</v>
      </c>
      <c r="G397" t="str" cm="1">
        <f t="array" ref="G397">_xlfn.TEXTJOIN(", ", TRUE, IF(ISNUMBER(SEARCH(Index!$A$8:$A$22, Articles_collection_modified!A397)), Index!$A$8:$A$22, ""))</f>
        <v>Battery, Electrification, Electronics, Mobile</v>
      </c>
      <c r="H397" t="str" cm="1">
        <f t="array" ref="H397">IFERROR(INDEX(Index!$A$8:$A$22, MATCH(TRUE, ISNUMBER(SEARCH(Index!$A$8:$A$22, Articles_collection_modified!A397)), 0)), "")</f>
        <v>Battery</v>
      </c>
      <c r="I397" t="str" cm="1">
        <f t="array" ref="I397">IFERROR(INDEX(Index!$A$3:$A$5, MATCH(TRUE, ISNUMBER(SEARCH(Index!$A$3:$A$5, Articles_collection_modified!A397)), 0)), "")</f>
        <v>product release</v>
      </c>
      <c r="J397" t="str" cm="1">
        <f t="array" ref="J397">IFERROR(INDEX(Index!$A$25:$A$69, MATCH(TRUE, ISNUMBER(SEARCH(Index!$A$25:$A$69, Articles_collection_modified!A397)), 0)), "")</f>
        <v/>
      </c>
      <c r="K397" t="str" cm="1">
        <f t="array" ref="K397">IFERROR(INDEX(Index!$C$3:$C$5, MATCH(TRUE, ISNUMBER(SEARCH(Index!$C$3:$C$5, Articles_collection_modified!A397)), 0)), "")</f>
        <v>H1</v>
      </c>
      <c r="L397" t="str" cm="1">
        <f t="array" ref="L397">_xlfn.TEXTJOIN(", ", TRUE, IF(ISNUMBER(SEARCH(Index!$C$8:$C$58, Articles_collection_modified!A397)), Index!$C$8:$C$58, ""))</f>
        <v>ES-2</v>
      </c>
      <c r="M397" t="str" cm="1">
        <f t="array" ref="M397">_xlfn.TEXTJOIN(", ", TRUE, IFERROR(VLOOKUP(_xlfn.TEXTSPLIT(L397, ", "), Index!$C$8:$D$58, 2, FALSE), ""))</f>
        <v>Enhanced Emission Policy</v>
      </c>
      <c r="N397" t="str" cm="1">
        <f t="array" ref="N397">_xlfn.TEXTJOIN(", ", TRUE, _xlfn.UNIQUE(_xlfn.FILTERXML("&lt;t&gt;&lt;s&gt;" &amp; SUBSTITUTE(_xlfn.TEXTJOIN(", ", TRUE, _xlfn.UNIQUE(_xlfn._xlws.FILTER(IFERROR(VLOOKUP(LEFT(_xlfn.TEXTSPLIT(L397, ", "), FIND("-", _xlfn.TEXTSPLIT(L397, ", ")) - 1), Index!$F$8:$G$13, 2, FALSE), ""), IFERROR(VLOOKUP(LEFT(_xlfn.TEXTSPLIT(L397, ", "), FIND("-", _xlfn.TEXTSPLIT(L397, ", ")) - 1), Index!$F$8:$G$13, 2, FALSE), "") &lt;&gt; ""))), ", ", "&lt;/s&gt;&lt;s&gt;") &amp; "&lt;/s&gt;&lt;/t&gt;", "//s[normalize-space()]")))</f>
        <v>Ecological Sustainability</v>
      </c>
      <c r="O397" t="str" cm="1">
        <f t="array" ref="O397">IFERROR(INDEX(Index!$C$8:$C$58, MATCH(TRUE, ISNUMBER(SEARCH(Index!$C$8:$C$58, Articles_collection_modified!A397)), 0)), "")</f>
        <v>ES-2</v>
      </c>
      <c r="P397" t="str">
        <f>IFERROR(VLOOKUP(LEFT(O397, FIND("-", O397)-1), Index!$F$8:$G$13, 2, FALSE), "Not Found")</f>
        <v>Ecological Sustainability</v>
      </c>
      <c r="Q397" t="str">
        <f>IFERROR(VLOOKUP(O397, Index!$C$8:$D$58, 2, FALSE), "Not Found")</f>
        <v>Enhanced Emission Policy</v>
      </c>
    </row>
    <row r="398" spans="1:17" x14ac:dyDescent="0.3">
      <c r="A398" t="str">
        <f>LEFT(Articles_collection_modified!A398, FIND(",", Articles_collection_modified!A398) - 1)</f>
        <v>Scania acquires Northvolt Systems Industrial Division</v>
      </c>
      <c r="B398" t="str">
        <f>MID(Articles_collection_modified!A398, FIND(",", Articles_collection_modified!A398) + 1, FIND(",", Articles_collection_modified!A398, FIND(",", Articles_collection_modified!A398) + 1) - FIND(",", Articles_collection_modified!A398) - 1)</f>
        <v>https://www.powerprogress.com/news/scania-acquires-northvolt-systems-industrial-division/8055467.article?utm_source=newsletter&amp;utm_medium=email&amp;utm_campaign=power-briefing-2025-04-15&amp;encoded_email=bS5nYXZhZ25pbkBoYXdlLmF0</v>
      </c>
      <c r="C398" t="str">
        <f>IF(ISNUMBER(FIND(", vol",Articles_collection_modified!A398)), MID(Articles_collection_modified!A398, FIND(", vol", Articles_collection_modified!A398) + 5, FIND(",", Articles_collection_modified!A398, FIND(", vol", Articles_collection_modified!A398) + 5) - FIND(", vol", Articles_collection_modified!A398) - 5), MID(Articles_collection_modified!A398, FIND(",vol", Articles_collection_modified!A398) + 4, FIND(",", Articles_collection_modified!A398, FIND(",vol", Articles_collection_modified!A398) + 4) - FIND(",vol",Articles_collection_modified!A398) - 4))</f>
        <v>10</v>
      </c>
      <c r="D398" t="str">
        <f>IF(ISNUMBER(FIND(", 20", Articles_collection_modified!A398)), MID(Articles_collection_modified!A398, FIND(", 20", Articles_collection_modified!A398) + 2, FIND(",", Articles_collection_modified!A398, FIND(", 20", Articles_collection_modified!A398) + 2) - FIND(", 20", Articles_collection_modified!A398) - 2), MID(Articles_collection_modified!A398, FIND(",20", Articles_collection_modified!A398) + 1, FIND(",", Articles_collection_modified!A398, FIND(",20", Articles_collection_modified!A398) + 1) - FIND(",20", Articles_collection_modified!A398) - 1))</f>
        <v>2025-w15</v>
      </c>
      <c r="E398" t="str">
        <f t="shared" si="12"/>
        <v>2025</v>
      </c>
      <c r="F398" t="str">
        <f t="shared" si="13"/>
        <v>15</v>
      </c>
      <c r="G398" t="str" cm="1">
        <f t="array" ref="G398">_xlfn.TEXTJOIN(", ", TRUE, IF(ISNUMBER(SEARCH(Index!$A$8:$A$22, Articles_collection_modified!A398)), Index!$A$8:$A$22, ""))</f>
        <v>Battery, Electrification, Mobile</v>
      </c>
      <c r="H398" t="str" cm="1">
        <f t="array" ref="H398">IFERROR(INDEX(Index!$A$8:$A$22, MATCH(TRUE, ISNUMBER(SEARCH(Index!$A$8:$A$22, Articles_collection_modified!A398)), 0)), "")</f>
        <v>Battery</v>
      </c>
      <c r="I398" t="str" cm="1">
        <f t="array" ref="I398">IFERROR(INDEX(Index!$A$3:$A$5, MATCH(TRUE, ISNUMBER(SEARCH(Index!$A$3:$A$5, Articles_collection_modified!A398)), 0)), "")</f>
        <v>SEEP</v>
      </c>
      <c r="J398" t="str" cm="1">
        <f t="array" ref="J398">IFERROR(INDEX(Index!$A$25:$A$69, MATCH(TRUE, ISNUMBER(SEARCH(Index!$A$25:$A$69, Articles_collection_modified!A398)), 0)), "")</f>
        <v>m&amp;a</v>
      </c>
      <c r="K398" t="str" cm="1">
        <f t="array" ref="K398">IFERROR(INDEX(Index!$C$3:$C$5, MATCH(TRUE, ISNUMBER(SEARCH(Index!$C$3:$C$5, Articles_collection_modified!A398)), 0)), "")</f>
        <v>H1</v>
      </c>
      <c r="L398" t="str" cm="1">
        <f t="array" ref="L398">_xlfn.TEXTJOIN(", ", TRUE, IF(ISNUMBER(SEARCH(Index!$C$8:$C$58, Articles_collection_modified!A398)), Index!$C$8:$C$58, ""))</f>
        <v>ES-2</v>
      </c>
      <c r="M398" t="str" cm="1">
        <f t="array" ref="M398">_xlfn.TEXTJOIN(", ", TRUE, IFERROR(VLOOKUP(_xlfn.TEXTSPLIT(L398, ", "), Index!$C$8:$D$58, 2, FALSE), ""))</f>
        <v>Enhanced Emission Policy</v>
      </c>
      <c r="N398" t="str" cm="1">
        <f t="array" ref="N398">_xlfn.TEXTJOIN(", ", TRUE, _xlfn.UNIQUE(_xlfn.FILTERXML("&lt;t&gt;&lt;s&gt;" &amp; SUBSTITUTE(_xlfn.TEXTJOIN(", ", TRUE, _xlfn.UNIQUE(_xlfn._xlws.FILTER(IFERROR(VLOOKUP(LEFT(_xlfn.TEXTSPLIT(L398, ", "), FIND("-", _xlfn.TEXTSPLIT(L398, ", ")) - 1), Index!$F$8:$G$13, 2, FALSE), ""), IFERROR(VLOOKUP(LEFT(_xlfn.TEXTSPLIT(L398, ", "), FIND("-", _xlfn.TEXTSPLIT(L398, ", ")) - 1), Index!$F$8:$G$13, 2, FALSE), "") &lt;&gt; ""))), ", ", "&lt;/s&gt;&lt;s&gt;") &amp; "&lt;/s&gt;&lt;/t&gt;", "//s[normalize-space()]")))</f>
        <v>Ecological Sustainability</v>
      </c>
      <c r="O398" t="str" cm="1">
        <f t="array" ref="O398">IFERROR(INDEX(Index!$C$8:$C$58, MATCH(TRUE, ISNUMBER(SEARCH(Index!$C$8:$C$58, Articles_collection_modified!A398)), 0)), "")</f>
        <v>ES-2</v>
      </c>
      <c r="P398" t="str">
        <f>IFERROR(VLOOKUP(LEFT(O398, FIND("-", O398)-1), Index!$F$8:$G$13, 2, FALSE), "Not Found")</f>
        <v>Ecological Sustainability</v>
      </c>
      <c r="Q398" t="str">
        <f>IFERROR(VLOOKUP(O398, Index!$C$8:$D$58, 2, FALSE), "Not Found")</f>
        <v>Enhanced Emission Policy</v>
      </c>
    </row>
    <row r="399" spans="1:17" x14ac:dyDescent="0.3">
      <c r="A399" t="str">
        <f>LEFT(Articles_collection_modified!A399, FIND(",", Articles_collection_modified!A399) - 1)</f>
        <v>Liebherr showcases over 100 new innovations at Bauma | Industrial Vehicle Technology International</v>
      </c>
      <c r="B399" t="str">
        <f>MID(Articles_collection_modified!A399, FIND(",", Articles_collection_modified!A399) + 1, FIND(",", Articles_collection_modified!A399, FIND(",", Articles_collection_modified!A399) + 1) - FIND(",", Articles_collection_modified!A399) - 1)</f>
        <v>https://www.ivtinternational.com/news/construction/liebherr-showcases-over-100-new-innovations-at-bauma.html?utm_campaign=Bauma%20Review&amp;utm_content=READ%20MORE&amp;utm_term=https%3A%2F%2Fwww.ivtinternational.com%2Fnews%2Fconstruction%2Fliebherr-showcases-over-100-new-innovations-at-bauma.html&amp;utm_medium=email&amp;utm_source=Industrial%20Vehicle%20Technology</v>
      </c>
      <c r="C399" t="str">
        <f>IF(ISNUMBER(FIND(", vol",Articles_collection_modified!A399)), MID(Articles_collection_modified!A399, FIND(", vol", Articles_collection_modified!A399) + 5, FIND(",", Articles_collection_modified!A399, FIND(", vol", Articles_collection_modified!A399) + 5) - FIND(", vol", Articles_collection_modified!A399) - 5), MID(Articles_collection_modified!A399, FIND(",vol", Articles_collection_modified!A399) + 4, FIND(",", Articles_collection_modified!A399, FIND(",vol", Articles_collection_modified!A399) + 4) - FIND(",vol",Articles_collection_modified!A399) - 4))</f>
        <v>10</v>
      </c>
      <c r="D399" t="str">
        <f>IF(ISNUMBER(FIND(", 20", Articles_collection_modified!A399)), MID(Articles_collection_modified!A399, FIND(", 20", Articles_collection_modified!A399) + 2, FIND(",", Articles_collection_modified!A399, FIND(", 20", Articles_collection_modified!A399) + 2) - FIND(", 20", Articles_collection_modified!A399) - 2), MID(Articles_collection_modified!A399, FIND(",20", Articles_collection_modified!A399) + 1, FIND(",", Articles_collection_modified!A399, FIND(",20", Articles_collection_modified!A399) + 1) - FIND(",20", Articles_collection_modified!A399) - 1))</f>
        <v>2025-w16</v>
      </c>
      <c r="E399" t="str">
        <f t="shared" si="12"/>
        <v>2025</v>
      </c>
      <c r="F399" t="str">
        <f t="shared" si="13"/>
        <v>16</v>
      </c>
      <c r="G399" t="str" cm="1">
        <f t="array" ref="G399">_xlfn.TEXTJOIN(", ", TRUE, IF(ISNUMBER(SEARCH(Index!$A$8:$A$22, Articles_collection_modified!A399)), Index!$A$8:$A$22, ""))</f>
        <v>Electrification, Mobile</v>
      </c>
      <c r="H399" t="str" cm="1">
        <f t="array" ref="H399">IFERROR(INDEX(Index!$A$8:$A$22, MATCH(TRUE, ISNUMBER(SEARCH(Index!$A$8:$A$22, Articles_collection_modified!A399)), 0)), "")</f>
        <v>Electrification</v>
      </c>
      <c r="I399" t="str" cm="1">
        <f t="array" ref="I399">IFERROR(INDEX(Index!$A$3:$A$5, MATCH(TRUE, ISNUMBER(SEARCH(Index!$A$3:$A$5, Articles_collection_modified!A399)), 0)), "")</f>
        <v>product release</v>
      </c>
      <c r="J399" t="str" cm="1">
        <f t="array" ref="J399">IFERROR(INDEX(Index!$A$25:$A$69, MATCH(TRUE, ISNUMBER(SEARCH(Index!$A$25:$A$69, Articles_collection_modified!A399)), 0)), "")</f>
        <v>System</v>
      </c>
      <c r="K399" t="str" cm="1">
        <f t="array" ref="K399">IFERROR(INDEX(Index!$C$3:$C$5, MATCH(TRUE, ISNUMBER(SEARCH(Index!$C$3:$C$5, Articles_collection_modified!A399)), 0)), "")</f>
        <v>H1</v>
      </c>
      <c r="L399" t="str" cm="1">
        <f t="array" ref="L399">_xlfn.TEXTJOIN(", ", TRUE, IF(ISNUMBER(SEARCH(Index!$C$8:$C$58, Articles_collection_modified!A399)), Index!$C$8:$C$58, ""))</f>
        <v>ES-2, HA-1, HA-8</v>
      </c>
      <c r="M399" t="str" cm="1">
        <f t="array" ref="M399">_xlfn.TEXTJOIN(", ", TRUE, IFERROR(VLOOKUP(_xlfn.TEXTSPLIT(L399, ", "), Index!$C$8:$D$58, 2, FALSE), ""))</f>
        <v>Enhanced Emission Policy, Green &amp; Connected Construction site, Sustainable Mining</v>
      </c>
      <c r="N399" t="str" cm="1">
        <f t="array" ref="N399">_xlfn.TEXTJOIN(", ", TRUE, _xlfn.UNIQUE(_xlfn.FILTERXML("&lt;t&gt;&lt;s&gt;" &amp; SUBSTITUTE(_xlfn.TEXTJOIN(", ", TRUE, _xlfn.UNIQUE(_xlfn._xlws.FILTER(IFERROR(VLOOKUP(LEFT(_xlfn.TEXTSPLIT(L399, ", "), FIND("-", _xlfn.TEXTSPLIT(L399, ", ")) - 1), Index!$F$8:$G$13, 2, FALSE), ""), IFERROR(VLOOKUP(LEFT(_xlfn.TEXTSPLIT(L399, ", "), FIND("-", _xlfn.TEXTSPLIT(L399, ", ")) - 1), Index!$F$8:$G$13, 2, FALSE), "") &lt;&gt; ""))), ", ", "&lt;/s&gt;&lt;s&gt;") &amp; "&lt;/s&gt;&lt;/t&gt;", "//s[normalize-space()]")))</f>
        <v>Ecological Sustainability, Hydraulic Applications Ecosystem</v>
      </c>
      <c r="O399" t="str" cm="1">
        <f t="array" ref="O399">IFERROR(INDEX(Index!$C$8:$C$58, MATCH(TRUE, ISNUMBER(SEARCH(Index!$C$8:$C$58, Articles_collection_modified!A399)), 0)), "")</f>
        <v>ES-2</v>
      </c>
      <c r="P399" t="str">
        <f>IFERROR(VLOOKUP(LEFT(O399, FIND("-", O399)-1), Index!$F$8:$G$13, 2, FALSE), "Not Found")</f>
        <v>Ecological Sustainability</v>
      </c>
      <c r="Q399" t="str">
        <f>IFERROR(VLOOKUP(O399, Index!$C$8:$D$58, 2, FALSE), "Not Found")</f>
        <v>Enhanced Emission Policy</v>
      </c>
    </row>
    <row r="400" spans="1:17" x14ac:dyDescent="0.3">
      <c r="A400" t="str">
        <f>LEFT(Articles_collection_modified!A400, FIND(",", Articles_collection_modified!A400) - 1)</f>
        <v>Caterpillar reveals future autonomous capabilities for new Cat 775 | Industrial Vehicle Technology International</v>
      </c>
      <c r="B400" t="str">
        <f>MID(Articles_collection_modified!A400, FIND(",", Articles_collection_modified!A400) + 1, FIND(",", Articles_collection_modified!A400, FIND(",", Articles_collection_modified!A400) + 1) - FIND(",", Articles_collection_modified!A400) - 1)</f>
        <v>https://www.ivtinternational.com/news/construction/caterpillar-previews-new-cat-775-off-highway-truck-with-future-autonomous-capabilities.html?utm_campaign=Bauma%20Review&amp;utm_content=READ%20MORE&amp;utm_term=https%3A%2F%2Fwww.ivtinternational.com%2Fnews%2Fconstruction%2Fcaterpillar-previews-new-cat-775-off-highway-truck-with-future-autonomous-capabilities.html&amp;utm_medium=email&amp;utm_source=Industrial%20Vehicle%20Technology</v>
      </c>
      <c r="C400" t="str">
        <f>IF(ISNUMBER(FIND(", vol",Articles_collection_modified!A400)), MID(Articles_collection_modified!A400, FIND(", vol", Articles_collection_modified!A400) + 5, FIND(",", Articles_collection_modified!A400, FIND(", vol", Articles_collection_modified!A400) + 5) - FIND(", vol", Articles_collection_modified!A400) - 5), MID(Articles_collection_modified!A400, FIND(",vol", Articles_collection_modified!A400) + 4, FIND(",", Articles_collection_modified!A400, FIND(",vol", Articles_collection_modified!A400) + 4) - FIND(",vol",Articles_collection_modified!A400) - 4))</f>
        <v>10</v>
      </c>
      <c r="D400" t="str">
        <f>IF(ISNUMBER(FIND(", 20", Articles_collection_modified!A400)), MID(Articles_collection_modified!A400, FIND(", 20", Articles_collection_modified!A400) + 2, FIND(",", Articles_collection_modified!A400, FIND(", 20", Articles_collection_modified!A400) + 2) - FIND(", 20", Articles_collection_modified!A400) - 2), MID(Articles_collection_modified!A400, FIND(",20", Articles_collection_modified!A400) + 1, FIND(",", Articles_collection_modified!A400, FIND(",20", Articles_collection_modified!A400) + 1) - FIND(",20", Articles_collection_modified!A400) - 1))</f>
        <v>2025-w16</v>
      </c>
      <c r="E400" t="str">
        <f t="shared" si="12"/>
        <v>2025</v>
      </c>
      <c r="F400" t="str">
        <f t="shared" si="13"/>
        <v>16</v>
      </c>
      <c r="G400" t="str" cm="1">
        <f t="array" ref="G400">_xlfn.TEXTJOIN(", ", TRUE, IF(ISNUMBER(SEARCH(Index!$A$8:$A$22, Articles_collection_modified!A400)), Index!$A$8:$A$22, ""))</f>
        <v>Mobile</v>
      </c>
      <c r="H400" t="str" cm="1">
        <f t="array" ref="H400">IFERROR(INDEX(Index!$A$8:$A$22, MATCH(TRUE, ISNUMBER(SEARCH(Index!$A$8:$A$22, Articles_collection_modified!A400)), 0)), "")</f>
        <v>Mobile</v>
      </c>
      <c r="I400" t="str" cm="1">
        <f t="array" ref="I400">IFERROR(INDEX(Index!$A$3:$A$5, MATCH(TRUE, ISNUMBER(SEARCH(Index!$A$3:$A$5, Articles_collection_modified!A400)), 0)), "")</f>
        <v>product release</v>
      </c>
      <c r="J400" t="str" cm="1">
        <f t="array" ref="J400">IFERROR(INDEX(Index!$A$25:$A$69, MATCH(TRUE, ISNUMBER(SEARCH(Index!$A$25:$A$69, Articles_collection_modified!A400)), 0)), "")</f>
        <v>System</v>
      </c>
      <c r="K400" t="str" cm="1">
        <f t="array" ref="K400">IFERROR(INDEX(Index!$C$3:$C$5, MATCH(TRUE, ISNUMBER(SEARCH(Index!$C$3:$C$5, Articles_collection_modified!A400)), 0)), "")</f>
        <v>H1</v>
      </c>
      <c r="L400" t="str" cm="1">
        <f t="array" ref="L400">_xlfn.TEXTJOIN(", ", TRUE, IF(ISNUMBER(SEARCH(Index!$C$8:$C$58, Articles_collection_modified!A400)), Index!$C$8:$C$58, ""))</f>
        <v>HA-8</v>
      </c>
      <c r="M400" t="str" cm="1">
        <f t="array" ref="M400">_xlfn.TEXTJOIN(", ", TRUE, IFERROR(VLOOKUP(_xlfn.TEXTSPLIT(L400, ", "), Index!$C$8:$D$58, 2, FALSE), ""))</f>
        <v>Sustainable Mining</v>
      </c>
      <c r="N400" t="str" cm="1">
        <f t="array" ref="N400">_xlfn.TEXTJOIN(", ", TRUE, _xlfn.UNIQUE(_xlfn.FILTERXML("&lt;t&gt;&lt;s&gt;" &amp; SUBSTITUTE(_xlfn.TEXTJOIN(", ", TRUE, _xlfn.UNIQUE(_xlfn._xlws.FILTER(IFERROR(VLOOKUP(LEFT(_xlfn.TEXTSPLIT(L400, ", "), FIND("-", _xlfn.TEXTSPLIT(L400, ", ")) - 1), Index!$F$8:$G$13, 2, FALSE), ""), IFERROR(VLOOKUP(LEFT(_xlfn.TEXTSPLIT(L400, ", "), FIND("-", _xlfn.TEXTSPLIT(L400, ", ")) - 1), Index!$F$8:$G$13, 2, FALSE), "") &lt;&gt; ""))), ", ", "&lt;/s&gt;&lt;s&gt;") &amp; "&lt;/s&gt;&lt;/t&gt;", "//s[normalize-space()]")))</f>
        <v>Hydraulic Applications Ecosystem</v>
      </c>
      <c r="O400" t="str" cm="1">
        <f t="array" ref="O400">IFERROR(INDEX(Index!$C$8:$C$58, MATCH(TRUE, ISNUMBER(SEARCH(Index!$C$8:$C$58, Articles_collection_modified!A400)), 0)), "")</f>
        <v>HA-8</v>
      </c>
      <c r="P400" t="str">
        <f>IFERROR(VLOOKUP(LEFT(O400, FIND("-", O400)-1), Index!$F$8:$G$13, 2, FALSE), "Not Found")</f>
        <v>Hydraulic Applications Ecosystem</v>
      </c>
      <c r="Q400" t="str">
        <f>IFERROR(VLOOKUP(O400, Index!$C$8:$D$58, 2, FALSE), "Not Found")</f>
        <v>Sustainable Mining</v>
      </c>
    </row>
    <row r="401" spans="1:17" x14ac:dyDescent="0.3">
      <c r="A401" t="str">
        <f>LEFT(Articles_collection_modified!A401, FIND(",", Articles_collection_modified!A401) - 1)</f>
        <v>Tobroco-Giant introduces its first-ever wheel dumper | Industrial Vehicle Technology International</v>
      </c>
      <c r="B401" t="str">
        <f>MID(Articles_collection_modified!A401, FIND(",", Articles_collection_modified!A401) + 1, FIND(",", Articles_collection_modified!A401, FIND(",", Articles_collection_modified!A401) + 1) - FIND(",", Articles_collection_modified!A401) - 1)</f>
        <v>https://www.ivtinternational.com/news/construction/tobroco-giant-introduces-its-first-ever-wheel-dumper.html?utm_campaign=Bauma%20Review&amp;utm_content=READ%20MORE&amp;utm_term=https%3A%2F%2Fwww.ivtinternational.com%2Fnews%2Fconstruction%2Ftobroco-giant-introduces-its-first-ever-wheel-dumper.html&amp;utm_medium=email&amp;utm_source=Industrial%20Vehicle%20Technology</v>
      </c>
      <c r="C401" t="str">
        <f>IF(ISNUMBER(FIND(", vol",Articles_collection_modified!A401)), MID(Articles_collection_modified!A401, FIND(", vol", Articles_collection_modified!A401) + 5, FIND(",", Articles_collection_modified!A401, FIND(", vol", Articles_collection_modified!A401) + 5) - FIND(", vol", Articles_collection_modified!A401) - 5), MID(Articles_collection_modified!A401, FIND(",vol", Articles_collection_modified!A401) + 4, FIND(",", Articles_collection_modified!A401, FIND(",vol", Articles_collection_modified!A401) + 4) - FIND(",vol",Articles_collection_modified!A401) - 4))</f>
        <v>10</v>
      </c>
      <c r="D401" t="str">
        <f>IF(ISNUMBER(FIND(", 20", Articles_collection_modified!A401)), MID(Articles_collection_modified!A401, FIND(", 20", Articles_collection_modified!A401) + 2, FIND(",", Articles_collection_modified!A401, FIND(", 20", Articles_collection_modified!A401) + 2) - FIND(", 20", Articles_collection_modified!A401) - 2), MID(Articles_collection_modified!A401, FIND(",20", Articles_collection_modified!A401) + 1, FIND(",", Articles_collection_modified!A401, FIND(",20", Articles_collection_modified!A401) + 1) - FIND(",20", Articles_collection_modified!A401) - 1))</f>
        <v>2025-w16</v>
      </c>
      <c r="E401" t="str">
        <f t="shared" si="12"/>
        <v>2025</v>
      </c>
      <c r="F401" t="str">
        <f t="shared" si="13"/>
        <v>16</v>
      </c>
      <c r="G401" t="str" cm="1">
        <f t="array" ref="G401">_xlfn.TEXTJOIN(", ", TRUE, IF(ISNUMBER(SEARCH(Index!$A$8:$A$22, Articles_collection_modified!A401)), Index!$A$8:$A$22, ""))</f>
        <v>Mobile</v>
      </c>
      <c r="H401" t="str" cm="1">
        <f t="array" ref="H401">IFERROR(INDEX(Index!$A$8:$A$22, MATCH(TRUE, ISNUMBER(SEARCH(Index!$A$8:$A$22, Articles_collection_modified!A401)), 0)), "")</f>
        <v>Mobile</v>
      </c>
      <c r="I401" t="str" cm="1">
        <f t="array" ref="I401">IFERROR(INDEX(Index!$A$3:$A$5, MATCH(TRUE, ISNUMBER(SEARCH(Index!$A$3:$A$5, Articles_collection_modified!A401)), 0)), "")</f>
        <v>product release</v>
      </c>
      <c r="J401" t="str" cm="1">
        <f t="array" ref="J401">IFERROR(INDEX(Index!$A$25:$A$69, MATCH(TRUE, ISNUMBER(SEARCH(Index!$A$25:$A$69, Articles_collection_modified!A401)), 0)), "")</f>
        <v>System</v>
      </c>
      <c r="K401" t="str" cm="1">
        <f t="array" ref="K401">IFERROR(INDEX(Index!$C$3:$C$5, MATCH(TRUE, ISNUMBER(SEARCH(Index!$C$3:$C$5, Articles_collection_modified!A401)), 0)), "")</f>
        <v>H1</v>
      </c>
      <c r="L401" t="str" cm="1">
        <f t="array" ref="L401">_xlfn.TEXTJOIN(", ", TRUE, IF(ISNUMBER(SEARCH(Index!$C$8:$C$58, Articles_collection_modified!A401)), Index!$C$8:$C$58, ""))</f>
        <v>HA-4</v>
      </c>
      <c r="M401" t="str" cm="1">
        <f t="array" ref="M401">_xlfn.TEXTJOIN(", ", TRUE, IFERROR(VLOOKUP(_xlfn.TEXTSPLIT(L401, ", "), Index!$C$8:$D$58, 2, FALSE), ""))</f>
        <v>Autonomous Material Handling</v>
      </c>
      <c r="N401" t="str" cm="1">
        <f t="array" ref="N401">_xlfn.TEXTJOIN(", ", TRUE, _xlfn.UNIQUE(_xlfn.FILTERXML("&lt;t&gt;&lt;s&gt;" &amp; SUBSTITUTE(_xlfn.TEXTJOIN(", ", TRUE, _xlfn.UNIQUE(_xlfn._xlws.FILTER(IFERROR(VLOOKUP(LEFT(_xlfn.TEXTSPLIT(L401, ", "), FIND("-", _xlfn.TEXTSPLIT(L401, ", ")) - 1), Index!$F$8:$G$13, 2, FALSE), ""), IFERROR(VLOOKUP(LEFT(_xlfn.TEXTSPLIT(L401, ", "), FIND("-", _xlfn.TEXTSPLIT(L401, ", ")) - 1), Index!$F$8:$G$13, 2, FALSE), "") &lt;&gt; ""))), ", ", "&lt;/s&gt;&lt;s&gt;") &amp; "&lt;/s&gt;&lt;/t&gt;", "//s[normalize-space()]")))</f>
        <v>Hydraulic Applications Ecosystem</v>
      </c>
      <c r="O401" t="str" cm="1">
        <f t="array" ref="O401">IFERROR(INDEX(Index!$C$8:$C$58, MATCH(TRUE, ISNUMBER(SEARCH(Index!$C$8:$C$58, Articles_collection_modified!A401)), 0)), "")</f>
        <v>HA-4</v>
      </c>
      <c r="P401" t="str">
        <f>IFERROR(VLOOKUP(LEFT(O401, FIND("-", O401)-1), Index!$F$8:$G$13, 2, FALSE), "Not Found")</f>
        <v>Hydraulic Applications Ecosystem</v>
      </c>
      <c r="Q401" t="str">
        <f>IFERROR(VLOOKUP(O401, Index!$C$8:$D$58, 2, FALSE), "Not Found")</f>
        <v>Autonomous Material Handling</v>
      </c>
    </row>
    <row r="402" spans="1:17" x14ac:dyDescent="0.3">
      <c r="A402" t="str">
        <f>LEFT(Articles_collection_modified!A402, FIND(",", Articles_collection_modified!A402) - 1)</f>
        <v>Kubota launches the SVL75-3 compact track loader to the European market | Industrial Vehicle Technology International</v>
      </c>
      <c r="B402" t="str">
        <f>MID(Articles_collection_modified!A402, FIND(",", Articles_collection_modified!A402) + 1, FIND(",", Articles_collection_modified!A402, FIND(",", Articles_collection_modified!A402) + 1) - FIND(",", Articles_collection_modified!A402) - 1)</f>
        <v>https://www.ivtinternational.com/news/construction/kubota-launches-the-svl75-3-compact-track-loader-to-the-european-market.html?utm_campaign=Bauma%20Review&amp;utm_content=READ%20MORE&amp;utm_term=https%3A%2F%2Fwww.ivtinternational.com%2Fnews%2Fconstruction%2Fkubota-launches-the-svl75-3-compact-track-loader-to-the-european-market.html&amp;utm_medium=email&amp;utm_source=Industrial%20Vehicle%20Technology</v>
      </c>
      <c r="C402" t="str">
        <f>IF(ISNUMBER(FIND(", vol",Articles_collection_modified!A402)), MID(Articles_collection_modified!A402, FIND(", vol", Articles_collection_modified!A402) + 5, FIND(",", Articles_collection_modified!A402, FIND(", vol", Articles_collection_modified!A402) + 5) - FIND(", vol", Articles_collection_modified!A402) - 5), MID(Articles_collection_modified!A402, FIND(",vol", Articles_collection_modified!A402) + 4, FIND(",", Articles_collection_modified!A402, FIND(",vol", Articles_collection_modified!A402) + 4) - FIND(",vol",Articles_collection_modified!A402) - 4))</f>
        <v>10</v>
      </c>
      <c r="D402" t="str">
        <f>IF(ISNUMBER(FIND(", 20", Articles_collection_modified!A402)), MID(Articles_collection_modified!A402, FIND(", 20", Articles_collection_modified!A402) + 2, FIND(",", Articles_collection_modified!A402, FIND(", 20", Articles_collection_modified!A402) + 2) - FIND(", 20", Articles_collection_modified!A402) - 2), MID(Articles_collection_modified!A402, FIND(",20", Articles_collection_modified!A402) + 1, FIND(",", Articles_collection_modified!A402, FIND(",20", Articles_collection_modified!A402) + 1) - FIND(",20", Articles_collection_modified!A402) - 1))</f>
        <v>2025-w15</v>
      </c>
      <c r="E402" t="str">
        <f t="shared" si="12"/>
        <v>2025</v>
      </c>
      <c r="F402" t="str">
        <f t="shared" si="13"/>
        <v>15</v>
      </c>
      <c r="G402" t="str" cm="1">
        <f t="array" ref="G402">_xlfn.TEXTJOIN(", ", TRUE, IF(ISNUMBER(SEARCH(Index!$A$8:$A$22, Articles_collection_modified!A402)), Index!$A$8:$A$22, ""))</f>
        <v>Mobile</v>
      </c>
      <c r="H402" t="str" cm="1">
        <f t="array" ref="H402">IFERROR(INDEX(Index!$A$8:$A$22, MATCH(TRUE, ISNUMBER(SEARCH(Index!$A$8:$A$22, Articles_collection_modified!A402)), 0)), "")</f>
        <v>Mobile</v>
      </c>
      <c r="I402" t="str" cm="1">
        <f t="array" ref="I402">IFERROR(INDEX(Index!$A$3:$A$5, MATCH(TRUE, ISNUMBER(SEARCH(Index!$A$3:$A$5, Articles_collection_modified!A402)), 0)), "")</f>
        <v>product release</v>
      </c>
      <c r="J402" t="str" cm="1">
        <f t="array" ref="J402">IFERROR(INDEX(Index!$A$25:$A$69, MATCH(TRUE, ISNUMBER(SEARCH(Index!$A$25:$A$69, Articles_collection_modified!A402)), 0)), "")</f>
        <v>System</v>
      </c>
      <c r="K402" t="str" cm="1">
        <f t="array" ref="K402">IFERROR(INDEX(Index!$C$3:$C$5, MATCH(TRUE, ISNUMBER(SEARCH(Index!$C$3:$C$5, Articles_collection_modified!A402)), 0)), "")</f>
        <v>H1</v>
      </c>
      <c r="L402" t="str" cm="1">
        <f t="array" ref="L402">_xlfn.TEXTJOIN(", ", TRUE, IF(ISNUMBER(SEARCH(Index!$C$8:$C$58, Articles_collection_modified!A402)), Index!$C$8:$C$58, ""))</f>
        <v>HA-4</v>
      </c>
      <c r="M402" t="str" cm="1">
        <f t="array" ref="M402">_xlfn.TEXTJOIN(", ", TRUE, IFERROR(VLOOKUP(_xlfn.TEXTSPLIT(L402, ", "), Index!$C$8:$D$58, 2, FALSE), ""))</f>
        <v>Autonomous Material Handling</v>
      </c>
      <c r="N402" t="str" cm="1">
        <f t="array" ref="N402">_xlfn.TEXTJOIN(", ", TRUE, _xlfn.UNIQUE(_xlfn.FILTERXML("&lt;t&gt;&lt;s&gt;" &amp; SUBSTITUTE(_xlfn.TEXTJOIN(", ", TRUE, _xlfn.UNIQUE(_xlfn._xlws.FILTER(IFERROR(VLOOKUP(LEFT(_xlfn.TEXTSPLIT(L402, ", "), FIND("-", _xlfn.TEXTSPLIT(L402, ", ")) - 1), Index!$F$8:$G$13, 2, FALSE), ""), IFERROR(VLOOKUP(LEFT(_xlfn.TEXTSPLIT(L402, ", "), FIND("-", _xlfn.TEXTSPLIT(L402, ", ")) - 1), Index!$F$8:$G$13, 2, FALSE), "") &lt;&gt; ""))), ", ", "&lt;/s&gt;&lt;s&gt;") &amp; "&lt;/s&gt;&lt;/t&gt;", "//s[normalize-space()]")))</f>
        <v>Hydraulic Applications Ecosystem</v>
      </c>
      <c r="O402" t="str" cm="1">
        <f t="array" ref="O402">IFERROR(INDEX(Index!$C$8:$C$58, MATCH(TRUE, ISNUMBER(SEARCH(Index!$C$8:$C$58, Articles_collection_modified!A402)), 0)), "")</f>
        <v>HA-4</v>
      </c>
      <c r="P402" t="str">
        <f>IFERROR(VLOOKUP(LEFT(O402, FIND("-", O402)-1), Index!$F$8:$G$13, 2, FALSE), "Not Found")</f>
        <v>Hydraulic Applications Ecosystem</v>
      </c>
      <c r="Q402" t="str">
        <f>IFERROR(VLOOKUP(O402, Index!$C$8:$D$58, 2, FALSE), "Not Found")</f>
        <v>Autonomous Material Handling</v>
      </c>
    </row>
    <row r="403" spans="1:17" x14ac:dyDescent="0.3">
      <c r="A403" t="str">
        <f>LEFT(Articles_collection_modified!A403, FIND(",", Articles_collection_modified!A403) - 1)</f>
        <v>Wacker Neuson and Kramer showcase innovation and electrification | Industrial Vehicle Technology International</v>
      </c>
      <c r="B403" t="str">
        <f>MID(Articles_collection_modified!A403, FIND(",", Articles_collection_modified!A403) + 1, FIND(",", Articles_collection_modified!A403, FIND(",", Articles_collection_modified!A403) + 1) - FIND(",", Articles_collection_modified!A403) - 1)</f>
        <v>https://www.ivtinternational.com/news/construction/wacker-neuson-and-kramer-showcase-innovation-and-electrification-across-their-ranges.html?utm_campaign=Bauma%202025%20-%205&amp;utm_content=READ%20MORE&amp;utm_term=https%3A%2F%2Fwww.ivtinternational.com%2Fnews%2Fconstruction%2Fwacker-neuson-and-kramer-showcase-innovation-and-electrification-across-their-ranges.html&amp;utm_medium=email&amp;utm_source=Industrial%20Vehicle%20Technology</v>
      </c>
      <c r="C403" t="str">
        <f>IF(ISNUMBER(FIND(", vol",Articles_collection_modified!A403)), MID(Articles_collection_modified!A403, FIND(", vol", Articles_collection_modified!A403) + 5, FIND(",", Articles_collection_modified!A403, FIND(", vol", Articles_collection_modified!A403) + 5) - FIND(", vol", Articles_collection_modified!A403) - 5), MID(Articles_collection_modified!A403, FIND(",vol", Articles_collection_modified!A403) + 4, FIND(",", Articles_collection_modified!A403, FIND(",vol", Articles_collection_modified!A403) + 4) - FIND(",vol",Articles_collection_modified!A403) - 4))</f>
        <v>10</v>
      </c>
      <c r="D403" t="str">
        <f>IF(ISNUMBER(FIND(", 20", Articles_collection_modified!A403)), MID(Articles_collection_modified!A403, FIND(", 20", Articles_collection_modified!A403) + 2, FIND(",", Articles_collection_modified!A403, FIND(", 20", Articles_collection_modified!A403) + 2) - FIND(", 20", Articles_collection_modified!A403) - 2), MID(Articles_collection_modified!A403, FIND(",20", Articles_collection_modified!A403) + 1, FIND(",", Articles_collection_modified!A403, FIND(",20", Articles_collection_modified!A403) + 1) - FIND(",20", Articles_collection_modified!A403) - 1))</f>
        <v>2025-w15</v>
      </c>
      <c r="E403" t="str">
        <f t="shared" si="12"/>
        <v>2025</v>
      </c>
      <c r="F403" t="str">
        <f t="shared" si="13"/>
        <v>15</v>
      </c>
      <c r="G403" t="str" cm="1">
        <f t="array" ref="G403">_xlfn.TEXTJOIN(", ", TRUE, IF(ISNUMBER(SEARCH(Index!$A$8:$A$22, Articles_collection_modified!A403)), Index!$A$8:$A$22, ""))</f>
        <v>Electrification, Mobile</v>
      </c>
      <c r="H403" t="str" cm="1">
        <f t="array" ref="H403">IFERROR(INDEX(Index!$A$8:$A$22, MATCH(TRUE, ISNUMBER(SEARCH(Index!$A$8:$A$22, Articles_collection_modified!A403)), 0)), "")</f>
        <v>Electrification</v>
      </c>
      <c r="I403" t="str" cm="1">
        <f t="array" ref="I403">IFERROR(INDEX(Index!$A$3:$A$5, MATCH(TRUE, ISNUMBER(SEARCH(Index!$A$3:$A$5, Articles_collection_modified!A403)), 0)), "")</f>
        <v>product release</v>
      </c>
      <c r="J403" t="str" cm="1">
        <f t="array" ref="J403">IFERROR(INDEX(Index!$A$25:$A$69, MATCH(TRUE, ISNUMBER(SEARCH(Index!$A$25:$A$69, Articles_collection_modified!A403)), 0)), "")</f>
        <v>System</v>
      </c>
      <c r="K403" t="str" cm="1">
        <f t="array" ref="K403">IFERROR(INDEX(Index!$C$3:$C$5, MATCH(TRUE, ISNUMBER(SEARCH(Index!$C$3:$C$5, Articles_collection_modified!A403)), 0)), "")</f>
        <v>H1</v>
      </c>
      <c r="L403" t="str" cm="1">
        <f t="array" ref="L403">_xlfn.TEXTJOIN(", ", TRUE, IF(ISNUMBER(SEARCH(Index!$C$8:$C$58, Articles_collection_modified!A403)), Index!$C$8:$C$58, ""))</f>
        <v>ES-1, ES-2, HA-1</v>
      </c>
      <c r="M403" t="str" cm="1">
        <f t="array" ref="M403">_xlfn.TEXTJOIN(", ", TRUE, IFERROR(VLOOKUP(_xlfn.TEXTSPLIT(L403, ", "), Index!$C$8:$D$58, 2, FALSE), ""))</f>
        <v>Green Cities, Enhanced Emission Policy, Green &amp; Connected Construction site</v>
      </c>
      <c r="N403" t="str" cm="1">
        <f t="array" ref="N403">_xlfn.TEXTJOIN(", ", TRUE, _xlfn.UNIQUE(_xlfn.FILTERXML("&lt;t&gt;&lt;s&gt;" &amp; SUBSTITUTE(_xlfn.TEXTJOIN(", ", TRUE, _xlfn.UNIQUE(_xlfn._xlws.FILTER(IFERROR(VLOOKUP(LEFT(_xlfn.TEXTSPLIT(L403, ", "), FIND("-", _xlfn.TEXTSPLIT(L403, ", ")) - 1), Index!$F$8:$G$13, 2, FALSE), ""), IFERROR(VLOOKUP(LEFT(_xlfn.TEXTSPLIT(L403, ", "), FIND("-", _xlfn.TEXTSPLIT(L403, ", ")) - 1), Index!$F$8:$G$13, 2, FALSE), "") &lt;&gt; ""))), ", ", "&lt;/s&gt;&lt;s&gt;") &amp; "&lt;/s&gt;&lt;/t&gt;", "//s[normalize-space()]")))</f>
        <v>Ecological Sustainability, Hydraulic Applications Ecosystem</v>
      </c>
      <c r="O403" t="str" cm="1">
        <f t="array" ref="O403">IFERROR(INDEX(Index!$C$8:$C$58, MATCH(TRUE, ISNUMBER(SEARCH(Index!$C$8:$C$58, Articles_collection_modified!A403)), 0)), "")</f>
        <v>ES-1</v>
      </c>
      <c r="P403" t="str">
        <f>IFERROR(VLOOKUP(LEFT(O403, FIND("-", O403)-1), Index!$F$8:$G$13, 2, FALSE), "Not Found")</f>
        <v>Ecological Sustainability</v>
      </c>
      <c r="Q403" t="str">
        <f>IFERROR(VLOOKUP(O403, Index!$C$8:$D$58, 2, FALSE), "Not Found")</f>
        <v>Green Cities</v>
      </c>
    </row>
    <row r="404" spans="1:17" x14ac:dyDescent="0.3">
      <c r="A404" t="str">
        <f>LEFT(Articles_collection_modified!A404, FIND(",", Articles_collection_modified!A404) - 1)</f>
        <v>Europe â€˜a key growth marketâ€™ for Chinese manufacturer LiuGong</v>
      </c>
      <c r="B404" t="str">
        <f>MID(Articles_collection_modified!A404, FIND(",", Articles_collection_modified!A404) + 1, FIND(",", Articles_collection_modified!A404, FIND(",", Articles_collection_modified!A404) + 1) - FIND(",", Articles_collection_modified!A404) - 1)</f>
        <v>https://www.constructionbriefing.com/news/europe-a-key-growth-market-for-chinese-manufacturer-liugong/8055357.article?utm_source=newsletter&amp;utm_medium=email&amp;utm_campaign=construction-europe-bauma-2025-04-11&amp;encoded_email=bS5nYXZhZ25pbkBoYXdlLmF0</v>
      </c>
      <c r="C404" t="str">
        <f>IF(ISNUMBER(FIND(", vol",Articles_collection_modified!A404)), MID(Articles_collection_modified!A404, FIND(", vol", Articles_collection_modified!A404) + 5, FIND(",", Articles_collection_modified!A404, FIND(", vol", Articles_collection_modified!A404) + 5) - FIND(", vol", Articles_collection_modified!A404) - 5), MID(Articles_collection_modified!A404, FIND(",vol", Articles_collection_modified!A404) + 4, FIND(",", Articles_collection_modified!A404, FIND(",vol", Articles_collection_modified!A404) + 4) - FIND(",vol",Articles_collection_modified!A404) - 4))</f>
        <v>10</v>
      </c>
      <c r="D404" t="str">
        <f>IF(ISNUMBER(FIND(", 20", Articles_collection_modified!A404)), MID(Articles_collection_modified!A404, FIND(", 20", Articles_collection_modified!A404) + 2, FIND(",", Articles_collection_modified!A404, FIND(", 20", Articles_collection_modified!A404) + 2) - FIND(", 20", Articles_collection_modified!A404) - 2), MID(Articles_collection_modified!A404, FIND(",20", Articles_collection_modified!A404) + 1, FIND(",", Articles_collection_modified!A404, FIND(",20", Articles_collection_modified!A404) + 1) - FIND(",20", Articles_collection_modified!A404) - 1))</f>
        <v>2025-w15</v>
      </c>
      <c r="E404" t="str">
        <f t="shared" si="12"/>
        <v>2025</v>
      </c>
      <c r="F404" t="str">
        <f t="shared" si="13"/>
        <v>15</v>
      </c>
      <c r="G404" t="str" cm="1">
        <f t="array" ref="G404">_xlfn.TEXTJOIN(", ", TRUE, IF(ISNUMBER(SEARCH(Index!$A$8:$A$22, Articles_collection_modified!A404)), Index!$A$8:$A$22, ""))</f>
        <v>Mobile</v>
      </c>
      <c r="H404" t="str" cm="1">
        <f t="array" ref="H404">IFERROR(INDEX(Index!$A$8:$A$22, MATCH(TRUE, ISNUMBER(SEARCH(Index!$A$8:$A$22, Articles_collection_modified!A404)), 0)), "")</f>
        <v>Mobile</v>
      </c>
      <c r="I404" t="str" cm="1">
        <f t="array" ref="I404">IFERROR(INDEX(Index!$A$3:$A$5, MATCH(TRUE, ISNUMBER(SEARCH(Index!$A$3:$A$5, Articles_collection_modified!A404)), 0)), "")</f>
        <v>SEEP</v>
      </c>
      <c r="J404" t="str" cm="1">
        <f t="array" ref="J404">IFERROR(INDEX(Index!$A$25:$A$69, MATCH(TRUE, ISNUMBER(SEARCH(Index!$A$25:$A$69, Articles_collection_modified!A404)), 0)), "")</f>
        <v>market development</v>
      </c>
      <c r="K404" t="str" cm="1">
        <f t="array" ref="K404">IFERROR(INDEX(Index!$C$3:$C$5, MATCH(TRUE, ISNUMBER(SEARCH(Index!$C$3:$C$5, Articles_collection_modified!A404)), 0)), "")</f>
        <v>H2</v>
      </c>
      <c r="L404" t="str" cm="1">
        <f t="array" ref="L404">_xlfn.TEXTJOIN(", ", TRUE, IF(ISNUMBER(SEARCH(Index!$C$8:$C$58, Articles_collection_modified!A404)), Index!$C$8:$C$58, ""))</f>
        <v>HA-1</v>
      </c>
      <c r="M404" t="str" cm="1">
        <f t="array" ref="M404">_xlfn.TEXTJOIN(", ", TRUE, IFERROR(VLOOKUP(_xlfn.TEXTSPLIT(L404, ", "), Index!$C$8:$D$58, 2, FALSE), ""))</f>
        <v>Green &amp; Connected Construction site</v>
      </c>
      <c r="N404" t="str" cm="1">
        <f t="array" ref="N404">_xlfn.TEXTJOIN(", ", TRUE, _xlfn.UNIQUE(_xlfn.FILTERXML("&lt;t&gt;&lt;s&gt;" &amp; SUBSTITUTE(_xlfn.TEXTJOIN(", ", TRUE, _xlfn.UNIQUE(_xlfn._xlws.FILTER(IFERROR(VLOOKUP(LEFT(_xlfn.TEXTSPLIT(L404, ", "), FIND("-", _xlfn.TEXTSPLIT(L404, ", ")) - 1), Index!$F$8:$G$13, 2, FALSE), ""), IFERROR(VLOOKUP(LEFT(_xlfn.TEXTSPLIT(L404, ", "), FIND("-", _xlfn.TEXTSPLIT(L404, ", ")) - 1), Index!$F$8:$G$13, 2, FALSE), "") &lt;&gt; ""))), ", ", "&lt;/s&gt;&lt;s&gt;") &amp; "&lt;/s&gt;&lt;/t&gt;", "//s[normalize-space()]")))</f>
        <v>Hydraulic Applications Ecosystem</v>
      </c>
      <c r="O404" t="str" cm="1">
        <f t="array" ref="O404">IFERROR(INDEX(Index!$C$8:$C$58, MATCH(TRUE, ISNUMBER(SEARCH(Index!$C$8:$C$58, Articles_collection_modified!A404)), 0)), "")</f>
        <v>HA-1</v>
      </c>
      <c r="P404" t="str">
        <f>IFERROR(VLOOKUP(LEFT(O404, FIND("-", O404)-1), Index!$F$8:$G$13, 2, FALSE), "Not Found")</f>
        <v>Hydraulic Applications Ecosystem</v>
      </c>
      <c r="Q404" t="str">
        <f>IFERROR(VLOOKUP(O404, Index!$C$8:$D$58, 2, FALSE), "Not Found")</f>
        <v>Green &amp; Connected Construction site</v>
      </c>
    </row>
    <row r="405" spans="1:17" x14ac:dyDescent="0.3">
      <c r="A405" t="str">
        <f>LEFT(Articles_collection_modified!A405, FIND(",", Articles_collection_modified!A405) - 1)</f>
        <v>Kioti launches Flow+ technology for compact loaders</v>
      </c>
      <c r="B405" t="str">
        <f>MID(Articles_collection_modified!A405, FIND(",", Articles_collection_modified!A405) + 1, FIND(",", Articles_collection_modified!A405, FIND(",", Articles_collection_modified!A405) + 1) - FIND(",", Articles_collection_modified!A405) - 1)</f>
        <v>https://www.powerprogress.com/news/kioti-launches-flow-technology-for-compact-loaders/8055298.article?utm_source=newsletter&amp;utm_medium=email&amp;utm_campaign=power-briefing-2025-04-10&amp;encoded_email=bS5nYXZhZ25pbkBoYXdlLmF0</v>
      </c>
      <c r="C405" t="str">
        <f>IF(ISNUMBER(FIND(", vol",Articles_collection_modified!A405)), MID(Articles_collection_modified!A405, FIND(", vol", Articles_collection_modified!A405) + 5, FIND(",", Articles_collection_modified!A405, FIND(", vol", Articles_collection_modified!A405) + 5) - FIND(", vol", Articles_collection_modified!A405) - 5), MID(Articles_collection_modified!A405, FIND(",vol", Articles_collection_modified!A405) + 4, FIND(",", Articles_collection_modified!A405, FIND(",vol", Articles_collection_modified!A405) + 4) - FIND(",vol",Articles_collection_modified!A405) - 4))</f>
        <v>10</v>
      </c>
      <c r="D405" t="str">
        <f>IF(ISNUMBER(FIND(", 20", Articles_collection_modified!A405)), MID(Articles_collection_modified!A405, FIND(", 20", Articles_collection_modified!A405) + 2, FIND(",", Articles_collection_modified!A405, FIND(", 20", Articles_collection_modified!A405) + 2) - FIND(", 20", Articles_collection_modified!A405) - 2), MID(Articles_collection_modified!A405, FIND(",20", Articles_collection_modified!A405) + 1, FIND(",", Articles_collection_modified!A405, FIND(",20", Articles_collection_modified!A405) + 1) - FIND(",20", Articles_collection_modified!A405) - 1))</f>
        <v>2025-w15</v>
      </c>
      <c r="E405" t="str">
        <f t="shared" si="12"/>
        <v>2025</v>
      </c>
      <c r="F405" t="str">
        <f t="shared" si="13"/>
        <v>15</v>
      </c>
      <c r="G405" t="str" cm="1">
        <f t="array" ref="G405">_xlfn.TEXTJOIN(", ", TRUE, IF(ISNUMBER(SEARCH(Index!$A$8:$A$22, Articles_collection_modified!A405)), Index!$A$8:$A$22, ""))</f>
        <v>Mobile</v>
      </c>
      <c r="H405" t="str" cm="1">
        <f t="array" ref="H405">IFERROR(INDEX(Index!$A$8:$A$22, MATCH(TRUE, ISNUMBER(SEARCH(Index!$A$8:$A$22, Articles_collection_modified!A405)), 0)), "")</f>
        <v>Mobile</v>
      </c>
      <c r="I405" t="str" cm="1">
        <f t="array" ref="I405">IFERROR(INDEX(Index!$A$3:$A$5, MATCH(TRUE, ISNUMBER(SEARCH(Index!$A$3:$A$5, Articles_collection_modified!A405)), 0)), "")</f>
        <v>product release</v>
      </c>
      <c r="J405" t="str" cm="1">
        <f t="array" ref="J405">IFERROR(INDEX(Index!$A$25:$A$69, MATCH(TRUE, ISNUMBER(SEARCH(Index!$A$25:$A$69, Articles_collection_modified!A405)), 0)), "")</f>
        <v>Flow</v>
      </c>
      <c r="K405" t="str" cm="1">
        <f t="array" ref="K405">IFERROR(INDEX(Index!$C$3:$C$5, MATCH(TRUE, ISNUMBER(SEARCH(Index!$C$3:$C$5, Articles_collection_modified!A405)), 0)), "")</f>
        <v>H1</v>
      </c>
      <c r="L405" t="str" cm="1">
        <f t="array" ref="L405">_xlfn.TEXTJOIN(", ", TRUE, IF(ISNUMBER(SEARCH(Index!$C$8:$C$58, Articles_collection_modified!A405)), Index!$C$8:$C$58, ""))</f>
        <v>HA-4</v>
      </c>
      <c r="M405" t="str" cm="1">
        <f t="array" ref="M405">_xlfn.TEXTJOIN(", ", TRUE, IFERROR(VLOOKUP(_xlfn.TEXTSPLIT(L405, ", "), Index!$C$8:$D$58, 2, FALSE), ""))</f>
        <v>Autonomous Material Handling</v>
      </c>
      <c r="N405" t="str" cm="1">
        <f t="array" ref="N405">_xlfn.TEXTJOIN(", ", TRUE, _xlfn.UNIQUE(_xlfn.FILTERXML("&lt;t&gt;&lt;s&gt;" &amp; SUBSTITUTE(_xlfn.TEXTJOIN(", ", TRUE, _xlfn.UNIQUE(_xlfn._xlws.FILTER(IFERROR(VLOOKUP(LEFT(_xlfn.TEXTSPLIT(L405, ", "), FIND("-", _xlfn.TEXTSPLIT(L405, ", ")) - 1), Index!$F$8:$G$13, 2, FALSE), ""), IFERROR(VLOOKUP(LEFT(_xlfn.TEXTSPLIT(L405, ", "), FIND("-", _xlfn.TEXTSPLIT(L405, ", ")) - 1), Index!$F$8:$G$13, 2, FALSE), "") &lt;&gt; ""))), ", ", "&lt;/s&gt;&lt;s&gt;") &amp; "&lt;/s&gt;&lt;/t&gt;", "//s[normalize-space()]")))</f>
        <v>Hydraulic Applications Ecosystem</v>
      </c>
      <c r="O405" t="str" cm="1">
        <f t="array" ref="O405">IFERROR(INDEX(Index!$C$8:$C$58, MATCH(TRUE, ISNUMBER(SEARCH(Index!$C$8:$C$58, Articles_collection_modified!A405)), 0)), "")</f>
        <v>HA-4</v>
      </c>
      <c r="P405" t="str">
        <f>IFERROR(VLOOKUP(LEFT(O405, FIND("-", O405)-1), Index!$F$8:$G$13, 2, FALSE), "Not Found")</f>
        <v>Hydraulic Applications Ecosystem</v>
      </c>
      <c r="Q405" t="str">
        <f>IFERROR(VLOOKUP(O405, Index!$C$8:$D$58, 2, FALSE), "Not Found")</f>
        <v>Autonomous Material Handling</v>
      </c>
    </row>
    <row r="406" spans="1:17" x14ac:dyDescent="0.3">
      <c r="A406" t="str">
        <f>LEFT(Articles_collection_modified!A406, FIND(",", Articles_collection_modified!A406) - 1)</f>
        <v>JLG introduces new compact electric boom at Bauma</v>
      </c>
      <c r="B406" t="str">
        <f>MID(Articles_collection_modified!A406, FIND(",", Articles_collection_modified!A406) + 1, FIND(",", Articles_collection_modified!A406, FIND(",", Articles_collection_modified!A406) + 1) - FIND(",", Articles_collection_modified!A406) - 1)</f>
        <v>https://www.accessbriefing.com/news/jlg-introduces-neelectric-boom-set-for-bauma-/8054921.article?utm_source=newsletter&amp;utm_medium=email&amp;utm_campaign=access-lift-handlers-bauma-2025-04-10&amp;encoded_email=bS5nYXZhZ25pbkBoYXdlLmF0</v>
      </c>
      <c r="C406" t="str">
        <f>IF(ISNUMBER(FIND(", vol",Articles_collection_modified!A406)), MID(Articles_collection_modified!A406, FIND(", vol", Articles_collection_modified!A406) + 5, FIND(",", Articles_collection_modified!A406, FIND(", vol", Articles_collection_modified!A406) + 5) - FIND(", vol", Articles_collection_modified!A406) - 5), MID(Articles_collection_modified!A406, FIND(",vol", Articles_collection_modified!A406) + 4, FIND(",", Articles_collection_modified!A406, FIND(",vol", Articles_collection_modified!A406) + 4) - FIND(",vol",Articles_collection_modified!A406) - 4))</f>
        <v>10</v>
      </c>
      <c r="D406" t="str">
        <f>IF(ISNUMBER(FIND(", 20", Articles_collection_modified!A406)), MID(Articles_collection_modified!A406, FIND(", 20", Articles_collection_modified!A406) + 2, FIND(",", Articles_collection_modified!A406, FIND(", 20", Articles_collection_modified!A406) + 2) - FIND(", 20", Articles_collection_modified!A406) - 2), MID(Articles_collection_modified!A406, FIND(",20", Articles_collection_modified!A406) + 1, FIND(",", Articles_collection_modified!A406, FIND(",20", Articles_collection_modified!A406) + 1) - FIND(",20", Articles_collection_modified!A406) - 1))</f>
        <v>2025-w14</v>
      </c>
      <c r="E406" t="str">
        <f t="shared" si="12"/>
        <v>2025</v>
      </c>
      <c r="F406" t="str">
        <f t="shared" si="13"/>
        <v>14</v>
      </c>
      <c r="G406" t="str" cm="1">
        <f t="array" ref="G406">_xlfn.TEXTJOIN(", ", TRUE, IF(ISNUMBER(SEARCH(Index!$A$8:$A$22, Articles_collection_modified!A406)), Index!$A$8:$A$22, ""))</f>
        <v>Electrification, Mobile</v>
      </c>
      <c r="H406" t="str" cm="1">
        <f t="array" ref="H406">IFERROR(INDEX(Index!$A$8:$A$22, MATCH(TRUE, ISNUMBER(SEARCH(Index!$A$8:$A$22, Articles_collection_modified!A406)), 0)), "")</f>
        <v>Electrification</v>
      </c>
      <c r="I406" t="str" cm="1">
        <f t="array" ref="I406">IFERROR(INDEX(Index!$A$3:$A$5, MATCH(TRUE, ISNUMBER(SEARCH(Index!$A$3:$A$5, Articles_collection_modified!A406)), 0)), "")</f>
        <v>product release</v>
      </c>
      <c r="J406" t="str" cm="1">
        <f t="array" ref="J406">IFERROR(INDEX(Index!$A$25:$A$69, MATCH(TRUE, ISNUMBER(SEARCH(Index!$A$25:$A$69, Articles_collection_modified!A406)), 0)), "")</f>
        <v>System</v>
      </c>
      <c r="K406" t="str" cm="1">
        <f t="array" ref="K406">IFERROR(INDEX(Index!$C$3:$C$5, MATCH(TRUE, ISNUMBER(SEARCH(Index!$C$3:$C$5, Articles_collection_modified!A406)), 0)), "")</f>
        <v>H1</v>
      </c>
      <c r="L406" t="str" cm="1">
        <f t="array" ref="L406">_xlfn.TEXTJOIN(", ", TRUE, IF(ISNUMBER(SEARCH(Index!$C$8:$C$58, Articles_collection_modified!A406)), Index!$C$8:$C$58, ""))</f>
        <v>ES-1, ES-2, HA-4</v>
      </c>
      <c r="M406" t="str" cm="1">
        <f t="array" ref="M406">_xlfn.TEXTJOIN(", ", TRUE, IFERROR(VLOOKUP(_xlfn.TEXTSPLIT(L406, ", "), Index!$C$8:$D$58, 2, FALSE), ""))</f>
        <v>Green Cities, Enhanced Emission Policy, Autonomous Material Handling</v>
      </c>
      <c r="N406" t="str" cm="1">
        <f t="array" ref="N406">_xlfn.TEXTJOIN(", ", TRUE, _xlfn.UNIQUE(_xlfn.FILTERXML("&lt;t&gt;&lt;s&gt;" &amp; SUBSTITUTE(_xlfn.TEXTJOIN(", ", TRUE, _xlfn.UNIQUE(_xlfn._xlws.FILTER(IFERROR(VLOOKUP(LEFT(_xlfn.TEXTSPLIT(L406, ", "), FIND("-", _xlfn.TEXTSPLIT(L406, ", ")) - 1), Index!$F$8:$G$13, 2, FALSE), ""), IFERROR(VLOOKUP(LEFT(_xlfn.TEXTSPLIT(L406, ", "), FIND("-", _xlfn.TEXTSPLIT(L406, ", ")) - 1), Index!$F$8:$G$13, 2, FALSE), "") &lt;&gt; ""))), ", ", "&lt;/s&gt;&lt;s&gt;") &amp; "&lt;/s&gt;&lt;/t&gt;", "//s[normalize-space()]")))</f>
        <v>Ecological Sustainability, Hydraulic Applications Ecosystem</v>
      </c>
      <c r="O406" t="str" cm="1">
        <f t="array" ref="O406">IFERROR(INDEX(Index!$C$8:$C$58, MATCH(TRUE, ISNUMBER(SEARCH(Index!$C$8:$C$58, Articles_collection_modified!A406)), 0)), "")</f>
        <v>ES-1</v>
      </c>
      <c r="P406" t="str">
        <f>IFERROR(VLOOKUP(LEFT(O406, FIND("-", O406)-1), Index!$F$8:$G$13, 2, FALSE), "Not Found")</f>
        <v>Ecological Sustainability</v>
      </c>
      <c r="Q406" t="str">
        <f>IFERROR(VLOOKUP(O406, Index!$C$8:$D$58, 2, FALSE), "Not Found")</f>
        <v>Green Cities</v>
      </c>
    </row>
    <row r="407" spans="1:17" x14ac:dyDescent="0.3">
      <c r="A407" t="str">
        <f>LEFT(Articles_collection_modified!A407, FIND(",", Articles_collection_modified!A407) - 1)</f>
        <v>Palfinger reimagines truck mount range</v>
      </c>
      <c r="B407" t="str">
        <f>MID(Articles_collection_modified!A407, FIND(",", Articles_collection_modified!A407) + 1, FIND(",", Articles_collection_modified!A407, FIND(",", Articles_collection_modified!A407) + 1) - FIND(",", Articles_collection_modified!A407) - 1)</f>
        <v>https://www.accessbriefing.com/news/palfinger-reimagines-truck-mount-range/8055329.article?utm_source=newsletter&amp;utm_medium=email&amp;utm_campaign=access-lift-handlers-bauma-2025-04-10&amp;encoded_email=bS5nYXZhZ25pbkBoYXdlLmF0</v>
      </c>
      <c r="C407" t="str">
        <f>IF(ISNUMBER(FIND(", vol",Articles_collection_modified!A407)), MID(Articles_collection_modified!A407, FIND(", vol", Articles_collection_modified!A407) + 5, FIND(",", Articles_collection_modified!A407, FIND(", vol", Articles_collection_modified!A407) + 5) - FIND(", vol", Articles_collection_modified!A407) - 5), MID(Articles_collection_modified!A407, FIND(",vol", Articles_collection_modified!A407) + 4, FIND(",", Articles_collection_modified!A407, FIND(",vol", Articles_collection_modified!A407) + 4) - FIND(",vol",Articles_collection_modified!A407) - 4))</f>
        <v>10</v>
      </c>
      <c r="D407" t="str">
        <f>IF(ISNUMBER(FIND(", 20", Articles_collection_modified!A407)), MID(Articles_collection_modified!A407, FIND(", 20", Articles_collection_modified!A407) + 2, FIND(",", Articles_collection_modified!A407, FIND(", 20", Articles_collection_modified!A407) + 2) - FIND(", 20", Articles_collection_modified!A407) - 2), MID(Articles_collection_modified!A407, FIND(",20", Articles_collection_modified!A407) + 1, FIND(",", Articles_collection_modified!A407, FIND(",20", Articles_collection_modified!A407) + 1) - FIND(",20", Articles_collection_modified!A407) - 1))</f>
        <v>2025-w15</v>
      </c>
      <c r="E407" t="str">
        <f t="shared" si="12"/>
        <v>2025</v>
      </c>
      <c r="F407" t="str">
        <f t="shared" si="13"/>
        <v>15</v>
      </c>
      <c r="G407" t="str" cm="1">
        <f t="array" ref="G407">_xlfn.TEXTJOIN(", ", TRUE, IF(ISNUMBER(SEARCH(Index!$A$8:$A$22, Articles_collection_modified!A407)), Index!$A$8:$A$22, ""))</f>
        <v>Crane, Mobile</v>
      </c>
      <c r="H407" t="str" cm="1">
        <f t="array" ref="H407">IFERROR(INDEX(Index!$A$8:$A$22, MATCH(TRUE, ISNUMBER(SEARCH(Index!$A$8:$A$22, Articles_collection_modified!A407)), 0)), "")</f>
        <v>Crane</v>
      </c>
      <c r="I407" t="str" cm="1">
        <f t="array" ref="I407">IFERROR(INDEX(Index!$A$3:$A$5, MATCH(TRUE, ISNUMBER(SEARCH(Index!$A$3:$A$5, Articles_collection_modified!A407)), 0)), "")</f>
        <v>product release</v>
      </c>
      <c r="J407" t="str" cm="1">
        <f t="array" ref="J407">IFERROR(INDEX(Index!$A$25:$A$69, MATCH(TRUE, ISNUMBER(SEARCH(Index!$A$25:$A$69, Articles_collection_modified!A407)), 0)), "")</f>
        <v>System</v>
      </c>
      <c r="K407" t="str" cm="1">
        <f t="array" ref="K407">IFERROR(INDEX(Index!$C$3:$C$5, MATCH(TRUE, ISNUMBER(SEARCH(Index!$C$3:$C$5, Articles_collection_modified!A407)), 0)), "")</f>
        <v>H1</v>
      </c>
      <c r="L407" t="str" cm="1">
        <f t="array" ref="L407">_xlfn.TEXTJOIN(", ", TRUE, IF(ISNUMBER(SEARCH(Index!$C$8:$C$58, Articles_collection_modified!A407)), Index!$C$8:$C$58, ""))</f>
        <v>HA-1, HA-4</v>
      </c>
      <c r="M407" t="str" cm="1">
        <f t="array" ref="M407">_xlfn.TEXTJOIN(", ", TRUE, IFERROR(VLOOKUP(_xlfn.TEXTSPLIT(L407, ", "), Index!$C$8:$D$58, 2, FALSE), ""))</f>
        <v>Green &amp; Connected Construction site, Autonomous Material Handling</v>
      </c>
      <c r="N407" t="str" cm="1">
        <f t="array" ref="N407">_xlfn.TEXTJOIN(", ", TRUE, _xlfn.UNIQUE(_xlfn.FILTERXML("&lt;t&gt;&lt;s&gt;" &amp; SUBSTITUTE(_xlfn.TEXTJOIN(", ", TRUE, _xlfn.UNIQUE(_xlfn._xlws.FILTER(IFERROR(VLOOKUP(LEFT(_xlfn.TEXTSPLIT(L407, ", "), FIND("-", _xlfn.TEXTSPLIT(L407, ", ")) - 1), Index!$F$8:$G$13, 2, FALSE), ""), IFERROR(VLOOKUP(LEFT(_xlfn.TEXTSPLIT(L407, ", "), FIND("-", _xlfn.TEXTSPLIT(L407, ", ")) - 1), Index!$F$8:$G$13, 2, FALSE), "") &lt;&gt; ""))), ", ", "&lt;/s&gt;&lt;s&gt;") &amp; "&lt;/s&gt;&lt;/t&gt;", "//s[normalize-space()]")))</f>
        <v>Hydraulic Applications Ecosystem</v>
      </c>
      <c r="O407" t="str" cm="1">
        <f t="array" ref="O407">IFERROR(INDEX(Index!$C$8:$C$58, MATCH(TRUE, ISNUMBER(SEARCH(Index!$C$8:$C$58, Articles_collection_modified!A407)), 0)), "")</f>
        <v>HA-1</v>
      </c>
      <c r="P407" t="str">
        <f>IFERROR(VLOOKUP(LEFT(O407, FIND("-", O407)-1), Index!$F$8:$G$13, 2, FALSE), "Not Found")</f>
        <v>Hydraulic Applications Ecosystem</v>
      </c>
      <c r="Q407" t="str">
        <f>IFERROR(VLOOKUP(O407, Index!$C$8:$D$58, 2, FALSE), "Not Found")</f>
        <v>Green &amp; Connected Construction site</v>
      </c>
    </row>
    <row r="408" spans="1:17" x14ac:dyDescent="0.3">
      <c r="A408" t="str">
        <f>LEFT(Articles_collection_modified!A408, FIND(",", Articles_collection_modified!A408) - 1)</f>
        <v>Manitou Group highlights series of new innovations at Bauma | Industrial Vehicle Technology International</v>
      </c>
      <c r="B408" t="str">
        <f>MID(Articles_collection_modified!A408, FIND(",", Articles_collection_modified!A408) + 1, FIND(",", Articles_collection_modified!A408, FIND(",", Articles_collection_modified!A408) + 1) - FIND(",", Articles_collection_modified!A408) - 1)</f>
        <v>https://www.ivtinternational.com/news/construction/manitou-group-presents-all-new-machines-at-bauma.html?utm_campaign=Copy%20of%20Bauma%202025%20-%203&amp;utm_content=READ%20MORE&amp;utm_term=https%3A%2F%2Fwww.ivtinternational.com%2Fnews%2Fconstruction%2Fmanitou-group-presents-all-new-machines-at-bauma.html&amp;utm_medium=email&amp;utm_source=Industrial%20Vehicle%20Technology</v>
      </c>
      <c r="C408" t="str">
        <f>IF(ISNUMBER(FIND(", vol",Articles_collection_modified!A408)), MID(Articles_collection_modified!A408, FIND(", vol", Articles_collection_modified!A408) + 5, FIND(",", Articles_collection_modified!A408, FIND(", vol", Articles_collection_modified!A408) + 5) - FIND(", vol", Articles_collection_modified!A408) - 5), MID(Articles_collection_modified!A408, FIND(",vol", Articles_collection_modified!A408) + 4, FIND(",", Articles_collection_modified!A408, FIND(",vol", Articles_collection_modified!A408) + 4) - FIND(",vol",Articles_collection_modified!A408) - 4))</f>
        <v>10</v>
      </c>
      <c r="D408" t="str">
        <f>IF(ISNUMBER(FIND(", 20", Articles_collection_modified!A408)), MID(Articles_collection_modified!A408, FIND(", 20", Articles_collection_modified!A408) + 2, FIND(",", Articles_collection_modified!A408, FIND(", 20", Articles_collection_modified!A408) + 2) - FIND(", 20", Articles_collection_modified!A408) - 2), MID(Articles_collection_modified!A408, FIND(",20", Articles_collection_modified!A408) + 1, FIND(",", Articles_collection_modified!A408, FIND(",20", Articles_collection_modified!A408) + 1) - FIND(",20", Articles_collection_modified!A408) - 1))</f>
        <v>2025-w15</v>
      </c>
      <c r="E408" t="str">
        <f t="shared" si="12"/>
        <v>2025</v>
      </c>
      <c r="F408" t="str">
        <f t="shared" si="13"/>
        <v>15</v>
      </c>
      <c r="G408" t="str" cm="1">
        <f t="array" ref="G408">_xlfn.TEXTJOIN(", ", TRUE, IF(ISNUMBER(SEARCH(Index!$A$8:$A$22, Articles_collection_modified!A408)), Index!$A$8:$A$22, ""))</f>
        <v>Electrification, Mobile</v>
      </c>
      <c r="H408" t="str" cm="1">
        <f t="array" ref="H408">IFERROR(INDEX(Index!$A$8:$A$22, MATCH(TRUE, ISNUMBER(SEARCH(Index!$A$8:$A$22, Articles_collection_modified!A408)), 0)), "")</f>
        <v>Electrification</v>
      </c>
      <c r="I408" t="str" cm="1">
        <f t="array" ref="I408">IFERROR(INDEX(Index!$A$3:$A$5, MATCH(TRUE, ISNUMBER(SEARCH(Index!$A$3:$A$5, Articles_collection_modified!A408)), 0)), "")</f>
        <v>product release</v>
      </c>
      <c r="J408" t="str" cm="1">
        <f t="array" ref="J408">IFERROR(INDEX(Index!$A$25:$A$69, MATCH(TRUE, ISNUMBER(SEARCH(Index!$A$25:$A$69, Articles_collection_modified!A408)), 0)), "")</f>
        <v>System</v>
      </c>
      <c r="K408" t="str" cm="1">
        <f t="array" ref="K408">IFERROR(INDEX(Index!$C$3:$C$5, MATCH(TRUE, ISNUMBER(SEARCH(Index!$C$3:$C$5, Articles_collection_modified!A408)), 0)), "")</f>
        <v>H1</v>
      </c>
      <c r="L408" t="str" cm="1">
        <f t="array" ref="L408">_xlfn.TEXTJOIN(", ", TRUE, IF(ISNUMBER(SEARCH(Index!$C$8:$C$58, Articles_collection_modified!A408)), Index!$C$8:$C$58, ""))</f>
        <v>ES-2, HA-4</v>
      </c>
      <c r="M408" t="str" cm="1">
        <f t="array" ref="M408">_xlfn.TEXTJOIN(", ", TRUE, IFERROR(VLOOKUP(_xlfn.TEXTSPLIT(L408, ", "), Index!$C$8:$D$58, 2, FALSE), ""))</f>
        <v>Enhanced Emission Policy, Autonomous Material Handling</v>
      </c>
      <c r="N408" t="str" cm="1">
        <f t="array" ref="N408">_xlfn.TEXTJOIN(", ", TRUE, _xlfn.UNIQUE(_xlfn.FILTERXML("&lt;t&gt;&lt;s&gt;" &amp; SUBSTITUTE(_xlfn.TEXTJOIN(", ", TRUE, _xlfn.UNIQUE(_xlfn._xlws.FILTER(IFERROR(VLOOKUP(LEFT(_xlfn.TEXTSPLIT(L408, ", "), FIND("-", _xlfn.TEXTSPLIT(L408, ", ")) - 1), Index!$F$8:$G$13, 2, FALSE), ""), IFERROR(VLOOKUP(LEFT(_xlfn.TEXTSPLIT(L408, ", "), FIND("-", _xlfn.TEXTSPLIT(L408, ", ")) - 1), Index!$F$8:$G$13, 2, FALSE), "") &lt;&gt; ""))), ", ", "&lt;/s&gt;&lt;s&gt;") &amp; "&lt;/s&gt;&lt;/t&gt;", "//s[normalize-space()]")))</f>
        <v>Ecological Sustainability, Hydraulic Applications Ecosystem</v>
      </c>
      <c r="O408" t="str" cm="1">
        <f t="array" ref="O408">IFERROR(INDEX(Index!$C$8:$C$58, MATCH(TRUE, ISNUMBER(SEARCH(Index!$C$8:$C$58, Articles_collection_modified!A408)), 0)), "")</f>
        <v>ES-2</v>
      </c>
      <c r="P408" t="str">
        <f>IFERROR(VLOOKUP(LEFT(O408, FIND("-", O408)-1), Index!$F$8:$G$13, 2, FALSE), "Not Found")</f>
        <v>Ecological Sustainability</v>
      </c>
      <c r="Q408" t="str">
        <f>IFERROR(VLOOKUP(O408, Index!$C$8:$D$58, 2, FALSE), "Not Found")</f>
        <v>Enhanced Emission Policy</v>
      </c>
    </row>
    <row r="409" spans="1:17" x14ac:dyDescent="0.3">
      <c r="A409" t="str">
        <f>LEFT(Articles_collection_modified!A409, FIND(",", Articles_collection_modified!A409) - 1)</f>
        <v>Parker Hannifin unveils second generation global vehicle inverter | Industrial Vehicle Technology International</v>
      </c>
      <c r="B409" t="str">
        <f>MID(Articles_collection_modified!A409, FIND(",", Articles_collection_modified!A409) + 1, FIND(",", Articles_collection_modified!A409, FIND(",", Articles_collection_modified!A409) + 1) - FIND(",", Articles_collection_modified!A409) - 1)</f>
        <v>https://www.ivtinternational.com/news/powertrain/parker-hannifin-unveils-second-generation-global-vehicle-inverter.html?utm_campaign=Copy%20of%20Bauma%202025%20-%203&amp;utm_content=READ%20MORE&amp;utm_term=https%3A%2F%2Fwww.ivtinternational.com%2Fnews%2Fpowertrain%2Fparker-hannifin-unveils-second-generation-global-vehicle-inverter.html&amp;utm_medium=email&amp;utm_source=Industrial%20Vehicle%20Technology</v>
      </c>
      <c r="C409" t="str">
        <f>IF(ISNUMBER(FIND(", vol",Articles_collection_modified!A409)), MID(Articles_collection_modified!A409, FIND(", vol", Articles_collection_modified!A409) + 5, FIND(",", Articles_collection_modified!A409, FIND(", vol", Articles_collection_modified!A409) + 5) - FIND(", vol", Articles_collection_modified!A409) - 5), MID(Articles_collection_modified!A409, FIND(",vol", Articles_collection_modified!A409) + 4, FIND(",", Articles_collection_modified!A409, FIND(",vol", Articles_collection_modified!A409) + 4) - FIND(",vol",Articles_collection_modified!A409) - 4))</f>
        <v>10</v>
      </c>
      <c r="D409" t="str">
        <f>IF(ISNUMBER(FIND(", 20", Articles_collection_modified!A409)), MID(Articles_collection_modified!A409, FIND(", 20", Articles_collection_modified!A409) + 2, FIND(",", Articles_collection_modified!A409, FIND(", 20", Articles_collection_modified!A409) + 2) - FIND(", 20", Articles_collection_modified!A409) - 2), MID(Articles_collection_modified!A409, FIND(",20", Articles_collection_modified!A409) + 1, FIND(",", Articles_collection_modified!A409, FIND(",20", Articles_collection_modified!A409) + 1) - FIND(",20", Articles_collection_modified!A409) - 1))</f>
        <v>2025-w15</v>
      </c>
      <c r="E409" t="str">
        <f t="shared" si="12"/>
        <v>2025</v>
      </c>
      <c r="F409" t="str">
        <f t="shared" si="13"/>
        <v>15</v>
      </c>
      <c r="G409" t="str" cm="1">
        <f t="array" ref="G409">_xlfn.TEXTJOIN(", ", TRUE, IF(ISNUMBER(SEARCH(Index!$A$8:$A$22, Articles_collection_modified!A409)), Index!$A$8:$A$22, ""))</f>
        <v>Electrification, Electronics, Mobile</v>
      </c>
      <c r="H409" t="str" cm="1">
        <f t="array" ref="H409">IFERROR(INDEX(Index!$A$8:$A$22, MATCH(TRUE, ISNUMBER(SEARCH(Index!$A$8:$A$22, Articles_collection_modified!A409)), 0)), "")</f>
        <v>Electrification</v>
      </c>
      <c r="I409" t="str" cm="1">
        <f t="array" ref="I409">IFERROR(INDEX(Index!$A$3:$A$5, MATCH(TRUE, ISNUMBER(SEARCH(Index!$A$3:$A$5, Articles_collection_modified!A409)), 0)), "")</f>
        <v>product release</v>
      </c>
      <c r="J409" t="str" cm="1">
        <f t="array" ref="J409">IFERROR(INDEX(Index!$A$25:$A$69, MATCH(TRUE, ISNUMBER(SEARCH(Index!$A$25:$A$69, Articles_collection_modified!A409)), 0)), "")</f>
        <v/>
      </c>
      <c r="K409" t="str" cm="1">
        <f t="array" ref="K409">IFERROR(INDEX(Index!$C$3:$C$5, MATCH(TRUE, ISNUMBER(SEARCH(Index!$C$3:$C$5, Articles_collection_modified!A409)), 0)), "")</f>
        <v>H1</v>
      </c>
      <c r="L409" t="str" cm="1">
        <f t="array" ref="L409">_xlfn.TEXTJOIN(", ", TRUE, IF(ISNUMBER(SEARCH(Index!$C$8:$C$58, Articles_collection_modified!A409)), Index!$C$8:$C$58, ""))</f>
        <v/>
      </c>
      <c r="M409" t="str" cm="1">
        <f t="array" ref="M409">_xlfn.TEXTJOIN(", ", TRUE, IFERROR(VLOOKUP(_xlfn.TEXTSPLIT(L409, ", "), Index!$C$8:$D$58, 2, FALSE), ""))</f>
        <v/>
      </c>
      <c r="N409" t="e" cm="1" vm="1">
        <f t="array" ref="N409">_xlfn.TEXTJOIN(", ", TRUE, _xlfn.UNIQUE(_xlfn.FILTERXML("&lt;t&gt;&lt;s&gt;" &amp; SUBSTITUTE(_xlfn.TEXTJOIN(", ", TRUE, _xlfn.UNIQUE(_xlfn._xlws.FILTER(IFERROR(VLOOKUP(LEFT(_xlfn.TEXTSPLIT(L409, ", "), FIND("-", _xlfn.TEXTSPLIT(L409, ", ")) - 1), Index!$F$8:$G$13, 2, FALSE), ""), IFERROR(VLOOKUP(LEFT(_xlfn.TEXTSPLIT(L409, ", "), FIND("-", _xlfn.TEXTSPLIT(L409, ", ")) - 1), Index!$F$8:$G$13, 2, FALSE), "") &lt;&gt; ""))), ", ", "&lt;/s&gt;&lt;s&gt;") &amp; "&lt;/s&gt;&lt;/t&gt;", "//s[normalize-space()]")))</f>
        <v>#VALUE!</v>
      </c>
      <c r="O409" t="str" cm="1">
        <f t="array" ref="O409">IFERROR(INDEX(Index!$C$8:$C$58, MATCH(TRUE, ISNUMBER(SEARCH(Index!$C$8:$C$58, Articles_collection_modified!A409)), 0)), "")</f>
        <v/>
      </c>
      <c r="P409" t="str">
        <f>IFERROR(VLOOKUP(LEFT(O409, FIND("-", O409)-1), Index!$F$8:$G$13, 2, FALSE), "Not Found")</f>
        <v>Not Found</v>
      </c>
      <c r="Q409" t="str">
        <f>IFERROR(VLOOKUP(O409, Index!$C$8:$D$58, 2, FALSE), "Not Found")</f>
        <v>Not Found</v>
      </c>
    </row>
    <row r="410" spans="1:17" x14ac:dyDescent="0.3">
      <c r="A410" t="str">
        <f>LEFT(Articles_collection_modified!A410, FIND(",", Articles_collection_modified!A410) - 1)</f>
        <v>Kobelco to debut two electric excavators at Bauma</v>
      </c>
      <c r="B410" t="str">
        <f>MID(Articles_collection_modified!A410, FIND(",", Articles_collection_modified!A410) + 1, FIND(",", Articles_collection_modified!A410, FIND(",", Articles_collection_modified!A410) + 1) - FIND(",", Articles_collection_modified!A410) - 1)</f>
        <v>https://www.powerprogress.com/news/-video-trendlines-off-highway-research-shares-trends-in-compact-track-loaders/news/kobelco-to/8055074.article?utm_source=newsletter&amp;utm_medium=email&amp;utm_campaign=power-progress-%40-bauma-2025-04-08&amp;encoded_email=bS5nYXZhZ25pbkBoYXdlLmF0</v>
      </c>
      <c r="C410" t="str">
        <f>IF(ISNUMBER(FIND(", vol",Articles_collection_modified!A410)), MID(Articles_collection_modified!A410, FIND(", vol", Articles_collection_modified!A410) + 5, FIND(",", Articles_collection_modified!A410, FIND(", vol", Articles_collection_modified!A410) + 5) - FIND(", vol", Articles_collection_modified!A410) - 5), MID(Articles_collection_modified!A410, FIND(",vol", Articles_collection_modified!A410) + 4, FIND(",", Articles_collection_modified!A410, FIND(",vol", Articles_collection_modified!A410) + 4) - FIND(",vol",Articles_collection_modified!A410) - 4))</f>
        <v>10</v>
      </c>
      <c r="D410" t="str">
        <f>IF(ISNUMBER(FIND(", 20", Articles_collection_modified!A410)), MID(Articles_collection_modified!A410, FIND(", 20", Articles_collection_modified!A410) + 2, FIND(",", Articles_collection_modified!A410, FIND(", 20", Articles_collection_modified!A410) + 2) - FIND(", 20", Articles_collection_modified!A410) - 2), MID(Articles_collection_modified!A410, FIND(",20", Articles_collection_modified!A410) + 1, FIND(",", Articles_collection_modified!A410, FIND(",20", Articles_collection_modified!A410) + 1) - FIND(",20", Articles_collection_modified!A410) - 1))</f>
        <v>2025-w14</v>
      </c>
      <c r="E410" t="str">
        <f t="shared" si="12"/>
        <v>2025</v>
      </c>
      <c r="F410" t="str">
        <f t="shared" si="13"/>
        <v>14</v>
      </c>
      <c r="G410" t="str" cm="1">
        <f t="array" ref="G410">_xlfn.TEXTJOIN(", ", TRUE, IF(ISNUMBER(SEARCH(Index!$A$8:$A$22, Articles_collection_modified!A410)), Index!$A$8:$A$22, ""))</f>
        <v>Electrification, Mobile</v>
      </c>
      <c r="H410" t="str" cm="1">
        <f t="array" ref="H410">IFERROR(INDEX(Index!$A$8:$A$22, MATCH(TRUE, ISNUMBER(SEARCH(Index!$A$8:$A$22, Articles_collection_modified!A410)), 0)), "")</f>
        <v>Electrification</v>
      </c>
      <c r="I410" t="str" cm="1">
        <f t="array" ref="I410">IFERROR(INDEX(Index!$A$3:$A$5, MATCH(TRUE, ISNUMBER(SEARCH(Index!$A$3:$A$5, Articles_collection_modified!A410)), 0)), "")</f>
        <v>product release</v>
      </c>
      <c r="J410" t="str" cm="1">
        <f t="array" ref="J410">IFERROR(INDEX(Index!$A$25:$A$69, MATCH(TRUE, ISNUMBER(SEARCH(Index!$A$25:$A$69, Articles_collection_modified!A410)), 0)), "")</f>
        <v>System</v>
      </c>
      <c r="K410" t="str" cm="1">
        <f t="array" ref="K410">IFERROR(INDEX(Index!$C$3:$C$5, MATCH(TRUE, ISNUMBER(SEARCH(Index!$C$3:$C$5, Articles_collection_modified!A410)), 0)), "")</f>
        <v>H1</v>
      </c>
      <c r="L410" t="str" cm="1">
        <f t="array" ref="L410">_xlfn.TEXTJOIN(", ", TRUE, IF(ISNUMBER(SEARCH(Index!$C$8:$C$58, Articles_collection_modified!A410)), Index!$C$8:$C$58, ""))</f>
        <v>ES-2, HA-1</v>
      </c>
      <c r="M410" t="str" cm="1">
        <f t="array" ref="M410">_xlfn.TEXTJOIN(", ", TRUE, IFERROR(VLOOKUP(_xlfn.TEXTSPLIT(L410, ", "), Index!$C$8:$D$58, 2, FALSE), ""))</f>
        <v>Enhanced Emission Policy, Green &amp; Connected Construction site</v>
      </c>
      <c r="N410" t="str" cm="1">
        <f t="array" ref="N410">_xlfn.TEXTJOIN(", ", TRUE, _xlfn.UNIQUE(_xlfn.FILTERXML("&lt;t&gt;&lt;s&gt;" &amp; SUBSTITUTE(_xlfn.TEXTJOIN(", ", TRUE, _xlfn.UNIQUE(_xlfn._xlws.FILTER(IFERROR(VLOOKUP(LEFT(_xlfn.TEXTSPLIT(L410, ", "), FIND("-", _xlfn.TEXTSPLIT(L410, ", ")) - 1), Index!$F$8:$G$13, 2, FALSE), ""), IFERROR(VLOOKUP(LEFT(_xlfn.TEXTSPLIT(L410, ", "), FIND("-", _xlfn.TEXTSPLIT(L410, ", ")) - 1), Index!$F$8:$G$13, 2, FALSE), "") &lt;&gt; ""))), ", ", "&lt;/s&gt;&lt;s&gt;") &amp; "&lt;/s&gt;&lt;/t&gt;", "//s[normalize-space()]")))</f>
        <v>Ecological Sustainability, Hydraulic Applications Ecosystem</v>
      </c>
      <c r="O410" t="str" cm="1">
        <f t="array" ref="O410">IFERROR(INDEX(Index!$C$8:$C$58, MATCH(TRUE, ISNUMBER(SEARCH(Index!$C$8:$C$58, Articles_collection_modified!A410)), 0)), "")</f>
        <v>ES-2</v>
      </c>
      <c r="P410" t="str">
        <f>IFERROR(VLOOKUP(LEFT(O410, FIND("-", O410)-1), Index!$F$8:$G$13, 2, FALSE), "Not Found")</f>
        <v>Ecological Sustainability</v>
      </c>
      <c r="Q410" t="str">
        <f>IFERROR(VLOOKUP(O410, Index!$C$8:$D$58, 2, FALSE), "Not Found")</f>
        <v>Enhanced Emission Policy</v>
      </c>
    </row>
    <row r="411" spans="1:17" x14ac:dyDescent="0.3">
      <c r="A411" t="str">
        <f>LEFT(Articles_collection_modified!A411, FIND(",", Articles_collection_modified!A411) - 1)</f>
        <v>Sinoboom acquires Holland Lift</v>
      </c>
      <c r="B411" t="str">
        <f>MID(Articles_collection_modified!A411, FIND(",", Articles_collection_modified!A411) + 1, FIND(",", Articles_collection_modified!A411, FIND(",", Articles_collection_modified!A411) + 1) - FIND(",", Articles_collection_modified!A411) - 1)</f>
        <v>https://www.accessbriefing.com/news/emargoed-do-not-publish-sinoboom-acquires-holland-lift/8055161.article?utm_source=newsletter&amp;utm_medium=email&amp;utm_campaign=access-international-bauma-2025-04-08&amp;encoded_email=bS5nYXZhZ25pbkBoYXdlLmF0</v>
      </c>
      <c r="C411" t="str">
        <f>IF(ISNUMBER(FIND(", vol",Articles_collection_modified!A411)), MID(Articles_collection_modified!A411, FIND(", vol", Articles_collection_modified!A411) + 5, FIND(",", Articles_collection_modified!A411, FIND(", vol", Articles_collection_modified!A411) + 5) - FIND(", vol", Articles_collection_modified!A411) - 5), MID(Articles_collection_modified!A411, FIND(",vol", Articles_collection_modified!A411) + 4, FIND(",", Articles_collection_modified!A411, FIND(",vol", Articles_collection_modified!A411) + 4) - FIND(",vol",Articles_collection_modified!A411) - 4))</f>
        <v>10</v>
      </c>
      <c r="D411" t="str">
        <f>IF(ISNUMBER(FIND(", 20", Articles_collection_modified!A411)), MID(Articles_collection_modified!A411, FIND(", 20", Articles_collection_modified!A411) + 2, FIND(",", Articles_collection_modified!A411, FIND(", 20", Articles_collection_modified!A411) + 2) - FIND(", 20", Articles_collection_modified!A411) - 2), MID(Articles_collection_modified!A411, FIND(",20", Articles_collection_modified!A411) + 1, FIND(",", Articles_collection_modified!A411, FIND(",20", Articles_collection_modified!A411) + 1) - FIND(",20", Articles_collection_modified!A411) - 1))</f>
        <v>2025-w14</v>
      </c>
      <c r="E411" t="str">
        <f t="shared" si="12"/>
        <v>2025</v>
      </c>
      <c r="F411" t="str">
        <f t="shared" si="13"/>
        <v>14</v>
      </c>
      <c r="G411" t="str" cm="1">
        <f t="array" ref="G411">_xlfn.TEXTJOIN(", ", TRUE, IF(ISNUMBER(SEARCH(Index!$A$8:$A$22, Articles_collection_modified!A411)), Index!$A$8:$A$22, ""))</f>
        <v>Mobile</v>
      </c>
      <c r="H411" t="str" cm="1">
        <f t="array" ref="H411">IFERROR(INDEX(Index!$A$8:$A$22, MATCH(TRUE, ISNUMBER(SEARCH(Index!$A$8:$A$22, Articles_collection_modified!A411)), 0)), "")</f>
        <v>Mobile</v>
      </c>
      <c r="I411" t="str" cm="1">
        <f t="array" ref="I411">IFERROR(INDEX(Index!$A$3:$A$5, MATCH(TRUE, ISNUMBER(SEARCH(Index!$A$3:$A$5, Articles_collection_modified!A411)), 0)), "")</f>
        <v>SEEP</v>
      </c>
      <c r="J411" t="str" cm="1">
        <f t="array" ref="J411">IFERROR(INDEX(Index!$A$25:$A$69, MATCH(TRUE, ISNUMBER(SEARCH(Index!$A$25:$A$69, Articles_collection_modified!A411)), 0)), "")</f>
        <v>m&amp;a</v>
      </c>
      <c r="K411" t="str" cm="1">
        <f t="array" ref="K411">IFERROR(INDEX(Index!$C$3:$C$5, MATCH(TRUE, ISNUMBER(SEARCH(Index!$C$3:$C$5, Articles_collection_modified!A411)), 0)), "")</f>
        <v>H1</v>
      </c>
      <c r="L411" t="str" cm="1">
        <f t="array" ref="L411">_xlfn.TEXTJOIN(", ", TRUE, IF(ISNUMBER(SEARCH(Index!$C$8:$C$58, Articles_collection_modified!A411)), Index!$C$8:$C$58, ""))</f>
        <v>HA-4</v>
      </c>
      <c r="M411" t="str" cm="1">
        <f t="array" ref="M411">_xlfn.TEXTJOIN(", ", TRUE, IFERROR(VLOOKUP(_xlfn.TEXTSPLIT(L411, ", "), Index!$C$8:$D$58, 2, FALSE), ""))</f>
        <v>Autonomous Material Handling</v>
      </c>
      <c r="N411" t="str" cm="1">
        <f t="array" ref="N411">_xlfn.TEXTJOIN(", ", TRUE, _xlfn.UNIQUE(_xlfn.FILTERXML("&lt;t&gt;&lt;s&gt;" &amp; SUBSTITUTE(_xlfn.TEXTJOIN(", ", TRUE, _xlfn.UNIQUE(_xlfn._xlws.FILTER(IFERROR(VLOOKUP(LEFT(_xlfn.TEXTSPLIT(L411, ", "), FIND("-", _xlfn.TEXTSPLIT(L411, ", ")) - 1), Index!$F$8:$G$13, 2, FALSE), ""), IFERROR(VLOOKUP(LEFT(_xlfn.TEXTSPLIT(L411, ", "), FIND("-", _xlfn.TEXTSPLIT(L411, ", ")) - 1), Index!$F$8:$G$13, 2, FALSE), "") &lt;&gt; ""))), ", ", "&lt;/s&gt;&lt;s&gt;") &amp; "&lt;/s&gt;&lt;/t&gt;", "//s[normalize-space()]")))</f>
        <v>Hydraulic Applications Ecosystem</v>
      </c>
      <c r="O411" t="str" cm="1">
        <f t="array" ref="O411">IFERROR(INDEX(Index!$C$8:$C$58, MATCH(TRUE, ISNUMBER(SEARCH(Index!$C$8:$C$58, Articles_collection_modified!A411)), 0)), "")</f>
        <v>HA-4</v>
      </c>
      <c r="P411" t="str">
        <f>IFERROR(VLOOKUP(LEFT(O411, FIND("-", O411)-1), Index!$F$8:$G$13, 2, FALSE), "Not Found")</f>
        <v>Hydraulic Applications Ecosystem</v>
      </c>
      <c r="Q411" t="str">
        <f>IFERROR(VLOOKUP(O411, Index!$C$8:$D$58, 2, FALSE), "Not Found")</f>
        <v>Autonomous Material Handling</v>
      </c>
    </row>
    <row r="412" spans="1:17" x14ac:dyDescent="0.3">
      <c r="A412" t="str">
        <f>LEFT(Articles_collection_modified!A412, FIND(",", Articles_collection_modified!A412) - 1)</f>
        <v>Mecalac expands MTX models and adds electrics</v>
      </c>
      <c r="B412" t="str">
        <f>MID(Articles_collection_modified!A412, FIND(",", Articles_collection_modified!A412) + 1, FIND(",", Articles_collection_modified!A412, FIND(",", Articles_collection_modified!A412) + 1) - FIND(",", Articles_collection_modified!A412) - 1)</f>
        <v>https://www.constructionbriefing.com/news/mecalac-expands-mtx-models-and-adds-electrics/8054642.article?utm_source=newsletter&amp;utm_medium=email&amp;utm_campaign=construction-europe-%40-bauma-2025-04-08&amp;encoded_email=bS5nYXZhZ25pbkBoYXdlLmF0</v>
      </c>
      <c r="C412" t="str">
        <f>IF(ISNUMBER(FIND(", vol",Articles_collection_modified!A412)), MID(Articles_collection_modified!A412, FIND(", vol", Articles_collection_modified!A412) + 5, FIND(",", Articles_collection_modified!A412, FIND(", vol", Articles_collection_modified!A412) + 5) - FIND(", vol", Articles_collection_modified!A412) - 5), MID(Articles_collection_modified!A412, FIND(",vol", Articles_collection_modified!A412) + 4, FIND(",", Articles_collection_modified!A412, FIND(",vol", Articles_collection_modified!A412) + 4) - FIND(",vol",Articles_collection_modified!A412) - 4))</f>
        <v>9</v>
      </c>
      <c r="D412" t="str">
        <f>IF(ISNUMBER(FIND(", 20", Articles_collection_modified!A412)), MID(Articles_collection_modified!A412, FIND(", 20", Articles_collection_modified!A412) + 2, FIND(",", Articles_collection_modified!A412, FIND(", 20", Articles_collection_modified!A412) + 2) - FIND(", 20", Articles_collection_modified!A412) - 2), MID(Articles_collection_modified!A412, FIND(",20", Articles_collection_modified!A412) + 1, FIND(",", Articles_collection_modified!A412, FIND(",20", Articles_collection_modified!A412) + 1) - FIND(",20", Articles_collection_modified!A412) - 1))</f>
        <v>2025-w13</v>
      </c>
      <c r="E412" t="str">
        <f t="shared" si="12"/>
        <v>2025</v>
      </c>
      <c r="F412" t="str">
        <f t="shared" si="13"/>
        <v>13</v>
      </c>
      <c r="G412" t="str" cm="1">
        <f t="array" ref="G412">_xlfn.TEXTJOIN(", ", TRUE, IF(ISNUMBER(SEARCH(Index!$A$8:$A$22, Articles_collection_modified!A412)), Index!$A$8:$A$22, ""))</f>
        <v>Electrification, Mobile</v>
      </c>
      <c r="H412" t="str" cm="1">
        <f t="array" ref="H412">IFERROR(INDEX(Index!$A$8:$A$22, MATCH(TRUE, ISNUMBER(SEARCH(Index!$A$8:$A$22, Articles_collection_modified!A412)), 0)), "")</f>
        <v>Electrification</v>
      </c>
      <c r="I412" t="str" cm="1">
        <f t="array" ref="I412">IFERROR(INDEX(Index!$A$3:$A$5, MATCH(TRUE, ISNUMBER(SEARCH(Index!$A$3:$A$5, Articles_collection_modified!A412)), 0)), "")</f>
        <v>product release</v>
      </c>
      <c r="J412" t="str" cm="1">
        <f t="array" ref="J412">IFERROR(INDEX(Index!$A$25:$A$69, MATCH(TRUE, ISNUMBER(SEARCH(Index!$A$25:$A$69, Articles_collection_modified!A412)), 0)), "")</f>
        <v>System</v>
      </c>
      <c r="K412" t="str" cm="1">
        <f t="array" ref="K412">IFERROR(INDEX(Index!$C$3:$C$5, MATCH(TRUE, ISNUMBER(SEARCH(Index!$C$3:$C$5, Articles_collection_modified!A412)), 0)), "")</f>
        <v>H1</v>
      </c>
      <c r="L412" t="str" cm="1">
        <f t="array" ref="L412">_xlfn.TEXTJOIN(", ", TRUE, IF(ISNUMBER(SEARCH(Index!$C$8:$C$58, Articles_collection_modified!A412)), Index!$C$8:$C$58, ""))</f>
        <v>ES-2, HA-1</v>
      </c>
      <c r="M412" t="str" cm="1">
        <f t="array" ref="M412">_xlfn.TEXTJOIN(", ", TRUE, IFERROR(VLOOKUP(_xlfn.TEXTSPLIT(L412, ", "), Index!$C$8:$D$58, 2, FALSE), ""))</f>
        <v>Enhanced Emission Policy, Green &amp; Connected Construction site</v>
      </c>
      <c r="N412" t="str" cm="1">
        <f t="array" ref="N412">_xlfn.TEXTJOIN(", ", TRUE, _xlfn.UNIQUE(_xlfn.FILTERXML("&lt;t&gt;&lt;s&gt;" &amp; SUBSTITUTE(_xlfn.TEXTJOIN(", ", TRUE, _xlfn.UNIQUE(_xlfn._xlws.FILTER(IFERROR(VLOOKUP(LEFT(_xlfn.TEXTSPLIT(L412, ", "), FIND("-", _xlfn.TEXTSPLIT(L412, ", ")) - 1), Index!$F$8:$G$13, 2, FALSE), ""), IFERROR(VLOOKUP(LEFT(_xlfn.TEXTSPLIT(L412, ", "), FIND("-", _xlfn.TEXTSPLIT(L412, ", ")) - 1), Index!$F$8:$G$13, 2, FALSE), "") &lt;&gt; ""))), ", ", "&lt;/s&gt;&lt;s&gt;") &amp; "&lt;/s&gt;&lt;/t&gt;", "//s[normalize-space()]")))</f>
        <v>Ecological Sustainability, Hydraulic Applications Ecosystem</v>
      </c>
      <c r="O412" t="str" cm="1">
        <f t="array" ref="O412">IFERROR(INDEX(Index!$C$8:$C$58, MATCH(TRUE, ISNUMBER(SEARCH(Index!$C$8:$C$58, Articles_collection_modified!A412)), 0)), "")</f>
        <v>ES-2</v>
      </c>
      <c r="P412" t="str">
        <f>IFERROR(VLOOKUP(LEFT(O412, FIND("-", O412)-1), Index!$F$8:$G$13, 2, FALSE), "Not Found")</f>
        <v>Ecological Sustainability</v>
      </c>
      <c r="Q412" t="str">
        <f>IFERROR(VLOOKUP(O412, Index!$C$8:$D$58, 2, FALSE), "Not Found")</f>
        <v>Enhanced Emission Policy</v>
      </c>
    </row>
    <row r="413" spans="1:17" x14ac:dyDescent="0.3">
      <c r="A413" t="str">
        <f>LEFT(Articles_collection_modified!A413, FIND(",", Articles_collection_modified!A413) - 1)</f>
        <v>â€žDas Beste aus zwei Weltenâ€œ</v>
      </c>
      <c r="B413" t="str">
        <f>MID(Articles_collection_modified!A413, FIND(",", Articles_collection_modified!A413) + 1, FIND(",", Articles_collection_modified!A413, FIND(",", Articles_collection_modified!A413) + 1) - FIND(",", Articles_collection_modified!A413) - 1)</f>
        <v>https://www.oup-fluidtechnik.de/das-beste-aus-zwei-welten/</v>
      </c>
      <c r="C413" t="str">
        <f>IF(ISNUMBER(FIND(", vol",Articles_collection_modified!A413)), MID(Articles_collection_modified!A413, FIND(", vol", Articles_collection_modified!A413) + 5, FIND(",", Articles_collection_modified!A413, FIND(", vol", Articles_collection_modified!A413) + 5) - FIND(", vol", Articles_collection_modified!A413) - 5), MID(Articles_collection_modified!A413, FIND(",vol", Articles_collection_modified!A413) + 4, FIND(",", Articles_collection_modified!A413, FIND(",vol", Articles_collection_modified!A413) + 4) - FIND(",vol",Articles_collection_modified!A413) - 4))</f>
        <v>9</v>
      </c>
      <c r="D413" t="str">
        <f>IF(ISNUMBER(FIND(", 20", Articles_collection_modified!A413)), MID(Articles_collection_modified!A413, FIND(", 20", Articles_collection_modified!A413) + 2, FIND(",", Articles_collection_modified!A413, FIND(", 20", Articles_collection_modified!A413) + 2) - FIND(", 20", Articles_collection_modified!A413) - 2), MID(Articles_collection_modified!A413, FIND(",20", Articles_collection_modified!A413) + 1, FIND(",", Articles_collection_modified!A413, FIND(",20", Articles_collection_modified!A413) + 1) - FIND(",20", Articles_collection_modified!A413) - 1))</f>
        <v>2025-w13</v>
      </c>
      <c r="E413" t="str">
        <f t="shared" si="12"/>
        <v>2025</v>
      </c>
      <c r="F413" t="str">
        <f t="shared" si="13"/>
        <v>13</v>
      </c>
      <c r="G413" t="str" cm="1">
        <f t="array" ref="G413">_xlfn.TEXTJOIN(", ", TRUE, IF(ISNUMBER(SEARCH(Index!$A$8:$A$22, Articles_collection_modified!A413)), Index!$A$8:$A$22, ""))</f>
        <v>Hydraulics</v>
      </c>
      <c r="H413" t="str" cm="1">
        <f t="array" ref="H413">IFERROR(INDEX(Index!$A$8:$A$22, MATCH(TRUE, ISNUMBER(SEARCH(Index!$A$8:$A$22, Articles_collection_modified!A413)), 0)), "")</f>
        <v>Hydraulics</v>
      </c>
      <c r="I413" t="str" cm="1">
        <f t="array" ref="I413">IFERROR(INDEX(Index!$A$3:$A$5, MATCH(TRUE, ISNUMBER(SEARCH(Index!$A$3:$A$5, Articles_collection_modified!A413)), 0)), "")</f>
        <v>SEEP</v>
      </c>
      <c r="J413" t="str" cm="1">
        <f t="array" ref="J413">IFERROR(INDEX(Index!$A$25:$A$69, MATCH(TRUE, ISNUMBER(SEARCH(Index!$A$25:$A$69, Articles_collection_modified!A413)), 0)), "")</f>
        <v>market development</v>
      </c>
      <c r="K413" t="str" cm="1">
        <f t="array" ref="K413">IFERROR(INDEX(Index!$C$3:$C$5, MATCH(TRUE, ISNUMBER(SEARCH(Index!$C$3:$C$5, Articles_collection_modified!A413)), 0)), "")</f>
        <v>H1</v>
      </c>
      <c r="L413" t="str" cm="1">
        <f t="array" ref="L413">_xlfn.TEXTJOIN(", ", TRUE, IF(ISNUMBER(SEARCH(Index!$C$8:$C$58, Articles_collection_modified!A413)), Index!$C$8:$C$58, ""))</f>
        <v/>
      </c>
      <c r="M413" t="str" cm="1">
        <f t="array" ref="M413">_xlfn.TEXTJOIN(", ", TRUE, IFERROR(VLOOKUP(_xlfn.TEXTSPLIT(L413, ", "), Index!$C$8:$D$58, 2, FALSE), ""))</f>
        <v/>
      </c>
      <c r="N413" t="e" cm="1" vm="1">
        <f t="array" ref="N413">_xlfn.TEXTJOIN(", ", TRUE, _xlfn.UNIQUE(_xlfn.FILTERXML("&lt;t&gt;&lt;s&gt;" &amp; SUBSTITUTE(_xlfn.TEXTJOIN(", ", TRUE, _xlfn.UNIQUE(_xlfn._xlws.FILTER(IFERROR(VLOOKUP(LEFT(_xlfn.TEXTSPLIT(L413, ", "), FIND("-", _xlfn.TEXTSPLIT(L413, ", ")) - 1), Index!$F$8:$G$13, 2, FALSE), ""), IFERROR(VLOOKUP(LEFT(_xlfn.TEXTSPLIT(L413, ", "), FIND("-", _xlfn.TEXTSPLIT(L413, ", ")) - 1), Index!$F$8:$G$13, 2, FALSE), "") &lt;&gt; ""))), ", ", "&lt;/s&gt;&lt;s&gt;") &amp; "&lt;/s&gt;&lt;/t&gt;", "//s[normalize-space()]")))</f>
        <v>#VALUE!</v>
      </c>
      <c r="O413" t="str" cm="1">
        <f t="array" ref="O413">IFERROR(INDEX(Index!$C$8:$C$58, MATCH(TRUE, ISNUMBER(SEARCH(Index!$C$8:$C$58, Articles_collection_modified!A413)), 0)), "")</f>
        <v/>
      </c>
      <c r="P413" t="str">
        <f>IFERROR(VLOOKUP(LEFT(O413, FIND("-", O413)-1), Index!$F$8:$G$13, 2, FALSE), "Not Found")</f>
        <v>Not Found</v>
      </c>
      <c r="Q413" t="str">
        <f>IFERROR(VLOOKUP(O413, Index!$C$8:$D$58, 2, FALSE), "Not Found")</f>
        <v>Not Found</v>
      </c>
    </row>
    <row r="414" spans="1:17" x14ac:dyDescent="0.3">
      <c r="A414" t="str">
        <f>LEFT(Articles_collection_modified!A414, FIND(",", Articles_collection_modified!A414) - 1)</f>
        <v>Hyundai showcases HX230e electric excavator concept | Industrial Vehicle Technology International</v>
      </c>
      <c r="B414" t="str">
        <f>MID(Articles_collection_modified!A414, FIND(",", Articles_collection_modified!A414) + 1, FIND(",", Articles_collection_modified!A414, FIND(",", Articles_collection_modified!A414) + 1) - FIND(",", Articles_collection_modified!A414) - 1)</f>
        <v>https://www.ivtinternational.com/news/construction/hyundai-showcases-hx230e-electric-excavator-concept.html?utm_campaign=Bauma%202025%20-%202&amp;utm_content=READ%20MORE&amp;utm_term=https%3A%2F%2Fwww.ivtinternational.com%2Fnews%2Fconstruction%2Fhyundai-showcases-hx230e-electric-excavator-concept.html&amp;utm_medium=email&amp;utm_source=Industrial%20Vehicle%20Technology</v>
      </c>
      <c r="C414" t="str">
        <f>IF(ISNUMBER(FIND(", vol",Articles_collection_modified!A414)), MID(Articles_collection_modified!A414, FIND(", vol", Articles_collection_modified!A414) + 5, FIND(",", Articles_collection_modified!A414, FIND(", vol", Articles_collection_modified!A414) + 5) - FIND(", vol", Articles_collection_modified!A414) - 5), MID(Articles_collection_modified!A414, FIND(",vol", Articles_collection_modified!A414) + 4, FIND(",", Articles_collection_modified!A414, FIND(",vol", Articles_collection_modified!A414) + 4) - FIND(",vol",Articles_collection_modified!A414) - 4))</f>
        <v>10</v>
      </c>
      <c r="D414" t="str">
        <f>IF(ISNUMBER(FIND(", 20", Articles_collection_modified!A414)), MID(Articles_collection_modified!A414, FIND(", 20", Articles_collection_modified!A414) + 2, FIND(",", Articles_collection_modified!A414, FIND(", 20", Articles_collection_modified!A414) + 2) - FIND(", 20", Articles_collection_modified!A414) - 2), MID(Articles_collection_modified!A414, FIND(",20", Articles_collection_modified!A414) + 1, FIND(",", Articles_collection_modified!A414, FIND(",20", Articles_collection_modified!A414) + 1) - FIND(",20", Articles_collection_modified!A414) - 1))</f>
        <v>2025-w14</v>
      </c>
      <c r="E414" t="str">
        <f t="shared" si="12"/>
        <v>2025</v>
      </c>
      <c r="F414" t="str">
        <f t="shared" si="13"/>
        <v>14</v>
      </c>
      <c r="G414" t="str" cm="1">
        <f t="array" ref="G414">_xlfn.TEXTJOIN(", ", TRUE, IF(ISNUMBER(SEARCH(Index!$A$8:$A$22, Articles_collection_modified!A414)), Index!$A$8:$A$22, ""))</f>
        <v>Electrification, Mobile</v>
      </c>
      <c r="H414" t="str" cm="1">
        <f t="array" ref="H414">IFERROR(INDEX(Index!$A$8:$A$22, MATCH(TRUE, ISNUMBER(SEARCH(Index!$A$8:$A$22, Articles_collection_modified!A414)), 0)), "")</f>
        <v>Electrification</v>
      </c>
      <c r="I414" t="str" cm="1">
        <f t="array" ref="I414">IFERROR(INDEX(Index!$A$3:$A$5, MATCH(TRUE, ISNUMBER(SEARCH(Index!$A$3:$A$5, Articles_collection_modified!A414)), 0)), "")</f>
        <v>product release</v>
      </c>
      <c r="J414" t="str" cm="1">
        <f t="array" ref="J414">IFERROR(INDEX(Index!$A$25:$A$69, MATCH(TRUE, ISNUMBER(SEARCH(Index!$A$25:$A$69, Articles_collection_modified!A414)), 0)), "")</f>
        <v>System</v>
      </c>
      <c r="K414" t="str" cm="1">
        <f t="array" ref="K414">IFERROR(INDEX(Index!$C$3:$C$5, MATCH(TRUE, ISNUMBER(SEARCH(Index!$C$3:$C$5, Articles_collection_modified!A414)), 0)), "")</f>
        <v>H1</v>
      </c>
      <c r="L414" t="str" cm="1">
        <f t="array" ref="L414">_xlfn.TEXTJOIN(", ", TRUE, IF(ISNUMBER(SEARCH(Index!$C$8:$C$58, Articles_collection_modified!A414)), Index!$C$8:$C$58, ""))</f>
        <v>ES-1, ES-2, HA-1</v>
      </c>
      <c r="M414" t="str" cm="1">
        <f t="array" ref="M414">_xlfn.TEXTJOIN(", ", TRUE, IFERROR(VLOOKUP(_xlfn.TEXTSPLIT(L414, ", "), Index!$C$8:$D$58, 2, FALSE), ""))</f>
        <v>Green Cities, Enhanced Emission Policy, Green &amp; Connected Construction site</v>
      </c>
      <c r="N414" t="str" cm="1">
        <f t="array" ref="N414">_xlfn.TEXTJOIN(", ", TRUE, _xlfn.UNIQUE(_xlfn.FILTERXML("&lt;t&gt;&lt;s&gt;" &amp; SUBSTITUTE(_xlfn.TEXTJOIN(", ", TRUE, _xlfn.UNIQUE(_xlfn._xlws.FILTER(IFERROR(VLOOKUP(LEFT(_xlfn.TEXTSPLIT(L414, ", "), FIND("-", _xlfn.TEXTSPLIT(L414, ", ")) - 1), Index!$F$8:$G$13, 2, FALSE), ""), IFERROR(VLOOKUP(LEFT(_xlfn.TEXTSPLIT(L414, ", "), FIND("-", _xlfn.TEXTSPLIT(L414, ", ")) - 1), Index!$F$8:$G$13, 2, FALSE), "") &lt;&gt; ""))), ", ", "&lt;/s&gt;&lt;s&gt;") &amp; "&lt;/s&gt;&lt;/t&gt;", "//s[normalize-space()]")))</f>
        <v>Ecological Sustainability, Hydraulic Applications Ecosystem</v>
      </c>
      <c r="O414" t="str" cm="1">
        <f t="array" ref="O414">IFERROR(INDEX(Index!$C$8:$C$58, MATCH(TRUE, ISNUMBER(SEARCH(Index!$C$8:$C$58, Articles_collection_modified!A414)), 0)), "")</f>
        <v>ES-1</v>
      </c>
      <c r="P414" t="str">
        <f>IFERROR(VLOOKUP(LEFT(O414, FIND("-", O414)-1), Index!$F$8:$G$13, 2, FALSE), "Not Found")</f>
        <v>Ecological Sustainability</v>
      </c>
      <c r="Q414" t="str">
        <f>IFERROR(VLOOKUP(O414, Index!$C$8:$D$58, 2, FALSE), "Not Found")</f>
        <v>Green Cities</v>
      </c>
    </row>
    <row r="415" spans="1:17" x14ac:dyDescent="0.3">
      <c r="A415" t="str">
        <f>LEFT(Articles_collection_modified!A415, FIND(",", Articles_collection_modified!A415) - 1)</f>
        <v>Danfoss Power Solutions launches X1P family of open-circuit piston pumps | Industrial Vehicle Technology International</v>
      </c>
      <c r="B415" t="str">
        <f>MID(Articles_collection_modified!A415, FIND(",", Articles_collection_modified!A415) + 1, FIND(",", Articles_collection_modified!A415, FIND(",", Articles_collection_modified!A415) + 1) - FIND(",", Articles_collection_modified!A415) - 1)</f>
        <v>https://www.ivtinternational.com/news/fluid-power/danfoss-power-solutions-launches-x1p-family-of-open-circuit-piston-pumps.html?utm_campaign=Bauma%202025%20-%202&amp;utm_content=READ%20MORE&amp;utm_term=https%3A%2F%2Fwww.ivtinternational.com%2Fnews%2Ffluid-power%2Fdanfoss-power-solutions-launches-x1p-family-of-open-circuit-piston-pumps.html&amp;utm_medium=email&amp;utm_source=Industrial%20Vehicle%20Technology</v>
      </c>
      <c r="C415" t="str">
        <f>IF(ISNUMBER(FIND(", vol",Articles_collection_modified!A415)), MID(Articles_collection_modified!A415, FIND(", vol", Articles_collection_modified!A415) + 5, FIND(",", Articles_collection_modified!A415, FIND(", vol", Articles_collection_modified!A415) + 5) - FIND(", vol", Articles_collection_modified!A415) - 5), MID(Articles_collection_modified!A415, FIND(",vol", Articles_collection_modified!A415) + 4, FIND(",", Articles_collection_modified!A415, FIND(",vol", Articles_collection_modified!A415) + 4) - FIND(",vol",Articles_collection_modified!A415) - 4))</f>
        <v>10</v>
      </c>
      <c r="D415" t="str">
        <f>IF(ISNUMBER(FIND(", 20", Articles_collection_modified!A415)), MID(Articles_collection_modified!A415, FIND(", 20", Articles_collection_modified!A415) + 2, FIND(",", Articles_collection_modified!A415, FIND(", 20", Articles_collection_modified!A415) + 2) - FIND(", 20", Articles_collection_modified!A415) - 2), MID(Articles_collection_modified!A415, FIND(",20", Articles_collection_modified!A415) + 1, FIND(",", Articles_collection_modified!A415, FIND(",20", Articles_collection_modified!A415) + 1) - FIND(",20", Articles_collection_modified!A415) - 1))</f>
        <v>2025-w14</v>
      </c>
      <c r="E415" t="str">
        <f t="shared" si="12"/>
        <v>2025</v>
      </c>
      <c r="F415" t="str">
        <f t="shared" si="13"/>
        <v>14</v>
      </c>
      <c r="G415" t="str" cm="1">
        <f t="array" ref="G415">_xlfn.TEXTJOIN(", ", TRUE, IF(ISNUMBER(SEARCH(Index!$A$8:$A$22, Articles_collection_modified!A415)), Index!$A$8:$A$22, ""))</f>
        <v>Hydraulics</v>
      </c>
      <c r="H415" t="str" cm="1">
        <f t="array" ref="H415">IFERROR(INDEX(Index!$A$8:$A$22, MATCH(TRUE, ISNUMBER(SEARCH(Index!$A$8:$A$22, Articles_collection_modified!A415)), 0)), "")</f>
        <v>Hydraulics</v>
      </c>
      <c r="I415" t="str" cm="1">
        <f t="array" ref="I415">IFERROR(INDEX(Index!$A$3:$A$5, MATCH(TRUE, ISNUMBER(SEARCH(Index!$A$3:$A$5, Articles_collection_modified!A415)), 0)), "")</f>
        <v>product release</v>
      </c>
      <c r="J415" t="str" cm="1">
        <f t="array" ref="J415">IFERROR(INDEX(Index!$A$25:$A$69, MATCH(TRUE, ISNUMBER(SEARCH(Index!$A$25:$A$69, Articles_collection_modified!A415)), 0)), "")</f>
        <v>Pump</v>
      </c>
      <c r="K415" t="str" cm="1">
        <f t="array" ref="K415">IFERROR(INDEX(Index!$C$3:$C$5, MATCH(TRUE, ISNUMBER(SEARCH(Index!$C$3:$C$5, Articles_collection_modified!A415)), 0)), "")</f>
        <v>H1</v>
      </c>
      <c r="L415" t="str" cm="1">
        <f t="array" ref="L415">_xlfn.TEXTJOIN(", ", TRUE, IF(ISNUMBER(SEARCH(Index!$C$8:$C$58, Articles_collection_modified!A415)), Index!$C$8:$C$58, ""))</f>
        <v>HA-1, HA-4</v>
      </c>
      <c r="M415" t="str" cm="1">
        <f t="array" ref="M415">_xlfn.TEXTJOIN(", ", TRUE, IFERROR(VLOOKUP(_xlfn.TEXTSPLIT(L415, ", "), Index!$C$8:$D$58, 2, FALSE), ""))</f>
        <v>Green &amp; Connected Construction site, Autonomous Material Handling</v>
      </c>
      <c r="N415" t="str" cm="1">
        <f t="array" ref="N415">_xlfn.TEXTJOIN(", ", TRUE, _xlfn.UNIQUE(_xlfn.FILTERXML("&lt;t&gt;&lt;s&gt;" &amp; SUBSTITUTE(_xlfn.TEXTJOIN(", ", TRUE, _xlfn.UNIQUE(_xlfn._xlws.FILTER(IFERROR(VLOOKUP(LEFT(_xlfn.TEXTSPLIT(L415, ", "), FIND("-", _xlfn.TEXTSPLIT(L415, ", ")) - 1), Index!$F$8:$G$13, 2, FALSE), ""), IFERROR(VLOOKUP(LEFT(_xlfn.TEXTSPLIT(L415, ", "), FIND("-", _xlfn.TEXTSPLIT(L415, ", ")) - 1), Index!$F$8:$G$13, 2, FALSE), "") &lt;&gt; ""))), ", ", "&lt;/s&gt;&lt;s&gt;") &amp; "&lt;/s&gt;&lt;/t&gt;", "//s[normalize-space()]")))</f>
        <v>Hydraulic Applications Ecosystem</v>
      </c>
      <c r="O415" t="str" cm="1">
        <f t="array" ref="O415">IFERROR(INDEX(Index!$C$8:$C$58, MATCH(TRUE, ISNUMBER(SEARCH(Index!$C$8:$C$58, Articles_collection_modified!A415)), 0)), "")</f>
        <v>HA-1</v>
      </c>
      <c r="P415" t="str">
        <f>IFERROR(VLOOKUP(LEFT(O415, FIND("-", O415)-1), Index!$F$8:$G$13, 2, FALSE), "Not Found")</f>
        <v>Hydraulic Applications Ecosystem</v>
      </c>
      <c r="Q415" t="str">
        <f>IFERROR(VLOOKUP(O415, Index!$C$8:$D$58, 2, FALSE), "Not Found")</f>
        <v>Green &amp; Connected Construction site</v>
      </c>
    </row>
    <row r="416" spans="1:17" x14ac:dyDescent="0.3">
      <c r="A416" t="str">
        <f>LEFT(Articles_collection_modified!A416, FIND(",", Articles_collection_modified!A416) - 1)</f>
        <v>NEW CASE 421G WHEEL LOADER TAKES ON 100HP SEGMENT | Forest Machine Magazine</v>
      </c>
      <c r="B416" t="str">
        <f>MID(Articles_collection_modified!A416, FIND(",", Articles_collection_modified!A416) + 1, FIND(",", Articles_collection_modified!A416, FIND(",", Articles_collection_modified!A416) + 1) - FIND(",", Articles_collection_modified!A416) - 1)</f>
        <v>https://forestmachinemagazine.com/new-case-421g-wheel-loader-takes-on-100hp-segment/?utm_source=rss&amp;utm_medium=rss&amp;utm_campaign=new-case-421g-wheel-loader-takes-on-100hp-segment</v>
      </c>
      <c r="C416" t="str">
        <f>IF(ISNUMBER(FIND(", vol",Articles_collection_modified!A416)), MID(Articles_collection_modified!A416, FIND(", vol", Articles_collection_modified!A416) + 5, FIND(",", Articles_collection_modified!A416, FIND(", vol", Articles_collection_modified!A416) + 5) - FIND(", vol", Articles_collection_modified!A416) - 5), MID(Articles_collection_modified!A416, FIND(",vol", Articles_collection_modified!A416) + 4, FIND(",", Articles_collection_modified!A416, FIND(",vol", Articles_collection_modified!A416) + 4) - FIND(",vol",Articles_collection_modified!A416) - 4))</f>
        <v>9</v>
      </c>
      <c r="D416" t="str">
        <f>IF(ISNUMBER(FIND(", 20", Articles_collection_modified!A416)), MID(Articles_collection_modified!A416, FIND(", 20", Articles_collection_modified!A416) + 2, FIND(",", Articles_collection_modified!A416, FIND(", 20", Articles_collection_modified!A416) + 2) - FIND(", 20", Articles_collection_modified!A416) - 2), MID(Articles_collection_modified!A416, FIND(",20", Articles_collection_modified!A416) + 1, FIND(",", Articles_collection_modified!A416, FIND(",20", Articles_collection_modified!A416) + 1) - FIND(",20", Articles_collection_modified!A416) - 1))</f>
        <v>2025-w10</v>
      </c>
      <c r="E416" t="str">
        <f t="shared" si="12"/>
        <v>2025</v>
      </c>
      <c r="F416" t="str">
        <f t="shared" si="13"/>
        <v>10</v>
      </c>
      <c r="G416" t="str" cm="1">
        <f t="array" ref="G416">_xlfn.TEXTJOIN(", ", TRUE, IF(ISNUMBER(SEARCH(Index!$A$8:$A$22, Articles_collection_modified!A416)), Index!$A$8:$A$22, ""))</f>
        <v>Mobile</v>
      </c>
      <c r="H416" t="str" cm="1">
        <f t="array" ref="H416">IFERROR(INDEX(Index!$A$8:$A$22, MATCH(TRUE, ISNUMBER(SEARCH(Index!$A$8:$A$22, Articles_collection_modified!A416)), 0)), "")</f>
        <v>Mobile</v>
      </c>
      <c r="I416" t="str" cm="1">
        <f t="array" ref="I416">IFERROR(INDEX(Index!$A$3:$A$5, MATCH(TRUE, ISNUMBER(SEARCH(Index!$A$3:$A$5, Articles_collection_modified!A416)), 0)), "")</f>
        <v>product release</v>
      </c>
      <c r="J416" t="str" cm="1">
        <f t="array" ref="J416">IFERROR(INDEX(Index!$A$25:$A$69, MATCH(TRUE, ISNUMBER(SEARCH(Index!$A$25:$A$69, Articles_collection_modified!A416)), 0)), "")</f>
        <v>System</v>
      </c>
      <c r="K416" t="str" cm="1">
        <f t="array" ref="K416">IFERROR(INDEX(Index!$C$3:$C$5, MATCH(TRUE, ISNUMBER(SEARCH(Index!$C$3:$C$5, Articles_collection_modified!A416)), 0)), "")</f>
        <v>H1</v>
      </c>
      <c r="L416" t="str" cm="1">
        <f t="array" ref="L416">_xlfn.TEXTJOIN(", ", TRUE, IF(ISNUMBER(SEARCH(Index!$C$8:$C$58, Articles_collection_modified!A416)), Index!$C$8:$C$58, ""))</f>
        <v>HA-4</v>
      </c>
      <c r="M416" t="str" cm="1">
        <f t="array" ref="M416">_xlfn.TEXTJOIN(", ", TRUE, IFERROR(VLOOKUP(_xlfn.TEXTSPLIT(L416, ", "), Index!$C$8:$D$58, 2, FALSE), ""))</f>
        <v>Autonomous Material Handling</v>
      </c>
      <c r="N416" t="str" cm="1">
        <f t="array" ref="N416">_xlfn.TEXTJOIN(", ", TRUE, _xlfn.UNIQUE(_xlfn.FILTERXML("&lt;t&gt;&lt;s&gt;" &amp; SUBSTITUTE(_xlfn.TEXTJOIN(", ", TRUE, _xlfn.UNIQUE(_xlfn._xlws.FILTER(IFERROR(VLOOKUP(LEFT(_xlfn.TEXTSPLIT(L416, ", "), FIND("-", _xlfn.TEXTSPLIT(L416, ", ")) - 1), Index!$F$8:$G$13, 2, FALSE), ""), IFERROR(VLOOKUP(LEFT(_xlfn.TEXTSPLIT(L416, ", "), FIND("-", _xlfn.TEXTSPLIT(L416, ", ")) - 1), Index!$F$8:$G$13, 2, FALSE), "") &lt;&gt; ""))), ", ", "&lt;/s&gt;&lt;s&gt;") &amp; "&lt;/s&gt;&lt;/t&gt;", "//s[normalize-space()]")))</f>
        <v>Hydraulic Applications Ecosystem</v>
      </c>
      <c r="O416" t="str" cm="1">
        <f t="array" ref="O416">IFERROR(INDEX(Index!$C$8:$C$58, MATCH(TRUE, ISNUMBER(SEARCH(Index!$C$8:$C$58, Articles_collection_modified!A416)), 0)), "")</f>
        <v>HA-4</v>
      </c>
      <c r="P416" t="str">
        <f>IFERROR(VLOOKUP(LEFT(O416, FIND("-", O416)-1), Index!$F$8:$G$13, 2, FALSE), "Not Found")</f>
        <v>Hydraulic Applications Ecosystem</v>
      </c>
      <c r="Q416" t="str">
        <f>IFERROR(VLOOKUP(O416, Index!$C$8:$D$58, 2, FALSE), "Not Found")</f>
        <v>Autonomous Material Handling</v>
      </c>
    </row>
    <row r="417" spans="1:17" x14ac:dyDescent="0.3">
      <c r="A417" t="str">
        <f>LEFT(Articles_collection_modified!A417, FIND(",", Articles_collection_modified!A417) - 1)</f>
        <v>PM Trac -A Forestry Workhorse | Forest Machine Magazine</v>
      </c>
      <c r="B417" t="str">
        <f>MID(Articles_collection_modified!A417, FIND(",", Articles_collection_modified!A417) + 1, FIND(",", Articles_collection_modified!A417, FIND(",", Articles_collection_modified!A417) + 1) - FIND(",", Articles_collection_modified!A417) - 1)</f>
        <v>https://forestmachinemagazine.com/pm-trac-a-forestry-workhorse/?utm_source=rss&amp;utm_medium=rss&amp;utm_campaign=pm-trac-a-forestry-workhorse</v>
      </c>
      <c r="C417" t="str">
        <f>IF(ISNUMBER(FIND(", vol",Articles_collection_modified!A417)), MID(Articles_collection_modified!A417, FIND(", vol", Articles_collection_modified!A417) + 5, FIND(",", Articles_collection_modified!A417, FIND(", vol", Articles_collection_modified!A417) + 5) - FIND(", vol", Articles_collection_modified!A417) - 5), MID(Articles_collection_modified!A417, FIND(",vol", Articles_collection_modified!A417) + 4, FIND(",", Articles_collection_modified!A417, FIND(",vol", Articles_collection_modified!A417) + 4) - FIND(",vol",Articles_collection_modified!A417) - 4))</f>
        <v>9</v>
      </c>
      <c r="D417" t="str">
        <f>IF(ISNUMBER(FIND(", 20", Articles_collection_modified!A417)), MID(Articles_collection_modified!A417, FIND(", 20", Articles_collection_modified!A417) + 2, FIND(",", Articles_collection_modified!A417, FIND(", 20", Articles_collection_modified!A417) + 2) - FIND(", 20", Articles_collection_modified!A417) - 2), MID(Articles_collection_modified!A417, FIND(",20", Articles_collection_modified!A417) + 1, FIND(",", Articles_collection_modified!A417, FIND(",20", Articles_collection_modified!A417) + 1) - FIND(",20", Articles_collection_modified!A417) - 1))</f>
        <v>2025-w10</v>
      </c>
      <c r="E417" t="str">
        <f t="shared" si="12"/>
        <v>2025</v>
      </c>
      <c r="F417" t="str">
        <f t="shared" si="13"/>
        <v>10</v>
      </c>
      <c r="G417" t="str" cm="1">
        <f t="array" ref="G417">_xlfn.TEXTJOIN(", ", TRUE, IF(ISNUMBER(SEARCH(Index!$A$8:$A$22, Articles_collection_modified!A417)), Index!$A$8:$A$22, ""))</f>
        <v>Mobile</v>
      </c>
      <c r="H417" t="str" cm="1">
        <f t="array" ref="H417">IFERROR(INDEX(Index!$A$8:$A$22, MATCH(TRUE, ISNUMBER(SEARCH(Index!$A$8:$A$22, Articles_collection_modified!A417)), 0)), "")</f>
        <v>Mobile</v>
      </c>
      <c r="I417" t="str" cm="1">
        <f t="array" ref="I417">IFERROR(INDEX(Index!$A$3:$A$5, MATCH(TRUE, ISNUMBER(SEARCH(Index!$A$3:$A$5, Articles_collection_modified!A417)), 0)), "")</f>
        <v>product release</v>
      </c>
      <c r="J417" t="str" cm="1">
        <f t="array" ref="J417">IFERROR(INDEX(Index!$A$25:$A$69, MATCH(TRUE, ISNUMBER(SEARCH(Index!$A$25:$A$69, Articles_collection_modified!A417)), 0)), "")</f>
        <v>System</v>
      </c>
      <c r="K417" t="str" cm="1">
        <f t="array" ref="K417">IFERROR(INDEX(Index!$C$3:$C$5, MATCH(TRUE, ISNUMBER(SEARCH(Index!$C$3:$C$5, Articles_collection_modified!A417)), 0)), "")</f>
        <v>H1</v>
      </c>
      <c r="L417" t="str" cm="1">
        <f t="array" ref="L417">_xlfn.TEXTJOIN(", ", TRUE, IF(ISNUMBER(SEARCH(Index!$C$8:$C$58, Articles_collection_modified!A417)), Index!$C$8:$C$58, ""))</f>
        <v>HA-7</v>
      </c>
      <c r="M417" t="str" cm="1">
        <f t="array" ref="M417">_xlfn.TEXTJOIN(", ", TRUE, IFERROR(VLOOKUP(_xlfn.TEXTSPLIT(L417, ", "), Index!$C$8:$D$58, 2, FALSE), ""))</f>
        <v>Future Wood &amp; Forest Industry</v>
      </c>
      <c r="N417" t="str" cm="1">
        <f t="array" ref="N417">_xlfn.TEXTJOIN(", ", TRUE, _xlfn.UNIQUE(_xlfn.FILTERXML("&lt;t&gt;&lt;s&gt;" &amp; SUBSTITUTE(_xlfn.TEXTJOIN(", ", TRUE, _xlfn.UNIQUE(_xlfn._xlws.FILTER(IFERROR(VLOOKUP(LEFT(_xlfn.TEXTSPLIT(L417, ", "), FIND("-", _xlfn.TEXTSPLIT(L417, ", ")) - 1), Index!$F$8:$G$13, 2, FALSE), ""), IFERROR(VLOOKUP(LEFT(_xlfn.TEXTSPLIT(L417, ", "), FIND("-", _xlfn.TEXTSPLIT(L417, ", ")) - 1), Index!$F$8:$G$13, 2, FALSE), "") &lt;&gt; ""))), ", ", "&lt;/s&gt;&lt;s&gt;") &amp; "&lt;/s&gt;&lt;/t&gt;", "//s[normalize-space()]")))</f>
        <v>Hydraulic Applications Ecosystem</v>
      </c>
      <c r="O417" t="str" cm="1">
        <f t="array" ref="O417">IFERROR(INDEX(Index!$C$8:$C$58, MATCH(TRUE, ISNUMBER(SEARCH(Index!$C$8:$C$58, Articles_collection_modified!A417)), 0)), "")</f>
        <v>HA-7</v>
      </c>
      <c r="P417" t="str">
        <f>IFERROR(VLOOKUP(LEFT(O417, FIND("-", O417)-1), Index!$F$8:$G$13, 2, FALSE), "Not Found")</f>
        <v>Hydraulic Applications Ecosystem</v>
      </c>
      <c r="Q417" t="str">
        <f>IFERROR(VLOOKUP(O417, Index!$C$8:$D$58, 2, FALSE), "Not Found")</f>
        <v>Future Wood &amp; Forest Industry</v>
      </c>
    </row>
    <row r="418" spans="1:17" x14ac:dyDescent="0.3">
      <c r="A418" t="str">
        <f>LEFT(Articles_collection_modified!A418, FIND(",", Articles_collection_modified!A418) - 1)</f>
        <v>Volvo EC230 Electric boasts full day operation | Forest Machine Magazine</v>
      </c>
      <c r="B418" t="str">
        <f>MID(Articles_collection_modified!A418, FIND(",", Articles_collection_modified!A418) + 1, FIND(",", Articles_collection_modified!A418, FIND(",", Articles_collection_modified!A418) + 1) - FIND(",", Articles_collection_modified!A418) - 1)</f>
        <v>https://forestmachinemagazine.com/volvo-ec230-electric/?utm_source=rss&amp;utm_medium=rss&amp;utm_campaign=volvo-ec230-electric</v>
      </c>
      <c r="C418" t="str">
        <f>IF(ISNUMBER(FIND(", vol",Articles_collection_modified!A418)), MID(Articles_collection_modified!A418, FIND(", vol", Articles_collection_modified!A418) + 5, FIND(",", Articles_collection_modified!A418, FIND(", vol", Articles_collection_modified!A418) + 5) - FIND(", vol", Articles_collection_modified!A418) - 5), MID(Articles_collection_modified!A418, FIND(",vol", Articles_collection_modified!A418) + 4, FIND(",", Articles_collection_modified!A418, FIND(",vol", Articles_collection_modified!A418) + 4) - FIND(",vol",Articles_collection_modified!A418) - 4))</f>
        <v>9</v>
      </c>
      <c r="D418" t="str">
        <f>IF(ISNUMBER(FIND(", 20", Articles_collection_modified!A418)), MID(Articles_collection_modified!A418, FIND(", 20", Articles_collection_modified!A418) + 2, FIND(",", Articles_collection_modified!A418, FIND(", 20", Articles_collection_modified!A418) + 2) - FIND(", 20", Articles_collection_modified!A418) - 2), MID(Articles_collection_modified!A418, FIND(",20", Articles_collection_modified!A418) + 1, FIND(",", Articles_collection_modified!A418, FIND(",20", Articles_collection_modified!A418) + 1) - FIND(",20", Articles_collection_modified!A418) - 1))</f>
        <v>2025-w09</v>
      </c>
      <c r="E418" t="str">
        <f t="shared" si="12"/>
        <v>2025</v>
      </c>
      <c r="F418" t="str">
        <f t="shared" si="13"/>
        <v>09</v>
      </c>
      <c r="G418" t="str" cm="1">
        <f t="array" ref="G418">_xlfn.TEXTJOIN(", ", TRUE, IF(ISNUMBER(SEARCH(Index!$A$8:$A$22, Articles_collection_modified!A418)), Index!$A$8:$A$22, ""))</f>
        <v>Electrification, Mobile</v>
      </c>
      <c r="H418" t="str" cm="1">
        <f t="array" ref="H418">IFERROR(INDEX(Index!$A$8:$A$22, MATCH(TRUE, ISNUMBER(SEARCH(Index!$A$8:$A$22, Articles_collection_modified!A418)), 0)), "")</f>
        <v>Electrification</v>
      </c>
      <c r="I418" t="str" cm="1">
        <f t="array" ref="I418">IFERROR(INDEX(Index!$A$3:$A$5, MATCH(TRUE, ISNUMBER(SEARCH(Index!$A$3:$A$5, Articles_collection_modified!A418)), 0)), "")</f>
        <v>product release</v>
      </c>
      <c r="J418" t="str" cm="1">
        <f t="array" ref="J418">IFERROR(INDEX(Index!$A$25:$A$69, MATCH(TRUE, ISNUMBER(SEARCH(Index!$A$25:$A$69, Articles_collection_modified!A418)), 0)), "")</f>
        <v>System</v>
      </c>
      <c r="K418" t="str" cm="1">
        <f t="array" ref="K418">IFERROR(INDEX(Index!$C$3:$C$5, MATCH(TRUE, ISNUMBER(SEARCH(Index!$C$3:$C$5, Articles_collection_modified!A418)), 0)), "")</f>
        <v>H1</v>
      </c>
      <c r="L418" t="str" cm="1">
        <f t="array" ref="L418">_xlfn.TEXTJOIN(", ", TRUE, IF(ISNUMBER(SEARCH(Index!$C$8:$C$58, Articles_collection_modified!A418)), Index!$C$8:$C$58, ""))</f>
        <v>ES-2, HA-1</v>
      </c>
      <c r="M418" t="str" cm="1">
        <f t="array" ref="M418">_xlfn.TEXTJOIN(", ", TRUE, IFERROR(VLOOKUP(_xlfn.TEXTSPLIT(L418, ", "), Index!$C$8:$D$58, 2, FALSE), ""))</f>
        <v>Enhanced Emission Policy, Green &amp; Connected Construction site</v>
      </c>
      <c r="N418" t="str" cm="1">
        <f t="array" ref="N418">_xlfn.TEXTJOIN(", ", TRUE, _xlfn.UNIQUE(_xlfn.FILTERXML("&lt;t&gt;&lt;s&gt;" &amp; SUBSTITUTE(_xlfn.TEXTJOIN(", ", TRUE, _xlfn.UNIQUE(_xlfn._xlws.FILTER(IFERROR(VLOOKUP(LEFT(_xlfn.TEXTSPLIT(L418, ", "), FIND("-", _xlfn.TEXTSPLIT(L418, ", ")) - 1), Index!$F$8:$G$13, 2, FALSE), ""), IFERROR(VLOOKUP(LEFT(_xlfn.TEXTSPLIT(L418, ", "), FIND("-", _xlfn.TEXTSPLIT(L418, ", ")) - 1), Index!$F$8:$G$13, 2, FALSE), "") &lt;&gt; ""))), ", ", "&lt;/s&gt;&lt;s&gt;") &amp; "&lt;/s&gt;&lt;/t&gt;", "//s[normalize-space()]")))</f>
        <v>Ecological Sustainability, Hydraulic Applications Ecosystem</v>
      </c>
      <c r="O418" t="str" cm="1">
        <f t="array" ref="O418">IFERROR(INDEX(Index!$C$8:$C$58, MATCH(TRUE, ISNUMBER(SEARCH(Index!$C$8:$C$58, Articles_collection_modified!A418)), 0)), "")</f>
        <v>ES-2</v>
      </c>
      <c r="P418" t="str">
        <f>IFERROR(VLOOKUP(LEFT(O418, FIND("-", O418)-1), Index!$F$8:$G$13, 2, FALSE), "Not Found")</f>
        <v>Ecological Sustainability</v>
      </c>
      <c r="Q418" t="str">
        <f>IFERROR(VLOOKUP(O418, Index!$C$8:$D$58, 2, FALSE), "Not Found")</f>
        <v>Enhanced Emission Policy</v>
      </c>
    </row>
    <row r="419" spans="1:17" x14ac:dyDescent="0.3">
      <c r="A419" t="str">
        <f>LEFT(Articles_collection_modified!A419, FIND(",", Articles_collection_modified!A419) - 1)</f>
        <v>THE NEW TAMTRON USER INTERFACE FOR ONE TIMBER SCALE IS LAUNCHED | Forest Machine Magazine</v>
      </c>
      <c r="B419" t="str">
        <f>MID(Articles_collection_modified!A419, FIND(",", Articles_collection_modified!A419) + 1, FIND(",", Articles_collection_modified!A419, FIND(",", Articles_collection_modified!A419) + 1) - FIND(",", Articles_collection_modified!A419) - 1)</f>
        <v>https://forestmachinemagazine.com/tamtron-user-interface/?utm_source=rss&amp;utm_medium=rss&amp;utm_campaign=tamtron-user-interface</v>
      </c>
      <c r="C419" t="str">
        <f>IF(ISNUMBER(FIND(", vol",Articles_collection_modified!A419)), MID(Articles_collection_modified!A419, FIND(", vol", Articles_collection_modified!A419) + 5, FIND(",", Articles_collection_modified!A419, FIND(", vol", Articles_collection_modified!A419) + 5) - FIND(", vol", Articles_collection_modified!A419) - 5), MID(Articles_collection_modified!A419, FIND(",vol", Articles_collection_modified!A419) + 4, FIND(",", Articles_collection_modified!A419, FIND(",vol", Articles_collection_modified!A419) + 4) - FIND(",vol",Articles_collection_modified!A419) - 4))</f>
        <v>9</v>
      </c>
      <c r="D419" t="str">
        <f>IF(ISNUMBER(FIND(", 20", Articles_collection_modified!A419)), MID(Articles_collection_modified!A419, FIND(", 20", Articles_collection_modified!A419) + 2, FIND(",", Articles_collection_modified!A419, FIND(", 20", Articles_collection_modified!A419) + 2) - FIND(", 20", Articles_collection_modified!A419) - 2), MID(Articles_collection_modified!A419, FIND(",20", Articles_collection_modified!A419) + 1, FIND(",", Articles_collection_modified!A419, FIND(",20", Articles_collection_modified!A419) + 1) - FIND(",20", Articles_collection_modified!A419) - 1))</f>
        <v>2025-w09</v>
      </c>
      <c r="E419" t="str">
        <f t="shared" si="12"/>
        <v>2025</v>
      </c>
      <c r="F419" t="str">
        <f t="shared" si="13"/>
        <v>09</v>
      </c>
      <c r="G419" t="str" cm="1">
        <f t="array" ref="G419">_xlfn.TEXTJOIN(", ", TRUE, IF(ISNUMBER(SEARCH(Index!$A$8:$A$22, Articles_collection_modified!A419)), Index!$A$8:$A$22, ""))</f>
        <v>Mobile</v>
      </c>
      <c r="H419" t="str" cm="1">
        <f t="array" ref="H419">IFERROR(INDEX(Index!$A$8:$A$22, MATCH(TRUE, ISNUMBER(SEARCH(Index!$A$8:$A$22, Articles_collection_modified!A419)), 0)), "")</f>
        <v>Mobile</v>
      </c>
      <c r="I419" t="str" cm="1">
        <f t="array" ref="I419">IFERROR(INDEX(Index!$A$3:$A$5, MATCH(TRUE, ISNUMBER(SEARCH(Index!$A$3:$A$5, Articles_collection_modified!A419)), 0)), "")</f>
        <v>product release</v>
      </c>
      <c r="J419" t="str" cm="1">
        <f t="array" ref="J419">IFERROR(INDEX(Index!$A$25:$A$69, MATCH(TRUE, ISNUMBER(SEARCH(Index!$A$25:$A$69, Articles_collection_modified!A419)), 0)), "")</f>
        <v>Software</v>
      </c>
      <c r="K419" t="str" cm="1">
        <f t="array" ref="K419">IFERROR(INDEX(Index!$C$3:$C$5, MATCH(TRUE, ISNUMBER(SEARCH(Index!$C$3:$C$5, Articles_collection_modified!A419)), 0)), "")</f>
        <v>H1</v>
      </c>
      <c r="L419" t="str" cm="1">
        <f t="array" ref="L419">_xlfn.TEXTJOIN(", ", TRUE, IF(ISNUMBER(SEARCH(Index!$C$8:$C$58, Articles_collection_modified!A419)), Index!$C$8:$C$58, ""))</f>
        <v>HA-7</v>
      </c>
      <c r="M419" t="str" cm="1">
        <f t="array" ref="M419">_xlfn.TEXTJOIN(", ", TRUE, IFERROR(VLOOKUP(_xlfn.TEXTSPLIT(L419, ", "), Index!$C$8:$D$58, 2, FALSE), ""))</f>
        <v>Future Wood &amp; Forest Industry</v>
      </c>
      <c r="N419" t="str" cm="1">
        <f t="array" ref="N419">_xlfn.TEXTJOIN(", ", TRUE, _xlfn.UNIQUE(_xlfn.FILTERXML("&lt;t&gt;&lt;s&gt;" &amp; SUBSTITUTE(_xlfn.TEXTJOIN(", ", TRUE, _xlfn.UNIQUE(_xlfn._xlws.FILTER(IFERROR(VLOOKUP(LEFT(_xlfn.TEXTSPLIT(L419, ", "), FIND("-", _xlfn.TEXTSPLIT(L419, ", ")) - 1), Index!$F$8:$G$13, 2, FALSE), ""), IFERROR(VLOOKUP(LEFT(_xlfn.TEXTSPLIT(L419, ", "), FIND("-", _xlfn.TEXTSPLIT(L419, ", ")) - 1), Index!$F$8:$G$13, 2, FALSE), "") &lt;&gt; ""))), ", ", "&lt;/s&gt;&lt;s&gt;") &amp; "&lt;/s&gt;&lt;/t&gt;", "//s[normalize-space()]")))</f>
        <v>Hydraulic Applications Ecosystem</v>
      </c>
      <c r="O419" t="str" cm="1">
        <f t="array" ref="O419">IFERROR(INDEX(Index!$C$8:$C$58, MATCH(TRUE, ISNUMBER(SEARCH(Index!$C$8:$C$58, Articles_collection_modified!A419)), 0)), "")</f>
        <v>HA-7</v>
      </c>
      <c r="P419" t="str">
        <f>IFERROR(VLOOKUP(LEFT(O419, FIND("-", O419)-1), Index!$F$8:$G$13, 2, FALSE), "Not Found")</f>
        <v>Hydraulic Applications Ecosystem</v>
      </c>
      <c r="Q419" t="str">
        <f>IFERROR(VLOOKUP(O419, Index!$C$8:$D$58, 2, FALSE), "Not Found")</f>
        <v>Future Wood &amp; Forest Industry</v>
      </c>
    </row>
    <row r="420" spans="1:17" x14ac:dyDescent="0.3">
      <c r="A420" t="str">
        <f>LEFT(Articles_collection_modified!A420, FIND(",", Articles_collection_modified!A420) - 1)</f>
        <v>ChipMax 364T New whole tree chipper from CBI | Forest Machine Magazine</v>
      </c>
      <c r="B420" t="str">
        <f>MID(Articles_collection_modified!A420, FIND(",", Articles_collection_modified!A420) + 1, FIND(",", Articles_collection_modified!A420, FIND(",", Articles_collection_modified!A420) + 1) - FIND(",", Articles_collection_modified!A420) - 1)</f>
        <v>https://forestmachinemagazine.com/new-cbi-chipmax-364t/?utm_source=rss&amp;utm_medium=rss&amp;utm_campaign=new-cbi-chipmax-364t</v>
      </c>
      <c r="C420" t="str">
        <f>IF(ISNUMBER(FIND(", vol",Articles_collection_modified!A420)), MID(Articles_collection_modified!A420, FIND(", vol", Articles_collection_modified!A420) + 5, FIND(",", Articles_collection_modified!A420, FIND(", vol", Articles_collection_modified!A420) + 5) - FIND(", vol", Articles_collection_modified!A420) - 5), MID(Articles_collection_modified!A420, FIND(",vol", Articles_collection_modified!A420) + 4, FIND(",", Articles_collection_modified!A420, FIND(",vol", Articles_collection_modified!A420) + 4) - FIND(",vol",Articles_collection_modified!A420) - 4))</f>
        <v>9</v>
      </c>
      <c r="D420" t="str">
        <f>IF(ISNUMBER(FIND(", 20", Articles_collection_modified!A420)), MID(Articles_collection_modified!A420, FIND(", 20", Articles_collection_modified!A420) + 2, FIND(",", Articles_collection_modified!A420, FIND(", 20", Articles_collection_modified!A420) + 2) - FIND(", 20", Articles_collection_modified!A420) - 2), MID(Articles_collection_modified!A420, FIND(",20", Articles_collection_modified!A420) + 1, FIND(",", Articles_collection_modified!A420, FIND(",20", Articles_collection_modified!A420) + 1) - FIND(",20", Articles_collection_modified!A420) - 1))</f>
        <v>2025-w09</v>
      </c>
      <c r="E420" t="str">
        <f t="shared" si="12"/>
        <v>2025</v>
      </c>
      <c r="F420" t="str">
        <f t="shared" si="13"/>
        <v>09</v>
      </c>
      <c r="G420" t="str" cm="1">
        <f t="array" ref="G420">_xlfn.TEXTJOIN(", ", TRUE, IF(ISNUMBER(SEARCH(Index!$A$8:$A$22, Articles_collection_modified!A420)), Index!$A$8:$A$22, ""))</f>
        <v>Mobile</v>
      </c>
      <c r="H420" t="str" cm="1">
        <f t="array" ref="H420">IFERROR(INDEX(Index!$A$8:$A$22, MATCH(TRUE, ISNUMBER(SEARCH(Index!$A$8:$A$22, Articles_collection_modified!A420)), 0)), "")</f>
        <v>Mobile</v>
      </c>
      <c r="I420" t="str" cm="1">
        <f t="array" ref="I420">IFERROR(INDEX(Index!$A$3:$A$5, MATCH(TRUE, ISNUMBER(SEARCH(Index!$A$3:$A$5, Articles_collection_modified!A420)), 0)), "")</f>
        <v>product release</v>
      </c>
      <c r="J420" t="str" cm="1">
        <f t="array" ref="J420">IFERROR(INDEX(Index!$A$25:$A$69, MATCH(TRUE, ISNUMBER(SEARCH(Index!$A$25:$A$69, Articles_collection_modified!A420)), 0)), "")</f>
        <v>System</v>
      </c>
      <c r="K420" t="str" cm="1">
        <f t="array" ref="K420">IFERROR(INDEX(Index!$C$3:$C$5, MATCH(TRUE, ISNUMBER(SEARCH(Index!$C$3:$C$5, Articles_collection_modified!A420)), 0)), "")</f>
        <v>H1</v>
      </c>
      <c r="L420" t="str" cm="1">
        <f t="array" ref="L420">_xlfn.TEXTJOIN(", ", TRUE, IF(ISNUMBER(SEARCH(Index!$C$8:$C$58, Articles_collection_modified!A420)), Index!$C$8:$C$58, ""))</f>
        <v>HA-7</v>
      </c>
      <c r="M420" t="str" cm="1">
        <f t="array" ref="M420">_xlfn.TEXTJOIN(", ", TRUE, IFERROR(VLOOKUP(_xlfn.TEXTSPLIT(L420, ", "), Index!$C$8:$D$58, 2, FALSE), ""))</f>
        <v>Future Wood &amp; Forest Industry</v>
      </c>
      <c r="N420" t="str" cm="1">
        <f t="array" ref="N420">_xlfn.TEXTJOIN(", ", TRUE, _xlfn.UNIQUE(_xlfn.FILTERXML("&lt;t&gt;&lt;s&gt;" &amp; SUBSTITUTE(_xlfn.TEXTJOIN(", ", TRUE, _xlfn.UNIQUE(_xlfn._xlws.FILTER(IFERROR(VLOOKUP(LEFT(_xlfn.TEXTSPLIT(L420, ", "), FIND("-", _xlfn.TEXTSPLIT(L420, ", ")) - 1), Index!$F$8:$G$13, 2, FALSE), ""), IFERROR(VLOOKUP(LEFT(_xlfn.TEXTSPLIT(L420, ", "), FIND("-", _xlfn.TEXTSPLIT(L420, ", ")) - 1), Index!$F$8:$G$13, 2, FALSE), "") &lt;&gt; ""))), ", ", "&lt;/s&gt;&lt;s&gt;") &amp; "&lt;/s&gt;&lt;/t&gt;", "//s[normalize-space()]")))</f>
        <v>Hydraulic Applications Ecosystem</v>
      </c>
      <c r="O420" t="str" cm="1">
        <f t="array" ref="O420">IFERROR(INDEX(Index!$C$8:$C$58, MATCH(TRUE, ISNUMBER(SEARCH(Index!$C$8:$C$58, Articles_collection_modified!A420)), 0)), "")</f>
        <v>HA-7</v>
      </c>
      <c r="P420" t="str">
        <f>IFERROR(VLOOKUP(LEFT(O420, FIND("-", O420)-1), Index!$F$8:$G$13, 2, FALSE), "Not Found")</f>
        <v>Hydraulic Applications Ecosystem</v>
      </c>
      <c r="Q420" t="str">
        <f>IFERROR(VLOOKUP(O420, Index!$C$8:$D$58, 2, FALSE), "Not Found")</f>
        <v>Future Wood &amp; Forest Industry</v>
      </c>
    </row>
    <row r="421" spans="1:17" x14ac:dyDescent="0.3">
      <c r="A421" t="str">
        <f>LEFT(Articles_collection_modified!A421, FIND(",", Articles_collection_modified!A421) - 1)</f>
        <v>FASSI Cranes to be manufactured using SSAB ZeroTM | Forest Machine Magazine</v>
      </c>
      <c r="B421" t="str">
        <f>MID(Articles_collection_modified!A421, FIND(",", Articles_collection_modified!A421) + 1, FIND(",", Articles_collection_modified!A421, FIND(",", Articles_collection_modified!A421) + 1) - FIND(",", Articles_collection_modified!A421) - 1)</f>
        <v>https://forestmachinemagazine.com/fassi-cranes-to-be-manufactured-using-ssab-zerotm/?utm_source=rss&amp;utm_medium=rss&amp;utm_campaign=fassi-cranes-to-be-manufactured-using-ssab-zerotm</v>
      </c>
      <c r="C421" t="str">
        <f>IF(ISNUMBER(FIND(", vol",Articles_collection_modified!A421)), MID(Articles_collection_modified!A421, FIND(", vol", Articles_collection_modified!A421) + 5, FIND(",", Articles_collection_modified!A421, FIND(", vol", Articles_collection_modified!A421) + 5) - FIND(", vol", Articles_collection_modified!A421) - 5), MID(Articles_collection_modified!A421, FIND(",vol", Articles_collection_modified!A421) + 4, FIND(",", Articles_collection_modified!A421, FIND(",vol", Articles_collection_modified!A421) + 4) - FIND(",vol",Articles_collection_modified!A421) - 4))</f>
        <v>9</v>
      </c>
      <c r="D421" t="str">
        <f>IF(ISNUMBER(FIND(", 20", Articles_collection_modified!A421)), MID(Articles_collection_modified!A421, FIND(", 20", Articles_collection_modified!A421) + 2, FIND(",", Articles_collection_modified!A421, FIND(", 20", Articles_collection_modified!A421) + 2) - FIND(", 20", Articles_collection_modified!A421) - 2), MID(Articles_collection_modified!A421, FIND(",20", Articles_collection_modified!A421) + 1, FIND(",", Articles_collection_modified!A421, FIND(",20", Articles_collection_modified!A421) + 1) - FIND(",20", Articles_collection_modified!A421) - 1))</f>
        <v>2025-w09</v>
      </c>
      <c r="E421" t="str">
        <f t="shared" si="12"/>
        <v>2025</v>
      </c>
      <c r="F421" t="str">
        <f t="shared" si="13"/>
        <v>09</v>
      </c>
      <c r="G421" t="str" cm="1">
        <f t="array" ref="G421">_xlfn.TEXTJOIN(", ", TRUE, IF(ISNUMBER(SEARCH(Index!$A$8:$A$22, Articles_collection_modified!A421)), Index!$A$8:$A$22, ""))</f>
        <v>Crane, Mobile, Sustainability</v>
      </c>
      <c r="H421" t="str" cm="1">
        <f t="array" ref="H421">IFERROR(INDEX(Index!$A$8:$A$22, MATCH(TRUE, ISNUMBER(SEARCH(Index!$A$8:$A$22, Articles_collection_modified!A421)), 0)), "")</f>
        <v>Crane</v>
      </c>
      <c r="I421" t="str" cm="1">
        <f t="array" ref="I421">IFERROR(INDEX(Index!$A$3:$A$5, MATCH(TRUE, ISNUMBER(SEARCH(Index!$A$3:$A$5, Articles_collection_modified!A421)), 0)), "")</f>
        <v>SEEP</v>
      </c>
      <c r="J421" t="str" cm="1">
        <f t="array" ref="J421">IFERROR(INDEX(Index!$A$25:$A$69, MATCH(TRUE, ISNUMBER(SEARCH(Index!$A$25:$A$69, Articles_collection_modified!A421)), 0)), "")</f>
        <v>partnership</v>
      </c>
      <c r="K421" t="str" cm="1">
        <f t="array" ref="K421">IFERROR(INDEX(Index!$C$3:$C$5, MATCH(TRUE, ISNUMBER(SEARCH(Index!$C$3:$C$5, Articles_collection_modified!A421)), 0)), "")</f>
        <v>H2</v>
      </c>
      <c r="L421" t="str" cm="1">
        <f t="array" ref="L421">_xlfn.TEXTJOIN(", ", TRUE, IF(ISNUMBER(SEARCH(Index!$C$8:$C$58, Articles_collection_modified!A421)), Index!$C$8:$C$58, ""))</f>
        <v>ES-2, ES-4, HA-7</v>
      </c>
      <c r="M421" t="str" cm="1">
        <f t="array" ref="M421">_xlfn.TEXTJOIN(", ", TRUE, IFERROR(VLOOKUP(_xlfn.TEXTSPLIT(L421, ", "), Index!$C$8:$D$58, 2, FALSE), ""))</f>
        <v>Enhanced Emission Policy, Circular Economy, Future Wood &amp; Forest Industry</v>
      </c>
      <c r="N421" t="str" cm="1">
        <f t="array" ref="N421">_xlfn.TEXTJOIN(", ", TRUE, _xlfn.UNIQUE(_xlfn.FILTERXML("&lt;t&gt;&lt;s&gt;" &amp; SUBSTITUTE(_xlfn.TEXTJOIN(", ", TRUE, _xlfn.UNIQUE(_xlfn._xlws.FILTER(IFERROR(VLOOKUP(LEFT(_xlfn.TEXTSPLIT(L421, ", "), FIND("-", _xlfn.TEXTSPLIT(L421, ", ")) - 1), Index!$F$8:$G$13, 2, FALSE), ""), IFERROR(VLOOKUP(LEFT(_xlfn.TEXTSPLIT(L421, ", "), FIND("-", _xlfn.TEXTSPLIT(L421, ", ")) - 1), Index!$F$8:$G$13, 2, FALSE), "") &lt;&gt; ""))), ", ", "&lt;/s&gt;&lt;s&gt;") &amp; "&lt;/s&gt;&lt;/t&gt;", "//s[normalize-space()]")))</f>
        <v>Ecological Sustainability, Hydraulic Applications Ecosystem</v>
      </c>
      <c r="O421" t="str" cm="1">
        <f t="array" ref="O421">IFERROR(INDEX(Index!$C$8:$C$58, MATCH(TRUE, ISNUMBER(SEARCH(Index!$C$8:$C$58, Articles_collection_modified!A421)), 0)), "")</f>
        <v>ES-2</v>
      </c>
      <c r="P421" t="str">
        <f>IFERROR(VLOOKUP(LEFT(O421, FIND("-", O421)-1), Index!$F$8:$G$13, 2, FALSE), "Not Found")</f>
        <v>Ecological Sustainability</v>
      </c>
      <c r="Q421" t="str">
        <f>IFERROR(VLOOKUP(O421, Index!$C$8:$D$58, 2, FALSE), "Not Found")</f>
        <v>Enhanced Emission Policy</v>
      </c>
    </row>
    <row r="422" spans="1:17" x14ac:dyDescent="0.3">
      <c r="A422" t="str">
        <f>LEFT(Articles_collection_modified!A422, FIND(",", Articles_collection_modified!A422) - 1)</f>
        <v>Fluid Power Shipments Down to Start 2025</v>
      </c>
      <c r="B422" t="str">
        <f>MID(Articles_collection_modified!A422, FIND(",", Articles_collection_modified!A422) + 1, FIND(",", Articles_collection_modified!A422, FIND(",", Articles_collection_modified!A422) + 1) - FIND(",", Articles_collection_modified!A422) - 1)</f>
        <v>https://www.powermotiontech.com/hydraulics/news/55274079/national-fluid-power-association-nfpa-fluid-power-shipments-down-to-start-2025</v>
      </c>
      <c r="C422" t="str">
        <f>IF(ISNUMBER(FIND(", vol",Articles_collection_modified!A422)), MID(Articles_collection_modified!A422, FIND(", vol", Articles_collection_modified!A422) + 5, FIND(",", Articles_collection_modified!A422, FIND(", vol", Articles_collection_modified!A422) + 5) - FIND(", vol", Articles_collection_modified!A422) - 5), MID(Articles_collection_modified!A422, FIND(",vol", Articles_collection_modified!A422) + 4, FIND(",", Articles_collection_modified!A422, FIND(",vol", Articles_collection_modified!A422) + 4) - FIND(",vol",Articles_collection_modified!A422) - 4))</f>
        <v>9</v>
      </c>
      <c r="D422" t="str">
        <f>IF(ISNUMBER(FIND(", 20", Articles_collection_modified!A422)), MID(Articles_collection_modified!A422, FIND(", 20", Articles_collection_modified!A422) + 2, FIND(",", Articles_collection_modified!A422, FIND(", 20", Articles_collection_modified!A422) + 2) - FIND(", 20", Articles_collection_modified!A422) - 2), MID(Articles_collection_modified!A422, FIND(",20", Articles_collection_modified!A422) + 1, FIND(",", Articles_collection_modified!A422, FIND(",20", Articles_collection_modified!A422) + 1) - FIND(",20", Articles_collection_modified!A422) - 1))</f>
        <v>2025-w10</v>
      </c>
      <c r="E422" t="str">
        <f t="shared" si="12"/>
        <v>2025</v>
      </c>
      <c r="F422" t="str">
        <f t="shared" si="13"/>
        <v>10</v>
      </c>
      <c r="G422" t="str" cm="1">
        <f t="array" ref="G422">_xlfn.TEXTJOIN(", ", TRUE, IF(ISNUMBER(SEARCH(Index!$A$8:$A$22, Articles_collection_modified!A422)), Index!$A$8:$A$22, ""))</f>
        <v>Hydraulics</v>
      </c>
      <c r="H422" t="str" cm="1">
        <f t="array" ref="H422">IFERROR(INDEX(Index!$A$8:$A$22, MATCH(TRUE, ISNUMBER(SEARCH(Index!$A$8:$A$22, Articles_collection_modified!A422)), 0)), "")</f>
        <v>Hydraulics</v>
      </c>
      <c r="I422" t="str" cm="1">
        <f t="array" ref="I422">IFERROR(INDEX(Index!$A$3:$A$5, MATCH(TRUE, ISNUMBER(SEARCH(Index!$A$3:$A$5, Articles_collection_modified!A422)), 0)), "")</f>
        <v>SEEP</v>
      </c>
      <c r="J422" t="str" cm="1">
        <f t="array" ref="J422">IFERROR(INDEX(Index!$A$25:$A$69, MATCH(TRUE, ISNUMBER(SEARCH(Index!$A$25:$A$69, Articles_collection_modified!A422)), 0)), "")</f>
        <v>market development</v>
      </c>
      <c r="K422" t="str" cm="1">
        <f t="array" ref="K422">IFERROR(INDEX(Index!$C$3:$C$5, MATCH(TRUE, ISNUMBER(SEARCH(Index!$C$3:$C$5, Articles_collection_modified!A422)), 0)), "")</f>
        <v>H1</v>
      </c>
      <c r="L422" t="str" cm="1">
        <f t="array" ref="L422">_xlfn.TEXTJOIN(", ", TRUE, IF(ISNUMBER(SEARCH(Index!$C$8:$C$58, Articles_collection_modified!A422)), Index!$C$8:$C$58, ""))</f>
        <v/>
      </c>
      <c r="M422" t="str" cm="1">
        <f t="array" ref="M422">_xlfn.TEXTJOIN(", ", TRUE, IFERROR(VLOOKUP(_xlfn.TEXTSPLIT(L422, ", "), Index!$C$8:$D$58, 2, FALSE), ""))</f>
        <v/>
      </c>
      <c r="N422" t="e" cm="1" vm="1">
        <f t="array" ref="N422">_xlfn.TEXTJOIN(", ", TRUE, _xlfn.UNIQUE(_xlfn.FILTERXML("&lt;t&gt;&lt;s&gt;" &amp; SUBSTITUTE(_xlfn.TEXTJOIN(", ", TRUE, _xlfn.UNIQUE(_xlfn._xlws.FILTER(IFERROR(VLOOKUP(LEFT(_xlfn.TEXTSPLIT(L422, ", "), FIND("-", _xlfn.TEXTSPLIT(L422, ", ")) - 1), Index!$F$8:$G$13, 2, FALSE), ""), IFERROR(VLOOKUP(LEFT(_xlfn.TEXTSPLIT(L422, ", "), FIND("-", _xlfn.TEXTSPLIT(L422, ", ")) - 1), Index!$F$8:$G$13, 2, FALSE), "") &lt;&gt; ""))), ", ", "&lt;/s&gt;&lt;s&gt;") &amp; "&lt;/s&gt;&lt;/t&gt;", "//s[normalize-space()]")))</f>
        <v>#VALUE!</v>
      </c>
      <c r="O422" t="str" cm="1">
        <f t="array" ref="O422">IFERROR(INDEX(Index!$C$8:$C$58, MATCH(TRUE, ISNUMBER(SEARCH(Index!$C$8:$C$58, Articles_collection_modified!A422)), 0)), "")</f>
        <v/>
      </c>
      <c r="P422" t="str">
        <f>IFERROR(VLOOKUP(LEFT(O422, FIND("-", O422)-1), Index!$F$8:$G$13, 2, FALSE), "Not Found")</f>
        <v>Not Found</v>
      </c>
      <c r="Q422" t="str">
        <f>IFERROR(VLOOKUP(O422, Index!$C$8:$D$58, 2, FALSE), "Not Found")</f>
        <v>Not Found</v>
      </c>
    </row>
    <row r="423" spans="1:17" x14ac:dyDescent="0.3">
      <c r="A423" t="str">
        <f>LEFT(Articles_collection_modified!A423, FIND(",", Articles_collection_modified!A423) - 1)</f>
        <v>Global Electrohydraulic Servo Valve Market to Grow 5.9%</v>
      </c>
      <c r="B423" t="str">
        <f>MID(Articles_collection_modified!A423, FIND(",", Articles_collection_modified!A423) + 1, FIND(",", Articles_collection_modified!A423, FIND(",", Articles_collection_modified!A423) + 1) - FIND(",", Articles_collection_modified!A423) - 1)</f>
        <v>https://www.powermotiontech.com/mechatronics/electrohydraulics/article/55270620/global-electrohydraulic-servo-valve-market-to-grow-59</v>
      </c>
      <c r="C423" t="str">
        <f>IF(ISNUMBER(FIND(", vol",Articles_collection_modified!A423)), MID(Articles_collection_modified!A423, FIND(", vol", Articles_collection_modified!A423) + 5, FIND(",", Articles_collection_modified!A423, FIND(", vol", Articles_collection_modified!A423) + 5) - FIND(", vol", Articles_collection_modified!A423) - 5), MID(Articles_collection_modified!A423, FIND(",vol", Articles_collection_modified!A423) + 4, FIND(",", Articles_collection_modified!A423, FIND(",vol", Articles_collection_modified!A423) + 4) - FIND(",vol",Articles_collection_modified!A423) - 4))</f>
        <v>9</v>
      </c>
      <c r="D423" t="str">
        <f>IF(ISNUMBER(FIND(", 20", Articles_collection_modified!A423)), MID(Articles_collection_modified!A423, FIND(", 20", Articles_collection_modified!A423) + 2, FIND(",", Articles_collection_modified!A423, FIND(", 20", Articles_collection_modified!A423) + 2) - FIND(", 20", Articles_collection_modified!A423) - 2), MID(Articles_collection_modified!A423, FIND(",20", Articles_collection_modified!A423) + 1, FIND(",", Articles_collection_modified!A423, FIND(",20", Articles_collection_modified!A423) + 1) - FIND(",20", Articles_collection_modified!A423) - 1))</f>
        <v>2025-w09</v>
      </c>
      <c r="E423" t="str">
        <f t="shared" si="12"/>
        <v>2025</v>
      </c>
      <c r="F423" t="str">
        <f t="shared" si="13"/>
        <v>09</v>
      </c>
      <c r="G423" t="str" cm="1">
        <f t="array" ref="G423">_xlfn.TEXTJOIN(", ", TRUE, IF(ISNUMBER(SEARCH(Index!$A$8:$A$22, Articles_collection_modified!A423)), Index!$A$8:$A$22, ""))</f>
        <v>Hydraulics</v>
      </c>
      <c r="H423" t="str" cm="1">
        <f t="array" ref="H423">IFERROR(INDEX(Index!$A$8:$A$22, MATCH(TRUE, ISNUMBER(SEARCH(Index!$A$8:$A$22, Articles_collection_modified!A423)), 0)), "")</f>
        <v>Hydraulics</v>
      </c>
      <c r="I423" t="str" cm="1">
        <f t="array" ref="I423">IFERROR(INDEX(Index!$A$3:$A$5, MATCH(TRUE, ISNUMBER(SEARCH(Index!$A$3:$A$5, Articles_collection_modified!A423)), 0)), "")</f>
        <v>SEEP</v>
      </c>
      <c r="J423" t="str" cm="1">
        <f t="array" ref="J423">IFERROR(INDEX(Index!$A$25:$A$69, MATCH(TRUE, ISNUMBER(SEARCH(Index!$A$25:$A$69, Articles_collection_modified!A423)), 0)), "")</f>
        <v>market development</v>
      </c>
      <c r="K423" t="str" cm="1">
        <f t="array" ref="K423">IFERROR(INDEX(Index!$C$3:$C$5, MATCH(TRUE, ISNUMBER(SEARCH(Index!$C$3:$C$5, Articles_collection_modified!A423)), 0)), "")</f>
        <v>H2</v>
      </c>
      <c r="L423" t="str" cm="1">
        <f t="array" ref="L423">_xlfn.TEXTJOIN(", ", TRUE, IF(ISNUMBER(SEARCH(Index!$C$8:$C$58, Articles_collection_modified!A423)), Index!$C$8:$C$58, ""))</f>
        <v>HA-2, HA-5, NB-1, NB-10</v>
      </c>
      <c r="M423" t="str" cm="1">
        <f t="array" ref="M423">_xlfn.TEXTJOIN(", ", TRUE, IFERROR(VLOOKUP(_xlfn.TEXTSPLIT(L423, ", "), Index!$C$8:$D$58, 2, FALSE), ""))</f>
        <v>Advanced Wind Power, Intelligent &amp; Efficient Factory, Digital Platforms &amp; Marketplaces, Air &amp; Space</v>
      </c>
      <c r="N423" t="str" cm="1">
        <f t="array" ref="N423">_xlfn.TEXTJOIN(", ", TRUE, _xlfn.UNIQUE(_xlfn.FILTERXML("&lt;t&gt;&lt;s&gt;" &amp; SUBSTITUTE(_xlfn.TEXTJOIN(", ", TRUE, _xlfn.UNIQUE(_xlfn._xlws.FILTER(IFERROR(VLOOKUP(LEFT(_xlfn.TEXTSPLIT(L423, ", "), FIND("-", _xlfn.TEXTSPLIT(L423, ", ")) - 1), Index!$F$8:$G$13, 2, FALSE), ""), IFERROR(VLOOKUP(LEFT(_xlfn.TEXTSPLIT(L423, ", "), FIND("-", _xlfn.TEXTSPLIT(L423, ", ")) - 1), Index!$F$8:$G$13, 2, FALSE), "") &lt;&gt; ""))), ", ", "&lt;/s&gt;&lt;s&gt;") &amp; "&lt;/s&gt;&lt;/t&gt;", "//s[normalize-space()]")))</f>
        <v>Hydraulic Applications Ecosystem, New Business</v>
      </c>
      <c r="O423" t="str" cm="1">
        <f t="array" ref="O423">IFERROR(INDEX(Index!$C$8:$C$58, MATCH(TRUE, ISNUMBER(SEARCH(Index!$C$8:$C$58, Articles_collection_modified!A423)), 0)), "")</f>
        <v>HA-2</v>
      </c>
      <c r="P423" t="str">
        <f>IFERROR(VLOOKUP(LEFT(O423, FIND("-", O423)-1), Index!$F$8:$G$13, 2, FALSE), "Not Found")</f>
        <v>Hydraulic Applications Ecosystem</v>
      </c>
      <c r="Q423" t="str">
        <f>IFERROR(VLOOKUP(O423, Index!$C$8:$D$58, 2, FALSE), "Not Found")</f>
        <v>Advanced Wind Power</v>
      </c>
    </row>
    <row r="424" spans="1:17" x14ac:dyDescent="0.3">
      <c r="A424" t="str">
        <f>LEFT(Articles_collection_modified!A424, FIND(",", Articles_collection_modified!A424) - 1)</f>
        <v>Caterpillar launches the next generation Cat 330 UHD demolition excavator | Industrial Vehicle Technology International</v>
      </c>
      <c r="B424" t="str">
        <f>MID(Articles_collection_modified!A424, FIND(",", Articles_collection_modified!A424) + 1, FIND(",", Articles_collection_modified!A424, FIND(",", Articles_collection_modified!A424) + 1) - FIND(",", Articles_collection_modified!A424) - 1)</f>
        <v>https://www.ivtinternational.com/news/construction/caterpillar-launches-the-next-generation-cat-330-uhd-demolition-excavator.html</v>
      </c>
      <c r="C424" t="str">
        <f>IF(ISNUMBER(FIND(", vol",Articles_collection_modified!A424)), MID(Articles_collection_modified!A424, FIND(", vol", Articles_collection_modified!A424) + 5, FIND(",", Articles_collection_modified!A424, FIND(", vol", Articles_collection_modified!A424) + 5) - FIND(", vol", Articles_collection_modified!A424) - 5), MID(Articles_collection_modified!A424, FIND(",vol", Articles_collection_modified!A424) + 4, FIND(",", Articles_collection_modified!A424, FIND(",vol", Articles_collection_modified!A424) + 4) - FIND(",vol",Articles_collection_modified!A424) - 4))</f>
        <v>9</v>
      </c>
      <c r="D424" t="str">
        <f>IF(ISNUMBER(FIND(", 20", Articles_collection_modified!A424)), MID(Articles_collection_modified!A424, FIND(", 20", Articles_collection_modified!A424) + 2, FIND(",", Articles_collection_modified!A424, FIND(", 20", Articles_collection_modified!A424) + 2) - FIND(", 20", Articles_collection_modified!A424) - 2), MID(Articles_collection_modified!A424, FIND(",20", Articles_collection_modified!A424) + 1, FIND(",", Articles_collection_modified!A424, FIND(",20", Articles_collection_modified!A424) + 1) - FIND(",20", Articles_collection_modified!A424) - 1))</f>
        <v>2025-w11</v>
      </c>
      <c r="E424" t="str">
        <f t="shared" si="12"/>
        <v>2025</v>
      </c>
      <c r="F424" t="str">
        <f t="shared" si="13"/>
        <v>11</v>
      </c>
      <c r="G424" t="str" cm="1">
        <f t="array" ref="G424">_xlfn.TEXTJOIN(", ", TRUE, IF(ISNUMBER(SEARCH(Index!$A$8:$A$22, Articles_collection_modified!A424)), Index!$A$8:$A$22, ""))</f>
        <v>Mobile</v>
      </c>
      <c r="H424" t="str" cm="1">
        <f t="array" ref="H424">IFERROR(INDEX(Index!$A$8:$A$22, MATCH(TRUE, ISNUMBER(SEARCH(Index!$A$8:$A$22, Articles_collection_modified!A424)), 0)), "")</f>
        <v>Mobile</v>
      </c>
      <c r="I424" t="str" cm="1">
        <f t="array" ref="I424">IFERROR(INDEX(Index!$A$3:$A$5, MATCH(TRUE, ISNUMBER(SEARCH(Index!$A$3:$A$5, Articles_collection_modified!A424)), 0)), "")</f>
        <v>product release</v>
      </c>
      <c r="J424" t="str" cm="1">
        <f t="array" ref="J424">IFERROR(INDEX(Index!$A$25:$A$69, MATCH(TRUE, ISNUMBER(SEARCH(Index!$A$25:$A$69, Articles_collection_modified!A424)), 0)), "")</f>
        <v>System</v>
      </c>
      <c r="K424" t="str" cm="1">
        <f t="array" ref="K424">IFERROR(INDEX(Index!$C$3:$C$5, MATCH(TRUE, ISNUMBER(SEARCH(Index!$C$3:$C$5, Articles_collection_modified!A424)), 0)), "")</f>
        <v>H1</v>
      </c>
      <c r="L424" t="str" cm="1">
        <f t="array" ref="L424">_xlfn.TEXTJOIN(", ", TRUE, IF(ISNUMBER(SEARCH(Index!$C$8:$C$58, Articles_collection_modified!A424)), Index!$C$8:$C$58, ""))</f>
        <v>HA-1</v>
      </c>
      <c r="M424" t="str" cm="1">
        <f t="array" ref="M424">_xlfn.TEXTJOIN(", ", TRUE, IFERROR(VLOOKUP(_xlfn.TEXTSPLIT(L424, ", "), Index!$C$8:$D$58, 2, FALSE), ""))</f>
        <v>Green &amp; Connected Construction site</v>
      </c>
      <c r="N424" t="str" cm="1">
        <f t="array" ref="N424">_xlfn.TEXTJOIN(", ", TRUE, _xlfn.UNIQUE(_xlfn.FILTERXML("&lt;t&gt;&lt;s&gt;" &amp; SUBSTITUTE(_xlfn.TEXTJOIN(", ", TRUE, _xlfn.UNIQUE(_xlfn._xlws.FILTER(IFERROR(VLOOKUP(LEFT(_xlfn.TEXTSPLIT(L424, ", "), FIND("-", _xlfn.TEXTSPLIT(L424, ", ")) - 1), Index!$F$8:$G$13, 2, FALSE), ""), IFERROR(VLOOKUP(LEFT(_xlfn.TEXTSPLIT(L424, ", "), FIND("-", _xlfn.TEXTSPLIT(L424, ", ")) - 1), Index!$F$8:$G$13, 2, FALSE), "") &lt;&gt; ""))), ", ", "&lt;/s&gt;&lt;s&gt;") &amp; "&lt;/s&gt;&lt;/t&gt;", "//s[normalize-space()]")))</f>
        <v>Hydraulic Applications Ecosystem</v>
      </c>
      <c r="O424" t="str" cm="1">
        <f t="array" ref="O424">IFERROR(INDEX(Index!$C$8:$C$58, MATCH(TRUE, ISNUMBER(SEARCH(Index!$C$8:$C$58, Articles_collection_modified!A424)), 0)), "")</f>
        <v>HA-1</v>
      </c>
      <c r="P424" t="str">
        <f>IFERROR(VLOOKUP(LEFT(O424, FIND("-", O424)-1), Index!$F$8:$G$13, 2, FALSE), "Not Found")</f>
        <v>Hydraulic Applications Ecosystem</v>
      </c>
      <c r="Q424" t="str">
        <f>IFERROR(VLOOKUP(O424, Index!$C$8:$D$58, 2, FALSE), "Not Found")</f>
        <v>Green &amp; Connected Construction site</v>
      </c>
    </row>
    <row r="425" spans="1:17" x14ac:dyDescent="0.3">
      <c r="A425" t="str">
        <f>LEFT(Articles_collection_modified!A425, FIND(",", Articles_collection_modified!A425) - 1)</f>
        <v>Komatsu unveils two new wheel loaders | Industrial Vehicle Technology International</v>
      </c>
      <c r="B425" t="str">
        <f>MID(Articles_collection_modified!A425, FIND(",", Articles_collection_modified!A425) + 1, FIND(",", Articles_collection_modified!A425, FIND(",", Articles_collection_modified!A425) + 1) - FIND(",", Articles_collection_modified!A425) - 1)</f>
        <v>https://www.ivtinternational.com/news/construction/komatsu-unveils-two-new-wheel-loaders.html</v>
      </c>
      <c r="C425" t="str">
        <f>IF(ISNUMBER(FIND(", vol",Articles_collection_modified!A425)), MID(Articles_collection_modified!A425, FIND(", vol", Articles_collection_modified!A425) + 5, FIND(",", Articles_collection_modified!A425, FIND(", vol", Articles_collection_modified!A425) + 5) - FIND(", vol", Articles_collection_modified!A425) - 5), MID(Articles_collection_modified!A425, FIND(",vol", Articles_collection_modified!A425) + 4, FIND(",", Articles_collection_modified!A425, FIND(",vol", Articles_collection_modified!A425) + 4) - FIND(",vol",Articles_collection_modified!A425) - 4))</f>
        <v>9</v>
      </c>
      <c r="D425" t="str">
        <f>IF(ISNUMBER(FIND(", 20", Articles_collection_modified!A425)), MID(Articles_collection_modified!A425, FIND(", 20", Articles_collection_modified!A425) + 2, FIND(",", Articles_collection_modified!A425, FIND(", 20", Articles_collection_modified!A425) + 2) - FIND(", 20", Articles_collection_modified!A425) - 2), MID(Articles_collection_modified!A425, FIND(",20", Articles_collection_modified!A425) + 1, FIND(",", Articles_collection_modified!A425, FIND(",20", Articles_collection_modified!A425) + 1) - FIND(",20", Articles_collection_modified!A425) - 1))</f>
        <v>2025-w11</v>
      </c>
      <c r="E425" t="str">
        <f t="shared" si="12"/>
        <v>2025</v>
      </c>
      <c r="F425" t="str">
        <f t="shared" si="13"/>
        <v>11</v>
      </c>
      <c r="G425" t="str" cm="1">
        <f t="array" ref="G425">_xlfn.TEXTJOIN(", ", TRUE, IF(ISNUMBER(SEARCH(Index!$A$8:$A$22, Articles_collection_modified!A425)), Index!$A$8:$A$22, ""))</f>
        <v>Mobile</v>
      </c>
      <c r="H425" t="str" cm="1">
        <f t="array" ref="H425">IFERROR(INDEX(Index!$A$8:$A$22, MATCH(TRUE, ISNUMBER(SEARCH(Index!$A$8:$A$22, Articles_collection_modified!A425)), 0)), "")</f>
        <v>Mobile</v>
      </c>
      <c r="I425" t="str" cm="1">
        <f t="array" ref="I425">IFERROR(INDEX(Index!$A$3:$A$5, MATCH(TRUE, ISNUMBER(SEARCH(Index!$A$3:$A$5, Articles_collection_modified!A425)), 0)), "")</f>
        <v>product release</v>
      </c>
      <c r="J425" t="str" cm="1">
        <f t="array" ref="J425">IFERROR(INDEX(Index!$A$25:$A$69, MATCH(TRUE, ISNUMBER(SEARCH(Index!$A$25:$A$69, Articles_collection_modified!A425)), 0)), "")</f>
        <v>System</v>
      </c>
      <c r="K425" t="str" cm="1">
        <f t="array" ref="K425">IFERROR(INDEX(Index!$C$3:$C$5, MATCH(TRUE, ISNUMBER(SEARCH(Index!$C$3:$C$5, Articles_collection_modified!A425)), 0)), "")</f>
        <v>H1</v>
      </c>
      <c r="L425" t="str" cm="1">
        <f t="array" ref="L425">_xlfn.TEXTJOIN(", ", TRUE, IF(ISNUMBER(SEARCH(Index!$C$8:$C$58, Articles_collection_modified!A425)), Index!$C$8:$C$58, ""))</f>
        <v>HA-4</v>
      </c>
      <c r="M425" t="str" cm="1">
        <f t="array" ref="M425">_xlfn.TEXTJOIN(", ", TRUE, IFERROR(VLOOKUP(_xlfn.TEXTSPLIT(L425, ", "), Index!$C$8:$D$58, 2, FALSE), ""))</f>
        <v>Autonomous Material Handling</v>
      </c>
      <c r="N425" t="str" cm="1">
        <f t="array" ref="N425">_xlfn.TEXTJOIN(", ", TRUE, _xlfn.UNIQUE(_xlfn.FILTERXML("&lt;t&gt;&lt;s&gt;" &amp; SUBSTITUTE(_xlfn.TEXTJOIN(", ", TRUE, _xlfn.UNIQUE(_xlfn._xlws.FILTER(IFERROR(VLOOKUP(LEFT(_xlfn.TEXTSPLIT(L425, ", "), FIND("-", _xlfn.TEXTSPLIT(L425, ", ")) - 1), Index!$F$8:$G$13, 2, FALSE), ""), IFERROR(VLOOKUP(LEFT(_xlfn.TEXTSPLIT(L425, ", "), FIND("-", _xlfn.TEXTSPLIT(L425, ", ")) - 1), Index!$F$8:$G$13, 2, FALSE), "") &lt;&gt; ""))), ", ", "&lt;/s&gt;&lt;s&gt;") &amp; "&lt;/s&gt;&lt;/t&gt;", "//s[normalize-space()]")))</f>
        <v>Hydraulic Applications Ecosystem</v>
      </c>
      <c r="O425" t="str" cm="1">
        <f t="array" ref="O425">IFERROR(INDEX(Index!$C$8:$C$58, MATCH(TRUE, ISNUMBER(SEARCH(Index!$C$8:$C$58, Articles_collection_modified!A425)), 0)), "")</f>
        <v>HA-4</v>
      </c>
      <c r="P425" t="str">
        <f>IFERROR(VLOOKUP(LEFT(O425, FIND("-", O425)-1), Index!$F$8:$G$13, 2, FALSE), "Not Found")</f>
        <v>Hydraulic Applications Ecosystem</v>
      </c>
      <c r="Q425" t="str">
        <f>IFERROR(VLOOKUP(O425, Index!$C$8:$D$58, 2, FALSE), "Not Found")</f>
        <v>Autonomous Material Handling</v>
      </c>
    </row>
    <row r="426" spans="1:17" x14ac:dyDescent="0.3">
      <c r="A426" t="str">
        <f>LEFT(Articles_collection_modified!A426, FIND(",", Articles_collection_modified!A426) - 1)</f>
        <v>Clark debuts new Crossover series at LogiMAT | Industrial Vehicle Technology International</v>
      </c>
      <c r="B426" t="str">
        <f>MID(Articles_collection_modified!A426, FIND(",", Articles_collection_modified!A426) + 1, FIND(",", Articles_collection_modified!A426, FIND(",", Articles_collection_modified!A426) + 1) - FIND(",", Articles_collection_modified!A426) - 1)</f>
        <v>https://www.ivtinternational.com/news/materials-handling/clark-debuts-new-crossover-series-at-logimat.html</v>
      </c>
      <c r="C426" t="str">
        <f>IF(ISNUMBER(FIND(", vol",Articles_collection_modified!A426)), MID(Articles_collection_modified!A426, FIND(", vol", Articles_collection_modified!A426) + 5, FIND(",", Articles_collection_modified!A426, FIND(", vol", Articles_collection_modified!A426) + 5) - FIND(", vol", Articles_collection_modified!A426) - 5), MID(Articles_collection_modified!A426, FIND(",vol", Articles_collection_modified!A426) + 4, FIND(",", Articles_collection_modified!A426, FIND(",vol", Articles_collection_modified!A426) + 4) - FIND(",vol",Articles_collection_modified!A426) - 4))</f>
        <v>9</v>
      </c>
      <c r="D426" t="str">
        <f>IF(ISNUMBER(FIND(", 20", Articles_collection_modified!A426)), MID(Articles_collection_modified!A426, FIND(", 20", Articles_collection_modified!A426) + 2, FIND(",", Articles_collection_modified!A426, FIND(", 20", Articles_collection_modified!A426) + 2) - FIND(", 20", Articles_collection_modified!A426) - 2), MID(Articles_collection_modified!A426, FIND(",20", Articles_collection_modified!A426) + 1, FIND(",", Articles_collection_modified!A426, FIND(",20", Articles_collection_modified!A426) + 1) - FIND(",20", Articles_collection_modified!A426) - 1))</f>
        <v>2025-w10</v>
      </c>
      <c r="E426" t="str">
        <f t="shared" si="12"/>
        <v>2025</v>
      </c>
      <c r="F426" t="str">
        <f t="shared" si="13"/>
        <v>10</v>
      </c>
      <c r="G426" t="str" cm="1">
        <f t="array" ref="G426">_xlfn.TEXTJOIN(", ", TRUE, IF(ISNUMBER(SEARCH(Index!$A$8:$A$22, Articles_collection_modified!A426)), Index!$A$8:$A$22, ""))</f>
        <v>Electrification, Mobile</v>
      </c>
      <c r="H426" t="str" cm="1">
        <f t="array" ref="H426">IFERROR(INDEX(Index!$A$8:$A$22, MATCH(TRUE, ISNUMBER(SEARCH(Index!$A$8:$A$22, Articles_collection_modified!A426)), 0)), "")</f>
        <v>Electrification</v>
      </c>
      <c r="I426" t="str" cm="1">
        <f t="array" ref="I426">IFERROR(INDEX(Index!$A$3:$A$5, MATCH(TRUE, ISNUMBER(SEARCH(Index!$A$3:$A$5, Articles_collection_modified!A426)), 0)), "")</f>
        <v>product release</v>
      </c>
      <c r="J426" t="str" cm="1">
        <f t="array" ref="J426">IFERROR(INDEX(Index!$A$25:$A$69, MATCH(TRUE, ISNUMBER(SEARCH(Index!$A$25:$A$69, Articles_collection_modified!A426)), 0)), "")</f>
        <v>System</v>
      </c>
      <c r="K426" t="str" cm="1">
        <f t="array" ref="K426">IFERROR(INDEX(Index!$C$3:$C$5, MATCH(TRUE, ISNUMBER(SEARCH(Index!$C$3:$C$5, Articles_collection_modified!A426)), 0)), "")</f>
        <v>H1</v>
      </c>
      <c r="L426" t="str" cm="1">
        <f t="array" ref="L426">_xlfn.TEXTJOIN(", ", TRUE, IF(ISNUMBER(SEARCH(Index!$C$8:$C$58, Articles_collection_modified!A426)), Index!$C$8:$C$58, ""))</f>
        <v>ES-2, HA-4</v>
      </c>
      <c r="M426" t="str" cm="1">
        <f t="array" ref="M426">_xlfn.TEXTJOIN(", ", TRUE, IFERROR(VLOOKUP(_xlfn.TEXTSPLIT(L426, ", "), Index!$C$8:$D$58, 2, FALSE), ""))</f>
        <v>Enhanced Emission Policy, Autonomous Material Handling</v>
      </c>
      <c r="N426" t="str" cm="1">
        <f t="array" ref="N426">_xlfn.TEXTJOIN(", ", TRUE, _xlfn.UNIQUE(_xlfn.FILTERXML("&lt;t&gt;&lt;s&gt;" &amp; SUBSTITUTE(_xlfn.TEXTJOIN(", ", TRUE, _xlfn.UNIQUE(_xlfn._xlws.FILTER(IFERROR(VLOOKUP(LEFT(_xlfn.TEXTSPLIT(L426, ", "), FIND("-", _xlfn.TEXTSPLIT(L426, ", ")) - 1), Index!$F$8:$G$13, 2, FALSE), ""), IFERROR(VLOOKUP(LEFT(_xlfn.TEXTSPLIT(L426, ", "), FIND("-", _xlfn.TEXTSPLIT(L426, ", ")) - 1), Index!$F$8:$G$13, 2, FALSE), "") &lt;&gt; ""))), ", ", "&lt;/s&gt;&lt;s&gt;") &amp; "&lt;/s&gt;&lt;/t&gt;", "//s[normalize-space()]")))</f>
        <v>Ecological Sustainability, Hydraulic Applications Ecosystem</v>
      </c>
      <c r="O426" t="str" cm="1">
        <f t="array" ref="O426">IFERROR(INDEX(Index!$C$8:$C$58, MATCH(TRUE, ISNUMBER(SEARCH(Index!$C$8:$C$58, Articles_collection_modified!A426)), 0)), "")</f>
        <v>ES-2</v>
      </c>
      <c r="P426" t="str">
        <f>IFERROR(VLOOKUP(LEFT(O426, FIND("-", O426)-1), Index!$F$8:$G$13, 2, FALSE), "Not Found")</f>
        <v>Ecological Sustainability</v>
      </c>
      <c r="Q426" t="str">
        <f>IFERROR(VLOOKUP(O426, Index!$C$8:$D$58, 2, FALSE), "Not Found")</f>
        <v>Enhanced Emission Policy</v>
      </c>
    </row>
    <row r="427" spans="1:17" x14ac:dyDescent="0.3">
      <c r="A427" t="str">
        <f>LEFT(Articles_collection_modified!A427, FIND(",", Articles_collection_modified!A427) - 1)</f>
        <v>Caterpillar introduces the Cat MH3032 material handler | Industrial Vehicle Technology International</v>
      </c>
      <c r="B427" t="str">
        <f>MID(Articles_collection_modified!A427, FIND(",", Articles_collection_modified!A427) + 1, FIND(",", Articles_collection_modified!A427, FIND(",", Articles_collection_modified!A427) + 1) - FIND(",", Articles_collection_modified!A427) - 1)</f>
        <v>https://www.ivtinternational.com/news/construction/caterpillar-introduces-the-cat-mh3032-material-handler.html</v>
      </c>
      <c r="C427" t="str">
        <f>IF(ISNUMBER(FIND(", vol",Articles_collection_modified!A427)), MID(Articles_collection_modified!A427, FIND(", vol", Articles_collection_modified!A427) + 5, FIND(",", Articles_collection_modified!A427, FIND(", vol", Articles_collection_modified!A427) + 5) - FIND(", vol", Articles_collection_modified!A427) - 5), MID(Articles_collection_modified!A427, FIND(",vol", Articles_collection_modified!A427) + 4, FIND(",", Articles_collection_modified!A427, FIND(",vol", Articles_collection_modified!A427) + 4) - FIND(",vol",Articles_collection_modified!A427) - 4))</f>
        <v>9</v>
      </c>
      <c r="D427" t="str">
        <f>IF(ISNUMBER(FIND(", 20", Articles_collection_modified!A427)), MID(Articles_collection_modified!A427, FIND(", 20", Articles_collection_modified!A427) + 2, FIND(",", Articles_collection_modified!A427, FIND(", 20", Articles_collection_modified!A427) + 2) - FIND(", 20", Articles_collection_modified!A427) - 2), MID(Articles_collection_modified!A427, FIND(",20", Articles_collection_modified!A427) + 1, FIND(",", Articles_collection_modified!A427, FIND(",20", Articles_collection_modified!A427) + 1) - FIND(",20", Articles_collection_modified!A427) - 1))</f>
        <v>2025-w10</v>
      </c>
      <c r="E427" t="str">
        <f t="shared" si="12"/>
        <v>2025</v>
      </c>
      <c r="F427" t="str">
        <f t="shared" si="13"/>
        <v>10</v>
      </c>
      <c r="G427" t="str" cm="1">
        <f t="array" ref="G427">_xlfn.TEXTJOIN(", ", TRUE, IF(ISNUMBER(SEARCH(Index!$A$8:$A$22, Articles_collection_modified!A427)), Index!$A$8:$A$22, ""))</f>
        <v>Mobile</v>
      </c>
      <c r="H427" t="str" cm="1">
        <f t="array" ref="H427">IFERROR(INDEX(Index!$A$8:$A$22, MATCH(TRUE, ISNUMBER(SEARCH(Index!$A$8:$A$22, Articles_collection_modified!A427)), 0)), "")</f>
        <v>Mobile</v>
      </c>
      <c r="I427" t="str" cm="1">
        <f t="array" ref="I427">IFERROR(INDEX(Index!$A$3:$A$5, MATCH(TRUE, ISNUMBER(SEARCH(Index!$A$3:$A$5, Articles_collection_modified!A427)), 0)), "")</f>
        <v>product release</v>
      </c>
      <c r="J427" t="str" cm="1">
        <f t="array" ref="J427">IFERROR(INDEX(Index!$A$25:$A$69, MATCH(TRUE, ISNUMBER(SEARCH(Index!$A$25:$A$69, Articles_collection_modified!A427)), 0)), "")</f>
        <v>System</v>
      </c>
      <c r="K427" t="str" cm="1">
        <f t="array" ref="K427">IFERROR(INDEX(Index!$C$3:$C$5, MATCH(TRUE, ISNUMBER(SEARCH(Index!$C$3:$C$5, Articles_collection_modified!A427)), 0)), "")</f>
        <v>H1</v>
      </c>
      <c r="L427" t="str" cm="1">
        <f t="array" ref="L427">_xlfn.TEXTJOIN(", ", TRUE, IF(ISNUMBER(SEARCH(Index!$C$8:$C$58, Articles_collection_modified!A427)), Index!$C$8:$C$58, ""))</f>
        <v>HA-4</v>
      </c>
      <c r="M427" t="str" cm="1">
        <f t="array" ref="M427">_xlfn.TEXTJOIN(", ", TRUE, IFERROR(VLOOKUP(_xlfn.TEXTSPLIT(L427, ", "), Index!$C$8:$D$58, 2, FALSE), ""))</f>
        <v>Autonomous Material Handling</v>
      </c>
      <c r="N427" t="str" cm="1">
        <f t="array" ref="N427">_xlfn.TEXTJOIN(", ", TRUE, _xlfn.UNIQUE(_xlfn.FILTERXML("&lt;t&gt;&lt;s&gt;" &amp; SUBSTITUTE(_xlfn.TEXTJOIN(", ", TRUE, _xlfn.UNIQUE(_xlfn._xlws.FILTER(IFERROR(VLOOKUP(LEFT(_xlfn.TEXTSPLIT(L427, ", "), FIND("-", _xlfn.TEXTSPLIT(L427, ", ")) - 1), Index!$F$8:$G$13, 2, FALSE), ""), IFERROR(VLOOKUP(LEFT(_xlfn.TEXTSPLIT(L427, ", "), FIND("-", _xlfn.TEXTSPLIT(L427, ", ")) - 1), Index!$F$8:$G$13, 2, FALSE), "") &lt;&gt; ""))), ", ", "&lt;/s&gt;&lt;s&gt;") &amp; "&lt;/s&gt;&lt;/t&gt;", "//s[normalize-space()]")))</f>
        <v>Hydraulic Applications Ecosystem</v>
      </c>
      <c r="O427" t="str" cm="1">
        <f t="array" ref="O427">IFERROR(INDEX(Index!$C$8:$C$58, MATCH(TRUE, ISNUMBER(SEARCH(Index!$C$8:$C$58, Articles_collection_modified!A427)), 0)), "")</f>
        <v>HA-4</v>
      </c>
      <c r="P427" t="str">
        <f>IFERROR(VLOOKUP(LEFT(O427, FIND("-", O427)-1), Index!$F$8:$G$13, 2, FALSE), "Not Found")</f>
        <v>Hydraulic Applications Ecosystem</v>
      </c>
      <c r="Q427" t="str">
        <f>IFERROR(VLOOKUP(O427, Index!$C$8:$D$58, 2, FALSE), "Not Found")</f>
        <v>Autonomous Material Handling</v>
      </c>
    </row>
    <row r="428" spans="1:17" x14ac:dyDescent="0.3">
      <c r="A428" t="str">
        <f>LEFT(Articles_collection_modified!A428, FIND(",", Articles_collection_modified!A428) - 1)</f>
        <v>Jungheinrich showcases new solutions at LogiMAT 2025 | Industrial Vehicle Technology International</v>
      </c>
      <c r="B428" t="str">
        <f>MID(Articles_collection_modified!A428, FIND(",", Articles_collection_modified!A428) + 1, FIND(",", Articles_collection_modified!A428, FIND(",", Articles_collection_modified!A428) + 1) - FIND(",", Articles_collection_modified!A428) - 1)</f>
        <v>https://www.ivtinternational.com/news/exhibitions/jungheinrich-to-showcase-new-solutions-at-logimat-2025.html</v>
      </c>
      <c r="C428" t="str">
        <f>IF(ISNUMBER(FIND(", vol",Articles_collection_modified!A428)), MID(Articles_collection_modified!A428, FIND(", vol", Articles_collection_modified!A428) + 5, FIND(",", Articles_collection_modified!A428, FIND(", vol", Articles_collection_modified!A428) + 5) - FIND(", vol", Articles_collection_modified!A428) - 5), MID(Articles_collection_modified!A428, FIND(",vol", Articles_collection_modified!A428) + 4, FIND(",", Articles_collection_modified!A428, FIND(",vol", Articles_collection_modified!A428) + 4) - FIND(",vol",Articles_collection_modified!A428) - 4))</f>
        <v>9</v>
      </c>
      <c r="D428" t="str">
        <f>IF(ISNUMBER(FIND(", 20", Articles_collection_modified!A428)), MID(Articles_collection_modified!A428, FIND(", 20", Articles_collection_modified!A428) + 2, FIND(",", Articles_collection_modified!A428, FIND(", 20", Articles_collection_modified!A428) + 2) - FIND(", 20", Articles_collection_modified!A428) - 2), MID(Articles_collection_modified!A428, FIND(",20", Articles_collection_modified!A428) + 1, FIND(",", Articles_collection_modified!A428, FIND(",20", Articles_collection_modified!A428) + 1) - FIND(",20", Articles_collection_modified!A428) - 1))</f>
        <v>2025-w10</v>
      </c>
      <c r="E428" t="str">
        <f t="shared" si="12"/>
        <v>2025</v>
      </c>
      <c r="F428" t="str">
        <f t="shared" si="13"/>
        <v>10</v>
      </c>
      <c r="G428" t="str" cm="1">
        <f t="array" ref="G428">_xlfn.TEXTJOIN(", ", TRUE, IF(ISNUMBER(SEARCH(Index!$A$8:$A$22, Articles_collection_modified!A428)), Index!$A$8:$A$22, ""))</f>
        <v>Mobile</v>
      </c>
      <c r="H428" t="str" cm="1">
        <f t="array" ref="H428">IFERROR(INDEX(Index!$A$8:$A$22, MATCH(TRUE, ISNUMBER(SEARCH(Index!$A$8:$A$22, Articles_collection_modified!A428)), 0)), "")</f>
        <v>Mobile</v>
      </c>
      <c r="I428" t="str" cm="1">
        <f t="array" ref="I428">IFERROR(INDEX(Index!$A$3:$A$5, MATCH(TRUE, ISNUMBER(SEARCH(Index!$A$3:$A$5, Articles_collection_modified!A428)), 0)), "")</f>
        <v>Technology</v>
      </c>
      <c r="J428" t="str" cm="1">
        <f t="array" ref="J428">IFERROR(INDEX(Index!$A$25:$A$69, MATCH(TRUE, ISNUMBER(SEARCH(Index!$A$25:$A$69, Articles_collection_modified!A428)), 0)), "")</f>
        <v>market development</v>
      </c>
      <c r="K428" t="str" cm="1">
        <f t="array" ref="K428">IFERROR(INDEX(Index!$C$3:$C$5, MATCH(TRUE, ISNUMBER(SEARCH(Index!$C$3:$C$5, Articles_collection_modified!A428)), 0)), "")</f>
        <v>H1</v>
      </c>
      <c r="L428" t="str" cm="1">
        <f t="array" ref="L428">_xlfn.TEXTJOIN(", ", TRUE, IF(ISNUMBER(SEARCH(Index!$C$8:$C$58, Articles_collection_modified!A428)), Index!$C$8:$C$58, ""))</f>
        <v>ES-2, HA-4</v>
      </c>
      <c r="M428" t="str" cm="1">
        <f t="array" ref="M428">_xlfn.TEXTJOIN(", ", TRUE, IFERROR(VLOOKUP(_xlfn.TEXTSPLIT(L428, ", "), Index!$C$8:$D$58, 2, FALSE), ""))</f>
        <v>Enhanced Emission Policy, Autonomous Material Handling</v>
      </c>
      <c r="N428" t="str" cm="1">
        <f t="array" ref="N428">_xlfn.TEXTJOIN(", ", TRUE, _xlfn.UNIQUE(_xlfn.FILTERXML("&lt;t&gt;&lt;s&gt;" &amp; SUBSTITUTE(_xlfn.TEXTJOIN(", ", TRUE, _xlfn.UNIQUE(_xlfn._xlws.FILTER(IFERROR(VLOOKUP(LEFT(_xlfn.TEXTSPLIT(L428, ", "), FIND("-", _xlfn.TEXTSPLIT(L428, ", ")) - 1), Index!$F$8:$G$13, 2, FALSE), ""), IFERROR(VLOOKUP(LEFT(_xlfn.TEXTSPLIT(L428, ", "), FIND("-", _xlfn.TEXTSPLIT(L428, ", ")) - 1), Index!$F$8:$G$13, 2, FALSE), "") &lt;&gt; ""))), ", ", "&lt;/s&gt;&lt;s&gt;") &amp; "&lt;/s&gt;&lt;/t&gt;", "//s[normalize-space()]")))</f>
        <v>Ecological Sustainability, Hydraulic Applications Ecosystem</v>
      </c>
      <c r="O428" t="str" cm="1">
        <f t="array" ref="O428">IFERROR(INDEX(Index!$C$8:$C$58, MATCH(TRUE, ISNUMBER(SEARCH(Index!$C$8:$C$58, Articles_collection_modified!A428)), 0)), "")</f>
        <v>ES-2</v>
      </c>
      <c r="P428" t="str">
        <f>IFERROR(VLOOKUP(LEFT(O428, FIND("-", O428)-1), Index!$F$8:$G$13, 2, FALSE), "Not Found")</f>
        <v>Ecological Sustainability</v>
      </c>
      <c r="Q428" t="str">
        <f>IFERROR(VLOOKUP(O428, Index!$C$8:$D$58, 2, FALSE), "Not Found")</f>
        <v>Enhanced Emission Policy</v>
      </c>
    </row>
    <row r="429" spans="1:17" x14ac:dyDescent="0.3">
      <c r="A429" t="str">
        <f>LEFT(Articles_collection_modified!A429, FIND(",", Articles_collection_modified!A429) - 1)</f>
        <v>Bosch Rexroth expands electrical portfolio for mobile machines | Industrial Vehicle Technology International</v>
      </c>
      <c r="B429" t="str">
        <f>MID(Articles_collection_modified!A429, FIND(",", Articles_collection_modified!A429) + 1, FIND(",", Articles_collection_modified!A429, FIND(",", Articles_collection_modified!A429) + 1) - FIND(",", Articles_collection_modified!A429) - 1)</f>
        <v>https://www.ivtinternational.com/news/electronics/bosch-rexroth-expands-electrical-portfolio-for-mobile-machines.html</v>
      </c>
      <c r="C429" t="str">
        <f>IF(ISNUMBER(FIND(", vol",Articles_collection_modified!A429)), MID(Articles_collection_modified!A429, FIND(", vol", Articles_collection_modified!A429) + 5, FIND(",", Articles_collection_modified!A429, FIND(", vol", Articles_collection_modified!A429) + 5) - FIND(", vol", Articles_collection_modified!A429) - 5), MID(Articles_collection_modified!A429, FIND(",vol", Articles_collection_modified!A429) + 4, FIND(",", Articles_collection_modified!A429, FIND(",vol", Articles_collection_modified!A429) + 4) - FIND(",vol",Articles_collection_modified!A429) - 4))</f>
        <v>9</v>
      </c>
      <c r="D429" t="str">
        <f>IF(ISNUMBER(FIND(", 20", Articles_collection_modified!A429)), MID(Articles_collection_modified!A429, FIND(", 20", Articles_collection_modified!A429) + 2, FIND(",", Articles_collection_modified!A429, FIND(", 20", Articles_collection_modified!A429) + 2) - FIND(", 20", Articles_collection_modified!A429) - 2), MID(Articles_collection_modified!A429, FIND(",20", Articles_collection_modified!A429) + 1, FIND(",", Articles_collection_modified!A429, FIND(",20", Articles_collection_modified!A429) + 1) - FIND(",20", Articles_collection_modified!A429) - 1))</f>
        <v>2025-w09</v>
      </c>
      <c r="E429" t="str">
        <f t="shared" si="12"/>
        <v>2025</v>
      </c>
      <c r="F429" t="str">
        <f t="shared" si="13"/>
        <v>09</v>
      </c>
      <c r="G429" t="str" cm="1">
        <f t="array" ref="G429">_xlfn.TEXTJOIN(", ", TRUE, IF(ISNUMBER(SEARCH(Index!$A$8:$A$22, Articles_collection_modified!A429)), Index!$A$8:$A$22, ""))</f>
        <v>Electrification, Electronics, Mobile</v>
      </c>
      <c r="H429" t="str" cm="1">
        <f t="array" ref="H429">IFERROR(INDEX(Index!$A$8:$A$22, MATCH(TRUE, ISNUMBER(SEARCH(Index!$A$8:$A$22, Articles_collection_modified!A429)), 0)), "")</f>
        <v>Electrification</v>
      </c>
      <c r="I429" t="str" cm="1">
        <f t="array" ref="I429">IFERROR(INDEX(Index!$A$3:$A$5, MATCH(TRUE, ISNUMBER(SEARCH(Index!$A$3:$A$5, Articles_collection_modified!A429)), 0)), "")</f>
        <v>product release</v>
      </c>
      <c r="J429" t="str" cm="1">
        <f t="array" ref="J429">IFERROR(INDEX(Index!$A$25:$A$69, MATCH(TRUE, ISNUMBER(SEARCH(Index!$A$25:$A$69, Articles_collection_modified!A429)), 0)), "")</f>
        <v>System</v>
      </c>
      <c r="K429" t="str" cm="1">
        <f t="array" ref="K429">IFERROR(INDEX(Index!$C$3:$C$5, MATCH(TRUE, ISNUMBER(SEARCH(Index!$C$3:$C$5, Articles_collection_modified!A429)), 0)), "")</f>
        <v>H1</v>
      </c>
      <c r="L429" t="str" cm="1">
        <f t="array" ref="L429">_xlfn.TEXTJOIN(", ", TRUE, IF(ISNUMBER(SEARCH(Index!$C$8:$C$58, Articles_collection_modified!A429)), Index!$C$8:$C$58, ""))</f>
        <v>ES-2, HA-4, HA-6, HA-7</v>
      </c>
      <c r="M429" t="str" cm="1">
        <f t="array" ref="M429">_xlfn.TEXTJOIN(", ", TRUE, IFERROR(VLOOKUP(_xlfn.TEXTSPLIT(L429, ", "), Index!$C$8:$D$58, 2, FALSE), ""))</f>
        <v>Enhanced Emission Policy, Autonomous Material Handling, Future Municipal Services, Future Wood &amp; Forest Industry</v>
      </c>
      <c r="N429" t="str" cm="1">
        <f t="array" ref="N429">_xlfn.TEXTJOIN(", ", TRUE, _xlfn.UNIQUE(_xlfn.FILTERXML("&lt;t&gt;&lt;s&gt;" &amp; SUBSTITUTE(_xlfn.TEXTJOIN(", ", TRUE, _xlfn.UNIQUE(_xlfn._xlws.FILTER(IFERROR(VLOOKUP(LEFT(_xlfn.TEXTSPLIT(L429, ", "), FIND("-", _xlfn.TEXTSPLIT(L429, ", ")) - 1), Index!$F$8:$G$13, 2, FALSE), ""), IFERROR(VLOOKUP(LEFT(_xlfn.TEXTSPLIT(L429, ", "), FIND("-", _xlfn.TEXTSPLIT(L429, ", ")) - 1), Index!$F$8:$G$13, 2, FALSE), "") &lt;&gt; ""))), ", ", "&lt;/s&gt;&lt;s&gt;") &amp; "&lt;/s&gt;&lt;/t&gt;", "//s[normalize-space()]")))</f>
        <v>Ecological Sustainability, Hydraulic Applications Ecosystem</v>
      </c>
      <c r="O429" t="str" cm="1">
        <f t="array" ref="O429">IFERROR(INDEX(Index!$C$8:$C$58, MATCH(TRUE, ISNUMBER(SEARCH(Index!$C$8:$C$58, Articles_collection_modified!A429)), 0)), "")</f>
        <v>ES-2</v>
      </c>
      <c r="P429" t="str">
        <f>IFERROR(VLOOKUP(LEFT(O429, FIND("-", O429)-1), Index!$F$8:$G$13, 2, FALSE), "Not Found")</f>
        <v>Ecological Sustainability</v>
      </c>
      <c r="Q429" t="str">
        <f>IFERROR(VLOOKUP(O429, Index!$C$8:$D$58, 2, FALSE), "Not Found")</f>
        <v>Enhanced Emission Policy</v>
      </c>
    </row>
    <row r="430" spans="1:17" x14ac:dyDescent="0.3">
      <c r="A430" t="str">
        <f>LEFT(Articles_collection_modified!A430, FIND(",", Articles_collection_modified!A430) - 1)</f>
        <v>Bobcat to showcase mini excavators at Bauma | Industrial Vehicle Technology International</v>
      </c>
      <c r="B430" t="str">
        <f>MID(Articles_collection_modified!A430, FIND(",", Articles_collection_modified!A430) + 1, FIND(",", Articles_collection_modified!A430, FIND(",", Articles_collection_modified!A430) + 1) - FIND(",", Articles_collection_modified!A430) - 1)</f>
        <v>https://www.ivtinternational.com/news/construction/bobcat-to-showcase-mini-excavators-at-bauma.html</v>
      </c>
      <c r="C430" t="str">
        <f>IF(ISNUMBER(FIND(", vol",Articles_collection_modified!A430)), MID(Articles_collection_modified!A430, FIND(", vol", Articles_collection_modified!A430) + 5, FIND(",", Articles_collection_modified!A430, FIND(", vol", Articles_collection_modified!A430) + 5) - FIND(", vol", Articles_collection_modified!A430) - 5), MID(Articles_collection_modified!A430, FIND(",vol", Articles_collection_modified!A430) + 4, FIND(",", Articles_collection_modified!A430, FIND(",vol", Articles_collection_modified!A430) + 4) - FIND(",vol",Articles_collection_modified!A430) - 4))</f>
        <v>9</v>
      </c>
      <c r="D430" t="str">
        <f>IF(ISNUMBER(FIND(", 20", Articles_collection_modified!A430)), MID(Articles_collection_modified!A430, FIND(", 20", Articles_collection_modified!A430) + 2, FIND(",", Articles_collection_modified!A430, FIND(", 20", Articles_collection_modified!A430) + 2) - FIND(", 20", Articles_collection_modified!A430) - 2), MID(Articles_collection_modified!A430, FIND(",20", Articles_collection_modified!A430) + 1, FIND(",", Articles_collection_modified!A430, FIND(",20", Articles_collection_modified!A430) + 1) - FIND(",20", Articles_collection_modified!A430) - 1))</f>
        <v>2025-w09</v>
      </c>
      <c r="E430" t="str">
        <f t="shared" si="12"/>
        <v>2025</v>
      </c>
      <c r="F430" t="str">
        <f t="shared" si="13"/>
        <v>09</v>
      </c>
      <c r="G430" t="str" cm="1">
        <f t="array" ref="G430">_xlfn.TEXTJOIN(", ", TRUE, IF(ISNUMBER(SEARCH(Index!$A$8:$A$22, Articles_collection_modified!A430)), Index!$A$8:$A$22, ""))</f>
        <v>Mobile</v>
      </c>
      <c r="H430" t="str" cm="1">
        <f t="array" ref="H430">IFERROR(INDEX(Index!$A$8:$A$22, MATCH(TRUE, ISNUMBER(SEARCH(Index!$A$8:$A$22, Articles_collection_modified!A430)), 0)), "")</f>
        <v>Mobile</v>
      </c>
      <c r="I430" t="str" cm="1">
        <f t="array" ref="I430">IFERROR(INDEX(Index!$A$3:$A$5, MATCH(TRUE, ISNUMBER(SEARCH(Index!$A$3:$A$5, Articles_collection_modified!A430)), 0)), "")</f>
        <v>product release</v>
      </c>
      <c r="J430" t="str" cm="1">
        <f t="array" ref="J430">IFERROR(INDEX(Index!$A$25:$A$69, MATCH(TRUE, ISNUMBER(SEARCH(Index!$A$25:$A$69, Articles_collection_modified!A430)), 0)), "")</f>
        <v>System</v>
      </c>
      <c r="K430" t="str" cm="1">
        <f t="array" ref="K430">IFERROR(INDEX(Index!$C$3:$C$5, MATCH(TRUE, ISNUMBER(SEARCH(Index!$C$3:$C$5, Articles_collection_modified!A430)), 0)), "")</f>
        <v>H1</v>
      </c>
      <c r="L430" t="str" cm="1">
        <f t="array" ref="L430">_xlfn.TEXTJOIN(", ", TRUE, IF(ISNUMBER(SEARCH(Index!$C$8:$C$58, Articles_collection_modified!A430)), Index!$C$8:$C$58, ""))</f>
        <v>HA-1</v>
      </c>
      <c r="M430" t="str" cm="1">
        <f t="array" ref="M430">_xlfn.TEXTJOIN(", ", TRUE, IFERROR(VLOOKUP(_xlfn.TEXTSPLIT(L430, ", "), Index!$C$8:$D$58, 2, FALSE), ""))</f>
        <v>Green &amp; Connected Construction site</v>
      </c>
      <c r="N430" t="str" cm="1">
        <f t="array" ref="N430">_xlfn.TEXTJOIN(", ", TRUE, _xlfn.UNIQUE(_xlfn.FILTERXML("&lt;t&gt;&lt;s&gt;" &amp; SUBSTITUTE(_xlfn.TEXTJOIN(", ", TRUE, _xlfn.UNIQUE(_xlfn._xlws.FILTER(IFERROR(VLOOKUP(LEFT(_xlfn.TEXTSPLIT(L430, ", "), FIND("-", _xlfn.TEXTSPLIT(L430, ", ")) - 1), Index!$F$8:$G$13, 2, FALSE), ""), IFERROR(VLOOKUP(LEFT(_xlfn.TEXTSPLIT(L430, ", "), FIND("-", _xlfn.TEXTSPLIT(L430, ", ")) - 1), Index!$F$8:$G$13, 2, FALSE), "") &lt;&gt; ""))), ", ", "&lt;/s&gt;&lt;s&gt;") &amp; "&lt;/s&gt;&lt;/t&gt;", "//s[normalize-space()]")))</f>
        <v>Hydraulic Applications Ecosystem</v>
      </c>
      <c r="O430" t="str" cm="1">
        <f t="array" ref="O430">IFERROR(INDEX(Index!$C$8:$C$58, MATCH(TRUE, ISNUMBER(SEARCH(Index!$C$8:$C$58, Articles_collection_modified!A430)), 0)), "")</f>
        <v>HA-1</v>
      </c>
      <c r="P430" t="str">
        <f>IFERROR(VLOOKUP(LEFT(O430, FIND("-", O430)-1), Index!$F$8:$G$13, 2, FALSE), "Not Found")</f>
        <v>Hydraulic Applications Ecosystem</v>
      </c>
      <c r="Q430" t="str">
        <f>IFERROR(VLOOKUP(O430, Index!$C$8:$D$58, 2, FALSE), "Not Found")</f>
        <v>Green &amp; Connected Construction site</v>
      </c>
    </row>
    <row r="431" spans="1:17" x14ac:dyDescent="0.3">
      <c r="A431" t="str">
        <f>LEFT(Articles_collection_modified!A431, FIND(",", Articles_collection_modified!A431) - 1)</f>
        <v>Yanmar to unveil multi-energy powertrain solutions at Bauma | Industrial Vehicle Technology International</v>
      </c>
      <c r="B431" t="str">
        <f>MID(Articles_collection_modified!A431, FIND(",", Articles_collection_modified!A431) + 1, FIND(",", Articles_collection_modified!A431, FIND(",", Articles_collection_modified!A431) + 1) - FIND(",", Articles_collection_modified!A431) - 1)</f>
        <v>https://www.ivtinternational.com/news/engines/yanmar-to-unveil-multi-energy-powertrain-solutions-at-bauma.html</v>
      </c>
      <c r="C431" t="str">
        <f>IF(ISNUMBER(FIND(", vol",Articles_collection_modified!A431)), MID(Articles_collection_modified!A431, FIND(", vol", Articles_collection_modified!A431) + 5, FIND(",", Articles_collection_modified!A431, FIND(", vol", Articles_collection_modified!A431) + 5) - FIND(", vol", Articles_collection_modified!A431) - 5), MID(Articles_collection_modified!A431, FIND(",vol", Articles_collection_modified!A431) + 4, FIND(",", Articles_collection_modified!A431, FIND(",vol", Articles_collection_modified!A431) + 4) - FIND(",vol",Articles_collection_modified!A431) - 4))</f>
        <v>9</v>
      </c>
      <c r="D431" t="str">
        <f>IF(ISNUMBER(FIND(", 20", Articles_collection_modified!A431)), MID(Articles_collection_modified!A431, FIND(", 20", Articles_collection_modified!A431) + 2, FIND(",", Articles_collection_modified!A431, FIND(", 20", Articles_collection_modified!A431) + 2) - FIND(", 20", Articles_collection_modified!A431) - 2), MID(Articles_collection_modified!A431, FIND(",20", Articles_collection_modified!A431) + 1, FIND(",", Articles_collection_modified!A431, FIND(",20", Articles_collection_modified!A431) + 1) - FIND(",20", Articles_collection_modified!A431) - 1))</f>
        <v>2025-w09</v>
      </c>
      <c r="E431" t="str">
        <f t="shared" si="12"/>
        <v>2025</v>
      </c>
      <c r="F431" t="str">
        <f t="shared" si="13"/>
        <v>09</v>
      </c>
      <c r="G431" t="str" cm="1">
        <f t="array" ref="G431">_xlfn.TEXTJOIN(", ", TRUE, IF(ISNUMBER(SEARCH(Index!$A$8:$A$22, Articles_collection_modified!A431)), Index!$A$8:$A$22, ""))</f>
        <v>Mobile</v>
      </c>
      <c r="H431" t="str" cm="1">
        <f t="array" ref="H431">IFERROR(INDEX(Index!$A$8:$A$22, MATCH(TRUE, ISNUMBER(SEARCH(Index!$A$8:$A$22, Articles_collection_modified!A431)), 0)), "")</f>
        <v>Mobile</v>
      </c>
      <c r="I431" t="str" cm="1">
        <f t="array" ref="I431">IFERROR(INDEX(Index!$A$3:$A$5, MATCH(TRUE, ISNUMBER(SEARCH(Index!$A$3:$A$5, Articles_collection_modified!A431)), 0)), "")</f>
        <v>Technology</v>
      </c>
      <c r="J431" t="str" cm="1">
        <f t="array" ref="J431">IFERROR(INDEX(Index!$A$25:$A$69, MATCH(TRUE, ISNUMBER(SEARCH(Index!$A$25:$A$69, Articles_collection_modified!A431)), 0)), "")</f>
        <v>Prototype</v>
      </c>
      <c r="K431" t="str" cm="1">
        <f t="array" ref="K431">IFERROR(INDEX(Index!$C$3:$C$5, MATCH(TRUE, ISNUMBER(SEARCH(Index!$C$3:$C$5, Articles_collection_modified!A431)), 0)), "")</f>
        <v>H1</v>
      </c>
      <c r="L431" t="str" cm="1">
        <f t="array" ref="L431">_xlfn.TEXTJOIN(", ", TRUE, IF(ISNUMBER(SEARCH(Index!$C$8:$C$58, Articles_collection_modified!A431)), Index!$C$8:$C$58, ""))</f>
        <v>ES-2, HA-1</v>
      </c>
      <c r="M431" t="str" cm="1">
        <f t="array" ref="M431">_xlfn.TEXTJOIN(", ", TRUE, IFERROR(VLOOKUP(_xlfn.TEXTSPLIT(L431, ", "), Index!$C$8:$D$58, 2, FALSE), ""))</f>
        <v>Enhanced Emission Policy, Green &amp; Connected Construction site</v>
      </c>
      <c r="N431" t="str" cm="1">
        <f t="array" ref="N431">_xlfn.TEXTJOIN(", ", TRUE, _xlfn.UNIQUE(_xlfn.FILTERXML("&lt;t&gt;&lt;s&gt;" &amp; SUBSTITUTE(_xlfn.TEXTJOIN(", ", TRUE, _xlfn.UNIQUE(_xlfn._xlws.FILTER(IFERROR(VLOOKUP(LEFT(_xlfn.TEXTSPLIT(L431, ", "), FIND("-", _xlfn.TEXTSPLIT(L431, ", ")) - 1), Index!$F$8:$G$13, 2, FALSE), ""), IFERROR(VLOOKUP(LEFT(_xlfn.TEXTSPLIT(L431, ", "), FIND("-", _xlfn.TEXTSPLIT(L431, ", ")) - 1), Index!$F$8:$G$13, 2, FALSE), "") &lt;&gt; ""))), ", ", "&lt;/s&gt;&lt;s&gt;") &amp; "&lt;/s&gt;&lt;/t&gt;", "//s[normalize-space()]")))</f>
        <v>Ecological Sustainability, Hydraulic Applications Ecosystem</v>
      </c>
      <c r="O431" t="str" cm="1">
        <f t="array" ref="O431">IFERROR(INDEX(Index!$C$8:$C$58, MATCH(TRUE, ISNUMBER(SEARCH(Index!$C$8:$C$58, Articles_collection_modified!A431)), 0)), "")</f>
        <v>ES-2</v>
      </c>
      <c r="P431" t="str">
        <f>IFERROR(VLOOKUP(LEFT(O431, FIND("-", O431)-1), Index!$F$8:$G$13, 2, FALSE), "Not Found")</f>
        <v>Ecological Sustainability</v>
      </c>
      <c r="Q431" t="str">
        <f>IFERROR(VLOOKUP(O431, Index!$C$8:$D$58, 2, FALSE), "Not Found")</f>
        <v>Enhanced Emission Policy</v>
      </c>
    </row>
    <row r="432" spans="1:17" x14ac:dyDescent="0.3">
      <c r="A432" t="str">
        <f>LEFT(Articles_collection_modified!A432, FIND(",", Articles_collection_modified!A432) - 1)</f>
        <v>Komatsu to launch two new machines at Bauma | Industrial Vehicle Technology International</v>
      </c>
      <c r="B432" t="str">
        <f>MID(Articles_collection_modified!A432, FIND(",", Articles_collection_modified!A432) + 1, FIND(",", Articles_collection_modified!A432, FIND(",", Articles_collection_modified!A432) + 1) - FIND(",", Articles_collection_modified!A432) - 1)</f>
        <v>https://www.ivtinternational.com/news/construction/komatsu-to-launch-two-new-machines-at-bauma.html</v>
      </c>
      <c r="C432" t="str">
        <f>IF(ISNUMBER(FIND(", vol",Articles_collection_modified!A432)), MID(Articles_collection_modified!A432, FIND(", vol", Articles_collection_modified!A432) + 5, FIND(",", Articles_collection_modified!A432, FIND(", vol", Articles_collection_modified!A432) + 5) - FIND(", vol", Articles_collection_modified!A432) - 5), MID(Articles_collection_modified!A432, FIND(",vol", Articles_collection_modified!A432) + 4, FIND(",", Articles_collection_modified!A432, FIND(",vol", Articles_collection_modified!A432) + 4) - FIND(",vol",Articles_collection_modified!A432) - 4))</f>
        <v>9</v>
      </c>
      <c r="D432" t="str">
        <f>IF(ISNUMBER(FIND(", 20", Articles_collection_modified!A432)), MID(Articles_collection_modified!A432, FIND(", 20", Articles_collection_modified!A432) + 2, FIND(",", Articles_collection_modified!A432, FIND(", 20", Articles_collection_modified!A432) + 2) - FIND(", 20", Articles_collection_modified!A432) - 2), MID(Articles_collection_modified!A432, FIND(",20", Articles_collection_modified!A432) + 1, FIND(",", Articles_collection_modified!A432, FIND(",20", Articles_collection_modified!A432) + 1) - FIND(",20", Articles_collection_modified!A432) - 1))</f>
        <v>2025-w09</v>
      </c>
      <c r="E432" t="str">
        <f t="shared" si="12"/>
        <v>2025</v>
      </c>
      <c r="F432" t="str">
        <f t="shared" si="13"/>
        <v>09</v>
      </c>
      <c r="G432" t="str" cm="1">
        <f t="array" ref="G432">_xlfn.TEXTJOIN(", ", TRUE, IF(ISNUMBER(SEARCH(Index!$A$8:$A$22, Articles_collection_modified!A432)), Index!$A$8:$A$22, ""))</f>
        <v>Mobile</v>
      </c>
      <c r="H432" t="str" cm="1">
        <f t="array" ref="H432">IFERROR(INDEX(Index!$A$8:$A$22, MATCH(TRUE, ISNUMBER(SEARCH(Index!$A$8:$A$22, Articles_collection_modified!A432)), 0)), "")</f>
        <v>Mobile</v>
      </c>
      <c r="I432" t="str" cm="1">
        <f t="array" ref="I432">IFERROR(INDEX(Index!$A$3:$A$5, MATCH(TRUE, ISNUMBER(SEARCH(Index!$A$3:$A$5, Articles_collection_modified!A432)), 0)), "")</f>
        <v>product release</v>
      </c>
      <c r="J432" t="str" cm="1">
        <f t="array" ref="J432">IFERROR(INDEX(Index!$A$25:$A$69, MATCH(TRUE, ISNUMBER(SEARCH(Index!$A$25:$A$69, Articles_collection_modified!A432)), 0)), "")</f>
        <v>System</v>
      </c>
      <c r="K432" t="str" cm="1">
        <f t="array" ref="K432">IFERROR(INDEX(Index!$C$3:$C$5, MATCH(TRUE, ISNUMBER(SEARCH(Index!$C$3:$C$5, Articles_collection_modified!A432)), 0)), "")</f>
        <v>H1</v>
      </c>
      <c r="L432" t="str" cm="1">
        <f t="array" ref="L432">_xlfn.TEXTJOIN(", ", TRUE, IF(ISNUMBER(SEARCH(Index!$C$8:$C$58, Articles_collection_modified!A432)), Index!$C$8:$C$58, ""))</f>
        <v>HA-4</v>
      </c>
      <c r="M432" t="str" cm="1">
        <f t="array" ref="M432">_xlfn.TEXTJOIN(", ", TRUE, IFERROR(VLOOKUP(_xlfn.TEXTSPLIT(L432, ", "), Index!$C$8:$D$58, 2, FALSE), ""))</f>
        <v>Autonomous Material Handling</v>
      </c>
      <c r="N432" t="str" cm="1">
        <f t="array" ref="N432">_xlfn.TEXTJOIN(", ", TRUE, _xlfn.UNIQUE(_xlfn.FILTERXML("&lt;t&gt;&lt;s&gt;" &amp; SUBSTITUTE(_xlfn.TEXTJOIN(", ", TRUE, _xlfn.UNIQUE(_xlfn._xlws.FILTER(IFERROR(VLOOKUP(LEFT(_xlfn.TEXTSPLIT(L432, ", "), FIND("-", _xlfn.TEXTSPLIT(L432, ", ")) - 1), Index!$F$8:$G$13, 2, FALSE), ""), IFERROR(VLOOKUP(LEFT(_xlfn.TEXTSPLIT(L432, ", "), FIND("-", _xlfn.TEXTSPLIT(L432, ", ")) - 1), Index!$F$8:$G$13, 2, FALSE), "") &lt;&gt; ""))), ", ", "&lt;/s&gt;&lt;s&gt;") &amp; "&lt;/s&gt;&lt;/t&gt;", "//s[normalize-space()]")))</f>
        <v>Hydraulic Applications Ecosystem</v>
      </c>
      <c r="O432" t="str" cm="1">
        <f t="array" ref="O432">IFERROR(INDEX(Index!$C$8:$C$58, MATCH(TRUE, ISNUMBER(SEARCH(Index!$C$8:$C$58, Articles_collection_modified!A432)), 0)), "")</f>
        <v>HA-4</v>
      </c>
      <c r="P432" t="str">
        <f>IFERROR(VLOOKUP(LEFT(O432, FIND("-", O432)-1), Index!$F$8:$G$13, 2, FALSE), "Not Found")</f>
        <v>Hydraulic Applications Ecosystem</v>
      </c>
      <c r="Q432" t="str">
        <f>IFERROR(VLOOKUP(O432, Index!$C$8:$D$58, 2, FALSE), "Not Found")</f>
        <v>Autonomous Material Handling</v>
      </c>
    </row>
    <row r="433" spans="1:17" x14ac:dyDescent="0.3">
      <c r="A433" t="str">
        <f>LEFT(Articles_collection_modified!A433, FIND(",", Articles_collection_modified!A433) - 1)</f>
        <v>Caterpillar unveils new Cat 789D autonomous water truck | Industrial Vehicle Technology International</v>
      </c>
      <c r="B433" t="str">
        <f>MID(Articles_collection_modified!A433, FIND(",", Articles_collection_modified!A433) + 1, FIND(",", Articles_collection_modified!A433, FIND(",", Articles_collection_modified!A433) + 1) - FIND(",", Articles_collection_modified!A433) - 1)</f>
        <v>https://www.ivtinternational.com/news/mining/caterpillar-unveils-new-cat-789d-autonomous-water-truck.html</v>
      </c>
      <c r="C433" t="str">
        <f>IF(ISNUMBER(FIND(", vol",Articles_collection_modified!A433)), MID(Articles_collection_modified!A433, FIND(", vol", Articles_collection_modified!A433) + 5, FIND(",", Articles_collection_modified!A433, FIND(", vol", Articles_collection_modified!A433) + 5) - FIND(", vol", Articles_collection_modified!A433) - 5), MID(Articles_collection_modified!A433, FIND(",vol", Articles_collection_modified!A433) + 4, FIND(",", Articles_collection_modified!A433, FIND(",vol", Articles_collection_modified!A433) + 4) - FIND(",vol",Articles_collection_modified!A433) - 4))</f>
        <v>9</v>
      </c>
      <c r="D433" t="str">
        <f>IF(ISNUMBER(FIND(", 20", Articles_collection_modified!A433)), MID(Articles_collection_modified!A433, FIND(", 20", Articles_collection_modified!A433) + 2, FIND(",", Articles_collection_modified!A433, FIND(", 20", Articles_collection_modified!A433) + 2) - FIND(", 20", Articles_collection_modified!A433) - 2), MID(Articles_collection_modified!A433, FIND(",20", Articles_collection_modified!A433) + 1, FIND(",", Articles_collection_modified!A433, FIND(",20", Articles_collection_modified!A433) + 1) - FIND(",20", Articles_collection_modified!A433) - 1))</f>
        <v>2025-w09</v>
      </c>
      <c r="E433" t="str">
        <f t="shared" si="12"/>
        <v>2025</v>
      </c>
      <c r="F433" t="str">
        <f t="shared" si="13"/>
        <v>09</v>
      </c>
      <c r="G433" t="str" cm="1">
        <f t="array" ref="G433">_xlfn.TEXTJOIN(", ", TRUE, IF(ISNUMBER(SEARCH(Index!$A$8:$A$22, Articles_collection_modified!A433)), Index!$A$8:$A$22, ""))</f>
        <v>Mobile</v>
      </c>
      <c r="H433" t="str" cm="1">
        <f t="array" ref="H433">IFERROR(INDEX(Index!$A$8:$A$22, MATCH(TRUE, ISNUMBER(SEARCH(Index!$A$8:$A$22, Articles_collection_modified!A433)), 0)), "")</f>
        <v>Mobile</v>
      </c>
      <c r="I433" t="str" cm="1">
        <f t="array" ref="I433">IFERROR(INDEX(Index!$A$3:$A$5, MATCH(TRUE, ISNUMBER(SEARCH(Index!$A$3:$A$5, Articles_collection_modified!A433)), 0)), "")</f>
        <v>product release</v>
      </c>
      <c r="J433" t="str" cm="1">
        <f t="array" ref="J433">IFERROR(INDEX(Index!$A$25:$A$69, MATCH(TRUE, ISNUMBER(SEARCH(Index!$A$25:$A$69, Articles_collection_modified!A433)), 0)), "")</f>
        <v>System</v>
      </c>
      <c r="K433" t="str" cm="1">
        <f t="array" ref="K433">IFERROR(INDEX(Index!$C$3:$C$5, MATCH(TRUE, ISNUMBER(SEARCH(Index!$C$3:$C$5, Articles_collection_modified!A433)), 0)), "")</f>
        <v>H1</v>
      </c>
      <c r="L433" t="str" cm="1">
        <f t="array" ref="L433">_xlfn.TEXTJOIN(", ", TRUE, IF(ISNUMBER(SEARCH(Index!$C$8:$C$58, Articles_collection_modified!A433)), Index!$C$8:$C$58, ""))</f>
        <v>HA-8</v>
      </c>
      <c r="M433" t="str" cm="1">
        <f t="array" ref="M433">_xlfn.TEXTJOIN(", ", TRUE, IFERROR(VLOOKUP(_xlfn.TEXTSPLIT(L433, ", "), Index!$C$8:$D$58, 2, FALSE), ""))</f>
        <v>Sustainable Mining</v>
      </c>
      <c r="N433" t="str" cm="1">
        <f t="array" ref="N433">_xlfn.TEXTJOIN(", ", TRUE, _xlfn.UNIQUE(_xlfn.FILTERXML("&lt;t&gt;&lt;s&gt;" &amp; SUBSTITUTE(_xlfn.TEXTJOIN(", ", TRUE, _xlfn.UNIQUE(_xlfn._xlws.FILTER(IFERROR(VLOOKUP(LEFT(_xlfn.TEXTSPLIT(L433, ", "), FIND("-", _xlfn.TEXTSPLIT(L433, ", ")) - 1), Index!$F$8:$G$13, 2, FALSE), ""), IFERROR(VLOOKUP(LEFT(_xlfn.TEXTSPLIT(L433, ", "), FIND("-", _xlfn.TEXTSPLIT(L433, ", ")) - 1), Index!$F$8:$G$13, 2, FALSE), "") &lt;&gt; ""))), ", ", "&lt;/s&gt;&lt;s&gt;") &amp; "&lt;/s&gt;&lt;/t&gt;", "//s[normalize-space()]")))</f>
        <v>Hydraulic Applications Ecosystem</v>
      </c>
      <c r="O433" t="str" cm="1">
        <f t="array" ref="O433">IFERROR(INDEX(Index!$C$8:$C$58, MATCH(TRUE, ISNUMBER(SEARCH(Index!$C$8:$C$58, Articles_collection_modified!A433)), 0)), "")</f>
        <v>HA-8</v>
      </c>
      <c r="P433" t="str">
        <f>IFERROR(VLOOKUP(LEFT(O433, FIND("-", O433)-1), Index!$F$8:$G$13, 2, FALSE), "Not Found")</f>
        <v>Hydraulic Applications Ecosystem</v>
      </c>
      <c r="Q433" t="str">
        <f>IFERROR(VLOOKUP(O433, Index!$C$8:$D$58, 2, FALSE), "Not Found")</f>
        <v>Sustainable Mining</v>
      </c>
    </row>
    <row r="434" spans="1:17" x14ac:dyDescent="0.3">
      <c r="A434" t="str">
        <f>LEFT(Articles_collection_modified!A434, FIND(",", Articles_collection_modified!A434) - 1)</f>
        <v>International Mining | XCMG unveils 100% electric water truck in Brazil</v>
      </c>
      <c r="B434" t="str">
        <f>MID(Articles_collection_modified!A434, FIND(",", Articles_collection_modified!A434) + 1, FIND(",", Articles_collection_modified!A434, FIND(",", Articles_collection_modified!A434) + 1) - FIND(",", Articles_collection_modified!A434) - 1)</f>
        <v>https://im-mining.com/2025/03/17/xcmg-unveils-100-electric-water-truck-in-brazil/</v>
      </c>
      <c r="C434" t="str">
        <f>IF(ISNUMBER(FIND(", vol",Articles_collection_modified!A434)), MID(Articles_collection_modified!A434, FIND(", vol", Articles_collection_modified!A434) + 5, FIND(",", Articles_collection_modified!A434, FIND(", vol", Articles_collection_modified!A434) + 5) - FIND(", vol", Articles_collection_modified!A434) - 5), MID(Articles_collection_modified!A434, FIND(",vol", Articles_collection_modified!A434) + 4, FIND(",", Articles_collection_modified!A434, FIND(",vol", Articles_collection_modified!A434) + 4) - FIND(",vol",Articles_collection_modified!A434) - 4))</f>
        <v>9</v>
      </c>
      <c r="D434" t="str">
        <f>IF(ISNUMBER(FIND(", 20", Articles_collection_modified!A434)), MID(Articles_collection_modified!A434, FIND(", 20", Articles_collection_modified!A434) + 2, FIND(",", Articles_collection_modified!A434, FIND(", 20", Articles_collection_modified!A434) + 2) - FIND(", 20", Articles_collection_modified!A434) - 2), MID(Articles_collection_modified!A434, FIND(",20", Articles_collection_modified!A434) + 1, FIND(",", Articles_collection_modified!A434, FIND(",20", Articles_collection_modified!A434) + 1) - FIND(",20", Articles_collection_modified!A434) - 1))</f>
        <v>2025-w11</v>
      </c>
      <c r="E434" t="str">
        <f t="shared" si="12"/>
        <v>2025</v>
      </c>
      <c r="F434" t="str">
        <f t="shared" si="13"/>
        <v>11</v>
      </c>
      <c r="G434" t="str" cm="1">
        <f t="array" ref="G434">_xlfn.TEXTJOIN(", ", TRUE, IF(ISNUMBER(SEARCH(Index!$A$8:$A$22, Articles_collection_modified!A434)), Index!$A$8:$A$22, ""))</f>
        <v>Electrification, Mobile</v>
      </c>
      <c r="H434" t="str" cm="1">
        <f t="array" ref="H434">IFERROR(INDEX(Index!$A$8:$A$22, MATCH(TRUE, ISNUMBER(SEARCH(Index!$A$8:$A$22, Articles_collection_modified!A434)), 0)), "")</f>
        <v>Electrification</v>
      </c>
      <c r="I434" t="str" cm="1">
        <f t="array" ref="I434">IFERROR(INDEX(Index!$A$3:$A$5, MATCH(TRUE, ISNUMBER(SEARCH(Index!$A$3:$A$5, Articles_collection_modified!A434)), 0)), "")</f>
        <v>product release</v>
      </c>
      <c r="J434" t="str" cm="1">
        <f t="array" ref="J434">IFERROR(INDEX(Index!$A$25:$A$69, MATCH(TRUE, ISNUMBER(SEARCH(Index!$A$25:$A$69, Articles_collection_modified!A434)), 0)), "")</f>
        <v>System</v>
      </c>
      <c r="K434" t="str" cm="1">
        <f t="array" ref="K434">IFERROR(INDEX(Index!$C$3:$C$5, MATCH(TRUE, ISNUMBER(SEARCH(Index!$C$3:$C$5, Articles_collection_modified!A434)), 0)), "")</f>
        <v>H1</v>
      </c>
      <c r="L434" t="str" cm="1">
        <f t="array" ref="L434">_xlfn.TEXTJOIN(", ", TRUE, IF(ISNUMBER(SEARCH(Index!$C$8:$C$58, Articles_collection_modified!A434)), Index!$C$8:$C$58, ""))</f>
        <v>ES-2, HA-6</v>
      </c>
      <c r="M434" t="str" cm="1">
        <f t="array" ref="M434">_xlfn.TEXTJOIN(", ", TRUE, IFERROR(VLOOKUP(_xlfn.TEXTSPLIT(L434, ", "), Index!$C$8:$D$58, 2, FALSE), ""))</f>
        <v>Enhanced Emission Policy, Future Municipal Services</v>
      </c>
      <c r="N434" t="str" cm="1">
        <f t="array" ref="N434">_xlfn.TEXTJOIN(", ", TRUE, _xlfn.UNIQUE(_xlfn.FILTERXML("&lt;t&gt;&lt;s&gt;" &amp; SUBSTITUTE(_xlfn.TEXTJOIN(", ", TRUE, _xlfn.UNIQUE(_xlfn._xlws.FILTER(IFERROR(VLOOKUP(LEFT(_xlfn.TEXTSPLIT(L434, ", "), FIND("-", _xlfn.TEXTSPLIT(L434, ", ")) - 1), Index!$F$8:$G$13, 2, FALSE), ""), IFERROR(VLOOKUP(LEFT(_xlfn.TEXTSPLIT(L434, ", "), FIND("-", _xlfn.TEXTSPLIT(L434, ", ")) - 1), Index!$F$8:$G$13, 2, FALSE), "") &lt;&gt; ""))), ", ", "&lt;/s&gt;&lt;s&gt;") &amp; "&lt;/s&gt;&lt;/t&gt;", "//s[normalize-space()]")))</f>
        <v>Ecological Sustainability, Hydraulic Applications Ecosystem</v>
      </c>
      <c r="O434" t="str" cm="1">
        <f t="array" ref="O434">IFERROR(INDEX(Index!$C$8:$C$58, MATCH(TRUE, ISNUMBER(SEARCH(Index!$C$8:$C$58, Articles_collection_modified!A434)), 0)), "")</f>
        <v>ES-2</v>
      </c>
      <c r="P434" t="str">
        <f>IFERROR(VLOOKUP(LEFT(O434, FIND("-", O434)-1), Index!$F$8:$G$13, 2, FALSE), "Not Found")</f>
        <v>Ecological Sustainability</v>
      </c>
      <c r="Q434" t="str">
        <f>IFERROR(VLOOKUP(O434, Index!$C$8:$D$58, 2, FALSE), "Not Found")</f>
        <v>Enhanced Emission Policy</v>
      </c>
    </row>
    <row r="435" spans="1:17" x14ac:dyDescent="0.3">
      <c r="A435" t="str">
        <f>LEFT(Articles_collection_modified!A435, FIND(",", Articles_collection_modified!A435) - 1)</f>
        <v>Fayat Group Agrees to Acquire Mecalac Group : CEG</v>
      </c>
      <c r="B435" t="str">
        <f>MID(Articles_collection_modified!A435, FIND(",", Articles_collection_modified!A435) + 1, FIND(",", Articles_collection_modified!A435, FIND(",", Articles_collection_modified!A435) + 1) - FIND(",", Articles_collection_modified!A435) - 1)</f>
        <v>https://www.constructionequipmentguide.com/agreement-signed-for-acquisition-of-mecalac-group-by-fayat-group/67342</v>
      </c>
      <c r="C435" t="str">
        <f>IF(ISNUMBER(FIND(", vol",Articles_collection_modified!A435)), MID(Articles_collection_modified!A435, FIND(", vol", Articles_collection_modified!A435) + 5, FIND(",", Articles_collection_modified!A435, FIND(", vol", Articles_collection_modified!A435) + 5) - FIND(", vol", Articles_collection_modified!A435) - 5), MID(Articles_collection_modified!A435, FIND(",vol", Articles_collection_modified!A435) + 4, FIND(",", Articles_collection_modified!A435, FIND(",vol", Articles_collection_modified!A435) + 4) - FIND(",vol",Articles_collection_modified!A435) - 4))</f>
        <v>9</v>
      </c>
      <c r="D435" t="str">
        <f>IF(ISNUMBER(FIND(", 20", Articles_collection_modified!A435)), MID(Articles_collection_modified!A435, FIND(", 20", Articles_collection_modified!A435) + 2, FIND(",", Articles_collection_modified!A435, FIND(", 20", Articles_collection_modified!A435) + 2) - FIND(", 20", Articles_collection_modified!A435) - 2), MID(Articles_collection_modified!A435, FIND(",20", Articles_collection_modified!A435) + 1, FIND(",", Articles_collection_modified!A435, FIND(",20", Articles_collection_modified!A435) + 1) - FIND(",20", Articles_collection_modified!A435) - 1))</f>
        <v>2025-w09</v>
      </c>
      <c r="E435" t="str">
        <f t="shared" si="12"/>
        <v>2025</v>
      </c>
      <c r="F435" t="str">
        <f t="shared" si="13"/>
        <v>09</v>
      </c>
      <c r="G435" t="str" cm="1">
        <f t="array" ref="G435">_xlfn.TEXTJOIN(", ", TRUE, IF(ISNUMBER(SEARCH(Index!$A$8:$A$22, Articles_collection_modified!A435)), Index!$A$8:$A$22, ""))</f>
        <v>Mobile</v>
      </c>
      <c r="H435" t="str" cm="1">
        <f t="array" ref="H435">IFERROR(INDEX(Index!$A$8:$A$22, MATCH(TRUE, ISNUMBER(SEARCH(Index!$A$8:$A$22, Articles_collection_modified!A435)), 0)), "")</f>
        <v>Mobile</v>
      </c>
      <c r="I435" t="str" cm="1">
        <f t="array" ref="I435">IFERROR(INDEX(Index!$A$3:$A$5, MATCH(TRUE, ISNUMBER(SEARCH(Index!$A$3:$A$5, Articles_collection_modified!A435)), 0)), "")</f>
        <v>SEEP</v>
      </c>
      <c r="J435" t="str" cm="1">
        <f t="array" ref="J435">IFERROR(INDEX(Index!$A$25:$A$69, MATCH(TRUE, ISNUMBER(SEARCH(Index!$A$25:$A$69, Articles_collection_modified!A435)), 0)), "")</f>
        <v>m&amp;a</v>
      </c>
      <c r="K435" t="str" cm="1">
        <f t="array" ref="K435">IFERROR(INDEX(Index!$C$3:$C$5, MATCH(TRUE, ISNUMBER(SEARCH(Index!$C$3:$C$5, Articles_collection_modified!A435)), 0)), "")</f>
        <v>H1</v>
      </c>
      <c r="L435" t="str" cm="1">
        <f t="array" ref="L435">_xlfn.TEXTJOIN(", ", TRUE, IF(ISNUMBER(SEARCH(Index!$C$8:$C$58, Articles_collection_modified!A435)), Index!$C$8:$C$58, ""))</f>
        <v>HA-1</v>
      </c>
      <c r="M435" t="str" cm="1">
        <f t="array" ref="M435">_xlfn.TEXTJOIN(", ", TRUE, IFERROR(VLOOKUP(_xlfn.TEXTSPLIT(L435, ", "), Index!$C$8:$D$58, 2, FALSE), ""))</f>
        <v>Green &amp; Connected Construction site</v>
      </c>
      <c r="N435" t="str" cm="1">
        <f t="array" ref="N435">_xlfn.TEXTJOIN(", ", TRUE, _xlfn.UNIQUE(_xlfn.FILTERXML("&lt;t&gt;&lt;s&gt;" &amp; SUBSTITUTE(_xlfn.TEXTJOIN(", ", TRUE, _xlfn.UNIQUE(_xlfn._xlws.FILTER(IFERROR(VLOOKUP(LEFT(_xlfn.TEXTSPLIT(L435, ", "), FIND("-", _xlfn.TEXTSPLIT(L435, ", ")) - 1), Index!$F$8:$G$13, 2, FALSE), ""), IFERROR(VLOOKUP(LEFT(_xlfn.TEXTSPLIT(L435, ", "), FIND("-", _xlfn.TEXTSPLIT(L435, ", ")) - 1), Index!$F$8:$G$13, 2, FALSE), "") &lt;&gt; ""))), ", ", "&lt;/s&gt;&lt;s&gt;") &amp; "&lt;/s&gt;&lt;/t&gt;", "//s[normalize-space()]")))</f>
        <v>Hydraulic Applications Ecosystem</v>
      </c>
      <c r="O435" t="str" cm="1">
        <f t="array" ref="O435">IFERROR(INDEX(Index!$C$8:$C$58, MATCH(TRUE, ISNUMBER(SEARCH(Index!$C$8:$C$58, Articles_collection_modified!A435)), 0)), "")</f>
        <v>HA-1</v>
      </c>
      <c r="P435" t="str">
        <f>IFERROR(VLOOKUP(LEFT(O435, FIND("-", O435)-1), Index!$F$8:$G$13, 2, FALSE), "Not Found")</f>
        <v>Hydraulic Applications Ecosystem</v>
      </c>
      <c r="Q435" t="str">
        <f>IFERROR(VLOOKUP(O435, Index!$C$8:$D$58, 2, FALSE), "Not Found")</f>
        <v>Green &amp; Connected Construction site</v>
      </c>
    </row>
    <row r="436" spans="1:17" x14ac:dyDescent="0.3">
      <c r="A436" t="str">
        <f>LEFT(Articles_collection_modified!A436, FIND(",", Articles_collection_modified!A436) - 1)</f>
        <v>FAE Introduces New RQL/HY Forestry Mulcher for Powerpack Vehicles Wheeled Excavators : CEG</v>
      </c>
      <c r="B436" t="str">
        <f>MID(Articles_collection_modified!A436, FIND(",", Articles_collection_modified!A436) + 1, FIND(",", Articles_collection_modified!A436, FIND(",", Articles_collection_modified!A436) + 1) - FIND(",", Articles_collection_modified!A436) - 1)</f>
        <v>https://www.constructionequipmentguide.com/new-rql-hy-forestry-mulcher-for-powerpack-vehicles-wheeled-excavators/67336</v>
      </c>
      <c r="C436" t="str">
        <f>IF(ISNUMBER(FIND(", vol",Articles_collection_modified!A436)), MID(Articles_collection_modified!A436, FIND(", vol", Articles_collection_modified!A436) + 5, FIND(",", Articles_collection_modified!A436, FIND(", vol", Articles_collection_modified!A436) + 5) - FIND(", vol", Articles_collection_modified!A436) - 5), MID(Articles_collection_modified!A436, FIND(",vol", Articles_collection_modified!A436) + 4, FIND(",", Articles_collection_modified!A436, FIND(",vol", Articles_collection_modified!A436) + 4) - FIND(",vol",Articles_collection_modified!A436) - 4))</f>
        <v>9</v>
      </c>
      <c r="D436" t="str">
        <f>IF(ISNUMBER(FIND(", 20", Articles_collection_modified!A436)), MID(Articles_collection_modified!A436, FIND(", 20", Articles_collection_modified!A436) + 2, FIND(",", Articles_collection_modified!A436, FIND(", 20", Articles_collection_modified!A436) + 2) - FIND(", 20", Articles_collection_modified!A436) - 2), MID(Articles_collection_modified!A436, FIND(",20", Articles_collection_modified!A436) + 1, FIND(",", Articles_collection_modified!A436, FIND(",20", Articles_collection_modified!A436) + 1) - FIND(",20", Articles_collection_modified!A436) - 1))</f>
        <v>2025-w09</v>
      </c>
      <c r="E436" t="str">
        <f t="shared" si="12"/>
        <v>2025</v>
      </c>
      <c r="F436" t="str">
        <f t="shared" si="13"/>
        <v>09</v>
      </c>
      <c r="G436" t="str" cm="1">
        <f t="array" ref="G436">_xlfn.TEXTJOIN(", ", TRUE, IF(ISNUMBER(SEARCH(Index!$A$8:$A$22, Articles_collection_modified!A436)), Index!$A$8:$A$22, ""))</f>
        <v>Mobile</v>
      </c>
      <c r="H436" t="str" cm="1">
        <f t="array" ref="H436">IFERROR(INDEX(Index!$A$8:$A$22, MATCH(TRUE, ISNUMBER(SEARCH(Index!$A$8:$A$22, Articles_collection_modified!A436)), 0)), "")</f>
        <v>Mobile</v>
      </c>
      <c r="I436" t="str" cm="1">
        <f t="array" ref="I436">IFERROR(INDEX(Index!$A$3:$A$5, MATCH(TRUE, ISNUMBER(SEARCH(Index!$A$3:$A$5, Articles_collection_modified!A436)), 0)), "")</f>
        <v>product release</v>
      </c>
      <c r="J436" t="str" cm="1">
        <f t="array" ref="J436">IFERROR(INDEX(Index!$A$25:$A$69, MATCH(TRUE, ISNUMBER(SEARCH(Index!$A$25:$A$69, Articles_collection_modified!A436)), 0)), "")</f>
        <v>System</v>
      </c>
      <c r="K436" t="str" cm="1">
        <f t="array" ref="K436">IFERROR(INDEX(Index!$C$3:$C$5, MATCH(TRUE, ISNUMBER(SEARCH(Index!$C$3:$C$5, Articles_collection_modified!A436)), 0)), "")</f>
        <v>H1</v>
      </c>
      <c r="L436" t="str" cm="1">
        <f t="array" ref="L436">_xlfn.TEXTJOIN(", ", TRUE, IF(ISNUMBER(SEARCH(Index!$C$8:$C$58, Articles_collection_modified!A436)), Index!$C$8:$C$58, ""))</f>
        <v>HA-3</v>
      </c>
      <c r="M436" t="str" cm="1">
        <f t="array" ref="M436">_xlfn.TEXTJOIN(", ", TRUE, IFERROR(VLOOKUP(_xlfn.TEXTSPLIT(L436, ", "), Index!$C$8:$D$58, 2, FALSE), ""))</f>
        <v>Smart Farming</v>
      </c>
      <c r="N436" t="str" cm="1">
        <f t="array" ref="N436">_xlfn.TEXTJOIN(", ", TRUE, _xlfn.UNIQUE(_xlfn.FILTERXML("&lt;t&gt;&lt;s&gt;" &amp; SUBSTITUTE(_xlfn.TEXTJOIN(", ", TRUE, _xlfn.UNIQUE(_xlfn._xlws.FILTER(IFERROR(VLOOKUP(LEFT(_xlfn.TEXTSPLIT(L436, ", "), FIND("-", _xlfn.TEXTSPLIT(L436, ", ")) - 1), Index!$F$8:$G$13, 2, FALSE), ""), IFERROR(VLOOKUP(LEFT(_xlfn.TEXTSPLIT(L436, ", "), FIND("-", _xlfn.TEXTSPLIT(L436, ", ")) - 1), Index!$F$8:$G$13, 2, FALSE), "") &lt;&gt; ""))), ", ", "&lt;/s&gt;&lt;s&gt;") &amp; "&lt;/s&gt;&lt;/t&gt;", "//s[normalize-space()]")))</f>
        <v>Hydraulic Applications Ecosystem</v>
      </c>
      <c r="O436" t="str" cm="1">
        <f t="array" ref="O436">IFERROR(INDEX(Index!$C$8:$C$58, MATCH(TRUE, ISNUMBER(SEARCH(Index!$C$8:$C$58, Articles_collection_modified!A436)), 0)), "")</f>
        <v>HA-3</v>
      </c>
      <c r="P436" t="str">
        <f>IFERROR(VLOOKUP(LEFT(O436, FIND("-", O436)-1), Index!$F$8:$G$13, 2, FALSE), "Not Found")</f>
        <v>Hydraulic Applications Ecosystem</v>
      </c>
      <c r="Q436" t="str">
        <f>IFERROR(VLOOKUP(O436, Index!$C$8:$D$58, 2, FALSE), "Not Found")</f>
        <v>Smart Farming</v>
      </c>
    </row>
    <row r="437" spans="1:17" x14ac:dyDescent="0.3">
      <c r="A437" t="str">
        <f>LEFT(Articles_collection_modified!A437, FIND(",", Articles_collection_modified!A437) - 1)</f>
        <v>North Star begins construction for hydroelectric service vessel | Wind Systems Magazine</v>
      </c>
      <c r="B437" t="str">
        <f>MID(Articles_collection_modified!A437, FIND(",", Articles_collection_modified!A437) + 1, FIND(",", Articles_collection_modified!A437, FIND(",", Articles_collection_modified!A437) + 1) - FIND(",", Articles_collection_modified!A437) - 1)</f>
        <v>https://www.windsystemsmag.com/news/north-star-begins-construction-for-hydroelectric-service-vessel/</v>
      </c>
      <c r="C437" t="str">
        <f>IF(ISNUMBER(FIND(", vol",Articles_collection_modified!A437)), MID(Articles_collection_modified!A437, FIND(", vol", Articles_collection_modified!A437) + 5, FIND(",", Articles_collection_modified!A437, FIND(", vol", Articles_collection_modified!A437) + 5) - FIND(", vol", Articles_collection_modified!A437) - 5), MID(Articles_collection_modified!A437, FIND(",vol", Articles_collection_modified!A437) + 4, FIND(",", Articles_collection_modified!A437, FIND(",vol", Articles_collection_modified!A437) + 4) - FIND(",vol",Articles_collection_modified!A437) - 4))</f>
        <v>9</v>
      </c>
      <c r="D437" t="str">
        <f>IF(ISNUMBER(FIND(", 20", Articles_collection_modified!A437)), MID(Articles_collection_modified!A437, FIND(", 20", Articles_collection_modified!A437) + 2, FIND(",", Articles_collection_modified!A437, FIND(", 20", Articles_collection_modified!A437) + 2) - FIND(", 20", Articles_collection_modified!A437) - 2), MID(Articles_collection_modified!A437, FIND(",20", Articles_collection_modified!A437) + 1, FIND(",", Articles_collection_modified!A437, FIND(",20", Articles_collection_modified!A437) + 1) - FIND(",20", Articles_collection_modified!A437) - 1))</f>
        <v>2025-w09</v>
      </c>
      <c r="E437" t="str">
        <f t="shared" si="12"/>
        <v>2025</v>
      </c>
      <c r="F437" t="str">
        <f t="shared" si="13"/>
        <v>09</v>
      </c>
      <c r="G437" t="str" cm="1">
        <f t="array" ref="G437">_xlfn.TEXTJOIN(", ", TRUE, IF(ISNUMBER(SEARCH(Index!$A$8:$A$22, Articles_collection_modified!A437)), Index!$A$8:$A$22, ""))</f>
        <v>Maritime</v>
      </c>
      <c r="H437" t="str" cm="1">
        <f t="array" ref="H437">IFERROR(INDEX(Index!$A$8:$A$22, MATCH(TRUE, ISNUMBER(SEARCH(Index!$A$8:$A$22, Articles_collection_modified!A437)), 0)), "")</f>
        <v>Maritime</v>
      </c>
      <c r="I437" t="str" cm="1">
        <f t="array" ref="I437">IFERROR(INDEX(Index!$A$3:$A$5, MATCH(TRUE, ISNUMBER(SEARCH(Index!$A$3:$A$5, Articles_collection_modified!A437)), 0)), "")</f>
        <v>SEEP</v>
      </c>
      <c r="J437" t="str" cm="1">
        <f t="array" ref="J437">IFERROR(INDEX(Index!$A$25:$A$69, MATCH(TRUE, ISNUMBER(SEARCH(Index!$A$25:$A$69, Articles_collection_modified!A437)), 0)), "")</f>
        <v>market development</v>
      </c>
      <c r="K437" t="str" cm="1">
        <f t="array" ref="K437">IFERROR(INDEX(Index!$C$3:$C$5, MATCH(TRUE, ISNUMBER(SEARCH(Index!$C$3:$C$5, Articles_collection_modified!A437)), 0)), "")</f>
        <v>H2</v>
      </c>
      <c r="L437" t="str" cm="1">
        <f t="array" ref="L437">_xlfn.TEXTJOIN(", ", TRUE, IF(ISNUMBER(SEARCH(Index!$C$8:$C$58, Articles_collection_modified!A437)), Index!$C$8:$C$58, ""))</f>
        <v>ES-2, NB-8</v>
      </c>
      <c r="M437" t="str" cm="1">
        <f t="array" ref="M437">_xlfn.TEXTJOIN(", ", TRUE, IFERROR(VLOOKUP(_xlfn.TEXTSPLIT(L437, ", "), Index!$C$8:$D$58, 2, FALSE), ""))</f>
        <v>Enhanced Emission Policy, Sustainaible Maritime Applications</v>
      </c>
      <c r="N437" t="str" cm="1">
        <f t="array" ref="N437">_xlfn.TEXTJOIN(", ", TRUE, _xlfn.UNIQUE(_xlfn.FILTERXML("&lt;t&gt;&lt;s&gt;" &amp; SUBSTITUTE(_xlfn.TEXTJOIN(", ", TRUE, _xlfn.UNIQUE(_xlfn._xlws.FILTER(IFERROR(VLOOKUP(LEFT(_xlfn.TEXTSPLIT(L437, ", "), FIND("-", _xlfn.TEXTSPLIT(L437, ", ")) - 1), Index!$F$8:$G$13, 2, FALSE), ""), IFERROR(VLOOKUP(LEFT(_xlfn.TEXTSPLIT(L437, ", "), FIND("-", _xlfn.TEXTSPLIT(L437, ", ")) - 1), Index!$F$8:$G$13, 2, FALSE), "") &lt;&gt; ""))), ", ", "&lt;/s&gt;&lt;s&gt;") &amp; "&lt;/s&gt;&lt;/t&gt;", "//s[normalize-space()]")))</f>
        <v>Ecological Sustainability, New Business</v>
      </c>
      <c r="O437" t="str" cm="1">
        <f t="array" ref="O437">IFERROR(INDEX(Index!$C$8:$C$58, MATCH(TRUE, ISNUMBER(SEARCH(Index!$C$8:$C$58, Articles_collection_modified!A437)), 0)), "")</f>
        <v>ES-2</v>
      </c>
      <c r="P437" t="str">
        <f>IFERROR(VLOOKUP(LEFT(O437, FIND("-", O437)-1), Index!$F$8:$G$13, 2, FALSE), "Not Found")</f>
        <v>Ecological Sustainability</v>
      </c>
      <c r="Q437" t="str">
        <f>IFERROR(VLOOKUP(O437, Index!$C$8:$D$58, 2, FALSE), "Not Found")</f>
        <v>Enhanced Emission Policy</v>
      </c>
    </row>
    <row r="438" spans="1:17" x14ac:dyDescent="0.3">
      <c r="A438" t="str">
        <f>LEFT(Articles_collection_modified!A438, FIND(",", Articles_collection_modified!A438) - 1)</f>
        <v>A Private Space Mission Just Successfully Landed on the Moon for the First Time</v>
      </c>
      <c r="B438" t="str">
        <f>MID(Articles_collection_modified!A438, FIND(",", Articles_collection_modified!A438) + 1, FIND(",", Articles_collection_modified!A438, FIND(",", Articles_collection_modified!A438) + 1) - FIND(",", Articles_collection_modified!A438) - 1)</f>
        <v>https://www.wired.com/story/a-private-space-mission-has-successfully-landed-on-the-moon-for-the-first-time-blue-ghost-firefly-aerospace/</v>
      </c>
      <c r="C438" t="str">
        <f>IF(ISNUMBER(FIND(", vol",Articles_collection_modified!A438)), MID(Articles_collection_modified!A438, FIND(", vol", Articles_collection_modified!A438) + 5, FIND(",", Articles_collection_modified!A438, FIND(", vol", Articles_collection_modified!A438) + 5) - FIND(", vol", Articles_collection_modified!A438) - 5), MID(Articles_collection_modified!A438, FIND(",vol", Articles_collection_modified!A438) + 4, FIND(",", Articles_collection_modified!A438, FIND(",vol", Articles_collection_modified!A438) + 4) - FIND(",vol",Articles_collection_modified!A438) - 4))</f>
        <v>9</v>
      </c>
      <c r="D438" t="str">
        <f>IF(ISNUMBER(FIND(", 20", Articles_collection_modified!A438)), MID(Articles_collection_modified!A438, FIND(", 20", Articles_collection_modified!A438) + 2, FIND(",", Articles_collection_modified!A438, FIND(", 20", Articles_collection_modified!A438) + 2) - FIND(", 20", Articles_collection_modified!A438) - 2), MID(Articles_collection_modified!A438, FIND(",20", Articles_collection_modified!A438) + 1, FIND(",", Articles_collection_modified!A438, FIND(",20", Articles_collection_modified!A438) + 1) - FIND(",20", Articles_collection_modified!A438) - 1))</f>
        <v>2025-w09</v>
      </c>
      <c r="E438" t="str">
        <f t="shared" si="12"/>
        <v>2025</v>
      </c>
      <c r="F438" t="str">
        <f t="shared" si="13"/>
        <v>09</v>
      </c>
      <c r="G438" t="str" cm="1">
        <f t="array" ref="G438">_xlfn.TEXTJOIN(", ", TRUE, IF(ISNUMBER(SEARCH(Index!$A$8:$A$22, Articles_collection_modified!A438)), Index!$A$8:$A$22, ""))</f>
        <v>aviation &amp; space</v>
      </c>
      <c r="H438" t="str" cm="1">
        <f t="array" ref="H438">IFERROR(INDEX(Index!$A$8:$A$22, MATCH(TRUE, ISNUMBER(SEARCH(Index!$A$8:$A$22, Articles_collection_modified!A438)), 0)), "")</f>
        <v>aviation &amp; space</v>
      </c>
      <c r="I438" t="str" cm="1">
        <f t="array" ref="I438">IFERROR(INDEX(Index!$A$3:$A$5, MATCH(TRUE, ISNUMBER(SEARCH(Index!$A$3:$A$5, Articles_collection_modified!A438)), 0)), "")</f>
        <v>SEEP</v>
      </c>
      <c r="J438" t="str" cm="1">
        <f t="array" ref="J438">IFERROR(INDEX(Index!$A$25:$A$69, MATCH(TRUE, ISNUMBER(SEARCH(Index!$A$25:$A$69, Articles_collection_modified!A438)), 0)), "")</f>
        <v>market development</v>
      </c>
      <c r="K438" t="str" cm="1">
        <f t="array" ref="K438">IFERROR(INDEX(Index!$C$3:$C$5, MATCH(TRUE, ISNUMBER(SEARCH(Index!$C$3:$C$5, Articles_collection_modified!A438)), 0)), "")</f>
        <v>H1</v>
      </c>
      <c r="L438" t="str" cm="1">
        <f t="array" ref="L438">_xlfn.TEXTJOIN(", ", TRUE, IF(ISNUMBER(SEARCH(Index!$C$8:$C$58, Articles_collection_modified!A438)), Index!$C$8:$C$58, ""))</f>
        <v>NB-1, NB-10</v>
      </c>
      <c r="M438" t="str" cm="1">
        <f t="array" ref="M438">_xlfn.TEXTJOIN(", ", TRUE, IFERROR(VLOOKUP(_xlfn.TEXTSPLIT(L438, ", "), Index!$C$8:$D$58, 2, FALSE), ""))</f>
        <v>Digital Platforms &amp; Marketplaces, Air &amp; Space</v>
      </c>
      <c r="N438" t="str" cm="1">
        <f t="array" ref="N438">_xlfn.TEXTJOIN(", ", TRUE, _xlfn.UNIQUE(_xlfn.FILTERXML("&lt;t&gt;&lt;s&gt;" &amp; SUBSTITUTE(_xlfn.TEXTJOIN(", ", TRUE, _xlfn.UNIQUE(_xlfn._xlws.FILTER(IFERROR(VLOOKUP(LEFT(_xlfn.TEXTSPLIT(L438, ", "), FIND("-", _xlfn.TEXTSPLIT(L438, ", ")) - 1), Index!$F$8:$G$13, 2, FALSE), ""), IFERROR(VLOOKUP(LEFT(_xlfn.TEXTSPLIT(L438, ", "), FIND("-", _xlfn.TEXTSPLIT(L438, ", ")) - 1), Index!$F$8:$G$13, 2, FALSE), "") &lt;&gt; ""))), ", ", "&lt;/s&gt;&lt;s&gt;") &amp; "&lt;/s&gt;&lt;/t&gt;", "//s[normalize-space()]")))</f>
        <v>New Business</v>
      </c>
      <c r="O438" t="str" cm="1">
        <f t="array" ref="O438">IFERROR(INDEX(Index!$C$8:$C$58, MATCH(TRUE, ISNUMBER(SEARCH(Index!$C$8:$C$58, Articles_collection_modified!A438)), 0)), "")</f>
        <v>NB-1</v>
      </c>
      <c r="P438" t="str">
        <f>IFERROR(VLOOKUP(LEFT(O438, FIND("-", O438)-1), Index!$F$8:$G$13, 2, FALSE), "Not Found")</f>
        <v>New Business</v>
      </c>
      <c r="Q438" t="str">
        <f>IFERROR(VLOOKUP(O438, Index!$C$8:$D$58, 2, FALSE), "Not Found")</f>
        <v>Digital Platforms &amp; Marketplaces</v>
      </c>
    </row>
    <row r="439" spans="1:17" x14ac:dyDescent="0.3">
      <c r="A439" t="str">
        <f>LEFT(Articles_collection_modified!A439, FIND(",", Articles_collection_modified!A439) - 1)</f>
        <v>LVDT-Wegsensoren fÃ¼r Schwermaschinen</v>
      </c>
      <c r="B439" t="str">
        <f>MID(Articles_collection_modified!A439, FIND(",", Articles_collection_modified!A439) + 1, FIND(",", Articles_collection_modified!A439, FIND(",", Articles_collection_modified!A439) + 1) - FIND(",", Articles_collection_modified!A439) - 1)</f>
        <v>https://www.oup-fluidtechnik.de/lvdt-wegsensoren-fuer-schwermaschinen/</v>
      </c>
      <c r="C439" t="str">
        <f>IF(ISNUMBER(FIND(", vol",Articles_collection_modified!A439)), MID(Articles_collection_modified!A439, FIND(", vol", Articles_collection_modified!A439) + 5, FIND(",", Articles_collection_modified!A439, FIND(", vol", Articles_collection_modified!A439) + 5) - FIND(", vol", Articles_collection_modified!A439) - 5), MID(Articles_collection_modified!A439, FIND(",vol", Articles_collection_modified!A439) + 4, FIND(",", Articles_collection_modified!A439, FIND(",vol", Articles_collection_modified!A439) + 4) - FIND(",vol",Articles_collection_modified!A439) - 4))</f>
        <v>9</v>
      </c>
      <c r="D439" t="str">
        <f>IF(ISNUMBER(FIND(", 20", Articles_collection_modified!A439)), MID(Articles_collection_modified!A439, FIND(", 20", Articles_collection_modified!A439) + 2, FIND(",", Articles_collection_modified!A439, FIND(", 20", Articles_collection_modified!A439) + 2) - FIND(", 20", Articles_collection_modified!A439) - 2), MID(Articles_collection_modified!A439, FIND(",20", Articles_collection_modified!A439) + 1, FIND(",", Articles_collection_modified!A439, FIND(",20", Articles_collection_modified!A439) + 1) - FIND(",20", Articles_collection_modified!A439) - 1))</f>
        <v>2025-w10</v>
      </c>
      <c r="E439" t="str">
        <f t="shared" si="12"/>
        <v>2025</v>
      </c>
      <c r="F439" t="str">
        <f t="shared" si="13"/>
        <v>10</v>
      </c>
      <c r="G439" t="str" cm="1">
        <f t="array" ref="G439">_xlfn.TEXTJOIN(", ", TRUE, IF(ISNUMBER(SEARCH(Index!$A$8:$A$22, Articles_collection_modified!A439)), Index!$A$8:$A$22, ""))</f>
        <v>Hydraulics, Sensors</v>
      </c>
      <c r="H439" t="str" cm="1">
        <f t="array" ref="H439">IFERROR(INDEX(Index!$A$8:$A$22, MATCH(TRUE, ISNUMBER(SEARCH(Index!$A$8:$A$22, Articles_collection_modified!A439)), 0)), "")</f>
        <v>Hydraulics</v>
      </c>
      <c r="I439" t="str" cm="1">
        <f t="array" ref="I439">IFERROR(INDEX(Index!$A$3:$A$5, MATCH(TRUE, ISNUMBER(SEARCH(Index!$A$3:$A$5, Articles_collection_modified!A439)), 0)), "")</f>
        <v>product release</v>
      </c>
      <c r="J439" t="str" cm="1">
        <f t="array" ref="J439">IFERROR(INDEX(Index!$A$25:$A$69, MATCH(TRUE, ISNUMBER(SEARCH(Index!$A$25:$A$69, Articles_collection_modified!A439)), 0)), "")</f>
        <v>System</v>
      </c>
      <c r="K439" t="str" cm="1">
        <f t="array" ref="K439">IFERROR(INDEX(Index!$C$3:$C$5, MATCH(TRUE, ISNUMBER(SEARCH(Index!$C$3:$C$5, Articles_collection_modified!A439)), 0)), "")</f>
        <v>H1</v>
      </c>
      <c r="L439" t="str" cm="1">
        <f t="array" ref="L439">_xlfn.TEXTJOIN(", ", TRUE, IF(ISNUMBER(SEARCH(Index!$C$8:$C$58, Articles_collection_modified!A439)), Index!$C$8:$C$58, ""))</f>
        <v/>
      </c>
      <c r="M439" t="str" cm="1">
        <f t="array" ref="M439">_xlfn.TEXTJOIN(", ", TRUE, IFERROR(VLOOKUP(_xlfn.TEXTSPLIT(L439, ", "), Index!$C$8:$D$58, 2, FALSE), ""))</f>
        <v/>
      </c>
      <c r="N439" t="e" cm="1" vm="1">
        <f t="array" ref="N439">_xlfn.TEXTJOIN(", ", TRUE, _xlfn.UNIQUE(_xlfn.FILTERXML("&lt;t&gt;&lt;s&gt;" &amp; SUBSTITUTE(_xlfn.TEXTJOIN(", ", TRUE, _xlfn.UNIQUE(_xlfn._xlws.FILTER(IFERROR(VLOOKUP(LEFT(_xlfn.TEXTSPLIT(L439, ", "), FIND("-", _xlfn.TEXTSPLIT(L439, ", ")) - 1), Index!$F$8:$G$13, 2, FALSE), ""), IFERROR(VLOOKUP(LEFT(_xlfn.TEXTSPLIT(L439, ", "), FIND("-", _xlfn.TEXTSPLIT(L439, ", ")) - 1), Index!$F$8:$G$13, 2, FALSE), "") &lt;&gt; ""))), ", ", "&lt;/s&gt;&lt;s&gt;") &amp; "&lt;/s&gt;&lt;/t&gt;", "//s[normalize-space()]")))</f>
        <v>#VALUE!</v>
      </c>
      <c r="O439" t="str" cm="1">
        <f t="array" ref="O439">IFERROR(INDEX(Index!$C$8:$C$58, MATCH(TRUE, ISNUMBER(SEARCH(Index!$C$8:$C$58, Articles_collection_modified!A439)), 0)), "")</f>
        <v/>
      </c>
      <c r="P439" t="str">
        <f>IFERROR(VLOOKUP(LEFT(O439, FIND("-", O439)-1), Index!$F$8:$G$13, 2, FALSE), "Not Found")</f>
        <v>Not Found</v>
      </c>
      <c r="Q439" t="str">
        <f>IFERROR(VLOOKUP(O439, Index!$C$8:$D$58, 2, FALSE), "Not Found")</f>
        <v>Not Found</v>
      </c>
    </row>
    <row r="440" spans="1:17" x14ac:dyDescent="0.3">
      <c r="A440" t="str">
        <f>LEFT(Articles_collection_modified!A440, FIND(",", Articles_collection_modified!A440) - 1)</f>
        <v>Danfoss starts construction of â‚¬100m site in Pune India</v>
      </c>
      <c r="B440" t="str">
        <f>MID(Articles_collection_modified!A440, FIND(",", Articles_collection_modified!A440) + 1, FIND(",", Articles_collection_modified!A440, FIND(",", Articles_collection_modified!A440) + 1) - FIND(",", Articles_collection_modified!A440) - 1)</f>
        <v>https://www.powerprogress.com/news/danfoss-starts-construction-of-100m-site-in-pune-india/8051749.article?utm_source=newsletter&amp;utm_medium=email&amp;utm_campaign=power-briefing-2025-03-14&amp;encoded_email=bS5nYXZhZ25pbkBoYXdlLmF0</v>
      </c>
      <c r="C440" t="str">
        <f>IF(ISNUMBER(FIND(", vol",Articles_collection_modified!A440)), MID(Articles_collection_modified!A440, FIND(", vol", Articles_collection_modified!A440) + 5, FIND(",", Articles_collection_modified!A440, FIND(", vol", Articles_collection_modified!A440) + 5) - FIND(", vol", Articles_collection_modified!A440) - 5), MID(Articles_collection_modified!A440, FIND(",vol", Articles_collection_modified!A440) + 4, FIND(",", Articles_collection_modified!A440, FIND(",vol", Articles_collection_modified!A440) + 4) - FIND(",vol",Articles_collection_modified!A440) - 4))</f>
        <v>9</v>
      </c>
      <c r="D440" t="str">
        <f>IF(ISNUMBER(FIND(", 20", Articles_collection_modified!A440)), MID(Articles_collection_modified!A440, FIND(", 20", Articles_collection_modified!A440) + 2, FIND(",", Articles_collection_modified!A440, FIND(", 20", Articles_collection_modified!A440) + 2) - FIND(", 20", Articles_collection_modified!A440) - 2), MID(Articles_collection_modified!A440, FIND(",20", Articles_collection_modified!A440) + 1, FIND(",", Articles_collection_modified!A440, FIND(",20", Articles_collection_modified!A440) + 1) - FIND(",20", Articles_collection_modified!A440) - 1))</f>
        <v>2025-w10</v>
      </c>
      <c r="E440" t="str">
        <f t="shared" si="12"/>
        <v>2025</v>
      </c>
      <c r="F440" t="str">
        <f t="shared" si="13"/>
        <v>10</v>
      </c>
      <c r="G440" t="str" cm="1">
        <f t="array" ref="G440">_xlfn.TEXTJOIN(", ", TRUE, IF(ISNUMBER(SEARCH(Index!$A$8:$A$22, Articles_collection_modified!A440)), Index!$A$8:$A$22, ""))</f>
        <v>Hydraulics</v>
      </c>
      <c r="H440" t="str" cm="1">
        <f t="array" ref="H440">IFERROR(INDEX(Index!$A$8:$A$22, MATCH(TRUE, ISNUMBER(SEARCH(Index!$A$8:$A$22, Articles_collection_modified!A440)), 0)), "")</f>
        <v>Hydraulics</v>
      </c>
      <c r="I440" t="str" cm="1">
        <f t="array" ref="I440">IFERROR(INDEX(Index!$A$3:$A$5, MATCH(TRUE, ISNUMBER(SEARCH(Index!$A$3:$A$5, Articles_collection_modified!A440)), 0)), "")</f>
        <v>SEEP</v>
      </c>
      <c r="J440" t="str" cm="1">
        <f t="array" ref="J440">IFERROR(INDEX(Index!$A$25:$A$69, MATCH(TRUE, ISNUMBER(SEARCH(Index!$A$25:$A$69, Articles_collection_modified!A440)), 0)), "")</f>
        <v>investment</v>
      </c>
      <c r="K440" t="str" cm="1">
        <f t="array" ref="K440">IFERROR(INDEX(Index!$C$3:$C$5, MATCH(TRUE, ISNUMBER(SEARCH(Index!$C$3:$C$5, Articles_collection_modified!A440)), 0)), "")</f>
        <v>H2</v>
      </c>
      <c r="L440" t="str" cm="1">
        <f t="array" ref="L440">_xlfn.TEXTJOIN(", ", TRUE, IF(ISNUMBER(SEARCH(Index!$C$8:$C$58, Articles_collection_modified!A440)), Index!$C$8:$C$58, ""))</f>
        <v>NB-4</v>
      </c>
      <c r="M440" t="str" cm="1">
        <f t="array" ref="M440">_xlfn.TEXTJOIN(", ", TRUE, IFERROR(VLOOKUP(_xlfn.TEXTSPLIT(L440, ", "), Index!$C$8:$D$58, 2, FALSE), ""))</f>
        <v>Geopolitics &amp; Decoupling</v>
      </c>
      <c r="N440" t="str" cm="1">
        <f t="array" ref="N440">_xlfn.TEXTJOIN(", ", TRUE, _xlfn.UNIQUE(_xlfn.FILTERXML("&lt;t&gt;&lt;s&gt;" &amp; SUBSTITUTE(_xlfn.TEXTJOIN(", ", TRUE, _xlfn.UNIQUE(_xlfn._xlws.FILTER(IFERROR(VLOOKUP(LEFT(_xlfn.TEXTSPLIT(L440, ", "), FIND("-", _xlfn.TEXTSPLIT(L440, ", ")) - 1), Index!$F$8:$G$13, 2, FALSE), ""), IFERROR(VLOOKUP(LEFT(_xlfn.TEXTSPLIT(L440, ", "), FIND("-", _xlfn.TEXTSPLIT(L440, ", ")) - 1), Index!$F$8:$G$13, 2, FALSE), "") &lt;&gt; ""))), ", ", "&lt;/s&gt;&lt;s&gt;") &amp; "&lt;/s&gt;&lt;/t&gt;", "//s[normalize-space()]")))</f>
        <v>New Business</v>
      </c>
      <c r="O440" t="str" cm="1">
        <f t="array" ref="O440">IFERROR(INDEX(Index!$C$8:$C$58, MATCH(TRUE, ISNUMBER(SEARCH(Index!$C$8:$C$58, Articles_collection_modified!A440)), 0)), "")</f>
        <v>NB-4</v>
      </c>
      <c r="P440" t="str">
        <f>IFERROR(VLOOKUP(LEFT(O440, FIND("-", O440)-1), Index!$F$8:$G$13, 2, FALSE), "Not Found")</f>
        <v>New Business</v>
      </c>
      <c r="Q440" t="str">
        <f>IFERROR(VLOOKUP(O440, Index!$C$8:$D$58, 2, FALSE), "Not Found")</f>
        <v>Geopolitics &amp; Decoupling</v>
      </c>
    </row>
    <row r="441" spans="1:17" x14ac:dyDescent="0.3">
      <c r="A441" t="str">
        <f>LEFT(Articles_collection_modified!A441, FIND(",", Articles_collection_modified!A441) - 1)</f>
        <v>Manitowoc unveils its largest telescoping crawler crane | Industrial Vehicle Technology International</v>
      </c>
      <c r="B441" t="str">
        <f>MID(Articles_collection_modified!A441, FIND(",", Articles_collection_modified!A441) + 1, FIND(",", Articles_collection_modified!A441, FIND(",", Articles_collection_modified!A441) + 1) - FIND(",", Articles_collection_modified!A441) - 1)</f>
        <v>https://www.ivtinternational.com/news/construction/manitowoc-unveils-its-largest-telescoping-crawler-crane.html?utm_campaign=13th%20March&amp;utm_content=READ%20MORE&amp;utm_term=https%3A%2F%2Fwww.ivtinternational.com%2Fnews%2Fconstruction%2Fmanitowoc-unveils-its-largest-telescoping-crawler-crane.html&amp;utm_medium=email&amp;utm_source=Industrial%20Vehicle%20Technology</v>
      </c>
      <c r="C441" t="str">
        <f>IF(ISNUMBER(FIND(", vol",Articles_collection_modified!A441)), MID(Articles_collection_modified!A441, FIND(", vol", Articles_collection_modified!A441) + 5, FIND(",", Articles_collection_modified!A441, FIND(", vol", Articles_collection_modified!A441) + 5) - FIND(", vol", Articles_collection_modified!A441) - 5), MID(Articles_collection_modified!A441, FIND(",vol", Articles_collection_modified!A441) + 4, FIND(",", Articles_collection_modified!A441, FIND(",vol", Articles_collection_modified!A441) + 4) - FIND(",vol",Articles_collection_modified!A441) - 4))</f>
        <v>9</v>
      </c>
      <c r="D441" t="str">
        <f>IF(ISNUMBER(FIND(", 20", Articles_collection_modified!A441)), MID(Articles_collection_modified!A441, FIND(", 20", Articles_collection_modified!A441) + 2, FIND(",", Articles_collection_modified!A441, FIND(", 20", Articles_collection_modified!A441) + 2) - FIND(", 20", Articles_collection_modified!A441) - 2), MID(Articles_collection_modified!A441, FIND(",20", Articles_collection_modified!A441) + 1, FIND(",", Articles_collection_modified!A441, FIND(",20", Articles_collection_modified!A441) + 1) - FIND(",20", Articles_collection_modified!A441) - 1))</f>
        <v>2025-w10</v>
      </c>
      <c r="E441" t="str">
        <f t="shared" si="12"/>
        <v>2025</v>
      </c>
      <c r="F441" t="str">
        <f t="shared" si="13"/>
        <v>10</v>
      </c>
      <c r="G441" t="str" cm="1">
        <f t="array" ref="G441">_xlfn.TEXTJOIN(", ", TRUE, IF(ISNUMBER(SEARCH(Index!$A$8:$A$22, Articles_collection_modified!A441)), Index!$A$8:$A$22, ""))</f>
        <v>Crane, Mobile</v>
      </c>
      <c r="H441" t="str" cm="1">
        <f t="array" ref="H441">IFERROR(INDEX(Index!$A$8:$A$22, MATCH(TRUE, ISNUMBER(SEARCH(Index!$A$8:$A$22, Articles_collection_modified!A441)), 0)), "")</f>
        <v>Crane</v>
      </c>
      <c r="I441" t="str" cm="1">
        <f t="array" ref="I441">IFERROR(INDEX(Index!$A$3:$A$5, MATCH(TRUE, ISNUMBER(SEARCH(Index!$A$3:$A$5, Articles_collection_modified!A441)), 0)), "")</f>
        <v>product release</v>
      </c>
      <c r="J441" t="str" cm="1">
        <f t="array" ref="J441">IFERROR(INDEX(Index!$A$25:$A$69, MATCH(TRUE, ISNUMBER(SEARCH(Index!$A$25:$A$69, Articles_collection_modified!A441)), 0)), "")</f>
        <v>System</v>
      </c>
      <c r="K441" t="str" cm="1">
        <f t="array" ref="K441">IFERROR(INDEX(Index!$C$3:$C$5, MATCH(TRUE, ISNUMBER(SEARCH(Index!$C$3:$C$5, Articles_collection_modified!A441)), 0)), "")</f>
        <v>H1</v>
      </c>
      <c r="L441" t="str" cm="1">
        <f t="array" ref="L441">_xlfn.TEXTJOIN(", ", TRUE, IF(ISNUMBER(SEARCH(Index!$C$8:$C$58, Articles_collection_modified!A441)), Index!$C$8:$C$58, ""))</f>
        <v>HA-1</v>
      </c>
      <c r="M441" t="str" cm="1">
        <f t="array" ref="M441">_xlfn.TEXTJOIN(", ", TRUE, IFERROR(VLOOKUP(_xlfn.TEXTSPLIT(L441, ", "), Index!$C$8:$D$58, 2, FALSE), ""))</f>
        <v>Green &amp; Connected Construction site</v>
      </c>
      <c r="N441" t="str" cm="1">
        <f t="array" ref="N441">_xlfn.TEXTJOIN(", ", TRUE, _xlfn.UNIQUE(_xlfn.FILTERXML("&lt;t&gt;&lt;s&gt;" &amp; SUBSTITUTE(_xlfn.TEXTJOIN(", ", TRUE, _xlfn.UNIQUE(_xlfn._xlws.FILTER(IFERROR(VLOOKUP(LEFT(_xlfn.TEXTSPLIT(L441, ", "), FIND("-", _xlfn.TEXTSPLIT(L441, ", ")) - 1), Index!$F$8:$G$13, 2, FALSE), ""), IFERROR(VLOOKUP(LEFT(_xlfn.TEXTSPLIT(L441, ", "), FIND("-", _xlfn.TEXTSPLIT(L441, ", ")) - 1), Index!$F$8:$G$13, 2, FALSE), "") &lt;&gt; ""))), ", ", "&lt;/s&gt;&lt;s&gt;") &amp; "&lt;/s&gt;&lt;/t&gt;", "//s[normalize-space()]")))</f>
        <v>Hydraulic Applications Ecosystem</v>
      </c>
      <c r="O441" t="str" cm="1">
        <f t="array" ref="O441">IFERROR(INDEX(Index!$C$8:$C$58, MATCH(TRUE, ISNUMBER(SEARCH(Index!$C$8:$C$58, Articles_collection_modified!A441)), 0)), "")</f>
        <v>HA-1</v>
      </c>
      <c r="P441" t="str">
        <f>IFERROR(VLOOKUP(LEFT(O441, FIND("-", O441)-1), Index!$F$8:$G$13, 2, FALSE), "Not Found")</f>
        <v>Hydraulic Applications Ecosystem</v>
      </c>
      <c r="Q441" t="str">
        <f>IFERROR(VLOOKUP(O441, Index!$C$8:$D$58, 2, FALSE), "Not Found")</f>
        <v>Green &amp; Connected Construction site</v>
      </c>
    </row>
    <row r="442" spans="1:17" x14ac:dyDescent="0.3">
      <c r="A442" t="str">
        <f>LEFT(Articles_collection_modified!A442, FIND(",", Articles_collection_modified!A442) - 1)</f>
        <v>Sennebogen to present upgraded material handler at Bauma | Industrial Vehicle Technology International</v>
      </c>
      <c r="B442" t="str">
        <f>MID(Articles_collection_modified!A442, FIND(",", Articles_collection_modified!A442) + 1, FIND(",", Articles_collection_modified!A442, FIND(",", Articles_collection_modified!A442) + 1) - FIND(",", Articles_collection_modified!A442) - 1)</f>
        <v>https://www.ivtinternational.com/news/construction/sennebogen-to-present-upgraded-material-handler-at-bauma.html?utm_campaign=13th%20March&amp;utm_content=READ%20MORE&amp;utm_term=https%3A%2F%2Fwww.ivtinternational.com%2Fnews%2Fconstruction%2Fsennebogen-to-present-upgraded-material-handler-at-bauma.html&amp;utm_medium=email&amp;utm_source=Industrial%20Vehicle%20Technology</v>
      </c>
      <c r="C442" t="str">
        <f>IF(ISNUMBER(FIND(", vol",Articles_collection_modified!A442)), MID(Articles_collection_modified!A442, FIND(", vol", Articles_collection_modified!A442) + 5, FIND(",", Articles_collection_modified!A442, FIND(", vol", Articles_collection_modified!A442) + 5) - FIND(", vol", Articles_collection_modified!A442) - 5), MID(Articles_collection_modified!A442, FIND(",vol", Articles_collection_modified!A442) + 4, FIND(",", Articles_collection_modified!A442, FIND(",vol", Articles_collection_modified!A442) + 4) - FIND(",vol",Articles_collection_modified!A442) - 4))</f>
        <v>9</v>
      </c>
      <c r="D442" t="str">
        <f>IF(ISNUMBER(FIND(", 20", Articles_collection_modified!A442)), MID(Articles_collection_modified!A442, FIND(", 20", Articles_collection_modified!A442) + 2, FIND(",", Articles_collection_modified!A442, FIND(", 20", Articles_collection_modified!A442) + 2) - FIND(", 20", Articles_collection_modified!A442) - 2), MID(Articles_collection_modified!A442, FIND(",20", Articles_collection_modified!A442) + 1, FIND(",", Articles_collection_modified!A442, FIND(",20", Articles_collection_modified!A442) + 1) - FIND(",20", Articles_collection_modified!A442) - 1))</f>
        <v>2025-w10</v>
      </c>
      <c r="E442" t="str">
        <f t="shared" si="12"/>
        <v>2025</v>
      </c>
      <c r="F442" t="str">
        <f t="shared" si="13"/>
        <v>10</v>
      </c>
      <c r="G442" t="str" cm="1">
        <f t="array" ref="G442">_xlfn.TEXTJOIN(", ", TRUE, IF(ISNUMBER(SEARCH(Index!$A$8:$A$22, Articles_collection_modified!A442)), Index!$A$8:$A$22, ""))</f>
        <v>Mobile</v>
      </c>
      <c r="H442" t="str" cm="1">
        <f t="array" ref="H442">IFERROR(INDEX(Index!$A$8:$A$22, MATCH(TRUE, ISNUMBER(SEARCH(Index!$A$8:$A$22, Articles_collection_modified!A442)), 0)), "")</f>
        <v>Mobile</v>
      </c>
      <c r="I442" t="str" cm="1">
        <f t="array" ref="I442">IFERROR(INDEX(Index!$A$3:$A$5, MATCH(TRUE, ISNUMBER(SEARCH(Index!$A$3:$A$5, Articles_collection_modified!A442)), 0)), "")</f>
        <v>product release</v>
      </c>
      <c r="J442" t="str" cm="1">
        <f t="array" ref="J442">IFERROR(INDEX(Index!$A$25:$A$69, MATCH(TRUE, ISNUMBER(SEARCH(Index!$A$25:$A$69, Articles_collection_modified!A442)), 0)), "")</f>
        <v>System</v>
      </c>
      <c r="K442" t="str" cm="1">
        <f t="array" ref="K442">IFERROR(INDEX(Index!$C$3:$C$5, MATCH(TRUE, ISNUMBER(SEARCH(Index!$C$3:$C$5, Articles_collection_modified!A442)), 0)), "")</f>
        <v>H1</v>
      </c>
      <c r="L442" t="str" cm="1">
        <f t="array" ref="L442">_xlfn.TEXTJOIN(", ", TRUE, IF(ISNUMBER(SEARCH(Index!$C$8:$C$58, Articles_collection_modified!A442)), Index!$C$8:$C$58, ""))</f>
        <v>HA-4</v>
      </c>
      <c r="M442" t="str" cm="1">
        <f t="array" ref="M442">_xlfn.TEXTJOIN(", ", TRUE, IFERROR(VLOOKUP(_xlfn.TEXTSPLIT(L442, ", "), Index!$C$8:$D$58, 2, FALSE), ""))</f>
        <v>Autonomous Material Handling</v>
      </c>
      <c r="N442" t="str" cm="1">
        <f t="array" ref="N442">_xlfn.TEXTJOIN(", ", TRUE, _xlfn.UNIQUE(_xlfn.FILTERXML("&lt;t&gt;&lt;s&gt;" &amp; SUBSTITUTE(_xlfn.TEXTJOIN(", ", TRUE, _xlfn.UNIQUE(_xlfn._xlws.FILTER(IFERROR(VLOOKUP(LEFT(_xlfn.TEXTSPLIT(L442, ", "), FIND("-", _xlfn.TEXTSPLIT(L442, ", ")) - 1), Index!$F$8:$G$13, 2, FALSE), ""), IFERROR(VLOOKUP(LEFT(_xlfn.TEXTSPLIT(L442, ", "), FIND("-", _xlfn.TEXTSPLIT(L442, ", ")) - 1), Index!$F$8:$G$13, 2, FALSE), "") &lt;&gt; ""))), ", ", "&lt;/s&gt;&lt;s&gt;") &amp; "&lt;/s&gt;&lt;/t&gt;", "//s[normalize-space()]")))</f>
        <v>Hydraulic Applications Ecosystem</v>
      </c>
      <c r="O442" t="str" cm="1">
        <f t="array" ref="O442">IFERROR(INDEX(Index!$C$8:$C$58, MATCH(TRUE, ISNUMBER(SEARCH(Index!$C$8:$C$58, Articles_collection_modified!A442)), 0)), "")</f>
        <v>HA-4</v>
      </c>
      <c r="P442" t="str">
        <f>IFERROR(VLOOKUP(LEFT(O442, FIND("-", O442)-1), Index!$F$8:$G$13, 2, FALSE), "Not Found")</f>
        <v>Hydraulic Applications Ecosystem</v>
      </c>
      <c r="Q442" t="str">
        <f>IFERROR(VLOOKUP(O442, Index!$C$8:$D$58, 2, FALSE), "Not Found")</f>
        <v>Autonomous Material Handling</v>
      </c>
    </row>
    <row r="443" spans="1:17" x14ac:dyDescent="0.3">
      <c r="A443" t="str">
        <f>LEFT(Articles_collection_modified!A443, FIND(",", Articles_collection_modified!A443) - 1)</f>
        <v>Yanmar to launch new Electrification Unit for compact off-highway machinery | Industrial Vehicle Technology International</v>
      </c>
      <c r="B443" t="str">
        <f>MID(Articles_collection_modified!A443, FIND(",", Articles_collection_modified!A443) + 1, FIND(",", Articles_collection_modified!A443, FIND(",", Articles_collection_modified!A443) + 1) - FIND(",", Articles_collection_modified!A443) - 1)</f>
        <v>https://www.ivtinternational.com/news/hybrid-electric-vehicles/yanmar-to-launch-new-electrification-unit-for-compact-off-highway-machinery.html?utm_campaign=13th%20March&amp;utm_content=READ%20MORE&amp;utm_term=https%3A%2F%2Fwww.ivtinternational.com%2Fnews%2Fhybrid-electric-vehicles%2Fyanmar-to-launch-new-electrification-unit-for-compact-off-highway-machinery.html&amp;utm_medium=email&amp;utm_source=Industrial%20Vehicle%20Technology</v>
      </c>
      <c r="C443" t="str">
        <f>IF(ISNUMBER(FIND(", vol",Articles_collection_modified!A443)), MID(Articles_collection_modified!A443, FIND(", vol", Articles_collection_modified!A443) + 5, FIND(",", Articles_collection_modified!A443, FIND(", vol", Articles_collection_modified!A443) + 5) - FIND(", vol", Articles_collection_modified!A443) - 5), MID(Articles_collection_modified!A443, FIND(",vol", Articles_collection_modified!A443) + 4, FIND(",", Articles_collection_modified!A443, FIND(",vol", Articles_collection_modified!A443) + 4) - FIND(",vol",Articles_collection_modified!A443) - 4))</f>
        <v>9</v>
      </c>
      <c r="D443" t="str">
        <f>IF(ISNUMBER(FIND(", 20", Articles_collection_modified!A443)), MID(Articles_collection_modified!A443, FIND(", 20", Articles_collection_modified!A443) + 2, FIND(",", Articles_collection_modified!A443, FIND(", 20", Articles_collection_modified!A443) + 2) - FIND(", 20", Articles_collection_modified!A443) - 2), MID(Articles_collection_modified!A443, FIND(",20", Articles_collection_modified!A443) + 1, FIND(",", Articles_collection_modified!A443, FIND(",20", Articles_collection_modified!A443) + 1) - FIND(",20", Articles_collection_modified!A443) - 1))</f>
        <v>2025-w10</v>
      </c>
      <c r="E443" t="str">
        <f t="shared" si="12"/>
        <v>2025</v>
      </c>
      <c r="F443" t="str">
        <f t="shared" si="13"/>
        <v>10</v>
      </c>
      <c r="G443" t="str" cm="1">
        <f t="array" ref="G443">_xlfn.TEXTJOIN(", ", TRUE, IF(ISNUMBER(SEARCH(Index!$A$8:$A$22, Articles_collection_modified!A443)), Index!$A$8:$A$22, ""))</f>
        <v>Electrification, Electronics, Mobile</v>
      </c>
      <c r="H443" t="str" cm="1">
        <f t="array" ref="H443">IFERROR(INDEX(Index!$A$8:$A$22, MATCH(TRUE, ISNUMBER(SEARCH(Index!$A$8:$A$22, Articles_collection_modified!A443)), 0)), "")</f>
        <v>Electrification</v>
      </c>
      <c r="I443" t="str" cm="1">
        <f t="array" ref="I443">IFERROR(INDEX(Index!$A$3:$A$5, MATCH(TRUE, ISNUMBER(SEARCH(Index!$A$3:$A$5, Articles_collection_modified!A443)), 0)), "")</f>
        <v>product release</v>
      </c>
      <c r="J443" t="str" cm="1">
        <f t="array" ref="J443">IFERROR(INDEX(Index!$A$25:$A$69, MATCH(TRUE, ISNUMBER(SEARCH(Index!$A$25:$A$69, Articles_collection_modified!A443)), 0)), "")</f>
        <v>System</v>
      </c>
      <c r="K443" t="str" cm="1">
        <f t="array" ref="K443">IFERROR(INDEX(Index!$C$3:$C$5, MATCH(TRUE, ISNUMBER(SEARCH(Index!$C$3:$C$5, Articles_collection_modified!A443)), 0)), "")</f>
        <v>H1</v>
      </c>
      <c r="L443" t="str" cm="1">
        <f t="array" ref="L443">_xlfn.TEXTJOIN(", ", TRUE, IF(ISNUMBER(SEARCH(Index!$C$8:$C$58, Articles_collection_modified!A443)), Index!$C$8:$C$58, ""))</f>
        <v>ES-2</v>
      </c>
      <c r="M443" t="str" cm="1">
        <f t="array" ref="M443">_xlfn.TEXTJOIN(", ", TRUE, IFERROR(VLOOKUP(_xlfn.TEXTSPLIT(L443, ", "), Index!$C$8:$D$58, 2, FALSE), ""))</f>
        <v>Enhanced Emission Policy</v>
      </c>
      <c r="N443" t="str" cm="1">
        <f t="array" ref="N443">_xlfn.TEXTJOIN(", ", TRUE, _xlfn.UNIQUE(_xlfn.FILTERXML("&lt;t&gt;&lt;s&gt;" &amp; SUBSTITUTE(_xlfn.TEXTJOIN(", ", TRUE, _xlfn.UNIQUE(_xlfn._xlws.FILTER(IFERROR(VLOOKUP(LEFT(_xlfn.TEXTSPLIT(L443, ", "), FIND("-", _xlfn.TEXTSPLIT(L443, ", ")) - 1), Index!$F$8:$G$13, 2, FALSE), ""), IFERROR(VLOOKUP(LEFT(_xlfn.TEXTSPLIT(L443, ", "), FIND("-", _xlfn.TEXTSPLIT(L443, ", ")) - 1), Index!$F$8:$G$13, 2, FALSE), "") &lt;&gt; ""))), ", ", "&lt;/s&gt;&lt;s&gt;") &amp; "&lt;/s&gt;&lt;/t&gt;", "//s[normalize-space()]")))</f>
        <v>Ecological Sustainability</v>
      </c>
      <c r="O443" t="str" cm="1">
        <f t="array" ref="O443">IFERROR(INDEX(Index!$C$8:$C$58, MATCH(TRUE, ISNUMBER(SEARCH(Index!$C$8:$C$58, Articles_collection_modified!A443)), 0)), "")</f>
        <v>ES-2</v>
      </c>
      <c r="P443" t="str">
        <f>IFERROR(VLOOKUP(LEFT(O443, FIND("-", O443)-1), Index!$F$8:$G$13, 2, FALSE), "Not Found")</f>
        <v>Ecological Sustainability</v>
      </c>
      <c r="Q443" t="str">
        <f>IFERROR(VLOOKUP(O443, Index!$C$8:$D$58, 2, FALSE), "Not Found")</f>
        <v>Enhanced Emission Policy</v>
      </c>
    </row>
    <row r="444" spans="1:17" x14ac:dyDescent="0.3">
      <c r="A444" t="str">
        <f>LEFT(Articles_collection_modified!A444, FIND(",", Articles_collection_modified!A444) - 1)</f>
        <v>The Case for Recalibrating Europeâ€™s Hydrogen Strategy - RMI</v>
      </c>
      <c r="B444" t="str">
        <f>MID(Articles_collection_modified!A444, FIND(",", Articles_collection_modified!A444) + 1, FIND(",", Articles_collection_modified!A444, FIND(",", Articles_collection_modified!A444) + 1) - FIND(",", Articles_collection_modified!A444) - 1)</f>
        <v>https://rmi.org/the-case-for-re-calibrating-europes-hydrogen-strategy/?utm_medium=email&amp;utm_source=spark&amp;utm_content=spark&amp;utm_campaign=2025_03_13</v>
      </c>
      <c r="C444" t="str">
        <f>IF(ISNUMBER(FIND(", vol",Articles_collection_modified!A444)), MID(Articles_collection_modified!A444, FIND(", vol", Articles_collection_modified!A444) + 5, FIND(",", Articles_collection_modified!A444, FIND(", vol", Articles_collection_modified!A444) + 5) - FIND(", vol", Articles_collection_modified!A444) - 5), MID(Articles_collection_modified!A444, FIND(",vol", Articles_collection_modified!A444) + 4, FIND(",", Articles_collection_modified!A444, FIND(",vol", Articles_collection_modified!A444) + 4) - FIND(",vol",Articles_collection_modified!A444) - 4))</f>
        <v>9</v>
      </c>
      <c r="D444" t="str">
        <f>IF(ISNUMBER(FIND(", 20", Articles_collection_modified!A444)), MID(Articles_collection_modified!A444, FIND(", 20", Articles_collection_modified!A444) + 2, FIND(",", Articles_collection_modified!A444, FIND(", 20", Articles_collection_modified!A444) + 2) - FIND(", 20", Articles_collection_modified!A444) - 2), MID(Articles_collection_modified!A444, FIND(",20", Articles_collection_modified!A444) + 1, FIND(",", Articles_collection_modified!A444, FIND(",20", Articles_collection_modified!A444) + 1) - FIND(",20", Articles_collection_modified!A444) - 1))</f>
        <v>2025-w10</v>
      </c>
      <c r="E444" t="str">
        <f t="shared" si="12"/>
        <v>2025</v>
      </c>
      <c r="F444" t="str">
        <f t="shared" si="13"/>
        <v>10</v>
      </c>
      <c r="G444" t="str" cm="1">
        <f t="array" ref="G444">_xlfn.TEXTJOIN(", ", TRUE, IF(ISNUMBER(SEARCH(Index!$A$8:$A$22, Articles_collection_modified!A444)), Index!$A$8:$A$22, ""))</f>
        <v>Sustainability</v>
      </c>
      <c r="H444" t="str" cm="1">
        <f t="array" ref="H444">IFERROR(INDEX(Index!$A$8:$A$22, MATCH(TRUE, ISNUMBER(SEARCH(Index!$A$8:$A$22, Articles_collection_modified!A444)), 0)), "")</f>
        <v>Sustainability</v>
      </c>
      <c r="I444" t="str" cm="1">
        <f t="array" ref="I444">IFERROR(INDEX(Index!$A$3:$A$5, MATCH(TRUE, ISNUMBER(SEARCH(Index!$A$3:$A$5, Articles_collection_modified!A444)), 0)), "")</f>
        <v>SEEP</v>
      </c>
      <c r="J444" t="str" cm="1">
        <f t="array" ref="J444">IFERROR(INDEX(Index!$A$25:$A$69, MATCH(TRUE, ISNUMBER(SEARCH(Index!$A$25:$A$69, Articles_collection_modified!A444)), 0)), "")</f>
        <v>market development</v>
      </c>
      <c r="K444" t="str" cm="1">
        <f t="array" ref="K444">IFERROR(INDEX(Index!$C$3:$C$5, MATCH(TRUE, ISNUMBER(SEARCH(Index!$C$3:$C$5, Articles_collection_modified!A444)), 0)), "")</f>
        <v>H2</v>
      </c>
      <c r="L444" t="str" cm="1">
        <f t="array" ref="L444">_xlfn.TEXTJOIN(", ", TRUE, IF(ISNUMBER(SEARCH(Index!$C$8:$C$58, Articles_collection_modified!A444)), Index!$C$8:$C$58, ""))</f>
        <v>NB-6</v>
      </c>
      <c r="M444" t="str" cm="1">
        <f t="array" ref="M444">_xlfn.TEXTJOIN(", ", TRUE, IFERROR(VLOOKUP(_xlfn.TEXTSPLIT(L444, ", "), Index!$C$8:$D$58, 2, FALSE), ""))</f>
        <v>Green Energy System</v>
      </c>
      <c r="N444" t="str" cm="1">
        <f t="array" ref="N444">_xlfn.TEXTJOIN(", ", TRUE, _xlfn.UNIQUE(_xlfn.FILTERXML("&lt;t&gt;&lt;s&gt;" &amp; SUBSTITUTE(_xlfn.TEXTJOIN(", ", TRUE, _xlfn.UNIQUE(_xlfn._xlws.FILTER(IFERROR(VLOOKUP(LEFT(_xlfn.TEXTSPLIT(L444, ", "), FIND("-", _xlfn.TEXTSPLIT(L444, ", ")) - 1), Index!$F$8:$G$13, 2, FALSE), ""), IFERROR(VLOOKUP(LEFT(_xlfn.TEXTSPLIT(L444, ", "), FIND("-", _xlfn.TEXTSPLIT(L444, ", ")) - 1), Index!$F$8:$G$13, 2, FALSE), "") &lt;&gt; ""))), ", ", "&lt;/s&gt;&lt;s&gt;") &amp; "&lt;/s&gt;&lt;/t&gt;", "//s[normalize-space()]")))</f>
        <v>New Business</v>
      </c>
      <c r="O444" t="str" cm="1">
        <f t="array" ref="O444">IFERROR(INDEX(Index!$C$8:$C$58, MATCH(TRUE, ISNUMBER(SEARCH(Index!$C$8:$C$58, Articles_collection_modified!A444)), 0)), "")</f>
        <v>NB-6</v>
      </c>
      <c r="P444" t="str">
        <f>IFERROR(VLOOKUP(LEFT(O444, FIND("-", O444)-1), Index!$F$8:$G$13, 2, FALSE), "Not Found")</f>
        <v>New Business</v>
      </c>
      <c r="Q444" t="str">
        <f>IFERROR(VLOOKUP(O444, Index!$C$8:$D$58, 2, FALSE), "Not Found")</f>
        <v>Green Energy System</v>
      </c>
    </row>
    <row r="445" spans="1:17" x14ac:dyDescent="0.3">
      <c r="A445" t="str">
        <f>LEFT(Articles_collection_modified!A445, FIND(",", Articles_collection_modified!A445) - 1)</f>
        <v>Sandvik launches new electric product</v>
      </c>
      <c r="B445" t="str">
        <f>MID(Articles_collection_modified!A445, FIND(",", Articles_collection_modified!A445) + 1, FIND(",", Articles_collection_modified!A445, FIND(",", Articles_collection_modified!A445) + 1) - FIND(",", Articles_collection_modified!A445) - 1)</f>
        <v>https://www.constructionbriefing.com/news/sandvik-launches-new-electric/8051495.article?utm_source=newsletter&amp;utm_medium=email&amp;utm_campaign=construction-europe-2025-03-12&amp;encoded_email=bS5nYXZhZ25pbkBoYXdlLmF0</v>
      </c>
      <c r="C445" t="str">
        <f>IF(ISNUMBER(FIND(", vol",Articles_collection_modified!A445)), MID(Articles_collection_modified!A445, FIND(", vol", Articles_collection_modified!A445) + 5, FIND(",", Articles_collection_modified!A445, FIND(", vol", Articles_collection_modified!A445) + 5) - FIND(", vol", Articles_collection_modified!A445) - 5), MID(Articles_collection_modified!A445, FIND(",vol", Articles_collection_modified!A445) + 4, FIND(",", Articles_collection_modified!A445, FIND(",vol", Articles_collection_modified!A445) + 4) - FIND(",vol",Articles_collection_modified!A445) - 4))</f>
        <v>9</v>
      </c>
      <c r="D445" t="str">
        <f>IF(ISNUMBER(FIND(", 20", Articles_collection_modified!A445)), MID(Articles_collection_modified!A445, FIND(", 20", Articles_collection_modified!A445) + 2, FIND(",", Articles_collection_modified!A445, FIND(", 20", Articles_collection_modified!A445) + 2) - FIND(", 20", Articles_collection_modified!A445) - 2), MID(Articles_collection_modified!A445, FIND(",20", Articles_collection_modified!A445) + 1, FIND(",", Articles_collection_modified!A445, FIND(",20", Articles_collection_modified!A445) + 1) - FIND(",20", Articles_collection_modified!A445) - 1))</f>
        <v>2025-w09</v>
      </c>
      <c r="E445" t="str">
        <f t="shared" si="12"/>
        <v>2025</v>
      </c>
      <c r="F445" t="str">
        <f t="shared" si="13"/>
        <v>09</v>
      </c>
      <c r="G445" t="str" cm="1">
        <f t="array" ref="G445">_xlfn.TEXTJOIN(", ", TRUE, IF(ISNUMBER(SEARCH(Index!$A$8:$A$22, Articles_collection_modified!A445)), Index!$A$8:$A$22, ""))</f>
        <v>Electrification, Mobile</v>
      </c>
      <c r="H445" t="str" cm="1">
        <f t="array" ref="H445">IFERROR(INDEX(Index!$A$8:$A$22, MATCH(TRUE, ISNUMBER(SEARCH(Index!$A$8:$A$22, Articles_collection_modified!A445)), 0)), "")</f>
        <v>Electrification</v>
      </c>
      <c r="I445" t="str" cm="1">
        <f t="array" ref="I445">IFERROR(INDEX(Index!$A$3:$A$5, MATCH(TRUE, ISNUMBER(SEARCH(Index!$A$3:$A$5, Articles_collection_modified!A445)), 0)), "")</f>
        <v>product release</v>
      </c>
      <c r="J445" t="str" cm="1">
        <f t="array" ref="J445">IFERROR(INDEX(Index!$A$25:$A$69, MATCH(TRUE, ISNUMBER(SEARCH(Index!$A$25:$A$69, Articles_collection_modified!A445)), 0)), "")</f>
        <v>System</v>
      </c>
      <c r="K445" t="str" cm="1">
        <f t="array" ref="K445">IFERROR(INDEX(Index!$C$3:$C$5, MATCH(TRUE, ISNUMBER(SEARCH(Index!$C$3:$C$5, Articles_collection_modified!A445)), 0)), "")</f>
        <v>H1</v>
      </c>
      <c r="L445" t="str" cm="1">
        <f t="array" ref="L445">_xlfn.TEXTJOIN(", ", TRUE, IF(ISNUMBER(SEARCH(Index!$C$8:$C$58, Articles_collection_modified!A445)), Index!$C$8:$C$58, ""))</f>
        <v>ES-2, HA-8</v>
      </c>
      <c r="M445" t="str" cm="1">
        <f t="array" ref="M445">_xlfn.TEXTJOIN(", ", TRUE, IFERROR(VLOOKUP(_xlfn.TEXTSPLIT(L445, ", "), Index!$C$8:$D$58, 2, FALSE), ""))</f>
        <v>Enhanced Emission Policy, Sustainable Mining</v>
      </c>
      <c r="N445" t="str" cm="1">
        <f t="array" ref="N445">_xlfn.TEXTJOIN(", ", TRUE, _xlfn.UNIQUE(_xlfn.FILTERXML("&lt;t&gt;&lt;s&gt;" &amp; SUBSTITUTE(_xlfn.TEXTJOIN(", ", TRUE, _xlfn.UNIQUE(_xlfn._xlws.FILTER(IFERROR(VLOOKUP(LEFT(_xlfn.TEXTSPLIT(L445, ", "), FIND("-", _xlfn.TEXTSPLIT(L445, ", ")) - 1), Index!$F$8:$G$13, 2, FALSE), ""), IFERROR(VLOOKUP(LEFT(_xlfn.TEXTSPLIT(L445, ", "), FIND("-", _xlfn.TEXTSPLIT(L445, ", ")) - 1), Index!$F$8:$G$13, 2, FALSE), "") &lt;&gt; ""))), ", ", "&lt;/s&gt;&lt;s&gt;") &amp; "&lt;/s&gt;&lt;/t&gt;", "//s[normalize-space()]")))</f>
        <v>Ecological Sustainability, Hydraulic Applications Ecosystem</v>
      </c>
      <c r="O445" t="str" cm="1">
        <f t="array" ref="O445">IFERROR(INDEX(Index!$C$8:$C$58, MATCH(TRUE, ISNUMBER(SEARCH(Index!$C$8:$C$58, Articles_collection_modified!A445)), 0)), "")</f>
        <v>ES-2</v>
      </c>
      <c r="P445" t="str">
        <f>IFERROR(VLOOKUP(LEFT(O445, FIND("-", O445)-1), Index!$F$8:$G$13, 2, FALSE), "Not Found")</f>
        <v>Ecological Sustainability</v>
      </c>
      <c r="Q445" t="str">
        <f>IFERROR(VLOOKUP(O445, Index!$C$8:$D$58, 2, FALSE), "Not Found")</f>
        <v>Enhanced Emission Policy</v>
      </c>
    </row>
    <row r="446" spans="1:17" x14ac:dyDescent="0.3">
      <c r="A446" t="str">
        <f>LEFT(Articles_collection_modified!A446, FIND(",", Articles_collection_modified!A446) - 1)</f>
        <v>AI and Software-Based Localization Solutions for Industrial Automation</v>
      </c>
      <c r="B446" t="str">
        <f>MID(Articles_collection_modified!A446, FIND(",", Articles_collection_modified!A446) + 1, FIND(",", Articles_collection_modified!A446, FIND(",", Articles_collection_modified!A446) + 1) - FIND(",", Articles_collection_modified!A446) - 1)</f>
        <v>https://www.world-of-industries.com/ai-and-software-based-localization-solutions-for-industrial-automation/</v>
      </c>
      <c r="C446" t="str">
        <f>IF(ISNUMBER(FIND(", vol",Articles_collection_modified!A446)), MID(Articles_collection_modified!A446, FIND(", vol", Articles_collection_modified!A446) + 5, FIND(",", Articles_collection_modified!A446, FIND(", vol", Articles_collection_modified!A446) + 5) - FIND(", vol", Articles_collection_modified!A446) - 5), MID(Articles_collection_modified!A446, FIND(",vol", Articles_collection_modified!A446) + 4, FIND(",", Articles_collection_modified!A446, FIND(",vol", Articles_collection_modified!A446) + 4) - FIND(",vol",Articles_collection_modified!A446) - 4))</f>
        <v>9</v>
      </c>
      <c r="D446" t="str">
        <f>IF(ISNUMBER(FIND(", 20", Articles_collection_modified!A446)), MID(Articles_collection_modified!A446, FIND(", 20", Articles_collection_modified!A446) + 2, FIND(",", Articles_collection_modified!A446, FIND(", 20", Articles_collection_modified!A446) + 2) - FIND(", 20", Articles_collection_modified!A446) - 2), MID(Articles_collection_modified!A446, FIND(",20", Articles_collection_modified!A446) + 1, FIND(",", Articles_collection_modified!A446, FIND(",20", Articles_collection_modified!A446) + 1) - FIND(",20", Articles_collection_modified!A446) - 1))</f>
        <v>2025-w09</v>
      </c>
      <c r="E446" t="str">
        <f t="shared" si="12"/>
        <v>2025</v>
      </c>
      <c r="F446" t="str">
        <f t="shared" si="13"/>
        <v>09</v>
      </c>
      <c r="G446" t="str" cm="1">
        <f t="array" ref="G446">_xlfn.TEXTJOIN(", ", TRUE, IF(ISNUMBER(SEARCH(Index!$A$8:$A$22, Articles_collection_modified!A446)), Index!$A$8:$A$22, ""))</f>
        <v>Industrial applications</v>
      </c>
      <c r="H446" t="str" cm="1">
        <f t="array" ref="H446">IFERROR(INDEX(Index!$A$8:$A$22, MATCH(TRUE, ISNUMBER(SEARCH(Index!$A$8:$A$22, Articles_collection_modified!A446)), 0)), "")</f>
        <v>Industrial applications</v>
      </c>
      <c r="I446" t="str" cm="1">
        <f t="array" ref="I446">IFERROR(INDEX(Index!$A$3:$A$5, MATCH(TRUE, ISNUMBER(SEARCH(Index!$A$3:$A$5, Articles_collection_modified!A446)), 0)), "")</f>
        <v>SEEP</v>
      </c>
      <c r="J446" t="str" cm="1">
        <f t="array" ref="J446">IFERROR(INDEX(Index!$A$25:$A$69, MATCH(TRUE, ISNUMBER(SEARCH(Index!$A$25:$A$69, Articles_collection_modified!A446)), 0)), "")</f>
        <v>m&amp;a</v>
      </c>
      <c r="K446" t="str" cm="1">
        <f t="array" ref="K446">IFERROR(INDEX(Index!$C$3:$C$5, MATCH(TRUE, ISNUMBER(SEARCH(Index!$C$3:$C$5, Articles_collection_modified!A446)), 0)), "")</f>
        <v>H1</v>
      </c>
      <c r="L446" t="str" cm="1">
        <f t="array" ref="L446">_xlfn.TEXTJOIN(", ", TRUE, IF(ISNUMBER(SEARCH(Index!$C$8:$C$58, Articles_collection_modified!A446)), Index!$C$8:$C$58, ""))</f>
        <v>HA-4, IPr-4</v>
      </c>
      <c r="M446" t="str" cm="1">
        <f t="array" ref="M446">_xlfn.TEXTJOIN(", ", TRUE, IFERROR(VLOOKUP(_xlfn.TEXTSPLIT(L446, ", "), Index!$C$8:$D$58, 2, FALSE), ""))</f>
        <v>Autonomous Material Handling, Autonomus Intralofistic</v>
      </c>
      <c r="N446" t="str" cm="1">
        <f t="array" ref="N446">_xlfn.TEXTJOIN(", ", TRUE, _xlfn.UNIQUE(_xlfn.FILTERXML("&lt;t&gt;&lt;s&gt;" &amp; SUBSTITUTE(_xlfn.TEXTJOIN(", ", TRUE, _xlfn.UNIQUE(_xlfn._xlws.FILTER(IFERROR(VLOOKUP(LEFT(_xlfn.TEXTSPLIT(L446, ", "), FIND("-", _xlfn.TEXTSPLIT(L446, ", ")) - 1), Index!$F$8:$G$13, 2, FALSE), ""), IFERROR(VLOOKUP(LEFT(_xlfn.TEXTSPLIT(L446, ", "), FIND("-", _xlfn.TEXTSPLIT(L446, ", ")) - 1), Index!$F$8:$G$13, 2, FALSE), "") &lt;&gt; ""))), ", ", "&lt;/s&gt;&lt;s&gt;") &amp; "&lt;/s&gt;&lt;/t&gt;", "//s[normalize-space()]")))</f>
        <v>Hydraulic Applications Ecosystem, Intelligent Production</v>
      </c>
      <c r="O446" t="str" cm="1">
        <f t="array" ref="O446">IFERROR(INDEX(Index!$C$8:$C$58, MATCH(TRUE, ISNUMBER(SEARCH(Index!$C$8:$C$58, Articles_collection_modified!A446)), 0)), "")</f>
        <v>HA-4</v>
      </c>
      <c r="P446" t="str">
        <f>IFERROR(VLOOKUP(LEFT(O446, FIND("-", O446)-1), Index!$F$8:$G$13, 2, FALSE), "Not Found")</f>
        <v>Hydraulic Applications Ecosystem</v>
      </c>
      <c r="Q446" t="str">
        <f>IFERROR(VLOOKUP(O446, Index!$C$8:$D$58, 2, FALSE), "Not Found")</f>
        <v>Autonomous Material Handling</v>
      </c>
    </row>
    <row r="447" spans="1:17" x14ac:dyDescent="0.3">
      <c r="A447" t="str">
        <f>LEFT(Articles_collection_modified!A447, FIND(",", Articles_collection_modified!A447) - 1)</f>
        <v>Palazzani to launch eco spiders at Bauma</v>
      </c>
      <c r="B447" t="str">
        <f>MID(Articles_collection_modified!A447, FIND(",", Articles_collection_modified!A447) + 1, FIND(",", Articles_collection_modified!A447, FIND(",", Articles_collection_modified!A447) + 1) - FIND(",", Articles_collection_modified!A447) - 1)</f>
        <v>https://www.accessbriefing.com/news/palazzani-to-launch-eco-spiders-at-bauma/8051554.article?utm_source=newsletter&amp;utm_medium=email&amp;utm_campaign=access-international-2025-03-11&amp;encoded_email=bS5nYXZhZ25pbkBoYXdlLmF0</v>
      </c>
      <c r="C447" t="str">
        <f>IF(ISNUMBER(FIND(", vol",Articles_collection_modified!A447)), MID(Articles_collection_modified!A447, FIND(", vol", Articles_collection_modified!A447) + 5, FIND(",", Articles_collection_modified!A447, FIND(", vol", Articles_collection_modified!A447) + 5) - FIND(", vol", Articles_collection_modified!A447) - 5), MID(Articles_collection_modified!A447, FIND(",vol", Articles_collection_modified!A447) + 4, FIND(",", Articles_collection_modified!A447, FIND(",vol", Articles_collection_modified!A447) + 4) - FIND(",vol",Articles_collection_modified!A447) - 4))</f>
        <v>9</v>
      </c>
      <c r="D447" t="str">
        <f>IF(ISNUMBER(FIND(", 20", Articles_collection_modified!A447)), MID(Articles_collection_modified!A447, FIND(", 20", Articles_collection_modified!A447) + 2, FIND(",", Articles_collection_modified!A447, FIND(", 20", Articles_collection_modified!A447) + 2) - FIND(", 20", Articles_collection_modified!A447) - 2), MID(Articles_collection_modified!A447, FIND(",20", Articles_collection_modified!A447) + 1, FIND(",", Articles_collection_modified!A447, FIND(",20", Articles_collection_modified!A447) + 1) - FIND(",20", Articles_collection_modified!A447) - 1))</f>
        <v>2025-w09</v>
      </c>
      <c r="E447" t="str">
        <f t="shared" si="12"/>
        <v>2025</v>
      </c>
      <c r="F447" t="str">
        <f t="shared" si="13"/>
        <v>09</v>
      </c>
      <c r="G447" t="str" cm="1">
        <f t="array" ref="G447">_xlfn.TEXTJOIN(", ", TRUE, IF(ISNUMBER(SEARCH(Index!$A$8:$A$22, Articles_collection_modified!A447)), Index!$A$8:$A$22, ""))</f>
        <v>Crane, Electrification, Mobile</v>
      </c>
      <c r="H447" t="str" cm="1">
        <f t="array" ref="H447">IFERROR(INDEX(Index!$A$8:$A$22, MATCH(TRUE, ISNUMBER(SEARCH(Index!$A$8:$A$22, Articles_collection_modified!A447)), 0)), "")</f>
        <v>Crane</v>
      </c>
      <c r="I447" t="str" cm="1">
        <f t="array" ref="I447">IFERROR(INDEX(Index!$A$3:$A$5, MATCH(TRUE, ISNUMBER(SEARCH(Index!$A$3:$A$5, Articles_collection_modified!A447)), 0)), "")</f>
        <v>product release</v>
      </c>
      <c r="J447" t="str" cm="1">
        <f t="array" ref="J447">IFERROR(INDEX(Index!$A$25:$A$69, MATCH(TRUE, ISNUMBER(SEARCH(Index!$A$25:$A$69, Articles_collection_modified!A447)), 0)), "")</f>
        <v>System</v>
      </c>
      <c r="K447" t="str" cm="1">
        <f t="array" ref="K447">IFERROR(INDEX(Index!$C$3:$C$5, MATCH(TRUE, ISNUMBER(SEARCH(Index!$C$3:$C$5, Articles_collection_modified!A447)), 0)), "")</f>
        <v>H1</v>
      </c>
      <c r="L447" t="str" cm="1">
        <f t="array" ref="L447">_xlfn.TEXTJOIN(", ", TRUE, IF(ISNUMBER(SEARCH(Index!$C$8:$C$58, Articles_collection_modified!A447)), Index!$C$8:$C$58, ""))</f>
        <v>ES-1, ES-2, HA-1</v>
      </c>
      <c r="M447" t="str" cm="1">
        <f t="array" ref="M447">_xlfn.TEXTJOIN(", ", TRUE, IFERROR(VLOOKUP(_xlfn.TEXTSPLIT(L447, ", "), Index!$C$8:$D$58, 2, FALSE), ""))</f>
        <v>Green Cities, Enhanced Emission Policy, Green &amp; Connected Construction site</v>
      </c>
      <c r="N447" t="str" cm="1">
        <f t="array" ref="N447">_xlfn.TEXTJOIN(", ", TRUE, _xlfn.UNIQUE(_xlfn.FILTERXML("&lt;t&gt;&lt;s&gt;" &amp; SUBSTITUTE(_xlfn.TEXTJOIN(", ", TRUE, _xlfn.UNIQUE(_xlfn._xlws.FILTER(IFERROR(VLOOKUP(LEFT(_xlfn.TEXTSPLIT(L447, ", "), FIND("-", _xlfn.TEXTSPLIT(L447, ", ")) - 1), Index!$F$8:$G$13, 2, FALSE), ""), IFERROR(VLOOKUP(LEFT(_xlfn.TEXTSPLIT(L447, ", "), FIND("-", _xlfn.TEXTSPLIT(L447, ", ")) - 1), Index!$F$8:$G$13, 2, FALSE), "") &lt;&gt; ""))), ", ", "&lt;/s&gt;&lt;s&gt;") &amp; "&lt;/s&gt;&lt;/t&gt;", "//s[normalize-space()]")))</f>
        <v>Ecological Sustainability, Hydraulic Applications Ecosystem</v>
      </c>
      <c r="O447" t="str" cm="1">
        <f t="array" ref="O447">IFERROR(INDEX(Index!$C$8:$C$58, MATCH(TRUE, ISNUMBER(SEARCH(Index!$C$8:$C$58, Articles_collection_modified!A447)), 0)), "")</f>
        <v>ES-1</v>
      </c>
      <c r="P447" t="str">
        <f>IFERROR(VLOOKUP(LEFT(O447, FIND("-", O447)-1), Index!$F$8:$G$13, 2, FALSE), "Not Found")</f>
        <v>Ecological Sustainability</v>
      </c>
      <c r="Q447" t="str">
        <f>IFERROR(VLOOKUP(O447, Index!$C$8:$D$58, 2, FALSE), "Not Found")</f>
        <v>Green Cities</v>
      </c>
    </row>
    <row r="448" spans="1:17" x14ac:dyDescent="0.3">
      <c r="A448" t="str">
        <f>LEFT(Articles_collection_modified!A448, FIND(",", Articles_collection_modified!A448) - 1)</f>
        <v>China announces plans for major renewable projects to tackle climate change</v>
      </c>
      <c r="B448" t="str">
        <f>MID(Articles_collection_modified!A448, FIND(",", Articles_collection_modified!A448) + 1, FIND(",", Articles_collection_modified!A448, FIND(",", Articles_collection_modified!A448) + 1) - FIND(",", Articles_collection_modified!A448) - 1)</f>
        <v>https://www.reuters.com/sustainability/climate-energy/china-announces-plans-major-renewable-projects-tackle-climate-change-2025-03-05/?utm_campaign=Newsletter%20Campaign&amp;utm_medium=email&amp;_hsenc=p2ANqtz--j3XnHS-1HMQ9mkwnXdSYUQ5X81VsaMVGujCnRvo2LVr_4Cg1MGBxzRfG_JZ6S359T04VDL7o3Gp4n8fMBa8F87rRcgQ&amp;_hsmi=350574194&amp;utm_content=350574194&amp;utm_source=hs_email</v>
      </c>
      <c r="C448" t="str">
        <f>IF(ISNUMBER(FIND(", vol",Articles_collection_modified!A448)), MID(Articles_collection_modified!A448, FIND(", vol", Articles_collection_modified!A448) + 5, FIND(",", Articles_collection_modified!A448, FIND(", vol", Articles_collection_modified!A448) + 5) - FIND(", vol", Articles_collection_modified!A448) - 5), MID(Articles_collection_modified!A448, FIND(",vol", Articles_collection_modified!A448) + 4, FIND(",", Articles_collection_modified!A448, FIND(",vol", Articles_collection_modified!A448) + 4) - FIND(",vol",Articles_collection_modified!A448) - 4))</f>
        <v>9</v>
      </c>
      <c r="D448" t="str">
        <f>IF(ISNUMBER(FIND(", 20", Articles_collection_modified!A448)), MID(Articles_collection_modified!A448, FIND(", 20", Articles_collection_modified!A448) + 2, FIND(",", Articles_collection_modified!A448, FIND(", 20", Articles_collection_modified!A448) + 2) - FIND(", 20", Articles_collection_modified!A448) - 2), MID(Articles_collection_modified!A448, FIND(",20", Articles_collection_modified!A448) + 1, FIND(",", Articles_collection_modified!A448, FIND(",20", Articles_collection_modified!A448) + 1) - FIND(",20", Articles_collection_modified!A448) - 1))</f>
        <v>2025-w10</v>
      </c>
      <c r="E448" t="str">
        <f t="shared" si="12"/>
        <v>2025</v>
      </c>
      <c r="F448" t="str">
        <f t="shared" si="13"/>
        <v>10</v>
      </c>
      <c r="G448" t="str" cm="1">
        <f t="array" ref="G448">_xlfn.TEXTJOIN(", ", TRUE, IF(ISNUMBER(SEARCH(Index!$A$8:$A$22, Articles_collection_modified!A448)), Index!$A$8:$A$22, ""))</f>
        <v>Industrial applications, Sustainability</v>
      </c>
      <c r="H448" t="str" cm="1">
        <f t="array" ref="H448">IFERROR(INDEX(Index!$A$8:$A$22, MATCH(TRUE, ISNUMBER(SEARCH(Index!$A$8:$A$22, Articles_collection_modified!A448)), 0)), "")</f>
        <v>Industrial applications</v>
      </c>
      <c r="I448" t="str" cm="1">
        <f t="array" ref="I448">IFERROR(INDEX(Index!$A$3:$A$5, MATCH(TRUE, ISNUMBER(SEARCH(Index!$A$3:$A$5, Articles_collection_modified!A448)), 0)), "")</f>
        <v>SEEP</v>
      </c>
      <c r="J448" t="str" cm="1">
        <f t="array" ref="J448">IFERROR(INDEX(Index!$A$25:$A$69, MATCH(TRUE, ISNUMBER(SEARCH(Index!$A$25:$A$69, Articles_collection_modified!A448)), 0)), "")</f>
        <v>market development</v>
      </c>
      <c r="K448" t="str" cm="1">
        <f t="array" ref="K448">IFERROR(INDEX(Index!$C$3:$C$5, MATCH(TRUE, ISNUMBER(SEARCH(Index!$C$3:$C$5, Articles_collection_modified!A448)), 0)), "")</f>
        <v>H3</v>
      </c>
      <c r="L448" t="str" cm="1">
        <f t="array" ref="L448">_xlfn.TEXTJOIN(", ", TRUE, IF(ISNUMBER(SEARCH(Index!$C$8:$C$58, Articles_collection_modified!A448)), Index!$C$8:$C$58, ""))</f>
        <v>HA-2</v>
      </c>
      <c r="M448" t="str" cm="1">
        <f t="array" ref="M448">_xlfn.TEXTJOIN(", ", TRUE, IFERROR(VLOOKUP(_xlfn.TEXTSPLIT(L448, ", "), Index!$C$8:$D$58, 2, FALSE), ""))</f>
        <v>Advanced Wind Power</v>
      </c>
      <c r="N448" t="str" cm="1">
        <f t="array" ref="N448">_xlfn.TEXTJOIN(", ", TRUE, _xlfn.UNIQUE(_xlfn.FILTERXML("&lt;t&gt;&lt;s&gt;" &amp; SUBSTITUTE(_xlfn.TEXTJOIN(", ", TRUE, _xlfn.UNIQUE(_xlfn._xlws.FILTER(IFERROR(VLOOKUP(LEFT(_xlfn.TEXTSPLIT(L448, ", "), FIND("-", _xlfn.TEXTSPLIT(L448, ", ")) - 1), Index!$F$8:$G$13, 2, FALSE), ""), IFERROR(VLOOKUP(LEFT(_xlfn.TEXTSPLIT(L448, ", "), FIND("-", _xlfn.TEXTSPLIT(L448, ", ")) - 1), Index!$F$8:$G$13, 2, FALSE), "") &lt;&gt; ""))), ", ", "&lt;/s&gt;&lt;s&gt;") &amp; "&lt;/s&gt;&lt;/t&gt;", "//s[normalize-space()]")))</f>
        <v>Hydraulic Applications Ecosystem</v>
      </c>
      <c r="O448" t="str" cm="1">
        <f t="array" ref="O448">IFERROR(INDEX(Index!$C$8:$C$58, MATCH(TRUE, ISNUMBER(SEARCH(Index!$C$8:$C$58, Articles_collection_modified!A448)), 0)), "")</f>
        <v>HA-2</v>
      </c>
      <c r="P448" t="str">
        <f>IFERROR(VLOOKUP(LEFT(O448, FIND("-", O448)-1), Index!$F$8:$G$13, 2, FALSE), "Not Found")</f>
        <v>Hydraulic Applications Ecosystem</v>
      </c>
      <c r="Q448" t="str">
        <f>IFERROR(VLOOKUP(O448, Index!$C$8:$D$58, 2, FALSE), "Not Found")</f>
        <v>Advanced Wind Power</v>
      </c>
    </row>
    <row r="449" spans="1:17" x14ac:dyDescent="0.3">
      <c r="A449" t="str">
        <f>LEFT(Articles_collection_modified!A449, FIND(",", Articles_collection_modified!A449) - 1)</f>
        <v>Hyster expands lineup of electric forklifts | Industrial Vehicle Technology International</v>
      </c>
      <c r="B449" t="str">
        <f>MID(Articles_collection_modified!A449, FIND(",", Articles_collection_modified!A449) + 1, FIND(",", Articles_collection_modified!A449, FIND(",", Articles_collection_modified!A449) + 1) - FIND(",", Articles_collection_modified!A449) - 1)</f>
        <v>https://www.ivtinternational.com/news/materials-handling/hyster-expands-lineup-of-electric-forklifts.html?utm_campaign=6th%20March&amp;utm_content=READ%20MORE&amp;utm_term=https%3A%2F%2Fwww.ivtinternational.com%2Fnews%2Fmaterials-handling%2Fhyster-expands-lineup-of-electric-forklifts.html&amp;utm_medium=email&amp;utm_source=Industrial%20Vehicle%20Technology</v>
      </c>
      <c r="C449" t="str">
        <f>IF(ISNUMBER(FIND(", vol",Articles_collection_modified!A449)), MID(Articles_collection_modified!A449, FIND(", vol", Articles_collection_modified!A449) + 5, FIND(",", Articles_collection_modified!A449, FIND(", vol", Articles_collection_modified!A449) + 5) - FIND(", vol", Articles_collection_modified!A449) - 5), MID(Articles_collection_modified!A449, FIND(",vol", Articles_collection_modified!A449) + 4, FIND(",", Articles_collection_modified!A449, FIND(",vol", Articles_collection_modified!A449) + 4) - FIND(",vol",Articles_collection_modified!A449) - 4))</f>
        <v>9</v>
      </c>
      <c r="D449" t="str">
        <f>IF(ISNUMBER(FIND(", 20", Articles_collection_modified!A449)), MID(Articles_collection_modified!A449, FIND(", 20", Articles_collection_modified!A449) + 2, FIND(",", Articles_collection_modified!A449, FIND(", 20", Articles_collection_modified!A449) + 2) - FIND(", 20", Articles_collection_modified!A449) - 2), MID(Articles_collection_modified!A449, FIND(",20", Articles_collection_modified!A449) + 1, FIND(",", Articles_collection_modified!A449, FIND(",20", Articles_collection_modified!A449) + 1) - FIND(",20", Articles_collection_modified!A449) - 1))</f>
        <v>2025-w10</v>
      </c>
      <c r="E449" t="str">
        <f t="shared" si="12"/>
        <v>2025</v>
      </c>
      <c r="F449" t="str">
        <f t="shared" si="13"/>
        <v>10</v>
      </c>
      <c r="G449" t="str" cm="1">
        <f t="array" ref="G449">_xlfn.TEXTJOIN(", ", TRUE, IF(ISNUMBER(SEARCH(Index!$A$8:$A$22, Articles_collection_modified!A449)), Index!$A$8:$A$22, ""))</f>
        <v>Mobile</v>
      </c>
      <c r="H449" t="str" cm="1">
        <f t="array" ref="H449">IFERROR(INDEX(Index!$A$8:$A$22, MATCH(TRUE, ISNUMBER(SEARCH(Index!$A$8:$A$22, Articles_collection_modified!A449)), 0)), "")</f>
        <v>Mobile</v>
      </c>
      <c r="I449" t="str" cm="1">
        <f t="array" ref="I449">IFERROR(INDEX(Index!$A$3:$A$5, MATCH(TRUE, ISNUMBER(SEARCH(Index!$A$3:$A$5, Articles_collection_modified!A449)), 0)), "")</f>
        <v>product release</v>
      </c>
      <c r="J449" t="str" cm="1">
        <f t="array" ref="J449">IFERROR(INDEX(Index!$A$25:$A$69, MATCH(TRUE, ISNUMBER(SEARCH(Index!$A$25:$A$69, Articles_collection_modified!A449)), 0)), "")</f>
        <v>System</v>
      </c>
      <c r="K449" t="str" cm="1">
        <f t="array" ref="K449">IFERROR(INDEX(Index!$C$3:$C$5, MATCH(TRUE, ISNUMBER(SEARCH(Index!$C$3:$C$5, Articles_collection_modified!A449)), 0)), "")</f>
        <v>H1</v>
      </c>
      <c r="L449" t="str" cm="1">
        <f t="array" ref="L449">_xlfn.TEXTJOIN(", ", TRUE, IF(ISNUMBER(SEARCH(Index!$C$8:$C$58, Articles_collection_modified!A449)), Index!$C$8:$C$58, ""))</f>
        <v>ES-2, HA-4</v>
      </c>
      <c r="M449" t="str" cm="1">
        <f t="array" ref="M449">_xlfn.TEXTJOIN(", ", TRUE, IFERROR(VLOOKUP(_xlfn.TEXTSPLIT(L449, ", "), Index!$C$8:$D$58, 2, FALSE), ""))</f>
        <v>Enhanced Emission Policy, Autonomous Material Handling</v>
      </c>
      <c r="N449" t="str" cm="1">
        <f t="array" ref="N449">_xlfn.TEXTJOIN(", ", TRUE, _xlfn.UNIQUE(_xlfn.FILTERXML("&lt;t&gt;&lt;s&gt;" &amp; SUBSTITUTE(_xlfn.TEXTJOIN(", ", TRUE, _xlfn.UNIQUE(_xlfn._xlws.FILTER(IFERROR(VLOOKUP(LEFT(_xlfn.TEXTSPLIT(L449, ", "), FIND("-", _xlfn.TEXTSPLIT(L449, ", ")) - 1), Index!$F$8:$G$13, 2, FALSE), ""), IFERROR(VLOOKUP(LEFT(_xlfn.TEXTSPLIT(L449, ", "), FIND("-", _xlfn.TEXTSPLIT(L449, ", ")) - 1), Index!$F$8:$G$13, 2, FALSE), "") &lt;&gt; ""))), ", ", "&lt;/s&gt;&lt;s&gt;") &amp; "&lt;/s&gt;&lt;/t&gt;", "//s[normalize-space()]")))</f>
        <v>Ecological Sustainability, Hydraulic Applications Ecosystem</v>
      </c>
      <c r="O449" t="str" cm="1">
        <f t="array" ref="O449">IFERROR(INDEX(Index!$C$8:$C$58, MATCH(TRUE, ISNUMBER(SEARCH(Index!$C$8:$C$58, Articles_collection_modified!A449)), 0)), "")</f>
        <v>ES-2</v>
      </c>
      <c r="P449" t="str">
        <f>IFERROR(VLOOKUP(LEFT(O449, FIND("-", O449)-1), Index!$F$8:$G$13, 2, FALSE), "Not Found")</f>
        <v>Ecological Sustainability</v>
      </c>
      <c r="Q449" t="str">
        <f>IFERROR(VLOOKUP(O449, Index!$C$8:$D$58, 2, FALSE), "Not Found")</f>
        <v>Enhanced Emission Policy</v>
      </c>
    </row>
    <row r="450" spans="1:17" x14ac:dyDescent="0.3">
      <c r="A450" t="str">
        <f>LEFT(Articles_collection_modified!A450, FIND(",", Articles_collection_modified!A450) - 1)</f>
        <v>1X will test humanoid robots in 'a few hundred' homes in 2025 | TechCrunch</v>
      </c>
      <c r="B450" t="str">
        <f>MID(Articles_collection_modified!A450, FIND(",", Articles_collection_modified!A450) + 1, FIND(",", Articles_collection_modified!A450, FIND(",", Articles_collection_modified!A450) + 1) - FIND(",", Articles_collection_modified!A450) - 1)</f>
        <v>https://techcrunch.com/2025/03/21/1x-will-test-humanoid-robots-in-a-few-hundred-homes-in-2025/</v>
      </c>
      <c r="C450" t="str">
        <f>IF(ISNUMBER(FIND(", vol",Articles_collection_modified!A450)), MID(Articles_collection_modified!A450, FIND(", vol", Articles_collection_modified!A450) + 5, FIND(",", Articles_collection_modified!A450, FIND(", vol", Articles_collection_modified!A450) + 5) - FIND(", vol", Articles_collection_modified!A450) - 5), MID(Articles_collection_modified!A450, FIND(",vol", Articles_collection_modified!A450) + 4, FIND(",", Articles_collection_modified!A450, FIND(",vol", Articles_collection_modified!A450) + 4) - FIND(",vol",Articles_collection_modified!A450) - 4))</f>
        <v>9</v>
      </c>
      <c r="D450" t="str">
        <f>IF(ISNUMBER(FIND(", 20", Articles_collection_modified!A450)), MID(Articles_collection_modified!A450, FIND(", 20", Articles_collection_modified!A450) + 2, FIND(",", Articles_collection_modified!A450, FIND(", 20", Articles_collection_modified!A450) + 2) - FIND(", 20", Articles_collection_modified!A450) - 2), MID(Articles_collection_modified!A450, FIND(",20", Articles_collection_modified!A450) + 1, FIND(",", Articles_collection_modified!A450, FIND(",20", Articles_collection_modified!A450) + 1) - FIND(",20", Articles_collection_modified!A450) - 1))</f>
        <v>2025-w12</v>
      </c>
      <c r="E450" t="str">
        <f t="shared" ref="E450:E513" si="14">LEFT(D450, 4)</f>
        <v>2025</v>
      </c>
      <c r="F450" t="str">
        <f t="shared" ref="F450:F513" si="15">MID(D450, FIND("w", D450) + 1, LEN(D450) - FIND("w", D450))</f>
        <v>12</v>
      </c>
      <c r="G450" t="str" cm="1">
        <f t="array" ref="G450">_xlfn.TEXTJOIN(", ", TRUE, IF(ISNUMBER(SEARCH(Index!$A$8:$A$22, Articles_collection_modified!A450)), Index!$A$8:$A$22, ""))</f>
        <v>Robotics</v>
      </c>
      <c r="H450" t="str" cm="1">
        <f t="array" ref="H450">IFERROR(INDEX(Index!$A$8:$A$22, MATCH(TRUE, ISNUMBER(SEARCH(Index!$A$8:$A$22, Articles_collection_modified!A450)), 0)), "")</f>
        <v>Robotics</v>
      </c>
      <c r="I450" t="str" cm="1">
        <f t="array" ref="I450">IFERROR(INDEX(Index!$A$3:$A$5, MATCH(TRUE, ISNUMBER(SEARCH(Index!$A$3:$A$5, Articles_collection_modified!A450)), 0)), "")</f>
        <v>Technology</v>
      </c>
      <c r="J450" t="str" cm="1">
        <f t="array" ref="J450">IFERROR(INDEX(Index!$A$25:$A$69, MATCH(TRUE, ISNUMBER(SEARCH(Index!$A$25:$A$69, Articles_collection_modified!A450)), 0)), "")</f>
        <v>Prototype</v>
      </c>
      <c r="K450" t="str" cm="1">
        <f t="array" ref="K450">IFERROR(INDEX(Index!$C$3:$C$5, MATCH(TRUE, ISNUMBER(SEARCH(Index!$C$3:$C$5, Articles_collection_modified!A450)), 0)), "")</f>
        <v>H2</v>
      </c>
      <c r="L450" t="str" cm="1">
        <f t="array" ref="L450">_xlfn.TEXTJOIN(", ", TRUE, IF(ISNUMBER(SEARCH(Index!$C$8:$C$58, Articles_collection_modified!A450)), Index!$C$8:$C$58, ""))</f>
        <v>IPr-2</v>
      </c>
      <c r="M450" t="str" cm="1">
        <f t="array" ref="M450">_xlfn.TEXTJOIN(", ", TRUE, IFERROR(VLOOKUP(_xlfn.TEXTSPLIT(L450, ", "), Index!$C$8:$D$58, 2, FALSE), ""))</f>
        <v>Advanced Robotics</v>
      </c>
      <c r="N450" t="str" cm="1">
        <f t="array" ref="N450">_xlfn.TEXTJOIN(", ", TRUE, _xlfn.UNIQUE(_xlfn.FILTERXML("&lt;t&gt;&lt;s&gt;" &amp; SUBSTITUTE(_xlfn.TEXTJOIN(", ", TRUE, _xlfn.UNIQUE(_xlfn._xlws.FILTER(IFERROR(VLOOKUP(LEFT(_xlfn.TEXTSPLIT(L450, ", "), FIND("-", _xlfn.TEXTSPLIT(L450, ", ")) - 1), Index!$F$8:$G$13, 2, FALSE), ""), IFERROR(VLOOKUP(LEFT(_xlfn.TEXTSPLIT(L450, ", "), FIND("-", _xlfn.TEXTSPLIT(L450, ", ")) - 1), Index!$F$8:$G$13, 2, FALSE), "") &lt;&gt; ""))), ", ", "&lt;/s&gt;&lt;s&gt;") &amp; "&lt;/s&gt;&lt;/t&gt;", "//s[normalize-space()]")))</f>
        <v>Intelligent Production</v>
      </c>
      <c r="O450" t="str" cm="1">
        <f t="array" ref="O450">IFERROR(INDEX(Index!$C$8:$C$58, MATCH(TRUE, ISNUMBER(SEARCH(Index!$C$8:$C$58, Articles_collection_modified!A450)), 0)), "")</f>
        <v>IPr-2</v>
      </c>
      <c r="P450" t="str">
        <f>IFERROR(VLOOKUP(LEFT(O450, FIND("-", O450)-1), Index!$F$8:$G$13, 2, FALSE), "Not Found")</f>
        <v>Intelligent Production</v>
      </c>
      <c r="Q450" t="str">
        <f>IFERROR(VLOOKUP(O450, Index!$C$8:$D$58, 2, FALSE), "Not Found")</f>
        <v>Advanced Robotics</v>
      </c>
    </row>
    <row r="451" spans="1:17" x14ac:dyDescent="0.3">
      <c r="A451" t="str">
        <f>LEFT(Articles_collection_modified!A451, FIND(",", Articles_collection_modified!A451) - 1)</f>
        <v>Mercedes-Benz Deploys Humanoids at Berlin Assembly Plant</v>
      </c>
      <c r="B451" t="str">
        <f>MID(Articles_collection_modified!A451, FIND(",", Articles_collection_modified!A451) + 1, FIND(",", Articles_collection_modified!A451, FIND(",", Articles_collection_modified!A451) + 1) - FIND(",", Articles_collection_modified!A451) - 1)</f>
        <v>https://www.assemblymag.com/articles/99135-mercedes-benz-deploys-humanoids-at-berlin-assembly-plant</v>
      </c>
      <c r="C451" t="str">
        <f>IF(ISNUMBER(FIND(", vol",Articles_collection_modified!A451)), MID(Articles_collection_modified!A451, FIND(", vol", Articles_collection_modified!A451) + 5, FIND(",", Articles_collection_modified!A451, FIND(", vol", Articles_collection_modified!A451) + 5) - FIND(", vol", Articles_collection_modified!A451) - 5), MID(Articles_collection_modified!A451, FIND(",vol", Articles_collection_modified!A451) + 4, FIND(",", Articles_collection_modified!A451, FIND(",vol", Articles_collection_modified!A451) + 4) - FIND(",vol",Articles_collection_modified!A451) - 4))</f>
        <v>9</v>
      </c>
      <c r="D451" t="str">
        <f>IF(ISNUMBER(FIND(", 20", Articles_collection_modified!A451)), MID(Articles_collection_modified!A451, FIND(", 20", Articles_collection_modified!A451) + 2, FIND(",", Articles_collection_modified!A451, FIND(", 20", Articles_collection_modified!A451) + 2) - FIND(", 20", Articles_collection_modified!A451) - 2), MID(Articles_collection_modified!A451, FIND(",20", Articles_collection_modified!A451) + 1, FIND(",", Articles_collection_modified!A451, FIND(",20", Articles_collection_modified!A451) + 1) - FIND(",20", Articles_collection_modified!A451) - 1))</f>
        <v>2025-w12</v>
      </c>
      <c r="E451" t="str">
        <f t="shared" si="14"/>
        <v>2025</v>
      </c>
      <c r="F451" t="str">
        <f t="shared" si="15"/>
        <v>12</v>
      </c>
      <c r="G451" t="str" cm="1">
        <f t="array" ref="G451">_xlfn.TEXTJOIN(", ", TRUE, IF(ISNUMBER(SEARCH(Index!$A$8:$A$22, Articles_collection_modified!A451)), Index!$A$8:$A$22, ""))</f>
        <v>Industrial mfg, Robotics</v>
      </c>
      <c r="H451" t="str" cm="1">
        <f t="array" ref="H451">IFERROR(INDEX(Index!$A$8:$A$22, MATCH(TRUE, ISNUMBER(SEARCH(Index!$A$8:$A$22, Articles_collection_modified!A451)), 0)), "")</f>
        <v>Industrial mfg</v>
      </c>
      <c r="I451" t="str" cm="1">
        <f t="array" ref="I451">IFERROR(INDEX(Index!$A$3:$A$5, MATCH(TRUE, ISNUMBER(SEARCH(Index!$A$3:$A$5, Articles_collection_modified!A451)), 0)), "")</f>
        <v>SEEP</v>
      </c>
      <c r="J451" t="str" cm="1">
        <f t="array" ref="J451">IFERROR(INDEX(Index!$A$25:$A$69, MATCH(TRUE, ISNUMBER(SEARCH(Index!$A$25:$A$69, Articles_collection_modified!A451)), 0)), "")</f>
        <v>market development</v>
      </c>
      <c r="K451" t="str" cm="1">
        <f t="array" ref="K451">IFERROR(INDEX(Index!$C$3:$C$5, MATCH(TRUE, ISNUMBER(SEARCH(Index!$C$3:$C$5, Articles_collection_modified!A451)), 0)), "")</f>
        <v>H1</v>
      </c>
      <c r="L451" t="str" cm="1">
        <f t="array" ref="L451">_xlfn.TEXTJOIN(", ", TRUE, IF(ISNUMBER(SEARCH(Index!$C$8:$C$58, Articles_collection_modified!A451)), Index!$C$8:$C$58, ""))</f>
        <v>HA-4, IPr-2, IPr-4</v>
      </c>
      <c r="M451" t="str" cm="1">
        <f t="array" ref="M451">_xlfn.TEXTJOIN(", ", TRUE, IFERROR(VLOOKUP(_xlfn.TEXTSPLIT(L451, ", "), Index!$C$8:$D$58, 2, FALSE), ""))</f>
        <v>Autonomous Material Handling, Advanced Robotics, Autonomus Intralofistic</v>
      </c>
      <c r="N451" t="str" cm="1">
        <f t="array" ref="N451">_xlfn.TEXTJOIN(", ", TRUE, _xlfn.UNIQUE(_xlfn.FILTERXML("&lt;t&gt;&lt;s&gt;" &amp; SUBSTITUTE(_xlfn.TEXTJOIN(", ", TRUE, _xlfn.UNIQUE(_xlfn._xlws.FILTER(IFERROR(VLOOKUP(LEFT(_xlfn.TEXTSPLIT(L451, ", "), FIND("-", _xlfn.TEXTSPLIT(L451, ", ")) - 1), Index!$F$8:$G$13, 2, FALSE), ""), IFERROR(VLOOKUP(LEFT(_xlfn.TEXTSPLIT(L451, ", "), FIND("-", _xlfn.TEXTSPLIT(L451, ", ")) - 1), Index!$F$8:$G$13, 2, FALSE), "") &lt;&gt; ""))), ", ", "&lt;/s&gt;&lt;s&gt;") &amp; "&lt;/s&gt;&lt;/t&gt;", "//s[normalize-space()]")))</f>
        <v>Hydraulic Applications Ecosystem, Intelligent Production</v>
      </c>
      <c r="O451" t="str" cm="1">
        <f t="array" ref="O451">IFERROR(INDEX(Index!$C$8:$C$58, MATCH(TRUE, ISNUMBER(SEARCH(Index!$C$8:$C$58, Articles_collection_modified!A451)), 0)), "")</f>
        <v>HA-4</v>
      </c>
      <c r="P451" t="str">
        <f>IFERROR(VLOOKUP(LEFT(O451, FIND("-", O451)-1), Index!$F$8:$G$13, 2, FALSE), "Not Found")</f>
        <v>Hydraulic Applications Ecosystem</v>
      </c>
      <c r="Q451" t="str">
        <f>IFERROR(VLOOKUP(O451, Index!$C$8:$D$58, 2, FALSE), "Not Found")</f>
        <v>Autonomous Material Handling</v>
      </c>
    </row>
    <row r="452" spans="1:17" x14ac:dyDescent="0.3">
      <c r="A452" t="str">
        <f>LEFT(Articles_collection_modified!A452, FIND(",", Articles_collection_modified!A452) - 1)</f>
        <v>Smart industrial motor with AC-AC converter needs no VSD - Drives&amp;Controls</v>
      </c>
      <c r="B452" t="str">
        <f>MID(Articles_collection_modified!A452, FIND(",", Articles_collection_modified!A452) + 1, FIND(",", Articles_collection_modified!A452, FIND(",", Articles_collection_modified!A452) + 1) - FIND(",", Articles_collection_modified!A452) - 1)</f>
        <v>https://drivesncontrols.com/smart-industrial-motor-with-ac-ac-converter-needs-no-vsd/?utm_source=rss&amp;utm_medium=rss&amp;utm_campaign=smart-industrial-motor-with-ac-ac-converter-needs-no-vsd</v>
      </c>
      <c r="C452" t="str">
        <f>IF(ISNUMBER(FIND(", vol",Articles_collection_modified!A452)), MID(Articles_collection_modified!A452, FIND(", vol", Articles_collection_modified!A452) + 5, FIND(",", Articles_collection_modified!A452, FIND(", vol", Articles_collection_modified!A452) + 5) - FIND(", vol", Articles_collection_modified!A452) - 5), MID(Articles_collection_modified!A452, FIND(",vol", Articles_collection_modified!A452) + 4, FIND(",", Articles_collection_modified!A452, FIND(",vol", Articles_collection_modified!A452) + 4) - FIND(",vol",Articles_collection_modified!A452) - 4))</f>
        <v>9</v>
      </c>
      <c r="D452" t="str">
        <f>IF(ISNUMBER(FIND(", 20", Articles_collection_modified!A452)), MID(Articles_collection_modified!A452, FIND(", 20", Articles_collection_modified!A452) + 2, FIND(",", Articles_collection_modified!A452, FIND(", 20", Articles_collection_modified!A452) + 2) - FIND(", 20", Articles_collection_modified!A452) - 2), MID(Articles_collection_modified!A452, FIND(",20", Articles_collection_modified!A452) + 1, FIND(",", Articles_collection_modified!A452, FIND(",20", Articles_collection_modified!A452) + 1) - FIND(",20", Articles_collection_modified!A452) - 1))</f>
        <v>2025-w12</v>
      </c>
      <c r="E452" t="str">
        <f t="shared" si="14"/>
        <v>2025</v>
      </c>
      <c r="F452" t="str">
        <f t="shared" si="15"/>
        <v>12</v>
      </c>
      <c r="G452" t="str" cm="1">
        <f t="array" ref="G452">_xlfn.TEXTJOIN(", ", TRUE, IF(ISNUMBER(SEARCH(Index!$A$8:$A$22, Articles_collection_modified!A452)), Index!$A$8:$A$22, ""))</f>
        <v>Industrial applications</v>
      </c>
      <c r="H452" t="str" cm="1">
        <f t="array" ref="H452">IFERROR(INDEX(Index!$A$8:$A$22, MATCH(TRUE, ISNUMBER(SEARCH(Index!$A$8:$A$22, Articles_collection_modified!A452)), 0)), "")</f>
        <v>Industrial applications</v>
      </c>
      <c r="I452" t="str" cm="1">
        <f t="array" ref="I452">IFERROR(INDEX(Index!$A$3:$A$5, MATCH(TRUE, ISNUMBER(SEARCH(Index!$A$3:$A$5, Articles_collection_modified!A452)), 0)), "")</f>
        <v>product release</v>
      </c>
      <c r="J452" t="str" cm="1">
        <f t="array" ref="J452">IFERROR(INDEX(Index!$A$25:$A$69, MATCH(TRUE, ISNUMBER(SEARCH(Index!$A$25:$A$69, Articles_collection_modified!A452)), 0)), "")</f>
        <v>Motor</v>
      </c>
      <c r="K452" t="str" cm="1">
        <f t="array" ref="K452">IFERROR(INDEX(Index!$C$3:$C$5, MATCH(TRUE, ISNUMBER(SEARCH(Index!$C$3:$C$5, Articles_collection_modified!A452)), 0)), "")</f>
        <v>H1</v>
      </c>
      <c r="L452" t="str" cm="1">
        <f t="array" ref="L452">_xlfn.TEXTJOIN(", ", TRUE, IF(ISNUMBER(SEARCH(Index!$C$8:$C$58, Articles_collection_modified!A452)), Index!$C$8:$C$58, ""))</f>
        <v>HA-5</v>
      </c>
      <c r="M452" t="str" cm="1">
        <f t="array" ref="M452">_xlfn.TEXTJOIN(", ", TRUE, IFERROR(VLOOKUP(_xlfn.TEXTSPLIT(L452, ", "), Index!$C$8:$D$58, 2, FALSE), ""))</f>
        <v>Intelligent &amp; Efficient Factory</v>
      </c>
      <c r="N452" t="str" cm="1">
        <f t="array" ref="N452">_xlfn.TEXTJOIN(", ", TRUE, _xlfn.UNIQUE(_xlfn.FILTERXML("&lt;t&gt;&lt;s&gt;" &amp; SUBSTITUTE(_xlfn.TEXTJOIN(", ", TRUE, _xlfn.UNIQUE(_xlfn._xlws.FILTER(IFERROR(VLOOKUP(LEFT(_xlfn.TEXTSPLIT(L452, ", "), FIND("-", _xlfn.TEXTSPLIT(L452, ", ")) - 1), Index!$F$8:$G$13, 2, FALSE), ""), IFERROR(VLOOKUP(LEFT(_xlfn.TEXTSPLIT(L452, ", "), FIND("-", _xlfn.TEXTSPLIT(L452, ", ")) - 1), Index!$F$8:$G$13, 2, FALSE), "") &lt;&gt; ""))), ", ", "&lt;/s&gt;&lt;s&gt;") &amp; "&lt;/s&gt;&lt;/t&gt;", "//s[normalize-space()]")))</f>
        <v>Hydraulic Applications Ecosystem</v>
      </c>
      <c r="O452" t="str" cm="1">
        <f t="array" ref="O452">IFERROR(INDEX(Index!$C$8:$C$58, MATCH(TRUE, ISNUMBER(SEARCH(Index!$C$8:$C$58, Articles_collection_modified!A452)), 0)), "")</f>
        <v>HA-5</v>
      </c>
      <c r="P452" t="str">
        <f>IFERROR(VLOOKUP(LEFT(O452, FIND("-", O452)-1), Index!$F$8:$G$13, 2, FALSE), "Not Found")</f>
        <v>Hydraulic Applications Ecosystem</v>
      </c>
      <c r="Q452" t="str">
        <f>IFERROR(VLOOKUP(O452, Index!$C$8:$D$58, 2, FALSE), "Not Found")</f>
        <v>Intelligent &amp; Efficient Factory</v>
      </c>
    </row>
    <row r="453" spans="1:17" x14ac:dyDescent="0.3">
      <c r="A453" t="str">
        <f>LEFT(Articles_collection_modified!A453, FIND(",", Articles_collection_modified!A453) - 1)</f>
        <v>Deep Wind Offshore Brings Local Partner Onboard South Korean Projects</v>
      </c>
      <c r="B453" t="str">
        <f>MID(Articles_collection_modified!A453, FIND(",", Articles_collection_modified!A453) + 1, FIND(",", Articles_collection_modified!A453, FIND(",", Articles_collection_modified!A453) + 1) - FIND(",", Articles_collection_modified!A453) - 1)</f>
        <v>https://www.offshorewind.biz/2025/03/25/deep-wind-offshore-brings-local-partner-onboard-south-korean-projects/</v>
      </c>
      <c r="C453" t="str">
        <f>IF(ISNUMBER(FIND(", vol",Articles_collection_modified!A453)), MID(Articles_collection_modified!A453, FIND(", vol", Articles_collection_modified!A453) + 5, FIND(",", Articles_collection_modified!A453, FIND(", vol", Articles_collection_modified!A453) + 5) - FIND(", vol", Articles_collection_modified!A453) - 5), MID(Articles_collection_modified!A453, FIND(",vol", Articles_collection_modified!A453) + 4, FIND(",", Articles_collection_modified!A453, FIND(",vol", Articles_collection_modified!A453) + 4) - FIND(",vol",Articles_collection_modified!A453) - 4))</f>
        <v>9</v>
      </c>
      <c r="D453" t="str">
        <f>IF(ISNUMBER(FIND(", 20", Articles_collection_modified!A453)), MID(Articles_collection_modified!A453, FIND(", 20", Articles_collection_modified!A453) + 2, FIND(",", Articles_collection_modified!A453, FIND(", 20", Articles_collection_modified!A453) + 2) - FIND(", 20", Articles_collection_modified!A453) - 2), MID(Articles_collection_modified!A453, FIND(",20", Articles_collection_modified!A453) + 1, FIND(",", Articles_collection_modified!A453, FIND(",20", Articles_collection_modified!A453) + 1) - FIND(",20", Articles_collection_modified!A453) - 1))</f>
        <v>2025-w13</v>
      </c>
      <c r="E453" t="str">
        <f t="shared" si="14"/>
        <v>2025</v>
      </c>
      <c r="F453" t="str">
        <f t="shared" si="15"/>
        <v>13</v>
      </c>
      <c r="G453" t="str" cm="1">
        <f t="array" ref="G453">_xlfn.TEXTJOIN(", ", TRUE, IF(ISNUMBER(SEARCH(Index!$A$8:$A$22, Articles_collection_modified!A453)), Index!$A$8:$A$22, ""))</f>
        <v>Industrial applications</v>
      </c>
      <c r="H453" t="str" cm="1">
        <f t="array" ref="H453">IFERROR(INDEX(Index!$A$8:$A$22, MATCH(TRUE, ISNUMBER(SEARCH(Index!$A$8:$A$22, Articles_collection_modified!A453)), 0)), "")</f>
        <v>Industrial applications</v>
      </c>
      <c r="I453" t="str" cm="1">
        <f t="array" ref="I453">IFERROR(INDEX(Index!$A$3:$A$5, MATCH(TRUE, ISNUMBER(SEARCH(Index!$A$3:$A$5, Articles_collection_modified!A453)), 0)), "")</f>
        <v>SEEP</v>
      </c>
      <c r="J453" t="str" cm="1">
        <f t="array" ref="J453">IFERROR(INDEX(Index!$A$25:$A$69, MATCH(TRUE, ISNUMBER(SEARCH(Index!$A$25:$A$69, Articles_collection_modified!A453)), 0)), "")</f>
        <v>market development</v>
      </c>
      <c r="K453" t="str" cm="1">
        <f t="array" ref="K453">IFERROR(INDEX(Index!$C$3:$C$5, MATCH(TRUE, ISNUMBER(SEARCH(Index!$C$3:$C$5, Articles_collection_modified!A453)), 0)), "")</f>
        <v>H2</v>
      </c>
      <c r="L453" t="str" cm="1">
        <f t="array" ref="L453">_xlfn.TEXTJOIN(", ", TRUE, IF(ISNUMBER(SEARCH(Index!$C$8:$C$58, Articles_collection_modified!A453)), Index!$C$8:$C$58, ""))</f>
        <v>HA-2</v>
      </c>
      <c r="M453" t="str" cm="1">
        <f t="array" ref="M453">_xlfn.TEXTJOIN(", ", TRUE, IFERROR(VLOOKUP(_xlfn.TEXTSPLIT(L453, ", "), Index!$C$8:$D$58, 2, FALSE), ""))</f>
        <v>Advanced Wind Power</v>
      </c>
      <c r="N453" t="str" cm="1">
        <f t="array" ref="N453">_xlfn.TEXTJOIN(", ", TRUE, _xlfn.UNIQUE(_xlfn.FILTERXML("&lt;t&gt;&lt;s&gt;" &amp; SUBSTITUTE(_xlfn.TEXTJOIN(", ", TRUE, _xlfn.UNIQUE(_xlfn._xlws.FILTER(IFERROR(VLOOKUP(LEFT(_xlfn.TEXTSPLIT(L453, ", "), FIND("-", _xlfn.TEXTSPLIT(L453, ", ")) - 1), Index!$F$8:$G$13, 2, FALSE), ""), IFERROR(VLOOKUP(LEFT(_xlfn.TEXTSPLIT(L453, ", "), FIND("-", _xlfn.TEXTSPLIT(L453, ", ")) - 1), Index!$F$8:$G$13, 2, FALSE), "") &lt;&gt; ""))), ", ", "&lt;/s&gt;&lt;s&gt;") &amp; "&lt;/s&gt;&lt;/t&gt;", "//s[normalize-space()]")))</f>
        <v>Hydraulic Applications Ecosystem</v>
      </c>
      <c r="O453" t="str" cm="1">
        <f t="array" ref="O453">IFERROR(INDEX(Index!$C$8:$C$58, MATCH(TRUE, ISNUMBER(SEARCH(Index!$C$8:$C$58, Articles_collection_modified!A453)), 0)), "")</f>
        <v>HA-2</v>
      </c>
      <c r="P453" t="str">
        <f>IFERROR(VLOOKUP(LEFT(O453, FIND("-", O453)-1), Index!$F$8:$G$13, 2, FALSE), "Not Found")</f>
        <v>Hydraulic Applications Ecosystem</v>
      </c>
      <c r="Q453" t="str">
        <f>IFERROR(VLOOKUP(O453, Index!$C$8:$D$58, 2, FALSE), "Not Found")</f>
        <v>Advanced Wind Power</v>
      </c>
    </row>
    <row r="454" spans="1:17" x14ac:dyDescent="0.3">
      <c r="A454" t="str">
        <f>LEFT(Articles_collection_modified!A454, FIND(",", Articles_collection_modified!A454) - 1)</f>
        <v>Danfoss launches Editron ED3 onboard charger and ePTO for rapid ac charging</v>
      </c>
      <c r="B454" t="str">
        <f>MID(Articles_collection_modified!A454, FIND(",", Articles_collection_modified!A454) + 1, FIND(",", Articles_collection_modified!A454, FIND(",", Articles_collection_modified!A454) + 1) - FIND(",", Articles_collection_modified!A454) - 1)</f>
        <v>https://www.mobilehydraulictips.com/danfoss-launches-editron-ed3-onboard-charger-and-epto-for-rapid-ac-charging/</v>
      </c>
      <c r="C454" t="str">
        <f>IF(ISNUMBER(FIND(", vol",Articles_collection_modified!A454)), MID(Articles_collection_modified!A454, FIND(", vol", Articles_collection_modified!A454) + 5, FIND(",", Articles_collection_modified!A454, FIND(", vol", Articles_collection_modified!A454) + 5) - FIND(", vol", Articles_collection_modified!A454) - 5), MID(Articles_collection_modified!A454, FIND(",vol", Articles_collection_modified!A454) + 4, FIND(",", Articles_collection_modified!A454, FIND(",vol", Articles_collection_modified!A454) + 4) - FIND(",vol",Articles_collection_modified!A454) - 4))</f>
        <v>9</v>
      </c>
      <c r="D454" t="str">
        <f>IF(ISNUMBER(FIND(", 20", Articles_collection_modified!A454)), MID(Articles_collection_modified!A454, FIND(", 20", Articles_collection_modified!A454) + 2, FIND(",", Articles_collection_modified!A454, FIND(", 20", Articles_collection_modified!A454) + 2) - FIND(", 20", Articles_collection_modified!A454) - 2), MID(Articles_collection_modified!A454, FIND(",20", Articles_collection_modified!A454) + 1, FIND(",", Articles_collection_modified!A454, FIND(",20", Articles_collection_modified!A454) + 1) - FIND(",20", Articles_collection_modified!A454) - 1))</f>
        <v>2025-w13</v>
      </c>
      <c r="E454" t="str">
        <f t="shared" si="14"/>
        <v>2025</v>
      </c>
      <c r="F454" t="str">
        <f t="shared" si="15"/>
        <v>13</v>
      </c>
      <c r="G454" t="str" cm="1">
        <f t="array" ref="G454">_xlfn.TEXTJOIN(", ", TRUE, IF(ISNUMBER(SEARCH(Index!$A$8:$A$22, Articles_collection_modified!A454)), Index!$A$8:$A$22, ""))</f>
        <v>Electronics, Mobile</v>
      </c>
      <c r="H454" t="str" cm="1">
        <f t="array" ref="H454">IFERROR(INDEX(Index!$A$8:$A$22, MATCH(TRUE, ISNUMBER(SEARCH(Index!$A$8:$A$22, Articles_collection_modified!A454)), 0)), "")</f>
        <v>Electronics</v>
      </c>
      <c r="I454" t="str" cm="1">
        <f t="array" ref="I454">IFERROR(INDEX(Index!$A$3:$A$5, MATCH(TRUE, ISNUMBER(SEARCH(Index!$A$3:$A$5, Articles_collection_modified!A454)), 0)), "")</f>
        <v>product release</v>
      </c>
      <c r="J454" t="str" cm="1">
        <f t="array" ref="J454">IFERROR(INDEX(Index!$A$25:$A$69, MATCH(TRUE, ISNUMBER(SEARCH(Index!$A$25:$A$69, Articles_collection_modified!A454)), 0)), "")</f>
        <v>Charger</v>
      </c>
      <c r="K454" t="str" cm="1">
        <f t="array" ref="K454">IFERROR(INDEX(Index!$C$3:$C$5, MATCH(TRUE, ISNUMBER(SEARCH(Index!$C$3:$C$5, Articles_collection_modified!A454)), 0)), "")</f>
        <v>H1</v>
      </c>
      <c r="L454" t="str" cm="1">
        <f t="array" ref="L454">_xlfn.TEXTJOIN(", ", TRUE, IF(ISNUMBER(SEARCH(Index!$C$8:$C$58, Articles_collection_modified!A454)), Index!$C$8:$C$58, ""))</f>
        <v>ES-2</v>
      </c>
      <c r="M454" t="str" cm="1">
        <f t="array" ref="M454">_xlfn.TEXTJOIN(", ", TRUE, IFERROR(VLOOKUP(_xlfn.TEXTSPLIT(L454, ", "), Index!$C$8:$D$58, 2, FALSE), ""))</f>
        <v>Enhanced Emission Policy</v>
      </c>
      <c r="N454" t="str" cm="1">
        <f t="array" ref="N454">_xlfn.TEXTJOIN(", ", TRUE, _xlfn.UNIQUE(_xlfn.FILTERXML("&lt;t&gt;&lt;s&gt;" &amp; SUBSTITUTE(_xlfn.TEXTJOIN(", ", TRUE, _xlfn.UNIQUE(_xlfn._xlws.FILTER(IFERROR(VLOOKUP(LEFT(_xlfn.TEXTSPLIT(L454, ", "), FIND("-", _xlfn.TEXTSPLIT(L454, ", ")) - 1), Index!$F$8:$G$13, 2, FALSE), ""), IFERROR(VLOOKUP(LEFT(_xlfn.TEXTSPLIT(L454, ", "), FIND("-", _xlfn.TEXTSPLIT(L454, ", ")) - 1), Index!$F$8:$G$13, 2, FALSE), "") &lt;&gt; ""))), ", ", "&lt;/s&gt;&lt;s&gt;") &amp; "&lt;/s&gt;&lt;/t&gt;", "//s[normalize-space()]")))</f>
        <v>Ecological Sustainability</v>
      </c>
      <c r="O454" t="str" cm="1">
        <f t="array" ref="O454">IFERROR(INDEX(Index!$C$8:$C$58, MATCH(TRUE, ISNUMBER(SEARCH(Index!$C$8:$C$58, Articles_collection_modified!A454)), 0)), "")</f>
        <v>ES-2</v>
      </c>
      <c r="P454" t="str">
        <f>IFERROR(VLOOKUP(LEFT(O454, FIND("-", O454)-1), Index!$F$8:$G$13, 2, FALSE), "Not Found")</f>
        <v>Ecological Sustainability</v>
      </c>
      <c r="Q454" t="str">
        <f>IFERROR(VLOOKUP(O454, Index!$C$8:$D$58, 2, FALSE), "Not Found")</f>
        <v>Enhanced Emission Policy</v>
      </c>
    </row>
    <row r="455" spans="1:17" x14ac:dyDescent="0.3">
      <c r="A455" t="str">
        <f>LEFT(Articles_collection_modified!A455, FIND(",", Articles_collection_modified!A455) - 1)</f>
        <v>Parker announces first North American Certified Mobile Electrification Technology Centers</v>
      </c>
      <c r="B455" t="str">
        <f>MID(Articles_collection_modified!A455, FIND(",", Articles_collection_modified!A455) + 1, FIND(",", Articles_collection_modified!A455, FIND(",", Articles_collection_modified!A455) + 1) - FIND(",", Articles_collection_modified!A455) - 1)</f>
        <v>https://www.mobilehydraulictips.com/parker-announces-first-north-american-certified-mobile-electrification-technology-centers/</v>
      </c>
      <c r="C455" t="str">
        <f>IF(ISNUMBER(FIND(", vol",Articles_collection_modified!A455)), MID(Articles_collection_modified!A455, FIND(", vol", Articles_collection_modified!A455) + 5, FIND(",", Articles_collection_modified!A455, FIND(", vol", Articles_collection_modified!A455) + 5) - FIND(", vol", Articles_collection_modified!A455) - 5), MID(Articles_collection_modified!A455, FIND(",vol", Articles_collection_modified!A455) + 4, FIND(",", Articles_collection_modified!A455, FIND(",vol", Articles_collection_modified!A455) + 4) - FIND(",vol",Articles_collection_modified!A455) - 4))</f>
        <v>9</v>
      </c>
      <c r="D455" t="str">
        <f>IF(ISNUMBER(FIND(", 20", Articles_collection_modified!A455)), MID(Articles_collection_modified!A455, FIND(", 20", Articles_collection_modified!A455) + 2, FIND(",", Articles_collection_modified!A455, FIND(", 20", Articles_collection_modified!A455) + 2) - FIND(", 20", Articles_collection_modified!A455) - 2), MID(Articles_collection_modified!A455, FIND(",20", Articles_collection_modified!A455) + 1, FIND(",", Articles_collection_modified!A455, FIND(",20", Articles_collection_modified!A455) + 1) - FIND(",20", Articles_collection_modified!A455) - 1))</f>
        <v>2025-w13</v>
      </c>
      <c r="E455" t="str">
        <f t="shared" si="14"/>
        <v>2025</v>
      </c>
      <c r="F455" t="str">
        <f t="shared" si="15"/>
        <v>13</v>
      </c>
      <c r="G455" t="str" cm="1">
        <f t="array" ref="G455">_xlfn.TEXTJOIN(", ", TRUE, IF(ISNUMBER(SEARCH(Index!$A$8:$A$22, Articles_collection_modified!A455)), Index!$A$8:$A$22, ""))</f>
        <v>Electrification, Mobile</v>
      </c>
      <c r="H455" t="str" cm="1">
        <f t="array" ref="H455">IFERROR(INDEX(Index!$A$8:$A$22, MATCH(TRUE, ISNUMBER(SEARCH(Index!$A$8:$A$22, Articles_collection_modified!A455)), 0)), "")</f>
        <v>Electrification</v>
      </c>
      <c r="I455" t="str" cm="1">
        <f t="array" ref="I455">IFERROR(INDEX(Index!$A$3:$A$5, MATCH(TRUE, ISNUMBER(SEARCH(Index!$A$3:$A$5, Articles_collection_modified!A455)), 0)), "")</f>
        <v>product release</v>
      </c>
      <c r="J455" t="str" cm="1">
        <f t="array" ref="J455">IFERROR(INDEX(Index!$A$25:$A$69, MATCH(TRUE, ISNUMBER(SEARCH(Index!$A$25:$A$69, Articles_collection_modified!A455)), 0)), "")</f>
        <v>Service</v>
      </c>
      <c r="K455" t="str" cm="1">
        <f t="array" ref="K455">IFERROR(INDEX(Index!$C$3:$C$5, MATCH(TRUE, ISNUMBER(SEARCH(Index!$C$3:$C$5, Articles_collection_modified!A455)), 0)), "")</f>
        <v>H1</v>
      </c>
      <c r="L455" t="str" cm="1">
        <f t="array" ref="L455">_xlfn.TEXTJOIN(", ", TRUE, IF(ISNUMBER(SEARCH(Index!$C$8:$C$58, Articles_collection_modified!A455)), Index!$C$8:$C$58, ""))</f>
        <v/>
      </c>
      <c r="M455" t="str" cm="1">
        <f t="array" ref="M455">_xlfn.TEXTJOIN(", ", TRUE, IFERROR(VLOOKUP(_xlfn.TEXTSPLIT(L455, ", "), Index!$C$8:$D$58, 2, FALSE), ""))</f>
        <v/>
      </c>
      <c r="N455" t="e" cm="1" vm="1">
        <f t="array" ref="N455">_xlfn.TEXTJOIN(", ", TRUE, _xlfn.UNIQUE(_xlfn.FILTERXML("&lt;t&gt;&lt;s&gt;" &amp; SUBSTITUTE(_xlfn.TEXTJOIN(", ", TRUE, _xlfn.UNIQUE(_xlfn._xlws.FILTER(IFERROR(VLOOKUP(LEFT(_xlfn.TEXTSPLIT(L455, ", "), FIND("-", _xlfn.TEXTSPLIT(L455, ", ")) - 1), Index!$F$8:$G$13, 2, FALSE), ""), IFERROR(VLOOKUP(LEFT(_xlfn.TEXTSPLIT(L455, ", "), FIND("-", _xlfn.TEXTSPLIT(L455, ", ")) - 1), Index!$F$8:$G$13, 2, FALSE), "") &lt;&gt; ""))), ", ", "&lt;/s&gt;&lt;s&gt;") &amp; "&lt;/s&gt;&lt;/t&gt;", "//s[normalize-space()]")))</f>
        <v>#VALUE!</v>
      </c>
      <c r="O455" t="str" cm="1">
        <f t="array" ref="O455">IFERROR(INDEX(Index!$C$8:$C$58, MATCH(TRUE, ISNUMBER(SEARCH(Index!$C$8:$C$58, Articles_collection_modified!A455)), 0)), "")</f>
        <v/>
      </c>
      <c r="P455" t="str">
        <f>IFERROR(VLOOKUP(LEFT(O455, FIND("-", O455)-1), Index!$F$8:$G$13, 2, FALSE), "Not Found")</f>
        <v>Not Found</v>
      </c>
      <c r="Q455" t="str">
        <f>IFERROR(VLOOKUP(O455, Index!$C$8:$D$58, 2, FALSE), "Not Found")</f>
        <v>Not Found</v>
      </c>
    </row>
    <row r="456" spans="1:17" x14ac:dyDescent="0.3">
      <c r="A456" t="str">
        <f>LEFT(Articles_collection_modified!A456, FIND(",", Articles_collection_modified!A456) - 1)</f>
        <v>Tolomatic Showcases Latest Servo Linear Actuators at Automate 2025: Booth #7004 | ManufacturingTomorrow</v>
      </c>
      <c r="B456" t="str">
        <f>MID(Articles_collection_modified!A456, FIND(",", Articles_collection_modified!A456) + 1, FIND(",", Articles_collection_modified!A456, FIND(",", Articles_collection_modified!A456) + 1) - FIND(",", Articles_collection_modified!A456) - 1)</f>
        <v>https://www.manufacturingtomorrow.com/news/2025/03/24/tolomatic-showcases-latest-servo-linear-actuators-at-automate-2025-booth-7004/24577</v>
      </c>
      <c r="C456" t="str">
        <f>IF(ISNUMBER(FIND(", vol",Articles_collection_modified!A456)), MID(Articles_collection_modified!A456, FIND(", vol", Articles_collection_modified!A456) + 5, FIND(",", Articles_collection_modified!A456, FIND(", vol", Articles_collection_modified!A456) + 5) - FIND(", vol", Articles_collection_modified!A456) - 5), MID(Articles_collection_modified!A456, FIND(",vol", Articles_collection_modified!A456) + 4, FIND(",", Articles_collection_modified!A456, FIND(",vol", Articles_collection_modified!A456) + 4) - FIND(",vol",Articles_collection_modified!A456) - 4))</f>
        <v>9</v>
      </c>
      <c r="D456" t="str">
        <f>IF(ISNUMBER(FIND(", 20", Articles_collection_modified!A456)), MID(Articles_collection_modified!A456, FIND(", 20", Articles_collection_modified!A456) + 2, FIND(",", Articles_collection_modified!A456, FIND(", 20", Articles_collection_modified!A456) + 2) - FIND(", 20", Articles_collection_modified!A456) - 2), MID(Articles_collection_modified!A456, FIND(",20", Articles_collection_modified!A456) + 1, FIND(",", Articles_collection_modified!A456, FIND(",20", Articles_collection_modified!A456) + 1) - FIND(",20", Articles_collection_modified!A456) - 1))</f>
        <v>2025-w13</v>
      </c>
      <c r="E456" t="str">
        <f t="shared" si="14"/>
        <v>2025</v>
      </c>
      <c r="F456" t="str">
        <f t="shared" si="15"/>
        <v>13</v>
      </c>
      <c r="G456" t="str" cm="1">
        <f t="array" ref="G456">_xlfn.TEXTJOIN(", ", TRUE, IF(ISNUMBER(SEARCH(Index!$A$8:$A$22, Articles_collection_modified!A456)), Index!$A$8:$A$22, ""))</f>
        <v>Industrial applications</v>
      </c>
      <c r="H456" t="str" cm="1">
        <f t="array" ref="H456">IFERROR(INDEX(Index!$A$8:$A$22, MATCH(TRUE, ISNUMBER(SEARCH(Index!$A$8:$A$22, Articles_collection_modified!A456)), 0)), "")</f>
        <v>Industrial applications</v>
      </c>
      <c r="I456" t="str" cm="1">
        <f t="array" ref="I456">IFERROR(INDEX(Index!$A$3:$A$5, MATCH(TRUE, ISNUMBER(SEARCH(Index!$A$3:$A$5, Articles_collection_modified!A456)), 0)), "")</f>
        <v>SEEP</v>
      </c>
      <c r="J456" t="str" cm="1">
        <f t="array" ref="J456">IFERROR(INDEX(Index!$A$25:$A$69, MATCH(TRUE, ISNUMBER(SEARCH(Index!$A$25:$A$69, Articles_collection_modified!A456)), 0)), "")</f>
        <v>market development</v>
      </c>
      <c r="K456" t="str" cm="1">
        <f t="array" ref="K456">IFERROR(INDEX(Index!$C$3:$C$5, MATCH(TRUE, ISNUMBER(SEARCH(Index!$C$3:$C$5, Articles_collection_modified!A456)), 0)), "")</f>
        <v>H1</v>
      </c>
      <c r="L456" t="str" cm="1">
        <f t="array" ref="L456">_xlfn.TEXTJOIN(", ", TRUE, IF(ISNUMBER(SEARCH(Index!$C$8:$C$58, Articles_collection_modified!A456)), Index!$C$8:$C$58, ""))</f>
        <v>HA-5</v>
      </c>
      <c r="M456" t="str" cm="1">
        <f t="array" ref="M456">_xlfn.TEXTJOIN(", ", TRUE, IFERROR(VLOOKUP(_xlfn.TEXTSPLIT(L456, ", "), Index!$C$8:$D$58, 2, FALSE), ""))</f>
        <v>Intelligent &amp; Efficient Factory</v>
      </c>
      <c r="N456" t="str" cm="1">
        <f t="array" ref="N456">_xlfn.TEXTJOIN(", ", TRUE, _xlfn.UNIQUE(_xlfn.FILTERXML("&lt;t&gt;&lt;s&gt;" &amp; SUBSTITUTE(_xlfn.TEXTJOIN(", ", TRUE, _xlfn.UNIQUE(_xlfn._xlws.FILTER(IFERROR(VLOOKUP(LEFT(_xlfn.TEXTSPLIT(L456, ", "), FIND("-", _xlfn.TEXTSPLIT(L456, ", ")) - 1), Index!$F$8:$G$13, 2, FALSE), ""), IFERROR(VLOOKUP(LEFT(_xlfn.TEXTSPLIT(L456, ", "), FIND("-", _xlfn.TEXTSPLIT(L456, ", ")) - 1), Index!$F$8:$G$13, 2, FALSE), "") &lt;&gt; ""))), ", ", "&lt;/s&gt;&lt;s&gt;") &amp; "&lt;/s&gt;&lt;/t&gt;", "//s[normalize-space()]")))</f>
        <v>Hydraulic Applications Ecosystem</v>
      </c>
      <c r="O456" t="str" cm="1">
        <f t="array" ref="O456">IFERROR(INDEX(Index!$C$8:$C$58, MATCH(TRUE, ISNUMBER(SEARCH(Index!$C$8:$C$58, Articles_collection_modified!A456)), 0)), "")</f>
        <v>HA-5</v>
      </c>
      <c r="P456" t="str">
        <f>IFERROR(VLOOKUP(LEFT(O456, FIND("-", O456)-1), Index!$F$8:$G$13, 2, FALSE), "Not Found")</f>
        <v>Hydraulic Applications Ecosystem</v>
      </c>
      <c r="Q456" t="str">
        <f>IFERROR(VLOOKUP(O456, Index!$C$8:$D$58, 2, FALSE), "Not Found")</f>
        <v>Intelligent &amp; Efficient Factory</v>
      </c>
    </row>
    <row r="457" spans="1:17" x14ac:dyDescent="0.3">
      <c r="A457" t="str">
        <f>LEFT(Articles_collection_modified!A457, FIND(",", Articles_collection_modified!A457) - 1)</f>
        <v>London tests mobile charging for electric construction vehicles - electrive.com</v>
      </c>
      <c r="B457" t="str">
        <f>MID(Articles_collection_modified!A457, FIND(",", Articles_collection_modified!A457) + 1, FIND(",", Articles_collection_modified!A457, FIND(",", Articles_collection_modified!A457) + 1) - FIND(",", Articles_collection_modified!A457) - 1)</f>
        <v>https://www.electrive.com/2025/03/24/london-tests-mobile-charging-for-electric-construction-vehicles/</v>
      </c>
      <c r="C457" t="str">
        <f>IF(ISNUMBER(FIND(", vol",Articles_collection_modified!A457)), MID(Articles_collection_modified!A457, FIND(", vol", Articles_collection_modified!A457) + 5, FIND(",", Articles_collection_modified!A457, FIND(", vol", Articles_collection_modified!A457) + 5) - FIND(", vol", Articles_collection_modified!A457) - 5), MID(Articles_collection_modified!A457, FIND(",vol", Articles_collection_modified!A457) + 4, FIND(",", Articles_collection_modified!A457, FIND(",vol", Articles_collection_modified!A457) + 4) - FIND(",vol",Articles_collection_modified!A457) - 4))</f>
        <v>9</v>
      </c>
      <c r="D457" t="str">
        <f>IF(ISNUMBER(FIND(", 20", Articles_collection_modified!A457)), MID(Articles_collection_modified!A457, FIND(", 20", Articles_collection_modified!A457) + 2, FIND(",", Articles_collection_modified!A457, FIND(", 20", Articles_collection_modified!A457) + 2) - FIND(", 20", Articles_collection_modified!A457) - 2), MID(Articles_collection_modified!A457, FIND(",20", Articles_collection_modified!A457) + 1, FIND(",", Articles_collection_modified!A457, FIND(",20", Articles_collection_modified!A457) + 1) - FIND(",20", Articles_collection_modified!A457) - 1))</f>
        <v>2025-w13</v>
      </c>
      <c r="E457" t="str">
        <f t="shared" si="14"/>
        <v>2025</v>
      </c>
      <c r="F457" t="str">
        <f t="shared" si="15"/>
        <v>13</v>
      </c>
      <c r="G457" t="str" cm="1">
        <f t="array" ref="G457">_xlfn.TEXTJOIN(", ", TRUE, IF(ISNUMBER(SEARCH(Index!$A$8:$A$22, Articles_collection_modified!A457)), Index!$A$8:$A$22, ""))</f>
        <v>Electrification, Mobile</v>
      </c>
      <c r="H457" t="str" cm="1">
        <f t="array" ref="H457">IFERROR(INDEX(Index!$A$8:$A$22, MATCH(TRUE, ISNUMBER(SEARCH(Index!$A$8:$A$22, Articles_collection_modified!A457)), 0)), "")</f>
        <v>Electrification</v>
      </c>
      <c r="I457" t="str" cm="1">
        <f t="array" ref="I457">IFERROR(INDEX(Index!$A$3:$A$5, MATCH(TRUE, ISNUMBER(SEARCH(Index!$A$3:$A$5, Articles_collection_modified!A457)), 0)), "")</f>
        <v>Technology</v>
      </c>
      <c r="J457" t="str" cm="1">
        <f t="array" ref="J457">IFERROR(INDEX(Index!$A$25:$A$69, MATCH(TRUE, ISNUMBER(SEARCH(Index!$A$25:$A$69, Articles_collection_modified!A457)), 0)), "")</f>
        <v>Prototype</v>
      </c>
      <c r="K457" t="str" cm="1">
        <f t="array" ref="K457">IFERROR(INDEX(Index!$C$3:$C$5, MATCH(TRUE, ISNUMBER(SEARCH(Index!$C$3:$C$5, Articles_collection_modified!A457)), 0)), "")</f>
        <v>H2</v>
      </c>
      <c r="L457" t="str" cm="1">
        <f t="array" ref="L457">_xlfn.TEXTJOIN(", ", TRUE, IF(ISNUMBER(SEARCH(Index!$C$8:$C$58, Articles_collection_modified!A457)), Index!$C$8:$C$58, ""))</f>
        <v>ES-1, ES-2, HA-1</v>
      </c>
      <c r="M457" t="str" cm="1">
        <f t="array" ref="M457">_xlfn.TEXTJOIN(", ", TRUE, IFERROR(VLOOKUP(_xlfn.TEXTSPLIT(L457, ", "), Index!$C$8:$D$58, 2, FALSE), ""))</f>
        <v>Green Cities, Enhanced Emission Policy, Green &amp; Connected Construction site</v>
      </c>
      <c r="N457" t="str" cm="1">
        <f t="array" ref="N457">_xlfn.TEXTJOIN(", ", TRUE, _xlfn.UNIQUE(_xlfn.FILTERXML("&lt;t&gt;&lt;s&gt;" &amp; SUBSTITUTE(_xlfn.TEXTJOIN(", ", TRUE, _xlfn.UNIQUE(_xlfn._xlws.FILTER(IFERROR(VLOOKUP(LEFT(_xlfn.TEXTSPLIT(L457, ", "), FIND("-", _xlfn.TEXTSPLIT(L457, ", ")) - 1), Index!$F$8:$G$13, 2, FALSE), ""), IFERROR(VLOOKUP(LEFT(_xlfn.TEXTSPLIT(L457, ", "), FIND("-", _xlfn.TEXTSPLIT(L457, ", ")) - 1), Index!$F$8:$G$13, 2, FALSE), "") &lt;&gt; ""))), ", ", "&lt;/s&gt;&lt;s&gt;") &amp; "&lt;/s&gt;&lt;/t&gt;", "//s[normalize-space()]")))</f>
        <v>Ecological Sustainability, Hydraulic Applications Ecosystem</v>
      </c>
      <c r="O457" t="str" cm="1">
        <f t="array" ref="O457">IFERROR(INDEX(Index!$C$8:$C$58, MATCH(TRUE, ISNUMBER(SEARCH(Index!$C$8:$C$58, Articles_collection_modified!A457)), 0)), "")</f>
        <v>ES-1</v>
      </c>
      <c r="P457" t="str">
        <f>IFERROR(VLOOKUP(LEFT(O457, FIND("-", O457)-1), Index!$F$8:$G$13, 2, FALSE), "Not Found")</f>
        <v>Ecological Sustainability</v>
      </c>
      <c r="Q457" t="str">
        <f>IFERROR(VLOOKUP(O457, Index!$C$8:$D$58, 2, FALSE), "Not Found")</f>
        <v>Green Cities</v>
      </c>
    </row>
    <row r="458" spans="1:17" x14ac:dyDescent="0.3">
      <c r="A458" t="str">
        <f>LEFT(Articles_collection_modified!A458, FIND(",", Articles_collection_modified!A458) - 1)</f>
        <v>Siemens expands Industrial Copilot with New generative AI-powered Maintenance Offering | ManufacturingTomorrow</v>
      </c>
      <c r="B458" t="str">
        <f>MID(Articles_collection_modified!A458, FIND(",", Articles_collection_modified!A458) + 1, FIND(",", Articles_collection_modified!A458, FIND(",", Articles_collection_modified!A458) + 1) - FIND(",", Articles_collection_modified!A458) - 1)</f>
        <v>https://www.manufacturingtomorrow.com/news/2025/03/24/siemens-expands-industrial-copilot-with-new-generative-ai-powered-maintenance-offering-/24572</v>
      </c>
      <c r="C458" t="str">
        <f>IF(ISNUMBER(FIND(", vol",Articles_collection_modified!A458)), MID(Articles_collection_modified!A458, FIND(", vol", Articles_collection_modified!A458) + 5, FIND(",", Articles_collection_modified!A458, FIND(", vol", Articles_collection_modified!A458) + 5) - FIND(", vol", Articles_collection_modified!A458) - 5), MID(Articles_collection_modified!A458, FIND(",vol", Articles_collection_modified!A458) + 4, FIND(",", Articles_collection_modified!A458, FIND(",vol", Articles_collection_modified!A458) + 4) - FIND(",vol",Articles_collection_modified!A458) - 4))</f>
        <v>9</v>
      </c>
      <c r="D458" t="str">
        <f>IF(ISNUMBER(FIND(", 20", Articles_collection_modified!A458)), MID(Articles_collection_modified!A458, FIND(", 20", Articles_collection_modified!A458) + 2, FIND(",", Articles_collection_modified!A458, FIND(", 20", Articles_collection_modified!A458) + 2) - FIND(", 20", Articles_collection_modified!A458) - 2), MID(Articles_collection_modified!A458, FIND(",20", Articles_collection_modified!A458) + 1, FIND(",", Articles_collection_modified!A458, FIND(",20", Articles_collection_modified!A458) + 1) - FIND(",20", Articles_collection_modified!A458) - 1))</f>
        <v>2025-w13</v>
      </c>
      <c r="E458" t="str">
        <f t="shared" si="14"/>
        <v>2025</v>
      </c>
      <c r="F458" t="str">
        <f t="shared" si="15"/>
        <v>13</v>
      </c>
      <c r="G458" t="str" cm="1">
        <f t="array" ref="G458">_xlfn.TEXTJOIN(", ", TRUE, IF(ISNUMBER(SEARCH(Index!$A$8:$A$22, Articles_collection_modified!A458)), Index!$A$8:$A$22, ""))</f>
        <v>Industrial mfg</v>
      </c>
      <c r="H458" t="str" cm="1">
        <f t="array" ref="H458">IFERROR(INDEX(Index!$A$8:$A$22, MATCH(TRUE, ISNUMBER(SEARCH(Index!$A$8:$A$22, Articles_collection_modified!A458)), 0)), "")</f>
        <v>Industrial mfg</v>
      </c>
      <c r="I458" t="str" cm="1">
        <f t="array" ref="I458">IFERROR(INDEX(Index!$A$3:$A$5, MATCH(TRUE, ISNUMBER(SEARCH(Index!$A$3:$A$5, Articles_collection_modified!A458)), 0)), "")</f>
        <v>product release</v>
      </c>
      <c r="J458" t="str" cm="1">
        <f t="array" ref="J458">IFERROR(INDEX(Index!$A$25:$A$69, MATCH(TRUE, ISNUMBER(SEARCH(Index!$A$25:$A$69, Articles_collection_modified!A458)), 0)), "")</f>
        <v>Software</v>
      </c>
      <c r="K458" t="str" cm="1">
        <f t="array" ref="K458">IFERROR(INDEX(Index!$C$3:$C$5, MATCH(TRUE, ISNUMBER(SEARCH(Index!$C$3:$C$5, Articles_collection_modified!A458)), 0)), "")</f>
        <v>H1</v>
      </c>
      <c r="L458" t="str" cm="1">
        <f t="array" ref="L458">_xlfn.TEXTJOIN(", ", TRUE, IF(ISNUMBER(SEARCH(Index!$C$8:$C$58, Articles_collection_modified!A458)), Index!$C$8:$C$58, ""))</f>
        <v>IPr-9, SD-2</v>
      </c>
      <c r="M458" t="str" cm="1">
        <f t="array" ref="M458">_xlfn.TEXTJOIN(", ", TRUE, IFERROR(VLOOKUP(_xlfn.TEXTSPLIT(L458, ", "), Index!$C$8:$D$58, 2, FALSE), ""))</f>
        <v>Smart Factory Data Analytics, Advanced AI Capabilities</v>
      </c>
      <c r="N458" t="str" cm="1">
        <f t="array" ref="N458">_xlfn.TEXTJOIN(", ", TRUE, _xlfn.UNIQUE(_xlfn.FILTERXML("&lt;t&gt;&lt;s&gt;" &amp; SUBSTITUTE(_xlfn.TEXTJOIN(", ", TRUE, _xlfn.UNIQUE(_xlfn._xlws.FILTER(IFERROR(VLOOKUP(LEFT(_xlfn.TEXTSPLIT(L458, ", "), FIND("-", _xlfn.TEXTSPLIT(L458, ", ")) - 1), Index!$F$8:$G$13, 2, FALSE), ""), IFERROR(VLOOKUP(LEFT(_xlfn.TEXTSPLIT(L458, ", "), FIND("-", _xlfn.TEXTSPLIT(L458, ", ")) - 1), Index!$F$8:$G$13, 2, FALSE), "") &lt;&gt; ""))), ", ", "&lt;/s&gt;&lt;s&gt;") &amp; "&lt;/s&gt;&lt;/t&gt;", "//s[normalize-space()]")))</f>
        <v>Intelligent Production, Smart Data Usage</v>
      </c>
      <c r="O458" t="str" cm="1">
        <f t="array" ref="O458">IFERROR(INDEX(Index!$C$8:$C$58, MATCH(TRUE, ISNUMBER(SEARCH(Index!$C$8:$C$58, Articles_collection_modified!A458)), 0)), "")</f>
        <v>IPr-9</v>
      </c>
      <c r="P458" t="str">
        <f>IFERROR(VLOOKUP(LEFT(O458, FIND("-", O458)-1), Index!$F$8:$G$13, 2, FALSE), "Not Found")</f>
        <v>Intelligent Production</v>
      </c>
      <c r="Q458" t="str">
        <f>IFERROR(VLOOKUP(O458, Index!$C$8:$D$58, 2, FALSE), "Not Found")</f>
        <v>Smart Factory Data Analytics</v>
      </c>
    </row>
    <row r="459" spans="1:17" x14ac:dyDescent="0.3">
      <c r="A459" t="str">
        <f>LEFT(Articles_collection_modified!A459, FIND(",", Articles_collection_modified!A459) - 1)</f>
        <v>LG ES &amp; Doosan Bobcat to develop batteries for construction vehicles - electrive.com</v>
      </c>
      <c r="B459" t="str">
        <f>MID(Articles_collection_modified!A459, FIND(",", Articles_collection_modified!A459) + 1, FIND(",", Articles_collection_modified!A459, FIND(",", Articles_collection_modified!A459) + 1) - FIND(",", Articles_collection_modified!A459) - 1)</f>
        <v>https://www.electrive.com/2025/03/24/lg-es-doosan-bobcat-to-develop-batteries-for-construction-vehicles/</v>
      </c>
      <c r="C459" t="str">
        <f>IF(ISNUMBER(FIND(", vol",Articles_collection_modified!A459)), MID(Articles_collection_modified!A459, FIND(", vol", Articles_collection_modified!A459) + 5, FIND(",", Articles_collection_modified!A459, FIND(", vol", Articles_collection_modified!A459) + 5) - FIND(", vol", Articles_collection_modified!A459) - 5), MID(Articles_collection_modified!A459, FIND(",vol", Articles_collection_modified!A459) + 4, FIND(",", Articles_collection_modified!A459, FIND(",vol", Articles_collection_modified!A459) + 4) - FIND(",vol",Articles_collection_modified!A459) - 4))</f>
        <v>9</v>
      </c>
      <c r="D459" t="str">
        <f>IF(ISNUMBER(FIND(", 20", Articles_collection_modified!A459)), MID(Articles_collection_modified!A459, FIND(", 20", Articles_collection_modified!A459) + 2, FIND(",", Articles_collection_modified!A459, FIND(", 20", Articles_collection_modified!A459) + 2) - FIND(", 20", Articles_collection_modified!A459) - 2), MID(Articles_collection_modified!A459, FIND(",20", Articles_collection_modified!A459) + 1, FIND(",", Articles_collection_modified!A459, FIND(",20", Articles_collection_modified!A459) + 1) - FIND(",20", Articles_collection_modified!A459) - 1))</f>
        <v>2025-w13</v>
      </c>
      <c r="E459" t="str">
        <f t="shared" si="14"/>
        <v>2025</v>
      </c>
      <c r="F459" t="str">
        <f t="shared" si="15"/>
        <v>13</v>
      </c>
      <c r="G459" t="str" cm="1">
        <f t="array" ref="G459">_xlfn.TEXTJOIN(", ", TRUE, IF(ISNUMBER(SEARCH(Index!$A$8:$A$22, Articles_collection_modified!A459)), Index!$A$8:$A$22, ""))</f>
        <v>Battery, Mobile</v>
      </c>
      <c r="H459" t="str" cm="1">
        <f t="array" ref="H459">IFERROR(INDEX(Index!$A$8:$A$22, MATCH(TRUE, ISNUMBER(SEARCH(Index!$A$8:$A$22, Articles_collection_modified!A459)), 0)), "")</f>
        <v>Battery</v>
      </c>
      <c r="I459" t="str" cm="1">
        <f t="array" ref="I459">IFERROR(INDEX(Index!$A$3:$A$5, MATCH(TRUE, ISNUMBER(SEARCH(Index!$A$3:$A$5, Articles_collection_modified!A459)), 0)), "")</f>
        <v>SEEP</v>
      </c>
      <c r="J459" t="str" cm="1">
        <f t="array" ref="J459">IFERROR(INDEX(Index!$A$25:$A$69, MATCH(TRUE, ISNUMBER(SEARCH(Index!$A$25:$A$69, Articles_collection_modified!A459)), 0)), "")</f>
        <v>partnership</v>
      </c>
      <c r="K459" t="str" cm="1">
        <f t="array" ref="K459">IFERROR(INDEX(Index!$C$3:$C$5, MATCH(TRUE, ISNUMBER(SEARCH(Index!$C$3:$C$5, Articles_collection_modified!A459)), 0)), "")</f>
        <v>H2</v>
      </c>
      <c r="L459" t="str" cm="1">
        <f t="array" ref="L459">_xlfn.TEXTJOIN(", ", TRUE, IF(ISNUMBER(SEARCH(Index!$C$8:$C$58, Articles_collection_modified!A459)), Index!$C$8:$C$58, ""))</f>
        <v>ES-2</v>
      </c>
      <c r="M459" t="str" cm="1">
        <f t="array" ref="M459">_xlfn.TEXTJOIN(", ", TRUE, IFERROR(VLOOKUP(_xlfn.TEXTSPLIT(L459, ", "), Index!$C$8:$D$58, 2, FALSE), ""))</f>
        <v>Enhanced Emission Policy</v>
      </c>
      <c r="N459" t="str" cm="1">
        <f t="array" ref="N459">_xlfn.TEXTJOIN(", ", TRUE, _xlfn.UNIQUE(_xlfn.FILTERXML("&lt;t&gt;&lt;s&gt;" &amp; SUBSTITUTE(_xlfn.TEXTJOIN(", ", TRUE, _xlfn.UNIQUE(_xlfn._xlws.FILTER(IFERROR(VLOOKUP(LEFT(_xlfn.TEXTSPLIT(L459, ", "), FIND("-", _xlfn.TEXTSPLIT(L459, ", ")) - 1), Index!$F$8:$G$13, 2, FALSE), ""), IFERROR(VLOOKUP(LEFT(_xlfn.TEXTSPLIT(L459, ", "), FIND("-", _xlfn.TEXTSPLIT(L459, ", ")) - 1), Index!$F$8:$G$13, 2, FALSE), "") &lt;&gt; ""))), ", ", "&lt;/s&gt;&lt;s&gt;") &amp; "&lt;/s&gt;&lt;/t&gt;", "//s[normalize-space()]")))</f>
        <v>Ecological Sustainability</v>
      </c>
      <c r="O459" t="str" cm="1">
        <f t="array" ref="O459">IFERROR(INDEX(Index!$C$8:$C$58, MATCH(TRUE, ISNUMBER(SEARCH(Index!$C$8:$C$58, Articles_collection_modified!A459)), 0)), "")</f>
        <v>ES-2</v>
      </c>
      <c r="P459" t="str">
        <f>IFERROR(VLOOKUP(LEFT(O459, FIND("-", O459)-1), Index!$F$8:$G$13, 2, FALSE), "Not Found")</f>
        <v>Ecological Sustainability</v>
      </c>
      <c r="Q459" t="str">
        <f>IFERROR(VLOOKUP(O459, Index!$C$8:$D$58, 2, FALSE), "Not Found")</f>
        <v>Enhanced Emission Policy</v>
      </c>
    </row>
    <row r="460" spans="1:17" x14ac:dyDescent="0.3">
      <c r="A460" t="str">
        <f>LEFT(Articles_collection_modified!A460, FIND(",", Articles_collection_modified!A460) - 1)</f>
        <v>Magnetic Filtration Helps Extend the Life of Hydraulic Systems</v>
      </c>
      <c r="B460" t="str">
        <f>MID(Articles_collection_modified!A460, FIND(",", Articles_collection_modified!A460) + 1, FIND(",", Articles_collection_modified!A460, FIND(",", Articles_collection_modified!A460) + 1) - FIND(",", Articles_collection_modified!A460) - 1)</f>
        <v>https://www.powermotiontech.com/hydraulics/hydraulic-filters/article/55275370/magnetic-filtration-helps-extend-the-life-of-hydraulic-systems</v>
      </c>
      <c r="C460" t="str">
        <f>IF(ISNUMBER(FIND(", vol",Articles_collection_modified!A460)), MID(Articles_collection_modified!A460, FIND(", vol", Articles_collection_modified!A460) + 5, FIND(",", Articles_collection_modified!A460, FIND(", vol", Articles_collection_modified!A460) + 5) - FIND(", vol", Articles_collection_modified!A460) - 5), MID(Articles_collection_modified!A460, FIND(",vol", Articles_collection_modified!A460) + 4, FIND(",", Articles_collection_modified!A460, FIND(",vol", Articles_collection_modified!A460) + 4) - FIND(",vol",Articles_collection_modified!A460) - 4))</f>
        <v>9</v>
      </c>
      <c r="D460" t="str">
        <f>IF(ISNUMBER(FIND(", 20", Articles_collection_modified!A460)), MID(Articles_collection_modified!A460, FIND(", 20", Articles_collection_modified!A460) + 2, FIND(",", Articles_collection_modified!A460, FIND(", 20", Articles_collection_modified!A460) + 2) - FIND(", 20", Articles_collection_modified!A460) - 2), MID(Articles_collection_modified!A460, FIND(",20", Articles_collection_modified!A460) + 1, FIND(",", Articles_collection_modified!A460, FIND(",20", Articles_collection_modified!A460) + 1) - FIND(",20", Articles_collection_modified!A460) - 1))</f>
        <v>2025-w13</v>
      </c>
      <c r="E460" t="str">
        <f t="shared" si="14"/>
        <v>2025</v>
      </c>
      <c r="F460" t="str">
        <f t="shared" si="15"/>
        <v>13</v>
      </c>
      <c r="G460" t="str" cm="1">
        <f t="array" ref="G460">_xlfn.TEXTJOIN(", ", TRUE, IF(ISNUMBER(SEARCH(Index!$A$8:$A$22, Articles_collection_modified!A460)), Index!$A$8:$A$22, ""))</f>
        <v>Hydraulics</v>
      </c>
      <c r="H460" t="str" cm="1">
        <f t="array" ref="H460">IFERROR(INDEX(Index!$A$8:$A$22, MATCH(TRUE, ISNUMBER(SEARCH(Index!$A$8:$A$22, Articles_collection_modified!A460)), 0)), "")</f>
        <v>Hydraulics</v>
      </c>
      <c r="I460" t="str" cm="1">
        <f t="array" ref="I460">IFERROR(INDEX(Index!$A$3:$A$5, MATCH(TRUE, ISNUMBER(SEARCH(Index!$A$3:$A$5, Articles_collection_modified!A460)), 0)), "")</f>
        <v>Technology</v>
      </c>
      <c r="J460" t="str" cm="1">
        <f t="array" ref="J460">IFERROR(INDEX(Index!$A$25:$A$69, MATCH(TRUE, ISNUMBER(SEARCH(Index!$A$25:$A$69, Articles_collection_modified!A460)), 0)), "")</f>
        <v>System</v>
      </c>
      <c r="K460" t="str" cm="1">
        <f t="array" ref="K460">IFERROR(INDEX(Index!$C$3:$C$5, MATCH(TRUE, ISNUMBER(SEARCH(Index!$C$3:$C$5, Articles_collection_modified!A460)), 0)), "")</f>
        <v>H1</v>
      </c>
      <c r="L460" t="str" cm="1">
        <f t="array" ref="L460">_xlfn.TEXTJOIN(", ", TRUE, IF(ISNUMBER(SEARCH(Index!$C$8:$C$58, Articles_collection_modified!A460)), Index!$C$8:$C$58, ""))</f>
        <v/>
      </c>
      <c r="M460" t="str" cm="1">
        <f t="array" ref="M460">_xlfn.TEXTJOIN(", ", TRUE, IFERROR(VLOOKUP(_xlfn.TEXTSPLIT(L460, ", "), Index!$C$8:$D$58, 2, FALSE), ""))</f>
        <v/>
      </c>
      <c r="N460" t="e" cm="1" vm="1">
        <f t="array" ref="N460">_xlfn.TEXTJOIN(", ", TRUE, _xlfn.UNIQUE(_xlfn.FILTERXML("&lt;t&gt;&lt;s&gt;" &amp; SUBSTITUTE(_xlfn.TEXTJOIN(", ", TRUE, _xlfn.UNIQUE(_xlfn._xlws.FILTER(IFERROR(VLOOKUP(LEFT(_xlfn.TEXTSPLIT(L460, ", "), FIND("-", _xlfn.TEXTSPLIT(L460, ", ")) - 1), Index!$F$8:$G$13, 2, FALSE), ""), IFERROR(VLOOKUP(LEFT(_xlfn.TEXTSPLIT(L460, ", "), FIND("-", _xlfn.TEXTSPLIT(L460, ", ")) - 1), Index!$F$8:$G$13, 2, FALSE), "") &lt;&gt; ""))), ", ", "&lt;/s&gt;&lt;s&gt;") &amp; "&lt;/s&gt;&lt;/t&gt;", "//s[normalize-space()]")))</f>
        <v>#VALUE!</v>
      </c>
      <c r="O460" t="str" cm="1">
        <f t="array" ref="O460">IFERROR(INDEX(Index!$C$8:$C$58, MATCH(TRUE, ISNUMBER(SEARCH(Index!$C$8:$C$58, Articles_collection_modified!A460)), 0)), "")</f>
        <v/>
      </c>
      <c r="P460" t="str">
        <f>IFERROR(VLOOKUP(LEFT(O460, FIND("-", O460)-1), Index!$F$8:$G$13, 2, FALSE), "Not Found")</f>
        <v>Not Found</v>
      </c>
      <c r="Q460" t="str">
        <f>IFERROR(VLOOKUP(O460, Index!$C$8:$D$58, 2, FALSE), "Not Found")</f>
        <v>Not Found</v>
      </c>
    </row>
    <row r="461" spans="1:17" x14ac:dyDescent="0.3">
      <c r="A461" t="str">
        <f>LEFT(Articles_collection_modified!A461, FIND(",", Articles_collection_modified!A461) - 1)</f>
        <v>Chinese researchers announce battery recycling breakthrough - electrive.com</v>
      </c>
      <c r="B461" t="str">
        <f>MID(Articles_collection_modified!A461, FIND(",", Articles_collection_modified!A461) + 1, FIND(",", Articles_collection_modified!A461, FIND(",", Articles_collection_modified!A461) + 1) - FIND(",", Articles_collection_modified!A461) - 1)</f>
        <v>https://www.electrive.com/2025/03/24/chinese-researchers-announce-battery-recycling-brakethrough/</v>
      </c>
      <c r="C461" t="str">
        <f>IF(ISNUMBER(FIND(", vol",Articles_collection_modified!A461)), MID(Articles_collection_modified!A461, FIND(", vol", Articles_collection_modified!A461) + 5, FIND(",", Articles_collection_modified!A461, FIND(", vol", Articles_collection_modified!A461) + 5) - FIND(", vol", Articles_collection_modified!A461) - 5), MID(Articles_collection_modified!A461, FIND(",vol", Articles_collection_modified!A461) + 4, FIND(",", Articles_collection_modified!A461, FIND(",vol", Articles_collection_modified!A461) + 4) - FIND(",vol",Articles_collection_modified!A461) - 4))</f>
        <v>9</v>
      </c>
      <c r="D461" t="str">
        <f>IF(ISNUMBER(FIND(", 20", Articles_collection_modified!A461)), MID(Articles_collection_modified!A461, FIND(", 20", Articles_collection_modified!A461) + 2, FIND(",", Articles_collection_modified!A461, FIND(", 20", Articles_collection_modified!A461) + 2) - FIND(", 20", Articles_collection_modified!A461) - 2), MID(Articles_collection_modified!A461, FIND(",20", Articles_collection_modified!A461) + 1, FIND(",", Articles_collection_modified!A461, FIND(",20", Articles_collection_modified!A461) + 1) - FIND(",20", Articles_collection_modified!A461) - 1))</f>
        <v>2025-w13</v>
      </c>
      <c r="E461" t="str">
        <f t="shared" si="14"/>
        <v>2025</v>
      </c>
      <c r="F461" t="str">
        <f t="shared" si="15"/>
        <v>13</v>
      </c>
      <c r="G461" t="str" cm="1">
        <f t="array" ref="G461">_xlfn.TEXTJOIN(", ", TRUE, IF(ISNUMBER(SEARCH(Index!$A$8:$A$22, Articles_collection_modified!A461)), Index!$A$8:$A$22, ""))</f>
        <v>Battery</v>
      </c>
      <c r="H461" t="str" cm="1">
        <f t="array" ref="H461">IFERROR(INDEX(Index!$A$8:$A$22, MATCH(TRUE, ISNUMBER(SEARCH(Index!$A$8:$A$22, Articles_collection_modified!A461)), 0)), "")</f>
        <v>Battery</v>
      </c>
      <c r="I461" t="str" cm="1">
        <f t="array" ref="I461">IFERROR(INDEX(Index!$A$3:$A$5, MATCH(TRUE, ISNUMBER(SEARCH(Index!$A$3:$A$5, Articles_collection_modified!A461)), 0)), "")</f>
        <v>Technology</v>
      </c>
      <c r="J461" t="str" cm="1">
        <f t="array" ref="J461">IFERROR(INDEX(Index!$A$25:$A$69, MATCH(TRUE, ISNUMBER(SEARCH(Index!$A$25:$A$69, Articles_collection_modified!A461)), 0)), "")</f>
        <v>Materials</v>
      </c>
      <c r="K461" t="str" cm="1">
        <f t="array" ref="K461">IFERROR(INDEX(Index!$C$3:$C$5, MATCH(TRUE, ISNUMBER(SEARCH(Index!$C$3:$C$5, Articles_collection_modified!A461)), 0)), "")</f>
        <v>H3</v>
      </c>
      <c r="L461" t="str" cm="1">
        <f t="array" ref="L461">_xlfn.TEXTJOIN(", ", TRUE, IF(ISNUMBER(SEARCH(Index!$C$8:$C$58, Articles_collection_modified!A461)), Index!$C$8:$C$58, ""))</f>
        <v>ES-4</v>
      </c>
      <c r="M461" t="str" cm="1">
        <f t="array" ref="M461">_xlfn.TEXTJOIN(", ", TRUE, IFERROR(VLOOKUP(_xlfn.TEXTSPLIT(L461, ", "), Index!$C$8:$D$58, 2, FALSE), ""))</f>
        <v>Circular Economy</v>
      </c>
      <c r="N461" t="str" cm="1">
        <f t="array" ref="N461">_xlfn.TEXTJOIN(", ", TRUE, _xlfn.UNIQUE(_xlfn.FILTERXML("&lt;t&gt;&lt;s&gt;" &amp; SUBSTITUTE(_xlfn.TEXTJOIN(", ", TRUE, _xlfn.UNIQUE(_xlfn._xlws.FILTER(IFERROR(VLOOKUP(LEFT(_xlfn.TEXTSPLIT(L461, ", "), FIND("-", _xlfn.TEXTSPLIT(L461, ", ")) - 1), Index!$F$8:$G$13, 2, FALSE), ""), IFERROR(VLOOKUP(LEFT(_xlfn.TEXTSPLIT(L461, ", "), FIND("-", _xlfn.TEXTSPLIT(L461, ", ")) - 1), Index!$F$8:$G$13, 2, FALSE), "") &lt;&gt; ""))), ", ", "&lt;/s&gt;&lt;s&gt;") &amp; "&lt;/s&gt;&lt;/t&gt;", "//s[normalize-space()]")))</f>
        <v>Ecological Sustainability</v>
      </c>
      <c r="O461" t="str" cm="1">
        <f t="array" ref="O461">IFERROR(INDEX(Index!$C$8:$C$58, MATCH(TRUE, ISNUMBER(SEARCH(Index!$C$8:$C$58, Articles_collection_modified!A461)), 0)), "")</f>
        <v>ES-4</v>
      </c>
      <c r="P461" t="str">
        <f>IFERROR(VLOOKUP(LEFT(O461, FIND("-", O461)-1), Index!$F$8:$G$13, 2, FALSE), "Not Found")</f>
        <v>Ecological Sustainability</v>
      </c>
      <c r="Q461" t="str">
        <f>IFERROR(VLOOKUP(O461, Index!$C$8:$D$58, 2, FALSE), "Not Found")</f>
        <v>Circular Economy</v>
      </c>
    </row>
    <row r="462" spans="1:17" x14ac:dyDescent="0.3">
      <c r="A462" t="str">
        <f>LEFT(Articles_collection_modified!A462, FIND(",", Articles_collection_modified!A462) - 1)</f>
        <v>Herstellung von HydraulikventilgehÃ¤usen</v>
      </c>
      <c r="B462" t="str">
        <f>MID(Articles_collection_modified!A462, FIND(",", Articles_collection_modified!A462) + 1, FIND(",", Articles_collection_modified!A462, FIND(",", Articles_collection_modified!A462) + 1) - FIND(",", Articles_collection_modified!A462) - 1)</f>
        <v>https://www.oup-fluidtechnik.de/herstellung-von-hydraulikventilgehaeusen/</v>
      </c>
      <c r="C462" t="str">
        <f>IF(ISNUMBER(FIND(", vol",Articles_collection_modified!A462)), MID(Articles_collection_modified!A462, FIND(", vol", Articles_collection_modified!A462) + 5, FIND(",", Articles_collection_modified!A462, FIND(", vol", Articles_collection_modified!A462) + 5) - FIND(", vol", Articles_collection_modified!A462) - 5), MID(Articles_collection_modified!A462, FIND(",vol", Articles_collection_modified!A462) + 4, FIND(",", Articles_collection_modified!A462, FIND(",vol", Articles_collection_modified!A462) + 4) - FIND(",vol",Articles_collection_modified!A462) - 4))</f>
        <v>9</v>
      </c>
      <c r="D462" t="str">
        <f>IF(ISNUMBER(FIND(", 20", Articles_collection_modified!A462)), MID(Articles_collection_modified!A462, FIND(", 20", Articles_collection_modified!A462) + 2, FIND(",", Articles_collection_modified!A462, FIND(", 20", Articles_collection_modified!A462) + 2) - FIND(", 20", Articles_collection_modified!A462) - 2), MID(Articles_collection_modified!A462, FIND(",20", Articles_collection_modified!A462) + 1, FIND(",", Articles_collection_modified!A462, FIND(",20", Articles_collection_modified!A462) + 1) - FIND(",20", Articles_collection_modified!A462) - 1))</f>
        <v>2025-w13</v>
      </c>
      <c r="E462" t="str">
        <f t="shared" si="14"/>
        <v>2025</v>
      </c>
      <c r="F462" t="str">
        <f t="shared" si="15"/>
        <v>13</v>
      </c>
      <c r="G462" t="str" cm="1">
        <f t="array" ref="G462">_xlfn.TEXTJOIN(", ", TRUE, IF(ISNUMBER(SEARCH(Index!$A$8:$A$22, Articles_collection_modified!A462)), Index!$A$8:$A$22, ""))</f>
        <v>Hydraulics, Industrial mfg</v>
      </c>
      <c r="H462" t="str" cm="1">
        <f t="array" ref="H462">IFERROR(INDEX(Index!$A$8:$A$22, MATCH(TRUE, ISNUMBER(SEARCH(Index!$A$8:$A$22, Articles_collection_modified!A462)), 0)), "")</f>
        <v>Hydraulics</v>
      </c>
      <c r="I462" t="str" cm="1">
        <f t="array" ref="I462">IFERROR(INDEX(Index!$A$3:$A$5, MATCH(TRUE, ISNUMBER(SEARCH(Index!$A$3:$A$5, Articles_collection_modified!A462)), 0)), "")</f>
        <v>SEEP</v>
      </c>
      <c r="J462" t="str" cm="1">
        <f t="array" ref="J462">IFERROR(INDEX(Index!$A$25:$A$69, MATCH(TRUE, ISNUMBER(SEARCH(Index!$A$25:$A$69, Articles_collection_modified!A462)), 0)), "")</f>
        <v>partnership</v>
      </c>
      <c r="K462" t="str" cm="1">
        <f t="array" ref="K462">IFERROR(INDEX(Index!$C$3:$C$5, MATCH(TRUE, ISNUMBER(SEARCH(Index!$C$3:$C$5, Articles_collection_modified!A462)), 0)), "")</f>
        <v>H1</v>
      </c>
      <c r="L462" t="str" cm="1">
        <f t="array" ref="L462">_xlfn.TEXTJOIN(", ", TRUE, IF(ISNUMBER(SEARCH(Index!$C$8:$C$58, Articles_collection_modified!A462)), Index!$C$8:$C$58, ""))</f>
        <v>HA-5</v>
      </c>
      <c r="M462" t="str" cm="1">
        <f t="array" ref="M462">_xlfn.TEXTJOIN(", ", TRUE, IFERROR(VLOOKUP(_xlfn.TEXTSPLIT(L462, ", "), Index!$C$8:$D$58, 2, FALSE), ""))</f>
        <v>Intelligent &amp; Efficient Factory</v>
      </c>
      <c r="N462" t="str" cm="1">
        <f t="array" ref="N462">_xlfn.TEXTJOIN(", ", TRUE, _xlfn.UNIQUE(_xlfn.FILTERXML("&lt;t&gt;&lt;s&gt;" &amp; SUBSTITUTE(_xlfn.TEXTJOIN(", ", TRUE, _xlfn.UNIQUE(_xlfn._xlws.FILTER(IFERROR(VLOOKUP(LEFT(_xlfn.TEXTSPLIT(L462, ", "), FIND("-", _xlfn.TEXTSPLIT(L462, ", ")) - 1), Index!$F$8:$G$13, 2, FALSE), ""), IFERROR(VLOOKUP(LEFT(_xlfn.TEXTSPLIT(L462, ", "), FIND("-", _xlfn.TEXTSPLIT(L462, ", ")) - 1), Index!$F$8:$G$13, 2, FALSE), "") &lt;&gt; ""))), ", ", "&lt;/s&gt;&lt;s&gt;") &amp; "&lt;/s&gt;&lt;/t&gt;", "//s[normalize-space()]")))</f>
        <v>Hydraulic Applications Ecosystem</v>
      </c>
      <c r="O462" t="str" cm="1">
        <f t="array" ref="O462">IFERROR(INDEX(Index!$C$8:$C$58, MATCH(TRUE, ISNUMBER(SEARCH(Index!$C$8:$C$58, Articles_collection_modified!A462)), 0)), "")</f>
        <v>HA-5</v>
      </c>
      <c r="P462" t="str">
        <f>IFERROR(VLOOKUP(LEFT(O462, FIND("-", O462)-1), Index!$F$8:$G$13, 2, FALSE), "Not Found")</f>
        <v>Hydraulic Applications Ecosystem</v>
      </c>
      <c r="Q462" t="str">
        <f>IFERROR(VLOOKUP(O462, Index!$C$8:$D$58, 2, FALSE), "Not Found")</f>
        <v>Intelligent &amp; Efficient Factory</v>
      </c>
    </row>
    <row r="463" spans="1:17" x14ac:dyDescent="0.3">
      <c r="A463" t="str">
        <f>LEFT(Articles_collection_modified!A463, FIND(",", Articles_collection_modified!A463) - 1)</f>
        <v>Glamox to Light Thor Offshore Wind Turbine Foundations</v>
      </c>
      <c r="B463" t="str">
        <f>MID(Articles_collection_modified!A463, FIND(",", Articles_collection_modified!A463) + 1, FIND(",", Articles_collection_modified!A463, FIND(",", Articles_collection_modified!A463) + 1) - FIND(",", Articles_collection_modified!A463) - 1)</f>
        <v>https://www.offshorewind.biz/2025/03/24/glamox-to-light-thor-offshore-wind-turbine-foundations/</v>
      </c>
      <c r="C463" t="str">
        <f>IF(ISNUMBER(FIND(", vol",Articles_collection_modified!A463)), MID(Articles_collection_modified!A463, FIND(", vol", Articles_collection_modified!A463) + 5, FIND(",", Articles_collection_modified!A463, FIND(", vol", Articles_collection_modified!A463) + 5) - FIND(", vol", Articles_collection_modified!A463) - 5), MID(Articles_collection_modified!A463, FIND(",vol", Articles_collection_modified!A463) + 4, FIND(",", Articles_collection_modified!A463, FIND(",vol", Articles_collection_modified!A463) + 4) - FIND(",vol",Articles_collection_modified!A463) - 4))</f>
        <v>9</v>
      </c>
      <c r="D463" t="str">
        <f>IF(ISNUMBER(FIND(", 20", Articles_collection_modified!A463)), MID(Articles_collection_modified!A463, FIND(", 20", Articles_collection_modified!A463) + 2, FIND(",", Articles_collection_modified!A463, FIND(", 20", Articles_collection_modified!A463) + 2) - FIND(", 20", Articles_collection_modified!A463) - 2), MID(Articles_collection_modified!A463, FIND(",20", Articles_collection_modified!A463) + 1, FIND(",", Articles_collection_modified!A463, FIND(",20", Articles_collection_modified!A463) + 1) - FIND(",20", Articles_collection_modified!A463) - 1))</f>
        <v>2025-w13</v>
      </c>
      <c r="E463" t="str">
        <f t="shared" si="14"/>
        <v>2025</v>
      </c>
      <c r="F463" t="str">
        <f t="shared" si="15"/>
        <v>13</v>
      </c>
      <c r="G463" t="str" cm="1">
        <f t="array" ref="G463">_xlfn.TEXTJOIN(", ", TRUE, IF(ISNUMBER(SEARCH(Index!$A$8:$A$22, Articles_collection_modified!A463)), Index!$A$8:$A$22, ""))</f>
        <v>Industrial applications</v>
      </c>
      <c r="H463" t="str" cm="1">
        <f t="array" ref="H463">IFERROR(INDEX(Index!$A$8:$A$22, MATCH(TRUE, ISNUMBER(SEARCH(Index!$A$8:$A$22, Articles_collection_modified!A463)), 0)), "")</f>
        <v>Industrial applications</v>
      </c>
      <c r="I463" t="str" cm="1">
        <f t="array" ref="I463">IFERROR(INDEX(Index!$A$3:$A$5, MATCH(TRUE, ISNUMBER(SEARCH(Index!$A$3:$A$5, Articles_collection_modified!A463)), 0)), "")</f>
        <v>SEEP</v>
      </c>
      <c r="J463" t="str" cm="1">
        <f t="array" ref="J463">IFERROR(INDEX(Index!$A$25:$A$69, MATCH(TRUE, ISNUMBER(SEARCH(Index!$A$25:$A$69, Articles_collection_modified!A463)), 0)), "")</f>
        <v>market development</v>
      </c>
      <c r="K463" t="str" cm="1">
        <f t="array" ref="K463">IFERROR(INDEX(Index!$C$3:$C$5, MATCH(TRUE, ISNUMBER(SEARCH(Index!$C$3:$C$5, Articles_collection_modified!A463)), 0)), "")</f>
        <v>H1</v>
      </c>
      <c r="L463" t="str" cm="1">
        <f t="array" ref="L463">_xlfn.TEXTJOIN(", ", TRUE, IF(ISNUMBER(SEARCH(Index!$C$8:$C$58, Articles_collection_modified!A463)), Index!$C$8:$C$58, ""))</f>
        <v>ES-4, HA-2</v>
      </c>
      <c r="M463" t="str" cm="1">
        <f t="array" ref="M463">_xlfn.TEXTJOIN(", ", TRUE, IFERROR(VLOOKUP(_xlfn.TEXTSPLIT(L463, ", "), Index!$C$8:$D$58, 2, FALSE), ""))</f>
        <v>Circular Economy, Advanced Wind Power</v>
      </c>
      <c r="N463" t="str" cm="1">
        <f t="array" ref="N463">_xlfn.TEXTJOIN(", ", TRUE, _xlfn.UNIQUE(_xlfn.FILTERXML("&lt;t&gt;&lt;s&gt;" &amp; SUBSTITUTE(_xlfn.TEXTJOIN(", ", TRUE, _xlfn.UNIQUE(_xlfn._xlws.FILTER(IFERROR(VLOOKUP(LEFT(_xlfn.TEXTSPLIT(L463, ", "), FIND("-", _xlfn.TEXTSPLIT(L463, ", ")) - 1), Index!$F$8:$G$13, 2, FALSE), ""), IFERROR(VLOOKUP(LEFT(_xlfn.TEXTSPLIT(L463, ", "), FIND("-", _xlfn.TEXTSPLIT(L463, ", ")) - 1), Index!$F$8:$G$13, 2, FALSE), "") &lt;&gt; ""))), ", ", "&lt;/s&gt;&lt;s&gt;") &amp; "&lt;/s&gt;&lt;/t&gt;", "//s[normalize-space()]")))</f>
        <v>Ecological Sustainability, Hydraulic Applications Ecosystem</v>
      </c>
      <c r="O463" t="str" cm="1">
        <f t="array" ref="O463">IFERROR(INDEX(Index!$C$8:$C$58, MATCH(TRUE, ISNUMBER(SEARCH(Index!$C$8:$C$58, Articles_collection_modified!A463)), 0)), "")</f>
        <v>ES-4</v>
      </c>
      <c r="P463" t="str">
        <f>IFERROR(VLOOKUP(LEFT(O463, FIND("-", O463)-1), Index!$F$8:$G$13, 2, FALSE), "Not Found")</f>
        <v>Ecological Sustainability</v>
      </c>
      <c r="Q463" t="str">
        <f>IFERROR(VLOOKUP(O463, Index!$C$8:$D$58, 2, FALSE), "Not Found")</f>
        <v>Circular Economy</v>
      </c>
    </row>
    <row r="464" spans="1:17" x14ac:dyDescent="0.3">
      <c r="A464" t="str">
        <f>LEFT(Articles_collection_modified!A464, FIND(",", Articles_collection_modified!A464) - 1)</f>
        <v>Waratah's New Line of Forestry Grapples | Forest Machine Magazine</v>
      </c>
      <c r="B464" t="str">
        <f>MID(Articles_collection_modified!A464, FIND(",", Articles_collection_modified!A464) + 1, FIND(",", Articles_collection_modified!A464, FIND(",", Articles_collection_modified!A464) + 1) - FIND(",", Articles_collection_modified!A464) - 1)</f>
        <v>https://forestmachinemagazine.com/waratahs-new-line-of-forestry-grapples/?utm_source=rss&amp;utm_medium=rss&amp;utm_campaign=waratahs-new-line-of-forestry-grapples</v>
      </c>
      <c r="C464" t="str">
        <f>IF(ISNUMBER(FIND(", vol",Articles_collection_modified!A464)), MID(Articles_collection_modified!A464, FIND(", vol", Articles_collection_modified!A464) + 5, FIND(",", Articles_collection_modified!A464, FIND(", vol", Articles_collection_modified!A464) + 5) - FIND(", vol", Articles_collection_modified!A464) - 5), MID(Articles_collection_modified!A464, FIND(",vol", Articles_collection_modified!A464) + 4, FIND(",", Articles_collection_modified!A464, FIND(",vol", Articles_collection_modified!A464) + 4) - FIND(",vol",Articles_collection_modified!A464) - 4))</f>
        <v>9</v>
      </c>
      <c r="D464" t="str">
        <f>IF(ISNUMBER(FIND(", 20", Articles_collection_modified!A464)), MID(Articles_collection_modified!A464, FIND(", 20", Articles_collection_modified!A464) + 2, FIND(",", Articles_collection_modified!A464, FIND(", 20", Articles_collection_modified!A464) + 2) - FIND(", 20", Articles_collection_modified!A464) - 2), MID(Articles_collection_modified!A464, FIND(",20", Articles_collection_modified!A464) + 1, FIND(",", Articles_collection_modified!A464, FIND(",20", Articles_collection_modified!A464) + 1) - FIND(",20", Articles_collection_modified!A464) - 1))</f>
        <v>2025-w13</v>
      </c>
      <c r="E464" t="str">
        <f t="shared" si="14"/>
        <v>2025</v>
      </c>
      <c r="F464" t="str">
        <f t="shared" si="15"/>
        <v>13</v>
      </c>
      <c r="G464" t="str" cm="1">
        <f t="array" ref="G464">_xlfn.TEXTJOIN(", ", TRUE, IF(ISNUMBER(SEARCH(Index!$A$8:$A$22, Articles_collection_modified!A464)), Index!$A$8:$A$22, ""))</f>
        <v>Mobile</v>
      </c>
      <c r="H464" t="str" cm="1">
        <f t="array" ref="H464">IFERROR(INDEX(Index!$A$8:$A$22, MATCH(TRUE, ISNUMBER(SEARCH(Index!$A$8:$A$22, Articles_collection_modified!A464)), 0)), "")</f>
        <v>Mobile</v>
      </c>
      <c r="I464" t="str" cm="1">
        <f t="array" ref="I464">IFERROR(INDEX(Index!$A$3:$A$5, MATCH(TRUE, ISNUMBER(SEARCH(Index!$A$3:$A$5, Articles_collection_modified!A464)), 0)), "")</f>
        <v>product release</v>
      </c>
      <c r="J464" t="str" cm="1">
        <f t="array" ref="J464">IFERROR(INDEX(Index!$A$25:$A$69, MATCH(TRUE, ISNUMBER(SEARCH(Index!$A$25:$A$69, Articles_collection_modified!A464)), 0)), "")</f>
        <v>System</v>
      </c>
      <c r="K464" t="str" cm="1">
        <f t="array" ref="K464">IFERROR(INDEX(Index!$C$3:$C$5, MATCH(TRUE, ISNUMBER(SEARCH(Index!$C$3:$C$5, Articles_collection_modified!A464)), 0)), "")</f>
        <v>H1</v>
      </c>
      <c r="L464" t="str" cm="1">
        <f t="array" ref="L464">_xlfn.TEXTJOIN(", ", TRUE, IF(ISNUMBER(SEARCH(Index!$C$8:$C$58, Articles_collection_modified!A464)), Index!$C$8:$C$58, ""))</f>
        <v>HA-7</v>
      </c>
      <c r="M464" t="str" cm="1">
        <f t="array" ref="M464">_xlfn.TEXTJOIN(", ", TRUE, IFERROR(VLOOKUP(_xlfn.TEXTSPLIT(L464, ", "), Index!$C$8:$D$58, 2, FALSE), ""))</f>
        <v>Future Wood &amp; Forest Industry</v>
      </c>
      <c r="N464" t="str" cm="1">
        <f t="array" ref="N464">_xlfn.TEXTJOIN(", ", TRUE, _xlfn.UNIQUE(_xlfn.FILTERXML("&lt;t&gt;&lt;s&gt;" &amp; SUBSTITUTE(_xlfn.TEXTJOIN(", ", TRUE, _xlfn.UNIQUE(_xlfn._xlws.FILTER(IFERROR(VLOOKUP(LEFT(_xlfn.TEXTSPLIT(L464, ", "), FIND("-", _xlfn.TEXTSPLIT(L464, ", ")) - 1), Index!$F$8:$G$13, 2, FALSE), ""), IFERROR(VLOOKUP(LEFT(_xlfn.TEXTSPLIT(L464, ", "), FIND("-", _xlfn.TEXTSPLIT(L464, ", ")) - 1), Index!$F$8:$G$13, 2, FALSE), "") &lt;&gt; ""))), ", ", "&lt;/s&gt;&lt;s&gt;") &amp; "&lt;/s&gt;&lt;/t&gt;", "//s[normalize-space()]")))</f>
        <v>Hydraulic Applications Ecosystem</v>
      </c>
      <c r="O464" t="str" cm="1">
        <f t="array" ref="O464">IFERROR(INDEX(Index!$C$8:$C$58, MATCH(TRUE, ISNUMBER(SEARCH(Index!$C$8:$C$58, Articles_collection_modified!A464)), 0)), "")</f>
        <v>HA-7</v>
      </c>
      <c r="P464" t="str">
        <f>IFERROR(VLOOKUP(LEFT(O464, FIND("-", O464)-1), Index!$F$8:$G$13, 2, FALSE), "Not Found")</f>
        <v>Hydraulic Applications Ecosystem</v>
      </c>
      <c r="Q464" t="str">
        <f>IFERROR(VLOOKUP(O464, Index!$C$8:$D$58, 2, FALSE), "Not Found")</f>
        <v>Future Wood &amp; Forest Industry</v>
      </c>
    </row>
    <row r="465" spans="1:17" x14ac:dyDescent="0.3">
      <c r="A465" t="str">
        <f>LEFT(Articles_collection_modified!A465, FIND(",", Articles_collection_modified!A465) - 1)</f>
        <v>Stena Line Norsepower partner for eco-friendly RoRo vessel</v>
      </c>
      <c r="B465" t="str">
        <f>MID(Articles_collection_modified!A465, FIND(",", Articles_collection_modified!A465) + 1, FIND(",", Articles_collection_modified!A465, FIND(",", Articles_collection_modified!A465) + 1) - FIND(",", Articles_collection_modified!A465) - 1)</f>
        <v>https://www.ship-technology.com/news/stena-line-norsepower-roro-vessel/?cf-view</v>
      </c>
      <c r="C465" t="str">
        <f>IF(ISNUMBER(FIND(", vol",Articles_collection_modified!A465)), MID(Articles_collection_modified!A465, FIND(", vol", Articles_collection_modified!A465) + 5, FIND(",", Articles_collection_modified!A465, FIND(", vol", Articles_collection_modified!A465) + 5) - FIND(", vol", Articles_collection_modified!A465) - 5), MID(Articles_collection_modified!A465, FIND(",vol", Articles_collection_modified!A465) + 4, FIND(",", Articles_collection_modified!A465, FIND(",vol", Articles_collection_modified!A465) + 4) - FIND(",vol",Articles_collection_modified!A465) - 4))</f>
        <v>9</v>
      </c>
      <c r="D465" t="str">
        <f>IF(ISNUMBER(FIND(", 20", Articles_collection_modified!A465)), MID(Articles_collection_modified!A465, FIND(", 20", Articles_collection_modified!A465) + 2, FIND(",", Articles_collection_modified!A465, FIND(", 20", Articles_collection_modified!A465) + 2) - FIND(", 20", Articles_collection_modified!A465) - 2), MID(Articles_collection_modified!A465, FIND(",20", Articles_collection_modified!A465) + 1, FIND(",", Articles_collection_modified!A465, FIND(",20", Articles_collection_modified!A465) + 1) - FIND(",20", Articles_collection_modified!A465) - 1))</f>
        <v>2025-w12</v>
      </c>
      <c r="E465" t="str">
        <f t="shared" si="14"/>
        <v>2025</v>
      </c>
      <c r="F465" t="str">
        <f t="shared" si="15"/>
        <v>12</v>
      </c>
      <c r="G465" t="str" cm="1">
        <f t="array" ref="G465">_xlfn.TEXTJOIN(", ", TRUE, IF(ISNUMBER(SEARCH(Index!$A$8:$A$22, Articles_collection_modified!A465)), Index!$A$8:$A$22, ""))</f>
        <v>Maritime</v>
      </c>
      <c r="H465" t="str" cm="1">
        <f t="array" ref="H465">IFERROR(INDEX(Index!$A$8:$A$22, MATCH(TRUE, ISNUMBER(SEARCH(Index!$A$8:$A$22, Articles_collection_modified!A465)), 0)), "")</f>
        <v>Maritime</v>
      </c>
      <c r="I465" t="str" cm="1">
        <f t="array" ref="I465">IFERROR(INDEX(Index!$A$3:$A$5, MATCH(TRUE, ISNUMBER(SEARCH(Index!$A$3:$A$5, Articles_collection_modified!A465)), 0)), "")</f>
        <v>Technology</v>
      </c>
      <c r="J465" t="str" cm="1">
        <f t="array" ref="J465">IFERROR(INDEX(Index!$A$25:$A$69, MATCH(TRUE, ISNUMBER(SEARCH(Index!$A$25:$A$69, Articles_collection_modified!A465)), 0)), "")</f>
        <v>partnership</v>
      </c>
      <c r="K465" t="str" cm="1">
        <f t="array" ref="K465">IFERROR(INDEX(Index!$C$3:$C$5, MATCH(TRUE, ISNUMBER(SEARCH(Index!$C$3:$C$5, Articles_collection_modified!A465)), 0)), "")</f>
        <v>H2</v>
      </c>
      <c r="L465" t="str" cm="1">
        <f t="array" ref="L465">_xlfn.TEXTJOIN(", ", TRUE, IF(ISNUMBER(SEARCH(Index!$C$8:$C$58, Articles_collection_modified!A465)), Index!$C$8:$C$58, ""))</f>
        <v>ES-2, NB-8</v>
      </c>
      <c r="M465" t="str" cm="1">
        <f t="array" ref="M465">_xlfn.TEXTJOIN(", ", TRUE, IFERROR(VLOOKUP(_xlfn.TEXTSPLIT(L465, ", "), Index!$C$8:$D$58, 2, FALSE), ""))</f>
        <v>Enhanced Emission Policy, Sustainaible Maritime Applications</v>
      </c>
      <c r="N465" t="str" cm="1">
        <f t="array" ref="N465">_xlfn.TEXTJOIN(", ", TRUE, _xlfn.UNIQUE(_xlfn.FILTERXML("&lt;t&gt;&lt;s&gt;" &amp; SUBSTITUTE(_xlfn.TEXTJOIN(", ", TRUE, _xlfn.UNIQUE(_xlfn._xlws.FILTER(IFERROR(VLOOKUP(LEFT(_xlfn.TEXTSPLIT(L465, ", "), FIND("-", _xlfn.TEXTSPLIT(L465, ", ")) - 1), Index!$F$8:$G$13, 2, FALSE), ""), IFERROR(VLOOKUP(LEFT(_xlfn.TEXTSPLIT(L465, ", "), FIND("-", _xlfn.TEXTSPLIT(L465, ", ")) - 1), Index!$F$8:$G$13, 2, FALSE), "") &lt;&gt; ""))), ", ", "&lt;/s&gt;&lt;s&gt;") &amp; "&lt;/s&gt;&lt;/t&gt;", "//s[normalize-space()]")))</f>
        <v>Ecological Sustainability, New Business</v>
      </c>
      <c r="O465" t="str" cm="1">
        <f t="array" ref="O465">IFERROR(INDEX(Index!$C$8:$C$58, MATCH(TRUE, ISNUMBER(SEARCH(Index!$C$8:$C$58, Articles_collection_modified!A465)), 0)), "")</f>
        <v>ES-2</v>
      </c>
      <c r="P465" t="str">
        <f>IFERROR(VLOOKUP(LEFT(O465, FIND("-", O465)-1), Index!$F$8:$G$13, 2, FALSE), "Not Found")</f>
        <v>Ecological Sustainability</v>
      </c>
      <c r="Q465" t="str">
        <f>IFERROR(VLOOKUP(O465, Index!$C$8:$D$58, 2, FALSE), "Not Found")</f>
        <v>Enhanced Emission Policy</v>
      </c>
    </row>
    <row r="466" spans="1:17" x14ac:dyDescent="0.3">
      <c r="A466" t="str">
        <f>LEFT(Articles_collection_modified!A466, FIND(",", Articles_collection_modified!A466) - 1)</f>
        <v>CLPe Zoomlion &amp; Sanroc sign truck partnership in Hong Kong - electrive.com</v>
      </c>
      <c r="B466" t="str">
        <f>MID(Articles_collection_modified!A466, FIND(",", Articles_collection_modified!A466) + 1, FIND(",", Articles_collection_modified!A466, FIND(",", Articles_collection_modified!A466) + 1) - FIND(",", Articles_collection_modified!A466) - 1)</f>
        <v>https://www.electrive.com/2025/03/21/clpe-zoomlion-sanroc-sign-truck-partnership-in-hong-kong/</v>
      </c>
      <c r="C466" t="str">
        <f>IF(ISNUMBER(FIND(", vol",Articles_collection_modified!A466)), MID(Articles_collection_modified!A466, FIND(", vol", Articles_collection_modified!A466) + 5, FIND(",", Articles_collection_modified!A466, FIND(", vol", Articles_collection_modified!A466) + 5) - FIND(", vol", Articles_collection_modified!A466) - 5), MID(Articles_collection_modified!A466, FIND(",vol", Articles_collection_modified!A466) + 4, FIND(",", Articles_collection_modified!A466, FIND(",vol", Articles_collection_modified!A466) + 4) - FIND(",vol",Articles_collection_modified!A466) - 4))</f>
        <v>9</v>
      </c>
      <c r="D466" t="str">
        <f>IF(ISNUMBER(FIND(", 20", Articles_collection_modified!A466)), MID(Articles_collection_modified!A466, FIND(", 20", Articles_collection_modified!A466) + 2, FIND(",", Articles_collection_modified!A466, FIND(", 20", Articles_collection_modified!A466) + 2) - FIND(", 20", Articles_collection_modified!A466) - 2), MID(Articles_collection_modified!A466, FIND(",20", Articles_collection_modified!A466) + 1, FIND(",", Articles_collection_modified!A466, FIND(",20", Articles_collection_modified!A466) + 1) - FIND(",20", Articles_collection_modified!A466) - 1))</f>
        <v>2025-w12</v>
      </c>
      <c r="E466" t="str">
        <f t="shared" si="14"/>
        <v>2025</v>
      </c>
      <c r="F466" t="str">
        <f t="shared" si="15"/>
        <v>12</v>
      </c>
      <c r="G466" t="str" cm="1">
        <f t="array" ref="G466">_xlfn.TEXTJOIN(", ", TRUE, IF(ISNUMBER(SEARCH(Index!$A$8:$A$22, Articles_collection_modified!A466)), Index!$A$8:$A$22, ""))</f>
        <v>Crane, Mobile</v>
      </c>
      <c r="H466" t="str" cm="1">
        <f t="array" ref="H466">IFERROR(INDEX(Index!$A$8:$A$22, MATCH(TRUE, ISNUMBER(SEARCH(Index!$A$8:$A$22, Articles_collection_modified!A466)), 0)), "")</f>
        <v>Crane</v>
      </c>
      <c r="I466" t="str" cm="1">
        <f t="array" ref="I466">IFERROR(INDEX(Index!$A$3:$A$5, MATCH(TRUE, ISNUMBER(SEARCH(Index!$A$3:$A$5, Articles_collection_modified!A466)), 0)), "")</f>
        <v>product release</v>
      </c>
      <c r="J466" t="str" cm="1">
        <f t="array" ref="J466">IFERROR(INDEX(Index!$A$25:$A$69, MATCH(TRUE, ISNUMBER(SEARCH(Index!$A$25:$A$69, Articles_collection_modified!A466)), 0)), "")</f>
        <v>partnership</v>
      </c>
      <c r="K466" t="str" cm="1">
        <f t="array" ref="K466">IFERROR(INDEX(Index!$C$3:$C$5, MATCH(TRUE, ISNUMBER(SEARCH(Index!$C$3:$C$5, Articles_collection_modified!A466)), 0)), "")</f>
        <v>H1</v>
      </c>
      <c r="L466" t="str" cm="1">
        <f t="array" ref="L466">_xlfn.TEXTJOIN(", ", TRUE, IF(ISNUMBER(SEARCH(Index!$C$8:$C$58, Articles_collection_modified!A466)), Index!$C$8:$C$58, ""))</f>
        <v>HA-1</v>
      </c>
      <c r="M466" t="str" cm="1">
        <f t="array" ref="M466">_xlfn.TEXTJOIN(", ", TRUE, IFERROR(VLOOKUP(_xlfn.TEXTSPLIT(L466, ", "), Index!$C$8:$D$58, 2, FALSE), ""))</f>
        <v>Green &amp; Connected Construction site</v>
      </c>
      <c r="N466" t="str" cm="1">
        <f t="array" ref="N466">_xlfn.TEXTJOIN(", ", TRUE, _xlfn.UNIQUE(_xlfn.FILTERXML("&lt;t&gt;&lt;s&gt;" &amp; SUBSTITUTE(_xlfn.TEXTJOIN(", ", TRUE, _xlfn.UNIQUE(_xlfn._xlws.FILTER(IFERROR(VLOOKUP(LEFT(_xlfn.TEXTSPLIT(L466, ", "), FIND("-", _xlfn.TEXTSPLIT(L466, ", ")) - 1), Index!$F$8:$G$13, 2, FALSE), ""), IFERROR(VLOOKUP(LEFT(_xlfn.TEXTSPLIT(L466, ", "), FIND("-", _xlfn.TEXTSPLIT(L466, ", ")) - 1), Index!$F$8:$G$13, 2, FALSE), "") &lt;&gt; ""))), ", ", "&lt;/s&gt;&lt;s&gt;") &amp; "&lt;/s&gt;&lt;/t&gt;", "//s[normalize-space()]")))</f>
        <v>Hydraulic Applications Ecosystem</v>
      </c>
      <c r="O466" t="str" cm="1">
        <f t="array" ref="O466">IFERROR(INDEX(Index!$C$8:$C$58, MATCH(TRUE, ISNUMBER(SEARCH(Index!$C$8:$C$58, Articles_collection_modified!A466)), 0)), "")</f>
        <v>HA-1</v>
      </c>
      <c r="P466" t="str">
        <f>IFERROR(VLOOKUP(LEFT(O466, FIND("-", O466)-1), Index!$F$8:$G$13, 2, FALSE), "Not Found")</f>
        <v>Hydraulic Applications Ecosystem</v>
      </c>
      <c r="Q466" t="str">
        <f>IFERROR(VLOOKUP(O466, Index!$C$8:$D$58, 2, FALSE), "Not Found")</f>
        <v>Green &amp; Connected Construction site</v>
      </c>
    </row>
    <row r="467" spans="1:17" x14ac:dyDescent="0.3">
      <c r="A467" t="str">
        <f>LEFT(Articles_collection_modified!A467, FIND(",", Articles_collection_modified!A467) - 1)</f>
        <v>BAUMA ONES TO WATCH: More must-see vehicle launches | Industrial Vehicle Technology International</v>
      </c>
      <c r="B467" t="str">
        <f>MID(Articles_collection_modified!A467, FIND(",", Articles_collection_modified!A467) + 1, FIND(",", Articles_collection_modified!A467, FIND(",", Articles_collection_modified!A467) + 1) - FIND(",", Articles_collection_modified!A467) - 1)</f>
        <v>https://www.ivtinternational.com/news/construction/bauma-ones-to-watch-more-must-see-vehicle-launches.html?utm_campaign=Bauma%202025%20-%201&amp;utm_content=READ%20MORE&amp;utm_term=https%3A%2F%2Fwww.ivtinternational.com%2Fnews%2Fconstruction%2Fbauma-ones-to-watch-more-must-see-vehicle-launches.html&amp;utm_medium=email&amp;utm_source=Industrial%20Vehicle%20Technology</v>
      </c>
      <c r="C467" t="str">
        <f>IF(ISNUMBER(FIND(", vol",Articles_collection_modified!A467)), MID(Articles_collection_modified!A467, FIND(", vol", Articles_collection_modified!A467) + 5, FIND(",", Articles_collection_modified!A467, FIND(", vol", Articles_collection_modified!A467) + 5) - FIND(", vol", Articles_collection_modified!A467) - 5), MID(Articles_collection_modified!A467, FIND(",vol", Articles_collection_modified!A467) + 4, FIND(",", Articles_collection_modified!A467, FIND(",vol", Articles_collection_modified!A467) + 4) - FIND(",vol",Articles_collection_modified!A467) - 4))</f>
        <v>10</v>
      </c>
      <c r="D467" t="str">
        <f>IF(ISNUMBER(FIND(", 20", Articles_collection_modified!A467)), MID(Articles_collection_modified!A467, FIND(", 20", Articles_collection_modified!A467) + 2, FIND(",", Articles_collection_modified!A467, FIND(", 20", Articles_collection_modified!A467) + 2) - FIND(", 20", Articles_collection_modified!A467) - 2), MID(Articles_collection_modified!A467, FIND(",20", Articles_collection_modified!A467) + 1, FIND(",", Articles_collection_modified!A467, FIND(",20", Articles_collection_modified!A467) + 1) - FIND(",20", Articles_collection_modified!A467) - 1))</f>
        <v>2025-w14</v>
      </c>
      <c r="E467" t="str">
        <f t="shared" si="14"/>
        <v>2025</v>
      </c>
      <c r="F467" t="str">
        <f t="shared" si="15"/>
        <v>14</v>
      </c>
      <c r="G467" t="str" cm="1">
        <f t="array" ref="G467">_xlfn.TEXTJOIN(", ", TRUE, IF(ISNUMBER(SEARCH(Index!$A$8:$A$22, Articles_collection_modified!A467)), Index!$A$8:$A$22, ""))</f>
        <v>Mobile</v>
      </c>
      <c r="H467" t="str" cm="1">
        <f t="array" ref="H467">IFERROR(INDEX(Index!$A$8:$A$22, MATCH(TRUE, ISNUMBER(SEARCH(Index!$A$8:$A$22, Articles_collection_modified!A467)), 0)), "")</f>
        <v>Mobile</v>
      </c>
      <c r="I467" t="str" cm="1">
        <f t="array" ref="I467">IFERROR(INDEX(Index!$A$3:$A$5, MATCH(TRUE, ISNUMBER(SEARCH(Index!$A$3:$A$5, Articles_collection_modified!A467)), 0)), "")</f>
        <v>product release</v>
      </c>
      <c r="J467" t="str" cm="1">
        <f t="array" ref="J467">IFERROR(INDEX(Index!$A$25:$A$69, MATCH(TRUE, ISNUMBER(SEARCH(Index!$A$25:$A$69, Articles_collection_modified!A467)), 0)), "")</f>
        <v>System</v>
      </c>
      <c r="K467" t="str" cm="1">
        <f t="array" ref="K467">IFERROR(INDEX(Index!$C$3:$C$5, MATCH(TRUE, ISNUMBER(SEARCH(Index!$C$3:$C$5, Articles_collection_modified!A467)), 0)), "")</f>
        <v>H1</v>
      </c>
      <c r="L467" t="str" cm="1">
        <f t="array" ref="L467">_xlfn.TEXTJOIN(", ", TRUE, IF(ISNUMBER(SEARCH(Index!$C$8:$C$58, Articles_collection_modified!A467)), Index!$C$8:$C$58, ""))</f>
        <v>HA-1</v>
      </c>
      <c r="M467" t="str" cm="1">
        <f t="array" ref="M467">_xlfn.TEXTJOIN(", ", TRUE, IFERROR(VLOOKUP(_xlfn.TEXTSPLIT(L467, ", "), Index!$C$8:$D$58, 2, FALSE), ""))</f>
        <v>Green &amp; Connected Construction site</v>
      </c>
      <c r="N467" t="str" cm="1">
        <f t="array" ref="N467">_xlfn.TEXTJOIN(", ", TRUE, _xlfn.UNIQUE(_xlfn.FILTERXML("&lt;t&gt;&lt;s&gt;" &amp; SUBSTITUTE(_xlfn.TEXTJOIN(", ", TRUE, _xlfn.UNIQUE(_xlfn._xlws.FILTER(IFERROR(VLOOKUP(LEFT(_xlfn.TEXTSPLIT(L467, ", "), FIND("-", _xlfn.TEXTSPLIT(L467, ", ")) - 1), Index!$F$8:$G$13, 2, FALSE), ""), IFERROR(VLOOKUP(LEFT(_xlfn.TEXTSPLIT(L467, ", "), FIND("-", _xlfn.TEXTSPLIT(L467, ", ")) - 1), Index!$F$8:$G$13, 2, FALSE), "") &lt;&gt; ""))), ", ", "&lt;/s&gt;&lt;s&gt;") &amp; "&lt;/s&gt;&lt;/t&gt;", "//s[normalize-space()]")))</f>
        <v>Hydraulic Applications Ecosystem</v>
      </c>
      <c r="O467" t="str" cm="1">
        <f t="array" ref="O467">IFERROR(INDEX(Index!$C$8:$C$58, MATCH(TRUE, ISNUMBER(SEARCH(Index!$C$8:$C$58, Articles_collection_modified!A467)), 0)), "")</f>
        <v>HA-1</v>
      </c>
      <c r="P467" t="str">
        <f>IFERROR(VLOOKUP(LEFT(O467, FIND("-", O467)-1), Index!$F$8:$G$13, 2, FALSE), "Not Found")</f>
        <v>Hydraulic Applications Ecosystem</v>
      </c>
      <c r="Q467" t="str">
        <f>IFERROR(VLOOKUP(O467, Index!$C$8:$D$58, 2, FALSE), "Not Found")</f>
        <v>Green &amp; Connected Construction site</v>
      </c>
    </row>
    <row r="468" spans="1:17" x14ac:dyDescent="0.3">
      <c r="A468" t="str">
        <f>LEFT(Articles_collection_modified!A468, FIND(",", Articles_collection_modified!A468) - 1)</f>
        <v>This Third Party Retrofit Kit Makes Your John Deere Tractor Capable of 24/7 Work Without Anyone in the Cab</v>
      </c>
      <c r="B468" t="str">
        <f>MID(Articles_collection_modified!A468, FIND(",", Articles_collection_modified!A468) + 1, FIND(",", Articles_collection_modified!A468, FIND(",", Articles_collection_modified!A468) + 1) - FIND(",", Articles_collection_modified!A468) - 1)</f>
        <v>https://www.agriculture.com/carbon-robotics-autonomy-for-john-deere-tractors-with-24-7-remote-monitoring-11708458?hid=03e3d9199a4d3fce5ded25e4e5977b2904d442ec&amp;did=17169873-20250404&amp;utm_campaign=todays-news_newsletter&amp;utm_source=ag&amp;utm_medium=email&amp;utm_content=040425&amp;lctg=03e3d9199a4d3fce5ded25e4e5977b2904d442ec</v>
      </c>
      <c r="C468" t="str">
        <f>IF(ISNUMBER(FIND(", vol",Articles_collection_modified!A468)), MID(Articles_collection_modified!A468, FIND(", vol", Articles_collection_modified!A468) + 5, FIND(",", Articles_collection_modified!A468, FIND(", vol", Articles_collection_modified!A468) + 5) - FIND(", vol", Articles_collection_modified!A468) - 5), MID(Articles_collection_modified!A468, FIND(",vol", Articles_collection_modified!A468) + 4, FIND(",", Articles_collection_modified!A468, FIND(",vol", Articles_collection_modified!A468) + 4) - FIND(",vol",Articles_collection_modified!A468) - 4))</f>
        <v>10</v>
      </c>
      <c r="D468" t="str">
        <f>IF(ISNUMBER(FIND(", 20", Articles_collection_modified!A468)), MID(Articles_collection_modified!A468, FIND(", 20", Articles_collection_modified!A468) + 2, FIND(",", Articles_collection_modified!A468, FIND(", 20", Articles_collection_modified!A468) + 2) - FIND(", 20", Articles_collection_modified!A468) - 2), MID(Articles_collection_modified!A468, FIND(",20", Articles_collection_modified!A468) + 1, FIND(",", Articles_collection_modified!A468, FIND(",20", Articles_collection_modified!A468) + 1) - FIND(",20", Articles_collection_modified!A468) - 1))</f>
        <v>2025-w15</v>
      </c>
      <c r="E468" t="str">
        <f t="shared" si="14"/>
        <v>2025</v>
      </c>
      <c r="F468" t="str">
        <f t="shared" si="15"/>
        <v>15</v>
      </c>
      <c r="G468" t="str" cm="1">
        <f t="array" ref="G468">_xlfn.TEXTJOIN(", ", TRUE, IF(ISNUMBER(SEARCH(Index!$A$8:$A$22, Articles_collection_modified!A468)), Index!$A$8:$A$22, ""))</f>
        <v>Mobile, Robotics</v>
      </c>
      <c r="H468" t="str" cm="1">
        <f t="array" ref="H468">IFERROR(INDEX(Index!$A$8:$A$22, MATCH(TRUE, ISNUMBER(SEARCH(Index!$A$8:$A$22, Articles_collection_modified!A468)), 0)), "")</f>
        <v>Mobile</v>
      </c>
      <c r="I468" t="str" cm="1">
        <f t="array" ref="I468">IFERROR(INDEX(Index!$A$3:$A$5, MATCH(TRUE, ISNUMBER(SEARCH(Index!$A$3:$A$5, Articles_collection_modified!A468)), 0)), "")</f>
        <v>product release</v>
      </c>
      <c r="J468" t="str" cm="1">
        <f t="array" ref="J468">IFERROR(INDEX(Index!$A$25:$A$69, MATCH(TRUE, ISNUMBER(SEARCH(Index!$A$25:$A$69, Articles_collection_modified!A468)), 0)), "")</f>
        <v>Service</v>
      </c>
      <c r="K468" t="str" cm="1">
        <f t="array" ref="K468">IFERROR(INDEX(Index!$C$3:$C$5, MATCH(TRUE, ISNUMBER(SEARCH(Index!$C$3:$C$5, Articles_collection_modified!A468)), 0)), "")</f>
        <v>H1</v>
      </c>
      <c r="L468" t="str" cm="1">
        <f t="array" ref="L468">_xlfn.TEXTJOIN(", ", TRUE, IF(ISNUMBER(SEARCH(Index!$C$8:$C$58, Articles_collection_modified!A468)), Index!$C$8:$C$58, ""))</f>
        <v>HA-3</v>
      </c>
      <c r="M468" t="str" cm="1">
        <f t="array" ref="M468">_xlfn.TEXTJOIN(", ", TRUE, IFERROR(VLOOKUP(_xlfn.TEXTSPLIT(L468, ", "), Index!$C$8:$D$58, 2, FALSE), ""))</f>
        <v>Smart Farming</v>
      </c>
      <c r="N468" t="str" cm="1">
        <f t="array" ref="N468">_xlfn.TEXTJOIN(", ", TRUE, _xlfn.UNIQUE(_xlfn.FILTERXML("&lt;t&gt;&lt;s&gt;" &amp; SUBSTITUTE(_xlfn.TEXTJOIN(", ", TRUE, _xlfn.UNIQUE(_xlfn._xlws.FILTER(IFERROR(VLOOKUP(LEFT(_xlfn.TEXTSPLIT(L468, ", "), FIND("-", _xlfn.TEXTSPLIT(L468, ", ")) - 1), Index!$F$8:$G$13, 2, FALSE), ""), IFERROR(VLOOKUP(LEFT(_xlfn.TEXTSPLIT(L468, ", "), FIND("-", _xlfn.TEXTSPLIT(L468, ", ")) - 1), Index!$F$8:$G$13, 2, FALSE), "") &lt;&gt; ""))), ", ", "&lt;/s&gt;&lt;s&gt;") &amp; "&lt;/s&gt;&lt;/t&gt;", "//s[normalize-space()]")))</f>
        <v>Hydraulic Applications Ecosystem</v>
      </c>
      <c r="O468" t="str" cm="1">
        <f t="array" ref="O468">IFERROR(INDEX(Index!$C$8:$C$58, MATCH(TRUE, ISNUMBER(SEARCH(Index!$C$8:$C$58, Articles_collection_modified!A468)), 0)), "")</f>
        <v>HA-3</v>
      </c>
      <c r="P468" t="str">
        <f>IFERROR(VLOOKUP(LEFT(O468, FIND("-", O468)-1), Index!$F$8:$G$13, 2, FALSE), "Not Found")</f>
        <v>Hydraulic Applications Ecosystem</v>
      </c>
      <c r="Q468" t="str">
        <f>IFERROR(VLOOKUP(O468, Index!$C$8:$D$58, 2, FALSE), "Not Found")</f>
        <v>Smart Farming</v>
      </c>
    </row>
    <row r="469" spans="1:17" x14ac:dyDescent="0.3">
      <c r="A469" t="str">
        <f>LEFT(Articles_collection_modified!A469, FIND(",", Articles_collection_modified!A469) - 1)</f>
        <v>Economic experts call for focus on electric instead of fuel cell trucks - electrive.com</v>
      </c>
      <c r="B469" t="str">
        <f>MID(Articles_collection_modified!A469, FIND(",", Articles_collection_modified!A469) + 1, FIND(",", Articles_collection_modified!A469, FIND(",", Articles_collection_modified!A469) + 1) - FIND(",", Articles_collection_modified!A469) - 1)</f>
        <v>https://www.electrive.com/2025/03/21/economic-experts-call-for-focus-on-electric-instead-of-fuel-cell-trucks/</v>
      </c>
      <c r="C469" t="str">
        <f>IF(ISNUMBER(FIND(", vol",Articles_collection_modified!A469)), MID(Articles_collection_modified!A469, FIND(", vol", Articles_collection_modified!A469) + 5, FIND(",", Articles_collection_modified!A469, FIND(", vol", Articles_collection_modified!A469) + 5) - FIND(", vol", Articles_collection_modified!A469) - 5), MID(Articles_collection_modified!A469, FIND(",vol", Articles_collection_modified!A469) + 4, FIND(",", Articles_collection_modified!A469, FIND(",vol", Articles_collection_modified!A469) + 4) - FIND(",vol",Articles_collection_modified!A469) - 4))</f>
        <v>9</v>
      </c>
      <c r="D469" t="str">
        <f>IF(ISNUMBER(FIND(", 20", Articles_collection_modified!A469)), MID(Articles_collection_modified!A469, FIND(", 20", Articles_collection_modified!A469) + 2, FIND(",", Articles_collection_modified!A469, FIND(", 20", Articles_collection_modified!A469) + 2) - FIND(", 20", Articles_collection_modified!A469) - 2), MID(Articles_collection_modified!A469, FIND(",20", Articles_collection_modified!A469) + 1, FIND(",", Articles_collection_modified!A469, FIND(",20", Articles_collection_modified!A469) + 1) - FIND(",20", Articles_collection_modified!A469) - 1))</f>
        <v>2025-w12</v>
      </c>
      <c r="E469" t="str">
        <f t="shared" si="14"/>
        <v>2025</v>
      </c>
      <c r="F469" t="str">
        <f t="shared" si="15"/>
        <v>12</v>
      </c>
      <c r="G469" t="str" cm="1">
        <f t="array" ref="G469">_xlfn.TEXTJOIN(", ", TRUE, IF(ISNUMBER(SEARCH(Index!$A$8:$A$22, Articles_collection_modified!A469)), Index!$A$8:$A$22, ""))</f>
        <v>Electrification, Mobile</v>
      </c>
      <c r="H469" t="str" cm="1">
        <f t="array" ref="H469">IFERROR(INDEX(Index!$A$8:$A$22, MATCH(TRUE, ISNUMBER(SEARCH(Index!$A$8:$A$22, Articles_collection_modified!A469)), 0)), "")</f>
        <v>Electrification</v>
      </c>
      <c r="I469" t="str" cm="1">
        <f t="array" ref="I469">IFERROR(INDEX(Index!$A$3:$A$5, MATCH(TRUE, ISNUMBER(SEARCH(Index!$A$3:$A$5, Articles_collection_modified!A469)), 0)), "")</f>
        <v>SEEP</v>
      </c>
      <c r="J469" t="str" cm="1">
        <f t="array" ref="J469">IFERROR(INDEX(Index!$A$25:$A$69, MATCH(TRUE, ISNUMBER(SEARCH(Index!$A$25:$A$69, Articles_collection_modified!A469)), 0)), "")</f>
        <v>market development</v>
      </c>
      <c r="K469" t="str" cm="1">
        <f t="array" ref="K469">IFERROR(INDEX(Index!$C$3:$C$5, MATCH(TRUE, ISNUMBER(SEARCH(Index!$C$3:$C$5, Articles_collection_modified!A469)), 0)), "")</f>
        <v>H2</v>
      </c>
      <c r="L469" t="str" cm="1">
        <f t="array" ref="L469">_xlfn.TEXTJOIN(", ", TRUE, IF(ISNUMBER(SEARCH(Index!$C$8:$C$58, Articles_collection_modified!A469)), Index!$C$8:$C$58, ""))</f>
        <v>ES-1, ES-2</v>
      </c>
      <c r="M469" t="str" cm="1">
        <f t="array" ref="M469">_xlfn.TEXTJOIN(", ", TRUE, IFERROR(VLOOKUP(_xlfn.TEXTSPLIT(L469, ", "), Index!$C$8:$D$58, 2, FALSE), ""))</f>
        <v>Green Cities, Enhanced Emission Policy</v>
      </c>
      <c r="N469" t="str" cm="1">
        <f t="array" ref="N469">_xlfn.TEXTJOIN(", ", TRUE, _xlfn.UNIQUE(_xlfn.FILTERXML("&lt;t&gt;&lt;s&gt;" &amp; SUBSTITUTE(_xlfn.TEXTJOIN(", ", TRUE, _xlfn.UNIQUE(_xlfn._xlws.FILTER(IFERROR(VLOOKUP(LEFT(_xlfn.TEXTSPLIT(L469, ", "), FIND("-", _xlfn.TEXTSPLIT(L469, ", ")) - 1), Index!$F$8:$G$13, 2, FALSE), ""), IFERROR(VLOOKUP(LEFT(_xlfn.TEXTSPLIT(L469, ", "), FIND("-", _xlfn.TEXTSPLIT(L469, ", ")) - 1), Index!$F$8:$G$13, 2, FALSE), "") &lt;&gt; ""))), ", ", "&lt;/s&gt;&lt;s&gt;") &amp; "&lt;/s&gt;&lt;/t&gt;", "//s[normalize-space()]")))</f>
        <v>Ecological Sustainability</v>
      </c>
      <c r="O469" t="str" cm="1">
        <f t="array" ref="O469">IFERROR(INDEX(Index!$C$8:$C$58, MATCH(TRUE, ISNUMBER(SEARCH(Index!$C$8:$C$58, Articles_collection_modified!A469)), 0)), "")</f>
        <v>ES-1</v>
      </c>
      <c r="P469" t="str">
        <f>IFERROR(VLOOKUP(LEFT(O469, FIND("-", O469)-1), Index!$F$8:$G$13, 2, FALSE), "Not Found")</f>
        <v>Ecological Sustainability</v>
      </c>
      <c r="Q469" t="str">
        <f>IFERROR(VLOOKUP(O469, Index!$C$8:$D$58, 2, FALSE), "Not Found")</f>
        <v>Green Cities</v>
      </c>
    </row>
    <row r="470" spans="1:17" x14ac:dyDescent="0.3">
      <c r="A470" t="str">
        <f>LEFT(Articles_collection_modified!A470, FIND(",", Articles_collection_modified!A470) - 1)</f>
        <v>Sany Gets First Turbine Order for 200 MW Chinese Offshore Wind Farm</v>
      </c>
      <c r="B470" t="str">
        <f>MID(Articles_collection_modified!A470, FIND(",", Articles_collection_modified!A470) + 1, FIND(",", Articles_collection_modified!A470, FIND(",", Articles_collection_modified!A470) + 1) - FIND(",", Articles_collection_modified!A470) - 1)</f>
        <v>https://www.offshorewind.biz/2025/03/21/sany-gets-first-turbine-order-for-200-mw-chinese-offshore-wind-farm/</v>
      </c>
      <c r="C470" t="str">
        <f>IF(ISNUMBER(FIND(", vol",Articles_collection_modified!A470)), MID(Articles_collection_modified!A470, FIND(", vol", Articles_collection_modified!A470) + 5, FIND(",", Articles_collection_modified!A470, FIND(", vol", Articles_collection_modified!A470) + 5) - FIND(", vol", Articles_collection_modified!A470) - 5), MID(Articles_collection_modified!A470, FIND(",vol", Articles_collection_modified!A470) + 4, FIND(",", Articles_collection_modified!A470, FIND(",vol", Articles_collection_modified!A470) + 4) - FIND(",vol",Articles_collection_modified!A470) - 4))</f>
        <v>9</v>
      </c>
      <c r="D470" t="str">
        <f>IF(ISNUMBER(FIND(", 20", Articles_collection_modified!A470)), MID(Articles_collection_modified!A470, FIND(", 20", Articles_collection_modified!A470) + 2, FIND(",", Articles_collection_modified!A470, FIND(", 20", Articles_collection_modified!A470) + 2) - FIND(", 20", Articles_collection_modified!A470) - 2), MID(Articles_collection_modified!A470, FIND(",20", Articles_collection_modified!A470) + 1, FIND(",", Articles_collection_modified!A470, FIND(",20", Articles_collection_modified!A470) + 1) - FIND(",20", Articles_collection_modified!A470) - 1))</f>
        <v>2025-w12</v>
      </c>
      <c r="E470" t="str">
        <f t="shared" si="14"/>
        <v>2025</v>
      </c>
      <c r="F470" t="str">
        <f t="shared" si="15"/>
        <v>12</v>
      </c>
      <c r="G470" t="str" cm="1">
        <f t="array" ref="G470">_xlfn.TEXTJOIN(", ", TRUE, IF(ISNUMBER(SEARCH(Index!$A$8:$A$22, Articles_collection_modified!A470)), Index!$A$8:$A$22, ""))</f>
        <v>Industrial applications</v>
      </c>
      <c r="H470" t="str" cm="1">
        <f t="array" ref="H470">IFERROR(INDEX(Index!$A$8:$A$22, MATCH(TRUE, ISNUMBER(SEARCH(Index!$A$8:$A$22, Articles_collection_modified!A470)), 0)), "")</f>
        <v>Industrial applications</v>
      </c>
      <c r="I470" t="str" cm="1">
        <f t="array" ref="I470">IFERROR(INDEX(Index!$A$3:$A$5, MATCH(TRUE, ISNUMBER(SEARCH(Index!$A$3:$A$5, Articles_collection_modified!A470)), 0)), "")</f>
        <v>SEEP</v>
      </c>
      <c r="J470" t="str" cm="1">
        <f t="array" ref="J470">IFERROR(INDEX(Index!$A$25:$A$69, MATCH(TRUE, ISNUMBER(SEARCH(Index!$A$25:$A$69, Articles_collection_modified!A470)), 0)), "")</f>
        <v>market development</v>
      </c>
      <c r="K470" t="str" cm="1">
        <f t="array" ref="K470">IFERROR(INDEX(Index!$C$3:$C$5, MATCH(TRUE, ISNUMBER(SEARCH(Index!$C$3:$C$5, Articles_collection_modified!A470)), 0)), "")</f>
        <v>H1</v>
      </c>
      <c r="L470" t="str" cm="1">
        <f t="array" ref="L470">_xlfn.TEXTJOIN(", ", TRUE, IF(ISNUMBER(SEARCH(Index!$C$8:$C$58, Articles_collection_modified!A470)), Index!$C$8:$C$58, ""))</f>
        <v>HA-2</v>
      </c>
      <c r="M470" t="str" cm="1">
        <f t="array" ref="M470">_xlfn.TEXTJOIN(", ", TRUE, IFERROR(VLOOKUP(_xlfn.TEXTSPLIT(L470, ", "), Index!$C$8:$D$58, 2, FALSE), ""))</f>
        <v>Advanced Wind Power</v>
      </c>
      <c r="N470" t="str" cm="1">
        <f t="array" ref="N470">_xlfn.TEXTJOIN(", ", TRUE, _xlfn.UNIQUE(_xlfn.FILTERXML("&lt;t&gt;&lt;s&gt;" &amp; SUBSTITUTE(_xlfn.TEXTJOIN(", ", TRUE, _xlfn.UNIQUE(_xlfn._xlws.FILTER(IFERROR(VLOOKUP(LEFT(_xlfn.TEXTSPLIT(L470, ", "), FIND("-", _xlfn.TEXTSPLIT(L470, ", ")) - 1), Index!$F$8:$G$13, 2, FALSE), ""), IFERROR(VLOOKUP(LEFT(_xlfn.TEXTSPLIT(L470, ", "), FIND("-", _xlfn.TEXTSPLIT(L470, ", ")) - 1), Index!$F$8:$G$13, 2, FALSE), "") &lt;&gt; ""))), ", ", "&lt;/s&gt;&lt;s&gt;") &amp; "&lt;/s&gt;&lt;/t&gt;", "//s[normalize-space()]")))</f>
        <v>Hydraulic Applications Ecosystem</v>
      </c>
      <c r="O470" t="str" cm="1">
        <f t="array" ref="O470">IFERROR(INDEX(Index!$C$8:$C$58, MATCH(TRUE, ISNUMBER(SEARCH(Index!$C$8:$C$58, Articles_collection_modified!A470)), 0)), "")</f>
        <v>HA-2</v>
      </c>
      <c r="P470" t="str">
        <f>IFERROR(VLOOKUP(LEFT(O470, FIND("-", O470)-1), Index!$F$8:$G$13, 2, FALSE), "Not Found")</f>
        <v>Hydraulic Applications Ecosystem</v>
      </c>
      <c r="Q470" t="str">
        <f>IFERROR(VLOOKUP(O470, Index!$C$8:$D$58, 2, FALSE), "Not Found")</f>
        <v>Advanced Wind Power</v>
      </c>
    </row>
    <row r="471" spans="1:17" x14ac:dyDescent="0.3">
      <c r="A471" t="str">
        <f>LEFT(Articles_collection_modified!A471, FIND(",", Articles_collection_modified!A471) - 1)</f>
        <v>Curtiss-Wright introduces new FNR directional control switch | Industrial Vehicle Technology International</v>
      </c>
      <c r="B471" t="str">
        <f>MID(Articles_collection_modified!A471, FIND(",", Articles_collection_modified!A471) + 1, FIND(",", Articles_collection_modified!A471, FIND(",", Articles_collection_modified!A471) + 1) - FIND(",", Articles_collection_modified!A471) - 1)</f>
        <v>https://www.ivtinternational.com/news/ergonomics/curtiss-wright-introduces-new-fnr-directional-control-switch.html</v>
      </c>
      <c r="C471" t="str">
        <f>IF(ISNUMBER(FIND(", vol",Articles_collection_modified!A471)), MID(Articles_collection_modified!A471, FIND(", vol", Articles_collection_modified!A471) + 5, FIND(",", Articles_collection_modified!A471, FIND(", vol", Articles_collection_modified!A471) + 5) - FIND(", vol", Articles_collection_modified!A471) - 5), MID(Articles_collection_modified!A471, FIND(",vol", Articles_collection_modified!A471) + 4, FIND(",", Articles_collection_modified!A471, FIND(",vol", Articles_collection_modified!A471) + 4) - FIND(",vol",Articles_collection_modified!A471) - 4))</f>
        <v>9</v>
      </c>
      <c r="D471" t="str">
        <f>IF(ISNUMBER(FIND(", 20", Articles_collection_modified!A471)), MID(Articles_collection_modified!A471, FIND(", 20", Articles_collection_modified!A471) + 2, FIND(",", Articles_collection_modified!A471, FIND(", 20", Articles_collection_modified!A471) + 2) - FIND(", 20", Articles_collection_modified!A471) - 2), MID(Articles_collection_modified!A471, FIND(",20", Articles_collection_modified!A471) + 1, FIND(",", Articles_collection_modified!A471, FIND(",20", Articles_collection_modified!A471) + 1) - FIND(",20", Articles_collection_modified!A471) - 1))</f>
        <v>2025-w12</v>
      </c>
      <c r="E471" t="str">
        <f t="shared" si="14"/>
        <v>2025</v>
      </c>
      <c r="F471" t="str">
        <f t="shared" si="15"/>
        <v>12</v>
      </c>
      <c r="G471" t="str" cm="1">
        <f t="array" ref="G471">_xlfn.TEXTJOIN(", ", TRUE, IF(ISNUMBER(SEARCH(Index!$A$8:$A$22, Articles_collection_modified!A471)), Index!$A$8:$A$22, ""))</f>
        <v>Electronics, Mobile</v>
      </c>
      <c r="H471" t="str" cm="1">
        <f t="array" ref="H471">IFERROR(INDEX(Index!$A$8:$A$22, MATCH(TRUE, ISNUMBER(SEARCH(Index!$A$8:$A$22, Articles_collection_modified!A471)), 0)), "")</f>
        <v>Electronics</v>
      </c>
      <c r="I471" t="str" cm="1">
        <f t="array" ref="I471">IFERROR(INDEX(Index!$A$3:$A$5, MATCH(TRUE, ISNUMBER(SEARCH(Index!$A$3:$A$5, Articles_collection_modified!A471)), 0)), "")</f>
        <v>product release</v>
      </c>
      <c r="J471" t="str" cm="1">
        <f t="array" ref="J471">IFERROR(INDEX(Index!$A$25:$A$69, MATCH(TRUE, ISNUMBER(SEARCH(Index!$A$25:$A$69, Articles_collection_modified!A471)), 0)), "")</f>
        <v>HMI</v>
      </c>
      <c r="K471" t="str" cm="1">
        <f t="array" ref="K471">IFERROR(INDEX(Index!$C$3:$C$5, MATCH(TRUE, ISNUMBER(SEARCH(Index!$C$3:$C$5, Articles_collection_modified!A471)), 0)), "")</f>
        <v>H1</v>
      </c>
      <c r="L471" t="str" cm="1">
        <f t="array" ref="L471">_xlfn.TEXTJOIN(", ", TRUE, IF(ISNUMBER(SEARCH(Index!$C$8:$C$58, Articles_collection_modified!A471)), Index!$C$8:$C$58, ""))</f>
        <v/>
      </c>
      <c r="M471" t="str" cm="1">
        <f t="array" ref="M471">_xlfn.TEXTJOIN(", ", TRUE, IFERROR(VLOOKUP(_xlfn.TEXTSPLIT(L471, ", "), Index!$C$8:$D$58, 2, FALSE), ""))</f>
        <v/>
      </c>
      <c r="N471" t="e" cm="1" vm="1">
        <f t="array" ref="N471">_xlfn.TEXTJOIN(", ", TRUE, _xlfn.UNIQUE(_xlfn.FILTERXML("&lt;t&gt;&lt;s&gt;" &amp; SUBSTITUTE(_xlfn.TEXTJOIN(", ", TRUE, _xlfn.UNIQUE(_xlfn._xlws.FILTER(IFERROR(VLOOKUP(LEFT(_xlfn.TEXTSPLIT(L471, ", "), FIND("-", _xlfn.TEXTSPLIT(L471, ", ")) - 1), Index!$F$8:$G$13, 2, FALSE), ""), IFERROR(VLOOKUP(LEFT(_xlfn.TEXTSPLIT(L471, ", "), FIND("-", _xlfn.TEXTSPLIT(L471, ", ")) - 1), Index!$F$8:$G$13, 2, FALSE), "") &lt;&gt; ""))), ", ", "&lt;/s&gt;&lt;s&gt;") &amp; "&lt;/s&gt;&lt;/t&gt;", "//s[normalize-space()]")))</f>
        <v>#VALUE!</v>
      </c>
      <c r="O471" t="str" cm="1">
        <f t="array" ref="O471">IFERROR(INDEX(Index!$C$8:$C$58, MATCH(TRUE, ISNUMBER(SEARCH(Index!$C$8:$C$58, Articles_collection_modified!A471)), 0)), "")</f>
        <v/>
      </c>
      <c r="P471" t="str">
        <f>IFERROR(VLOOKUP(LEFT(O471, FIND("-", O471)-1), Index!$F$8:$G$13, 2, FALSE), "Not Found")</f>
        <v>Not Found</v>
      </c>
      <c r="Q471" t="str">
        <f>IFERROR(VLOOKUP(O471, Index!$C$8:$D$58, 2, FALSE), "Not Found")</f>
        <v>Not Found</v>
      </c>
    </row>
    <row r="472" spans="1:17" x14ac:dyDescent="0.3">
      <c r="A472" t="str">
        <f>LEFT(Articles_collection_modified!A472, FIND(",", Articles_collection_modified!A472) - 1)</f>
        <v>Master Drilling to further vision of integrating innovative technology with Konec acquisition</v>
      </c>
      <c r="B472" t="str">
        <f>MID(Articles_collection_modified!A472, FIND(",", Articles_collection_modified!A472) + 1, FIND(",", Articles_collection_modified!A472, FIND(",", Articles_collection_modified!A472) + 1) - FIND(",", Articles_collection_modified!A472) - 1)</f>
        <v>https://im-mining.com/2025/03/20/master-drilling-to-acquire-chile-based-equipment-ai-integrator-konec/</v>
      </c>
      <c r="C472" t="str">
        <f>IF(ISNUMBER(FIND(", vol",Articles_collection_modified!A472)), MID(Articles_collection_modified!A472, FIND(", vol", Articles_collection_modified!A472) + 5, FIND(",", Articles_collection_modified!A472, FIND(", vol", Articles_collection_modified!A472) + 5) - FIND(", vol", Articles_collection_modified!A472) - 5), MID(Articles_collection_modified!A472, FIND(",vol", Articles_collection_modified!A472) + 4, FIND(",", Articles_collection_modified!A472, FIND(",vol", Articles_collection_modified!A472) + 4) - FIND(",vol",Articles_collection_modified!A472) - 4))</f>
        <v>9</v>
      </c>
      <c r="D472" t="str">
        <f>IF(ISNUMBER(FIND(", 20", Articles_collection_modified!A472)), MID(Articles_collection_modified!A472, FIND(", 20", Articles_collection_modified!A472) + 2, FIND(",", Articles_collection_modified!A472, FIND(", 20", Articles_collection_modified!A472) + 2) - FIND(", 20", Articles_collection_modified!A472) - 2), MID(Articles_collection_modified!A472, FIND(",20", Articles_collection_modified!A472) + 1, FIND(",", Articles_collection_modified!A472, FIND(",20", Articles_collection_modified!A472) + 1) - FIND(",20", Articles_collection_modified!A472) - 1))</f>
        <v>2025-w12</v>
      </c>
      <c r="E472" t="str">
        <f t="shared" si="14"/>
        <v>2025</v>
      </c>
      <c r="F472" t="str">
        <f t="shared" si="15"/>
        <v>12</v>
      </c>
      <c r="G472" t="str" cm="1">
        <f t="array" ref="G472">_xlfn.TEXTJOIN(", ", TRUE, IF(ISNUMBER(SEARCH(Index!$A$8:$A$22, Articles_collection_modified!A472)), Index!$A$8:$A$22, ""))</f>
        <v>Industrial applications</v>
      </c>
      <c r="H472" t="str" cm="1">
        <f t="array" ref="H472">IFERROR(INDEX(Index!$A$8:$A$22, MATCH(TRUE, ISNUMBER(SEARCH(Index!$A$8:$A$22, Articles_collection_modified!A472)), 0)), "")</f>
        <v>Industrial applications</v>
      </c>
      <c r="I472" t="str" cm="1">
        <f t="array" ref="I472">IFERROR(INDEX(Index!$A$3:$A$5, MATCH(TRUE, ISNUMBER(SEARCH(Index!$A$3:$A$5, Articles_collection_modified!A472)), 0)), "")</f>
        <v>Technology</v>
      </c>
      <c r="J472" t="str" cm="1">
        <f t="array" ref="J472">IFERROR(INDEX(Index!$A$25:$A$69, MATCH(TRUE, ISNUMBER(SEARCH(Index!$A$25:$A$69, Articles_collection_modified!A472)), 0)), "")</f>
        <v>partnership</v>
      </c>
      <c r="K472" t="str" cm="1">
        <f t="array" ref="K472">IFERROR(INDEX(Index!$C$3:$C$5, MATCH(TRUE, ISNUMBER(SEARCH(Index!$C$3:$C$5, Articles_collection_modified!A472)), 0)), "")</f>
        <v>H2</v>
      </c>
      <c r="L472" t="str" cm="1">
        <f t="array" ref="L472">_xlfn.TEXTJOIN(", ", TRUE, IF(ISNUMBER(SEARCH(Index!$C$8:$C$58, Articles_collection_modified!A472)), Index!$C$8:$C$58, ""))</f>
        <v>HA-8</v>
      </c>
      <c r="M472" t="str" cm="1">
        <f t="array" ref="M472">_xlfn.TEXTJOIN(", ", TRUE, IFERROR(VLOOKUP(_xlfn.TEXTSPLIT(L472, ", "), Index!$C$8:$D$58, 2, FALSE), ""))</f>
        <v>Sustainable Mining</v>
      </c>
      <c r="N472" t="str" cm="1">
        <f t="array" ref="N472">_xlfn.TEXTJOIN(", ", TRUE, _xlfn.UNIQUE(_xlfn.FILTERXML("&lt;t&gt;&lt;s&gt;" &amp; SUBSTITUTE(_xlfn.TEXTJOIN(", ", TRUE, _xlfn.UNIQUE(_xlfn._xlws.FILTER(IFERROR(VLOOKUP(LEFT(_xlfn.TEXTSPLIT(L472, ", "), FIND("-", _xlfn.TEXTSPLIT(L472, ", ")) - 1), Index!$F$8:$G$13, 2, FALSE), ""), IFERROR(VLOOKUP(LEFT(_xlfn.TEXTSPLIT(L472, ", "), FIND("-", _xlfn.TEXTSPLIT(L472, ", ")) - 1), Index!$F$8:$G$13, 2, FALSE), "") &lt;&gt; ""))), ", ", "&lt;/s&gt;&lt;s&gt;") &amp; "&lt;/s&gt;&lt;/t&gt;", "//s[normalize-space()]")))</f>
        <v>Hydraulic Applications Ecosystem</v>
      </c>
      <c r="O472" t="str" cm="1">
        <f t="array" ref="O472">IFERROR(INDEX(Index!$C$8:$C$58, MATCH(TRUE, ISNUMBER(SEARCH(Index!$C$8:$C$58, Articles_collection_modified!A472)), 0)), "")</f>
        <v>HA-8</v>
      </c>
      <c r="P472" t="str">
        <f>IFERROR(VLOOKUP(LEFT(O472, FIND("-", O472)-1), Index!$F$8:$G$13, 2, FALSE), "Not Found")</f>
        <v>Hydraulic Applications Ecosystem</v>
      </c>
      <c r="Q472" t="str">
        <f>IFERROR(VLOOKUP(O472, Index!$C$8:$D$58, 2, FALSE), "Not Found")</f>
        <v>Sustainable Mining</v>
      </c>
    </row>
    <row r="473" spans="1:17" x14ac:dyDescent="0.3">
      <c r="A473" t="str">
        <f>LEFT(Articles_collection_modified!A473, FIND(",", Articles_collection_modified!A473) - 1)</f>
        <v>Wacker Neuson unveils new electric excavator and wheel loaders - electrive.com</v>
      </c>
      <c r="B473" t="str">
        <f>MID(Articles_collection_modified!A473, FIND(",", Articles_collection_modified!A473) + 1, FIND(",", Articles_collection_modified!A473, FIND(",", Articles_collection_modified!A473) + 1) - FIND(",", Articles_collection_modified!A473) - 1)</f>
        <v>https://www.electrive.com/2025/03/19/wacker-neuson-unveils-new-electric-excavator-and-wheel-loaders/</v>
      </c>
      <c r="C473" t="str">
        <f>IF(ISNUMBER(FIND(", vol",Articles_collection_modified!A473)), MID(Articles_collection_modified!A473, FIND(", vol", Articles_collection_modified!A473) + 5, FIND(",", Articles_collection_modified!A473, FIND(", vol", Articles_collection_modified!A473) + 5) - FIND(", vol", Articles_collection_modified!A473) - 5), MID(Articles_collection_modified!A473, FIND(",vol", Articles_collection_modified!A473) + 4, FIND(",", Articles_collection_modified!A473, FIND(",vol", Articles_collection_modified!A473) + 4) - FIND(",vol",Articles_collection_modified!A473) - 4))</f>
        <v>9</v>
      </c>
      <c r="D473" t="str">
        <f>IF(ISNUMBER(FIND(", 20", Articles_collection_modified!A473)), MID(Articles_collection_modified!A473, FIND(", 20", Articles_collection_modified!A473) + 2, FIND(",", Articles_collection_modified!A473, FIND(", 20", Articles_collection_modified!A473) + 2) - FIND(", 20", Articles_collection_modified!A473) - 2), MID(Articles_collection_modified!A473, FIND(",20", Articles_collection_modified!A473) + 1, FIND(",", Articles_collection_modified!A473, FIND(",20", Articles_collection_modified!A473) + 1) - FIND(",20", Articles_collection_modified!A473) - 1))</f>
        <v>2025-w12</v>
      </c>
      <c r="E473" t="str">
        <f t="shared" si="14"/>
        <v>2025</v>
      </c>
      <c r="F473" t="str">
        <f t="shared" si="15"/>
        <v>12</v>
      </c>
      <c r="G473" t="str" cm="1">
        <f t="array" ref="G473">_xlfn.TEXTJOIN(", ", TRUE, IF(ISNUMBER(SEARCH(Index!$A$8:$A$22, Articles_collection_modified!A473)), Index!$A$8:$A$22, ""))</f>
        <v>Electrification, Mobile</v>
      </c>
      <c r="H473" t="str" cm="1">
        <f t="array" ref="H473">IFERROR(INDEX(Index!$A$8:$A$22, MATCH(TRUE, ISNUMBER(SEARCH(Index!$A$8:$A$22, Articles_collection_modified!A473)), 0)), "")</f>
        <v>Electrification</v>
      </c>
      <c r="I473" t="str" cm="1">
        <f t="array" ref="I473">IFERROR(INDEX(Index!$A$3:$A$5, MATCH(TRUE, ISNUMBER(SEARCH(Index!$A$3:$A$5, Articles_collection_modified!A473)), 0)), "")</f>
        <v>product release</v>
      </c>
      <c r="J473" t="str" cm="1">
        <f t="array" ref="J473">IFERROR(INDEX(Index!$A$25:$A$69, MATCH(TRUE, ISNUMBER(SEARCH(Index!$A$25:$A$69, Articles_collection_modified!A473)), 0)), "")</f>
        <v>System</v>
      </c>
      <c r="K473" t="str" cm="1">
        <f t="array" ref="K473">IFERROR(INDEX(Index!$C$3:$C$5, MATCH(TRUE, ISNUMBER(SEARCH(Index!$C$3:$C$5, Articles_collection_modified!A473)), 0)), "")</f>
        <v>H1</v>
      </c>
      <c r="L473" t="str" cm="1">
        <f t="array" ref="L473">_xlfn.TEXTJOIN(", ", TRUE, IF(ISNUMBER(SEARCH(Index!$C$8:$C$58, Articles_collection_modified!A473)), Index!$C$8:$C$58, ""))</f>
        <v>ES-1, ES-2, HA-1</v>
      </c>
      <c r="M473" t="str" cm="1">
        <f t="array" ref="M473">_xlfn.TEXTJOIN(", ", TRUE, IFERROR(VLOOKUP(_xlfn.TEXTSPLIT(L473, ", "), Index!$C$8:$D$58, 2, FALSE), ""))</f>
        <v>Green Cities, Enhanced Emission Policy, Green &amp; Connected Construction site</v>
      </c>
      <c r="N473" t="str" cm="1">
        <f t="array" ref="N473">_xlfn.TEXTJOIN(", ", TRUE, _xlfn.UNIQUE(_xlfn.FILTERXML("&lt;t&gt;&lt;s&gt;" &amp; SUBSTITUTE(_xlfn.TEXTJOIN(", ", TRUE, _xlfn.UNIQUE(_xlfn._xlws.FILTER(IFERROR(VLOOKUP(LEFT(_xlfn.TEXTSPLIT(L473, ", "), FIND("-", _xlfn.TEXTSPLIT(L473, ", ")) - 1), Index!$F$8:$G$13, 2, FALSE), ""), IFERROR(VLOOKUP(LEFT(_xlfn.TEXTSPLIT(L473, ", "), FIND("-", _xlfn.TEXTSPLIT(L473, ", ")) - 1), Index!$F$8:$G$13, 2, FALSE), "") &lt;&gt; ""))), ", ", "&lt;/s&gt;&lt;s&gt;") &amp; "&lt;/s&gt;&lt;/t&gt;", "//s[normalize-space()]")))</f>
        <v>Ecological Sustainability, Hydraulic Applications Ecosystem</v>
      </c>
      <c r="O473" t="str" cm="1">
        <f t="array" ref="O473">IFERROR(INDEX(Index!$C$8:$C$58, MATCH(TRUE, ISNUMBER(SEARCH(Index!$C$8:$C$58, Articles_collection_modified!A473)), 0)), "")</f>
        <v>ES-1</v>
      </c>
      <c r="P473" t="str">
        <f>IFERROR(VLOOKUP(LEFT(O473, FIND("-", O473)-1), Index!$F$8:$G$13, 2, FALSE), "Not Found")</f>
        <v>Ecological Sustainability</v>
      </c>
      <c r="Q473" t="str">
        <f>IFERROR(VLOOKUP(O473, Index!$C$8:$D$58, 2, FALSE), "Not Found")</f>
        <v>Green Cities</v>
      </c>
    </row>
    <row r="474" spans="1:17" x14ac:dyDescent="0.3">
      <c r="A474" t="str">
        <f>LEFT(Articles_collection_modified!A474, FIND(",", Articles_collection_modified!A474) - 1)</f>
        <v>IoT security: Connectivity of industrial vehicles | Industrial Vehicle Technology International</v>
      </c>
      <c r="B474" t="str">
        <f>MID(Articles_collection_modified!A474, FIND(",", Articles_collection_modified!A474) + 1, FIND(",", Articles_collection_modified!A474, FIND(",", Articles_collection_modified!A474) + 1) - FIND(",", Articles_collection_modified!A474) - 1)</f>
        <v>https://www.ivtinternational.com/technology-profiles/iot-security-connectivity-of-industrial-vehicles.html</v>
      </c>
      <c r="C474" t="str">
        <f>IF(ISNUMBER(FIND(", vol",Articles_collection_modified!A474)), MID(Articles_collection_modified!A474, FIND(", vol", Articles_collection_modified!A474) + 5, FIND(",", Articles_collection_modified!A474, FIND(", vol", Articles_collection_modified!A474) + 5) - FIND(", vol", Articles_collection_modified!A474) - 5), MID(Articles_collection_modified!A474, FIND(",vol", Articles_collection_modified!A474) + 4, FIND(",", Articles_collection_modified!A474, FIND(",vol", Articles_collection_modified!A474) + 4) - FIND(",vol",Articles_collection_modified!A474) - 4))</f>
        <v>9</v>
      </c>
      <c r="D474" t="str">
        <f>IF(ISNUMBER(FIND(", 20", Articles_collection_modified!A474)), MID(Articles_collection_modified!A474, FIND(", 20", Articles_collection_modified!A474) + 2, FIND(",", Articles_collection_modified!A474, FIND(", 20", Articles_collection_modified!A474) + 2) - FIND(", 20", Articles_collection_modified!A474) - 2), MID(Articles_collection_modified!A474, FIND(",20", Articles_collection_modified!A474) + 1, FIND(",", Articles_collection_modified!A474, FIND(",20", Articles_collection_modified!A474) + 1) - FIND(",20", Articles_collection_modified!A474) - 1))</f>
        <v>2025-w12</v>
      </c>
      <c r="E474" t="str">
        <f t="shared" si="14"/>
        <v>2025</v>
      </c>
      <c r="F474" t="str">
        <f t="shared" si="15"/>
        <v>12</v>
      </c>
      <c r="G474" t="str" cm="1">
        <f t="array" ref="G474">_xlfn.TEXTJOIN(", ", TRUE, IF(ISNUMBER(SEARCH(Index!$A$8:$A$22, Articles_collection_modified!A474)), Index!$A$8:$A$22, ""))</f>
        <v>Mobile</v>
      </c>
      <c r="H474" t="str" cm="1">
        <f t="array" ref="H474">IFERROR(INDEX(Index!$A$8:$A$22, MATCH(TRUE, ISNUMBER(SEARCH(Index!$A$8:$A$22, Articles_collection_modified!A474)), 0)), "")</f>
        <v>Mobile</v>
      </c>
      <c r="I474" t="str" cm="1">
        <f t="array" ref="I474">IFERROR(INDEX(Index!$A$3:$A$5, MATCH(TRUE, ISNUMBER(SEARCH(Index!$A$3:$A$5, Articles_collection_modified!A474)), 0)), "")</f>
        <v>Technology</v>
      </c>
      <c r="J474" t="str" cm="1">
        <f t="array" ref="J474">IFERROR(INDEX(Index!$A$25:$A$69, MATCH(TRUE, ISNUMBER(SEARCH(Index!$A$25:$A$69, Articles_collection_modified!A474)), 0)), "")</f>
        <v>Safety</v>
      </c>
      <c r="K474" t="str" cm="1">
        <f t="array" ref="K474">IFERROR(INDEX(Index!$C$3:$C$5, MATCH(TRUE, ISNUMBER(SEARCH(Index!$C$3:$C$5, Articles_collection_modified!A474)), 0)), "")</f>
        <v>H1</v>
      </c>
      <c r="L474" t="str" cm="1">
        <f t="array" ref="L474">_xlfn.TEXTJOIN(", ", TRUE, IF(ISNUMBER(SEARCH(Index!$C$8:$C$58, Articles_collection_modified!A474)), Index!$C$8:$C$58, ""))</f>
        <v>SD-9</v>
      </c>
      <c r="M474" t="str" cm="1">
        <f t="array" ref="M474">_xlfn.TEXTJOIN(", ", TRUE, IFERROR(VLOOKUP(_xlfn.TEXTSPLIT(L474, ", "), Index!$C$8:$D$58, 2, FALSE), ""))</f>
        <v>Increased Cyberthreats</v>
      </c>
      <c r="N474" t="str" cm="1">
        <f t="array" ref="N474">_xlfn.TEXTJOIN(", ", TRUE, _xlfn.UNIQUE(_xlfn.FILTERXML("&lt;t&gt;&lt;s&gt;" &amp; SUBSTITUTE(_xlfn.TEXTJOIN(", ", TRUE, _xlfn.UNIQUE(_xlfn._xlws.FILTER(IFERROR(VLOOKUP(LEFT(_xlfn.TEXTSPLIT(L474, ", "), FIND("-", _xlfn.TEXTSPLIT(L474, ", ")) - 1), Index!$F$8:$G$13, 2, FALSE), ""), IFERROR(VLOOKUP(LEFT(_xlfn.TEXTSPLIT(L474, ", "), FIND("-", _xlfn.TEXTSPLIT(L474, ", ")) - 1), Index!$F$8:$G$13, 2, FALSE), "") &lt;&gt; ""))), ", ", "&lt;/s&gt;&lt;s&gt;") &amp; "&lt;/s&gt;&lt;/t&gt;", "//s[normalize-space()]")))</f>
        <v>Smart Data Usage</v>
      </c>
      <c r="O474" t="str" cm="1">
        <f t="array" ref="O474">IFERROR(INDEX(Index!$C$8:$C$58, MATCH(TRUE, ISNUMBER(SEARCH(Index!$C$8:$C$58, Articles_collection_modified!A474)), 0)), "")</f>
        <v>SD-9</v>
      </c>
      <c r="P474" t="str">
        <f>IFERROR(VLOOKUP(LEFT(O474, FIND("-", O474)-1), Index!$F$8:$G$13, 2, FALSE), "Not Found")</f>
        <v>Smart Data Usage</v>
      </c>
      <c r="Q474" t="str">
        <f>IFERROR(VLOOKUP(O474, Index!$C$8:$D$58, 2, FALSE), "Not Found")</f>
        <v>Increased Cyberthreats</v>
      </c>
    </row>
    <row r="475" spans="1:17" x14ac:dyDescent="0.3">
      <c r="A475" t="str">
        <f>LEFT(Articles_collection_modified!A475, FIND(",", Articles_collection_modified!A475) - 1)</f>
        <v>Beyond Aero optimises its fuel cell jet - electrive.com</v>
      </c>
      <c r="B475" t="str">
        <f>MID(Articles_collection_modified!A475, FIND(",", Articles_collection_modified!A475) + 1, FIND(",", Articles_collection_modified!A475, FIND(",", Articles_collection_modified!A475) + 1) - FIND(",", Articles_collection_modified!A475) - 1)</f>
        <v>https://www.electrive.com/2025/03/19/beyond-aero-optimises-its-fuel-cell-jet/</v>
      </c>
      <c r="C475" t="str">
        <f>IF(ISNUMBER(FIND(", vol",Articles_collection_modified!A475)), MID(Articles_collection_modified!A475, FIND(", vol", Articles_collection_modified!A475) + 5, FIND(",", Articles_collection_modified!A475, FIND(", vol", Articles_collection_modified!A475) + 5) - FIND(", vol", Articles_collection_modified!A475) - 5), MID(Articles_collection_modified!A475, FIND(",vol", Articles_collection_modified!A475) + 4, FIND(",", Articles_collection_modified!A475, FIND(",vol", Articles_collection_modified!A475) + 4) - FIND(",vol",Articles_collection_modified!A475) - 4))</f>
        <v>9</v>
      </c>
      <c r="D475" t="str">
        <f>IF(ISNUMBER(FIND(", 20", Articles_collection_modified!A475)), MID(Articles_collection_modified!A475, FIND(", 20", Articles_collection_modified!A475) + 2, FIND(",", Articles_collection_modified!A475, FIND(", 20", Articles_collection_modified!A475) + 2) - FIND(", 20", Articles_collection_modified!A475) - 2), MID(Articles_collection_modified!A475, FIND(",20", Articles_collection_modified!A475) + 1, FIND(",", Articles_collection_modified!A475, FIND(",20", Articles_collection_modified!A475) + 1) - FIND(",20", Articles_collection_modified!A475) - 1))</f>
        <v>2025-w12</v>
      </c>
      <c r="E475" t="str">
        <f t="shared" si="14"/>
        <v>2025</v>
      </c>
      <c r="F475" t="str">
        <f t="shared" si="15"/>
        <v>12</v>
      </c>
      <c r="G475" t="str" cm="1">
        <f t="array" ref="G475">_xlfn.TEXTJOIN(", ", TRUE, IF(ISNUMBER(SEARCH(Index!$A$8:$A$22, Articles_collection_modified!A475)), Index!$A$8:$A$22, ""))</f>
        <v>aviation &amp; space</v>
      </c>
      <c r="H475" t="str" cm="1">
        <f t="array" ref="H475">IFERROR(INDEX(Index!$A$8:$A$22, MATCH(TRUE, ISNUMBER(SEARCH(Index!$A$8:$A$22, Articles_collection_modified!A475)), 0)), "")</f>
        <v>aviation &amp; space</v>
      </c>
      <c r="I475" t="str" cm="1">
        <f t="array" ref="I475">IFERROR(INDEX(Index!$A$3:$A$5, MATCH(TRUE, ISNUMBER(SEARCH(Index!$A$3:$A$5, Articles_collection_modified!A475)), 0)), "")</f>
        <v>Technology</v>
      </c>
      <c r="J475" t="str" cm="1">
        <f t="array" ref="J475">IFERROR(INDEX(Index!$A$25:$A$69, MATCH(TRUE, ISNUMBER(SEARCH(Index!$A$25:$A$69, Articles_collection_modified!A475)), 0)), "")</f>
        <v>Prototype</v>
      </c>
      <c r="K475" t="str" cm="1">
        <f t="array" ref="K475">IFERROR(INDEX(Index!$C$3:$C$5, MATCH(TRUE, ISNUMBER(SEARCH(Index!$C$3:$C$5, Articles_collection_modified!A475)), 0)), "")</f>
        <v>H2</v>
      </c>
      <c r="L475" t="str" cm="1">
        <f t="array" ref="L475">_xlfn.TEXTJOIN(", ", TRUE, IF(ISNUMBER(SEARCH(Index!$C$8:$C$58, Articles_collection_modified!A475)), Index!$C$8:$C$58, ""))</f>
        <v>NB-1, NB-10</v>
      </c>
      <c r="M475" t="str" cm="1">
        <f t="array" ref="M475">_xlfn.TEXTJOIN(", ", TRUE, IFERROR(VLOOKUP(_xlfn.TEXTSPLIT(L475, ", "), Index!$C$8:$D$58, 2, FALSE), ""))</f>
        <v>Digital Platforms &amp; Marketplaces, Air &amp; Space</v>
      </c>
      <c r="N475" t="str" cm="1">
        <f t="array" ref="N475">_xlfn.TEXTJOIN(", ", TRUE, _xlfn.UNIQUE(_xlfn.FILTERXML("&lt;t&gt;&lt;s&gt;" &amp; SUBSTITUTE(_xlfn.TEXTJOIN(", ", TRUE, _xlfn.UNIQUE(_xlfn._xlws.FILTER(IFERROR(VLOOKUP(LEFT(_xlfn.TEXTSPLIT(L475, ", "), FIND("-", _xlfn.TEXTSPLIT(L475, ", ")) - 1), Index!$F$8:$G$13, 2, FALSE), ""), IFERROR(VLOOKUP(LEFT(_xlfn.TEXTSPLIT(L475, ", "), FIND("-", _xlfn.TEXTSPLIT(L475, ", ")) - 1), Index!$F$8:$G$13, 2, FALSE), "") &lt;&gt; ""))), ", ", "&lt;/s&gt;&lt;s&gt;") &amp; "&lt;/s&gt;&lt;/t&gt;", "//s[normalize-space()]")))</f>
        <v>New Business</v>
      </c>
      <c r="O475" t="str" cm="1">
        <f t="array" ref="O475">IFERROR(INDEX(Index!$C$8:$C$58, MATCH(TRUE, ISNUMBER(SEARCH(Index!$C$8:$C$58, Articles_collection_modified!A475)), 0)), "")</f>
        <v>NB-1</v>
      </c>
      <c r="P475" t="str">
        <f>IFERROR(VLOOKUP(LEFT(O475, FIND("-", O475)-1), Index!$F$8:$G$13, 2, FALSE), "Not Found")</f>
        <v>New Business</v>
      </c>
      <c r="Q475" t="str">
        <f>IFERROR(VLOOKUP(O475, Index!$C$8:$D$58, 2, FALSE), "Not Found")</f>
        <v>Digital Platforms &amp; Marketplaces</v>
      </c>
    </row>
    <row r="476" spans="1:17" x14ac:dyDescent="0.3">
      <c r="A476" t="str">
        <f>LEFT(Articles_collection_modified!A476, FIND(",", Articles_collection_modified!A476) - 1)</f>
        <v>New Products for Material Handling</v>
      </c>
      <c r="B476" t="str">
        <f>MID(Articles_collection_modified!A476, FIND(",", Articles_collection_modified!A476) + 1, FIND(",", Articles_collection_modified!A476, FIND(",", Articles_collection_modified!A476) + 1) - FIND(",", Articles_collection_modified!A476) - 1)</f>
        <v>https://www.assemblymag.com/articles/99128-new-products-for-material-handling</v>
      </c>
      <c r="C476" t="str">
        <f>IF(ISNUMBER(FIND(", vol",Articles_collection_modified!A476)), MID(Articles_collection_modified!A476, FIND(", vol", Articles_collection_modified!A476) + 5, FIND(",", Articles_collection_modified!A476, FIND(", vol", Articles_collection_modified!A476) + 5) - FIND(", vol", Articles_collection_modified!A476) - 5), MID(Articles_collection_modified!A476, FIND(",vol", Articles_collection_modified!A476) + 4, FIND(",", Articles_collection_modified!A476, FIND(",vol", Articles_collection_modified!A476) + 4) - FIND(",vol",Articles_collection_modified!A476) - 4))</f>
        <v>9</v>
      </c>
      <c r="D476" t="str">
        <f>IF(ISNUMBER(FIND(", 20", Articles_collection_modified!A476)), MID(Articles_collection_modified!A476, FIND(", 20", Articles_collection_modified!A476) + 2, FIND(",", Articles_collection_modified!A476, FIND(", 20", Articles_collection_modified!A476) + 2) - FIND(", 20", Articles_collection_modified!A476) - 2), MID(Articles_collection_modified!A476, FIND(",20", Articles_collection_modified!A476) + 1, FIND(",", Articles_collection_modified!A476, FIND(",20", Articles_collection_modified!A476) + 1) - FIND(",20", Articles_collection_modified!A476) - 1))</f>
        <v>2025-w12</v>
      </c>
      <c r="E476" t="str">
        <f t="shared" si="14"/>
        <v>2025</v>
      </c>
      <c r="F476" t="str">
        <f t="shared" si="15"/>
        <v>12</v>
      </c>
      <c r="G476" t="str" cm="1">
        <f t="array" ref="G476">_xlfn.TEXTJOIN(", ", TRUE, IF(ISNUMBER(SEARCH(Index!$A$8:$A$22, Articles_collection_modified!A476)), Index!$A$8:$A$22, ""))</f>
        <v>Industrial applications</v>
      </c>
      <c r="H476" t="str" cm="1">
        <f t="array" ref="H476">IFERROR(INDEX(Index!$A$8:$A$22, MATCH(TRUE, ISNUMBER(SEARCH(Index!$A$8:$A$22, Articles_collection_modified!A476)), 0)), "")</f>
        <v>Industrial applications</v>
      </c>
      <c r="I476" t="str" cm="1">
        <f t="array" ref="I476">IFERROR(INDEX(Index!$A$3:$A$5, MATCH(TRUE, ISNUMBER(SEARCH(Index!$A$3:$A$5, Articles_collection_modified!A476)), 0)), "")</f>
        <v>SEEP</v>
      </c>
      <c r="J476" t="str" cm="1">
        <f t="array" ref="J476">IFERROR(INDEX(Index!$A$25:$A$69, MATCH(TRUE, ISNUMBER(SEARCH(Index!$A$25:$A$69, Articles_collection_modified!A476)), 0)), "")</f>
        <v>market development</v>
      </c>
      <c r="K476" t="str" cm="1">
        <f t="array" ref="K476">IFERROR(INDEX(Index!$C$3:$C$5, MATCH(TRUE, ISNUMBER(SEARCH(Index!$C$3:$C$5, Articles_collection_modified!A476)), 0)), "")</f>
        <v>H1</v>
      </c>
      <c r="L476" t="str" cm="1">
        <f t="array" ref="L476">_xlfn.TEXTJOIN(", ", TRUE, IF(ISNUMBER(SEARCH(Index!$C$8:$C$58, Articles_collection_modified!A476)), Index!$C$8:$C$58, ""))</f>
        <v>HA-5, IPr-6</v>
      </c>
      <c r="M476" t="str" cm="1">
        <f t="array" ref="M476">_xlfn.TEXTJOIN(", ", TRUE, IFERROR(VLOOKUP(_xlfn.TEXTSPLIT(L476, ", "), Index!$C$8:$D$58, 2, FALSE), ""))</f>
        <v>Intelligent &amp; Efficient Factory, Adaptive Shop Floor Design</v>
      </c>
      <c r="N476" t="str" cm="1">
        <f t="array" ref="N476">_xlfn.TEXTJOIN(", ", TRUE, _xlfn.UNIQUE(_xlfn.FILTERXML("&lt;t&gt;&lt;s&gt;" &amp; SUBSTITUTE(_xlfn.TEXTJOIN(", ", TRUE, _xlfn.UNIQUE(_xlfn._xlws.FILTER(IFERROR(VLOOKUP(LEFT(_xlfn.TEXTSPLIT(L476, ", "), FIND("-", _xlfn.TEXTSPLIT(L476, ", ")) - 1), Index!$F$8:$G$13, 2, FALSE), ""), IFERROR(VLOOKUP(LEFT(_xlfn.TEXTSPLIT(L476, ", "), FIND("-", _xlfn.TEXTSPLIT(L476, ", ")) - 1), Index!$F$8:$G$13, 2, FALSE), "") &lt;&gt; ""))), ", ", "&lt;/s&gt;&lt;s&gt;") &amp; "&lt;/s&gt;&lt;/t&gt;", "//s[normalize-space()]")))</f>
        <v>Hydraulic Applications Ecosystem, Intelligent Production</v>
      </c>
      <c r="O476" t="str" cm="1">
        <f t="array" ref="O476">IFERROR(INDEX(Index!$C$8:$C$58, MATCH(TRUE, ISNUMBER(SEARCH(Index!$C$8:$C$58, Articles_collection_modified!A476)), 0)), "")</f>
        <v>HA-5</v>
      </c>
      <c r="P476" t="str">
        <f>IFERROR(VLOOKUP(LEFT(O476, FIND("-", O476)-1), Index!$F$8:$G$13, 2, FALSE), "Not Found")</f>
        <v>Hydraulic Applications Ecosystem</v>
      </c>
      <c r="Q476" t="str">
        <f>IFERROR(VLOOKUP(O476, Index!$C$8:$D$58, 2, FALSE), "Not Found")</f>
        <v>Intelligent &amp; Efficient Factory</v>
      </c>
    </row>
    <row r="477" spans="1:17" x14ac:dyDescent="0.3">
      <c r="A477" t="str">
        <f>LEFT(Articles_collection_modified!A477, FIND(",", Articles_collection_modified!A477) - 1)</f>
        <v>AtkinsRÃ©alis and Sellafield Ltd trial a maintenance robot dog</v>
      </c>
      <c r="B477" t="str">
        <f>MID(Articles_collection_modified!A477, FIND(",", Articles_collection_modified!A477) + 1, FIND(",", Articles_collection_modified!A477, FIND(",", Articles_collection_modified!A477) + 1) - FIND(",", Articles_collection_modified!A477) - 1)</f>
        <v>https://www.pbctoday.co.uk/news/digital-construction-news/construction-technology-news/atkinsrealis-sellafield-ltd-trial-maintenance-robot-dog/149643/</v>
      </c>
      <c r="C477" t="str">
        <f>IF(ISNUMBER(FIND(", vol",Articles_collection_modified!A477)), MID(Articles_collection_modified!A477, FIND(", vol", Articles_collection_modified!A477) + 5, FIND(",", Articles_collection_modified!A477, FIND(", vol", Articles_collection_modified!A477) + 5) - FIND(", vol", Articles_collection_modified!A477) - 5), MID(Articles_collection_modified!A477, FIND(",vol", Articles_collection_modified!A477) + 4, FIND(",", Articles_collection_modified!A477, FIND(",vol", Articles_collection_modified!A477) + 4) - FIND(",vol",Articles_collection_modified!A477) - 4))</f>
        <v>9</v>
      </c>
      <c r="D477" t="str">
        <f>IF(ISNUMBER(FIND(", 20", Articles_collection_modified!A477)), MID(Articles_collection_modified!A477, FIND(", 20", Articles_collection_modified!A477) + 2, FIND(",", Articles_collection_modified!A477, FIND(", 20", Articles_collection_modified!A477) + 2) - FIND(", 20", Articles_collection_modified!A477) - 2), MID(Articles_collection_modified!A477, FIND(",20", Articles_collection_modified!A477) + 1, FIND(",", Articles_collection_modified!A477, FIND(",20", Articles_collection_modified!A477) + 1) - FIND(",20", Articles_collection_modified!A477) - 1))</f>
        <v>2025-w12</v>
      </c>
      <c r="E477" t="str">
        <f t="shared" si="14"/>
        <v>2025</v>
      </c>
      <c r="F477" t="str">
        <f t="shared" si="15"/>
        <v>12</v>
      </c>
      <c r="G477" t="str" cm="1">
        <f t="array" ref="G477">_xlfn.TEXTJOIN(", ", TRUE, IF(ISNUMBER(SEARCH(Index!$A$8:$A$22, Articles_collection_modified!A477)), Index!$A$8:$A$22, ""))</f>
        <v>Robotics</v>
      </c>
      <c r="H477" t="str" cm="1">
        <f t="array" ref="H477">IFERROR(INDEX(Index!$A$8:$A$22, MATCH(TRUE, ISNUMBER(SEARCH(Index!$A$8:$A$22, Articles_collection_modified!A477)), 0)), "")</f>
        <v>Robotics</v>
      </c>
      <c r="I477" t="str" cm="1">
        <f t="array" ref="I477">IFERROR(INDEX(Index!$A$3:$A$5, MATCH(TRUE, ISNUMBER(SEARCH(Index!$A$3:$A$5, Articles_collection_modified!A477)), 0)), "")</f>
        <v>Technology</v>
      </c>
      <c r="J477" t="str" cm="1">
        <f t="array" ref="J477">IFERROR(INDEX(Index!$A$25:$A$69, MATCH(TRUE, ISNUMBER(SEARCH(Index!$A$25:$A$69, Articles_collection_modified!A477)), 0)), "")</f>
        <v>Prototype</v>
      </c>
      <c r="K477" t="str" cm="1">
        <f t="array" ref="K477">IFERROR(INDEX(Index!$C$3:$C$5, MATCH(TRUE, ISNUMBER(SEARCH(Index!$C$3:$C$5, Articles_collection_modified!A477)), 0)), "")</f>
        <v>H2</v>
      </c>
      <c r="L477" t="str" cm="1">
        <f t="array" ref="L477">_xlfn.TEXTJOIN(", ", TRUE, IF(ISNUMBER(SEARCH(Index!$C$8:$C$58, Articles_collection_modified!A477)), Index!$C$8:$C$58, ""))</f>
        <v>HA-1, IPr-2</v>
      </c>
      <c r="M477" t="str" cm="1">
        <f t="array" ref="M477">_xlfn.TEXTJOIN(", ", TRUE, IFERROR(VLOOKUP(_xlfn.TEXTSPLIT(L477, ", "), Index!$C$8:$D$58, 2, FALSE), ""))</f>
        <v>Green &amp; Connected Construction site, Advanced Robotics</v>
      </c>
      <c r="N477" t="str" cm="1">
        <f t="array" ref="N477">_xlfn.TEXTJOIN(", ", TRUE, _xlfn.UNIQUE(_xlfn.FILTERXML("&lt;t&gt;&lt;s&gt;" &amp; SUBSTITUTE(_xlfn.TEXTJOIN(", ", TRUE, _xlfn.UNIQUE(_xlfn._xlws.FILTER(IFERROR(VLOOKUP(LEFT(_xlfn.TEXTSPLIT(L477, ", "), FIND("-", _xlfn.TEXTSPLIT(L477, ", ")) - 1), Index!$F$8:$G$13, 2, FALSE), ""), IFERROR(VLOOKUP(LEFT(_xlfn.TEXTSPLIT(L477, ", "), FIND("-", _xlfn.TEXTSPLIT(L477, ", ")) - 1), Index!$F$8:$G$13, 2, FALSE), "") &lt;&gt; ""))), ", ", "&lt;/s&gt;&lt;s&gt;") &amp; "&lt;/s&gt;&lt;/t&gt;", "//s[normalize-space()]")))</f>
        <v>Hydraulic Applications Ecosystem, Intelligent Production</v>
      </c>
      <c r="O477" t="str" cm="1">
        <f t="array" ref="O477">IFERROR(INDEX(Index!$C$8:$C$58, MATCH(TRUE, ISNUMBER(SEARCH(Index!$C$8:$C$58, Articles_collection_modified!A477)), 0)), "")</f>
        <v>HA-1</v>
      </c>
      <c r="P477" t="str">
        <f>IFERROR(VLOOKUP(LEFT(O477, FIND("-", O477)-1), Index!$F$8:$G$13, 2, FALSE), "Not Found")</f>
        <v>Hydraulic Applications Ecosystem</v>
      </c>
      <c r="Q477" t="str">
        <f>IFERROR(VLOOKUP(O477, Index!$C$8:$D$58, 2, FALSE), "Not Found")</f>
        <v>Green &amp; Connected Construction site</v>
      </c>
    </row>
    <row r="478" spans="1:17" x14ac:dyDescent="0.3">
      <c r="A478" t="str">
        <f>LEFT(Articles_collection_modified!A478, FIND(",", Articles_collection_modified!A478) - 1)</f>
        <v>BAUMA TECH PROFILE: Reinventing cam lobe motors | Industrial Vehicle Technology International</v>
      </c>
      <c r="B478" t="str">
        <f>MID(Articles_collection_modified!A478, FIND(",", Articles_collection_modified!A478) + 1, FIND(",", Articles_collection_modified!A478, FIND(",", Articles_collection_modified!A478) + 1) - FIND(",", Articles_collection_modified!A478) - 1)</f>
        <v>https://www.ivtinternational.com/technology-profiles/reinventing-cam-lobe-motors.html</v>
      </c>
      <c r="C478" t="str">
        <f>IF(ISNUMBER(FIND(", vol",Articles_collection_modified!A478)), MID(Articles_collection_modified!A478, FIND(", vol", Articles_collection_modified!A478) + 5, FIND(",", Articles_collection_modified!A478, FIND(", vol", Articles_collection_modified!A478) + 5) - FIND(", vol", Articles_collection_modified!A478) - 5), MID(Articles_collection_modified!A478, FIND(",vol", Articles_collection_modified!A478) + 4, FIND(",", Articles_collection_modified!A478, FIND(",vol", Articles_collection_modified!A478) + 4) - FIND(",vol",Articles_collection_modified!A478) - 4))</f>
        <v>9</v>
      </c>
      <c r="D478" t="str">
        <f>IF(ISNUMBER(FIND(", 20", Articles_collection_modified!A478)), MID(Articles_collection_modified!A478, FIND(", 20", Articles_collection_modified!A478) + 2, FIND(",", Articles_collection_modified!A478, FIND(", 20", Articles_collection_modified!A478) + 2) - FIND(", 20", Articles_collection_modified!A478) - 2), MID(Articles_collection_modified!A478, FIND(",20", Articles_collection_modified!A478) + 1, FIND(",", Articles_collection_modified!A478, FIND(",20", Articles_collection_modified!A478) + 1) - FIND(",20", Articles_collection_modified!A478) - 1))</f>
        <v>2025-w13</v>
      </c>
      <c r="E478" t="str">
        <f t="shared" si="14"/>
        <v>2025</v>
      </c>
      <c r="F478" t="str">
        <f t="shared" si="15"/>
        <v>13</v>
      </c>
      <c r="G478" t="str" cm="1">
        <f t="array" ref="G478">_xlfn.TEXTJOIN(", ", TRUE, IF(ISNUMBER(SEARCH(Index!$A$8:$A$22, Articles_collection_modified!A478)), Index!$A$8:$A$22, ""))</f>
        <v>Mobile</v>
      </c>
      <c r="H478" t="str" cm="1">
        <f t="array" ref="H478">IFERROR(INDEX(Index!$A$8:$A$22, MATCH(TRUE, ISNUMBER(SEARCH(Index!$A$8:$A$22, Articles_collection_modified!A478)), 0)), "")</f>
        <v>Mobile</v>
      </c>
      <c r="I478" t="str" cm="1">
        <f t="array" ref="I478">IFERROR(INDEX(Index!$A$3:$A$5, MATCH(TRUE, ISNUMBER(SEARCH(Index!$A$3:$A$5, Articles_collection_modified!A478)), 0)), "")</f>
        <v>product release</v>
      </c>
      <c r="J478" t="str" cm="1">
        <f t="array" ref="J478">IFERROR(INDEX(Index!$A$25:$A$69, MATCH(TRUE, ISNUMBER(SEARCH(Index!$A$25:$A$69, Articles_collection_modified!A478)), 0)), "")</f>
        <v>Motor</v>
      </c>
      <c r="K478" t="str" cm="1">
        <f t="array" ref="K478">IFERROR(INDEX(Index!$C$3:$C$5, MATCH(TRUE, ISNUMBER(SEARCH(Index!$C$3:$C$5, Articles_collection_modified!A478)), 0)), "")</f>
        <v>H1</v>
      </c>
      <c r="L478" t="str" cm="1">
        <f t="array" ref="L478">_xlfn.TEXTJOIN(", ", TRUE, IF(ISNUMBER(SEARCH(Index!$C$8:$C$58, Articles_collection_modified!A478)), Index!$C$8:$C$58, ""))</f>
        <v>HA-1</v>
      </c>
      <c r="M478" t="str" cm="1">
        <f t="array" ref="M478">_xlfn.TEXTJOIN(", ", TRUE, IFERROR(VLOOKUP(_xlfn.TEXTSPLIT(L478, ", "), Index!$C$8:$D$58, 2, FALSE), ""))</f>
        <v>Green &amp; Connected Construction site</v>
      </c>
      <c r="N478" t="str" cm="1">
        <f t="array" ref="N478">_xlfn.TEXTJOIN(", ", TRUE, _xlfn.UNIQUE(_xlfn.FILTERXML("&lt;t&gt;&lt;s&gt;" &amp; SUBSTITUTE(_xlfn.TEXTJOIN(", ", TRUE, _xlfn.UNIQUE(_xlfn._xlws.FILTER(IFERROR(VLOOKUP(LEFT(_xlfn.TEXTSPLIT(L478, ", "), FIND("-", _xlfn.TEXTSPLIT(L478, ", ")) - 1), Index!$F$8:$G$13, 2, FALSE), ""), IFERROR(VLOOKUP(LEFT(_xlfn.TEXTSPLIT(L478, ", "), FIND("-", _xlfn.TEXTSPLIT(L478, ", ")) - 1), Index!$F$8:$G$13, 2, FALSE), "") &lt;&gt; ""))), ", ", "&lt;/s&gt;&lt;s&gt;") &amp; "&lt;/s&gt;&lt;/t&gt;", "//s[normalize-space()]")))</f>
        <v>Hydraulic Applications Ecosystem</v>
      </c>
      <c r="O478" t="str" cm="1">
        <f t="array" ref="O478">IFERROR(INDEX(Index!$C$8:$C$58, MATCH(TRUE, ISNUMBER(SEARCH(Index!$C$8:$C$58, Articles_collection_modified!A478)), 0)), "")</f>
        <v>HA-1</v>
      </c>
      <c r="P478" t="str">
        <f>IFERROR(VLOOKUP(LEFT(O478, FIND("-", O478)-1), Index!$F$8:$G$13, 2, FALSE), "Not Found")</f>
        <v>Hydraulic Applications Ecosystem</v>
      </c>
      <c r="Q478" t="str">
        <f>IFERROR(VLOOKUP(O478, Index!$C$8:$D$58, 2, FALSE), "Not Found")</f>
        <v>Green &amp; Connected Construction site</v>
      </c>
    </row>
    <row r="479" spans="1:17" x14ac:dyDescent="0.3">
      <c r="A479" t="str">
        <f>LEFT(Articles_collection_modified!A479, FIND(",", Articles_collection_modified!A479) - 1)</f>
        <v>VINSSEN gets AiP certification for South Korean hydrogen tug</v>
      </c>
      <c r="B479" t="str">
        <f>MID(Articles_collection_modified!A479, FIND(",", Articles_collection_modified!A479) + 1, FIND(",", Articles_collection_modified!A479, FIND(",", Articles_collection_modified!A479) + 1) - FIND(",", Articles_collection_modified!A479) - 1)</f>
        <v>https://www.ship-technology.com/news/south-korea-hydrogen-propulsion-tugboat/?cf-view</v>
      </c>
      <c r="C479" t="str">
        <f>IF(ISNUMBER(FIND(", vol",Articles_collection_modified!A479)), MID(Articles_collection_modified!A479, FIND(", vol", Articles_collection_modified!A479) + 5, FIND(",", Articles_collection_modified!A479, FIND(", vol", Articles_collection_modified!A479) + 5) - FIND(", vol", Articles_collection_modified!A479) - 5), MID(Articles_collection_modified!A479, FIND(",vol", Articles_collection_modified!A479) + 4, FIND(",", Articles_collection_modified!A479, FIND(",vol", Articles_collection_modified!A479) + 4) - FIND(",vol",Articles_collection_modified!A479) - 4))</f>
        <v>9</v>
      </c>
      <c r="D479" t="str">
        <f>IF(ISNUMBER(FIND(", 20", Articles_collection_modified!A479)), MID(Articles_collection_modified!A479, FIND(", 20", Articles_collection_modified!A479) + 2, FIND(",", Articles_collection_modified!A479, FIND(", 20", Articles_collection_modified!A479) + 2) - FIND(", 20", Articles_collection_modified!A479) - 2), MID(Articles_collection_modified!A479, FIND(",20", Articles_collection_modified!A479) + 1, FIND(",", Articles_collection_modified!A479, FIND(",20", Articles_collection_modified!A479) + 1) - FIND(",20", Articles_collection_modified!A479) - 1))</f>
        <v>2025-w12</v>
      </c>
      <c r="E479" t="str">
        <f t="shared" si="14"/>
        <v>2025</v>
      </c>
      <c r="F479" t="str">
        <f t="shared" si="15"/>
        <v>12</v>
      </c>
      <c r="G479" t="str" cm="1">
        <f t="array" ref="G479">_xlfn.TEXTJOIN(", ", TRUE, IF(ISNUMBER(SEARCH(Index!$A$8:$A$22, Articles_collection_modified!A479)), Index!$A$8:$A$22, ""))</f>
        <v>Maritime</v>
      </c>
      <c r="H479" t="str" cm="1">
        <f t="array" ref="H479">IFERROR(INDEX(Index!$A$8:$A$22, MATCH(TRUE, ISNUMBER(SEARCH(Index!$A$8:$A$22, Articles_collection_modified!A479)), 0)), "")</f>
        <v>Maritime</v>
      </c>
      <c r="I479" t="str" cm="1">
        <f t="array" ref="I479">IFERROR(INDEX(Index!$A$3:$A$5, MATCH(TRUE, ISNUMBER(SEARCH(Index!$A$3:$A$5, Articles_collection_modified!A479)), 0)), "")</f>
        <v>Technology</v>
      </c>
      <c r="J479" t="str" cm="1">
        <f t="array" ref="J479">IFERROR(INDEX(Index!$A$25:$A$69, MATCH(TRUE, ISNUMBER(SEARCH(Index!$A$25:$A$69, Articles_collection_modified!A479)), 0)), "")</f>
        <v>market development</v>
      </c>
      <c r="K479" t="str" cm="1">
        <f t="array" ref="K479">IFERROR(INDEX(Index!$C$3:$C$5, MATCH(TRUE, ISNUMBER(SEARCH(Index!$C$3:$C$5, Articles_collection_modified!A479)), 0)), "")</f>
        <v>H2</v>
      </c>
      <c r="L479" t="str" cm="1">
        <f t="array" ref="L479">_xlfn.TEXTJOIN(", ", TRUE, IF(ISNUMBER(SEARCH(Index!$C$8:$C$58, Articles_collection_modified!A479)), Index!$C$8:$C$58, ""))</f>
        <v>ES-2, NB-8</v>
      </c>
      <c r="M479" t="str" cm="1">
        <f t="array" ref="M479">_xlfn.TEXTJOIN(", ", TRUE, IFERROR(VLOOKUP(_xlfn.TEXTSPLIT(L479, ", "), Index!$C$8:$D$58, 2, FALSE), ""))</f>
        <v>Enhanced Emission Policy, Sustainaible Maritime Applications</v>
      </c>
      <c r="N479" t="str" cm="1">
        <f t="array" ref="N479">_xlfn.TEXTJOIN(", ", TRUE, _xlfn.UNIQUE(_xlfn.FILTERXML("&lt;t&gt;&lt;s&gt;" &amp; SUBSTITUTE(_xlfn.TEXTJOIN(", ", TRUE, _xlfn.UNIQUE(_xlfn._xlws.FILTER(IFERROR(VLOOKUP(LEFT(_xlfn.TEXTSPLIT(L479, ", "), FIND("-", _xlfn.TEXTSPLIT(L479, ", ")) - 1), Index!$F$8:$G$13, 2, FALSE), ""), IFERROR(VLOOKUP(LEFT(_xlfn.TEXTSPLIT(L479, ", "), FIND("-", _xlfn.TEXTSPLIT(L479, ", ")) - 1), Index!$F$8:$G$13, 2, FALSE), "") &lt;&gt; ""))), ", ", "&lt;/s&gt;&lt;s&gt;") &amp; "&lt;/s&gt;&lt;/t&gt;", "//s[normalize-space()]")))</f>
        <v>Ecological Sustainability, New Business</v>
      </c>
      <c r="O479" t="str" cm="1">
        <f t="array" ref="O479">IFERROR(INDEX(Index!$C$8:$C$58, MATCH(TRUE, ISNUMBER(SEARCH(Index!$C$8:$C$58, Articles_collection_modified!A479)), 0)), "")</f>
        <v>ES-2</v>
      </c>
      <c r="P479" t="str">
        <f>IFERROR(VLOOKUP(LEFT(O479, FIND("-", O479)-1), Index!$F$8:$G$13, 2, FALSE), "Not Found")</f>
        <v>Ecological Sustainability</v>
      </c>
      <c r="Q479" t="str">
        <f>IFERROR(VLOOKUP(O479, Index!$C$8:$D$58, 2, FALSE), "Not Found")</f>
        <v>Enhanced Emission Policy</v>
      </c>
    </row>
    <row r="480" spans="1:17" x14ac:dyDescent="0.3">
      <c r="A480" t="str">
        <f>LEFT(Articles_collection_modified!A480, FIND(",", Articles_collection_modified!A480) - 1)</f>
        <v>VINSSEN gets AiP certification for South Korean hydrogen tug</v>
      </c>
      <c r="B480" t="str">
        <f>MID(Articles_collection_modified!A480, FIND(",", Articles_collection_modified!A480) + 1, FIND(",", Articles_collection_modified!A480, FIND(",", Articles_collection_modified!A480) + 1) - FIND(",", Articles_collection_modified!A480) - 1)</f>
        <v>https://www.ship-technology.com/news/south-korea-hydrogen-propulsion-tugboat/</v>
      </c>
      <c r="C480" t="str">
        <f>IF(ISNUMBER(FIND(", vol",Articles_collection_modified!A480)), MID(Articles_collection_modified!A480, FIND(", vol", Articles_collection_modified!A480) + 5, FIND(",", Articles_collection_modified!A480, FIND(", vol", Articles_collection_modified!A480) + 5) - FIND(", vol", Articles_collection_modified!A480) - 5), MID(Articles_collection_modified!A480, FIND(",vol", Articles_collection_modified!A480) + 4, FIND(",", Articles_collection_modified!A480, FIND(",vol", Articles_collection_modified!A480) + 4) - FIND(",vol",Articles_collection_modified!A480) - 4))</f>
        <v>9</v>
      </c>
      <c r="D480" t="str">
        <f>IF(ISNUMBER(FIND(", 20", Articles_collection_modified!A480)), MID(Articles_collection_modified!A480, FIND(", 20", Articles_collection_modified!A480) + 2, FIND(",", Articles_collection_modified!A480, FIND(", 20", Articles_collection_modified!A480) + 2) - FIND(", 20", Articles_collection_modified!A480) - 2), MID(Articles_collection_modified!A480, FIND(",20", Articles_collection_modified!A480) + 1, FIND(",", Articles_collection_modified!A480, FIND(",20", Articles_collection_modified!A480) + 1) - FIND(",20", Articles_collection_modified!A480) - 1))</f>
        <v>2025-w12</v>
      </c>
      <c r="E480" t="str">
        <f t="shared" si="14"/>
        <v>2025</v>
      </c>
      <c r="F480" t="str">
        <f t="shared" si="15"/>
        <v>12</v>
      </c>
      <c r="G480" t="str" cm="1">
        <f t="array" ref="G480">_xlfn.TEXTJOIN(", ", TRUE, IF(ISNUMBER(SEARCH(Index!$A$8:$A$22, Articles_collection_modified!A480)), Index!$A$8:$A$22, ""))</f>
        <v>Maritime</v>
      </c>
      <c r="H480" t="str" cm="1">
        <f t="array" ref="H480">IFERROR(INDEX(Index!$A$8:$A$22, MATCH(TRUE, ISNUMBER(SEARCH(Index!$A$8:$A$22, Articles_collection_modified!A480)), 0)), "")</f>
        <v>Maritime</v>
      </c>
      <c r="I480" t="str" cm="1">
        <f t="array" ref="I480">IFERROR(INDEX(Index!$A$3:$A$5, MATCH(TRUE, ISNUMBER(SEARCH(Index!$A$3:$A$5, Articles_collection_modified!A480)), 0)), "")</f>
        <v>Technology</v>
      </c>
      <c r="J480" t="str" cm="1">
        <f t="array" ref="J480">IFERROR(INDEX(Index!$A$25:$A$69, MATCH(TRUE, ISNUMBER(SEARCH(Index!$A$25:$A$69, Articles_collection_modified!A480)), 0)), "")</f>
        <v>Research</v>
      </c>
      <c r="K480" t="str" cm="1">
        <f t="array" ref="K480">IFERROR(INDEX(Index!$C$3:$C$5, MATCH(TRUE, ISNUMBER(SEARCH(Index!$C$3:$C$5, Articles_collection_modified!A480)), 0)), "")</f>
        <v>H3</v>
      </c>
      <c r="L480" t="str" cm="1">
        <f t="array" ref="L480">_xlfn.TEXTJOIN(", ", TRUE, IF(ISNUMBER(SEARCH(Index!$C$8:$C$58, Articles_collection_modified!A480)), Index!$C$8:$C$58, ""))</f>
        <v>ES-2</v>
      </c>
      <c r="M480" t="str" cm="1">
        <f t="array" ref="M480">_xlfn.TEXTJOIN(", ", TRUE, IFERROR(VLOOKUP(_xlfn.TEXTSPLIT(L480, ", "), Index!$C$8:$D$58, 2, FALSE), ""))</f>
        <v>Enhanced Emission Policy</v>
      </c>
      <c r="N480" t="str" cm="1">
        <f t="array" ref="N480">_xlfn.TEXTJOIN(", ", TRUE, _xlfn.UNIQUE(_xlfn.FILTERXML("&lt;t&gt;&lt;s&gt;" &amp; SUBSTITUTE(_xlfn.TEXTJOIN(", ", TRUE, _xlfn.UNIQUE(_xlfn._xlws.FILTER(IFERROR(VLOOKUP(LEFT(_xlfn.TEXTSPLIT(L480, ", "), FIND("-", _xlfn.TEXTSPLIT(L480, ", ")) - 1), Index!$F$8:$G$13, 2, FALSE), ""), IFERROR(VLOOKUP(LEFT(_xlfn.TEXTSPLIT(L480, ", "), FIND("-", _xlfn.TEXTSPLIT(L480, ", ")) - 1), Index!$F$8:$G$13, 2, FALSE), "") &lt;&gt; ""))), ", ", "&lt;/s&gt;&lt;s&gt;") &amp; "&lt;/s&gt;&lt;/t&gt;", "//s[normalize-space()]")))</f>
        <v>Ecological Sustainability</v>
      </c>
      <c r="O480" t="str" cm="1">
        <f t="array" ref="O480">IFERROR(INDEX(Index!$C$8:$C$58, MATCH(TRUE, ISNUMBER(SEARCH(Index!$C$8:$C$58, Articles_collection_modified!A480)), 0)), "")</f>
        <v>ES-2</v>
      </c>
      <c r="P480" t="str">
        <f>IFERROR(VLOOKUP(LEFT(O480, FIND("-", O480)-1), Index!$F$8:$G$13, 2, FALSE), "Not Found")</f>
        <v>Ecological Sustainability</v>
      </c>
      <c r="Q480" t="str">
        <f>IFERROR(VLOOKUP(O480, Index!$C$8:$D$58, 2, FALSE), "Not Found")</f>
        <v>Enhanced Emission Policy</v>
      </c>
    </row>
    <row r="481" spans="1:17" x14ac:dyDescent="0.3">
      <c r="A481" t="str">
        <f>LEFT(Articles_collection_modified!A481, FIND(",", Articles_collection_modified!A481) - 1)</f>
        <v>Rosenbauer delivers EREV fire engine in Hamburg - electrive.com</v>
      </c>
      <c r="B481" t="str">
        <f>MID(Articles_collection_modified!A481, FIND(",", Articles_collection_modified!A481) + 1, FIND(",", Articles_collection_modified!A481, FIND(",", Articles_collection_modified!A481) + 1) - FIND(",", Articles_collection_modified!A481) - 1)</f>
        <v>https://www.electrive.com/2025/03/18/rosenbauer-delivers-erev-fire-engine-in-hamburg/</v>
      </c>
      <c r="C481" t="str">
        <f>IF(ISNUMBER(FIND(", vol",Articles_collection_modified!A481)), MID(Articles_collection_modified!A481, FIND(", vol", Articles_collection_modified!A481) + 5, FIND(",", Articles_collection_modified!A481, FIND(", vol", Articles_collection_modified!A481) + 5) - FIND(", vol", Articles_collection_modified!A481) - 5), MID(Articles_collection_modified!A481, FIND(",vol", Articles_collection_modified!A481) + 4, FIND(",", Articles_collection_modified!A481, FIND(",vol", Articles_collection_modified!A481) + 4) - FIND(",vol",Articles_collection_modified!A481) - 4))</f>
        <v>9</v>
      </c>
      <c r="D481" t="str">
        <f>IF(ISNUMBER(FIND(", 20", Articles_collection_modified!A481)), MID(Articles_collection_modified!A481, FIND(", 20", Articles_collection_modified!A481) + 2, FIND(",", Articles_collection_modified!A481, FIND(", 20", Articles_collection_modified!A481) + 2) - FIND(", 20", Articles_collection_modified!A481) - 2), MID(Articles_collection_modified!A481, FIND(",20", Articles_collection_modified!A481) + 1, FIND(",", Articles_collection_modified!A481, FIND(",20", Articles_collection_modified!A481) + 1) - FIND(",20", Articles_collection_modified!A481) - 1))</f>
        <v>2025-w12</v>
      </c>
      <c r="E481" t="str">
        <f t="shared" si="14"/>
        <v>2025</v>
      </c>
      <c r="F481" t="str">
        <f t="shared" si="15"/>
        <v>12</v>
      </c>
      <c r="G481" t="str" cm="1">
        <f t="array" ref="G481">_xlfn.TEXTJOIN(", ", TRUE, IF(ISNUMBER(SEARCH(Index!$A$8:$A$22, Articles_collection_modified!A481)), Index!$A$8:$A$22, ""))</f>
        <v>Mobile</v>
      </c>
      <c r="H481" t="str" cm="1">
        <f t="array" ref="H481">IFERROR(INDEX(Index!$A$8:$A$22, MATCH(TRUE, ISNUMBER(SEARCH(Index!$A$8:$A$22, Articles_collection_modified!A481)), 0)), "")</f>
        <v>Mobile</v>
      </c>
      <c r="I481" t="str" cm="1">
        <f t="array" ref="I481">IFERROR(INDEX(Index!$A$3:$A$5, MATCH(TRUE, ISNUMBER(SEARCH(Index!$A$3:$A$5, Articles_collection_modified!A481)), 0)), "")</f>
        <v>SEEP</v>
      </c>
      <c r="J481" t="str" cm="1">
        <f t="array" ref="J481">IFERROR(INDEX(Index!$A$25:$A$69, MATCH(TRUE, ISNUMBER(SEARCH(Index!$A$25:$A$69, Articles_collection_modified!A481)), 0)), "")</f>
        <v>market development</v>
      </c>
      <c r="K481" t="str" cm="1">
        <f t="array" ref="K481">IFERROR(INDEX(Index!$C$3:$C$5, MATCH(TRUE, ISNUMBER(SEARCH(Index!$C$3:$C$5, Articles_collection_modified!A481)), 0)), "")</f>
        <v>H1</v>
      </c>
      <c r="L481" t="str" cm="1">
        <f t="array" ref="L481">_xlfn.TEXTJOIN(", ", TRUE, IF(ISNUMBER(SEARCH(Index!$C$8:$C$58, Articles_collection_modified!A481)), Index!$C$8:$C$58, ""))</f>
        <v>HA-6</v>
      </c>
      <c r="M481" t="str" cm="1">
        <f t="array" ref="M481">_xlfn.TEXTJOIN(", ", TRUE, IFERROR(VLOOKUP(_xlfn.TEXTSPLIT(L481, ", "), Index!$C$8:$D$58, 2, FALSE), ""))</f>
        <v>Future Municipal Services</v>
      </c>
      <c r="N481" t="str" cm="1">
        <f t="array" ref="N481">_xlfn.TEXTJOIN(", ", TRUE, _xlfn.UNIQUE(_xlfn.FILTERXML("&lt;t&gt;&lt;s&gt;" &amp; SUBSTITUTE(_xlfn.TEXTJOIN(", ", TRUE, _xlfn.UNIQUE(_xlfn._xlws.FILTER(IFERROR(VLOOKUP(LEFT(_xlfn.TEXTSPLIT(L481, ", "), FIND("-", _xlfn.TEXTSPLIT(L481, ", ")) - 1), Index!$F$8:$G$13, 2, FALSE), ""), IFERROR(VLOOKUP(LEFT(_xlfn.TEXTSPLIT(L481, ", "), FIND("-", _xlfn.TEXTSPLIT(L481, ", ")) - 1), Index!$F$8:$G$13, 2, FALSE), "") &lt;&gt; ""))), ", ", "&lt;/s&gt;&lt;s&gt;") &amp; "&lt;/s&gt;&lt;/t&gt;", "//s[normalize-space()]")))</f>
        <v>Hydraulic Applications Ecosystem</v>
      </c>
      <c r="O481" t="str" cm="1">
        <f t="array" ref="O481">IFERROR(INDEX(Index!$C$8:$C$58, MATCH(TRUE, ISNUMBER(SEARCH(Index!$C$8:$C$58, Articles_collection_modified!A481)), 0)), "")</f>
        <v>HA-6</v>
      </c>
      <c r="P481" t="str">
        <f>IFERROR(VLOOKUP(LEFT(O481, FIND("-", O481)-1), Index!$F$8:$G$13, 2, FALSE), "Not Found")</f>
        <v>Hydraulic Applications Ecosystem</v>
      </c>
      <c r="Q481" t="str">
        <f>IFERROR(VLOOKUP(O481, Index!$C$8:$D$58, 2, FALSE), "Not Found")</f>
        <v>Future Municipal Services</v>
      </c>
    </row>
    <row r="482" spans="1:17" x14ac:dyDescent="0.3">
      <c r="A482" t="str">
        <f>LEFT(Articles_collection_modified!A482, FIND(",", Articles_collection_modified!A482) - 1)</f>
        <v>Meet Clone Robotics' Protoclone V1: The Worldâ€™s First Bipedal Musculoskeletal Android Sparks Debate</v>
      </c>
      <c r="B482" t="str">
        <f>MID(Articles_collection_modified!A482, FIND(",", Articles_collection_modified!A482) + 1, FIND(",", Articles_collection_modified!A482, FIND(",", Articles_collection_modified!A482) + 1) - FIND(",", Articles_collection_modified!A482) - 1)</f>
        <v>https://www.gizbot.com/internet/news/meet-clone-robotics-protoclone-v1-world-first-bipedal-musculoskeletal-android-sparks-debate-110135.html</v>
      </c>
      <c r="C482" t="str">
        <f>IF(ISNUMBER(FIND(", vol",Articles_collection_modified!A482)), MID(Articles_collection_modified!A482, FIND(", vol", Articles_collection_modified!A482) + 5, FIND(",", Articles_collection_modified!A482, FIND(", vol", Articles_collection_modified!A482) + 5) - FIND(", vol", Articles_collection_modified!A482) - 5), MID(Articles_collection_modified!A482, FIND(",vol", Articles_collection_modified!A482) + 4, FIND(",", Articles_collection_modified!A482, FIND(",vol", Articles_collection_modified!A482) + 4) - FIND(",vol",Articles_collection_modified!A482) - 4))</f>
        <v>8</v>
      </c>
      <c r="D482" t="str">
        <f>IF(ISNUMBER(FIND(", 20", Articles_collection_modified!A482)), MID(Articles_collection_modified!A482, FIND(", 20", Articles_collection_modified!A482) + 2, FIND(",", Articles_collection_modified!A482, FIND(", 20", Articles_collection_modified!A482) + 2) - FIND(", 20", Articles_collection_modified!A482) - 2), MID(Articles_collection_modified!A482, FIND(",20", Articles_collection_modified!A482) + 1, FIND(",", Articles_collection_modified!A482, FIND(",20", Articles_collection_modified!A482) + 1) - FIND(",20", Articles_collection_modified!A482) - 1))</f>
        <v>2025-w08</v>
      </c>
      <c r="E482" t="str">
        <f t="shared" si="14"/>
        <v>2025</v>
      </c>
      <c r="F482" t="str">
        <f t="shared" si="15"/>
        <v>08</v>
      </c>
      <c r="G482" t="str" cm="1">
        <f t="array" ref="G482">_xlfn.TEXTJOIN(", ", TRUE, IF(ISNUMBER(SEARCH(Index!$A$8:$A$22, Articles_collection_modified!A482)), Index!$A$8:$A$22, ""))</f>
        <v>Robotics</v>
      </c>
      <c r="H482" t="str" cm="1">
        <f t="array" ref="H482">IFERROR(INDEX(Index!$A$8:$A$22, MATCH(TRUE, ISNUMBER(SEARCH(Index!$A$8:$A$22, Articles_collection_modified!A482)), 0)), "")</f>
        <v>Robotics</v>
      </c>
      <c r="I482" t="str" cm="1">
        <f t="array" ref="I482">IFERROR(INDEX(Index!$A$3:$A$5, MATCH(TRUE, ISNUMBER(SEARCH(Index!$A$3:$A$5, Articles_collection_modified!A482)), 0)), "")</f>
        <v>Technology</v>
      </c>
      <c r="J482" t="str" cm="1">
        <f t="array" ref="J482">IFERROR(INDEX(Index!$A$25:$A$69, MATCH(TRUE, ISNUMBER(SEARCH(Index!$A$25:$A$69, Articles_collection_modified!A482)), 0)), "")</f>
        <v>Prototype</v>
      </c>
      <c r="K482" t="str" cm="1">
        <f t="array" ref="K482">IFERROR(INDEX(Index!$C$3:$C$5, MATCH(TRUE, ISNUMBER(SEARCH(Index!$C$3:$C$5, Articles_collection_modified!A482)), 0)), "")</f>
        <v>H3</v>
      </c>
      <c r="L482" t="str" cm="1">
        <f t="array" ref="L482">_xlfn.TEXTJOIN(", ", TRUE, IF(ISNUMBER(SEARCH(Index!$C$8:$C$58, Articles_collection_modified!A482)), Index!$C$8:$C$58, ""))</f>
        <v>IPr-2</v>
      </c>
      <c r="M482" t="str" cm="1">
        <f t="array" ref="M482">_xlfn.TEXTJOIN(", ", TRUE, IFERROR(VLOOKUP(_xlfn.TEXTSPLIT(L482, ", "), Index!$C$8:$D$58, 2, FALSE), ""))</f>
        <v>Advanced Robotics</v>
      </c>
      <c r="N482" t="str" cm="1">
        <f t="array" ref="N482">_xlfn.TEXTJOIN(", ", TRUE, _xlfn.UNIQUE(_xlfn.FILTERXML("&lt;t&gt;&lt;s&gt;" &amp; SUBSTITUTE(_xlfn.TEXTJOIN(", ", TRUE, _xlfn.UNIQUE(_xlfn._xlws.FILTER(IFERROR(VLOOKUP(LEFT(_xlfn.TEXTSPLIT(L482, ", "), FIND("-", _xlfn.TEXTSPLIT(L482, ", ")) - 1), Index!$F$8:$G$13, 2, FALSE), ""), IFERROR(VLOOKUP(LEFT(_xlfn.TEXTSPLIT(L482, ", "), FIND("-", _xlfn.TEXTSPLIT(L482, ", ")) - 1), Index!$F$8:$G$13, 2, FALSE), "") &lt;&gt; ""))), ", ", "&lt;/s&gt;&lt;s&gt;") &amp; "&lt;/s&gt;&lt;/t&gt;", "//s[normalize-space()]")))</f>
        <v>Intelligent Production</v>
      </c>
      <c r="O482" t="str" cm="1">
        <f t="array" ref="O482">IFERROR(INDEX(Index!$C$8:$C$58, MATCH(TRUE, ISNUMBER(SEARCH(Index!$C$8:$C$58, Articles_collection_modified!A482)), 0)), "")</f>
        <v>IPr-2</v>
      </c>
      <c r="P482" t="str">
        <f>IFERROR(VLOOKUP(LEFT(O482, FIND("-", O482)-1), Index!$F$8:$G$13, 2, FALSE), "Not Found")</f>
        <v>Intelligent Production</v>
      </c>
      <c r="Q482" t="str">
        <f>IFERROR(VLOOKUP(O482, Index!$C$8:$D$58, 2, FALSE), "Not Found")</f>
        <v>Advanced Robotics</v>
      </c>
    </row>
    <row r="483" spans="1:17" x14ac:dyDescent="0.3">
      <c r="A483" t="str">
        <f>LEFT(Articles_collection_modified!A483, FIND(",", Articles_collection_modified!A483) - 1)</f>
        <v>Buckets breaking new ground - On-Site Magazine</v>
      </c>
      <c r="B483" t="str">
        <f>MID(Articles_collection_modified!A483, FIND(",", Articles_collection_modified!A483) + 1, FIND(",", Articles_collection_modified!A483, FIND(",", Articles_collection_modified!A483) + 1) - FIND(",", Articles_collection_modified!A483) - 1)</f>
        <v>https://www.on-sitemag.com/features/buckets-breaking-new-ground/?custnum=1133614528&amp;title=On-Site%20eNews:%20High-speed%20rail%20infrastructure%20on%20federal%20agenda&amp;utm_source=ONS&amp;utm_medium=email&amp;utm_campaign=ANXCD250214017&amp;oly_enc_id=4546I9821612B9Y</v>
      </c>
      <c r="C483" t="str">
        <f>IF(ISNUMBER(FIND(", vol",Articles_collection_modified!A483)), MID(Articles_collection_modified!A483, FIND(", vol", Articles_collection_modified!A483) + 5, FIND(",", Articles_collection_modified!A483, FIND(", vol", Articles_collection_modified!A483) + 5) - FIND(", vol", Articles_collection_modified!A483) - 5), MID(Articles_collection_modified!A483, FIND(",vol", Articles_collection_modified!A483) + 4, FIND(",", Articles_collection_modified!A483, FIND(",vol", Articles_collection_modified!A483) + 4) - FIND(",vol",Articles_collection_modified!A483) - 4))</f>
        <v>8</v>
      </c>
      <c r="D483" t="str">
        <f>IF(ISNUMBER(FIND(", 20", Articles_collection_modified!A483)), MID(Articles_collection_modified!A483, FIND(", 20", Articles_collection_modified!A483) + 2, FIND(",", Articles_collection_modified!A483, FIND(", 20", Articles_collection_modified!A483) + 2) - FIND(", 20", Articles_collection_modified!A483) - 2), MID(Articles_collection_modified!A483, FIND(",20", Articles_collection_modified!A483) + 1, FIND(",", Articles_collection_modified!A483, FIND(",20", Articles_collection_modified!A483) + 1) - FIND(",20", Articles_collection_modified!A483) - 1))</f>
        <v>2025-w08</v>
      </c>
      <c r="E483" t="str">
        <f t="shared" si="14"/>
        <v>2025</v>
      </c>
      <c r="F483" t="str">
        <f t="shared" si="15"/>
        <v>08</v>
      </c>
      <c r="G483" t="str" cm="1">
        <f t="array" ref="G483">_xlfn.TEXTJOIN(", ", TRUE, IF(ISNUMBER(SEARCH(Index!$A$8:$A$22, Articles_collection_modified!A483)), Index!$A$8:$A$22, ""))</f>
        <v>Mobile</v>
      </c>
      <c r="H483" t="str" cm="1">
        <f t="array" ref="H483">IFERROR(INDEX(Index!$A$8:$A$22, MATCH(TRUE, ISNUMBER(SEARCH(Index!$A$8:$A$22, Articles_collection_modified!A483)), 0)), "")</f>
        <v>Mobile</v>
      </c>
      <c r="I483" t="str" cm="1">
        <f t="array" ref="I483">IFERROR(INDEX(Index!$A$3:$A$5, MATCH(TRUE, ISNUMBER(SEARCH(Index!$A$3:$A$5, Articles_collection_modified!A483)), 0)), "")</f>
        <v>Technology</v>
      </c>
      <c r="J483" t="str" cm="1">
        <f t="array" ref="J483">IFERROR(INDEX(Index!$A$25:$A$69, MATCH(TRUE, ISNUMBER(SEARCH(Index!$A$25:$A$69, Articles_collection_modified!A483)), 0)), "")</f>
        <v>Automation</v>
      </c>
      <c r="K483" t="str" cm="1">
        <f t="array" ref="K483">IFERROR(INDEX(Index!$C$3:$C$5, MATCH(TRUE, ISNUMBER(SEARCH(Index!$C$3:$C$5, Articles_collection_modified!A483)), 0)), "")</f>
        <v>H1</v>
      </c>
      <c r="L483" t="str" cm="1">
        <f t="array" ref="L483">_xlfn.TEXTJOIN(", ", TRUE, IF(ISNUMBER(SEARCH(Index!$C$8:$C$58, Articles_collection_modified!A483)), Index!$C$8:$C$58, ""))</f>
        <v>HA-1, HA-4, HA-8</v>
      </c>
      <c r="M483" t="str" cm="1">
        <f t="array" ref="M483">_xlfn.TEXTJOIN(", ", TRUE, IFERROR(VLOOKUP(_xlfn.TEXTSPLIT(L483, ", "), Index!$C$8:$D$58, 2, FALSE), ""))</f>
        <v>Green &amp; Connected Construction site, Autonomous Material Handling, Sustainable Mining</v>
      </c>
      <c r="N483" t="str" cm="1">
        <f t="array" ref="N483">_xlfn.TEXTJOIN(", ", TRUE, _xlfn.UNIQUE(_xlfn.FILTERXML("&lt;t&gt;&lt;s&gt;" &amp; SUBSTITUTE(_xlfn.TEXTJOIN(", ", TRUE, _xlfn.UNIQUE(_xlfn._xlws.FILTER(IFERROR(VLOOKUP(LEFT(_xlfn.TEXTSPLIT(L483, ", "), FIND("-", _xlfn.TEXTSPLIT(L483, ", ")) - 1), Index!$F$8:$G$13, 2, FALSE), ""), IFERROR(VLOOKUP(LEFT(_xlfn.TEXTSPLIT(L483, ", "), FIND("-", _xlfn.TEXTSPLIT(L483, ", ")) - 1), Index!$F$8:$G$13, 2, FALSE), "") &lt;&gt; ""))), ", ", "&lt;/s&gt;&lt;s&gt;") &amp; "&lt;/s&gt;&lt;/t&gt;", "//s[normalize-space()]")))</f>
        <v>Hydraulic Applications Ecosystem</v>
      </c>
      <c r="O483" t="str" cm="1">
        <f t="array" ref="O483">IFERROR(INDEX(Index!$C$8:$C$58, MATCH(TRUE, ISNUMBER(SEARCH(Index!$C$8:$C$58, Articles_collection_modified!A483)), 0)), "")</f>
        <v>HA-1</v>
      </c>
      <c r="P483" t="str">
        <f>IFERROR(VLOOKUP(LEFT(O483, FIND("-", O483)-1), Index!$F$8:$G$13, 2, FALSE), "Not Found")</f>
        <v>Hydraulic Applications Ecosystem</v>
      </c>
      <c r="Q483" t="str">
        <f>IFERROR(VLOOKUP(O483, Index!$C$8:$D$58, 2, FALSE), "Not Found")</f>
        <v>Green &amp; Connected Construction site</v>
      </c>
    </row>
    <row r="484" spans="1:17" x14ac:dyDescent="0.3">
      <c r="A484" t="str">
        <f>LEFT(Articles_collection_modified!A484, FIND(",", Articles_collection_modified!A484) - 1)</f>
        <v>Construction starts on Spainâ€™s largest green hydrogen plant</v>
      </c>
      <c r="B484" t="str">
        <f>MID(Articles_collection_modified!A484, FIND(",", Articles_collection_modified!A484) + 1, FIND(",", Articles_collection_modified!A484, FIND(",", Articles_collection_modified!A484) + 1) - FIND(",", Articles_collection_modified!A484) - 1)</f>
        <v>https://www.constructionbriefing.com/news/construction-starts-on-spains-largest-green-hydrogen-plant/8050874.article?utm_source=newsletter&amp;utm_medium=email&amp;utm_campaign=construction-europe-2025-02-19&amp;encoded_email=bS5nYXZhZ25pbkBoYXdlLmF0</v>
      </c>
      <c r="C484" t="str">
        <f>IF(ISNUMBER(FIND(", vol",Articles_collection_modified!A484)), MID(Articles_collection_modified!A484, FIND(", vol", Articles_collection_modified!A484) + 5, FIND(",", Articles_collection_modified!A484, FIND(", vol", Articles_collection_modified!A484) + 5) - FIND(", vol", Articles_collection_modified!A484) - 5), MID(Articles_collection_modified!A484, FIND(",vol", Articles_collection_modified!A484) + 4, FIND(",", Articles_collection_modified!A484, FIND(",vol", Articles_collection_modified!A484) + 4) - FIND(",vol",Articles_collection_modified!A484) - 4))</f>
        <v>8</v>
      </c>
      <c r="D484" t="str">
        <f>IF(ISNUMBER(FIND(", 20", Articles_collection_modified!A484)), MID(Articles_collection_modified!A484, FIND(", 20", Articles_collection_modified!A484) + 2, FIND(",", Articles_collection_modified!A484, FIND(", 20", Articles_collection_modified!A484) + 2) - FIND(", 20", Articles_collection_modified!A484) - 2), MID(Articles_collection_modified!A484, FIND(",20", Articles_collection_modified!A484) + 1, FIND(",", Articles_collection_modified!A484, FIND(",20", Articles_collection_modified!A484) + 1) - FIND(",20", Articles_collection_modified!A484) - 1))</f>
        <v>2025-w08</v>
      </c>
      <c r="E484" t="str">
        <f t="shared" si="14"/>
        <v>2025</v>
      </c>
      <c r="F484" t="str">
        <f t="shared" si="15"/>
        <v>08</v>
      </c>
      <c r="G484" t="str" cm="1">
        <f t="array" ref="G484">_xlfn.TEXTJOIN(", ", TRUE, IF(ISNUMBER(SEARCH(Index!$A$8:$A$22, Articles_collection_modified!A484)), Index!$A$8:$A$22, ""))</f>
        <v>Sustainability</v>
      </c>
      <c r="H484" t="str" cm="1">
        <f t="array" ref="H484">IFERROR(INDEX(Index!$A$8:$A$22, MATCH(TRUE, ISNUMBER(SEARCH(Index!$A$8:$A$22, Articles_collection_modified!A484)), 0)), "")</f>
        <v>Sustainability</v>
      </c>
      <c r="I484" t="str" cm="1">
        <f t="array" ref="I484">IFERROR(INDEX(Index!$A$3:$A$5, MATCH(TRUE, ISNUMBER(SEARCH(Index!$A$3:$A$5, Articles_collection_modified!A484)), 0)), "")</f>
        <v>SEEP</v>
      </c>
      <c r="J484" t="str" cm="1">
        <f t="array" ref="J484">IFERROR(INDEX(Index!$A$25:$A$69, MATCH(TRUE, ISNUMBER(SEARCH(Index!$A$25:$A$69, Articles_collection_modified!A484)), 0)), "")</f>
        <v>market development</v>
      </c>
      <c r="K484" t="str" cm="1">
        <f t="array" ref="K484">IFERROR(INDEX(Index!$C$3:$C$5, MATCH(TRUE, ISNUMBER(SEARCH(Index!$C$3:$C$5, Articles_collection_modified!A484)), 0)), "")</f>
        <v>H2</v>
      </c>
      <c r="L484" t="str" cm="1">
        <f t="array" ref="L484">_xlfn.TEXTJOIN(", ", TRUE, IF(ISNUMBER(SEARCH(Index!$C$8:$C$58, Articles_collection_modified!A484)), Index!$C$8:$C$58, ""))</f>
        <v>ES-2</v>
      </c>
      <c r="M484" t="str" cm="1">
        <f t="array" ref="M484">_xlfn.TEXTJOIN(", ", TRUE, IFERROR(VLOOKUP(_xlfn.TEXTSPLIT(L484, ", "), Index!$C$8:$D$58, 2, FALSE), ""))</f>
        <v>Enhanced Emission Policy</v>
      </c>
      <c r="N484" t="str" cm="1">
        <f t="array" ref="N484">_xlfn.TEXTJOIN(", ", TRUE, _xlfn.UNIQUE(_xlfn.FILTERXML("&lt;t&gt;&lt;s&gt;" &amp; SUBSTITUTE(_xlfn.TEXTJOIN(", ", TRUE, _xlfn.UNIQUE(_xlfn._xlws.FILTER(IFERROR(VLOOKUP(LEFT(_xlfn.TEXTSPLIT(L484, ", "), FIND("-", _xlfn.TEXTSPLIT(L484, ", ")) - 1), Index!$F$8:$G$13, 2, FALSE), ""), IFERROR(VLOOKUP(LEFT(_xlfn.TEXTSPLIT(L484, ", "), FIND("-", _xlfn.TEXTSPLIT(L484, ", ")) - 1), Index!$F$8:$G$13, 2, FALSE), "") &lt;&gt; ""))), ", ", "&lt;/s&gt;&lt;s&gt;") &amp; "&lt;/s&gt;&lt;/t&gt;", "//s[normalize-space()]")))</f>
        <v>Ecological Sustainability</v>
      </c>
      <c r="O484" t="str" cm="1">
        <f t="array" ref="O484">IFERROR(INDEX(Index!$C$8:$C$58, MATCH(TRUE, ISNUMBER(SEARCH(Index!$C$8:$C$58, Articles_collection_modified!A484)), 0)), "")</f>
        <v>ES-2</v>
      </c>
      <c r="P484" t="str">
        <f>IFERROR(VLOOKUP(LEFT(O484, FIND("-", O484)-1), Index!$F$8:$G$13, 2, FALSE), "Not Found")</f>
        <v>Ecological Sustainability</v>
      </c>
      <c r="Q484" t="str">
        <f>IFERROR(VLOOKUP(O484, Index!$C$8:$D$58, 2, FALSE), "Not Found")</f>
        <v>Enhanced Emission Policy</v>
      </c>
    </row>
    <row r="485" spans="1:17" x14ac:dyDescent="0.3">
      <c r="A485" t="str">
        <f>LEFT(Articles_collection_modified!A485, FIND(",", Articles_collection_modified!A485) - 1)</f>
        <v>Kioti launches Kioti Connect app</v>
      </c>
      <c r="B485" t="str">
        <f>MID(Articles_collection_modified!A485, FIND(",", Articles_collection_modified!A485) + 1, FIND(",", Articles_collection_modified!A485, FIND(",", Articles_collection_modified!A485) + 1) - FIND(",", Articles_collection_modified!A485) - 1)</f>
        <v>https://www.powerprogress.com/news/kioti/8050661.article?utm_source=newsletter&amp;utm_medium=email&amp;utm_campaign=power-briefing-2025-02-14&amp;encoded_email=bS5nYXZhZ25pbkBoYXdlLmF0</v>
      </c>
      <c r="C485" t="str">
        <f>IF(ISNUMBER(FIND(", vol",Articles_collection_modified!A485)), MID(Articles_collection_modified!A485, FIND(", vol", Articles_collection_modified!A485) + 5, FIND(",", Articles_collection_modified!A485, FIND(", vol", Articles_collection_modified!A485) + 5) - FIND(", vol", Articles_collection_modified!A485) - 5), MID(Articles_collection_modified!A485, FIND(",vol", Articles_collection_modified!A485) + 4, FIND(",", Articles_collection_modified!A485, FIND(",vol", Articles_collection_modified!A485) + 4) - FIND(",vol",Articles_collection_modified!A485) - 4))</f>
        <v>8</v>
      </c>
      <c r="D485" t="str">
        <f>IF(ISNUMBER(FIND(", 20", Articles_collection_modified!A485)), MID(Articles_collection_modified!A485, FIND(", 20", Articles_collection_modified!A485) + 2, FIND(",", Articles_collection_modified!A485, FIND(", 20", Articles_collection_modified!A485) + 2) - FIND(", 20", Articles_collection_modified!A485) - 2), MID(Articles_collection_modified!A485, FIND(",20", Articles_collection_modified!A485) + 1, FIND(",", Articles_collection_modified!A485, FIND(",20", Articles_collection_modified!A485) + 1) - FIND(",20", Articles_collection_modified!A485) - 1))</f>
        <v>2025-w07</v>
      </c>
      <c r="E485" t="str">
        <f t="shared" si="14"/>
        <v>2025</v>
      </c>
      <c r="F485" t="str">
        <f t="shared" si="15"/>
        <v>07</v>
      </c>
      <c r="G485" t="str" cm="1">
        <f t="array" ref="G485">_xlfn.TEXTJOIN(", ", TRUE, IF(ISNUMBER(SEARCH(Index!$A$8:$A$22, Articles_collection_modified!A485)), Index!$A$8:$A$22, ""))</f>
        <v>Mobile</v>
      </c>
      <c r="H485" t="str" cm="1">
        <f t="array" ref="H485">IFERROR(INDEX(Index!$A$8:$A$22, MATCH(TRUE, ISNUMBER(SEARCH(Index!$A$8:$A$22, Articles_collection_modified!A485)), 0)), "")</f>
        <v>Mobile</v>
      </c>
      <c r="I485" t="str" cm="1">
        <f t="array" ref="I485">IFERROR(INDEX(Index!$A$3:$A$5, MATCH(TRUE, ISNUMBER(SEARCH(Index!$A$3:$A$5, Articles_collection_modified!A485)), 0)), "")</f>
        <v>product release</v>
      </c>
      <c r="J485" t="str" cm="1">
        <f t="array" ref="J485">IFERROR(INDEX(Index!$A$25:$A$69, MATCH(TRUE, ISNUMBER(SEARCH(Index!$A$25:$A$69, Articles_collection_modified!A485)), 0)), "")</f>
        <v>Service</v>
      </c>
      <c r="K485" t="str" cm="1">
        <f t="array" ref="K485">IFERROR(INDEX(Index!$C$3:$C$5, MATCH(TRUE, ISNUMBER(SEARCH(Index!$C$3:$C$5, Articles_collection_modified!A485)), 0)), "")</f>
        <v>H1</v>
      </c>
      <c r="L485" t="str" cm="1">
        <f t="array" ref="L485">_xlfn.TEXTJOIN(", ", TRUE, IF(ISNUMBER(SEARCH(Index!$C$8:$C$58, Articles_collection_modified!A485)), Index!$C$8:$C$58, ""))</f>
        <v>HA-4</v>
      </c>
      <c r="M485" t="str" cm="1">
        <f t="array" ref="M485">_xlfn.TEXTJOIN(", ", TRUE, IFERROR(VLOOKUP(_xlfn.TEXTSPLIT(L485, ", "), Index!$C$8:$D$58, 2, FALSE), ""))</f>
        <v>Autonomous Material Handling</v>
      </c>
      <c r="N485" t="str" cm="1">
        <f t="array" ref="N485">_xlfn.TEXTJOIN(", ", TRUE, _xlfn.UNIQUE(_xlfn.FILTERXML("&lt;t&gt;&lt;s&gt;" &amp; SUBSTITUTE(_xlfn.TEXTJOIN(", ", TRUE, _xlfn.UNIQUE(_xlfn._xlws.FILTER(IFERROR(VLOOKUP(LEFT(_xlfn.TEXTSPLIT(L485, ", "), FIND("-", _xlfn.TEXTSPLIT(L485, ", ")) - 1), Index!$F$8:$G$13, 2, FALSE), ""), IFERROR(VLOOKUP(LEFT(_xlfn.TEXTSPLIT(L485, ", "), FIND("-", _xlfn.TEXTSPLIT(L485, ", ")) - 1), Index!$F$8:$G$13, 2, FALSE), "") &lt;&gt; ""))), ", ", "&lt;/s&gt;&lt;s&gt;") &amp; "&lt;/s&gt;&lt;/t&gt;", "//s[normalize-space()]")))</f>
        <v>Hydraulic Applications Ecosystem</v>
      </c>
      <c r="O485" t="str" cm="1">
        <f t="array" ref="O485">IFERROR(INDEX(Index!$C$8:$C$58, MATCH(TRUE, ISNUMBER(SEARCH(Index!$C$8:$C$58, Articles_collection_modified!A485)), 0)), "")</f>
        <v>HA-4</v>
      </c>
      <c r="P485" t="str">
        <f>IFERROR(VLOOKUP(LEFT(O485, FIND("-", O485)-1), Index!$F$8:$G$13, 2, FALSE), "Not Found")</f>
        <v>Hydraulic Applications Ecosystem</v>
      </c>
      <c r="Q485" t="str">
        <f>IFERROR(VLOOKUP(O485, Index!$C$8:$D$58, 2, FALSE), "Not Found")</f>
        <v>Autonomous Material Handling</v>
      </c>
    </row>
    <row r="486" spans="1:17" x14ac:dyDescent="0.3">
      <c r="A486" t="str">
        <f>LEFT(Articles_collection_modified!A486, FIND(",", Articles_collection_modified!A486) - 1)</f>
        <v>Excavators: Big work takes big machines - On-Site Magazine</v>
      </c>
      <c r="B486" t="str">
        <f>MID(Articles_collection_modified!A486, FIND(",", Articles_collection_modified!A486) + 1, FIND(",", Articles_collection_modified!A486, FIND(",", Articles_collection_modified!A486) + 1) - FIND(",", Articles_collection_modified!A486) - 1)</f>
        <v>https://www.on-sitemag.com/features/excavators-big-work-takes-big-machines/?custnum=1133614528&amp;title=On-Site%20eNews:%20Permit%20values%20end%202024%20on%20a%20high%20note&amp;utm_source=ONS&amp;utm_medium=email&amp;utm_campaign=ANXCD250207012&amp;oly_enc_id=4546I9821612B9Y</v>
      </c>
      <c r="C486" t="str">
        <f>IF(ISNUMBER(FIND(", vol",Articles_collection_modified!A486)), MID(Articles_collection_modified!A486, FIND(", vol", Articles_collection_modified!A486) + 5, FIND(",", Articles_collection_modified!A486, FIND(", vol", Articles_collection_modified!A486) + 5) - FIND(", vol", Articles_collection_modified!A486) - 5), MID(Articles_collection_modified!A486, FIND(",vol", Articles_collection_modified!A486) + 4, FIND(",", Articles_collection_modified!A486, FIND(",vol", Articles_collection_modified!A486) + 4) - FIND(",vol",Articles_collection_modified!A486) - 4))</f>
        <v>8</v>
      </c>
      <c r="D486" t="str">
        <f>IF(ISNUMBER(FIND(", 20", Articles_collection_modified!A486)), MID(Articles_collection_modified!A486, FIND(", 20", Articles_collection_modified!A486) + 2, FIND(",", Articles_collection_modified!A486, FIND(", 20", Articles_collection_modified!A486) + 2) - FIND(", 20", Articles_collection_modified!A486) - 2), MID(Articles_collection_modified!A486, FIND(",20", Articles_collection_modified!A486) + 1, FIND(",", Articles_collection_modified!A486, FIND(",20", Articles_collection_modified!A486) + 1) - FIND(",20", Articles_collection_modified!A486) - 1))</f>
        <v>2025-w07</v>
      </c>
      <c r="E486" t="str">
        <f t="shared" si="14"/>
        <v>2025</v>
      </c>
      <c r="F486" t="str">
        <f t="shared" si="15"/>
        <v>07</v>
      </c>
      <c r="G486" t="str" cm="1">
        <f t="array" ref="G486">_xlfn.TEXTJOIN(", ", TRUE, IF(ISNUMBER(SEARCH(Index!$A$8:$A$22, Articles_collection_modified!A486)), Index!$A$8:$A$22, ""))</f>
        <v>Mobile</v>
      </c>
      <c r="H486" t="str" cm="1">
        <f t="array" ref="H486">IFERROR(INDEX(Index!$A$8:$A$22, MATCH(TRUE, ISNUMBER(SEARCH(Index!$A$8:$A$22, Articles_collection_modified!A486)), 0)), "")</f>
        <v>Mobile</v>
      </c>
      <c r="I486" t="str" cm="1">
        <f t="array" ref="I486">IFERROR(INDEX(Index!$A$3:$A$5, MATCH(TRUE, ISNUMBER(SEARCH(Index!$A$3:$A$5, Articles_collection_modified!A486)), 0)), "")</f>
        <v>SEEP</v>
      </c>
      <c r="J486" t="str" cm="1">
        <f t="array" ref="J486">IFERROR(INDEX(Index!$A$25:$A$69, MATCH(TRUE, ISNUMBER(SEARCH(Index!$A$25:$A$69, Articles_collection_modified!A486)), 0)), "")</f>
        <v>market development</v>
      </c>
      <c r="K486" t="str" cm="1">
        <f t="array" ref="K486">IFERROR(INDEX(Index!$C$3:$C$5, MATCH(TRUE, ISNUMBER(SEARCH(Index!$C$3:$C$5, Articles_collection_modified!A486)), 0)), "")</f>
        <v>H1</v>
      </c>
      <c r="L486" t="str" cm="1">
        <f t="array" ref="L486">_xlfn.TEXTJOIN(", ", TRUE, IF(ISNUMBER(SEARCH(Index!$C$8:$C$58, Articles_collection_modified!A486)), Index!$C$8:$C$58, ""))</f>
        <v>HA-1</v>
      </c>
      <c r="M486" t="str" cm="1">
        <f t="array" ref="M486">_xlfn.TEXTJOIN(", ", TRUE, IFERROR(VLOOKUP(_xlfn.TEXTSPLIT(L486, ", "), Index!$C$8:$D$58, 2, FALSE), ""))</f>
        <v>Green &amp; Connected Construction site</v>
      </c>
      <c r="N486" t="str" cm="1">
        <f t="array" ref="N486">_xlfn.TEXTJOIN(", ", TRUE, _xlfn.UNIQUE(_xlfn.FILTERXML("&lt;t&gt;&lt;s&gt;" &amp; SUBSTITUTE(_xlfn.TEXTJOIN(", ", TRUE, _xlfn.UNIQUE(_xlfn._xlws.FILTER(IFERROR(VLOOKUP(LEFT(_xlfn.TEXTSPLIT(L486, ", "), FIND("-", _xlfn.TEXTSPLIT(L486, ", ")) - 1), Index!$F$8:$G$13, 2, FALSE), ""), IFERROR(VLOOKUP(LEFT(_xlfn.TEXTSPLIT(L486, ", "), FIND("-", _xlfn.TEXTSPLIT(L486, ", ")) - 1), Index!$F$8:$G$13, 2, FALSE), "") &lt;&gt; ""))), ", ", "&lt;/s&gt;&lt;s&gt;") &amp; "&lt;/s&gt;&lt;/t&gt;", "//s[normalize-space()]")))</f>
        <v>Hydraulic Applications Ecosystem</v>
      </c>
      <c r="O486" t="str" cm="1">
        <f t="array" ref="O486">IFERROR(INDEX(Index!$C$8:$C$58, MATCH(TRUE, ISNUMBER(SEARCH(Index!$C$8:$C$58, Articles_collection_modified!A486)), 0)), "")</f>
        <v>HA-1</v>
      </c>
      <c r="P486" t="str">
        <f>IFERROR(VLOOKUP(LEFT(O486, FIND("-", O486)-1), Index!$F$8:$G$13, 2, FALSE), "Not Found")</f>
        <v>Hydraulic Applications Ecosystem</v>
      </c>
      <c r="Q486" t="str">
        <f>IFERROR(VLOOKUP(O486, Index!$C$8:$D$58, 2, FALSE), "Not Found")</f>
        <v>Green &amp; Connected Construction site</v>
      </c>
    </row>
    <row r="487" spans="1:17" x14ac:dyDescent="0.3">
      <c r="A487" t="str">
        <f>LEFT(Articles_collection_modified!A487, FIND(",", Articles_collection_modified!A487) - 1)</f>
        <v>JLG articulating boom lift - On-Site Magazine</v>
      </c>
      <c r="B487" t="str">
        <f>MID(Articles_collection_modified!A487, FIND(",", Articles_collection_modified!A487) + 1, FIND(",", Articles_collection_modified!A487, FIND(",", Articles_collection_modified!A487) + 1) - FIND(",", Articles_collection_modified!A487) - 1)</f>
        <v>https://www.on-sitemag.com/products/jlg-articulating-boom-lift/?oly_enc_id=4546I9821612B9Y</v>
      </c>
      <c r="C487" t="str">
        <f>IF(ISNUMBER(FIND(", vol",Articles_collection_modified!A487)), MID(Articles_collection_modified!A487, FIND(", vol", Articles_collection_modified!A487) + 5, FIND(",", Articles_collection_modified!A487, FIND(", vol", Articles_collection_modified!A487) + 5) - FIND(", vol", Articles_collection_modified!A487) - 5), MID(Articles_collection_modified!A487, FIND(",vol", Articles_collection_modified!A487) + 4, FIND(",", Articles_collection_modified!A487, FIND(",vol", Articles_collection_modified!A487) + 4) - FIND(",vol",Articles_collection_modified!A487) - 4))</f>
        <v>8</v>
      </c>
      <c r="D487" t="str">
        <f>IF(ISNUMBER(FIND(", 20", Articles_collection_modified!A487)), MID(Articles_collection_modified!A487, FIND(", 20", Articles_collection_modified!A487) + 2, FIND(",", Articles_collection_modified!A487, FIND(", 20", Articles_collection_modified!A487) + 2) - FIND(", 20", Articles_collection_modified!A487) - 2), MID(Articles_collection_modified!A487, FIND(",20", Articles_collection_modified!A487) + 1, FIND(",", Articles_collection_modified!A487, FIND(",20", Articles_collection_modified!A487) + 1) - FIND(",20", Articles_collection_modified!A487) - 1))</f>
        <v>2025-w06</v>
      </c>
      <c r="E487" t="str">
        <f t="shared" si="14"/>
        <v>2025</v>
      </c>
      <c r="F487" t="str">
        <f t="shared" si="15"/>
        <v>06</v>
      </c>
      <c r="G487" t="str" cm="1">
        <f t="array" ref="G487">_xlfn.TEXTJOIN(", ", TRUE, IF(ISNUMBER(SEARCH(Index!$A$8:$A$22, Articles_collection_modified!A487)), Index!$A$8:$A$22, ""))</f>
        <v>Mobile</v>
      </c>
      <c r="H487" t="str" cm="1">
        <f t="array" ref="H487">IFERROR(INDEX(Index!$A$8:$A$22, MATCH(TRUE, ISNUMBER(SEARCH(Index!$A$8:$A$22, Articles_collection_modified!A487)), 0)), "")</f>
        <v>Mobile</v>
      </c>
      <c r="I487" t="str" cm="1">
        <f t="array" ref="I487">IFERROR(INDEX(Index!$A$3:$A$5, MATCH(TRUE, ISNUMBER(SEARCH(Index!$A$3:$A$5, Articles_collection_modified!A487)), 0)), "")</f>
        <v>product release</v>
      </c>
      <c r="J487" t="str" cm="1">
        <f t="array" ref="J487">IFERROR(INDEX(Index!$A$25:$A$69, MATCH(TRUE, ISNUMBER(SEARCH(Index!$A$25:$A$69, Articles_collection_modified!A487)), 0)), "")</f>
        <v>System</v>
      </c>
      <c r="K487" t="str" cm="1">
        <f t="array" ref="K487">IFERROR(INDEX(Index!$C$3:$C$5, MATCH(TRUE, ISNUMBER(SEARCH(Index!$C$3:$C$5, Articles_collection_modified!A487)), 0)), "")</f>
        <v>H1</v>
      </c>
      <c r="L487" t="str" cm="1">
        <f t="array" ref="L487">_xlfn.TEXTJOIN(", ", TRUE, IF(ISNUMBER(SEARCH(Index!$C$8:$C$58, Articles_collection_modified!A487)), Index!$C$8:$C$58, ""))</f>
        <v>HA-4</v>
      </c>
      <c r="M487" t="str" cm="1">
        <f t="array" ref="M487">_xlfn.TEXTJOIN(", ", TRUE, IFERROR(VLOOKUP(_xlfn.TEXTSPLIT(L487, ", "), Index!$C$8:$D$58, 2, FALSE), ""))</f>
        <v>Autonomous Material Handling</v>
      </c>
      <c r="N487" t="str" cm="1">
        <f t="array" ref="N487">_xlfn.TEXTJOIN(", ", TRUE, _xlfn.UNIQUE(_xlfn.FILTERXML("&lt;t&gt;&lt;s&gt;" &amp; SUBSTITUTE(_xlfn.TEXTJOIN(", ", TRUE, _xlfn.UNIQUE(_xlfn._xlws.FILTER(IFERROR(VLOOKUP(LEFT(_xlfn.TEXTSPLIT(L487, ", "), FIND("-", _xlfn.TEXTSPLIT(L487, ", ")) - 1), Index!$F$8:$G$13, 2, FALSE), ""), IFERROR(VLOOKUP(LEFT(_xlfn.TEXTSPLIT(L487, ", "), FIND("-", _xlfn.TEXTSPLIT(L487, ", ")) - 1), Index!$F$8:$G$13, 2, FALSE), "") &lt;&gt; ""))), ", ", "&lt;/s&gt;&lt;s&gt;") &amp; "&lt;/s&gt;&lt;/t&gt;", "//s[normalize-space()]")))</f>
        <v>Hydraulic Applications Ecosystem</v>
      </c>
      <c r="O487" t="str" cm="1">
        <f t="array" ref="O487">IFERROR(INDEX(Index!$C$8:$C$58, MATCH(TRUE, ISNUMBER(SEARCH(Index!$C$8:$C$58, Articles_collection_modified!A487)), 0)), "")</f>
        <v>HA-4</v>
      </c>
      <c r="P487" t="str">
        <f>IFERROR(VLOOKUP(LEFT(O487, FIND("-", O487)-1), Index!$F$8:$G$13, 2, FALSE), "Not Found")</f>
        <v>Hydraulic Applications Ecosystem</v>
      </c>
      <c r="Q487" t="str">
        <f>IFERROR(VLOOKUP(O487, Index!$C$8:$D$58, 2, FALSE), "Not Found")</f>
        <v>Autonomous Material Handling</v>
      </c>
    </row>
    <row r="488" spans="1:17" x14ac:dyDescent="0.3">
      <c r="A488" t="str">
        <f>LEFT(Articles_collection_modified!A488, FIND(",", Articles_collection_modified!A488) - 1)</f>
        <v>Unicontrol launches 2D machine control system for SMEs</v>
      </c>
      <c r="B488" t="str">
        <f>MID(Articles_collection_modified!A488, FIND(",", Articles_collection_modified!A488) + 1, FIND(",", Articles_collection_modified!A488, FIND(",", Articles_collection_modified!A488) + 1) - FIND(",", Articles_collection_modified!A488) - 1)</f>
        <v>https://www.constructionbriefing.com/news/unicontrol-launch-2d-machine-control-system-for-smes/8050084.article?utm_source=newsletter&amp;utm_medium=email&amp;utm_campaign=construction-technology-2025-02-06&amp;encoded_email=bS5nYXZhZ25pbkBoYXdlLmF0</v>
      </c>
      <c r="C488" t="str">
        <f>IF(ISNUMBER(FIND(", vol",Articles_collection_modified!A488)), MID(Articles_collection_modified!A488, FIND(", vol", Articles_collection_modified!A488) + 5, FIND(",", Articles_collection_modified!A488, FIND(", vol", Articles_collection_modified!A488) + 5) - FIND(", vol", Articles_collection_modified!A488) - 5), MID(Articles_collection_modified!A488, FIND(",vol", Articles_collection_modified!A488) + 4, FIND(",", Articles_collection_modified!A488, FIND(",vol", Articles_collection_modified!A488) + 4) - FIND(",vol",Articles_collection_modified!A488) - 4))</f>
        <v>9</v>
      </c>
      <c r="D488" t="str">
        <f>IF(ISNUMBER(FIND(", 20", Articles_collection_modified!A488)), MID(Articles_collection_modified!A488, FIND(", 20", Articles_collection_modified!A488) + 2, FIND(",", Articles_collection_modified!A488, FIND(", 20", Articles_collection_modified!A488) + 2) - FIND(", 20", Articles_collection_modified!A488) - 2), MID(Articles_collection_modified!A488, FIND(",20", Articles_collection_modified!A488) + 1, FIND(",", Articles_collection_modified!A488, FIND(",20", Articles_collection_modified!A488) + 1) - FIND(",20", Articles_collection_modified!A488) - 1))</f>
        <v>2025-w13</v>
      </c>
      <c r="E488" t="str">
        <f t="shared" si="14"/>
        <v>2025</v>
      </c>
      <c r="F488" t="str">
        <f t="shared" si="15"/>
        <v>13</v>
      </c>
      <c r="G488" t="str" cm="1">
        <f t="array" ref="G488">_xlfn.TEXTJOIN(", ", TRUE, IF(ISNUMBER(SEARCH(Index!$A$8:$A$22, Articles_collection_modified!A488)), Index!$A$8:$A$22, ""))</f>
        <v>Electronics, Mobile</v>
      </c>
      <c r="H488" t="str" cm="1">
        <f t="array" ref="H488">IFERROR(INDEX(Index!$A$8:$A$22, MATCH(TRUE, ISNUMBER(SEARCH(Index!$A$8:$A$22, Articles_collection_modified!A488)), 0)), "")</f>
        <v>Electronics</v>
      </c>
      <c r="I488" t="str" cm="1">
        <f t="array" ref="I488">IFERROR(INDEX(Index!$A$3:$A$5, MATCH(TRUE, ISNUMBER(SEARCH(Index!$A$3:$A$5, Articles_collection_modified!A488)), 0)), "")</f>
        <v>product release</v>
      </c>
      <c r="J488" t="str" cm="1">
        <f t="array" ref="J488">IFERROR(INDEX(Index!$A$25:$A$69, MATCH(TRUE, ISNUMBER(SEARCH(Index!$A$25:$A$69, Articles_collection_modified!A488)), 0)), "")</f>
        <v>System</v>
      </c>
      <c r="K488" t="str" cm="1">
        <f t="array" ref="K488">IFERROR(INDEX(Index!$C$3:$C$5, MATCH(TRUE, ISNUMBER(SEARCH(Index!$C$3:$C$5, Articles_collection_modified!A488)), 0)), "")</f>
        <v>H1</v>
      </c>
      <c r="L488" t="str" cm="1">
        <f t="array" ref="L488">_xlfn.TEXTJOIN(", ", TRUE, IF(ISNUMBER(SEARCH(Index!$C$8:$C$58, Articles_collection_modified!A488)), Index!$C$8:$C$58, ""))</f>
        <v/>
      </c>
      <c r="M488" t="str" cm="1">
        <f t="array" ref="M488">_xlfn.TEXTJOIN(", ", TRUE, IFERROR(VLOOKUP(_xlfn.TEXTSPLIT(L488, ", "), Index!$C$8:$D$58, 2, FALSE), ""))</f>
        <v/>
      </c>
      <c r="N488" t="e" cm="1" vm="1">
        <f t="array" ref="N488">_xlfn.TEXTJOIN(", ", TRUE, _xlfn.UNIQUE(_xlfn.FILTERXML("&lt;t&gt;&lt;s&gt;" &amp; SUBSTITUTE(_xlfn.TEXTJOIN(", ", TRUE, _xlfn.UNIQUE(_xlfn._xlws.FILTER(IFERROR(VLOOKUP(LEFT(_xlfn.TEXTSPLIT(L488, ", "), FIND("-", _xlfn.TEXTSPLIT(L488, ", ")) - 1), Index!$F$8:$G$13, 2, FALSE), ""), IFERROR(VLOOKUP(LEFT(_xlfn.TEXTSPLIT(L488, ", "), FIND("-", _xlfn.TEXTSPLIT(L488, ", ")) - 1), Index!$F$8:$G$13, 2, FALSE), "") &lt;&gt; ""))), ", ", "&lt;/s&gt;&lt;s&gt;") &amp; "&lt;/s&gt;&lt;/t&gt;", "//s[normalize-space()]")))</f>
        <v>#VALUE!</v>
      </c>
      <c r="O488" t="str" cm="1">
        <f t="array" ref="O488">IFERROR(INDEX(Index!$C$8:$C$58, MATCH(TRUE, ISNUMBER(SEARCH(Index!$C$8:$C$58, Articles_collection_modified!A488)), 0)), "")</f>
        <v/>
      </c>
      <c r="P488" t="str">
        <f>IFERROR(VLOOKUP(LEFT(O488, FIND("-", O488)-1), Index!$F$8:$G$13, 2, FALSE), "Not Found")</f>
        <v>Not Found</v>
      </c>
      <c r="Q488" t="str">
        <f>IFERROR(VLOOKUP(O488, Index!$C$8:$D$58, 2, FALSE), "Not Found")</f>
        <v>Not Found</v>
      </c>
    </row>
    <row r="489" spans="1:17" x14ac:dyDescent="0.3">
      <c r="A489" t="str">
        <f>LEFT(Articles_collection_modified!A489, FIND(",", Articles_collection_modified!A489) - 1)</f>
        <v>New FH Aero Electric from Volvo Trucks has 600 km range</v>
      </c>
      <c r="B489" t="str">
        <f>MID(Articles_collection_modified!A489, FIND(",", Articles_collection_modified!A489) + 1, FIND(",", Articles_collection_modified!A489, FIND(",", Articles_collection_modified!A489) + 1) - FIND(",", Articles_collection_modified!A489) - 1)</f>
        <v>https://www.powerprogress.com/news/new-fh-aero-electric-from-volvo-trucks-has-600-km-range/8054718.article?utm_source=newsletter&amp;utm_medium=email&amp;utm_campaign=power-briefing-2025-03-31&amp;encoded_email=bS5nYXZhZ25pbkBoYXdlLmF0</v>
      </c>
      <c r="C489" t="str">
        <f>IF(ISNUMBER(FIND(", vol",Articles_collection_modified!A489)), MID(Articles_collection_modified!A489, FIND(", vol", Articles_collection_modified!A489) + 5, FIND(",", Articles_collection_modified!A489, FIND(", vol", Articles_collection_modified!A489) + 5) - FIND(", vol", Articles_collection_modified!A489) - 5), MID(Articles_collection_modified!A489, FIND(",vol", Articles_collection_modified!A489) + 4, FIND(",", Articles_collection_modified!A489, FIND(",vol", Articles_collection_modified!A489) + 4) - FIND(",vol",Articles_collection_modified!A489) - 4))</f>
        <v>9</v>
      </c>
      <c r="D489" t="str">
        <f>IF(ISNUMBER(FIND(", 20", Articles_collection_modified!A489)), MID(Articles_collection_modified!A489, FIND(", 20", Articles_collection_modified!A489) + 2, FIND(",", Articles_collection_modified!A489, FIND(", 20", Articles_collection_modified!A489) + 2) - FIND(", 20", Articles_collection_modified!A489) - 2), MID(Articles_collection_modified!A489, FIND(",20", Articles_collection_modified!A489) + 1, FIND(",", Articles_collection_modified!A489, FIND(",20", Articles_collection_modified!A489) + 1) - FIND(",20", Articles_collection_modified!A489) - 1))</f>
        <v>2025-w13</v>
      </c>
      <c r="E489" t="str">
        <f t="shared" si="14"/>
        <v>2025</v>
      </c>
      <c r="F489" t="str">
        <f t="shared" si="15"/>
        <v>13</v>
      </c>
      <c r="G489" t="str" cm="1">
        <f t="array" ref="G489">_xlfn.TEXTJOIN(", ", TRUE, IF(ISNUMBER(SEARCH(Index!$A$8:$A$22, Articles_collection_modified!A489)), Index!$A$8:$A$22, ""))</f>
        <v>Electrification, Mobile</v>
      </c>
      <c r="H489" t="str" cm="1">
        <f t="array" ref="H489">IFERROR(INDEX(Index!$A$8:$A$22, MATCH(TRUE, ISNUMBER(SEARCH(Index!$A$8:$A$22, Articles_collection_modified!A489)), 0)), "")</f>
        <v>Electrification</v>
      </c>
      <c r="I489" t="str" cm="1">
        <f t="array" ref="I489">IFERROR(INDEX(Index!$A$3:$A$5, MATCH(TRUE, ISNUMBER(SEARCH(Index!$A$3:$A$5, Articles_collection_modified!A489)), 0)), "")</f>
        <v>product release</v>
      </c>
      <c r="J489" t="str" cm="1">
        <f t="array" ref="J489">IFERROR(INDEX(Index!$A$25:$A$69, MATCH(TRUE, ISNUMBER(SEARCH(Index!$A$25:$A$69, Articles_collection_modified!A489)), 0)), "")</f>
        <v>System</v>
      </c>
      <c r="K489" t="str" cm="1">
        <f t="array" ref="K489">IFERROR(INDEX(Index!$C$3:$C$5, MATCH(TRUE, ISNUMBER(SEARCH(Index!$C$3:$C$5, Articles_collection_modified!A489)), 0)), "")</f>
        <v>H1</v>
      </c>
      <c r="L489" t="str" cm="1">
        <f t="array" ref="L489">_xlfn.TEXTJOIN(", ", TRUE, IF(ISNUMBER(SEARCH(Index!$C$8:$C$58, Articles_collection_modified!A489)), Index!$C$8:$C$58, ""))</f>
        <v>ES-1, ES-2</v>
      </c>
      <c r="M489" t="str" cm="1">
        <f t="array" ref="M489">_xlfn.TEXTJOIN(", ", TRUE, IFERROR(VLOOKUP(_xlfn.TEXTSPLIT(L489, ", "), Index!$C$8:$D$58, 2, FALSE), ""))</f>
        <v>Green Cities, Enhanced Emission Policy</v>
      </c>
      <c r="N489" t="str" cm="1">
        <f t="array" ref="N489">_xlfn.TEXTJOIN(", ", TRUE, _xlfn.UNIQUE(_xlfn.FILTERXML("&lt;t&gt;&lt;s&gt;" &amp; SUBSTITUTE(_xlfn.TEXTJOIN(", ", TRUE, _xlfn.UNIQUE(_xlfn._xlws.FILTER(IFERROR(VLOOKUP(LEFT(_xlfn.TEXTSPLIT(L489, ", "), FIND("-", _xlfn.TEXTSPLIT(L489, ", ")) - 1), Index!$F$8:$G$13, 2, FALSE), ""), IFERROR(VLOOKUP(LEFT(_xlfn.TEXTSPLIT(L489, ", "), FIND("-", _xlfn.TEXTSPLIT(L489, ", ")) - 1), Index!$F$8:$G$13, 2, FALSE), "") &lt;&gt; ""))), ", ", "&lt;/s&gt;&lt;s&gt;") &amp; "&lt;/s&gt;&lt;/t&gt;", "//s[normalize-space()]")))</f>
        <v>Ecological Sustainability</v>
      </c>
      <c r="O489" t="str" cm="1">
        <f t="array" ref="O489">IFERROR(INDEX(Index!$C$8:$C$58, MATCH(TRUE, ISNUMBER(SEARCH(Index!$C$8:$C$58, Articles_collection_modified!A489)), 0)), "")</f>
        <v>ES-1</v>
      </c>
      <c r="P489" t="str">
        <f>IFERROR(VLOOKUP(LEFT(O489, FIND("-", O489)-1), Index!$F$8:$G$13, 2, FALSE), "Not Found")</f>
        <v>Ecological Sustainability</v>
      </c>
      <c r="Q489" t="str">
        <f>IFERROR(VLOOKUP(O489, Index!$C$8:$D$58, 2, FALSE), "Not Found")</f>
        <v>Green Cities</v>
      </c>
    </row>
    <row r="490" spans="1:17" x14ac:dyDescent="0.3">
      <c r="A490" t="str">
        <f>LEFT(Articles_collection_modified!A490, FIND(",", Articles_collection_modified!A490) - 1)</f>
        <v>Bobcat adds six heavy-duty machines to construction equipment range</v>
      </c>
      <c r="B490" t="str">
        <f>MID(Articles_collection_modified!A490, FIND(",", Articles_collection_modified!A490) + 1, FIND(",", Articles_collection_modified!A490, FIND(",", Articles_collection_modified!A490) + 1) - FIND(",", Articles_collection_modified!A490) - 1)</f>
        <v>https://www.powerprogress.com/news/bobcat-adds-heavy-duty-machines-to-construction-equipment-range/8054661.article?utm_source=newsletter&amp;utm_medium=email&amp;utm_campaign=power-progress-2025-04-01&amp;encoded_email=bS5nYXZhZ25pbkBoYXdlLmF0</v>
      </c>
      <c r="C490" t="str">
        <f>IF(ISNUMBER(FIND(", vol",Articles_collection_modified!A490)), MID(Articles_collection_modified!A490, FIND(", vol", Articles_collection_modified!A490) + 5, FIND(",", Articles_collection_modified!A490, FIND(", vol", Articles_collection_modified!A490) + 5) - FIND(", vol", Articles_collection_modified!A490) - 5), MID(Articles_collection_modified!A490, FIND(",vol", Articles_collection_modified!A490) + 4, FIND(",", Articles_collection_modified!A490, FIND(",vol", Articles_collection_modified!A490) + 4) - FIND(",vol",Articles_collection_modified!A490) - 4))</f>
        <v>9</v>
      </c>
      <c r="D490" t="str">
        <f>IF(ISNUMBER(FIND(", 20", Articles_collection_modified!A490)), MID(Articles_collection_modified!A490, FIND(", 20", Articles_collection_modified!A490) + 2, FIND(",", Articles_collection_modified!A490, FIND(", 20", Articles_collection_modified!A490) + 2) - FIND(", 20", Articles_collection_modified!A490) - 2), MID(Articles_collection_modified!A490, FIND(",20", Articles_collection_modified!A490) + 1, FIND(",", Articles_collection_modified!A490, FIND(",20", Articles_collection_modified!A490) + 1) - FIND(",20", Articles_collection_modified!A490) - 1))</f>
        <v>2025-w13</v>
      </c>
      <c r="E490" t="str">
        <f t="shared" si="14"/>
        <v>2025</v>
      </c>
      <c r="F490" t="str">
        <f t="shared" si="15"/>
        <v>13</v>
      </c>
      <c r="G490" t="str" cm="1">
        <f t="array" ref="G490">_xlfn.TEXTJOIN(", ", TRUE, IF(ISNUMBER(SEARCH(Index!$A$8:$A$22, Articles_collection_modified!A490)), Index!$A$8:$A$22, ""))</f>
        <v>Mobile</v>
      </c>
      <c r="H490" t="str" cm="1">
        <f t="array" ref="H490">IFERROR(INDEX(Index!$A$8:$A$22, MATCH(TRUE, ISNUMBER(SEARCH(Index!$A$8:$A$22, Articles_collection_modified!A490)), 0)), "")</f>
        <v>Mobile</v>
      </c>
      <c r="I490" t="str" cm="1">
        <f t="array" ref="I490">IFERROR(INDEX(Index!$A$3:$A$5, MATCH(TRUE, ISNUMBER(SEARCH(Index!$A$3:$A$5, Articles_collection_modified!A490)), 0)), "")</f>
        <v>product release</v>
      </c>
      <c r="J490" t="str" cm="1">
        <f t="array" ref="J490">IFERROR(INDEX(Index!$A$25:$A$69, MATCH(TRUE, ISNUMBER(SEARCH(Index!$A$25:$A$69, Articles_collection_modified!A490)), 0)), "")</f>
        <v>System</v>
      </c>
      <c r="K490" t="str" cm="1">
        <f t="array" ref="K490">IFERROR(INDEX(Index!$C$3:$C$5, MATCH(TRUE, ISNUMBER(SEARCH(Index!$C$3:$C$5, Articles_collection_modified!A490)), 0)), "")</f>
        <v>H1</v>
      </c>
      <c r="L490" t="str" cm="1">
        <f t="array" ref="L490">_xlfn.TEXTJOIN(", ", TRUE, IF(ISNUMBER(SEARCH(Index!$C$8:$C$58, Articles_collection_modified!A490)), Index!$C$8:$C$58, ""))</f>
        <v>HA-4</v>
      </c>
      <c r="M490" t="str" cm="1">
        <f t="array" ref="M490">_xlfn.TEXTJOIN(", ", TRUE, IFERROR(VLOOKUP(_xlfn.TEXTSPLIT(L490, ", "), Index!$C$8:$D$58, 2, FALSE), ""))</f>
        <v>Autonomous Material Handling</v>
      </c>
      <c r="N490" t="str" cm="1">
        <f t="array" ref="N490">_xlfn.TEXTJOIN(", ", TRUE, _xlfn.UNIQUE(_xlfn.FILTERXML("&lt;t&gt;&lt;s&gt;" &amp; SUBSTITUTE(_xlfn.TEXTJOIN(", ", TRUE, _xlfn.UNIQUE(_xlfn._xlws.FILTER(IFERROR(VLOOKUP(LEFT(_xlfn.TEXTSPLIT(L490, ", "), FIND("-", _xlfn.TEXTSPLIT(L490, ", ")) - 1), Index!$F$8:$G$13, 2, FALSE), ""), IFERROR(VLOOKUP(LEFT(_xlfn.TEXTSPLIT(L490, ", "), FIND("-", _xlfn.TEXTSPLIT(L490, ", ")) - 1), Index!$F$8:$G$13, 2, FALSE), "") &lt;&gt; ""))), ", ", "&lt;/s&gt;&lt;s&gt;") &amp; "&lt;/s&gt;&lt;/t&gt;", "//s[normalize-space()]")))</f>
        <v>Hydraulic Applications Ecosystem</v>
      </c>
      <c r="O490" t="str" cm="1">
        <f t="array" ref="O490">IFERROR(INDEX(Index!$C$8:$C$58, MATCH(TRUE, ISNUMBER(SEARCH(Index!$C$8:$C$58, Articles_collection_modified!A490)), 0)), "")</f>
        <v>HA-4</v>
      </c>
      <c r="P490" t="str">
        <f>IFERROR(VLOOKUP(LEFT(O490, FIND("-", O490)-1), Index!$F$8:$G$13, 2, FALSE), "Not Found")</f>
        <v>Hydraulic Applications Ecosystem</v>
      </c>
      <c r="Q490" t="str">
        <f>IFERROR(VLOOKUP(O490, Index!$C$8:$D$58, 2, FALSE), "Not Found")</f>
        <v>Autonomous Material Handling</v>
      </c>
    </row>
    <row r="491" spans="1:17" x14ac:dyDescent="0.3">
      <c r="A491" t="str">
        <f>LEFT(Articles_collection_modified!A491, FIND(",", Articles_collection_modified!A491) - 1)</f>
        <v>Parker starts Mobile Electrification Technology Center program</v>
      </c>
      <c r="B491" t="str">
        <f>MID(Articles_collection_modified!A491, FIND(",", Articles_collection_modified!A491) + 1, FIND(",", Articles_collection_modified!A491, FIND(",", Articles_collection_modified!A491) + 1) - FIND(",", Articles_collection_modified!A491) - 1)</f>
        <v>https://www.powerprogress.com/news/parker-starts-mobile-electrification-technology-center-program/8054590.article?utm_source=newsletter&amp;utm_medium=email&amp;utm_campaign=power-progress-2025-04-01&amp;encoded_email=bS5nYXZhZ25pbkBoYXdlLmF0</v>
      </c>
      <c r="C491" t="str">
        <f>IF(ISNUMBER(FIND(", vol",Articles_collection_modified!A491)), MID(Articles_collection_modified!A491, FIND(", vol", Articles_collection_modified!A491) + 5, FIND(",", Articles_collection_modified!A491, FIND(", vol", Articles_collection_modified!A491) + 5) - FIND(", vol", Articles_collection_modified!A491) - 5), MID(Articles_collection_modified!A491, FIND(",vol", Articles_collection_modified!A491) + 4, FIND(",", Articles_collection_modified!A491, FIND(",vol", Articles_collection_modified!A491) + 4) - FIND(",vol",Articles_collection_modified!A491) - 4))</f>
        <v>9</v>
      </c>
      <c r="D491" t="str">
        <f>IF(ISNUMBER(FIND(", 20", Articles_collection_modified!A491)), MID(Articles_collection_modified!A491, FIND(", 20", Articles_collection_modified!A491) + 2, FIND(",", Articles_collection_modified!A491, FIND(", 20", Articles_collection_modified!A491) + 2) - FIND(", 20", Articles_collection_modified!A491) - 2), MID(Articles_collection_modified!A491, FIND(",20", Articles_collection_modified!A491) + 1, FIND(",", Articles_collection_modified!A491, FIND(",20", Articles_collection_modified!A491) + 1) - FIND(",20", Articles_collection_modified!A491) - 1))</f>
        <v>2025-w13</v>
      </c>
      <c r="E491" t="str">
        <f t="shared" si="14"/>
        <v>2025</v>
      </c>
      <c r="F491" t="str">
        <f t="shared" si="15"/>
        <v>13</v>
      </c>
      <c r="G491" t="str" cm="1">
        <f t="array" ref="G491">_xlfn.TEXTJOIN(", ", TRUE, IF(ISNUMBER(SEARCH(Index!$A$8:$A$22, Articles_collection_modified!A491)), Index!$A$8:$A$22, ""))</f>
        <v>Electrification, Mobile</v>
      </c>
      <c r="H491" t="str" cm="1">
        <f t="array" ref="H491">IFERROR(INDEX(Index!$A$8:$A$22, MATCH(TRUE, ISNUMBER(SEARCH(Index!$A$8:$A$22, Articles_collection_modified!A491)), 0)), "")</f>
        <v>Electrification</v>
      </c>
      <c r="I491" t="str" cm="1">
        <f t="array" ref="I491">IFERROR(INDEX(Index!$A$3:$A$5, MATCH(TRUE, ISNUMBER(SEARCH(Index!$A$3:$A$5, Articles_collection_modified!A491)), 0)), "")</f>
        <v>Technology</v>
      </c>
      <c r="J491" t="str" cm="1">
        <f t="array" ref="J491">IFERROR(INDEX(Index!$A$25:$A$69, MATCH(TRUE, ISNUMBER(SEARCH(Index!$A$25:$A$69, Articles_collection_modified!A491)), 0)), "")</f>
        <v>partnership</v>
      </c>
      <c r="K491" t="str" cm="1">
        <f t="array" ref="K491">IFERROR(INDEX(Index!$C$3:$C$5, MATCH(TRUE, ISNUMBER(SEARCH(Index!$C$3:$C$5, Articles_collection_modified!A491)), 0)), "")</f>
        <v>H2</v>
      </c>
      <c r="L491" t="str" cm="1">
        <f t="array" ref="L491">_xlfn.TEXTJOIN(", ", TRUE, IF(ISNUMBER(SEARCH(Index!$C$8:$C$58, Articles_collection_modified!A491)), Index!$C$8:$C$58, ""))</f>
        <v>ES-2</v>
      </c>
      <c r="M491" t="str" cm="1">
        <f t="array" ref="M491">_xlfn.TEXTJOIN(", ", TRUE, IFERROR(VLOOKUP(_xlfn.TEXTSPLIT(L491, ", "), Index!$C$8:$D$58, 2, FALSE), ""))</f>
        <v>Enhanced Emission Policy</v>
      </c>
      <c r="N491" t="str" cm="1">
        <f t="array" ref="N491">_xlfn.TEXTJOIN(", ", TRUE, _xlfn.UNIQUE(_xlfn.FILTERXML("&lt;t&gt;&lt;s&gt;" &amp; SUBSTITUTE(_xlfn.TEXTJOIN(", ", TRUE, _xlfn.UNIQUE(_xlfn._xlws.FILTER(IFERROR(VLOOKUP(LEFT(_xlfn.TEXTSPLIT(L491, ", "), FIND("-", _xlfn.TEXTSPLIT(L491, ", ")) - 1), Index!$F$8:$G$13, 2, FALSE), ""), IFERROR(VLOOKUP(LEFT(_xlfn.TEXTSPLIT(L491, ", "), FIND("-", _xlfn.TEXTSPLIT(L491, ", ")) - 1), Index!$F$8:$G$13, 2, FALSE), "") &lt;&gt; ""))), ", ", "&lt;/s&gt;&lt;s&gt;") &amp; "&lt;/s&gt;&lt;/t&gt;", "//s[normalize-space()]")))</f>
        <v>Ecological Sustainability</v>
      </c>
      <c r="O491" t="str" cm="1">
        <f t="array" ref="O491">IFERROR(INDEX(Index!$C$8:$C$58, MATCH(TRUE, ISNUMBER(SEARCH(Index!$C$8:$C$58, Articles_collection_modified!A491)), 0)), "")</f>
        <v>ES-2</v>
      </c>
      <c r="P491" t="str">
        <f>IFERROR(VLOOKUP(LEFT(O491, FIND("-", O491)-1), Index!$F$8:$G$13, 2, FALSE), "Not Found")</f>
        <v>Ecological Sustainability</v>
      </c>
      <c r="Q491" t="str">
        <f>IFERROR(VLOOKUP(O491, Index!$C$8:$D$58, 2, FALSE), "Not Found")</f>
        <v>Enhanced Emission Policy</v>
      </c>
    </row>
    <row r="492" spans="1:17" x14ac:dyDescent="0.3">
      <c r="A492" t="str">
        <f>LEFT(Articles_collection_modified!A492, FIND(",", Articles_collection_modified!A492) - 1)</f>
        <v>Tadano launches MEWP line in North America</v>
      </c>
      <c r="B492" t="str">
        <f>MID(Articles_collection_modified!A492, FIND(",", Articles_collection_modified!A492) + 1, FIND(",", Articles_collection_modified!A492, FIND(",", Articles_collection_modified!A492) + 1) - FIND(",", Articles_collection_modified!A492) - 1)</f>
        <v>https://www.accessbriefing.com/news/tadano-launches-mewp-line-in-north-america/8054727.article?utm_source=newsletter&amp;utm_medium=email&amp;utm_campaign=access-international-2025-04-01&amp;encoded_email=bS5nYXZhZ25pbkBoYXdlLmF0</v>
      </c>
      <c r="C492" t="str">
        <f>IF(ISNUMBER(FIND(", vol",Articles_collection_modified!A492)), MID(Articles_collection_modified!A492, FIND(", vol", Articles_collection_modified!A492) + 5, FIND(",", Articles_collection_modified!A492, FIND(", vol", Articles_collection_modified!A492) + 5) - FIND(", vol", Articles_collection_modified!A492) - 5), MID(Articles_collection_modified!A492, FIND(",vol", Articles_collection_modified!A492) + 4, FIND(",", Articles_collection_modified!A492, FIND(",vol", Articles_collection_modified!A492) + 4) - FIND(",vol",Articles_collection_modified!A492) - 4))</f>
        <v>9</v>
      </c>
      <c r="D492" t="str">
        <f>IF(ISNUMBER(FIND(", 20", Articles_collection_modified!A492)), MID(Articles_collection_modified!A492, FIND(", 20", Articles_collection_modified!A492) + 2, FIND(",", Articles_collection_modified!A492, FIND(", 20", Articles_collection_modified!A492) + 2) - FIND(", 20", Articles_collection_modified!A492) - 2), MID(Articles_collection_modified!A492, FIND(",20", Articles_collection_modified!A492) + 1, FIND(",", Articles_collection_modified!A492, FIND(",20", Articles_collection_modified!A492) + 1) - FIND(",20", Articles_collection_modified!A492) - 1))</f>
        <v>2025-w13</v>
      </c>
      <c r="E492" t="str">
        <f t="shared" si="14"/>
        <v>2025</v>
      </c>
      <c r="F492" t="str">
        <f t="shared" si="15"/>
        <v>13</v>
      </c>
      <c r="G492" t="str" cm="1">
        <f t="array" ref="G492">_xlfn.TEXTJOIN(", ", TRUE, IF(ISNUMBER(SEARCH(Index!$A$8:$A$22, Articles_collection_modified!A492)), Index!$A$8:$A$22, ""))</f>
        <v>Mobile</v>
      </c>
      <c r="H492" t="str" cm="1">
        <f t="array" ref="H492">IFERROR(INDEX(Index!$A$8:$A$22, MATCH(TRUE, ISNUMBER(SEARCH(Index!$A$8:$A$22, Articles_collection_modified!A492)), 0)), "")</f>
        <v>Mobile</v>
      </c>
      <c r="I492" t="str" cm="1">
        <f t="array" ref="I492">IFERROR(INDEX(Index!$A$3:$A$5, MATCH(TRUE, ISNUMBER(SEARCH(Index!$A$3:$A$5, Articles_collection_modified!A492)), 0)), "")</f>
        <v>product release</v>
      </c>
      <c r="J492" t="str" cm="1">
        <f t="array" ref="J492">IFERROR(INDEX(Index!$A$25:$A$69, MATCH(TRUE, ISNUMBER(SEARCH(Index!$A$25:$A$69, Articles_collection_modified!A492)), 0)), "")</f>
        <v>System</v>
      </c>
      <c r="K492" t="str" cm="1">
        <f t="array" ref="K492">IFERROR(INDEX(Index!$C$3:$C$5, MATCH(TRUE, ISNUMBER(SEARCH(Index!$C$3:$C$5, Articles_collection_modified!A492)), 0)), "")</f>
        <v>H1</v>
      </c>
      <c r="L492" t="str" cm="1">
        <f t="array" ref="L492">_xlfn.TEXTJOIN(", ", TRUE, IF(ISNUMBER(SEARCH(Index!$C$8:$C$58, Articles_collection_modified!A492)), Index!$C$8:$C$58, ""))</f>
        <v>HA-4</v>
      </c>
      <c r="M492" t="str" cm="1">
        <f t="array" ref="M492">_xlfn.TEXTJOIN(", ", TRUE, IFERROR(VLOOKUP(_xlfn.TEXTSPLIT(L492, ", "), Index!$C$8:$D$58, 2, FALSE), ""))</f>
        <v>Autonomous Material Handling</v>
      </c>
      <c r="N492" t="str" cm="1">
        <f t="array" ref="N492">_xlfn.TEXTJOIN(", ", TRUE, _xlfn.UNIQUE(_xlfn.FILTERXML("&lt;t&gt;&lt;s&gt;" &amp; SUBSTITUTE(_xlfn.TEXTJOIN(", ", TRUE, _xlfn.UNIQUE(_xlfn._xlws.FILTER(IFERROR(VLOOKUP(LEFT(_xlfn.TEXTSPLIT(L492, ", "), FIND("-", _xlfn.TEXTSPLIT(L492, ", ")) - 1), Index!$F$8:$G$13, 2, FALSE), ""), IFERROR(VLOOKUP(LEFT(_xlfn.TEXTSPLIT(L492, ", "), FIND("-", _xlfn.TEXTSPLIT(L492, ", ")) - 1), Index!$F$8:$G$13, 2, FALSE), "") &lt;&gt; ""))), ", ", "&lt;/s&gt;&lt;s&gt;") &amp; "&lt;/s&gt;&lt;/t&gt;", "//s[normalize-space()]")))</f>
        <v>Hydraulic Applications Ecosystem</v>
      </c>
      <c r="O492" t="str" cm="1">
        <f t="array" ref="O492">IFERROR(INDEX(Index!$C$8:$C$58, MATCH(TRUE, ISNUMBER(SEARCH(Index!$C$8:$C$58, Articles_collection_modified!A492)), 0)), "")</f>
        <v>HA-4</v>
      </c>
      <c r="P492" t="str">
        <f>IFERROR(VLOOKUP(LEFT(O492, FIND("-", O492)-1), Index!$F$8:$G$13, 2, FALSE), "Not Found")</f>
        <v>Hydraulic Applications Ecosystem</v>
      </c>
      <c r="Q492" t="str">
        <f>IFERROR(VLOOKUP(O492, Index!$C$8:$D$58, 2, FALSE), "Not Found")</f>
        <v>Autonomous Material Handling</v>
      </c>
    </row>
    <row r="493" spans="1:17" x14ac:dyDescent="0.3">
      <c r="A493" t="str">
        <f>LEFT(Articles_collection_modified!A493, FIND(",", Articles_collection_modified!A493) - 1)</f>
        <v>Bronto launches worldâ€™s largest all-electric truck mount</v>
      </c>
      <c r="B493" t="str">
        <f>MID(Articles_collection_modified!A493, FIND(",", Articles_collection_modified!A493) + 1, FIND(",", Articles_collection_modified!A493, FIND(",", Articles_collection_modified!A493) + 1) - FIND(",", Articles_collection_modified!A493) - 1)</f>
        <v>https://www.accessbriefing.com/news/bronto-launches-worlds-largest-all-eletric-truck-mount/8054857.article?utm_source=newsletter&amp;utm_medium=email&amp;utm_campaign=access-international-2025-04-01&amp;encoded_email=bS5nYXZhZ25pbkBoYXdlLmF0</v>
      </c>
      <c r="C493" t="str">
        <f>IF(ISNUMBER(FIND(", vol",Articles_collection_modified!A493)), MID(Articles_collection_modified!A493, FIND(", vol", Articles_collection_modified!A493) + 5, FIND(",", Articles_collection_modified!A493, FIND(", vol", Articles_collection_modified!A493) + 5) - FIND(", vol", Articles_collection_modified!A493) - 5), MID(Articles_collection_modified!A493, FIND(",vol", Articles_collection_modified!A493) + 4, FIND(",", Articles_collection_modified!A493, FIND(",vol", Articles_collection_modified!A493) + 4) - FIND(",vol",Articles_collection_modified!A493) - 4))</f>
        <v>9</v>
      </c>
      <c r="D493" t="str">
        <f>IF(ISNUMBER(FIND(", 20", Articles_collection_modified!A493)), MID(Articles_collection_modified!A493, FIND(", 20", Articles_collection_modified!A493) + 2, FIND(",", Articles_collection_modified!A493, FIND(", 20", Articles_collection_modified!A493) + 2) - FIND(", 20", Articles_collection_modified!A493) - 2), MID(Articles_collection_modified!A493, FIND(",20", Articles_collection_modified!A493) + 1, FIND(",", Articles_collection_modified!A493, FIND(",20", Articles_collection_modified!A493) + 1) - FIND(",20", Articles_collection_modified!A493) - 1))</f>
        <v>2025-w14</v>
      </c>
      <c r="E493" t="str">
        <f t="shared" si="14"/>
        <v>2025</v>
      </c>
      <c r="F493" t="str">
        <f t="shared" si="15"/>
        <v>14</v>
      </c>
      <c r="G493" t="str" cm="1">
        <f t="array" ref="G493">_xlfn.TEXTJOIN(", ", TRUE, IF(ISNUMBER(SEARCH(Index!$A$8:$A$22, Articles_collection_modified!A493)), Index!$A$8:$A$22, ""))</f>
        <v>Mobile</v>
      </c>
      <c r="H493" t="str" cm="1">
        <f t="array" ref="H493">IFERROR(INDEX(Index!$A$8:$A$22, MATCH(TRUE, ISNUMBER(SEARCH(Index!$A$8:$A$22, Articles_collection_modified!A493)), 0)), "")</f>
        <v>Mobile</v>
      </c>
      <c r="I493" t="str" cm="1">
        <f t="array" ref="I493">IFERROR(INDEX(Index!$A$3:$A$5, MATCH(TRUE, ISNUMBER(SEARCH(Index!$A$3:$A$5, Articles_collection_modified!A493)), 0)), "")</f>
        <v>product release</v>
      </c>
      <c r="J493" t="str" cm="1">
        <f t="array" ref="J493">IFERROR(INDEX(Index!$A$25:$A$69, MATCH(TRUE, ISNUMBER(SEARCH(Index!$A$25:$A$69, Articles_collection_modified!A493)), 0)), "")</f>
        <v>System</v>
      </c>
      <c r="K493" t="str" cm="1">
        <f t="array" ref="K493">IFERROR(INDEX(Index!$C$3:$C$5, MATCH(TRUE, ISNUMBER(SEARCH(Index!$C$3:$C$5, Articles_collection_modified!A493)), 0)), "")</f>
        <v>H1</v>
      </c>
      <c r="L493" t="str" cm="1">
        <f t="array" ref="L493">_xlfn.TEXTJOIN(", ", TRUE, IF(ISNUMBER(SEARCH(Index!$C$8:$C$58, Articles_collection_modified!A493)), Index!$C$8:$C$58, ""))</f>
        <v>HA-1, HA-4</v>
      </c>
      <c r="M493" t="str" cm="1">
        <f t="array" ref="M493">_xlfn.TEXTJOIN(", ", TRUE, IFERROR(VLOOKUP(_xlfn.TEXTSPLIT(L493, ", "), Index!$C$8:$D$58, 2, FALSE), ""))</f>
        <v>Green &amp; Connected Construction site, Autonomous Material Handling</v>
      </c>
      <c r="N493" t="str" cm="1">
        <f t="array" ref="N493">_xlfn.TEXTJOIN(", ", TRUE, _xlfn.UNIQUE(_xlfn.FILTERXML("&lt;t&gt;&lt;s&gt;" &amp; SUBSTITUTE(_xlfn.TEXTJOIN(", ", TRUE, _xlfn.UNIQUE(_xlfn._xlws.FILTER(IFERROR(VLOOKUP(LEFT(_xlfn.TEXTSPLIT(L493, ", "), FIND("-", _xlfn.TEXTSPLIT(L493, ", ")) - 1), Index!$F$8:$G$13, 2, FALSE), ""), IFERROR(VLOOKUP(LEFT(_xlfn.TEXTSPLIT(L493, ", "), FIND("-", _xlfn.TEXTSPLIT(L493, ", ")) - 1), Index!$F$8:$G$13, 2, FALSE), "") &lt;&gt; ""))), ", ", "&lt;/s&gt;&lt;s&gt;") &amp; "&lt;/s&gt;&lt;/t&gt;", "//s[normalize-space()]")))</f>
        <v>Hydraulic Applications Ecosystem</v>
      </c>
      <c r="O493" t="str" cm="1">
        <f t="array" ref="O493">IFERROR(INDEX(Index!$C$8:$C$58, MATCH(TRUE, ISNUMBER(SEARCH(Index!$C$8:$C$58, Articles_collection_modified!A493)), 0)), "")</f>
        <v>HA-1</v>
      </c>
      <c r="P493" t="str">
        <f>IFERROR(VLOOKUP(LEFT(O493, FIND("-", O493)-1), Index!$F$8:$G$13, 2, FALSE), "Not Found")</f>
        <v>Hydraulic Applications Ecosystem</v>
      </c>
      <c r="Q493" t="str">
        <f>IFERROR(VLOOKUP(O493, Index!$C$8:$D$58, 2, FALSE), "Not Found")</f>
        <v>Green &amp; Connected Construction site</v>
      </c>
    </row>
    <row r="494" spans="1:17" x14ac:dyDescent="0.3">
      <c r="A494" t="str">
        <f>LEFT(Articles_collection_modified!A494, FIND(",", Articles_collection_modified!A494) - 1)</f>
        <v>Long range lift premier from Dinolift</v>
      </c>
      <c r="B494" t="str">
        <f>MID(Articles_collection_modified!A494, FIND(",", Articles_collection_modified!A494) + 1, FIND(",", Articles_collection_modified!A494, FIND(",", Articles_collection_modified!A494) + 1) - FIND(",", Articles_collection_modified!A494) - 1)</f>
        <v>https://www.accessbriefing.com/news/long-range-lift-premier-from-dinolift/8054698.article?utm_source=newsletter&amp;utm_medium=email&amp;utm_campaign=access-international-2025-04-01&amp;encoded_email=bS5nYXZhZ25pbkBoYXdlLmF0</v>
      </c>
      <c r="C494" t="str">
        <f>IF(ISNUMBER(FIND(", vol",Articles_collection_modified!A494)), MID(Articles_collection_modified!A494, FIND(", vol", Articles_collection_modified!A494) + 5, FIND(",", Articles_collection_modified!A494, FIND(", vol", Articles_collection_modified!A494) + 5) - FIND(", vol", Articles_collection_modified!A494) - 5), MID(Articles_collection_modified!A494, FIND(",vol", Articles_collection_modified!A494) + 4, FIND(",", Articles_collection_modified!A494, FIND(",vol", Articles_collection_modified!A494) + 4) - FIND(",vol",Articles_collection_modified!A494) - 4))</f>
        <v>9</v>
      </c>
      <c r="D494" t="str">
        <f>IF(ISNUMBER(FIND(", 20", Articles_collection_modified!A494)), MID(Articles_collection_modified!A494, FIND(", 20", Articles_collection_modified!A494) + 2, FIND(",", Articles_collection_modified!A494, FIND(", 20", Articles_collection_modified!A494) + 2) - FIND(", 20", Articles_collection_modified!A494) - 2), MID(Articles_collection_modified!A494, FIND(",20", Articles_collection_modified!A494) + 1, FIND(",", Articles_collection_modified!A494, FIND(",20", Articles_collection_modified!A494) + 1) - FIND(",20", Articles_collection_modified!A494) - 1))</f>
        <v>2025-w13</v>
      </c>
      <c r="E494" t="str">
        <f t="shared" si="14"/>
        <v>2025</v>
      </c>
      <c r="F494" t="str">
        <f t="shared" si="15"/>
        <v>13</v>
      </c>
      <c r="G494" t="str" cm="1">
        <f t="array" ref="G494">_xlfn.TEXTJOIN(", ", TRUE, IF(ISNUMBER(SEARCH(Index!$A$8:$A$22, Articles_collection_modified!A494)), Index!$A$8:$A$22, ""))</f>
        <v>Mobile</v>
      </c>
      <c r="H494" t="str" cm="1">
        <f t="array" ref="H494">IFERROR(INDEX(Index!$A$8:$A$22, MATCH(TRUE, ISNUMBER(SEARCH(Index!$A$8:$A$22, Articles_collection_modified!A494)), 0)), "")</f>
        <v>Mobile</v>
      </c>
      <c r="I494" t="str" cm="1">
        <f t="array" ref="I494">IFERROR(INDEX(Index!$A$3:$A$5, MATCH(TRUE, ISNUMBER(SEARCH(Index!$A$3:$A$5, Articles_collection_modified!A494)), 0)), "")</f>
        <v>product release</v>
      </c>
      <c r="J494" t="str" cm="1">
        <f t="array" ref="J494">IFERROR(INDEX(Index!$A$25:$A$69, MATCH(TRUE, ISNUMBER(SEARCH(Index!$A$25:$A$69, Articles_collection_modified!A494)), 0)), "")</f>
        <v>System</v>
      </c>
      <c r="K494" t="str" cm="1">
        <f t="array" ref="K494">IFERROR(INDEX(Index!$C$3:$C$5, MATCH(TRUE, ISNUMBER(SEARCH(Index!$C$3:$C$5, Articles_collection_modified!A494)), 0)), "")</f>
        <v>H1</v>
      </c>
      <c r="L494" t="str" cm="1">
        <f t="array" ref="L494">_xlfn.TEXTJOIN(", ", TRUE, IF(ISNUMBER(SEARCH(Index!$C$8:$C$58, Articles_collection_modified!A494)), Index!$C$8:$C$58, ""))</f>
        <v>HA-4</v>
      </c>
      <c r="M494" t="str" cm="1">
        <f t="array" ref="M494">_xlfn.TEXTJOIN(", ", TRUE, IFERROR(VLOOKUP(_xlfn.TEXTSPLIT(L494, ", "), Index!$C$8:$D$58, 2, FALSE), ""))</f>
        <v>Autonomous Material Handling</v>
      </c>
      <c r="N494" t="str" cm="1">
        <f t="array" ref="N494">_xlfn.TEXTJOIN(", ", TRUE, _xlfn.UNIQUE(_xlfn.FILTERXML("&lt;t&gt;&lt;s&gt;" &amp; SUBSTITUTE(_xlfn.TEXTJOIN(", ", TRUE, _xlfn.UNIQUE(_xlfn._xlws.FILTER(IFERROR(VLOOKUP(LEFT(_xlfn.TEXTSPLIT(L494, ", "), FIND("-", _xlfn.TEXTSPLIT(L494, ", ")) - 1), Index!$F$8:$G$13, 2, FALSE), ""), IFERROR(VLOOKUP(LEFT(_xlfn.TEXTSPLIT(L494, ", "), FIND("-", _xlfn.TEXTSPLIT(L494, ", ")) - 1), Index!$F$8:$G$13, 2, FALSE), "") &lt;&gt; ""))), ", ", "&lt;/s&gt;&lt;s&gt;") &amp; "&lt;/s&gt;&lt;/t&gt;", "//s[normalize-space()]")))</f>
        <v>Hydraulic Applications Ecosystem</v>
      </c>
      <c r="O494" t="str" cm="1">
        <f t="array" ref="O494">IFERROR(INDEX(Index!$C$8:$C$58, MATCH(TRUE, ISNUMBER(SEARCH(Index!$C$8:$C$58, Articles_collection_modified!A494)), 0)), "")</f>
        <v>HA-4</v>
      </c>
      <c r="P494" t="str">
        <f>IFERROR(VLOOKUP(LEFT(O494, FIND("-", O494)-1), Index!$F$8:$G$13, 2, FALSE), "Not Found")</f>
        <v>Hydraulic Applications Ecosystem</v>
      </c>
      <c r="Q494" t="str">
        <f>IFERROR(VLOOKUP(O494, Index!$C$8:$D$58, 2, FALSE), "Not Found")</f>
        <v>Autonomous Material Handling</v>
      </c>
    </row>
    <row r="495" spans="1:17" x14ac:dyDescent="0.3">
      <c r="A495" t="str">
        <f>LEFT(Articles_collection_modified!A495, FIND(",", Articles_collection_modified!A495) - 1)</f>
        <v>MEC launches its tallest lift</v>
      </c>
      <c r="B495" t="str">
        <f>MID(Articles_collection_modified!A495, FIND(",", Articles_collection_modified!A495) + 1, FIND(",", Articles_collection_modified!A495, FIND(",", Articles_collection_modified!A495) + 1) - FIND(",", Articles_collection_modified!A495) - 1)</f>
        <v>https://www.accessbriefing.com/news/mec-launches-its-tallest-lift/8054694.article?utm_source=newsletter&amp;utm_medium=email&amp;utm_campaign=access-international-2025-04-01&amp;encoded_email=bS5nYXZhZ25pbkBoYXdlLmF0</v>
      </c>
      <c r="C495" t="str">
        <f>IF(ISNUMBER(FIND(", vol",Articles_collection_modified!A495)), MID(Articles_collection_modified!A495, FIND(", vol", Articles_collection_modified!A495) + 5, FIND(",", Articles_collection_modified!A495, FIND(", vol", Articles_collection_modified!A495) + 5) - FIND(", vol", Articles_collection_modified!A495) - 5), MID(Articles_collection_modified!A495, FIND(",vol", Articles_collection_modified!A495) + 4, FIND(",", Articles_collection_modified!A495, FIND(",vol", Articles_collection_modified!A495) + 4) - FIND(",vol",Articles_collection_modified!A495) - 4))</f>
        <v>9</v>
      </c>
      <c r="D495" t="str">
        <f>IF(ISNUMBER(FIND(", 20", Articles_collection_modified!A495)), MID(Articles_collection_modified!A495, FIND(", 20", Articles_collection_modified!A495) + 2, FIND(",", Articles_collection_modified!A495, FIND(", 20", Articles_collection_modified!A495) + 2) - FIND(", 20", Articles_collection_modified!A495) - 2), MID(Articles_collection_modified!A495, FIND(",20", Articles_collection_modified!A495) + 1, FIND(",", Articles_collection_modified!A495, FIND(",20", Articles_collection_modified!A495) + 1) - FIND(",20", Articles_collection_modified!A495) - 1))</f>
        <v>2025-w13</v>
      </c>
      <c r="E495" t="str">
        <f t="shared" si="14"/>
        <v>2025</v>
      </c>
      <c r="F495" t="str">
        <f t="shared" si="15"/>
        <v>13</v>
      </c>
      <c r="G495" t="str" cm="1">
        <f t="array" ref="G495">_xlfn.TEXTJOIN(", ", TRUE, IF(ISNUMBER(SEARCH(Index!$A$8:$A$22, Articles_collection_modified!A495)), Index!$A$8:$A$22, ""))</f>
        <v>Mobile</v>
      </c>
      <c r="H495" t="str" cm="1">
        <f t="array" ref="H495">IFERROR(INDEX(Index!$A$8:$A$22, MATCH(TRUE, ISNUMBER(SEARCH(Index!$A$8:$A$22, Articles_collection_modified!A495)), 0)), "")</f>
        <v>Mobile</v>
      </c>
      <c r="I495" t="str" cm="1">
        <f t="array" ref="I495">IFERROR(INDEX(Index!$A$3:$A$5, MATCH(TRUE, ISNUMBER(SEARCH(Index!$A$3:$A$5, Articles_collection_modified!A495)), 0)), "")</f>
        <v>product release</v>
      </c>
      <c r="J495" t="str" cm="1">
        <f t="array" ref="J495">IFERROR(INDEX(Index!$A$25:$A$69, MATCH(TRUE, ISNUMBER(SEARCH(Index!$A$25:$A$69, Articles_collection_modified!A495)), 0)), "")</f>
        <v>System</v>
      </c>
      <c r="K495" t="str" cm="1">
        <f t="array" ref="K495">IFERROR(INDEX(Index!$C$3:$C$5, MATCH(TRUE, ISNUMBER(SEARCH(Index!$C$3:$C$5, Articles_collection_modified!A495)), 0)), "")</f>
        <v>H1</v>
      </c>
      <c r="L495" t="str" cm="1">
        <f t="array" ref="L495">_xlfn.TEXTJOIN(", ", TRUE, IF(ISNUMBER(SEARCH(Index!$C$8:$C$58, Articles_collection_modified!A495)), Index!$C$8:$C$58, ""))</f>
        <v>HA-4</v>
      </c>
      <c r="M495" t="str" cm="1">
        <f t="array" ref="M495">_xlfn.TEXTJOIN(", ", TRUE, IFERROR(VLOOKUP(_xlfn.TEXTSPLIT(L495, ", "), Index!$C$8:$D$58, 2, FALSE), ""))</f>
        <v>Autonomous Material Handling</v>
      </c>
      <c r="N495" t="str" cm="1">
        <f t="array" ref="N495">_xlfn.TEXTJOIN(", ", TRUE, _xlfn.UNIQUE(_xlfn.FILTERXML("&lt;t&gt;&lt;s&gt;" &amp; SUBSTITUTE(_xlfn.TEXTJOIN(", ", TRUE, _xlfn.UNIQUE(_xlfn._xlws.FILTER(IFERROR(VLOOKUP(LEFT(_xlfn.TEXTSPLIT(L495, ", "), FIND("-", _xlfn.TEXTSPLIT(L495, ", ")) - 1), Index!$F$8:$G$13, 2, FALSE), ""), IFERROR(VLOOKUP(LEFT(_xlfn.TEXTSPLIT(L495, ", "), FIND("-", _xlfn.TEXTSPLIT(L495, ", ")) - 1), Index!$F$8:$G$13, 2, FALSE), "") &lt;&gt; ""))), ", ", "&lt;/s&gt;&lt;s&gt;") &amp; "&lt;/s&gt;&lt;/t&gt;", "//s[normalize-space()]")))</f>
        <v>Hydraulic Applications Ecosystem</v>
      </c>
      <c r="O495" t="str" cm="1">
        <f t="array" ref="O495">IFERROR(INDEX(Index!$C$8:$C$58, MATCH(TRUE, ISNUMBER(SEARCH(Index!$C$8:$C$58, Articles_collection_modified!A495)), 0)), "")</f>
        <v>HA-4</v>
      </c>
      <c r="P495" t="str">
        <f>IFERROR(VLOOKUP(LEFT(O495, FIND("-", O495)-1), Index!$F$8:$G$13, 2, FALSE), "Not Found")</f>
        <v>Hydraulic Applications Ecosystem</v>
      </c>
      <c r="Q495" t="str">
        <f>IFERROR(VLOOKUP(O495, Index!$C$8:$D$58, 2, FALSE), "Not Found")</f>
        <v>Autonomous Material Handling</v>
      </c>
    </row>
    <row r="496" spans="1:17" x14ac:dyDescent="0.3">
      <c r="A496" t="str">
        <f>LEFT(Articles_collection_modified!A496, FIND(",", Articles_collection_modified!A496) - 1)</f>
        <v>Tracking success: Why telematics is constructionâ€™s must-have technology</v>
      </c>
      <c r="B496" t="str">
        <f>MID(Articles_collection_modified!A496, FIND(",", Articles_collection_modified!A496) + 1, FIND(",", Articles_collection_modified!A496, FIND(",", Articles_collection_modified!A496) + 1) - FIND(",", Articles_collection_modified!A496) - 1)</f>
        <v>https://www.accessbriefing.com/news/tracking-success-why-telematics-is-constructions-must-have-technology/8054491.article?utm_source=newsletter&amp;utm_medium=email&amp;utm_campaign=access-international-2025-04-01&amp;encoded_email=bS5nYXZhZ25pbkBoYXdlLmF0</v>
      </c>
      <c r="C496" t="str">
        <f>IF(ISNUMBER(FIND(", vol",Articles_collection_modified!A496)), MID(Articles_collection_modified!A496, FIND(", vol", Articles_collection_modified!A496) + 5, FIND(",", Articles_collection_modified!A496, FIND(", vol", Articles_collection_modified!A496) + 5) - FIND(", vol", Articles_collection_modified!A496) - 5), MID(Articles_collection_modified!A496, FIND(",vol", Articles_collection_modified!A496) + 4, FIND(",", Articles_collection_modified!A496, FIND(",vol", Articles_collection_modified!A496) + 4) - FIND(",vol",Articles_collection_modified!A496) - 4))</f>
        <v>9</v>
      </c>
      <c r="D496" t="str">
        <f>IF(ISNUMBER(FIND(", 20", Articles_collection_modified!A496)), MID(Articles_collection_modified!A496, FIND(", 20", Articles_collection_modified!A496) + 2, FIND(",", Articles_collection_modified!A496, FIND(", 20", Articles_collection_modified!A496) + 2) - FIND(", 20", Articles_collection_modified!A496) - 2), MID(Articles_collection_modified!A496, FIND(",20", Articles_collection_modified!A496) + 1, FIND(",", Articles_collection_modified!A496, FIND(",20", Articles_collection_modified!A496) + 1) - FIND(",20", Articles_collection_modified!A496) - 1))</f>
        <v>2025-w13</v>
      </c>
      <c r="E496" t="str">
        <f t="shared" si="14"/>
        <v>2025</v>
      </c>
      <c r="F496" t="str">
        <f t="shared" si="15"/>
        <v>13</v>
      </c>
      <c r="G496" t="str" cm="1">
        <f t="array" ref="G496">_xlfn.TEXTJOIN(", ", TRUE, IF(ISNUMBER(SEARCH(Index!$A$8:$A$22, Articles_collection_modified!A496)), Index!$A$8:$A$22, ""))</f>
        <v>Mobile</v>
      </c>
      <c r="H496" t="str" cm="1">
        <f t="array" ref="H496">IFERROR(INDEX(Index!$A$8:$A$22, MATCH(TRUE, ISNUMBER(SEARCH(Index!$A$8:$A$22, Articles_collection_modified!A496)), 0)), "")</f>
        <v>Mobile</v>
      </c>
      <c r="I496" t="str" cm="1">
        <f t="array" ref="I496">IFERROR(INDEX(Index!$A$3:$A$5, MATCH(TRUE, ISNUMBER(SEARCH(Index!$A$3:$A$5, Articles_collection_modified!A496)), 0)), "")</f>
        <v>Technology</v>
      </c>
      <c r="J496" t="str" cm="1">
        <f t="array" ref="J496">IFERROR(INDEX(Index!$A$25:$A$69, MATCH(TRUE, ISNUMBER(SEARCH(Index!$A$25:$A$69, Articles_collection_modified!A496)), 0)), "")</f>
        <v>Monitoring</v>
      </c>
      <c r="K496" t="str" cm="1">
        <f t="array" ref="K496">IFERROR(INDEX(Index!$C$3:$C$5, MATCH(TRUE, ISNUMBER(SEARCH(Index!$C$3:$C$5, Articles_collection_modified!A496)), 0)), "")</f>
        <v>H1</v>
      </c>
      <c r="L496" t="str" cm="1">
        <f t="array" ref="L496">_xlfn.TEXTJOIN(", ", TRUE, IF(ISNUMBER(SEARCH(Index!$C$8:$C$58, Articles_collection_modified!A496)), Index!$C$8:$C$58, ""))</f>
        <v>SD-4</v>
      </c>
      <c r="M496" t="str" cm="1">
        <f t="array" ref="M496">_xlfn.TEXTJOIN(", ", TRUE, IFERROR(VLOOKUP(_xlfn.TEXTSPLIT(L496, ", "), Index!$C$8:$D$58, 2, FALSE), ""))</f>
        <v>Big Data Value Creation</v>
      </c>
      <c r="N496" t="str" cm="1">
        <f t="array" ref="N496">_xlfn.TEXTJOIN(", ", TRUE, _xlfn.UNIQUE(_xlfn.FILTERXML("&lt;t&gt;&lt;s&gt;" &amp; SUBSTITUTE(_xlfn.TEXTJOIN(", ", TRUE, _xlfn.UNIQUE(_xlfn._xlws.FILTER(IFERROR(VLOOKUP(LEFT(_xlfn.TEXTSPLIT(L496, ", "), FIND("-", _xlfn.TEXTSPLIT(L496, ", ")) - 1), Index!$F$8:$G$13, 2, FALSE), ""), IFERROR(VLOOKUP(LEFT(_xlfn.TEXTSPLIT(L496, ", "), FIND("-", _xlfn.TEXTSPLIT(L496, ", ")) - 1), Index!$F$8:$G$13, 2, FALSE), "") &lt;&gt; ""))), ", ", "&lt;/s&gt;&lt;s&gt;") &amp; "&lt;/s&gt;&lt;/t&gt;", "//s[normalize-space()]")))</f>
        <v>Smart Data Usage</v>
      </c>
      <c r="O496" t="str" cm="1">
        <f t="array" ref="O496">IFERROR(INDEX(Index!$C$8:$C$58, MATCH(TRUE, ISNUMBER(SEARCH(Index!$C$8:$C$58, Articles_collection_modified!A496)), 0)), "")</f>
        <v>SD-4</v>
      </c>
      <c r="P496" t="str">
        <f>IFERROR(VLOOKUP(LEFT(O496, FIND("-", O496)-1), Index!$F$8:$G$13, 2, FALSE), "Not Found")</f>
        <v>Smart Data Usage</v>
      </c>
      <c r="Q496" t="str">
        <f>IFERROR(VLOOKUP(O496, Index!$C$8:$D$58, 2, FALSE), "Not Found")</f>
        <v>Big Data Value Creation</v>
      </c>
    </row>
    <row r="497" spans="1:17" x14ac:dyDescent="0.3">
      <c r="A497" t="str">
        <f>LEFT(Articles_collection_modified!A497, FIND(",", Articles_collection_modified!A497) - 1)</f>
        <v>Proventia to present new LFP battery system at Bauma</v>
      </c>
      <c r="B497" t="str">
        <f>MID(Articles_collection_modified!A497, FIND(",", Articles_collection_modified!A497) + 1, FIND(",", Articles_collection_modified!A497, FIND(",", Articles_collection_modified!A497) + 1) - FIND(",", Articles_collection_modified!A497) - 1)</f>
        <v>https://www.powerprogress.com/news/proventia-to-present-new-lfp-battery-system-at-bauma/8054991.article?utm_source=newsletter&amp;utm_medium=email&amp;utm_campaign=power-briefing-2025-04-03&amp;encoded_email=bS5nYXZhZ25pbkBoYXdlLmF0</v>
      </c>
      <c r="C497" t="str">
        <f>IF(ISNUMBER(FIND(", vol",Articles_collection_modified!A497)), MID(Articles_collection_modified!A497, FIND(", vol", Articles_collection_modified!A497) + 5, FIND(",", Articles_collection_modified!A497, FIND(", vol", Articles_collection_modified!A497) + 5) - FIND(", vol", Articles_collection_modified!A497) - 5), MID(Articles_collection_modified!A497, FIND(",vol", Articles_collection_modified!A497) + 4, FIND(",", Articles_collection_modified!A497, FIND(",vol", Articles_collection_modified!A497) + 4) - FIND(",vol",Articles_collection_modified!A497) - 4))</f>
        <v>10</v>
      </c>
      <c r="D497" t="str">
        <f>IF(ISNUMBER(FIND(", 20", Articles_collection_modified!A497)), MID(Articles_collection_modified!A497, FIND(", 20", Articles_collection_modified!A497) + 2, FIND(",", Articles_collection_modified!A497, FIND(", 20", Articles_collection_modified!A497) + 2) - FIND(", 20", Articles_collection_modified!A497) - 2), MID(Articles_collection_modified!A497, FIND(",20", Articles_collection_modified!A497) + 1, FIND(",", Articles_collection_modified!A497, FIND(",20", Articles_collection_modified!A497) + 1) - FIND(",20", Articles_collection_modified!A497) - 1))</f>
        <v>2025-w14</v>
      </c>
      <c r="E497" t="str">
        <f t="shared" si="14"/>
        <v>2025</v>
      </c>
      <c r="F497" t="str">
        <f t="shared" si="15"/>
        <v>14</v>
      </c>
      <c r="G497" t="str" cm="1">
        <f t="array" ref="G497">_xlfn.TEXTJOIN(", ", TRUE, IF(ISNUMBER(SEARCH(Index!$A$8:$A$22, Articles_collection_modified!A497)), Index!$A$8:$A$22, ""))</f>
        <v>Battery, Electrification</v>
      </c>
      <c r="H497" t="str" cm="1">
        <f t="array" ref="H497">IFERROR(INDEX(Index!$A$8:$A$22, MATCH(TRUE, ISNUMBER(SEARCH(Index!$A$8:$A$22, Articles_collection_modified!A497)), 0)), "")</f>
        <v>Battery</v>
      </c>
      <c r="I497" t="str" cm="1">
        <f t="array" ref="I497">IFERROR(INDEX(Index!$A$3:$A$5, MATCH(TRUE, ISNUMBER(SEARCH(Index!$A$3:$A$5, Articles_collection_modified!A497)), 0)), "")</f>
        <v>product release</v>
      </c>
      <c r="J497" t="str" cm="1">
        <f t="array" ref="J497">IFERROR(INDEX(Index!$A$25:$A$69, MATCH(TRUE, ISNUMBER(SEARCH(Index!$A$25:$A$69, Articles_collection_modified!A497)), 0)), "")</f>
        <v>System</v>
      </c>
      <c r="K497" t="str" cm="1">
        <f t="array" ref="K497">IFERROR(INDEX(Index!$C$3:$C$5, MATCH(TRUE, ISNUMBER(SEARCH(Index!$C$3:$C$5, Articles_collection_modified!A497)), 0)), "")</f>
        <v>H1</v>
      </c>
      <c r="L497" t="str" cm="1">
        <f t="array" ref="L497">_xlfn.TEXTJOIN(", ", TRUE, IF(ISNUMBER(SEARCH(Index!$C$8:$C$58, Articles_collection_modified!A497)), Index!$C$8:$C$58, ""))</f>
        <v>ES-2</v>
      </c>
      <c r="M497" t="str" cm="1">
        <f t="array" ref="M497">_xlfn.TEXTJOIN(", ", TRUE, IFERROR(VLOOKUP(_xlfn.TEXTSPLIT(L497, ", "), Index!$C$8:$D$58, 2, FALSE), ""))</f>
        <v>Enhanced Emission Policy</v>
      </c>
      <c r="N497" t="str" cm="1">
        <f t="array" ref="N497">_xlfn.TEXTJOIN(", ", TRUE, _xlfn.UNIQUE(_xlfn.FILTERXML("&lt;t&gt;&lt;s&gt;" &amp; SUBSTITUTE(_xlfn.TEXTJOIN(", ", TRUE, _xlfn.UNIQUE(_xlfn._xlws.FILTER(IFERROR(VLOOKUP(LEFT(_xlfn.TEXTSPLIT(L497, ", "), FIND("-", _xlfn.TEXTSPLIT(L497, ", ")) - 1), Index!$F$8:$G$13, 2, FALSE), ""), IFERROR(VLOOKUP(LEFT(_xlfn.TEXTSPLIT(L497, ", "), FIND("-", _xlfn.TEXTSPLIT(L497, ", ")) - 1), Index!$F$8:$G$13, 2, FALSE), "") &lt;&gt; ""))), ", ", "&lt;/s&gt;&lt;s&gt;") &amp; "&lt;/s&gt;&lt;/t&gt;", "//s[normalize-space()]")))</f>
        <v>Ecological Sustainability</v>
      </c>
      <c r="O497" t="str" cm="1">
        <f t="array" ref="O497">IFERROR(INDEX(Index!$C$8:$C$58, MATCH(TRUE, ISNUMBER(SEARCH(Index!$C$8:$C$58, Articles_collection_modified!A497)), 0)), "")</f>
        <v>ES-2</v>
      </c>
      <c r="P497" t="str">
        <f>IFERROR(VLOOKUP(LEFT(O497, FIND("-", O497)-1), Index!$F$8:$G$13, 2, FALSE), "Not Found")</f>
        <v>Ecological Sustainability</v>
      </c>
      <c r="Q497" t="str">
        <f>IFERROR(VLOOKUP(O497, Index!$C$8:$D$58, 2, FALSE), "Not Found")</f>
        <v>Enhanced Emission Policy</v>
      </c>
    </row>
    <row r="498" spans="1:17" x14ac:dyDescent="0.3">
      <c r="A498" t="str">
        <f>LEFT(Articles_collection_modified!A498, FIND(",", Articles_collection_modified!A498) - 1)</f>
        <v>Palfinger to premiere new middle-seat truck-mounted forklift at Bauma | Industrial Vehicle Technology International</v>
      </c>
      <c r="B498" t="str">
        <f>MID(Articles_collection_modified!A498, FIND(",", Articles_collection_modified!A498) + 1, FIND(",", Articles_collection_modified!A498, FIND(",", Articles_collection_modified!A498) + 1) - FIND(",", Articles_collection_modified!A498) - 1)</f>
        <v>https://www.ivtinternational.com/news/materials-handling/palfinger-to-premiere-new-middle-seat-truck-mounted-forklift-at-bauma.html?utm_campaign=3rd%20April&amp;utm_content=READ%20MORE&amp;utm_term=https%3A%2F%2Fwww.ivtinternational.com%2Fnews%2Fmaterials-handling%2Fpalfinger-to-premiere-new-middle-seat-truck-mounted-forklift-at-bauma.html&amp;utm_medium=email&amp;utm_source=Industrial%20Vehicle%20Technology</v>
      </c>
      <c r="C498" t="str">
        <f>IF(ISNUMBER(FIND(", vol",Articles_collection_modified!A498)), MID(Articles_collection_modified!A498, FIND(", vol", Articles_collection_modified!A498) + 5, FIND(",", Articles_collection_modified!A498, FIND(", vol", Articles_collection_modified!A498) + 5) - FIND(", vol", Articles_collection_modified!A498) - 5), MID(Articles_collection_modified!A498, FIND(",vol", Articles_collection_modified!A498) + 4, FIND(",", Articles_collection_modified!A498, FIND(",vol", Articles_collection_modified!A498) + 4) - FIND(",vol",Articles_collection_modified!A498) - 4))</f>
        <v>9</v>
      </c>
      <c r="D498" t="str">
        <f>IF(ISNUMBER(FIND(", 20", Articles_collection_modified!A498)), MID(Articles_collection_modified!A498, FIND(", 20", Articles_collection_modified!A498) + 2, FIND(",", Articles_collection_modified!A498, FIND(", 20", Articles_collection_modified!A498) + 2) - FIND(", 20", Articles_collection_modified!A498) - 2), MID(Articles_collection_modified!A498, FIND(",20", Articles_collection_modified!A498) + 1, FIND(",", Articles_collection_modified!A498, FIND(",20", Articles_collection_modified!A498) + 1) - FIND(",20", Articles_collection_modified!A498) - 1))</f>
        <v>2025-w14</v>
      </c>
      <c r="E498" t="str">
        <f t="shared" si="14"/>
        <v>2025</v>
      </c>
      <c r="F498" t="str">
        <f t="shared" si="15"/>
        <v>14</v>
      </c>
      <c r="G498" t="str" cm="1">
        <f t="array" ref="G498">_xlfn.TEXTJOIN(", ", TRUE, IF(ISNUMBER(SEARCH(Index!$A$8:$A$22, Articles_collection_modified!A498)), Index!$A$8:$A$22, ""))</f>
        <v>Mobile</v>
      </c>
      <c r="H498" t="str" cm="1">
        <f t="array" ref="H498">IFERROR(INDEX(Index!$A$8:$A$22, MATCH(TRUE, ISNUMBER(SEARCH(Index!$A$8:$A$22, Articles_collection_modified!A498)), 0)), "")</f>
        <v>Mobile</v>
      </c>
      <c r="I498" t="str" cm="1">
        <f t="array" ref="I498">IFERROR(INDEX(Index!$A$3:$A$5, MATCH(TRUE, ISNUMBER(SEARCH(Index!$A$3:$A$5, Articles_collection_modified!A498)), 0)), "")</f>
        <v>product release</v>
      </c>
      <c r="J498" t="str" cm="1">
        <f t="array" ref="J498">IFERROR(INDEX(Index!$A$25:$A$69, MATCH(TRUE, ISNUMBER(SEARCH(Index!$A$25:$A$69, Articles_collection_modified!A498)), 0)), "")</f>
        <v>System</v>
      </c>
      <c r="K498" t="str" cm="1">
        <f t="array" ref="K498">IFERROR(INDEX(Index!$C$3:$C$5, MATCH(TRUE, ISNUMBER(SEARCH(Index!$C$3:$C$5, Articles_collection_modified!A498)), 0)), "")</f>
        <v>H1</v>
      </c>
      <c r="L498" t="str" cm="1">
        <f t="array" ref="L498">_xlfn.TEXTJOIN(", ", TRUE, IF(ISNUMBER(SEARCH(Index!$C$8:$C$58, Articles_collection_modified!A498)), Index!$C$8:$C$58, ""))</f>
        <v>HA-4</v>
      </c>
      <c r="M498" t="str" cm="1">
        <f t="array" ref="M498">_xlfn.TEXTJOIN(", ", TRUE, IFERROR(VLOOKUP(_xlfn.TEXTSPLIT(L498, ", "), Index!$C$8:$D$58, 2, FALSE), ""))</f>
        <v>Autonomous Material Handling</v>
      </c>
      <c r="N498" t="str" cm="1">
        <f t="array" ref="N498">_xlfn.TEXTJOIN(", ", TRUE, _xlfn.UNIQUE(_xlfn.FILTERXML("&lt;t&gt;&lt;s&gt;" &amp; SUBSTITUTE(_xlfn.TEXTJOIN(", ", TRUE, _xlfn.UNIQUE(_xlfn._xlws.FILTER(IFERROR(VLOOKUP(LEFT(_xlfn.TEXTSPLIT(L498, ", "), FIND("-", _xlfn.TEXTSPLIT(L498, ", ")) - 1), Index!$F$8:$G$13, 2, FALSE), ""), IFERROR(VLOOKUP(LEFT(_xlfn.TEXTSPLIT(L498, ", "), FIND("-", _xlfn.TEXTSPLIT(L498, ", ")) - 1), Index!$F$8:$G$13, 2, FALSE), "") &lt;&gt; ""))), ", ", "&lt;/s&gt;&lt;s&gt;") &amp; "&lt;/s&gt;&lt;/t&gt;", "//s[normalize-space()]")))</f>
        <v>Hydraulic Applications Ecosystem</v>
      </c>
      <c r="O498" t="str" cm="1">
        <f t="array" ref="O498">IFERROR(INDEX(Index!$C$8:$C$58, MATCH(TRUE, ISNUMBER(SEARCH(Index!$C$8:$C$58, Articles_collection_modified!A498)), 0)), "")</f>
        <v>HA-4</v>
      </c>
      <c r="P498" t="str">
        <f>IFERROR(VLOOKUP(LEFT(O498, FIND("-", O498)-1), Index!$F$8:$G$13, 2, FALSE), "Not Found")</f>
        <v>Hydraulic Applications Ecosystem</v>
      </c>
      <c r="Q498" t="str">
        <f>IFERROR(VLOOKUP(O498, Index!$C$8:$D$58, 2, FALSE), "Not Found")</f>
        <v>Autonomous Material Handling</v>
      </c>
    </row>
    <row r="499" spans="1:17" x14ac:dyDescent="0.3">
      <c r="A499" t="str">
        <f>LEFT(Articles_collection_modified!A499, FIND(",", Articles_collection_modified!A499) - 1)</f>
        <v>Ausa to unveil electric rough terrain forklift and new reversible dumper at Bauma | Industrial Vehicle Technology International</v>
      </c>
      <c r="B499" t="str">
        <f>MID(Articles_collection_modified!A499, FIND(",", Articles_collection_modified!A499) + 1, FIND(",", Articles_collection_modified!A499, FIND(",", Articles_collection_modified!A499) + 1) - FIND(",", Articles_collection_modified!A499) - 1)</f>
        <v>https://www.ivtinternational.com/news/construction/ausa-to-unveil-electric-rough-terrain-forklift-and-new-reversible-dumper-at-bauma.html?utm_campaign=3rd%20April&amp;utm_content=READ%20MORE&amp;utm_term=https%3A%2F%2Fwww.ivtinternational.com%2Fnews%2Fconstruction%2Fausa-to-unveil-electric-rough-terrain-forklift-and-new-reversible-dumper-at-bauma.html&amp;utm_medium=email&amp;utm_source=Industrial%20Vehicle%20Technology</v>
      </c>
      <c r="C499" t="str">
        <f>IF(ISNUMBER(FIND(", vol",Articles_collection_modified!A499)), MID(Articles_collection_modified!A499, FIND(", vol", Articles_collection_modified!A499) + 5, FIND(",", Articles_collection_modified!A499, FIND(", vol", Articles_collection_modified!A499) + 5) - FIND(", vol", Articles_collection_modified!A499) - 5), MID(Articles_collection_modified!A499, FIND(",vol", Articles_collection_modified!A499) + 4, FIND(",", Articles_collection_modified!A499, FIND(",vol", Articles_collection_modified!A499) + 4) - FIND(",vol",Articles_collection_modified!A499) - 4))</f>
        <v>10</v>
      </c>
      <c r="D499" t="str">
        <f>IF(ISNUMBER(FIND(", 20", Articles_collection_modified!A499)), MID(Articles_collection_modified!A499, FIND(", 20", Articles_collection_modified!A499) + 2, FIND(",", Articles_collection_modified!A499, FIND(", 20", Articles_collection_modified!A499) + 2) - FIND(", 20", Articles_collection_modified!A499) - 2), MID(Articles_collection_modified!A499, FIND(",20", Articles_collection_modified!A499) + 1, FIND(",", Articles_collection_modified!A499, FIND(",20", Articles_collection_modified!A499) + 1) - FIND(",20", Articles_collection_modified!A499) - 1))</f>
        <v>2025-w14</v>
      </c>
      <c r="E499" t="str">
        <f t="shared" si="14"/>
        <v>2025</v>
      </c>
      <c r="F499" t="str">
        <f t="shared" si="15"/>
        <v>14</v>
      </c>
      <c r="G499" t="str" cm="1">
        <f t="array" ref="G499">_xlfn.TEXTJOIN(", ", TRUE, IF(ISNUMBER(SEARCH(Index!$A$8:$A$22, Articles_collection_modified!A499)), Index!$A$8:$A$22, ""))</f>
        <v>Electrification, Mobile</v>
      </c>
      <c r="H499" t="str" cm="1">
        <f t="array" ref="H499">IFERROR(INDEX(Index!$A$8:$A$22, MATCH(TRUE, ISNUMBER(SEARCH(Index!$A$8:$A$22, Articles_collection_modified!A499)), 0)), "")</f>
        <v>Electrification</v>
      </c>
      <c r="I499" t="str" cm="1">
        <f t="array" ref="I499">IFERROR(INDEX(Index!$A$3:$A$5, MATCH(TRUE, ISNUMBER(SEARCH(Index!$A$3:$A$5, Articles_collection_modified!A499)), 0)), "")</f>
        <v>product release</v>
      </c>
      <c r="J499" t="str" cm="1">
        <f t="array" ref="J499">IFERROR(INDEX(Index!$A$25:$A$69, MATCH(TRUE, ISNUMBER(SEARCH(Index!$A$25:$A$69, Articles_collection_modified!A499)), 0)), "")</f>
        <v>System</v>
      </c>
      <c r="K499" t="str" cm="1">
        <f t="array" ref="K499">IFERROR(INDEX(Index!$C$3:$C$5, MATCH(TRUE, ISNUMBER(SEARCH(Index!$C$3:$C$5, Articles_collection_modified!A499)), 0)), "")</f>
        <v>H1</v>
      </c>
      <c r="L499" t="str" cm="1">
        <f t="array" ref="L499">_xlfn.TEXTJOIN(", ", TRUE, IF(ISNUMBER(SEARCH(Index!$C$8:$C$58, Articles_collection_modified!A499)), Index!$C$8:$C$58, ""))</f>
        <v>HA-4</v>
      </c>
      <c r="M499" t="str" cm="1">
        <f t="array" ref="M499">_xlfn.TEXTJOIN(", ", TRUE, IFERROR(VLOOKUP(_xlfn.TEXTSPLIT(L499, ", "), Index!$C$8:$D$58, 2, FALSE), ""))</f>
        <v>Autonomous Material Handling</v>
      </c>
      <c r="N499" t="str" cm="1">
        <f t="array" ref="N499">_xlfn.TEXTJOIN(", ", TRUE, _xlfn.UNIQUE(_xlfn.FILTERXML("&lt;t&gt;&lt;s&gt;" &amp; SUBSTITUTE(_xlfn.TEXTJOIN(", ", TRUE, _xlfn.UNIQUE(_xlfn._xlws.FILTER(IFERROR(VLOOKUP(LEFT(_xlfn.TEXTSPLIT(L499, ", "), FIND("-", _xlfn.TEXTSPLIT(L499, ", ")) - 1), Index!$F$8:$G$13, 2, FALSE), ""), IFERROR(VLOOKUP(LEFT(_xlfn.TEXTSPLIT(L499, ", "), FIND("-", _xlfn.TEXTSPLIT(L499, ", ")) - 1), Index!$F$8:$G$13, 2, FALSE), "") &lt;&gt; ""))), ", ", "&lt;/s&gt;&lt;s&gt;") &amp; "&lt;/s&gt;&lt;/t&gt;", "//s[normalize-space()]")))</f>
        <v>Hydraulic Applications Ecosystem</v>
      </c>
      <c r="O499" t="str" cm="1">
        <f t="array" ref="O499">IFERROR(INDEX(Index!$C$8:$C$58, MATCH(TRUE, ISNUMBER(SEARCH(Index!$C$8:$C$58, Articles_collection_modified!A499)), 0)), "")</f>
        <v>HA-4</v>
      </c>
      <c r="P499" t="str">
        <f>IFERROR(VLOOKUP(LEFT(O499, FIND("-", O499)-1), Index!$F$8:$G$13, 2, FALSE), "Not Found")</f>
        <v>Hydraulic Applications Ecosystem</v>
      </c>
      <c r="Q499" t="str">
        <f>IFERROR(VLOOKUP(O499, Index!$C$8:$D$58, 2, FALSE), "Not Found")</f>
        <v>Autonomous Material Handling</v>
      </c>
    </row>
    <row r="500" spans="1:17" x14ac:dyDescent="0.3">
      <c r="A500" t="str">
        <f>LEFT(Articles_collection_modified!A500, FIND(",", Articles_collection_modified!A500) - 1)</f>
        <v>Danfoss announces production launch of Editron ED3 onboard charger and ePTO | Industrial Vehicle Technology International</v>
      </c>
      <c r="B500" t="str">
        <f>MID(Articles_collection_modified!A500, FIND(",", Articles_collection_modified!A500) + 1, FIND(",", Articles_collection_modified!A500, FIND(",", Articles_collection_modified!A500) + 1) - FIND(",", Articles_collection_modified!A500) - 1)</f>
        <v>https://www.ivtinternational.com/news/fluid-power/danfoss-announces-production-launch-of-editron-ed3-onboard-charger-and-epto.html?utm_campaign=3rd%20April&amp;utm_content=READ%20MORE&amp;utm_term=https%3A%2F%2Fwww.ivtinternational.com%2Fnews%2Ffluid-power%2Fdanfoss-announces-production-launch-of-editron-ed3-onboard-charger-and-epto.html&amp;utm_medium=email&amp;utm_source=Industrial%20Vehicle%20Technology</v>
      </c>
      <c r="C500" t="str">
        <f>IF(ISNUMBER(FIND(", vol",Articles_collection_modified!A500)), MID(Articles_collection_modified!A500, FIND(", vol", Articles_collection_modified!A500) + 5, FIND(",", Articles_collection_modified!A500, FIND(", vol", Articles_collection_modified!A500) + 5) - FIND(", vol", Articles_collection_modified!A500) - 5), MID(Articles_collection_modified!A500, FIND(",vol", Articles_collection_modified!A500) + 4, FIND(",", Articles_collection_modified!A500, FIND(",vol", Articles_collection_modified!A500) + 4) - FIND(",vol",Articles_collection_modified!A500) - 4))</f>
        <v>10</v>
      </c>
      <c r="D500" t="str">
        <f>IF(ISNUMBER(FIND(", 20", Articles_collection_modified!A500)), MID(Articles_collection_modified!A500, FIND(", 20", Articles_collection_modified!A500) + 2, FIND(",", Articles_collection_modified!A500, FIND(", 20", Articles_collection_modified!A500) + 2) - FIND(", 20", Articles_collection_modified!A500) - 2), MID(Articles_collection_modified!A500, FIND(",20", Articles_collection_modified!A500) + 1, FIND(",", Articles_collection_modified!A500, FIND(",20", Articles_collection_modified!A500) + 1) - FIND(",20", Articles_collection_modified!A500) - 1))</f>
        <v>2025-w14</v>
      </c>
      <c r="E500" t="str">
        <f t="shared" si="14"/>
        <v>2025</v>
      </c>
      <c r="F500" t="str">
        <f t="shared" si="15"/>
        <v>14</v>
      </c>
      <c r="G500" t="str" cm="1">
        <f t="array" ref="G500">_xlfn.TEXTJOIN(", ", TRUE, IF(ISNUMBER(SEARCH(Index!$A$8:$A$22, Articles_collection_modified!A500)), Index!$A$8:$A$22, ""))</f>
        <v>Electrification, Electronics, Mobile</v>
      </c>
      <c r="H500" t="str" cm="1">
        <f t="array" ref="H500">IFERROR(INDEX(Index!$A$8:$A$22, MATCH(TRUE, ISNUMBER(SEARCH(Index!$A$8:$A$22, Articles_collection_modified!A500)), 0)), "")</f>
        <v>Electrification</v>
      </c>
      <c r="I500" t="str" cm="1">
        <f t="array" ref="I500">IFERROR(INDEX(Index!$A$3:$A$5, MATCH(TRUE, ISNUMBER(SEARCH(Index!$A$3:$A$5, Articles_collection_modified!A500)), 0)), "")</f>
        <v>product release</v>
      </c>
      <c r="J500" t="str" cm="1">
        <f t="array" ref="J500">IFERROR(INDEX(Index!$A$25:$A$69, MATCH(TRUE, ISNUMBER(SEARCH(Index!$A$25:$A$69, Articles_collection_modified!A500)), 0)), "")</f>
        <v>Charger</v>
      </c>
      <c r="K500" t="str" cm="1">
        <f t="array" ref="K500">IFERROR(INDEX(Index!$C$3:$C$5, MATCH(TRUE, ISNUMBER(SEARCH(Index!$C$3:$C$5, Articles_collection_modified!A500)), 0)), "")</f>
        <v>H1</v>
      </c>
      <c r="L500" t="str" cm="1">
        <f t="array" ref="L500">_xlfn.TEXTJOIN(", ", TRUE, IF(ISNUMBER(SEARCH(Index!$C$8:$C$58, Articles_collection_modified!A500)), Index!$C$8:$C$58, ""))</f>
        <v>HA-1</v>
      </c>
      <c r="M500" t="str" cm="1">
        <f t="array" ref="M500">_xlfn.TEXTJOIN(", ", TRUE, IFERROR(VLOOKUP(_xlfn.TEXTSPLIT(L500, ", "), Index!$C$8:$D$58, 2, FALSE), ""))</f>
        <v>Green &amp; Connected Construction site</v>
      </c>
      <c r="N500" t="str" cm="1">
        <f t="array" ref="N500">_xlfn.TEXTJOIN(", ", TRUE, _xlfn.UNIQUE(_xlfn.FILTERXML("&lt;t&gt;&lt;s&gt;" &amp; SUBSTITUTE(_xlfn.TEXTJOIN(", ", TRUE, _xlfn.UNIQUE(_xlfn._xlws.FILTER(IFERROR(VLOOKUP(LEFT(_xlfn.TEXTSPLIT(L500, ", "), FIND("-", _xlfn.TEXTSPLIT(L500, ", ")) - 1), Index!$F$8:$G$13, 2, FALSE), ""), IFERROR(VLOOKUP(LEFT(_xlfn.TEXTSPLIT(L500, ", "), FIND("-", _xlfn.TEXTSPLIT(L500, ", ")) - 1), Index!$F$8:$G$13, 2, FALSE), "") &lt;&gt; ""))), ", ", "&lt;/s&gt;&lt;s&gt;") &amp; "&lt;/s&gt;&lt;/t&gt;", "//s[normalize-space()]")))</f>
        <v>Hydraulic Applications Ecosystem</v>
      </c>
      <c r="O500" t="str" cm="1">
        <f t="array" ref="O500">IFERROR(INDEX(Index!$C$8:$C$58, MATCH(TRUE, ISNUMBER(SEARCH(Index!$C$8:$C$58, Articles_collection_modified!A500)), 0)), "")</f>
        <v>HA-1</v>
      </c>
      <c r="P500" t="str">
        <f>IFERROR(VLOOKUP(LEFT(O500, FIND("-", O500)-1), Index!$F$8:$G$13, 2, FALSE), "Not Found")</f>
        <v>Hydraulic Applications Ecosystem</v>
      </c>
      <c r="Q500" t="str">
        <f>IFERROR(VLOOKUP(O500, Index!$C$8:$D$58, 2, FALSE), "Not Found")</f>
        <v>Green &amp; Connected Construction site</v>
      </c>
    </row>
    <row r="501" spans="1:17" x14ac:dyDescent="0.3">
      <c r="A501" t="str">
        <f>LEFT(Articles_collection_modified!A501, FIND(",", Articles_collection_modified!A501) - 1)</f>
        <v>Hyundai wheeled excavator - On-Site Magazine</v>
      </c>
      <c r="B501" t="str">
        <f>MID(Articles_collection_modified!A501, FIND(",", Articles_collection_modified!A501) + 1, FIND(",", Articles_collection_modified!A501, FIND(",", Articles_collection_modified!A501) + 1) - FIND(",", Articles_collection_modified!A501) - 1)</f>
        <v>https://www.on-sitemag.com/products/hyundai-wheeled-excavator/?oly_enc_id=4546I9821612B9Y</v>
      </c>
      <c r="C501" t="str">
        <f>IF(ISNUMBER(FIND(", vol",Articles_collection_modified!A501)), MID(Articles_collection_modified!A501, FIND(", vol", Articles_collection_modified!A501) + 5, FIND(",", Articles_collection_modified!A501, FIND(", vol", Articles_collection_modified!A501) + 5) - FIND(", vol", Articles_collection_modified!A501) - 5), MID(Articles_collection_modified!A501, FIND(",vol", Articles_collection_modified!A501) + 4, FIND(",", Articles_collection_modified!A501, FIND(",vol", Articles_collection_modified!A501) + 4) - FIND(",vol",Articles_collection_modified!A501) - 4))</f>
        <v>9</v>
      </c>
      <c r="D501" t="str">
        <f>IF(ISNUMBER(FIND(", 20", Articles_collection_modified!A501)), MID(Articles_collection_modified!A501, FIND(", 20", Articles_collection_modified!A501) + 2, FIND(",", Articles_collection_modified!A501, FIND(", 20", Articles_collection_modified!A501) + 2) - FIND(", 20", Articles_collection_modified!A501) - 2), MID(Articles_collection_modified!A501, FIND(",20", Articles_collection_modified!A501) + 1, FIND(",", Articles_collection_modified!A501, FIND(",20", Articles_collection_modified!A501) + 1) - FIND(",20", Articles_collection_modified!A501) - 1))</f>
        <v>2025-w14</v>
      </c>
      <c r="E501" t="str">
        <f t="shared" si="14"/>
        <v>2025</v>
      </c>
      <c r="F501" t="str">
        <f t="shared" si="15"/>
        <v>14</v>
      </c>
      <c r="G501" t="str" cm="1">
        <f t="array" ref="G501">_xlfn.TEXTJOIN(", ", TRUE, IF(ISNUMBER(SEARCH(Index!$A$8:$A$22, Articles_collection_modified!A501)), Index!$A$8:$A$22, ""))</f>
        <v>Mobile</v>
      </c>
      <c r="H501" t="str" cm="1">
        <f t="array" ref="H501">IFERROR(INDEX(Index!$A$8:$A$22, MATCH(TRUE, ISNUMBER(SEARCH(Index!$A$8:$A$22, Articles_collection_modified!A501)), 0)), "")</f>
        <v>Mobile</v>
      </c>
      <c r="I501" t="str" cm="1">
        <f t="array" ref="I501">IFERROR(INDEX(Index!$A$3:$A$5, MATCH(TRUE, ISNUMBER(SEARCH(Index!$A$3:$A$5, Articles_collection_modified!A501)), 0)), "")</f>
        <v>product release</v>
      </c>
      <c r="J501" t="str" cm="1">
        <f t="array" ref="J501">IFERROR(INDEX(Index!$A$25:$A$69, MATCH(TRUE, ISNUMBER(SEARCH(Index!$A$25:$A$69, Articles_collection_modified!A501)), 0)), "")</f>
        <v>System</v>
      </c>
      <c r="K501" t="str" cm="1">
        <f t="array" ref="K501">IFERROR(INDEX(Index!$C$3:$C$5, MATCH(TRUE, ISNUMBER(SEARCH(Index!$C$3:$C$5, Articles_collection_modified!A501)), 0)), "")</f>
        <v>H1</v>
      </c>
      <c r="L501" t="str" cm="1">
        <f t="array" ref="L501">_xlfn.TEXTJOIN(", ", TRUE, IF(ISNUMBER(SEARCH(Index!$C$8:$C$58, Articles_collection_modified!A501)), Index!$C$8:$C$58, ""))</f>
        <v>HA-1</v>
      </c>
      <c r="M501" t="str" cm="1">
        <f t="array" ref="M501">_xlfn.TEXTJOIN(", ", TRUE, IFERROR(VLOOKUP(_xlfn.TEXTSPLIT(L501, ", "), Index!$C$8:$D$58, 2, FALSE), ""))</f>
        <v>Green &amp; Connected Construction site</v>
      </c>
      <c r="N501" t="str" cm="1">
        <f t="array" ref="N501">_xlfn.TEXTJOIN(", ", TRUE, _xlfn.UNIQUE(_xlfn.FILTERXML("&lt;t&gt;&lt;s&gt;" &amp; SUBSTITUTE(_xlfn.TEXTJOIN(", ", TRUE, _xlfn.UNIQUE(_xlfn._xlws.FILTER(IFERROR(VLOOKUP(LEFT(_xlfn.TEXTSPLIT(L501, ", "), FIND("-", _xlfn.TEXTSPLIT(L501, ", ")) - 1), Index!$F$8:$G$13, 2, FALSE), ""), IFERROR(VLOOKUP(LEFT(_xlfn.TEXTSPLIT(L501, ", "), FIND("-", _xlfn.TEXTSPLIT(L501, ", ")) - 1), Index!$F$8:$G$13, 2, FALSE), "") &lt;&gt; ""))), ", ", "&lt;/s&gt;&lt;s&gt;") &amp; "&lt;/s&gt;&lt;/t&gt;", "//s[normalize-space()]")))</f>
        <v>Hydraulic Applications Ecosystem</v>
      </c>
      <c r="O501" t="str" cm="1">
        <f t="array" ref="O501">IFERROR(INDEX(Index!$C$8:$C$58, MATCH(TRUE, ISNUMBER(SEARCH(Index!$C$8:$C$58, Articles_collection_modified!A501)), 0)), "")</f>
        <v>HA-1</v>
      </c>
      <c r="P501" t="str">
        <f>IFERROR(VLOOKUP(LEFT(O501, FIND("-", O501)-1), Index!$F$8:$G$13, 2, FALSE), "Not Found")</f>
        <v>Hydraulic Applications Ecosystem</v>
      </c>
      <c r="Q501" t="str">
        <f>IFERROR(VLOOKUP(O501, Index!$C$8:$D$58, 2, FALSE), "Not Found")</f>
        <v>Green &amp; Connected Construction site</v>
      </c>
    </row>
    <row r="502" spans="1:17" x14ac:dyDescent="0.3">
      <c r="A502" t="str">
        <f>LEFT(Articles_collection_modified!A502, FIND(",", Articles_collection_modified!A502) - 1)</f>
        <v>VÃ¶gele VR 500 screed - On-Site Magazine</v>
      </c>
      <c r="B502" t="str">
        <f>MID(Articles_collection_modified!A502, FIND(",", Articles_collection_modified!A502) + 1, FIND(",", Articles_collection_modified!A502, FIND(",", Articles_collection_modified!A502) + 1) - FIND(",", Articles_collection_modified!A502) - 1)</f>
        <v>https://www.on-sitemag.com/products/vogele-vr-screed/?oly_enc_id=4546I9821612B9Y</v>
      </c>
      <c r="C502" t="str">
        <f>IF(ISNUMBER(FIND(", vol",Articles_collection_modified!A502)), MID(Articles_collection_modified!A502, FIND(", vol", Articles_collection_modified!A502) + 5, FIND(",", Articles_collection_modified!A502, FIND(", vol", Articles_collection_modified!A502) + 5) - FIND(", vol", Articles_collection_modified!A502) - 5), MID(Articles_collection_modified!A502, FIND(",vol", Articles_collection_modified!A502) + 4, FIND(",", Articles_collection_modified!A502, FIND(",vol", Articles_collection_modified!A502) + 4) - FIND(",vol",Articles_collection_modified!A502) - 4))</f>
        <v>9</v>
      </c>
      <c r="D502" t="str">
        <f>IF(ISNUMBER(FIND(", 20", Articles_collection_modified!A502)), MID(Articles_collection_modified!A502, FIND(", 20", Articles_collection_modified!A502) + 2, FIND(",", Articles_collection_modified!A502, FIND(", 20", Articles_collection_modified!A502) + 2) - FIND(", 20", Articles_collection_modified!A502) - 2), MID(Articles_collection_modified!A502, FIND(",20", Articles_collection_modified!A502) + 1, FIND(",", Articles_collection_modified!A502, FIND(",20", Articles_collection_modified!A502) + 1) - FIND(",20", Articles_collection_modified!A502) - 1))</f>
        <v>2025-w13</v>
      </c>
      <c r="E502" t="str">
        <f t="shared" si="14"/>
        <v>2025</v>
      </c>
      <c r="F502" t="str">
        <f t="shared" si="15"/>
        <v>13</v>
      </c>
      <c r="G502" t="str" cm="1">
        <f t="array" ref="G502">_xlfn.TEXTJOIN(", ", TRUE, IF(ISNUMBER(SEARCH(Index!$A$8:$A$22, Articles_collection_modified!A502)), Index!$A$8:$A$22, ""))</f>
        <v>Mobile</v>
      </c>
      <c r="H502" t="str" cm="1">
        <f t="array" ref="H502">IFERROR(INDEX(Index!$A$8:$A$22, MATCH(TRUE, ISNUMBER(SEARCH(Index!$A$8:$A$22, Articles_collection_modified!A502)), 0)), "")</f>
        <v>Mobile</v>
      </c>
      <c r="I502" t="str" cm="1">
        <f t="array" ref="I502">IFERROR(INDEX(Index!$A$3:$A$5, MATCH(TRUE, ISNUMBER(SEARCH(Index!$A$3:$A$5, Articles_collection_modified!A502)), 0)), "")</f>
        <v>product release</v>
      </c>
      <c r="J502" t="str" cm="1">
        <f t="array" ref="J502">IFERROR(INDEX(Index!$A$25:$A$69, MATCH(TRUE, ISNUMBER(SEARCH(Index!$A$25:$A$69, Articles_collection_modified!A502)), 0)), "")</f>
        <v>System</v>
      </c>
      <c r="K502" t="str" cm="1">
        <f t="array" ref="K502">IFERROR(INDEX(Index!$C$3:$C$5, MATCH(TRUE, ISNUMBER(SEARCH(Index!$C$3:$C$5, Articles_collection_modified!A502)), 0)), "")</f>
        <v>H1</v>
      </c>
      <c r="L502" t="str" cm="1">
        <f t="array" ref="L502">_xlfn.TEXTJOIN(", ", TRUE, IF(ISNUMBER(SEARCH(Index!$C$8:$C$58, Articles_collection_modified!A502)), Index!$C$8:$C$58, ""))</f>
        <v>HA-1</v>
      </c>
      <c r="M502" t="str" cm="1">
        <f t="array" ref="M502">_xlfn.TEXTJOIN(", ", TRUE, IFERROR(VLOOKUP(_xlfn.TEXTSPLIT(L502, ", "), Index!$C$8:$D$58, 2, FALSE), ""))</f>
        <v>Green &amp; Connected Construction site</v>
      </c>
      <c r="N502" t="str" cm="1">
        <f t="array" ref="N502">_xlfn.TEXTJOIN(", ", TRUE, _xlfn.UNIQUE(_xlfn.FILTERXML("&lt;t&gt;&lt;s&gt;" &amp; SUBSTITUTE(_xlfn.TEXTJOIN(", ", TRUE, _xlfn.UNIQUE(_xlfn._xlws.FILTER(IFERROR(VLOOKUP(LEFT(_xlfn.TEXTSPLIT(L502, ", "), FIND("-", _xlfn.TEXTSPLIT(L502, ", ")) - 1), Index!$F$8:$G$13, 2, FALSE), ""), IFERROR(VLOOKUP(LEFT(_xlfn.TEXTSPLIT(L502, ", "), FIND("-", _xlfn.TEXTSPLIT(L502, ", ")) - 1), Index!$F$8:$G$13, 2, FALSE), "") &lt;&gt; ""))), ", ", "&lt;/s&gt;&lt;s&gt;") &amp; "&lt;/s&gt;&lt;/t&gt;", "//s[normalize-space()]")))</f>
        <v>Hydraulic Applications Ecosystem</v>
      </c>
      <c r="O502" t="str" cm="1">
        <f t="array" ref="O502">IFERROR(INDEX(Index!$C$8:$C$58, MATCH(TRUE, ISNUMBER(SEARCH(Index!$C$8:$C$58, Articles_collection_modified!A502)), 0)), "")</f>
        <v>HA-1</v>
      </c>
      <c r="P502" t="str">
        <f>IFERROR(VLOOKUP(LEFT(O502, FIND("-", O502)-1), Index!$F$8:$G$13, 2, FALSE), "Not Found")</f>
        <v>Hydraulic Applications Ecosystem</v>
      </c>
      <c r="Q502" t="str">
        <f>IFERROR(VLOOKUP(O502, Index!$C$8:$D$58, 2, FALSE), "Not Found")</f>
        <v>Green &amp; Connected Construction site</v>
      </c>
    </row>
    <row r="503" spans="1:17" x14ac:dyDescent="0.3">
      <c r="A503" t="str">
        <f>LEFT(Articles_collection_modified!A503, FIND(",", Articles_collection_modified!A503) - 1)</f>
        <v>Volvo CE and Unicontrol announce partnership for machine control technology</v>
      </c>
      <c r="B503" t="str">
        <f>MID(Articles_collection_modified!A503, FIND(",", Articles_collection_modified!A503) + 1, FIND(",", Articles_collection_modified!A503, FIND(",", Articles_collection_modified!A503) + 1) - FIND(",", Articles_collection_modified!A503) - 1)</f>
        <v>https://www.constructionbriefing.com/news/volvo-ce-and-unicontrol-announce-partnership-formachine-control-technology/8054854.article?utm_source=newsletter&amp;utm_medium=email&amp;utm_campaign=construction-technology-2025-04-03&amp;encoded_email=bS5nYXZhZ25pbkBoYXdlLmF0</v>
      </c>
      <c r="C503" t="str">
        <f>IF(ISNUMBER(FIND(", vol",Articles_collection_modified!A503)), MID(Articles_collection_modified!A503, FIND(", vol", Articles_collection_modified!A503) + 5, FIND(",", Articles_collection_modified!A503, FIND(", vol", Articles_collection_modified!A503) + 5) - FIND(", vol", Articles_collection_modified!A503) - 5), MID(Articles_collection_modified!A503, FIND(",vol", Articles_collection_modified!A503) + 4, FIND(",", Articles_collection_modified!A503, FIND(",vol", Articles_collection_modified!A503) + 4) - FIND(",vol",Articles_collection_modified!A503) - 4))</f>
        <v>9</v>
      </c>
      <c r="D503" t="str">
        <f>IF(ISNUMBER(FIND(", 20", Articles_collection_modified!A503)), MID(Articles_collection_modified!A503, FIND(", 20", Articles_collection_modified!A503) + 2, FIND(",", Articles_collection_modified!A503, FIND(", 20", Articles_collection_modified!A503) + 2) - FIND(", 20", Articles_collection_modified!A503) - 2), MID(Articles_collection_modified!A503, FIND(",20", Articles_collection_modified!A503) + 1, FIND(",", Articles_collection_modified!A503, FIND(",20", Articles_collection_modified!A503) + 1) - FIND(",20", Articles_collection_modified!A503) - 1))</f>
        <v>2025-w13</v>
      </c>
      <c r="E503" t="str">
        <f t="shared" si="14"/>
        <v>2025</v>
      </c>
      <c r="F503" t="str">
        <f t="shared" si="15"/>
        <v>13</v>
      </c>
      <c r="G503" t="str" cm="1">
        <f t="array" ref="G503">_xlfn.TEXTJOIN(", ", TRUE, IF(ISNUMBER(SEARCH(Index!$A$8:$A$22, Articles_collection_modified!A503)), Index!$A$8:$A$22, ""))</f>
        <v>Mobile</v>
      </c>
      <c r="H503" t="str" cm="1">
        <f t="array" ref="H503">IFERROR(INDEX(Index!$A$8:$A$22, MATCH(TRUE, ISNUMBER(SEARCH(Index!$A$8:$A$22, Articles_collection_modified!A503)), 0)), "")</f>
        <v>Mobile</v>
      </c>
      <c r="I503" t="str" cm="1">
        <f t="array" ref="I503">IFERROR(INDEX(Index!$A$3:$A$5, MATCH(TRUE, ISNUMBER(SEARCH(Index!$A$3:$A$5, Articles_collection_modified!A503)), 0)), "")</f>
        <v>Technology</v>
      </c>
      <c r="J503" t="str" cm="1">
        <f t="array" ref="J503">IFERROR(INDEX(Index!$A$25:$A$69, MATCH(TRUE, ISNUMBER(SEARCH(Index!$A$25:$A$69, Articles_collection_modified!A503)), 0)), "")</f>
        <v>partnership</v>
      </c>
      <c r="K503" t="str" cm="1">
        <f t="array" ref="K503">IFERROR(INDEX(Index!$C$3:$C$5, MATCH(TRUE, ISNUMBER(SEARCH(Index!$C$3:$C$5, Articles_collection_modified!A503)), 0)), "")</f>
        <v>H2</v>
      </c>
      <c r="L503" t="str" cm="1">
        <f t="array" ref="L503">_xlfn.TEXTJOIN(", ", TRUE, IF(ISNUMBER(SEARCH(Index!$C$8:$C$58, Articles_collection_modified!A503)), Index!$C$8:$C$58, ""))</f>
        <v>HA-1</v>
      </c>
      <c r="M503" t="str" cm="1">
        <f t="array" ref="M503">_xlfn.TEXTJOIN(", ", TRUE, IFERROR(VLOOKUP(_xlfn.TEXTSPLIT(L503, ", "), Index!$C$8:$D$58, 2, FALSE), ""))</f>
        <v>Green &amp; Connected Construction site</v>
      </c>
      <c r="N503" t="str" cm="1">
        <f t="array" ref="N503">_xlfn.TEXTJOIN(", ", TRUE, _xlfn.UNIQUE(_xlfn.FILTERXML("&lt;t&gt;&lt;s&gt;" &amp; SUBSTITUTE(_xlfn.TEXTJOIN(", ", TRUE, _xlfn.UNIQUE(_xlfn._xlws.FILTER(IFERROR(VLOOKUP(LEFT(_xlfn.TEXTSPLIT(L503, ", "), FIND("-", _xlfn.TEXTSPLIT(L503, ", ")) - 1), Index!$F$8:$G$13, 2, FALSE), ""), IFERROR(VLOOKUP(LEFT(_xlfn.TEXTSPLIT(L503, ", "), FIND("-", _xlfn.TEXTSPLIT(L503, ", ")) - 1), Index!$F$8:$G$13, 2, FALSE), "") &lt;&gt; ""))), ", ", "&lt;/s&gt;&lt;s&gt;") &amp; "&lt;/s&gt;&lt;/t&gt;", "//s[normalize-space()]")))</f>
        <v>Hydraulic Applications Ecosystem</v>
      </c>
      <c r="O503" t="str" cm="1">
        <f t="array" ref="O503">IFERROR(INDEX(Index!$C$8:$C$58, MATCH(TRUE, ISNUMBER(SEARCH(Index!$C$8:$C$58, Articles_collection_modified!A503)), 0)), "")</f>
        <v>HA-1</v>
      </c>
      <c r="P503" t="str">
        <f>IFERROR(VLOOKUP(LEFT(O503, FIND("-", O503)-1), Index!$F$8:$G$13, 2, FALSE), "Not Found")</f>
        <v>Hydraulic Applications Ecosystem</v>
      </c>
      <c r="Q503" t="str">
        <f>IFERROR(VLOOKUP(O503, Index!$C$8:$D$58, 2, FALSE), "Not Found")</f>
        <v>Green &amp; Connected Construction site</v>
      </c>
    </row>
    <row r="504" spans="1:17" x14ac:dyDescent="0.3">
      <c r="A504" t="str">
        <f>LEFT(Articles_collection_modified!A504, FIND(",", Articles_collection_modified!A504) - 1)</f>
        <v>Kobelco partners for remote control technology</v>
      </c>
      <c r="B504" t="str">
        <f>MID(Articles_collection_modified!A504, FIND(",", Articles_collection_modified!A504) + 1, FIND(",", Articles_collection_modified!A504, FIND(",", Articles_collection_modified!A504) + 1) - FIND(",", Articles_collection_modified!A504) - 1)</f>
        <v>https://www.constructionbriefing.com/news/kobelco-partners-with-leica-geosystems-and-xwatch-to-advance-remote-technology/8054826.article?utm_source=newsletter&amp;utm_medium=email&amp;utm_campaign=construction-technology-2025-04-03&amp;encoded_email=bS5nYXZhZ25pbkBoYXdlLmF0</v>
      </c>
      <c r="C504" t="str">
        <f>IF(ISNUMBER(FIND(", vol",Articles_collection_modified!A504)), MID(Articles_collection_modified!A504, FIND(", vol", Articles_collection_modified!A504) + 5, FIND(",", Articles_collection_modified!A504, FIND(", vol", Articles_collection_modified!A504) + 5) - FIND(", vol", Articles_collection_modified!A504) - 5), MID(Articles_collection_modified!A504, FIND(",vol", Articles_collection_modified!A504) + 4, FIND(",", Articles_collection_modified!A504, FIND(",vol", Articles_collection_modified!A504) + 4) - FIND(",vol",Articles_collection_modified!A504) - 4))</f>
        <v>9</v>
      </c>
      <c r="D504" t="str">
        <f>IF(ISNUMBER(FIND(", 20", Articles_collection_modified!A504)), MID(Articles_collection_modified!A504, FIND(", 20", Articles_collection_modified!A504) + 2, FIND(",", Articles_collection_modified!A504, FIND(", 20", Articles_collection_modified!A504) + 2) - FIND(", 20", Articles_collection_modified!A504) - 2), MID(Articles_collection_modified!A504, FIND(",20", Articles_collection_modified!A504) + 1, FIND(",", Articles_collection_modified!A504, FIND(",20", Articles_collection_modified!A504) + 1) - FIND(",20", Articles_collection_modified!A504) - 1))</f>
        <v>2025-w13</v>
      </c>
      <c r="E504" t="str">
        <f t="shared" si="14"/>
        <v>2025</v>
      </c>
      <c r="F504" t="str">
        <f t="shared" si="15"/>
        <v>13</v>
      </c>
      <c r="G504" t="str" cm="1">
        <f t="array" ref="G504">_xlfn.TEXTJOIN(", ", TRUE, IF(ISNUMBER(SEARCH(Index!$A$8:$A$22, Articles_collection_modified!A504)), Index!$A$8:$A$22, ""))</f>
        <v>Mobile</v>
      </c>
      <c r="H504" t="str" cm="1">
        <f t="array" ref="H504">IFERROR(INDEX(Index!$A$8:$A$22, MATCH(TRUE, ISNUMBER(SEARCH(Index!$A$8:$A$22, Articles_collection_modified!A504)), 0)), "")</f>
        <v>Mobile</v>
      </c>
      <c r="I504" t="str" cm="1">
        <f t="array" ref="I504">IFERROR(INDEX(Index!$A$3:$A$5, MATCH(TRUE, ISNUMBER(SEARCH(Index!$A$3:$A$5, Articles_collection_modified!A504)), 0)), "")</f>
        <v>Technology</v>
      </c>
      <c r="J504" t="str" cm="1">
        <f t="array" ref="J504">IFERROR(INDEX(Index!$A$25:$A$69, MATCH(TRUE, ISNUMBER(SEARCH(Index!$A$25:$A$69, Articles_collection_modified!A504)), 0)), "")</f>
        <v>partnership</v>
      </c>
      <c r="K504" t="str" cm="1">
        <f t="array" ref="K504">IFERROR(INDEX(Index!$C$3:$C$5, MATCH(TRUE, ISNUMBER(SEARCH(Index!$C$3:$C$5, Articles_collection_modified!A504)), 0)), "")</f>
        <v>H2</v>
      </c>
      <c r="L504" t="str" cm="1">
        <f t="array" ref="L504">_xlfn.TEXTJOIN(", ", TRUE, IF(ISNUMBER(SEARCH(Index!$C$8:$C$58, Articles_collection_modified!A504)), Index!$C$8:$C$58, ""))</f>
        <v>HA-1</v>
      </c>
      <c r="M504" t="str" cm="1">
        <f t="array" ref="M504">_xlfn.TEXTJOIN(", ", TRUE, IFERROR(VLOOKUP(_xlfn.TEXTSPLIT(L504, ", "), Index!$C$8:$D$58, 2, FALSE), ""))</f>
        <v>Green &amp; Connected Construction site</v>
      </c>
      <c r="N504" t="str" cm="1">
        <f t="array" ref="N504">_xlfn.TEXTJOIN(", ", TRUE, _xlfn.UNIQUE(_xlfn.FILTERXML("&lt;t&gt;&lt;s&gt;" &amp; SUBSTITUTE(_xlfn.TEXTJOIN(", ", TRUE, _xlfn.UNIQUE(_xlfn._xlws.FILTER(IFERROR(VLOOKUP(LEFT(_xlfn.TEXTSPLIT(L504, ", "), FIND("-", _xlfn.TEXTSPLIT(L504, ", ")) - 1), Index!$F$8:$G$13, 2, FALSE), ""), IFERROR(VLOOKUP(LEFT(_xlfn.TEXTSPLIT(L504, ", "), FIND("-", _xlfn.TEXTSPLIT(L504, ", ")) - 1), Index!$F$8:$G$13, 2, FALSE), "") &lt;&gt; ""))), ", ", "&lt;/s&gt;&lt;s&gt;") &amp; "&lt;/s&gt;&lt;/t&gt;", "//s[normalize-space()]")))</f>
        <v>Hydraulic Applications Ecosystem</v>
      </c>
      <c r="O504" t="str" cm="1">
        <f t="array" ref="O504">IFERROR(INDEX(Index!$C$8:$C$58, MATCH(TRUE, ISNUMBER(SEARCH(Index!$C$8:$C$58, Articles_collection_modified!A504)), 0)), "")</f>
        <v>HA-1</v>
      </c>
      <c r="P504" t="str">
        <f>IFERROR(VLOOKUP(LEFT(O504, FIND("-", O504)-1), Index!$F$8:$G$13, 2, FALSE), "Not Found")</f>
        <v>Hydraulic Applications Ecosystem</v>
      </c>
      <c r="Q504" t="str">
        <f>IFERROR(VLOOKUP(O504, Index!$C$8:$D$58, 2, FALSE), "Not Found")</f>
        <v>Green &amp; Connected Construction site</v>
      </c>
    </row>
    <row r="505" spans="1:17" x14ac:dyDescent="0.3">
      <c r="A505" t="str">
        <f>LEFT(Articles_collection_modified!A505, FIND(",", Articles_collection_modified!A505) - 1)</f>
        <v>AFC takes next step with portable hydrogen â€˜crackerâ€™</v>
      </c>
      <c r="B505" t="str">
        <f>MID(Articles_collection_modified!A505, FIND(",", Articles_collection_modified!A505) + 1, FIND(",", Articles_collection_modified!A505, FIND(",", Articles_collection_modified!A505) + 1) - FIND(",", Articles_collection_modified!A505) - 1)</f>
        <v>https://www.constructionbriefing.com/news/afc-takes-next-step-with-portable-hydrogen-production-unit/8054648.article?utm_source=newsletter&amp;utm_medium=email&amp;utm_campaign=construction-technology-2025-04-03&amp;encoded_email=bS5nYXZhZ25pbkBoYXdlLmF0</v>
      </c>
      <c r="C505" t="str">
        <f>IF(ISNUMBER(FIND(", vol",Articles_collection_modified!A505)), MID(Articles_collection_modified!A505, FIND(", vol", Articles_collection_modified!A505) + 5, FIND(",", Articles_collection_modified!A505, FIND(", vol", Articles_collection_modified!A505) + 5) - FIND(", vol", Articles_collection_modified!A505) - 5), MID(Articles_collection_modified!A505, FIND(",vol", Articles_collection_modified!A505) + 4, FIND(",", Articles_collection_modified!A505, FIND(",vol", Articles_collection_modified!A505) + 4) - FIND(",vol",Articles_collection_modified!A505) - 4))</f>
        <v>9</v>
      </c>
      <c r="D505" t="str">
        <f>IF(ISNUMBER(FIND(", 20", Articles_collection_modified!A505)), MID(Articles_collection_modified!A505, FIND(", 20", Articles_collection_modified!A505) + 2, FIND(",", Articles_collection_modified!A505, FIND(", 20", Articles_collection_modified!A505) + 2) - FIND(", 20", Articles_collection_modified!A505) - 2), MID(Articles_collection_modified!A505, FIND(",20", Articles_collection_modified!A505) + 1, FIND(",", Articles_collection_modified!A505, FIND(",20", Articles_collection_modified!A505) + 1) - FIND(",20", Articles_collection_modified!A505) - 1))</f>
        <v>2025-w13</v>
      </c>
      <c r="E505" t="str">
        <f t="shared" si="14"/>
        <v>2025</v>
      </c>
      <c r="F505" t="str">
        <f t="shared" si="15"/>
        <v>13</v>
      </c>
      <c r="G505" t="str" cm="1">
        <f t="array" ref="G505">_xlfn.TEXTJOIN(", ", TRUE, IF(ISNUMBER(SEARCH(Index!$A$8:$A$22, Articles_collection_modified!A505)), Index!$A$8:$A$22, ""))</f>
        <v>Sustainability</v>
      </c>
      <c r="H505" t="str" cm="1">
        <f t="array" ref="H505">IFERROR(INDEX(Index!$A$8:$A$22, MATCH(TRUE, ISNUMBER(SEARCH(Index!$A$8:$A$22, Articles_collection_modified!A505)), 0)), "")</f>
        <v>Sustainability</v>
      </c>
      <c r="I505" t="str" cm="1">
        <f t="array" ref="I505">IFERROR(INDEX(Index!$A$3:$A$5, MATCH(TRUE, ISNUMBER(SEARCH(Index!$A$3:$A$5, Articles_collection_modified!A505)), 0)), "")</f>
        <v>Technology</v>
      </c>
      <c r="J505" t="str" cm="1">
        <f t="array" ref="J505">IFERROR(INDEX(Index!$A$25:$A$69, MATCH(TRUE, ISNUMBER(SEARCH(Index!$A$25:$A$69, Articles_collection_modified!A505)), 0)), "")</f>
        <v>Energy Generation</v>
      </c>
      <c r="K505" t="str" cm="1">
        <f t="array" ref="K505">IFERROR(INDEX(Index!$C$3:$C$5, MATCH(TRUE, ISNUMBER(SEARCH(Index!$C$3:$C$5, Articles_collection_modified!A505)), 0)), "")</f>
        <v>H2</v>
      </c>
      <c r="L505" t="str" cm="1">
        <f t="array" ref="L505">_xlfn.TEXTJOIN(", ", TRUE, IF(ISNUMBER(SEARCH(Index!$C$8:$C$58, Articles_collection_modified!A505)), Index!$C$8:$C$58, ""))</f>
        <v>ES-2, NB-6</v>
      </c>
      <c r="M505" t="str" cm="1">
        <f t="array" ref="M505">_xlfn.TEXTJOIN(", ", TRUE, IFERROR(VLOOKUP(_xlfn.TEXTSPLIT(L505, ", "), Index!$C$8:$D$58, 2, FALSE), ""))</f>
        <v>Enhanced Emission Policy, Green Energy System</v>
      </c>
      <c r="N505" t="str" cm="1">
        <f t="array" ref="N505">_xlfn.TEXTJOIN(", ", TRUE, _xlfn.UNIQUE(_xlfn.FILTERXML("&lt;t&gt;&lt;s&gt;" &amp; SUBSTITUTE(_xlfn.TEXTJOIN(", ", TRUE, _xlfn.UNIQUE(_xlfn._xlws.FILTER(IFERROR(VLOOKUP(LEFT(_xlfn.TEXTSPLIT(L505, ", "), FIND("-", _xlfn.TEXTSPLIT(L505, ", ")) - 1), Index!$F$8:$G$13, 2, FALSE), ""), IFERROR(VLOOKUP(LEFT(_xlfn.TEXTSPLIT(L505, ", "), FIND("-", _xlfn.TEXTSPLIT(L505, ", ")) - 1), Index!$F$8:$G$13, 2, FALSE), "") &lt;&gt; ""))), ", ", "&lt;/s&gt;&lt;s&gt;") &amp; "&lt;/s&gt;&lt;/t&gt;", "//s[normalize-space()]")))</f>
        <v>Ecological Sustainability, New Business</v>
      </c>
      <c r="O505" t="str" cm="1">
        <f t="array" ref="O505">IFERROR(INDEX(Index!$C$8:$C$58, MATCH(TRUE, ISNUMBER(SEARCH(Index!$C$8:$C$58, Articles_collection_modified!A505)), 0)), "")</f>
        <v>ES-2</v>
      </c>
      <c r="P505" t="str">
        <f>IFERROR(VLOOKUP(LEFT(O505, FIND("-", O505)-1), Index!$F$8:$G$13, 2, FALSE), "Not Found")</f>
        <v>Ecological Sustainability</v>
      </c>
      <c r="Q505" t="str">
        <f>IFERROR(VLOOKUP(O505, Index!$C$8:$D$58, 2, FALSE), "Not Found")</f>
        <v>Enhanced Emission Policy</v>
      </c>
    </row>
    <row r="506" spans="1:17" x14ac:dyDescent="0.3">
      <c r="A506" t="str">
        <f>LEFT(Articles_collection_modified!A506, FIND(",", Articles_collection_modified!A506) - 1)</f>
        <v>Mecalac expands MTX models and adds electrics</v>
      </c>
      <c r="B506" t="str">
        <f>MID(Articles_collection_modified!A506, FIND(",", Articles_collection_modified!A506) + 1, FIND(",", Articles_collection_modified!A506, FIND(",", Articles_collection_modified!A506) + 1) - FIND(",", Articles_collection_modified!A506) - 1)</f>
        <v>https://www.powerprogress.com/news/mecalac-expands-mtx-models-and-adds-electrics/8054642.article?utm_source=newsletter&amp;utm_medium=email&amp;utm_campaign=power-briefing-2025-03-26&amp;encoded_email=bS5nYXZhZ25pbkBoYXdlLmF0</v>
      </c>
      <c r="C506" t="str">
        <f>IF(ISNUMBER(FIND(", vol",Articles_collection_modified!A506)), MID(Articles_collection_modified!A506, FIND(", vol", Articles_collection_modified!A506) + 5, FIND(",", Articles_collection_modified!A506, FIND(", vol", Articles_collection_modified!A506) + 5) - FIND(", vol", Articles_collection_modified!A506) - 5), MID(Articles_collection_modified!A506, FIND(",vol", Articles_collection_modified!A506) + 4, FIND(",", Articles_collection_modified!A506, FIND(",vol", Articles_collection_modified!A506) + 4) - FIND(",vol",Articles_collection_modified!A506) - 4))</f>
        <v>9</v>
      </c>
      <c r="D506" t="str">
        <f>IF(ISNUMBER(FIND(", 20", Articles_collection_modified!A506)), MID(Articles_collection_modified!A506, FIND(", 20", Articles_collection_modified!A506) + 2, FIND(",", Articles_collection_modified!A506, FIND(", 20", Articles_collection_modified!A506) + 2) - FIND(", 20", Articles_collection_modified!A506) - 2), MID(Articles_collection_modified!A506, FIND(",20", Articles_collection_modified!A506) + 1, FIND(",", Articles_collection_modified!A506, FIND(",20", Articles_collection_modified!A506) + 1) - FIND(",20", Articles_collection_modified!A506) - 1))</f>
        <v>2025-w13</v>
      </c>
      <c r="E506" t="str">
        <f t="shared" si="14"/>
        <v>2025</v>
      </c>
      <c r="F506" t="str">
        <f t="shared" si="15"/>
        <v>13</v>
      </c>
      <c r="G506" t="str" cm="1">
        <f t="array" ref="G506">_xlfn.TEXTJOIN(", ", TRUE, IF(ISNUMBER(SEARCH(Index!$A$8:$A$22, Articles_collection_modified!A506)), Index!$A$8:$A$22, ""))</f>
        <v>Mobile</v>
      </c>
      <c r="H506" t="str" cm="1">
        <f t="array" ref="H506">IFERROR(INDEX(Index!$A$8:$A$22, MATCH(TRUE, ISNUMBER(SEARCH(Index!$A$8:$A$22, Articles_collection_modified!A506)), 0)), "")</f>
        <v>Mobile</v>
      </c>
      <c r="I506" t="str" cm="1">
        <f t="array" ref="I506">IFERROR(INDEX(Index!$A$3:$A$5, MATCH(TRUE, ISNUMBER(SEARCH(Index!$A$3:$A$5, Articles_collection_modified!A506)), 0)), "")</f>
        <v>product release</v>
      </c>
      <c r="J506" t="str" cm="1">
        <f t="array" ref="J506">IFERROR(INDEX(Index!$A$25:$A$69, MATCH(TRUE, ISNUMBER(SEARCH(Index!$A$25:$A$69, Articles_collection_modified!A506)), 0)), "")</f>
        <v>System</v>
      </c>
      <c r="K506" t="str" cm="1">
        <f t="array" ref="K506">IFERROR(INDEX(Index!$C$3:$C$5, MATCH(TRUE, ISNUMBER(SEARCH(Index!$C$3:$C$5, Articles_collection_modified!A506)), 0)), "")</f>
        <v>H1</v>
      </c>
      <c r="L506" t="str" cm="1">
        <f t="array" ref="L506">_xlfn.TEXTJOIN(", ", TRUE, IF(ISNUMBER(SEARCH(Index!$C$8:$C$58, Articles_collection_modified!A506)), Index!$C$8:$C$58, ""))</f>
        <v>ES-2, HA-1</v>
      </c>
      <c r="M506" t="str" cm="1">
        <f t="array" ref="M506">_xlfn.TEXTJOIN(", ", TRUE, IFERROR(VLOOKUP(_xlfn.TEXTSPLIT(L506, ", "), Index!$C$8:$D$58, 2, FALSE), ""))</f>
        <v>Enhanced Emission Policy, Green &amp; Connected Construction site</v>
      </c>
      <c r="N506" t="str" cm="1">
        <f t="array" ref="N506">_xlfn.TEXTJOIN(", ", TRUE, _xlfn.UNIQUE(_xlfn.FILTERXML("&lt;t&gt;&lt;s&gt;" &amp; SUBSTITUTE(_xlfn.TEXTJOIN(", ", TRUE, _xlfn.UNIQUE(_xlfn._xlws.FILTER(IFERROR(VLOOKUP(LEFT(_xlfn.TEXTSPLIT(L506, ", "), FIND("-", _xlfn.TEXTSPLIT(L506, ", ")) - 1), Index!$F$8:$G$13, 2, FALSE), ""), IFERROR(VLOOKUP(LEFT(_xlfn.TEXTSPLIT(L506, ", "), FIND("-", _xlfn.TEXTSPLIT(L506, ", ")) - 1), Index!$F$8:$G$13, 2, FALSE), "") &lt;&gt; ""))), ", ", "&lt;/s&gt;&lt;s&gt;") &amp; "&lt;/s&gt;&lt;/t&gt;", "//s[normalize-space()]")))</f>
        <v>Ecological Sustainability, Hydraulic Applications Ecosystem</v>
      </c>
      <c r="O506" t="str" cm="1">
        <f t="array" ref="O506">IFERROR(INDEX(Index!$C$8:$C$58, MATCH(TRUE, ISNUMBER(SEARCH(Index!$C$8:$C$58, Articles_collection_modified!A506)), 0)), "")</f>
        <v>ES-2</v>
      </c>
      <c r="P506" t="str">
        <f>IFERROR(VLOOKUP(LEFT(O506, FIND("-", O506)-1), Index!$F$8:$G$13, 2, FALSE), "Not Found")</f>
        <v>Ecological Sustainability</v>
      </c>
      <c r="Q506" t="str">
        <f>IFERROR(VLOOKUP(O506, Index!$C$8:$D$58, 2, FALSE), "Not Found")</f>
        <v>Enhanced Emission Policy</v>
      </c>
    </row>
    <row r="507" spans="1:17" x14ac:dyDescent="0.3">
      <c r="A507" t="str">
        <f>LEFT(Articles_collection_modified!A507, FIND(",", Articles_collection_modified!A507) - 1)</f>
        <v>POWR2â€™s latest mobile BESS tech on display</v>
      </c>
      <c r="B507" t="str">
        <f>MID(Articles_collection_modified!A507, FIND(",", Articles_collection_modified!A507) + 1, FIND(",", Articles_collection_modified!A507, FIND(",", Articles_collection_modified!A507) + 1) - FIND(",", Articles_collection_modified!A507) - 1)</f>
        <v>https://www.internationalrentalnews.com/news/1-prepares-for-european-expansion/8051571.article?zephr_sso_ott=364sPW</v>
      </c>
      <c r="C507" t="str">
        <f>IF(ISNUMBER(FIND(", vol",Articles_collection_modified!A507)), MID(Articles_collection_modified!A507, FIND(", vol", Articles_collection_modified!A507) + 5, FIND(",", Articles_collection_modified!A507, FIND(", vol", Articles_collection_modified!A507) + 5) - FIND(", vol", Articles_collection_modified!A507) - 5), MID(Articles_collection_modified!A507, FIND(",vol", Articles_collection_modified!A507) + 4, FIND(",", Articles_collection_modified!A507, FIND(",vol", Articles_collection_modified!A507) + 4) - FIND(",vol",Articles_collection_modified!A507) - 4))</f>
        <v>9</v>
      </c>
      <c r="D507" t="str">
        <f>IF(ISNUMBER(FIND(", 20", Articles_collection_modified!A507)), MID(Articles_collection_modified!A507, FIND(", 20", Articles_collection_modified!A507) + 2, FIND(",", Articles_collection_modified!A507, FIND(", 20", Articles_collection_modified!A507) + 2) - FIND(", 20", Articles_collection_modified!A507) - 2), MID(Articles_collection_modified!A507, FIND(",20", Articles_collection_modified!A507) + 1, FIND(",", Articles_collection_modified!A507, FIND(",20", Articles_collection_modified!A507) + 1) - FIND(",20", Articles_collection_modified!A507) - 1))</f>
        <v>2025-w11</v>
      </c>
      <c r="E507" t="str">
        <f t="shared" si="14"/>
        <v>2025</v>
      </c>
      <c r="F507" t="str">
        <f t="shared" si="15"/>
        <v>11</v>
      </c>
      <c r="G507" t="str" cm="1">
        <f t="array" ref="G507">_xlfn.TEXTJOIN(", ", TRUE, IF(ISNUMBER(SEARCH(Index!$A$8:$A$22, Articles_collection_modified!A507)), Index!$A$8:$A$22, ""))</f>
        <v>Battery, Mobile</v>
      </c>
      <c r="H507" t="str" cm="1">
        <f t="array" ref="H507">IFERROR(INDEX(Index!$A$8:$A$22, MATCH(TRUE, ISNUMBER(SEARCH(Index!$A$8:$A$22, Articles_collection_modified!A507)), 0)), "")</f>
        <v>Battery</v>
      </c>
      <c r="I507" t="str" cm="1">
        <f t="array" ref="I507">IFERROR(INDEX(Index!$A$3:$A$5, MATCH(TRUE, ISNUMBER(SEARCH(Index!$A$3:$A$5, Articles_collection_modified!A507)), 0)), "")</f>
        <v>SEEP</v>
      </c>
      <c r="J507" t="str" cm="1">
        <f t="array" ref="J507">IFERROR(INDEX(Index!$A$25:$A$69, MATCH(TRUE, ISNUMBER(SEARCH(Index!$A$25:$A$69, Articles_collection_modified!A507)), 0)), "")</f>
        <v>market development</v>
      </c>
      <c r="K507" t="str" cm="1">
        <f t="array" ref="K507">IFERROR(INDEX(Index!$C$3:$C$5, MATCH(TRUE, ISNUMBER(SEARCH(Index!$C$3:$C$5, Articles_collection_modified!A507)), 0)), "")</f>
        <v>H1</v>
      </c>
      <c r="L507" t="str" cm="1">
        <f t="array" ref="L507">_xlfn.TEXTJOIN(", ", TRUE, IF(ISNUMBER(SEARCH(Index!$C$8:$C$58, Articles_collection_modified!A507)), Index!$C$8:$C$58, ""))</f>
        <v>ES-1, ES-2, HA-1</v>
      </c>
      <c r="M507" t="str" cm="1">
        <f t="array" ref="M507">_xlfn.TEXTJOIN(", ", TRUE, IFERROR(VLOOKUP(_xlfn.TEXTSPLIT(L507, ", "), Index!$C$8:$D$58, 2, FALSE), ""))</f>
        <v>Green Cities, Enhanced Emission Policy, Green &amp; Connected Construction site</v>
      </c>
      <c r="N507" t="str" cm="1">
        <f t="array" ref="N507">_xlfn.TEXTJOIN(", ", TRUE, _xlfn.UNIQUE(_xlfn.FILTERXML("&lt;t&gt;&lt;s&gt;" &amp; SUBSTITUTE(_xlfn.TEXTJOIN(", ", TRUE, _xlfn.UNIQUE(_xlfn._xlws.FILTER(IFERROR(VLOOKUP(LEFT(_xlfn.TEXTSPLIT(L507, ", "), FIND("-", _xlfn.TEXTSPLIT(L507, ", ")) - 1), Index!$F$8:$G$13, 2, FALSE), ""), IFERROR(VLOOKUP(LEFT(_xlfn.TEXTSPLIT(L507, ", "), FIND("-", _xlfn.TEXTSPLIT(L507, ", ")) - 1), Index!$F$8:$G$13, 2, FALSE), "") &lt;&gt; ""))), ", ", "&lt;/s&gt;&lt;s&gt;") &amp; "&lt;/s&gt;&lt;/t&gt;", "//s[normalize-space()]")))</f>
        <v>Ecological Sustainability, Hydraulic Applications Ecosystem</v>
      </c>
      <c r="O507" t="str" cm="1">
        <f t="array" ref="O507">IFERROR(INDEX(Index!$C$8:$C$58, MATCH(TRUE, ISNUMBER(SEARCH(Index!$C$8:$C$58, Articles_collection_modified!A507)), 0)), "")</f>
        <v>ES-1</v>
      </c>
      <c r="P507" t="str">
        <f>IFERROR(VLOOKUP(LEFT(O507, FIND("-", O507)-1), Index!$F$8:$G$13, 2, FALSE), "Not Found")</f>
        <v>Ecological Sustainability</v>
      </c>
      <c r="Q507" t="str">
        <f>IFERROR(VLOOKUP(O507, Index!$C$8:$D$58, 2, FALSE), "Not Found")</f>
        <v>Green Cities</v>
      </c>
    </row>
    <row r="508" spans="1:17" x14ac:dyDescent="0.3">
      <c r="A508" t="str">
        <f>LEFT(Articles_collection_modified!A508, FIND(",", Articles_collection_modified!A508) - 1)</f>
        <v>Caterpillar to show â€œlatest advancementsâ€ in equipment and tech at Bauma</v>
      </c>
      <c r="B508" t="str">
        <f>MID(Articles_collection_modified!A508, FIND(",", Articles_collection_modified!A508) + 1, FIND(",", Articles_collection_modified!A508, FIND(",", Articles_collection_modified!A508) + 1) - FIND(",", Articles_collection_modified!A508) - 1)</f>
        <v>https://www.constructionbriefing.com/news/caterpillar-to-show-latest-advancements-in-equipment-and-tech-at-bauma/8054427.article?utm_source=newsletter&amp;utm_medium=email&amp;utm_campaign=construction-europe-2025-03-26&amp;encoded_email=bS5nYXZhZ25pbkBoYXdlLmF0</v>
      </c>
      <c r="C508" t="str">
        <f>IF(ISNUMBER(FIND(", vol",Articles_collection_modified!A508)), MID(Articles_collection_modified!A508, FIND(", vol", Articles_collection_modified!A508) + 5, FIND(",", Articles_collection_modified!A508, FIND(", vol", Articles_collection_modified!A508) + 5) - FIND(", vol", Articles_collection_modified!A508) - 5), MID(Articles_collection_modified!A508, FIND(",vol", Articles_collection_modified!A508) + 4, FIND(",", Articles_collection_modified!A508, FIND(",vol", Articles_collection_modified!A508) + 4) - FIND(",vol",Articles_collection_modified!A508) - 4))</f>
        <v>9</v>
      </c>
      <c r="D508" t="str">
        <f>IF(ISNUMBER(FIND(", 20", Articles_collection_modified!A508)), MID(Articles_collection_modified!A508, FIND(", 20", Articles_collection_modified!A508) + 2, FIND(",", Articles_collection_modified!A508, FIND(", 20", Articles_collection_modified!A508) + 2) - FIND(", 20", Articles_collection_modified!A508) - 2), MID(Articles_collection_modified!A508, FIND(",20", Articles_collection_modified!A508) + 1, FIND(",", Articles_collection_modified!A508, FIND(",20", Articles_collection_modified!A508) + 1) - FIND(",20", Articles_collection_modified!A508) - 1))</f>
        <v>2025-w12</v>
      </c>
      <c r="E508" t="str">
        <f t="shared" si="14"/>
        <v>2025</v>
      </c>
      <c r="F508" t="str">
        <f t="shared" si="15"/>
        <v>12</v>
      </c>
      <c r="G508" t="str" cm="1">
        <f t="array" ref="G508">_xlfn.TEXTJOIN(", ", TRUE, IF(ISNUMBER(SEARCH(Index!$A$8:$A$22, Articles_collection_modified!A508)), Index!$A$8:$A$22, ""))</f>
        <v>Mobile</v>
      </c>
      <c r="H508" t="str" cm="1">
        <f t="array" ref="H508">IFERROR(INDEX(Index!$A$8:$A$22, MATCH(TRUE, ISNUMBER(SEARCH(Index!$A$8:$A$22, Articles_collection_modified!A508)), 0)), "")</f>
        <v>Mobile</v>
      </c>
      <c r="I508" t="str" cm="1">
        <f t="array" ref="I508">IFERROR(INDEX(Index!$A$3:$A$5, MATCH(TRUE, ISNUMBER(SEARCH(Index!$A$3:$A$5, Articles_collection_modified!A508)), 0)), "")</f>
        <v>SEEP</v>
      </c>
      <c r="J508" t="str" cm="1">
        <f t="array" ref="J508">IFERROR(INDEX(Index!$A$25:$A$69, MATCH(TRUE, ISNUMBER(SEARCH(Index!$A$25:$A$69, Articles_collection_modified!A508)), 0)), "")</f>
        <v>market development</v>
      </c>
      <c r="K508" t="str" cm="1">
        <f t="array" ref="K508">IFERROR(INDEX(Index!$C$3:$C$5, MATCH(TRUE, ISNUMBER(SEARCH(Index!$C$3:$C$5, Articles_collection_modified!A508)), 0)), "")</f>
        <v>H1</v>
      </c>
      <c r="L508" t="str" cm="1">
        <f t="array" ref="L508">_xlfn.TEXTJOIN(", ", TRUE, IF(ISNUMBER(SEARCH(Index!$C$8:$C$58, Articles_collection_modified!A508)), Index!$C$8:$C$58, ""))</f>
        <v>ES-2</v>
      </c>
      <c r="M508" t="str" cm="1">
        <f t="array" ref="M508">_xlfn.TEXTJOIN(", ", TRUE, IFERROR(VLOOKUP(_xlfn.TEXTSPLIT(L508, ", "), Index!$C$8:$D$58, 2, FALSE), ""))</f>
        <v>Enhanced Emission Policy</v>
      </c>
      <c r="N508" t="str" cm="1">
        <f t="array" ref="N508">_xlfn.TEXTJOIN(", ", TRUE, _xlfn.UNIQUE(_xlfn.FILTERXML("&lt;t&gt;&lt;s&gt;" &amp; SUBSTITUTE(_xlfn.TEXTJOIN(", ", TRUE, _xlfn.UNIQUE(_xlfn._xlws.FILTER(IFERROR(VLOOKUP(LEFT(_xlfn.TEXTSPLIT(L508, ", "), FIND("-", _xlfn.TEXTSPLIT(L508, ", ")) - 1), Index!$F$8:$G$13, 2, FALSE), ""), IFERROR(VLOOKUP(LEFT(_xlfn.TEXTSPLIT(L508, ", "), FIND("-", _xlfn.TEXTSPLIT(L508, ", ")) - 1), Index!$F$8:$G$13, 2, FALSE), "") &lt;&gt; ""))), ", ", "&lt;/s&gt;&lt;s&gt;") &amp; "&lt;/s&gt;&lt;/t&gt;", "//s[normalize-space()]")))</f>
        <v>Ecological Sustainability</v>
      </c>
      <c r="O508" t="str" cm="1">
        <f t="array" ref="O508">IFERROR(INDEX(Index!$C$8:$C$58, MATCH(TRUE, ISNUMBER(SEARCH(Index!$C$8:$C$58, Articles_collection_modified!A508)), 0)), "")</f>
        <v>ES-2</v>
      </c>
      <c r="P508" t="str">
        <f>IFERROR(VLOOKUP(LEFT(O508, FIND("-", O508)-1), Index!$F$8:$G$13, 2, FALSE), "Not Found")</f>
        <v>Ecological Sustainability</v>
      </c>
      <c r="Q508" t="str">
        <f>IFERROR(VLOOKUP(O508, Index!$C$8:$D$58, 2, FALSE), "Not Found")</f>
        <v>Enhanced Emission Policy</v>
      </c>
    </row>
    <row r="509" spans="1:17" x14ac:dyDescent="0.3">
      <c r="A509" t="str">
        <f>LEFT(Articles_collection_modified!A509, FIND(",", Articles_collection_modified!A509) - 1)</f>
        <v>OberflÃ¤chenschutz fÃ¼r Aluminium</v>
      </c>
      <c r="B509" t="str">
        <f>MID(Articles_collection_modified!A509, FIND(",", Articles_collection_modified!A509) + 1, FIND(",", Articles_collection_modified!A509, FIND(",", Articles_collection_modified!A509) + 1) - FIND(",", Articles_collection_modified!A509) - 1)</f>
        <v>https://www.antriebstechnik.de/oberflaechenschutz-fuer-aluminium/</v>
      </c>
      <c r="C509" t="str">
        <f>IF(ISNUMBER(FIND(", vol",Articles_collection_modified!A509)), MID(Articles_collection_modified!A509, FIND(", vol", Articles_collection_modified!A509) + 5, FIND(",", Articles_collection_modified!A509, FIND(", vol", Articles_collection_modified!A509) + 5) - FIND(", vol", Articles_collection_modified!A509) - 5), MID(Articles_collection_modified!A509, FIND(",vol", Articles_collection_modified!A509) + 4, FIND(",", Articles_collection_modified!A509, FIND(",vol", Articles_collection_modified!A509) + 4) - FIND(",vol",Articles_collection_modified!A509) - 4))</f>
        <v>9</v>
      </c>
      <c r="D509" t="str">
        <f>IF(ISNUMBER(FIND(", 20", Articles_collection_modified!A509)), MID(Articles_collection_modified!A509, FIND(", 20", Articles_collection_modified!A509) + 2, FIND(",", Articles_collection_modified!A509, FIND(", 20", Articles_collection_modified!A509) + 2) - FIND(", 20", Articles_collection_modified!A509) - 2), MID(Articles_collection_modified!A509, FIND(",20", Articles_collection_modified!A509) + 1, FIND(",", Articles_collection_modified!A509, FIND(",20", Articles_collection_modified!A509) + 1) - FIND(",20", Articles_collection_modified!A509) - 1))</f>
        <v>2025-w12</v>
      </c>
      <c r="E509" t="str">
        <f t="shared" si="14"/>
        <v>2025</v>
      </c>
      <c r="F509" t="str">
        <f t="shared" si="15"/>
        <v>12</v>
      </c>
      <c r="G509" t="str" cm="1">
        <f t="array" ref="G509">_xlfn.TEXTJOIN(", ", TRUE, IF(ISNUMBER(SEARCH(Index!$A$8:$A$22, Articles_collection_modified!A509)), Index!$A$8:$A$22, ""))</f>
        <v>Hydraulics</v>
      </c>
      <c r="H509" t="str" cm="1">
        <f t="array" ref="H509">IFERROR(INDEX(Index!$A$8:$A$22, MATCH(TRUE, ISNUMBER(SEARCH(Index!$A$8:$A$22, Articles_collection_modified!A509)), 0)), "")</f>
        <v>Hydraulics</v>
      </c>
      <c r="I509" t="str" cm="1">
        <f t="array" ref="I509">IFERROR(INDEX(Index!$A$3:$A$5, MATCH(TRUE, ISNUMBER(SEARCH(Index!$A$3:$A$5, Articles_collection_modified!A509)), 0)), "")</f>
        <v>Technology</v>
      </c>
      <c r="J509" t="str" cm="1">
        <f t="array" ref="J509">IFERROR(INDEX(Index!$A$25:$A$69, MATCH(TRUE, ISNUMBER(SEARCH(Index!$A$25:$A$69, Articles_collection_modified!A509)), 0)), "")</f>
        <v>Materials</v>
      </c>
      <c r="K509" t="str" cm="1">
        <f t="array" ref="K509">IFERROR(INDEX(Index!$C$3:$C$5, MATCH(TRUE, ISNUMBER(SEARCH(Index!$C$3:$C$5, Articles_collection_modified!A509)), 0)), "")</f>
        <v>H1</v>
      </c>
      <c r="L509" t="str" cm="1">
        <f t="array" ref="L509">_xlfn.TEXTJOIN(", ", TRUE, IF(ISNUMBER(SEARCH(Index!$C$8:$C$58, Articles_collection_modified!A509)), Index!$C$8:$C$58, ""))</f>
        <v/>
      </c>
      <c r="M509" t="str" cm="1">
        <f t="array" ref="M509">_xlfn.TEXTJOIN(", ", TRUE, IFERROR(VLOOKUP(_xlfn.TEXTSPLIT(L509, ", "), Index!$C$8:$D$58, 2, FALSE), ""))</f>
        <v/>
      </c>
      <c r="N509" t="e" cm="1" vm="1">
        <f t="array" ref="N509">_xlfn.TEXTJOIN(", ", TRUE, _xlfn.UNIQUE(_xlfn.FILTERXML("&lt;t&gt;&lt;s&gt;" &amp; SUBSTITUTE(_xlfn.TEXTJOIN(", ", TRUE, _xlfn.UNIQUE(_xlfn._xlws.FILTER(IFERROR(VLOOKUP(LEFT(_xlfn.TEXTSPLIT(L509, ", "), FIND("-", _xlfn.TEXTSPLIT(L509, ", ")) - 1), Index!$F$8:$G$13, 2, FALSE), ""), IFERROR(VLOOKUP(LEFT(_xlfn.TEXTSPLIT(L509, ", "), FIND("-", _xlfn.TEXTSPLIT(L509, ", ")) - 1), Index!$F$8:$G$13, 2, FALSE), "") &lt;&gt; ""))), ", ", "&lt;/s&gt;&lt;s&gt;") &amp; "&lt;/s&gt;&lt;/t&gt;", "//s[normalize-space()]")))</f>
        <v>#VALUE!</v>
      </c>
      <c r="O509" t="str" cm="1">
        <f t="array" ref="O509">IFERROR(INDEX(Index!$C$8:$C$58, MATCH(TRUE, ISNUMBER(SEARCH(Index!$C$8:$C$58, Articles_collection_modified!A509)), 0)), "")</f>
        <v/>
      </c>
      <c r="P509" t="str">
        <f>IFERROR(VLOOKUP(LEFT(O509, FIND("-", O509)-1), Index!$F$8:$G$13, 2, FALSE), "Not Found")</f>
        <v>Not Found</v>
      </c>
      <c r="Q509" t="str">
        <f>IFERROR(VLOOKUP(O509, Index!$C$8:$D$58, 2, FALSE), "Not Found")</f>
        <v>Not Found</v>
      </c>
    </row>
    <row r="510" spans="1:17" x14ac:dyDescent="0.3">
      <c r="A510" t="str">
        <f>LEFT(Articles_collection_modified!A510, FIND(",", Articles_collection_modified!A510) - 1)</f>
        <v>Next steps in boom lifts</v>
      </c>
      <c r="B510" t="str">
        <f>MID(Articles_collection_modified!A510, FIND(",", Articles_collection_modified!A510) + 1, FIND(",", Articles_collection_modified!A510, FIND(",", Articles_collection_modified!A510) + 1) - FIND(",", Articles_collection_modified!A510) - 1)</f>
        <v>https://www.accessbriefing.com/news/nexr-steps-in-b/8054550.article?utm_source=newsletter&amp;utm_medium=email&amp;utm_campaign=access-lift-handlers-2025-03-25&amp;encoded_email=bS5nYXZhZ25pbkBoYXdlLmF0</v>
      </c>
      <c r="C510" t="str">
        <f>IF(ISNUMBER(FIND(", vol",Articles_collection_modified!A510)), MID(Articles_collection_modified!A510, FIND(", vol", Articles_collection_modified!A510) + 5, FIND(",", Articles_collection_modified!A510, FIND(", vol", Articles_collection_modified!A510) + 5) - FIND(", vol", Articles_collection_modified!A510) - 5), MID(Articles_collection_modified!A510, FIND(",vol", Articles_collection_modified!A510) + 4, FIND(",", Articles_collection_modified!A510, FIND(",vol", Articles_collection_modified!A510) + 4) - FIND(",vol",Articles_collection_modified!A510) - 4))</f>
        <v>9</v>
      </c>
      <c r="D510" t="str">
        <f>IF(ISNUMBER(FIND(", 20", Articles_collection_modified!A510)), MID(Articles_collection_modified!A510, FIND(", 20", Articles_collection_modified!A510) + 2, FIND(",", Articles_collection_modified!A510, FIND(", 20", Articles_collection_modified!A510) + 2) - FIND(", 20", Articles_collection_modified!A510) - 2), MID(Articles_collection_modified!A510, FIND(",20", Articles_collection_modified!A510) + 1, FIND(",", Articles_collection_modified!A510, FIND(",20", Articles_collection_modified!A510) + 1) - FIND(",20", Articles_collection_modified!A510) - 1))</f>
        <v>2025-w13</v>
      </c>
      <c r="E510" t="str">
        <f t="shared" si="14"/>
        <v>2025</v>
      </c>
      <c r="F510" t="str">
        <f t="shared" si="15"/>
        <v>13</v>
      </c>
      <c r="G510" t="str" cm="1">
        <f t="array" ref="G510">_xlfn.TEXTJOIN(", ", TRUE, IF(ISNUMBER(SEARCH(Index!$A$8:$A$22, Articles_collection_modified!A510)), Index!$A$8:$A$22, ""))</f>
        <v>Mobile</v>
      </c>
      <c r="H510" t="str" cm="1">
        <f t="array" ref="H510">IFERROR(INDEX(Index!$A$8:$A$22, MATCH(TRUE, ISNUMBER(SEARCH(Index!$A$8:$A$22, Articles_collection_modified!A510)), 0)), "")</f>
        <v>Mobile</v>
      </c>
      <c r="I510" t="str" cm="1">
        <f t="array" ref="I510">IFERROR(INDEX(Index!$A$3:$A$5, MATCH(TRUE, ISNUMBER(SEARCH(Index!$A$3:$A$5, Articles_collection_modified!A510)), 0)), "")</f>
        <v>SEEP</v>
      </c>
      <c r="J510" t="str" cm="1">
        <f t="array" ref="J510">IFERROR(INDEX(Index!$A$25:$A$69, MATCH(TRUE, ISNUMBER(SEARCH(Index!$A$25:$A$69, Articles_collection_modified!A510)), 0)), "")</f>
        <v>market development</v>
      </c>
      <c r="K510" t="str" cm="1">
        <f t="array" ref="K510">IFERROR(INDEX(Index!$C$3:$C$5, MATCH(TRUE, ISNUMBER(SEARCH(Index!$C$3:$C$5, Articles_collection_modified!A510)), 0)), "")</f>
        <v>H1</v>
      </c>
      <c r="L510" t="str" cm="1">
        <f t="array" ref="L510">_xlfn.TEXTJOIN(", ", TRUE, IF(ISNUMBER(SEARCH(Index!$C$8:$C$58, Articles_collection_modified!A510)), Index!$C$8:$C$58, ""))</f>
        <v>HA-4, HA-6</v>
      </c>
      <c r="M510" t="str" cm="1">
        <f t="array" ref="M510">_xlfn.TEXTJOIN(", ", TRUE, IFERROR(VLOOKUP(_xlfn.TEXTSPLIT(L510, ", "), Index!$C$8:$D$58, 2, FALSE), ""))</f>
        <v>Autonomous Material Handling, Future Municipal Services</v>
      </c>
      <c r="N510" t="str" cm="1">
        <f t="array" ref="N510">_xlfn.TEXTJOIN(", ", TRUE, _xlfn.UNIQUE(_xlfn.FILTERXML("&lt;t&gt;&lt;s&gt;" &amp; SUBSTITUTE(_xlfn.TEXTJOIN(", ", TRUE, _xlfn.UNIQUE(_xlfn._xlws.FILTER(IFERROR(VLOOKUP(LEFT(_xlfn.TEXTSPLIT(L510, ", "), FIND("-", _xlfn.TEXTSPLIT(L510, ", ")) - 1), Index!$F$8:$G$13, 2, FALSE), ""), IFERROR(VLOOKUP(LEFT(_xlfn.TEXTSPLIT(L510, ", "), FIND("-", _xlfn.TEXTSPLIT(L510, ", ")) - 1), Index!$F$8:$G$13, 2, FALSE), "") &lt;&gt; ""))), ", ", "&lt;/s&gt;&lt;s&gt;") &amp; "&lt;/s&gt;&lt;/t&gt;", "//s[normalize-space()]")))</f>
        <v>Hydraulic Applications Ecosystem</v>
      </c>
      <c r="O510" t="str" cm="1">
        <f t="array" ref="O510">IFERROR(INDEX(Index!$C$8:$C$58, MATCH(TRUE, ISNUMBER(SEARCH(Index!$C$8:$C$58, Articles_collection_modified!A510)), 0)), "")</f>
        <v>HA-4</v>
      </c>
      <c r="P510" t="str">
        <f>IFERROR(VLOOKUP(LEFT(O510, FIND("-", O510)-1), Index!$F$8:$G$13, 2, FALSE), "Not Found")</f>
        <v>Hydraulic Applications Ecosystem</v>
      </c>
      <c r="Q510" t="str">
        <f>IFERROR(VLOOKUP(O510, Index!$C$8:$D$58, 2, FALSE), "Not Found")</f>
        <v>Autonomous Material Handling</v>
      </c>
    </row>
    <row r="511" spans="1:17" x14ac:dyDescent="0.3">
      <c r="A511" t="str">
        <f>LEFT(Articles_collection_modified!A511, FIND(",", Articles_collection_modified!A511) - 1)</f>
        <v>New alliance between academia and industry looks to advance H2 in North America</v>
      </c>
      <c r="B511" t="str">
        <f>MID(Articles_collection_modified!A511, FIND(",", Articles_collection_modified!A511) + 1, FIND(",", Articles_collection_modified!A511, FIND(",", Articles_collection_modified!A511) + 1) - FIND(",", Articles_collection_modified!A511) - 1)</f>
        <v>https://www.powerprogress.com/news/new-alliance-between-academia-and-industry-looks-to-advance-h2-in-north-america/8054423.article?utm_source=newsletter&amp;utm_medium=email&amp;utm_campaign=power-briefing-2025-03-24&amp;encoded_email=bS5nYXZhZ25pbkBoYXdlLmF0</v>
      </c>
      <c r="C511" t="str">
        <f>IF(ISNUMBER(FIND(", vol",Articles_collection_modified!A511)), MID(Articles_collection_modified!A511, FIND(", vol", Articles_collection_modified!A511) + 5, FIND(",", Articles_collection_modified!A511, FIND(", vol", Articles_collection_modified!A511) + 5) - FIND(", vol", Articles_collection_modified!A511) - 5), MID(Articles_collection_modified!A511, FIND(",vol", Articles_collection_modified!A511) + 4, FIND(",", Articles_collection_modified!A511, FIND(",vol", Articles_collection_modified!A511) + 4) - FIND(",vol",Articles_collection_modified!A511) - 4))</f>
        <v>9</v>
      </c>
      <c r="D511" t="str">
        <f>IF(ISNUMBER(FIND(", 20", Articles_collection_modified!A511)), MID(Articles_collection_modified!A511, FIND(", 20", Articles_collection_modified!A511) + 2, FIND(",", Articles_collection_modified!A511, FIND(", 20", Articles_collection_modified!A511) + 2) - FIND(", 20", Articles_collection_modified!A511) - 2), MID(Articles_collection_modified!A511, FIND(",20", Articles_collection_modified!A511) + 1, FIND(",", Articles_collection_modified!A511, FIND(",20", Articles_collection_modified!A511) + 1) - FIND(",20", Articles_collection_modified!A511) - 1))</f>
        <v>2025-w12</v>
      </c>
      <c r="E511" t="str">
        <f t="shared" si="14"/>
        <v>2025</v>
      </c>
      <c r="F511" t="str">
        <f t="shared" si="15"/>
        <v>12</v>
      </c>
      <c r="G511" t="str" cm="1">
        <f t="array" ref="G511">_xlfn.TEXTJOIN(", ", TRUE, IF(ISNUMBER(SEARCH(Index!$A$8:$A$22, Articles_collection_modified!A511)), Index!$A$8:$A$22, ""))</f>
        <v>Mobile</v>
      </c>
      <c r="H511" t="str" cm="1">
        <f t="array" ref="H511">IFERROR(INDEX(Index!$A$8:$A$22, MATCH(TRUE, ISNUMBER(SEARCH(Index!$A$8:$A$22, Articles_collection_modified!A511)), 0)), "")</f>
        <v>Mobile</v>
      </c>
      <c r="I511" t="str" cm="1">
        <f t="array" ref="I511">IFERROR(INDEX(Index!$A$3:$A$5, MATCH(TRUE, ISNUMBER(SEARCH(Index!$A$3:$A$5, Articles_collection_modified!A511)), 0)), "")</f>
        <v>Technology</v>
      </c>
      <c r="J511" t="str" cm="1">
        <f t="array" ref="J511">IFERROR(INDEX(Index!$A$25:$A$69, MATCH(TRUE, ISNUMBER(SEARCH(Index!$A$25:$A$69, Articles_collection_modified!A511)), 0)), "")</f>
        <v>Research</v>
      </c>
      <c r="K511" t="str" cm="1">
        <f t="array" ref="K511">IFERROR(INDEX(Index!$C$3:$C$5, MATCH(TRUE, ISNUMBER(SEARCH(Index!$C$3:$C$5, Articles_collection_modified!A511)), 0)), "")</f>
        <v>H2</v>
      </c>
      <c r="L511" t="str" cm="1">
        <f t="array" ref="L511">_xlfn.TEXTJOIN(", ", TRUE, IF(ISNUMBER(SEARCH(Index!$C$8:$C$58, Articles_collection_modified!A511)), Index!$C$8:$C$58, ""))</f>
        <v>ES-2</v>
      </c>
      <c r="M511" t="str" cm="1">
        <f t="array" ref="M511">_xlfn.TEXTJOIN(", ", TRUE, IFERROR(VLOOKUP(_xlfn.TEXTSPLIT(L511, ", "), Index!$C$8:$D$58, 2, FALSE), ""))</f>
        <v>Enhanced Emission Policy</v>
      </c>
      <c r="N511" t="str" cm="1">
        <f t="array" ref="N511">_xlfn.TEXTJOIN(", ", TRUE, _xlfn.UNIQUE(_xlfn.FILTERXML("&lt;t&gt;&lt;s&gt;" &amp; SUBSTITUTE(_xlfn.TEXTJOIN(", ", TRUE, _xlfn.UNIQUE(_xlfn._xlws.FILTER(IFERROR(VLOOKUP(LEFT(_xlfn.TEXTSPLIT(L511, ", "), FIND("-", _xlfn.TEXTSPLIT(L511, ", ")) - 1), Index!$F$8:$G$13, 2, FALSE), ""), IFERROR(VLOOKUP(LEFT(_xlfn.TEXTSPLIT(L511, ", "), FIND("-", _xlfn.TEXTSPLIT(L511, ", ")) - 1), Index!$F$8:$G$13, 2, FALSE), "") &lt;&gt; ""))), ", ", "&lt;/s&gt;&lt;s&gt;") &amp; "&lt;/s&gt;&lt;/t&gt;", "//s[normalize-space()]")))</f>
        <v>Ecological Sustainability</v>
      </c>
      <c r="O511" t="str" cm="1">
        <f t="array" ref="O511">IFERROR(INDEX(Index!$C$8:$C$58, MATCH(TRUE, ISNUMBER(SEARCH(Index!$C$8:$C$58, Articles_collection_modified!A511)), 0)), "")</f>
        <v>ES-2</v>
      </c>
      <c r="P511" t="str">
        <f>IFERROR(VLOOKUP(LEFT(O511, FIND("-", O511)-1), Index!$F$8:$G$13, 2, FALSE), "Not Found")</f>
        <v>Ecological Sustainability</v>
      </c>
      <c r="Q511" t="str">
        <f>IFERROR(VLOOKUP(O511, Index!$C$8:$D$58, 2, FALSE), "Not Found")</f>
        <v>Enhanced Emission Policy</v>
      </c>
    </row>
    <row r="512" spans="1:17" x14ac:dyDescent="0.3">
      <c r="A512" t="str">
        <f>LEFT(Articles_collection_modified!A512, FIND(",", Articles_collection_modified!A512) - 1)</f>
        <v>Die Zukunft der Off-Road-MobilitÃ¤t</v>
      </c>
      <c r="B512" t="str">
        <f>MID(Articles_collection_modified!A512, FIND(",", Articles_collection_modified!A512) + 1, FIND(",", Articles_collection_modified!A512, FIND(",", Articles_collection_modified!A512) + 1) - FIND(",", Articles_collection_modified!A512) - 1)</f>
        <v>https://www.oup-fluidtechnik.de/die-zukunft-der-off-road-mobilitaet/</v>
      </c>
      <c r="C512" t="str">
        <f>IF(ISNUMBER(FIND(", vol",Articles_collection_modified!A512)), MID(Articles_collection_modified!A512, FIND(", vol", Articles_collection_modified!A512) + 5, FIND(",", Articles_collection_modified!A512, FIND(", vol", Articles_collection_modified!A512) + 5) - FIND(", vol", Articles_collection_modified!A512) - 5), MID(Articles_collection_modified!A512, FIND(",vol", Articles_collection_modified!A512) + 4, FIND(",", Articles_collection_modified!A512, FIND(",vol", Articles_collection_modified!A512) + 4) - FIND(",vol",Articles_collection_modified!A512) - 4))</f>
        <v>9</v>
      </c>
      <c r="D512" t="str">
        <f>IF(ISNUMBER(FIND(", 20", Articles_collection_modified!A512)), MID(Articles_collection_modified!A512, FIND(", 20", Articles_collection_modified!A512) + 2, FIND(",", Articles_collection_modified!A512, FIND(", 20", Articles_collection_modified!A512) + 2) - FIND(", 20", Articles_collection_modified!A512) - 2), MID(Articles_collection_modified!A512, FIND(",20", Articles_collection_modified!A512) + 1, FIND(",", Articles_collection_modified!A512, FIND(",20", Articles_collection_modified!A512) + 1) - FIND(",20", Articles_collection_modified!A512) - 1))</f>
        <v>2025-w11</v>
      </c>
      <c r="E512" t="str">
        <f t="shared" si="14"/>
        <v>2025</v>
      </c>
      <c r="F512" t="str">
        <f t="shared" si="15"/>
        <v>11</v>
      </c>
      <c r="G512" t="str" cm="1">
        <f t="array" ref="G512">_xlfn.TEXTJOIN(", ", TRUE, IF(ISNUMBER(SEARCH(Index!$A$8:$A$22, Articles_collection_modified!A512)), Index!$A$8:$A$22, ""))</f>
        <v/>
      </c>
      <c r="H512" t="str" cm="1">
        <f t="array" ref="H512">IFERROR(INDEX(Index!$A$8:$A$22, MATCH(TRUE, ISNUMBER(SEARCH(Index!$A$8:$A$22, Articles_collection_modified!A512)), 0)), "")</f>
        <v/>
      </c>
      <c r="I512" t="str" cm="1">
        <f t="array" ref="I512">IFERROR(INDEX(Index!$A$3:$A$5, MATCH(TRUE, ISNUMBER(SEARCH(Index!$A$3:$A$5, Articles_collection_modified!A512)), 0)), "")</f>
        <v>SEEP</v>
      </c>
      <c r="J512" t="str" cm="1">
        <f t="array" ref="J512">IFERROR(INDEX(Index!$A$25:$A$69, MATCH(TRUE, ISNUMBER(SEARCH(Index!$A$25:$A$69, Articles_collection_modified!A512)), 0)), "")</f>
        <v>market development</v>
      </c>
      <c r="K512" t="str" cm="1">
        <f t="array" ref="K512">IFERROR(INDEX(Index!$C$3:$C$5, MATCH(TRUE, ISNUMBER(SEARCH(Index!$C$3:$C$5, Articles_collection_modified!A512)), 0)), "")</f>
        <v>H1</v>
      </c>
      <c r="L512" t="str" cm="1">
        <f t="array" ref="L512">_xlfn.TEXTJOIN(", ", TRUE, IF(ISNUMBER(SEARCH(Index!$C$8:$C$58, Articles_collection_modified!A512)), Index!$C$8:$C$58, ""))</f>
        <v>ES-2</v>
      </c>
      <c r="M512" t="str" cm="1">
        <f t="array" ref="M512">_xlfn.TEXTJOIN(", ", TRUE, IFERROR(VLOOKUP(_xlfn.TEXTSPLIT(L512, ", "), Index!$C$8:$D$58, 2, FALSE), ""))</f>
        <v>Enhanced Emission Policy</v>
      </c>
      <c r="N512" t="str" cm="1">
        <f t="array" ref="N512">_xlfn.TEXTJOIN(", ", TRUE, _xlfn.UNIQUE(_xlfn.FILTERXML("&lt;t&gt;&lt;s&gt;" &amp; SUBSTITUTE(_xlfn.TEXTJOIN(", ", TRUE, _xlfn.UNIQUE(_xlfn._xlws.FILTER(IFERROR(VLOOKUP(LEFT(_xlfn.TEXTSPLIT(L512, ", "), FIND("-", _xlfn.TEXTSPLIT(L512, ", ")) - 1), Index!$F$8:$G$13, 2, FALSE), ""), IFERROR(VLOOKUP(LEFT(_xlfn.TEXTSPLIT(L512, ", "), FIND("-", _xlfn.TEXTSPLIT(L512, ", ")) - 1), Index!$F$8:$G$13, 2, FALSE), "") &lt;&gt; ""))), ", ", "&lt;/s&gt;&lt;s&gt;") &amp; "&lt;/s&gt;&lt;/t&gt;", "//s[normalize-space()]")))</f>
        <v>Ecological Sustainability</v>
      </c>
      <c r="O512" t="str" cm="1">
        <f t="array" ref="O512">IFERROR(INDEX(Index!$C$8:$C$58, MATCH(TRUE, ISNUMBER(SEARCH(Index!$C$8:$C$58, Articles_collection_modified!A512)), 0)), "")</f>
        <v>ES-2</v>
      </c>
      <c r="P512" t="str">
        <f>IFERROR(VLOOKUP(LEFT(O512, FIND("-", O512)-1), Index!$F$8:$G$13, 2, FALSE), "Not Found")</f>
        <v>Ecological Sustainability</v>
      </c>
      <c r="Q512" t="str">
        <f>IFERROR(VLOOKUP(O512, Index!$C$8:$D$58, 2, FALSE), "Not Found")</f>
        <v>Enhanced Emission Policy</v>
      </c>
    </row>
    <row r="513" spans="1:17" x14ac:dyDescent="0.3">
      <c r="A513" t="str">
        <f>LEFT(Articles_collection_modified!A513, FIND(",", Articles_collection_modified!A513) - 1)</f>
        <v>AI and Humanoids Are Top Robotic Trends in 2025</v>
      </c>
      <c r="B513" t="str">
        <f>MID(Articles_collection_modified!A513, FIND(",", Articles_collection_modified!A513) + 1, FIND(",", Articles_collection_modified!A513, FIND(",", Articles_collection_modified!A513) + 1) - FIND(",", Articles_collection_modified!A513) - 1)</f>
        <v>https://www.assemblymag.com/articles/99121-ai-and-humanoids-are-top-robotic-trends-in-2025?utm_medium=emailsend&amp;utm_source=PR-ASM-Assembly&amp;utm_content=BNPCD250327039_01&amp;oly_enc_id=4423B5594889B8I</v>
      </c>
      <c r="C513" t="str">
        <f>IF(ISNUMBER(FIND(", vol",Articles_collection_modified!A513)), MID(Articles_collection_modified!A513, FIND(", vol", Articles_collection_modified!A513) + 5, FIND(",", Articles_collection_modified!A513, FIND(", vol", Articles_collection_modified!A513) + 5) - FIND(", vol", Articles_collection_modified!A513) - 5), MID(Articles_collection_modified!A513, FIND(",vol", Articles_collection_modified!A513) + 4, FIND(",", Articles_collection_modified!A513, FIND(",vol", Articles_collection_modified!A513) + 4) - FIND(",vol",Articles_collection_modified!A513) - 4))</f>
        <v>9</v>
      </c>
      <c r="D513" t="str">
        <f>IF(ISNUMBER(FIND(", 20", Articles_collection_modified!A513)), MID(Articles_collection_modified!A513, FIND(", 20", Articles_collection_modified!A513) + 2, FIND(",", Articles_collection_modified!A513, FIND(", 20", Articles_collection_modified!A513) + 2) - FIND(", 20", Articles_collection_modified!A513) - 2), MID(Articles_collection_modified!A513, FIND(",20", Articles_collection_modified!A513) + 1, FIND(",", Articles_collection_modified!A513, FIND(",20", Articles_collection_modified!A513) + 1) - FIND(",20", Articles_collection_modified!A513) - 1))</f>
        <v>2025-w12</v>
      </c>
      <c r="E513" t="str">
        <f t="shared" si="14"/>
        <v>2025</v>
      </c>
      <c r="F513" t="str">
        <f t="shared" si="15"/>
        <v>12</v>
      </c>
      <c r="G513" t="str" cm="1">
        <f t="array" ref="G513">_xlfn.TEXTJOIN(", ", TRUE, IF(ISNUMBER(SEARCH(Index!$A$8:$A$22, Articles_collection_modified!A513)), Index!$A$8:$A$22, ""))</f>
        <v>Industrial mfg, Robotics</v>
      </c>
      <c r="H513" t="str" cm="1">
        <f t="array" ref="H513">IFERROR(INDEX(Index!$A$8:$A$22, MATCH(TRUE, ISNUMBER(SEARCH(Index!$A$8:$A$22, Articles_collection_modified!A513)), 0)), "")</f>
        <v>Industrial mfg</v>
      </c>
      <c r="I513" t="str" cm="1">
        <f t="array" ref="I513">IFERROR(INDEX(Index!$A$3:$A$5, MATCH(TRUE, ISNUMBER(SEARCH(Index!$A$3:$A$5, Articles_collection_modified!A513)), 0)), "")</f>
        <v>Technology</v>
      </c>
      <c r="J513" t="str" cm="1">
        <f t="array" ref="J513">IFERROR(INDEX(Index!$A$25:$A$69, MATCH(TRUE, ISNUMBER(SEARCH(Index!$A$25:$A$69, Articles_collection_modified!A513)), 0)), "")</f>
        <v>Automation</v>
      </c>
      <c r="K513" t="str" cm="1">
        <f t="array" ref="K513">IFERROR(INDEX(Index!$C$3:$C$5, MATCH(TRUE, ISNUMBER(SEARCH(Index!$C$3:$C$5, Articles_collection_modified!A513)), 0)), "")</f>
        <v>H1</v>
      </c>
      <c r="L513" t="str" cm="1">
        <f t="array" ref="L513">_xlfn.TEXTJOIN(", ", TRUE, IF(ISNUMBER(SEARCH(Index!$C$8:$C$58, Articles_collection_modified!A513)), Index!$C$8:$C$58, ""))</f>
        <v>IPr-2</v>
      </c>
      <c r="M513" t="str" cm="1">
        <f t="array" ref="M513">_xlfn.TEXTJOIN(", ", TRUE, IFERROR(VLOOKUP(_xlfn.TEXTSPLIT(L513, ", "), Index!$C$8:$D$58, 2, FALSE), ""))</f>
        <v>Advanced Robotics</v>
      </c>
      <c r="N513" t="str" cm="1">
        <f t="array" ref="N513">_xlfn.TEXTJOIN(", ", TRUE, _xlfn.UNIQUE(_xlfn.FILTERXML("&lt;t&gt;&lt;s&gt;" &amp; SUBSTITUTE(_xlfn.TEXTJOIN(", ", TRUE, _xlfn.UNIQUE(_xlfn._xlws.FILTER(IFERROR(VLOOKUP(LEFT(_xlfn.TEXTSPLIT(L513, ", "), FIND("-", _xlfn.TEXTSPLIT(L513, ", ")) - 1), Index!$F$8:$G$13, 2, FALSE), ""), IFERROR(VLOOKUP(LEFT(_xlfn.TEXTSPLIT(L513, ", "), FIND("-", _xlfn.TEXTSPLIT(L513, ", ")) - 1), Index!$F$8:$G$13, 2, FALSE), "") &lt;&gt; ""))), ", ", "&lt;/s&gt;&lt;s&gt;") &amp; "&lt;/s&gt;&lt;/t&gt;", "//s[normalize-space()]")))</f>
        <v>Intelligent Production</v>
      </c>
      <c r="O513" t="str" cm="1">
        <f t="array" ref="O513">IFERROR(INDEX(Index!$C$8:$C$58, MATCH(TRUE, ISNUMBER(SEARCH(Index!$C$8:$C$58, Articles_collection_modified!A513)), 0)), "")</f>
        <v>IPr-2</v>
      </c>
      <c r="P513" t="str">
        <f>IFERROR(VLOOKUP(LEFT(O513, FIND("-", O513)-1), Index!$F$8:$G$13, 2, FALSE), "Not Found")</f>
        <v>Intelligent Production</v>
      </c>
      <c r="Q513" t="str">
        <f>IFERROR(VLOOKUP(O513, Index!$C$8:$D$58, 2, FALSE), "Not Found")</f>
        <v>Advanced Robotics</v>
      </c>
    </row>
    <row r="514" spans="1:17" x14ac:dyDescent="0.3">
      <c r="A514" t="str">
        <f>LEFT(Articles_collection_modified!A514, FIND(",", Articles_collection_modified!A514) - 1)</f>
        <v>EPA to start â€˜reconsiderationâ€™ of emissions regulations</v>
      </c>
      <c r="B514" t="str">
        <f>MID(Articles_collection_modified!A514, FIND(",", Articles_collection_modified!A514) + 1, FIND(",", Articles_collection_modified!A514, FIND(",", Articles_collection_modified!A514) + 1) - FIND(",", Articles_collection_modified!A514) - 1)</f>
        <v>https://www.powerprogress.com/news/epa-to-start-reconsideration-of-emissions-rules/8051846.article?utm_source=newsletter&amp;utm_medium=email&amp;utm_campaign=power-briefing-2025-03-21&amp;encoded_email=bS5nYXZhZ25pbkBoYXdlLmF0</v>
      </c>
      <c r="C514" t="str">
        <f>IF(ISNUMBER(FIND(", vol",Articles_collection_modified!A514)), MID(Articles_collection_modified!A514, FIND(", vol", Articles_collection_modified!A514) + 5, FIND(",", Articles_collection_modified!A514, FIND(", vol", Articles_collection_modified!A514) + 5) - FIND(", vol", Articles_collection_modified!A514) - 5), MID(Articles_collection_modified!A514, FIND(",vol", Articles_collection_modified!A514) + 4, FIND(",", Articles_collection_modified!A514, FIND(",vol", Articles_collection_modified!A514) + 4) - FIND(",vol",Articles_collection_modified!A514) - 4))</f>
        <v>9</v>
      </c>
      <c r="D514" t="str">
        <f>IF(ISNUMBER(FIND(", 20", Articles_collection_modified!A514)), MID(Articles_collection_modified!A514, FIND(", 20", Articles_collection_modified!A514) + 2, FIND(",", Articles_collection_modified!A514, FIND(", 20", Articles_collection_modified!A514) + 2) - FIND(", 20", Articles_collection_modified!A514) - 2), MID(Articles_collection_modified!A514, FIND(",20", Articles_collection_modified!A514) + 1, FIND(",", Articles_collection_modified!A514, FIND(",20", Articles_collection_modified!A514) + 1) - FIND(",20", Articles_collection_modified!A514) - 1))</f>
        <v>2025-w12</v>
      </c>
      <c r="E514" t="str">
        <f t="shared" ref="E514:E576" si="16">LEFT(D514, 4)</f>
        <v>2025</v>
      </c>
      <c r="F514" t="str">
        <f t="shared" ref="F514:F576" si="17">MID(D514, FIND("w", D514) + 1, LEN(D514) - FIND("w", D514))</f>
        <v>12</v>
      </c>
      <c r="G514" t="str" cm="1">
        <f t="array" ref="G514">_xlfn.TEXTJOIN(", ", TRUE, IF(ISNUMBER(SEARCH(Index!$A$8:$A$22, Articles_collection_modified!A514)), Index!$A$8:$A$22, ""))</f>
        <v>Sustainability</v>
      </c>
      <c r="H514" t="str" cm="1">
        <f t="array" ref="H514">IFERROR(INDEX(Index!$A$8:$A$22, MATCH(TRUE, ISNUMBER(SEARCH(Index!$A$8:$A$22, Articles_collection_modified!A514)), 0)), "")</f>
        <v>Sustainability</v>
      </c>
      <c r="I514" t="str" cm="1">
        <f t="array" ref="I514">IFERROR(INDEX(Index!$A$3:$A$5, MATCH(TRUE, ISNUMBER(SEARCH(Index!$A$3:$A$5, Articles_collection_modified!A514)), 0)), "")</f>
        <v>SEEP</v>
      </c>
      <c r="J514" t="str" cm="1">
        <f t="array" ref="J514">IFERROR(INDEX(Index!$A$25:$A$69, MATCH(TRUE, ISNUMBER(SEARCH(Index!$A$25:$A$69, Articles_collection_modified!A514)), 0)), "")</f>
        <v>geopolitics</v>
      </c>
      <c r="K514" t="str" cm="1">
        <f t="array" ref="K514">IFERROR(INDEX(Index!$C$3:$C$5, MATCH(TRUE, ISNUMBER(SEARCH(Index!$C$3:$C$5, Articles_collection_modified!A514)), 0)), "")</f>
        <v>H2</v>
      </c>
      <c r="L514" t="str" cm="1">
        <f t="array" ref="L514">_xlfn.TEXTJOIN(", ", TRUE, IF(ISNUMBER(SEARCH(Index!$C$8:$C$58, Articles_collection_modified!A514)), Index!$C$8:$C$58, ""))</f>
        <v>ES-2</v>
      </c>
      <c r="M514" t="str" cm="1">
        <f t="array" ref="M514">_xlfn.TEXTJOIN(", ", TRUE, IFERROR(VLOOKUP(_xlfn.TEXTSPLIT(L514, ", "), Index!$C$8:$D$58, 2, FALSE), ""))</f>
        <v>Enhanced Emission Policy</v>
      </c>
      <c r="N514" t="str" cm="1">
        <f t="array" ref="N514">_xlfn.TEXTJOIN(", ", TRUE, _xlfn.UNIQUE(_xlfn.FILTERXML("&lt;t&gt;&lt;s&gt;" &amp; SUBSTITUTE(_xlfn.TEXTJOIN(", ", TRUE, _xlfn.UNIQUE(_xlfn._xlws.FILTER(IFERROR(VLOOKUP(LEFT(_xlfn.TEXTSPLIT(L514, ", "), FIND("-", _xlfn.TEXTSPLIT(L514, ", ")) - 1), Index!$F$8:$G$13, 2, FALSE), ""), IFERROR(VLOOKUP(LEFT(_xlfn.TEXTSPLIT(L514, ", "), FIND("-", _xlfn.TEXTSPLIT(L514, ", ")) - 1), Index!$F$8:$G$13, 2, FALSE), "") &lt;&gt; ""))), ", ", "&lt;/s&gt;&lt;s&gt;") &amp; "&lt;/s&gt;&lt;/t&gt;", "//s[normalize-space()]")))</f>
        <v>Ecological Sustainability</v>
      </c>
      <c r="O514" t="str" cm="1">
        <f t="array" ref="O514">IFERROR(INDEX(Index!$C$8:$C$58, MATCH(TRUE, ISNUMBER(SEARCH(Index!$C$8:$C$58, Articles_collection_modified!A514)), 0)), "")</f>
        <v>ES-2</v>
      </c>
      <c r="P514" t="str">
        <f>IFERROR(VLOOKUP(LEFT(O514, FIND("-", O514)-1), Index!$F$8:$G$13, 2, FALSE), "Not Found")</f>
        <v>Ecological Sustainability</v>
      </c>
      <c r="Q514" t="str">
        <f>IFERROR(VLOOKUP(O514, Index!$C$8:$D$58, 2, FALSE), "Not Found")</f>
        <v>Enhanced Emission Policy</v>
      </c>
    </row>
    <row r="515" spans="1:17" x14ac:dyDescent="0.3">
      <c r="A515" t="str">
        <f>LEFT(Articles_collection_modified!A515, FIND(",", Articles_collection_modified!A515) - 1)</f>
        <v>Keyou BÃ¼cker and Essing to convert 1</v>
      </c>
      <c r="B515" t="str">
        <f>MID(Articles_collection_modified!A515, FIND(",", Articles_collection_modified!A515) + 1, FIND(",", Articles_collection_modified!A515, FIND(",", Articles_collection_modified!A515) + 1) - FIND(",", Articles_collection_modified!A515) - 1)</f>
        <v>000 diesel engines to H2 IC</v>
      </c>
      <c r="C515" t="str">
        <f>IF(ISNUMBER(FIND(", vol",Articles_collection_modified!A515)), MID(Articles_collection_modified!A515, FIND(", vol", Articles_collection_modified!A515) + 5, FIND(",", Articles_collection_modified!A515, FIND(", vol", Articles_collection_modified!A515) + 5) - FIND(", vol", Articles_collection_modified!A515) - 5), MID(Articles_collection_modified!A515, FIND(",vol", Articles_collection_modified!A515) + 4, FIND(",", Articles_collection_modified!A515, FIND(",vol", Articles_collection_modified!A515) + 4) - FIND(",vol",Articles_collection_modified!A515) - 4))</f>
        <v>9</v>
      </c>
      <c r="D515" t="str">
        <f>IF(ISNUMBER(FIND(", 20", Articles_collection_modified!A515)), MID(Articles_collection_modified!A515, FIND(", 20", Articles_collection_modified!A515) + 2, FIND(",", Articles_collection_modified!A515, FIND(", 20", Articles_collection_modified!A515) + 2) - FIND(", 20", Articles_collection_modified!A515) - 2), MID(Articles_collection_modified!A515, FIND(",20", Articles_collection_modified!A515) + 1, FIND(",", Articles_collection_modified!A515, FIND(",20", Articles_collection_modified!A515) + 1) - FIND(",20", Articles_collection_modified!A515) - 1))</f>
        <v>2025-w12</v>
      </c>
      <c r="E515" t="str">
        <f t="shared" si="16"/>
        <v>2025</v>
      </c>
      <c r="F515" t="str">
        <f t="shared" si="17"/>
        <v>12</v>
      </c>
      <c r="G515" t="str" cm="1">
        <f t="array" ref="G515">_xlfn.TEXTJOIN(", ", TRUE, IF(ISNUMBER(SEARCH(Index!$A$8:$A$22, Articles_collection_modified!A515)), Index!$A$8:$A$22, ""))</f>
        <v>Mobile</v>
      </c>
      <c r="H515" t="str" cm="1">
        <f t="array" ref="H515">IFERROR(INDEX(Index!$A$8:$A$22, MATCH(TRUE, ISNUMBER(SEARCH(Index!$A$8:$A$22, Articles_collection_modified!A515)), 0)), "")</f>
        <v>Mobile</v>
      </c>
      <c r="I515" t="str" cm="1">
        <f t="array" ref="I515">IFERROR(INDEX(Index!$A$3:$A$5, MATCH(TRUE, ISNUMBER(SEARCH(Index!$A$3:$A$5, Articles_collection_modified!A515)), 0)), "")</f>
        <v>SEEP</v>
      </c>
      <c r="J515" t="str" cm="1">
        <f t="array" ref="J515">IFERROR(INDEX(Index!$A$25:$A$69, MATCH(TRUE, ISNUMBER(SEARCH(Index!$A$25:$A$69, Articles_collection_modified!A515)), 0)), "")</f>
        <v>market development</v>
      </c>
      <c r="K515" t="str" cm="1">
        <f t="array" ref="K515">IFERROR(INDEX(Index!$C$3:$C$5, MATCH(TRUE, ISNUMBER(SEARCH(Index!$C$3:$C$5, Articles_collection_modified!A515)), 0)), "")</f>
        <v>H2</v>
      </c>
      <c r="L515" t="str" cm="1">
        <f t="array" ref="L515">_xlfn.TEXTJOIN(", ", TRUE, IF(ISNUMBER(SEARCH(Index!$C$8:$C$58, Articles_collection_modified!A515)), Index!$C$8:$C$58, ""))</f>
        <v>ES-2</v>
      </c>
      <c r="M515" t="str" cm="1">
        <f t="array" ref="M515">_xlfn.TEXTJOIN(", ", TRUE, IFERROR(VLOOKUP(_xlfn.TEXTSPLIT(L515, ", "), Index!$C$8:$D$58, 2, FALSE), ""))</f>
        <v>Enhanced Emission Policy</v>
      </c>
      <c r="N515" t="str" cm="1">
        <f t="array" ref="N515">_xlfn.TEXTJOIN(", ", TRUE, _xlfn.UNIQUE(_xlfn.FILTERXML("&lt;t&gt;&lt;s&gt;" &amp; SUBSTITUTE(_xlfn.TEXTJOIN(", ", TRUE, _xlfn.UNIQUE(_xlfn._xlws.FILTER(IFERROR(VLOOKUP(LEFT(_xlfn.TEXTSPLIT(L515, ", "), FIND("-", _xlfn.TEXTSPLIT(L515, ", ")) - 1), Index!$F$8:$G$13, 2, FALSE), ""), IFERROR(VLOOKUP(LEFT(_xlfn.TEXTSPLIT(L515, ", "), FIND("-", _xlfn.TEXTSPLIT(L515, ", ")) - 1), Index!$F$8:$G$13, 2, FALSE), "") &lt;&gt; ""))), ", ", "&lt;/s&gt;&lt;s&gt;") &amp; "&lt;/s&gt;&lt;/t&gt;", "//s[normalize-space()]")))</f>
        <v>Ecological Sustainability</v>
      </c>
      <c r="O515" t="str" cm="1">
        <f t="array" ref="O515">IFERROR(INDEX(Index!$C$8:$C$58, MATCH(TRUE, ISNUMBER(SEARCH(Index!$C$8:$C$58, Articles_collection_modified!A515)), 0)), "")</f>
        <v>ES-2</v>
      </c>
      <c r="P515" t="str">
        <f>IFERROR(VLOOKUP(LEFT(O515, FIND("-", O515)-1), Index!$F$8:$G$13, 2, FALSE), "Not Found")</f>
        <v>Ecological Sustainability</v>
      </c>
      <c r="Q515" t="str">
        <f>IFERROR(VLOOKUP(O515, Index!$C$8:$D$58, 2, FALSE), "Not Found")</f>
        <v>Enhanced Emission Policy</v>
      </c>
    </row>
    <row r="516" spans="1:17" x14ac:dyDescent="0.3">
      <c r="A516" t="str">
        <f>LEFT(Articles_collection_modified!A516, FIND(",", Articles_collection_modified!A516) - 1)</f>
        <v>Develon to showcase new innovations at Bauma | Industrial Vehicle Technology International</v>
      </c>
      <c r="B516" t="str">
        <f>MID(Articles_collection_modified!A516, FIND(",", Articles_collection_modified!A516) + 1, FIND(",", Articles_collection_modified!A516, FIND(",", Articles_collection_modified!A516) + 1) - FIND(",", Articles_collection_modified!A516) - 1)</f>
        <v>https://www.ivtinternational.com/news/construction/develon-to-showcase-new-innovations-at-bauma.html?utm_campaign=20th%20March&amp;utm_content=READ%20MORE&amp;utm_term=https%3A%2F%2Fwww.ivtinternational.com%2Fnews%2Fconstruction%2Fdevelon-to-showcase-new-innovations-at-bauma.html&amp;utm_medium=email&amp;utm_source=Industrial%20Vehicle%20Technology</v>
      </c>
      <c r="C516" t="str">
        <f>IF(ISNUMBER(FIND(", vol",Articles_collection_modified!A516)), MID(Articles_collection_modified!A516, FIND(", vol", Articles_collection_modified!A516) + 5, FIND(",", Articles_collection_modified!A516, FIND(", vol", Articles_collection_modified!A516) + 5) - FIND(", vol", Articles_collection_modified!A516) - 5), MID(Articles_collection_modified!A516, FIND(",vol", Articles_collection_modified!A516) + 4, FIND(",", Articles_collection_modified!A516, FIND(",vol", Articles_collection_modified!A516) + 4) - FIND(",vol",Articles_collection_modified!A516) - 4))</f>
        <v>9</v>
      </c>
      <c r="D516" t="str">
        <f>IF(ISNUMBER(FIND(", 20", Articles_collection_modified!A516)), MID(Articles_collection_modified!A516, FIND(", 20", Articles_collection_modified!A516) + 2, FIND(",", Articles_collection_modified!A516, FIND(", 20", Articles_collection_modified!A516) + 2) - FIND(", 20", Articles_collection_modified!A516) - 2), MID(Articles_collection_modified!A516, FIND(",20", Articles_collection_modified!A516) + 1, FIND(",", Articles_collection_modified!A516, FIND(",20", Articles_collection_modified!A516) + 1) - FIND(",20", Articles_collection_modified!A516) - 1))</f>
        <v>2025-w12</v>
      </c>
      <c r="E516" t="str">
        <f t="shared" si="16"/>
        <v>2025</v>
      </c>
      <c r="F516" t="str">
        <f t="shared" si="17"/>
        <v>12</v>
      </c>
      <c r="G516" t="str" cm="1">
        <f t="array" ref="G516">_xlfn.TEXTJOIN(", ", TRUE, IF(ISNUMBER(SEARCH(Index!$A$8:$A$22, Articles_collection_modified!A516)), Index!$A$8:$A$22, ""))</f>
        <v>Mobile</v>
      </c>
      <c r="H516" t="str" cm="1">
        <f t="array" ref="H516">IFERROR(INDEX(Index!$A$8:$A$22, MATCH(TRUE, ISNUMBER(SEARCH(Index!$A$8:$A$22, Articles_collection_modified!A516)), 0)), "")</f>
        <v>Mobile</v>
      </c>
      <c r="I516" t="str" cm="1">
        <f t="array" ref="I516">IFERROR(INDEX(Index!$A$3:$A$5, MATCH(TRUE, ISNUMBER(SEARCH(Index!$A$3:$A$5, Articles_collection_modified!A516)), 0)), "")</f>
        <v>product release</v>
      </c>
      <c r="J516" t="str" cm="1">
        <f t="array" ref="J516">IFERROR(INDEX(Index!$A$25:$A$69, MATCH(TRUE, ISNUMBER(SEARCH(Index!$A$25:$A$69, Articles_collection_modified!A516)), 0)), "")</f>
        <v/>
      </c>
      <c r="K516" t="str" cm="1">
        <f t="array" ref="K516">IFERROR(INDEX(Index!$C$3:$C$5, MATCH(TRUE, ISNUMBER(SEARCH(Index!$C$3:$C$5, Articles_collection_modified!A516)), 0)), "")</f>
        <v>H1</v>
      </c>
      <c r="L516" t="str" cm="1">
        <f t="array" ref="L516">_xlfn.TEXTJOIN(", ", TRUE, IF(ISNUMBER(SEARCH(Index!$C$8:$C$58, Articles_collection_modified!A516)), Index!$C$8:$C$58, ""))</f>
        <v>HA-1</v>
      </c>
      <c r="M516" t="str" cm="1">
        <f t="array" ref="M516">_xlfn.TEXTJOIN(", ", TRUE, IFERROR(VLOOKUP(_xlfn.TEXTSPLIT(L516, ", "), Index!$C$8:$D$58, 2, FALSE), ""))</f>
        <v>Green &amp; Connected Construction site</v>
      </c>
      <c r="N516" t="str" cm="1">
        <f t="array" ref="N516">_xlfn.TEXTJOIN(", ", TRUE, _xlfn.UNIQUE(_xlfn.FILTERXML("&lt;t&gt;&lt;s&gt;" &amp; SUBSTITUTE(_xlfn.TEXTJOIN(", ", TRUE, _xlfn.UNIQUE(_xlfn._xlws.FILTER(IFERROR(VLOOKUP(LEFT(_xlfn.TEXTSPLIT(L516, ", "), FIND("-", _xlfn.TEXTSPLIT(L516, ", ")) - 1), Index!$F$8:$G$13, 2, FALSE), ""), IFERROR(VLOOKUP(LEFT(_xlfn.TEXTSPLIT(L516, ", "), FIND("-", _xlfn.TEXTSPLIT(L516, ", ")) - 1), Index!$F$8:$G$13, 2, FALSE), "") &lt;&gt; ""))), ", ", "&lt;/s&gt;&lt;s&gt;") &amp; "&lt;/s&gt;&lt;/t&gt;", "//s[normalize-space()]")))</f>
        <v>Hydraulic Applications Ecosystem</v>
      </c>
      <c r="O516" t="str" cm="1">
        <f t="array" ref="O516">IFERROR(INDEX(Index!$C$8:$C$58, MATCH(TRUE, ISNUMBER(SEARCH(Index!$C$8:$C$58, Articles_collection_modified!A516)), 0)), "")</f>
        <v>HA-1</v>
      </c>
      <c r="P516" t="str">
        <f>IFERROR(VLOOKUP(LEFT(O516, FIND("-", O516)-1), Index!$F$8:$G$13, 2, FALSE), "Not Found")</f>
        <v>Hydraulic Applications Ecosystem</v>
      </c>
      <c r="Q516" t="str">
        <f>IFERROR(VLOOKUP(O516, Index!$C$8:$D$58, 2, FALSE), "Not Found")</f>
        <v>Green &amp; Connected Construction site</v>
      </c>
    </row>
    <row r="517" spans="1:17" x14ac:dyDescent="0.3">
      <c r="A517" t="str">
        <f>LEFT(Articles_collection_modified!A517, FIND(",", Articles_collection_modified!A517) - 1)</f>
        <v>John Deereâ€™s 850 X-Tier dozer rethinks drivetrain with electric drive tech</v>
      </c>
      <c r="B517" t="str">
        <f>MID(Articles_collection_modified!A517, FIND(",", Articles_collection_modified!A517) + 1, FIND(",", Articles_collection_modified!A517, FIND(",", Articles_collection_modified!A517) + 1) - FIND(",", Articles_collection_modified!A517) - 1)</f>
        <v>https://www.constructionbriefing.com/news/electric-motors-power-new-john-deere-dozers/8051801.article?utm_source=newsletter&amp;utm_medium=email&amp;utm_campaign=construction-technology-2025-03-20&amp;encoded_email=bS5nYXZhZ25pbkBoYXdlLmF0</v>
      </c>
      <c r="C517" t="str">
        <f>IF(ISNUMBER(FIND(", vol",Articles_collection_modified!A517)), MID(Articles_collection_modified!A517, FIND(", vol", Articles_collection_modified!A517) + 5, FIND(",", Articles_collection_modified!A517, FIND(", vol", Articles_collection_modified!A517) + 5) - FIND(", vol", Articles_collection_modified!A517) - 5), MID(Articles_collection_modified!A517, FIND(",vol", Articles_collection_modified!A517) + 4, FIND(",", Articles_collection_modified!A517, FIND(",vol", Articles_collection_modified!A517) + 4) - FIND(",vol",Articles_collection_modified!A517) - 4))</f>
        <v>9</v>
      </c>
      <c r="D517" t="str">
        <f>IF(ISNUMBER(FIND(", 20", Articles_collection_modified!A517)), MID(Articles_collection_modified!A517, FIND(", 20", Articles_collection_modified!A517) + 2, FIND(",", Articles_collection_modified!A517, FIND(", 20", Articles_collection_modified!A517) + 2) - FIND(", 20", Articles_collection_modified!A517) - 2), MID(Articles_collection_modified!A517, FIND(",20", Articles_collection_modified!A517) + 1, FIND(",", Articles_collection_modified!A517, FIND(",20", Articles_collection_modified!A517) + 1) - FIND(",20", Articles_collection_modified!A517) - 1))</f>
        <v>2025-w12</v>
      </c>
      <c r="E517" t="str">
        <f t="shared" si="16"/>
        <v>2025</v>
      </c>
      <c r="F517" t="str">
        <f t="shared" si="17"/>
        <v>12</v>
      </c>
      <c r="G517" t="str" cm="1">
        <f t="array" ref="G517">_xlfn.TEXTJOIN(", ", TRUE, IF(ISNUMBER(SEARCH(Index!$A$8:$A$22, Articles_collection_modified!A517)), Index!$A$8:$A$22, ""))</f>
        <v>Electrification, Mobile</v>
      </c>
      <c r="H517" t="str" cm="1">
        <f t="array" ref="H517">IFERROR(INDEX(Index!$A$8:$A$22, MATCH(TRUE, ISNUMBER(SEARCH(Index!$A$8:$A$22, Articles_collection_modified!A517)), 0)), "")</f>
        <v>Electrification</v>
      </c>
      <c r="I517" t="str" cm="1">
        <f t="array" ref="I517">IFERROR(INDEX(Index!$A$3:$A$5, MATCH(TRUE, ISNUMBER(SEARCH(Index!$A$3:$A$5, Articles_collection_modified!A517)), 0)), "")</f>
        <v>product release</v>
      </c>
      <c r="J517" t="str" cm="1">
        <f t="array" ref="J517">IFERROR(INDEX(Index!$A$25:$A$69, MATCH(TRUE, ISNUMBER(SEARCH(Index!$A$25:$A$69, Articles_collection_modified!A517)), 0)), "")</f>
        <v>Motor</v>
      </c>
      <c r="K517" t="str" cm="1">
        <f t="array" ref="K517">IFERROR(INDEX(Index!$C$3:$C$5, MATCH(TRUE, ISNUMBER(SEARCH(Index!$C$3:$C$5, Articles_collection_modified!A517)), 0)), "")</f>
        <v>H1</v>
      </c>
      <c r="L517" t="str" cm="1">
        <f t="array" ref="L517">_xlfn.TEXTJOIN(", ", TRUE, IF(ISNUMBER(SEARCH(Index!$C$8:$C$58, Articles_collection_modified!A517)), Index!$C$8:$C$58, ""))</f>
        <v>ES-2, HA-1</v>
      </c>
      <c r="M517" t="str" cm="1">
        <f t="array" ref="M517">_xlfn.TEXTJOIN(", ", TRUE, IFERROR(VLOOKUP(_xlfn.TEXTSPLIT(L517, ", "), Index!$C$8:$D$58, 2, FALSE), ""))</f>
        <v>Enhanced Emission Policy, Green &amp; Connected Construction site</v>
      </c>
      <c r="N517" t="str" cm="1">
        <f t="array" ref="N517">_xlfn.TEXTJOIN(", ", TRUE, _xlfn.UNIQUE(_xlfn.FILTERXML("&lt;t&gt;&lt;s&gt;" &amp; SUBSTITUTE(_xlfn.TEXTJOIN(", ", TRUE, _xlfn.UNIQUE(_xlfn._xlws.FILTER(IFERROR(VLOOKUP(LEFT(_xlfn.TEXTSPLIT(L517, ", "), FIND("-", _xlfn.TEXTSPLIT(L517, ", ")) - 1), Index!$F$8:$G$13, 2, FALSE), ""), IFERROR(VLOOKUP(LEFT(_xlfn.TEXTSPLIT(L517, ", "), FIND("-", _xlfn.TEXTSPLIT(L517, ", ")) - 1), Index!$F$8:$G$13, 2, FALSE), "") &lt;&gt; ""))), ", ", "&lt;/s&gt;&lt;s&gt;") &amp; "&lt;/s&gt;&lt;/t&gt;", "//s[normalize-space()]")))</f>
        <v>Ecological Sustainability, Hydraulic Applications Ecosystem</v>
      </c>
      <c r="O517" t="str" cm="1">
        <f t="array" ref="O517">IFERROR(INDEX(Index!$C$8:$C$58, MATCH(TRUE, ISNUMBER(SEARCH(Index!$C$8:$C$58, Articles_collection_modified!A517)), 0)), "")</f>
        <v>ES-2</v>
      </c>
      <c r="P517" t="str">
        <f>IFERROR(VLOOKUP(LEFT(O517, FIND("-", O517)-1), Index!$F$8:$G$13, 2, FALSE), "Not Found")</f>
        <v>Ecological Sustainability</v>
      </c>
      <c r="Q517" t="str">
        <f>IFERROR(VLOOKUP(O517, Index!$C$8:$D$58, 2, FALSE), "Not Found")</f>
        <v>Enhanced Emission Policy</v>
      </c>
    </row>
    <row r="518" spans="1:17" x14ac:dyDescent="0.3">
      <c r="A518" t="str">
        <f>LEFT(Articles_collection_modified!A518, FIND(",", Articles_collection_modified!A518) - 1)</f>
        <v>Reinventing the wheeled loader? Two-wheeled electric prototype to debut at Bauma</v>
      </c>
      <c r="B518" t="str">
        <f>MID(Articles_collection_modified!A518, FIND(",", Articles_collection_modified!A518) + 1, FIND(",", Articles_collection_modified!A518, FIND(",", Articles_collection_modified!A518) + 1) - FIND(",", Articles_collection_modified!A518) - 1)</f>
        <v>https://www.constructionbriefing.com/news/reinventing-the-wheeled-loader-two-wheeled-electric-machine-to-debut-at-bauma/8051132.article?utm_source=newsletter&amp;utm_medium=email&amp;utm_campaign=construction-technology-2025-03-20&amp;encoded_email=bS5nYXZhZ25pbkBoYXdlLmF0</v>
      </c>
      <c r="C518" t="str">
        <f>IF(ISNUMBER(FIND(", vol",Articles_collection_modified!A518)), MID(Articles_collection_modified!A518, FIND(", vol", Articles_collection_modified!A518) + 5, FIND(",", Articles_collection_modified!A518, FIND(", vol", Articles_collection_modified!A518) + 5) - FIND(", vol", Articles_collection_modified!A518) - 5), MID(Articles_collection_modified!A518, FIND(",vol", Articles_collection_modified!A518) + 4, FIND(",", Articles_collection_modified!A518, FIND(",vol", Articles_collection_modified!A518) + 4) - FIND(",vol",Articles_collection_modified!A518) - 4))</f>
        <v>9</v>
      </c>
      <c r="D518" t="str">
        <f>IF(ISNUMBER(FIND(", 20", Articles_collection_modified!A518)), MID(Articles_collection_modified!A518, FIND(", 20", Articles_collection_modified!A518) + 2, FIND(",", Articles_collection_modified!A518, FIND(", 20", Articles_collection_modified!A518) + 2) - FIND(", 20", Articles_collection_modified!A518) - 2), MID(Articles_collection_modified!A518, FIND(",20", Articles_collection_modified!A518) + 1, FIND(",", Articles_collection_modified!A518, FIND(",20", Articles_collection_modified!A518) + 1) - FIND(",20", Articles_collection_modified!A518) - 1))</f>
        <v>2025-w11</v>
      </c>
      <c r="E518" t="str">
        <f t="shared" si="16"/>
        <v>2025</v>
      </c>
      <c r="F518" t="str">
        <f t="shared" si="17"/>
        <v>11</v>
      </c>
      <c r="G518" t="str" cm="1">
        <f t="array" ref="G518">_xlfn.TEXTJOIN(", ", TRUE, IF(ISNUMBER(SEARCH(Index!$A$8:$A$22, Articles_collection_modified!A518)), Index!$A$8:$A$22, ""))</f>
        <v>Mobile</v>
      </c>
      <c r="H518" t="str" cm="1">
        <f t="array" ref="H518">IFERROR(INDEX(Index!$A$8:$A$22, MATCH(TRUE, ISNUMBER(SEARCH(Index!$A$8:$A$22, Articles_collection_modified!A518)), 0)), "")</f>
        <v>Mobile</v>
      </c>
      <c r="I518" t="str" cm="1">
        <f t="array" ref="I518">IFERROR(INDEX(Index!$A$3:$A$5, MATCH(TRUE, ISNUMBER(SEARCH(Index!$A$3:$A$5, Articles_collection_modified!A518)), 0)), "")</f>
        <v>Technology</v>
      </c>
      <c r="J518" t="str" cm="1">
        <f t="array" ref="J518">IFERROR(INDEX(Index!$A$25:$A$69, MATCH(TRUE, ISNUMBER(SEARCH(Index!$A$25:$A$69, Articles_collection_modified!A518)), 0)), "")</f>
        <v>Prototype</v>
      </c>
      <c r="K518" t="str" cm="1">
        <f t="array" ref="K518">IFERROR(INDEX(Index!$C$3:$C$5, MATCH(TRUE, ISNUMBER(SEARCH(Index!$C$3:$C$5, Articles_collection_modified!A518)), 0)), "")</f>
        <v>H2</v>
      </c>
      <c r="L518" t="str" cm="1">
        <f t="array" ref="L518">_xlfn.TEXTJOIN(", ", TRUE, IF(ISNUMBER(SEARCH(Index!$C$8:$C$58, Articles_collection_modified!A518)), Index!$C$8:$C$58, ""))</f>
        <v>HA-4</v>
      </c>
      <c r="M518" t="str" cm="1">
        <f t="array" ref="M518">_xlfn.TEXTJOIN(", ", TRUE, IFERROR(VLOOKUP(_xlfn.TEXTSPLIT(L518, ", "), Index!$C$8:$D$58, 2, FALSE), ""))</f>
        <v>Autonomous Material Handling</v>
      </c>
      <c r="N518" t="str" cm="1">
        <f t="array" ref="N518">_xlfn.TEXTJOIN(", ", TRUE, _xlfn.UNIQUE(_xlfn.FILTERXML("&lt;t&gt;&lt;s&gt;" &amp; SUBSTITUTE(_xlfn.TEXTJOIN(", ", TRUE, _xlfn.UNIQUE(_xlfn._xlws.FILTER(IFERROR(VLOOKUP(LEFT(_xlfn.TEXTSPLIT(L518, ", "), FIND("-", _xlfn.TEXTSPLIT(L518, ", ")) - 1), Index!$F$8:$G$13, 2, FALSE), ""), IFERROR(VLOOKUP(LEFT(_xlfn.TEXTSPLIT(L518, ", "), FIND("-", _xlfn.TEXTSPLIT(L518, ", ")) - 1), Index!$F$8:$G$13, 2, FALSE), "") &lt;&gt; ""))), ", ", "&lt;/s&gt;&lt;s&gt;") &amp; "&lt;/s&gt;&lt;/t&gt;", "//s[normalize-space()]")))</f>
        <v>Hydraulic Applications Ecosystem</v>
      </c>
      <c r="O518" t="str" cm="1">
        <f t="array" ref="O518">IFERROR(INDEX(Index!$C$8:$C$58, MATCH(TRUE, ISNUMBER(SEARCH(Index!$C$8:$C$58, Articles_collection_modified!A518)), 0)), "")</f>
        <v>HA-4</v>
      </c>
      <c r="P518" t="str">
        <f>IFERROR(VLOOKUP(LEFT(O518, FIND("-", O518)-1), Index!$F$8:$G$13, 2, FALSE), "Not Found")</f>
        <v>Hydraulic Applications Ecosystem</v>
      </c>
      <c r="Q518" t="str">
        <f>IFERROR(VLOOKUP(O518, Index!$C$8:$D$58, 2, FALSE), "Not Found")</f>
        <v>Autonomous Material Handling</v>
      </c>
    </row>
    <row r="519" spans="1:17" x14ac:dyDescent="0.3">
      <c r="A519" t="str">
        <f>LEFT(Articles_collection_modified!A519, FIND(",", Articles_collection_modified!A519) - 1)</f>
        <v>H2-focused and hybrid-electric: EVS Hydrogen multi-fuel engines promise flexibility future-proofing</v>
      </c>
      <c r="B519" t="str">
        <f>MID(Articles_collection_modified!A519, FIND(",", Articles_collection_modified!A519) + 1, FIND(",", Articles_collection_modified!A519, FIND(",", Articles_collection_modified!A519) + 1) - FIND(",", Articles_collection_modified!A519) - 1)</f>
        <v>https://www.powerprogress.com/news/h2-focused-and-hybrid-electric-evs-hydrogen-multi-fuel-engines-offer-flexibility-future-proofing/8051858.article?utm_source=newsletter&amp;utm_medium=email&amp;utm_campaign=power-briefing-2025-03-19&amp;encoded_email=bS5nYXZhZ25pbkBoYXdlLmF0</v>
      </c>
      <c r="C519" t="str">
        <f>IF(ISNUMBER(FIND(", vol",Articles_collection_modified!A519)), MID(Articles_collection_modified!A519, FIND(", vol", Articles_collection_modified!A519) + 5, FIND(",", Articles_collection_modified!A519, FIND(", vol", Articles_collection_modified!A519) + 5) - FIND(", vol", Articles_collection_modified!A519) - 5), MID(Articles_collection_modified!A519, FIND(",vol", Articles_collection_modified!A519) + 4, FIND(",", Articles_collection_modified!A519, FIND(",vol", Articles_collection_modified!A519) + 4) - FIND(",vol",Articles_collection_modified!A519) - 4))</f>
        <v>9</v>
      </c>
      <c r="D519" t="str">
        <f>IF(ISNUMBER(FIND(", 20", Articles_collection_modified!A519)), MID(Articles_collection_modified!A519, FIND(", 20", Articles_collection_modified!A519) + 2, FIND(",", Articles_collection_modified!A519, FIND(", 20", Articles_collection_modified!A519) + 2) - FIND(", 20", Articles_collection_modified!A519) - 2), MID(Articles_collection_modified!A519, FIND(",20", Articles_collection_modified!A519) + 1, FIND(",", Articles_collection_modified!A519, FIND(",20", Articles_collection_modified!A519) + 1) - FIND(",20", Articles_collection_modified!A519) - 1))</f>
        <v>2025-w12</v>
      </c>
      <c r="E519" t="str">
        <f t="shared" si="16"/>
        <v>2025</v>
      </c>
      <c r="F519" t="str">
        <f t="shared" si="17"/>
        <v>12</v>
      </c>
      <c r="G519" t="str" cm="1">
        <f t="array" ref="G519">_xlfn.TEXTJOIN(", ", TRUE, IF(ISNUMBER(SEARCH(Index!$A$8:$A$22, Articles_collection_modified!A519)), Index!$A$8:$A$22, ""))</f>
        <v>Mobile</v>
      </c>
      <c r="H519" t="str" cm="1">
        <f t="array" ref="H519">IFERROR(INDEX(Index!$A$8:$A$22, MATCH(TRUE, ISNUMBER(SEARCH(Index!$A$8:$A$22, Articles_collection_modified!A519)), 0)), "")</f>
        <v>Mobile</v>
      </c>
      <c r="I519" t="str" cm="1">
        <f t="array" ref="I519">IFERROR(INDEX(Index!$A$3:$A$5, MATCH(TRUE, ISNUMBER(SEARCH(Index!$A$3:$A$5, Articles_collection_modified!A519)), 0)), "")</f>
        <v>Technology</v>
      </c>
      <c r="J519" t="str" cm="1">
        <f t="array" ref="J519">IFERROR(INDEX(Index!$A$25:$A$69, MATCH(TRUE, ISNUMBER(SEARCH(Index!$A$25:$A$69, Articles_collection_modified!A519)), 0)), "")</f>
        <v/>
      </c>
      <c r="K519" t="str" cm="1">
        <f t="array" ref="K519">IFERROR(INDEX(Index!$C$3:$C$5, MATCH(TRUE, ISNUMBER(SEARCH(Index!$C$3:$C$5, Articles_collection_modified!A519)), 0)), "")</f>
        <v>H2</v>
      </c>
      <c r="L519" t="str" cm="1">
        <f t="array" ref="L519">_xlfn.TEXTJOIN(", ", TRUE, IF(ISNUMBER(SEARCH(Index!$C$8:$C$58, Articles_collection_modified!A519)), Index!$C$8:$C$58, ""))</f>
        <v>ES-2</v>
      </c>
      <c r="M519" t="str" cm="1">
        <f t="array" ref="M519">_xlfn.TEXTJOIN(", ", TRUE, IFERROR(VLOOKUP(_xlfn.TEXTSPLIT(L519, ", "), Index!$C$8:$D$58, 2, FALSE), ""))</f>
        <v>Enhanced Emission Policy</v>
      </c>
      <c r="N519" t="str" cm="1">
        <f t="array" ref="N519">_xlfn.TEXTJOIN(", ", TRUE, _xlfn.UNIQUE(_xlfn.FILTERXML("&lt;t&gt;&lt;s&gt;" &amp; SUBSTITUTE(_xlfn.TEXTJOIN(", ", TRUE, _xlfn.UNIQUE(_xlfn._xlws.FILTER(IFERROR(VLOOKUP(LEFT(_xlfn.TEXTSPLIT(L519, ", "), FIND("-", _xlfn.TEXTSPLIT(L519, ", ")) - 1), Index!$F$8:$G$13, 2, FALSE), ""), IFERROR(VLOOKUP(LEFT(_xlfn.TEXTSPLIT(L519, ", "), FIND("-", _xlfn.TEXTSPLIT(L519, ", ")) - 1), Index!$F$8:$G$13, 2, FALSE), "") &lt;&gt; ""))), ", ", "&lt;/s&gt;&lt;s&gt;") &amp; "&lt;/s&gt;&lt;/t&gt;", "//s[normalize-space()]")))</f>
        <v>Ecological Sustainability</v>
      </c>
      <c r="O519" t="str" cm="1">
        <f t="array" ref="O519">IFERROR(INDEX(Index!$C$8:$C$58, MATCH(TRUE, ISNUMBER(SEARCH(Index!$C$8:$C$58, Articles_collection_modified!A519)), 0)), "")</f>
        <v>ES-2</v>
      </c>
      <c r="P519" t="str">
        <f>IFERROR(VLOOKUP(LEFT(O519, FIND("-", O519)-1), Index!$F$8:$G$13, 2, FALSE), "Not Found")</f>
        <v>Ecological Sustainability</v>
      </c>
      <c r="Q519" t="str">
        <f>IFERROR(VLOOKUP(O519, Index!$C$8:$D$58, 2, FALSE), "Not Found")</f>
        <v>Enhanced Emission Policy</v>
      </c>
    </row>
    <row r="520" spans="1:17" x14ac:dyDescent="0.3">
      <c r="A520" t="str">
        <f>LEFT(Articles_collection_modified!A520, FIND(",", Articles_collection_modified!A520) - 1)</f>
        <v>Heidelberg Materials and Pronto expand autonomous haulage partnership</v>
      </c>
      <c r="B520" t="str">
        <f>MID(Articles_collection_modified!A520, FIND(",", Articles_collection_modified!A520) + 1, FIND(",", Articles_collection_modified!A520, FIND(",", Articles_collection_modified!A520) + 1) - FIND(",", Articles_collection_modified!A520) - 1)</f>
        <v>https://www.constructionbriefing.com/news/heidelberg-materials-and-pronto-expand-autonomous-haulage-partnership/8051338.article?utm_source=newsletter&amp;utm_medium=email&amp;utm_campaign=construction-technology-2025-03-06&amp;encoded_email=bS5nYXZhZ25pbkBoYXdlLmF0</v>
      </c>
      <c r="C520" t="str">
        <f>IF(ISNUMBER(FIND(", vol",Articles_collection_modified!A520)), MID(Articles_collection_modified!A520, FIND(", vol", Articles_collection_modified!A520) + 5, FIND(",", Articles_collection_modified!A520, FIND(", vol", Articles_collection_modified!A520) + 5) - FIND(", vol", Articles_collection_modified!A520) - 5), MID(Articles_collection_modified!A520, FIND(",vol", Articles_collection_modified!A520) + 4, FIND(",", Articles_collection_modified!A520, FIND(",vol", Articles_collection_modified!A520) + 4) - FIND(",vol",Articles_collection_modified!A520) - 4))</f>
        <v>9</v>
      </c>
      <c r="D520" t="str">
        <f>IF(ISNUMBER(FIND(", 20", Articles_collection_modified!A520)), MID(Articles_collection_modified!A520, FIND(", 20", Articles_collection_modified!A520) + 2, FIND(",", Articles_collection_modified!A520, FIND(", 20", Articles_collection_modified!A520) + 2) - FIND(", 20", Articles_collection_modified!A520) - 2), MID(Articles_collection_modified!A520, FIND(",20", Articles_collection_modified!A520) + 1, FIND(",", Articles_collection_modified!A520, FIND(",20", Articles_collection_modified!A520) + 1) - FIND(",20", Articles_collection_modified!A520) - 1))</f>
        <v>2025-w10</v>
      </c>
      <c r="E520" t="str">
        <f t="shared" si="16"/>
        <v>2025</v>
      </c>
      <c r="F520" t="str">
        <f t="shared" si="17"/>
        <v>10</v>
      </c>
      <c r="G520" t="str" cm="1">
        <f t="array" ref="G520">_xlfn.TEXTJOIN(", ", TRUE, IF(ISNUMBER(SEARCH(Index!$A$8:$A$22, Articles_collection_modified!A520)), Index!$A$8:$A$22, ""))</f>
        <v>Mobile</v>
      </c>
      <c r="H520" t="str" cm="1">
        <f t="array" ref="H520">IFERROR(INDEX(Index!$A$8:$A$22, MATCH(TRUE, ISNUMBER(SEARCH(Index!$A$8:$A$22, Articles_collection_modified!A520)), 0)), "")</f>
        <v>Mobile</v>
      </c>
      <c r="I520" t="str" cm="1">
        <f t="array" ref="I520">IFERROR(INDEX(Index!$A$3:$A$5, MATCH(TRUE, ISNUMBER(SEARCH(Index!$A$3:$A$5, Articles_collection_modified!A520)), 0)), "")</f>
        <v>Technology</v>
      </c>
      <c r="J520" t="str" cm="1">
        <f t="array" ref="J520">IFERROR(INDEX(Index!$A$25:$A$69, MATCH(TRUE, ISNUMBER(SEARCH(Index!$A$25:$A$69, Articles_collection_modified!A520)), 0)), "")</f>
        <v>partnership</v>
      </c>
      <c r="K520" t="str" cm="1">
        <f t="array" ref="K520">IFERROR(INDEX(Index!$C$3:$C$5, MATCH(TRUE, ISNUMBER(SEARCH(Index!$C$3:$C$5, Articles_collection_modified!A520)), 0)), "")</f>
        <v>H2</v>
      </c>
      <c r="L520" t="str" cm="1">
        <f t="array" ref="L520">_xlfn.TEXTJOIN(", ", TRUE, IF(ISNUMBER(SEARCH(Index!$C$8:$C$58, Articles_collection_modified!A520)), Index!$C$8:$C$58, ""))</f>
        <v>HA-4, HA-8</v>
      </c>
      <c r="M520" t="str" cm="1">
        <f t="array" ref="M520">_xlfn.TEXTJOIN(", ", TRUE, IFERROR(VLOOKUP(_xlfn.TEXTSPLIT(L520, ", "), Index!$C$8:$D$58, 2, FALSE), ""))</f>
        <v>Autonomous Material Handling, Sustainable Mining</v>
      </c>
      <c r="N520" t="str" cm="1">
        <f t="array" ref="N520">_xlfn.TEXTJOIN(", ", TRUE, _xlfn.UNIQUE(_xlfn.FILTERXML("&lt;t&gt;&lt;s&gt;" &amp; SUBSTITUTE(_xlfn.TEXTJOIN(", ", TRUE, _xlfn.UNIQUE(_xlfn._xlws.FILTER(IFERROR(VLOOKUP(LEFT(_xlfn.TEXTSPLIT(L520, ", "), FIND("-", _xlfn.TEXTSPLIT(L520, ", ")) - 1), Index!$F$8:$G$13, 2, FALSE), ""), IFERROR(VLOOKUP(LEFT(_xlfn.TEXTSPLIT(L520, ", "), FIND("-", _xlfn.TEXTSPLIT(L520, ", ")) - 1), Index!$F$8:$G$13, 2, FALSE), "") &lt;&gt; ""))), ", ", "&lt;/s&gt;&lt;s&gt;") &amp; "&lt;/s&gt;&lt;/t&gt;", "//s[normalize-space()]")))</f>
        <v>Hydraulic Applications Ecosystem</v>
      </c>
      <c r="O520" t="str" cm="1">
        <f t="array" ref="O520">IFERROR(INDEX(Index!$C$8:$C$58, MATCH(TRUE, ISNUMBER(SEARCH(Index!$C$8:$C$58, Articles_collection_modified!A520)), 0)), "")</f>
        <v>HA-4</v>
      </c>
      <c r="P520" t="str">
        <f>IFERROR(VLOOKUP(LEFT(O520, FIND("-", O520)-1), Index!$F$8:$G$13, 2, FALSE), "Not Found")</f>
        <v>Hydraulic Applications Ecosystem</v>
      </c>
      <c r="Q520" t="str">
        <f>IFERROR(VLOOKUP(O520, Index!$C$8:$D$58, 2, FALSE), "Not Found")</f>
        <v>Autonomous Material Handling</v>
      </c>
    </row>
    <row r="521" spans="1:17" x14ac:dyDescent="0.3">
      <c r="A521" t="str">
        <f>LEFT(Articles_collection_modified!A521, FIND(",", Articles_collection_modified!A521) - 1)</f>
        <v>South Korea passes â€˜special actâ€™ to turbocharge offshore wind</v>
      </c>
      <c r="B521" t="str">
        <f>MID(Articles_collection_modified!A521, FIND(",", Articles_collection_modified!A521) + 1, FIND(",", Articles_collection_modified!A521, FIND(",", Articles_collection_modified!A521) + 1) - FIND(",", Articles_collection_modified!A521) - 1)</f>
        <v>https://www.windpowermonthly.com/article/1908693/south-korea-passes-special-act-turbocharge-offshore-wind?bulletin=windpower-weekly&amp;utm_medium=EMAIL&amp;utm_campaign=eNews%20Bulletin&amp;utm_source=20250305&amp;utm_content=Windpower%20Weekly%20(51)::www_windpowermonthly_com__15&amp;email_hash=</v>
      </c>
      <c r="C521" t="str">
        <f>IF(ISNUMBER(FIND(", vol",Articles_collection_modified!A521)), MID(Articles_collection_modified!A521, FIND(", vol", Articles_collection_modified!A521) + 5, FIND(",", Articles_collection_modified!A521, FIND(", vol", Articles_collection_modified!A521) + 5) - FIND(", vol", Articles_collection_modified!A521) - 5), MID(Articles_collection_modified!A521, FIND(",vol", Articles_collection_modified!A521) + 4, FIND(",", Articles_collection_modified!A521, FIND(",vol", Articles_collection_modified!A521) + 4) - FIND(",vol",Articles_collection_modified!A521) - 4))</f>
        <v>9</v>
      </c>
      <c r="D521" t="str">
        <f>IF(ISNUMBER(FIND(", 20", Articles_collection_modified!A521)), MID(Articles_collection_modified!A521, FIND(", 20", Articles_collection_modified!A521) + 2, FIND(",", Articles_collection_modified!A521, FIND(", 20", Articles_collection_modified!A521) + 2) - FIND(", 20", Articles_collection_modified!A521) - 2), MID(Articles_collection_modified!A521, FIND(",20", Articles_collection_modified!A521) + 1, FIND(",", Articles_collection_modified!A521, FIND(",20", Articles_collection_modified!A521) + 1) - FIND(",20", Articles_collection_modified!A521) - 1))</f>
        <v>2025-w10</v>
      </c>
      <c r="E521" t="str">
        <f t="shared" si="16"/>
        <v>2025</v>
      </c>
      <c r="F521" t="str">
        <f t="shared" si="17"/>
        <v>10</v>
      </c>
      <c r="G521" t="str" cm="1">
        <f t="array" ref="G521">_xlfn.TEXTJOIN(", ", TRUE, IF(ISNUMBER(SEARCH(Index!$A$8:$A$22, Articles_collection_modified!A521)), Index!$A$8:$A$22, ""))</f>
        <v>Industrial applications</v>
      </c>
      <c r="H521" t="str" cm="1">
        <f t="array" ref="H521">IFERROR(INDEX(Index!$A$8:$A$22, MATCH(TRUE, ISNUMBER(SEARCH(Index!$A$8:$A$22, Articles_collection_modified!A521)), 0)), "")</f>
        <v>Industrial applications</v>
      </c>
      <c r="I521" t="str" cm="1">
        <f t="array" ref="I521">IFERROR(INDEX(Index!$A$3:$A$5, MATCH(TRUE, ISNUMBER(SEARCH(Index!$A$3:$A$5, Articles_collection_modified!A521)), 0)), "")</f>
        <v>SEEP</v>
      </c>
      <c r="J521" t="str" cm="1">
        <f t="array" ref="J521">IFERROR(INDEX(Index!$A$25:$A$69, MATCH(TRUE, ISNUMBER(SEARCH(Index!$A$25:$A$69, Articles_collection_modified!A521)), 0)), "")</f>
        <v>regulation</v>
      </c>
      <c r="K521" t="str" cm="1">
        <f t="array" ref="K521">IFERROR(INDEX(Index!$C$3:$C$5, MATCH(TRUE, ISNUMBER(SEARCH(Index!$C$3:$C$5, Articles_collection_modified!A521)), 0)), "")</f>
        <v>H1</v>
      </c>
      <c r="L521" t="str" cm="1">
        <f t="array" ref="L521">_xlfn.TEXTJOIN(", ", TRUE, IF(ISNUMBER(SEARCH(Index!$C$8:$C$58, Articles_collection_modified!A521)), Index!$C$8:$C$58, ""))</f>
        <v>HA-2</v>
      </c>
      <c r="M521" t="str" cm="1">
        <f t="array" ref="M521">_xlfn.TEXTJOIN(", ", TRUE, IFERROR(VLOOKUP(_xlfn.TEXTSPLIT(L521, ", "), Index!$C$8:$D$58, 2, FALSE), ""))</f>
        <v>Advanced Wind Power</v>
      </c>
      <c r="N521" t="str" cm="1">
        <f t="array" ref="N521">_xlfn.TEXTJOIN(", ", TRUE, _xlfn.UNIQUE(_xlfn.FILTERXML("&lt;t&gt;&lt;s&gt;" &amp; SUBSTITUTE(_xlfn.TEXTJOIN(", ", TRUE, _xlfn.UNIQUE(_xlfn._xlws.FILTER(IFERROR(VLOOKUP(LEFT(_xlfn.TEXTSPLIT(L521, ", "), FIND("-", _xlfn.TEXTSPLIT(L521, ", ")) - 1), Index!$F$8:$G$13, 2, FALSE), ""), IFERROR(VLOOKUP(LEFT(_xlfn.TEXTSPLIT(L521, ", "), FIND("-", _xlfn.TEXTSPLIT(L521, ", ")) - 1), Index!$F$8:$G$13, 2, FALSE), "") &lt;&gt; ""))), ", ", "&lt;/s&gt;&lt;s&gt;") &amp; "&lt;/s&gt;&lt;/t&gt;", "//s[normalize-space()]")))</f>
        <v>Hydraulic Applications Ecosystem</v>
      </c>
      <c r="O521" t="str" cm="1">
        <f t="array" ref="O521">IFERROR(INDEX(Index!$C$8:$C$58, MATCH(TRUE, ISNUMBER(SEARCH(Index!$C$8:$C$58, Articles_collection_modified!A521)), 0)), "")</f>
        <v>HA-2</v>
      </c>
      <c r="P521" t="str">
        <f>IFERROR(VLOOKUP(LEFT(O521, FIND("-", O521)-1), Index!$F$8:$G$13, 2, FALSE), "Not Found")</f>
        <v>Hydraulic Applications Ecosystem</v>
      </c>
      <c r="Q521" t="str">
        <f>IFERROR(VLOOKUP(O521, Index!$C$8:$D$58, 2, FALSE), "Not Found")</f>
        <v>Advanced Wind Power</v>
      </c>
    </row>
    <row r="522" spans="1:17" x14ac:dyDescent="0.3">
      <c r="A522" t="str">
        <f>LEFT(Articles_collection_modified!A522, FIND(",", Articles_collection_modified!A522) - 1)</f>
        <v>Chinese manufacturer Zoomlion to start MEWP production in Europe with â‚¬100 million factory</v>
      </c>
      <c r="B522" t="str">
        <f>MID(Articles_collection_modified!A522, FIND(",", Articles_collection_modified!A522) + 1, FIND(",", Articles_collection_modified!A522, FIND(",", Articles_collection_modified!A522) + 1) - FIND(",", Articles_collection_modified!A522) - 1)</f>
        <v>https://www.powerprogress.com/news/chinese-manufacturer-zoomlion-to-invest-100-million-in-hungarian-factory/8051116.article?utm_source=newsletter&amp;utm_medium=email&amp;utm_campaign=power-progress-2025-03-04&amp;encoded_email=bS5nYXZhZ25pbkBoYXdlLmF0</v>
      </c>
      <c r="C522" t="str">
        <f>IF(ISNUMBER(FIND(", vol",Articles_collection_modified!A522)), MID(Articles_collection_modified!A522, FIND(", vol", Articles_collection_modified!A522) + 5, FIND(",", Articles_collection_modified!A522, FIND(", vol", Articles_collection_modified!A522) + 5) - FIND(", vol", Articles_collection_modified!A522) - 5), MID(Articles_collection_modified!A522, FIND(",vol", Articles_collection_modified!A522) + 4, FIND(",", Articles_collection_modified!A522, FIND(",vol", Articles_collection_modified!A522) + 4) - FIND(",vol",Articles_collection_modified!A522) - 4))</f>
        <v>8</v>
      </c>
      <c r="D522" t="str">
        <f>IF(ISNUMBER(FIND(", 20", Articles_collection_modified!A522)), MID(Articles_collection_modified!A522, FIND(", 20", Articles_collection_modified!A522) + 2, FIND(",", Articles_collection_modified!A522, FIND(", 20", Articles_collection_modified!A522) + 2) - FIND(", 20", Articles_collection_modified!A522) - 2), MID(Articles_collection_modified!A522, FIND(",20", Articles_collection_modified!A522) + 1, FIND(",", Articles_collection_modified!A522, FIND(",20", Articles_collection_modified!A522) + 1) - FIND(",20", Articles_collection_modified!A522) - 1))</f>
        <v>2025-w09</v>
      </c>
      <c r="E522" t="str">
        <f t="shared" si="16"/>
        <v>2025</v>
      </c>
      <c r="F522" t="str">
        <f t="shared" si="17"/>
        <v>09</v>
      </c>
      <c r="G522" t="str" cm="1">
        <f t="array" ref="G522">_xlfn.TEXTJOIN(", ", TRUE, IF(ISNUMBER(SEARCH(Index!$A$8:$A$22, Articles_collection_modified!A522)), Index!$A$8:$A$22, ""))</f>
        <v>Mobile</v>
      </c>
      <c r="H522" t="str" cm="1">
        <f t="array" ref="H522">IFERROR(INDEX(Index!$A$8:$A$22, MATCH(TRUE, ISNUMBER(SEARCH(Index!$A$8:$A$22, Articles_collection_modified!A522)), 0)), "")</f>
        <v>Mobile</v>
      </c>
      <c r="I522" t="str" cm="1">
        <f t="array" ref="I522">IFERROR(INDEX(Index!$A$3:$A$5, MATCH(TRUE, ISNUMBER(SEARCH(Index!$A$3:$A$5, Articles_collection_modified!A522)), 0)), "")</f>
        <v>SEEP</v>
      </c>
      <c r="J522" t="str" cm="1">
        <f t="array" ref="J522">IFERROR(INDEX(Index!$A$25:$A$69, MATCH(TRUE, ISNUMBER(SEARCH(Index!$A$25:$A$69, Articles_collection_modified!A522)), 0)), "")</f>
        <v>investment</v>
      </c>
      <c r="K522" t="str" cm="1">
        <f t="array" ref="K522">IFERROR(INDEX(Index!$C$3:$C$5, MATCH(TRUE, ISNUMBER(SEARCH(Index!$C$3:$C$5, Articles_collection_modified!A522)), 0)), "")</f>
        <v>H1</v>
      </c>
      <c r="L522" t="str" cm="1">
        <f t="array" ref="L522">_xlfn.TEXTJOIN(", ", TRUE, IF(ISNUMBER(SEARCH(Index!$C$8:$C$58, Articles_collection_modified!A522)), Index!$C$8:$C$58, ""))</f>
        <v>HA-4, HA-6</v>
      </c>
      <c r="M522" t="str" cm="1">
        <f t="array" ref="M522">_xlfn.TEXTJOIN(", ", TRUE, IFERROR(VLOOKUP(_xlfn.TEXTSPLIT(L522, ", "), Index!$C$8:$D$58, 2, FALSE), ""))</f>
        <v>Autonomous Material Handling, Future Municipal Services</v>
      </c>
      <c r="N522" t="str" cm="1">
        <f t="array" ref="N522">_xlfn.TEXTJOIN(", ", TRUE, _xlfn.UNIQUE(_xlfn.FILTERXML("&lt;t&gt;&lt;s&gt;" &amp; SUBSTITUTE(_xlfn.TEXTJOIN(", ", TRUE, _xlfn.UNIQUE(_xlfn._xlws.FILTER(IFERROR(VLOOKUP(LEFT(_xlfn.TEXTSPLIT(L522, ", "), FIND("-", _xlfn.TEXTSPLIT(L522, ", ")) - 1), Index!$F$8:$G$13, 2, FALSE), ""), IFERROR(VLOOKUP(LEFT(_xlfn.TEXTSPLIT(L522, ", "), FIND("-", _xlfn.TEXTSPLIT(L522, ", ")) - 1), Index!$F$8:$G$13, 2, FALSE), "") &lt;&gt; ""))), ", ", "&lt;/s&gt;&lt;s&gt;") &amp; "&lt;/s&gt;&lt;/t&gt;", "//s[normalize-space()]")))</f>
        <v>Hydraulic Applications Ecosystem</v>
      </c>
      <c r="O522" t="str" cm="1">
        <f t="array" ref="O522">IFERROR(INDEX(Index!$C$8:$C$58, MATCH(TRUE, ISNUMBER(SEARCH(Index!$C$8:$C$58, Articles_collection_modified!A522)), 0)), "")</f>
        <v>HA-4</v>
      </c>
      <c r="P522" t="str">
        <f>IFERROR(VLOOKUP(LEFT(O522, FIND("-", O522)-1), Index!$F$8:$G$13, 2, FALSE), "Not Found")</f>
        <v>Hydraulic Applications Ecosystem</v>
      </c>
      <c r="Q522" t="str">
        <f>IFERROR(VLOOKUP(O522, Index!$C$8:$D$58, 2, FALSE), "Not Found")</f>
        <v>Autonomous Material Handling</v>
      </c>
    </row>
    <row r="523" spans="1:17" x14ac:dyDescent="0.3">
      <c r="A523" t="str">
        <f>LEFT(Articles_collection_modified!A523, FIND(",", Articles_collection_modified!A523) - 1)</f>
        <v>MacLean launches division for surface mining equipment</v>
      </c>
      <c r="B523" t="str">
        <f>MID(Articles_collection_modified!A523, FIND(",", Articles_collection_modified!A523) + 1, FIND(",", Articles_collection_modified!A523, FIND(",", Articles_collection_modified!A523) + 1) - FIND(",", Articles_collection_modified!A523) - 1)</f>
        <v>https://www.powerprogress.com/news/maclean-launches-division-for-surface-mining-equipment/8051316.article?utm_source=newsletter&amp;utm_medium=email&amp;utm_campaign=power-progress-2025-03-04&amp;encoded_email=bS5nYXZhZ25pbkBoYXdlLmF0</v>
      </c>
      <c r="C523" t="str">
        <f>IF(ISNUMBER(FIND(", vol",Articles_collection_modified!A523)), MID(Articles_collection_modified!A523, FIND(", vol", Articles_collection_modified!A523) + 5, FIND(",", Articles_collection_modified!A523, FIND(", vol", Articles_collection_modified!A523) + 5) - FIND(", vol", Articles_collection_modified!A523) - 5), MID(Articles_collection_modified!A523, FIND(",vol", Articles_collection_modified!A523) + 4, FIND(",", Articles_collection_modified!A523, FIND(",vol", Articles_collection_modified!A523) + 4) - FIND(",vol",Articles_collection_modified!A523) - 4))</f>
        <v>8</v>
      </c>
      <c r="D523" t="str">
        <f>IF(ISNUMBER(FIND(", 20", Articles_collection_modified!A523)), MID(Articles_collection_modified!A523, FIND(", 20", Articles_collection_modified!A523) + 2, FIND(",", Articles_collection_modified!A523, FIND(", 20", Articles_collection_modified!A523) + 2) - FIND(", 20", Articles_collection_modified!A523) - 2), MID(Articles_collection_modified!A523, FIND(",20", Articles_collection_modified!A523) + 1, FIND(",", Articles_collection_modified!A523, FIND(",20", Articles_collection_modified!A523) + 1) - FIND(",20", Articles_collection_modified!A523) - 1))</f>
        <v>2025-w09</v>
      </c>
      <c r="E523" t="str">
        <f t="shared" si="16"/>
        <v>2025</v>
      </c>
      <c r="F523" t="str">
        <f t="shared" si="17"/>
        <v>09</v>
      </c>
      <c r="G523" t="str" cm="1">
        <f t="array" ref="G523">_xlfn.TEXTJOIN(", ", TRUE, IF(ISNUMBER(SEARCH(Index!$A$8:$A$22, Articles_collection_modified!A523)), Index!$A$8:$A$22, ""))</f>
        <v>Mobile</v>
      </c>
      <c r="H523" t="str" cm="1">
        <f t="array" ref="H523">IFERROR(INDEX(Index!$A$8:$A$22, MATCH(TRUE, ISNUMBER(SEARCH(Index!$A$8:$A$22, Articles_collection_modified!A523)), 0)), "")</f>
        <v>Mobile</v>
      </c>
      <c r="I523" t="str" cm="1">
        <f t="array" ref="I523">IFERROR(INDEX(Index!$A$3:$A$5, MATCH(TRUE, ISNUMBER(SEARCH(Index!$A$3:$A$5, Articles_collection_modified!A523)), 0)), "")</f>
        <v>SEEP</v>
      </c>
      <c r="J523" t="str" cm="1">
        <f t="array" ref="J523">IFERROR(INDEX(Index!$A$25:$A$69, MATCH(TRUE, ISNUMBER(SEARCH(Index!$A$25:$A$69, Articles_collection_modified!A523)), 0)), "")</f>
        <v>market development</v>
      </c>
      <c r="K523" t="str" cm="1">
        <f t="array" ref="K523">IFERROR(INDEX(Index!$C$3:$C$5, MATCH(TRUE, ISNUMBER(SEARCH(Index!$C$3:$C$5, Articles_collection_modified!A523)), 0)), "")</f>
        <v>H2</v>
      </c>
      <c r="L523" t="str" cm="1">
        <f t="array" ref="L523">_xlfn.TEXTJOIN(", ", TRUE, IF(ISNUMBER(SEARCH(Index!$C$8:$C$58, Articles_collection_modified!A523)), Index!$C$8:$C$58, ""))</f>
        <v>ES-2, HA-8</v>
      </c>
      <c r="M523" t="str" cm="1">
        <f t="array" ref="M523">_xlfn.TEXTJOIN(", ", TRUE, IFERROR(VLOOKUP(_xlfn.TEXTSPLIT(L523, ", "), Index!$C$8:$D$58, 2, FALSE), ""))</f>
        <v>Enhanced Emission Policy, Sustainable Mining</v>
      </c>
      <c r="N523" t="str" cm="1">
        <f t="array" ref="N523">_xlfn.TEXTJOIN(", ", TRUE, _xlfn.UNIQUE(_xlfn.FILTERXML("&lt;t&gt;&lt;s&gt;" &amp; SUBSTITUTE(_xlfn.TEXTJOIN(", ", TRUE, _xlfn.UNIQUE(_xlfn._xlws.FILTER(IFERROR(VLOOKUP(LEFT(_xlfn.TEXTSPLIT(L523, ", "), FIND("-", _xlfn.TEXTSPLIT(L523, ", ")) - 1), Index!$F$8:$G$13, 2, FALSE), ""), IFERROR(VLOOKUP(LEFT(_xlfn.TEXTSPLIT(L523, ", "), FIND("-", _xlfn.TEXTSPLIT(L523, ", ")) - 1), Index!$F$8:$G$13, 2, FALSE), "") &lt;&gt; ""))), ", ", "&lt;/s&gt;&lt;s&gt;") &amp; "&lt;/s&gt;&lt;/t&gt;", "//s[normalize-space()]")))</f>
        <v>Ecological Sustainability, Hydraulic Applications Ecosystem</v>
      </c>
      <c r="O523" t="str" cm="1">
        <f t="array" ref="O523">IFERROR(INDEX(Index!$C$8:$C$58, MATCH(TRUE, ISNUMBER(SEARCH(Index!$C$8:$C$58, Articles_collection_modified!A523)), 0)), "")</f>
        <v>ES-2</v>
      </c>
      <c r="P523" t="str">
        <f>IFERROR(VLOOKUP(LEFT(O523, FIND("-", O523)-1), Index!$F$8:$G$13, 2, FALSE), "Not Found")</f>
        <v>Ecological Sustainability</v>
      </c>
      <c r="Q523" t="str">
        <f>IFERROR(VLOOKUP(O523, Index!$C$8:$D$58, 2, FALSE), "Not Found")</f>
        <v>Enhanced Emission Policy</v>
      </c>
    </row>
    <row r="524" spans="1:17" x14ac:dyDescent="0.3">
      <c r="A524" t="str">
        <f>LEFT(Articles_collection_modified!A524, FIND(",", Articles_collection_modified!A524) - 1)</f>
        <v>LGMG to launch products into Europe</v>
      </c>
      <c r="B524" t="str">
        <f>MID(Articles_collection_modified!A524, FIND(",", Articles_collection_modified!A524) + 1, FIND(",", Articles_collection_modified!A524, FIND(",", Articles_collection_modified!A524) + 1) - FIND(",", Articles_collection_modified!A524) - 1)</f>
        <v>https://www.accessbriefing.com/news/lgmg-to-launch-products-into-europe/8051200.article?utm_source=newsletter&amp;utm_medium=email&amp;utm_campaign=access-international-2025-03-04&amp;encoded_email=bS5nYXZhZ25pbkBoYXdlLmF0</v>
      </c>
      <c r="C524" t="str">
        <f>IF(ISNUMBER(FIND(", vol",Articles_collection_modified!A524)), MID(Articles_collection_modified!A524, FIND(", vol", Articles_collection_modified!A524) + 5, FIND(",", Articles_collection_modified!A524, FIND(", vol", Articles_collection_modified!A524) + 5) - FIND(", vol", Articles_collection_modified!A524) - 5), MID(Articles_collection_modified!A524, FIND(",vol", Articles_collection_modified!A524) + 4, FIND(",", Articles_collection_modified!A524, FIND(",vol", Articles_collection_modified!A524) + 4) - FIND(",vol",Articles_collection_modified!A524) - 4))</f>
        <v>8</v>
      </c>
      <c r="D524" t="str">
        <f>IF(ISNUMBER(FIND(", 20", Articles_collection_modified!A524)), MID(Articles_collection_modified!A524, FIND(", 20", Articles_collection_modified!A524) + 2, FIND(",", Articles_collection_modified!A524, FIND(", 20", Articles_collection_modified!A524) + 2) - FIND(", 20", Articles_collection_modified!A524) - 2), MID(Articles_collection_modified!A524, FIND(",20", Articles_collection_modified!A524) + 1, FIND(",", Articles_collection_modified!A524, FIND(",20", Articles_collection_modified!A524) + 1) - FIND(",20", Articles_collection_modified!A524) - 1))</f>
        <v>2025-w09</v>
      </c>
      <c r="E524" t="str">
        <f t="shared" si="16"/>
        <v>2025</v>
      </c>
      <c r="F524" t="str">
        <f t="shared" si="17"/>
        <v>09</v>
      </c>
      <c r="G524" t="str" cm="1">
        <f t="array" ref="G524">_xlfn.TEXTJOIN(", ", TRUE, IF(ISNUMBER(SEARCH(Index!$A$8:$A$22, Articles_collection_modified!A524)), Index!$A$8:$A$22, ""))</f>
        <v>Electrification, Mobile</v>
      </c>
      <c r="H524" t="str" cm="1">
        <f t="array" ref="H524">IFERROR(INDEX(Index!$A$8:$A$22, MATCH(TRUE, ISNUMBER(SEARCH(Index!$A$8:$A$22, Articles_collection_modified!A524)), 0)), "")</f>
        <v>Electrification</v>
      </c>
      <c r="I524" t="str" cm="1">
        <f t="array" ref="I524">IFERROR(INDEX(Index!$A$3:$A$5, MATCH(TRUE, ISNUMBER(SEARCH(Index!$A$3:$A$5, Articles_collection_modified!A524)), 0)), "")</f>
        <v>product release</v>
      </c>
      <c r="J524" t="str" cm="1">
        <f t="array" ref="J524">IFERROR(INDEX(Index!$A$25:$A$69, MATCH(TRUE, ISNUMBER(SEARCH(Index!$A$25:$A$69, Articles_collection_modified!A524)), 0)), "")</f>
        <v>System</v>
      </c>
      <c r="K524" t="str" cm="1">
        <f t="array" ref="K524">IFERROR(INDEX(Index!$C$3:$C$5, MATCH(TRUE, ISNUMBER(SEARCH(Index!$C$3:$C$5, Articles_collection_modified!A524)), 0)), "")</f>
        <v>H1</v>
      </c>
      <c r="L524" t="str" cm="1">
        <f t="array" ref="L524">_xlfn.TEXTJOIN(", ", TRUE, IF(ISNUMBER(SEARCH(Index!$C$8:$C$58, Articles_collection_modified!A524)), Index!$C$8:$C$58, ""))</f>
        <v>ES-1, ES-2, HA-4</v>
      </c>
      <c r="M524" t="str" cm="1">
        <f t="array" ref="M524">_xlfn.TEXTJOIN(", ", TRUE, IFERROR(VLOOKUP(_xlfn.TEXTSPLIT(L524, ", "), Index!$C$8:$D$58, 2, FALSE), ""))</f>
        <v>Green Cities, Enhanced Emission Policy, Autonomous Material Handling</v>
      </c>
      <c r="N524" t="str" cm="1">
        <f t="array" ref="N524">_xlfn.TEXTJOIN(", ", TRUE, _xlfn.UNIQUE(_xlfn.FILTERXML("&lt;t&gt;&lt;s&gt;" &amp; SUBSTITUTE(_xlfn.TEXTJOIN(", ", TRUE, _xlfn.UNIQUE(_xlfn._xlws.FILTER(IFERROR(VLOOKUP(LEFT(_xlfn.TEXTSPLIT(L524, ", "), FIND("-", _xlfn.TEXTSPLIT(L524, ", ")) - 1), Index!$F$8:$G$13, 2, FALSE), ""), IFERROR(VLOOKUP(LEFT(_xlfn.TEXTSPLIT(L524, ", "), FIND("-", _xlfn.TEXTSPLIT(L524, ", ")) - 1), Index!$F$8:$G$13, 2, FALSE), "") &lt;&gt; ""))), ", ", "&lt;/s&gt;&lt;s&gt;") &amp; "&lt;/s&gt;&lt;/t&gt;", "//s[normalize-space()]")))</f>
        <v>Ecological Sustainability, Hydraulic Applications Ecosystem</v>
      </c>
      <c r="O524" t="str" cm="1">
        <f t="array" ref="O524">IFERROR(INDEX(Index!$C$8:$C$58, MATCH(TRUE, ISNUMBER(SEARCH(Index!$C$8:$C$58, Articles_collection_modified!A524)), 0)), "")</f>
        <v>ES-1</v>
      </c>
      <c r="P524" t="str">
        <f>IFERROR(VLOOKUP(LEFT(O524, FIND("-", O524)-1), Index!$F$8:$G$13, 2, FALSE), "Not Found")</f>
        <v>Ecological Sustainability</v>
      </c>
      <c r="Q524" t="str">
        <f>IFERROR(VLOOKUP(O524, Index!$C$8:$D$58, 2, FALSE), "Not Found")</f>
        <v>Green Cities</v>
      </c>
    </row>
    <row r="525" spans="1:17" x14ac:dyDescent="0.3">
      <c r="A525" t="str">
        <f>LEFT(Articles_collection_modified!A525, FIND(",", Articles_collection_modified!A525) - 1)</f>
        <v>New electric bucket truck from Terex Utilities</v>
      </c>
      <c r="B525" t="str">
        <f>MID(Articles_collection_modified!A525, FIND(",", Articles_collection_modified!A525) + 1, FIND(",", Articles_collection_modified!A525, FIND(",", Articles_collection_modified!A525) + 1) - FIND(",", Articles_collection_modified!A525) - 1)</f>
        <v>https://www.accessbriefing.com/news/new-electric-bucket-t/8051235.article?utm_source=newsletter&amp;utm_medium=email&amp;utm_campaign=access-international-2025-03-04&amp;encoded_email=bS5nYXZhZ25pbkBoYXdlLmF0</v>
      </c>
      <c r="C525" t="str">
        <f>IF(ISNUMBER(FIND(", vol",Articles_collection_modified!A525)), MID(Articles_collection_modified!A525, FIND(", vol", Articles_collection_modified!A525) + 5, FIND(",", Articles_collection_modified!A525, FIND(", vol", Articles_collection_modified!A525) + 5) - FIND(", vol", Articles_collection_modified!A525) - 5), MID(Articles_collection_modified!A525, FIND(",vol", Articles_collection_modified!A525) + 4, FIND(",", Articles_collection_modified!A525, FIND(",vol", Articles_collection_modified!A525) + 4) - FIND(",vol",Articles_collection_modified!A525) - 4))</f>
        <v>8</v>
      </c>
      <c r="D525" t="str">
        <f>IF(ISNUMBER(FIND(", 20", Articles_collection_modified!A525)), MID(Articles_collection_modified!A525, FIND(", 20", Articles_collection_modified!A525) + 2, FIND(",", Articles_collection_modified!A525, FIND(", 20", Articles_collection_modified!A525) + 2) - FIND(", 20", Articles_collection_modified!A525) - 2), MID(Articles_collection_modified!A525, FIND(",20", Articles_collection_modified!A525) + 1, FIND(",", Articles_collection_modified!A525, FIND(",20", Articles_collection_modified!A525) + 1) - FIND(",20", Articles_collection_modified!A525) - 1))</f>
        <v>2025-w09</v>
      </c>
      <c r="E525" t="str">
        <f t="shared" si="16"/>
        <v>2025</v>
      </c>
      <c r="F525" t="str">
        <f t="shared" si="17"/>
        <v>09</v>
      </c>
      <c r="G525" t="str" cm="1">
        <f t="array" ref="G525">_xlfn.TEXTJOIN(", ", TRUE, IF(ISNUMBER(SEARCH(Index!$A$8:$A$22, Articles_collection_modified!A525)), Index!$A$8:$A$22, ""))</f>
        <v>Mobile</v>
      </c>
      <c r="H525" t="str" cm="1">
        <f t="array" ref="H525">IFERROR(INDEX(Index!$A$8:$A$22, MATCH(TRUE, ISNUMBER(SEARCH(Index!$A$8:$A$22, Articles_collection_modified!A525)), 0)), "")</f>
        <v>Mobile</v>
      </c>
      <c r="I525" t="str" cm="1">
        <f t="array" ref="I525">IFERROR(INDEX(Index!$A$3:$A$5, MATCH(TRUE, ISNUMBER(SEARCH(Index!$A$3:$A$5, Articles_collection_modified!A525)), 0)), "")</f>
        <v>product release</v>
      </c>
      <c r="J525" t="str" cm="1">
        <f t="array" ref="J525">IFERROR(INDEX(Index!$A$25:$A$69, MATCH(TRUE, ISNUMBER(SEARCH(Index!$A$25:$A$69, Articles_collection_modified!A525)), 0)), "")</f>
        <v>System</v>
      </c>
      <c r="K525" t="str" cm="1">
        <f t="array" ref="K525">IFERROR(INDEX(Index!$C$3:$C$5, MATCH(TRUE, ISNUMBER(SEARCH(Index!$C$3:$C$5, Articles_collection_modified!A525)), 0)), "")</f>
        <v>H1</v>
      </c>
      <c r="L525" t="str" cm="1">
        <f t="array" ref="L525">_xlfn.TEXTJOIN(", ", TRUE, IF(ISNUMBER(SEARCH(Index!$C$8:$C$58, Articles_collection_modified!A525)), Index!$C$8:$C$58, ""))</f>
        <v>ES-1, ES-2, HA-6</v>
      </c>
      <c r="M525" t="str" cm="1">
        <f t="array" ref="M525">_xlfn.TEXTJOIN(", ", TRUE, IFERROR(VLOOKUP(_xlfn.TEXTSPLIT(L525, ", "), Index!$C$8:$D$58, 2, FALSE), ""))</f>
        <v>Green Cities, Enhanced Emission Policy, Future Municipal Services</v>
      </c>
      <c r="N525" t="str" cm="1">
        <f t="array" ref="N525">_xlfn.TEXTJOIN(", ", TRUE, _xlfn.UNIQUE(_xlfn.FILTERXML("&lt;t&gt;&lt;s&gt;" &amp; SUBSTITUTE(_xlfn.TEXTJOIN(", ", TRUE, _xlfn.UNIQUE(_xlfn._xlws.FILTER(IFERROR(VLOOKUP(LEFT(_xlfn.TEXTSPLIT(L525, ", "), FIND("-", _xlfn.TEXTSPLIT(L525, ", ")) - 1), Index!$F$8:$G$13, 2, FALSE), ""), IFERROR(VLOOKUP(LEFT(_xlfn.TEXTSPLIT(L525, ", "), FIND("-", _xlfn.TEXTSPLIT(L525, ", ")) - 1), Index!$F$8:$G$13, 2, FALSE), "") &lt;&gt; ""))), ", ", "&lt;/s&gt;&lt;s&gt;") &amp; "&lt;/s&gt;&lt;/t&gt;", "//s[normalize-space()]")))</f>
        <v>Ecological Sustainability, Hydraulic Applications Ecosystem</v>
      </c>
      <c r="O525" t="str" cm="1">
        <f t="array" ref="O525">IFERROR(INDEX(Index!$C$8:$C$58, MATCH(TRUE, ISNUMBER(SEARCH(Index!$C$8:$C$58, Articles_collection_modified!A525)), 0)), "")</f>
        <v>ES-1</v>
      </c>
      <c r="P525" t="str">
        <f>IFERROR(VLOOKUP(LEFT(O525, FIND("-", O525)-1), Index!$F$8:$G$13, 2, FALSE), "Not Found")</f>
        <v>Ecological Sustainability</v>
      </c>
      <c r="Q525" t="str">
        <f>IFERROR(VLOOKUP(O525, Index!$C$8:$D$58, 2, FALSE), "Not Found")</f>
        <v>Green Cities</v>
      </c>
    </row>
    <row r="526" spans="1:17" x14ac:dyDescent="0.3">
      <c r="A526" t="str">
        <f>LEFT(Articles_collection_modified!A526, FIND(",", Articles_collection_modified!A526) - 1)</f>
        <v>ReVolt Motors bets on hybrid powertrains to decarbonize Class 8 fleets</v>
      </c>
      <c r="B526" t="str">
        <f>MID(Articles_collection_modified!A526, FIND(",", Articles_collection_modified!A526) + 1, FIND(",", Articles_collection_modified!A526, FIND(",", Articles_collection_modified!A526) + 1) - FIND(",", Articles_collection_modified!A526) - 1)</f>
        <v>https://www.powerprogress.com/news/revolt-motors-bets-on-hybrid-powertrains-to-decarbonize-class-8-fleets/8051268.article?utm_source=newsletter&amp;utm_medium=email&amp;utm_campaign=power-briefing-2025-03-03&amp;encoded_email=bS5nYXZhZ25pbkBoYXdlLmF0</v>
      </c>
      <c r="C526" t="str">
        <f>IF(ISNUMBER(FIND(", vol",Articles_collection_modified!A526)), MID(Articles_collection_modified!A526, FIND(", vol", Articles_collection_modified!A526) + 5, FIND(",", Articles_collection_modified!A526, FIND(", vol", Articles_collection_modified!A526) + 5) - FIND(", vol", Articles_collection_modified!A526) - 5), MID(Articles_collection_modified!A526, FIND(",vol", Articles_collection_modified!A526) + 4, FIND(",", Articles_collection_modified!A526, FIND(",vol", Articles_collection_modified!A526) + 4) - FIND(",vol",Articles_collection_modified!A526) - 4))</f>
        <v>9</v>
      </c>
      <c r="D526" t="str">
        <f>IF(ISNUMBER(FIND(", 20", Articles_collection_modified!A526)), MID(Articles_collection_modified!A526, FIND(", 20", Articles_collection_modified!A526) + 2, FIND(",", Articles_collection_modified!A526, FIND(", 20", Articles_collection_modified!A526) + 2) - FIND(", 20", Articles_collection_modified!A526) - 2), MID(Articles_collection_modified!A526, FIND(",20", Articles_collection_modified!A526) + 1, FIND(",", Articles_collection_modified!A526, FIND(",20", Articles_collection_modified!A526) + 1) - FIND(",20", Articles_collection_modified!A526) - 1))</f>
        <v>2025-w10</v>
      </c>
      <c r="E526" t="str">
        <f t="shared" si="16"/>
        <v>2025</v>
      </c>
      <c r="F526" t="str">
        <f t="shared" si="17"/>
        <v>10</v>
      </c>
      <c r="G526" t="str" cm="1">
        <f t="array" ref="G526">_xlfn.TEXTJOIN(", ", TRUE, IF(ISNUMBER(SEARCH(Index!$A$8:$A$22, Articles_collection_modified!A526)), Index!$A$8:$A$22, ""))</f>
        <v>Mobile</v>
      </c>
      <c r="H526" t="str" cm="1">
        <f t="array" ref="H526">IFERROR(INDEX(Index!$A$8:$A$22, MATCH(TRUE, ISNUMBER(SEARCH(Index!$A$8:$A$22, Articles_collection_modified!A526)), 0)), "")</f>
        <v>Mobile</v>
      </c>
      <c r="I526" t="str" cm="1">
        <f t="array" ref="I526">IFERROR(INDEX(Index!$A$3:$A$5, MATCH(TRUE, ISNUMBER(SEARCH(Index!$A$3:$A$5, Articles_collection_modified!A526)), 0)), "")</f>
        <v>SEEP</v>
      </c>
      <c r="J526" t="str" cm="1">
        <f t="array" ref="J526">IFERROR(INDEX(Index!$A$25:$A$69, MATCH(TRUE, ISNUMBER(SEARCH(Index!$A$25:$A$69, Articles_collection_modified!A526)), 0)), "")</f>
        <v>market development</v>
      </c>
      <c r="K526" t="str" cm="1">
        <f t="array" ref="K526">IFERROR(INDEX(Index!$C$3:$C$5, MATCH(TRUE, ISNUMBER(SEARCH(Index!$C$3:$C$5, Articles_collection_modified!A526)), 0)), "")</f>
        <v>H2</v>
      </c>
      <c r="L526" t="str" cm="1">
        <f t="array" ref="L526">_xlfn.TEXTJOIN(", ", TRUE, IF(ISNUMBER(SEARCH(Index!$C$8:$C$58, Articles_collection_modified!A526)), Index!$C$8:$C$58, ""))</f>
        <v>ES-1, ES-2</v>
      </c>
      <c r="M526" t="str" cm="1">
        <f t="array" ref="M526">_xlfn.TEXTJOIN(", ", TRUE, IFERROR(VLOOKUP(_xlfn.TEXTSPLIT(L526, ", "), Index!$C$8:$D$58, 2, FALSE), ""))</f>
        <v>Green Cities, Enhanced Emission Policy</v>
      </c>
      <c r="N526" t="str" cm="1">
        <f t="array" ref="N526">_xlfn.TEXTJOIN(", ", TRUE, _xlfn.UNIQUE(_xlfn.FILTERXML("&lt;t&gt;&lt;s&gt;" &amp; SUBSTITUTE(_xlfn.TEXTJOIN(", ", TRUE, _xlfn.UNIQUE(_xlfn._xlws.FILTER(IFERROR(VLOOKUP(LEFT(_xlfn.TEXTSPLIT(L526, ", "), FIND("-", _xlfn.TEXTSPLIT(L526, ", ")) - 1), Index!$F$8:$G$13, 2, FALSE), ""), IFERROR(VLOOKUP(LEFT(_xlfn.TEXTSPLIT(L526, ", "), FIND("-", _xlfn.TEXTSPLIT(L526, ", ")) - 1), Index!$F$8:$G$13, 2, FALSE), "") &lt;&gt; ""))), ", ", "&lt;/s&gt;&lt;s&gt;") &amp; "&lt;/s&gt;&lt;/t&gt;", "//s[normalize-space()]")))</f>
        <v>Ecological Sustainability</v>
      </c>
      <c r="O526" t="str" cm="1">
        <f t="array" ref="O526">IFERROR(INDEX(Index!$C$8:$C$58, MATCH(TRUE, ISNUMBER(SEARCH(Index!$C$8:$C$58, Articles_collection_modified!A526)), 0)), "")</f>
        <v>ES-1</v>
      </c>
      <c r="P526" t="str">
        <f>IFERROR(VLOOKUP(LEFT(O526, FIND("-", O526)-1), Index!$F$8:$G$13, 2, FALSE), "Not Found")</f>
        <v>Ecological Sustainability</v>
      </c>
      <c r="Q526" t="str">
        <f>IFERROR(VLOOKUP(O526, Index!$C$8:$D$58, 2, FALSE), "Not Found")</f>
        <v>Green Cities</v>
      </c>
    </row>
    <row r="527" spans="1:17" x14ac:dyDescent="0.3">
      <c r="A527" t="str">
        <f>LEFT(Articles_collection_modified!A527, FIND(",", Articles_collection_modified!A527) - 1)</f>
        <v>Parker Hannifin collaborates on hydrogen-argon project</v>
      </c>
      <c r="B527" t="str">
        <f>MID(Articles_collection_modified!A527, FIND(",", Articles_collection_modified!A527) + 1, FIND(",", Articles_collection_modified!A527, FIND(",", Articles_collection_modified!A527) + 1) - FIND(",", Articles_collection_modified!A527) - 1)</f>
        <v>https://www.powerprogress.com/news/parker-hannifin-collaborates-on-hydrogen-argon-project/8051227.article?utm_source=newsletter&amp;utm_medium=email&amp;utm_campaign=power-briefing-2025-03-03&amp;encoded_email=bS5nYXZhZ25pbkBoYXdlLmF0</v>
      </c>
      <c r="C527" t="str">
        <f>IF(ISNUMBER(FIND(", vol",Articles_collection_modified!A527)), MID(Articles_collection_modified!A527, FIND(", vol", Articles_collection_modified!A527) + 5, FIND(",", Articles_collection_modified!A527, FIND(", vol", Articles_collection_modified!A527) + 5) - FIND(", vol", Articles_collection_modified!A527) - 5), MID(Articles_collection_modified!A527, FIND(",vol", Articles_collection_modified!A527) + 4, FIND(",", Articles_collection_modified!A527, FIND(",vol", Articles_collection_modified!A527) + 4) - FIND(",vol",Articles_collection_modified!A527) - 4))</f>
        <v>8</v>
      </c>
      <c r="D527" t="str">
        <f>IF(ISNUMBER(FIND(", 20", Articles_collection_modified!A527)), MID(Articles_collection_modified!A527, FIND(", 20", Articles_collection_modified!A527) + 2, FIND(",", Articles_collection_modified!A527, FIND(", 20", Articles_collection_modified!A527) + 2) - FIND(", 20", Articles_collection_modified!A527) - 2), MID(Articles_collection_modified!A527, FIND(",20", Articles_collection_modified!A527) + 1, FIND(",", Articles_collection_modified!A527, FIND(",20", Articles_collection_modified!A527) + 1) - FIND(",20", Articles_collection_modified!A527) - 1))</f>
        <v>2025-w09</v>
      </c>
      <c r="E527" t="str">
        <f t="shared" si="16"/>
        <v>2025</v>
      </c>
      <c r="F527" t="str">
        <f t="shared" si="17"/>
        <v>09</v>
      </c>
      <c r="G527" t="str" cm="1">
        <f t="array" ref="G527">_xlfn.TEXTJOIN(", ", TRUE, IF(ISNUMBER(SEARCH(Index!$A$8:$A$22, Articles_collection_modified!A527)), Index!$A$8:$A$22, ""))</f>
        <v/>
      </c>
      <c r="H527" t="str" cm="1">
        <f t="array" ref="H527">IFERROR(INDEX(Index!$A$8:$A$22, MATCH(TRUE, ISNUMBER(SEARCH(Index!$A$8:$A$22, Articles_collection_modified!A527)), 0)), "")</f>
        <v/>
      </c>
      <c r="I527" t="str" cm="1">
        <f t="array" ref="I527">IFERROR(INDEX(Index!$A$3:$A$5, MATCH(TRUE, ISNUMBER(SEARCH(Index!$A$3:$A$5, Articles_collection_modified!A527)), 0)), "")</f>
        <v>Technology</v>
      </c>
      <c r="J527" t="str" cm="1">
        <f t="array" ref="J527">IFERROR(INDEX(Index!$A$25:$A$69, MATCH(TRUE, ISNUMBER(SEARCH(Index!$A$25:$A$69, Articles_collection_modified!A527)), 0)), "")</f>
        <v>Research</v>
      </c>
      <c r="K527" t="str" cm="1">
        <f t="array" ref="K527">IFERROR(INDEX(Index!$C$3:$C$5, MATCH(TRUE, ISNUMBER(SEARCH(Index!$C$3:$C$5, Articles_collection_modified!A527)), 0)), "")</f>
        <v>H3</v>
      </c>
      <c r="L527" t="str" cm="1">
        <f t="array" ref="L527">_xlfn.TEXTJOIN(", ", TRUE, IF(ISNUMBER(SEARCH(Index!$C$8:$C$58, Articles_collection_modified!A527)), Index!$C$8:$C$58, ""))</f>
        <v>ES-3, NB-6</v>
      </c>
      <c r="M527" t="str" cm="1">
        <f t="array" ref="M527">_xlfn.TEXTJOIN(", ", TRUE, IFERROR(VLOOKUP(_xlfn.TEXTSPLIT(L527, ", "), Index!$C$8:$D$58, 2, FALSE), ""))</f>
        <v>Sustainable Energy System, Green Energy System</v>
      </c>
      <c r="N527" t="str" cm="1">
        <f t="array" ref="N527">_xlfn.TEXTJOIN(", ", TRUE, _xlfn.UNIQUE(_xlfn.FILTERXML("&lt;t&gt;&lt;s&gt;" &amp; SUBSTITUTE(_xlfn.TEXTJOIN(", ", TRUE, _xlfn.UNIQUE(_xlfn._xlws.FILTER(IFERROR(VLOOKUP(LEFT(_xlfn.TEXTSPLIT(L527, ", "), FIND("-", _xlfn.TEXTSPLIT(L527, ", ")) - 1), Index!$F$8:$G$13, 2, FALSE), ""), IFERROR(VLOOKUP(LEFT(_xlfn.TEXTSPLIT(L527, ", "), FIND("-", _xlfn.TEXTSPLIT(L527, ", ")) - 1), Index!$F$8:$G$13, 2, FALSE), "") &lt;&gt; ""))), ", ", "&lt;/s&gt;&lt;s&gt;") &amp; "&lt;/s&gt;&lt;/t&gt;", "//s[normalize-space()]")))</f>
        <v>Ecological Sustainability, New Business</v>
      </c>
      <c r="O527" t="str" cm="1">
        <f t="array" ref="O527">IFERROR(INDEX(Index!$C$8:$C$58, MATCH(TRUE, ISNUMBER(SEARCH(Index!$C$8:$C$58, Articles_collection_modified!A527)), 0)), "")</f>
        <v>ES-3</v>
      </c>
      <c r="P527" t="str">
        <f>IFERROR(VLOOKUP(LEFT(O527, FIND("-", O527)-1), Index!$F$8:$G$13, 2, FALSE), "Not Found")</f>
        <v>Ecological Sustainability</v>
      </c>
      <c r="Q527" t="str">
        <f>IFERROR(VLOOKUP(O527, Index!$C$8:$D$58, 2, FALSE), "Not Found")</f>
        <v>Sustainable Energy System</v>
      </c>
    </row>
    <row r="528" spans="1:17" x14ac:dyDescent="0.3">
      <c r="A528" t="str">
        <f>LEFT(Articles_collection_modified!A528, FIND(",", Articles_collection_modified!A528) - 1)</f>
        <v>Deereâ€™s Next Generation Perception System Brings Autonomy to Tillage</v>
      </c>
      <c r="B528" t="str">
        <f>MID(Articles_collection_modified!A528, FIND(",", Articles_collection_modified!A528) + 1, FIND(",", Articles_collection_modified!A528, FIND(",", Articles_collection_modified!A528) + 1) - FIND(",", Articles_collection_modified!A528) - 1)</f>
        <v>https://www.agriculture.com/deere-s-next-generation-perception-system-brings-autonomy-to-tillage-11688661?hid=03e3d9199a4d3fce5ded25e4e5977b2904d442ec&amp;did=16737891-20250303&amp;utm_campaign=todays-news_newsletter&amp;utm_source=ag&amp;utm_medium=email&amp;utm_content=030325&amp;lctg=03e3d9199a4d3fce5ded25e4e5977b2904d442ec</v>
      </c>
      <c r="C528" t="str">
        <f>IF(ISNUMBER(FIND(", vol",Articles_collection_modified!A528)), MID(Articles_collection_modified!A528, FIND(", vol", Articles_collection_modified!A528) + 5, FIND(",", Articles_collection_modified!A528, FIND(", vol", Articles_collection_modified!A528) + 5) - FIND(", vol", Articles_collection_modified!A528) - 5), MID(Articles_collection_modified!A528, FIND(",vol", Articles_collection_modified!A528) + 4, FIND(",", Articles_collection_modified!A528, FIND(",vol", Articles_collection_modified!A528) + 4) - FIND(",vol",Articles_collection_modified!A528) - 4))</f>
        <v>8</v>
      </c>
      <c r="D528" t="str">
        <f>IF(ISNUMBER(FIND(", 20", Articles_collection_modified!A528)), MID(Articles_collection_modified!A528, FIND(", 20", Articles_collection_modified!A528) + 2, FIND(",", Articles_collection_modified!A528, FIND(", 20", Articles_collection_modified!A528) + 2) - FIND(", 20", Articles_collection_modified!A528) - 2), MID(Articles_collection_modified!A528, FIND(",20", Articles_collection_modified!A528) + 1, FIND(",", Articles_collection_modified!A528, FIND(",20", Articles_collection_modified!A528) + 1) - FIND(",20", Articles_collection_modified!A528) - 1))</f>
        <v>2025-w09</v>
      </c>
      <c r="E528" t="str">
        <f t="shared" si="16"/>
        <v>2025</v>
      </c>
      <c r="F528" t="str">
        <f t="shared" si="17"/>
        <v>09</v>
      </c>
      <c r="G528" t="str" cm="1">
        <f t="array" ref="G528">_xlfn.TEXTJOIN(", ", TRUE, IF(ISNUMBER(SEARCH(Index!$A$8:$A$22, Articles_collection_modified!A528)), Index!$A$8:$A$22, ""))</f>
        <v>Mobile</v>
      </c>
      <c r="H528" t="str" cm="1">
        <f t="array" ref="H528">IFERROR(INDEX(Index!$A$8:$A$22, MATCH(TRUE, ISNUMBER(SEARCH(Index!$A$8:$A$22, Articles_collection_modified!A528)), 0)), "")</f>
        <v>Mobile</v>
      </c>
      <c r="I528" t="str" cm="1">
        <f t="array" ref="I528">IFERROR(INDEX(Index!$A$3:$A$5, MATCH(TRUE, ISNUMBER(SEARCH(Index!$A$3:$A$5, Articles_collection_modified!A528)), 0)), "")</f>
        <v>product release</v>
      </c>
      <c r="J528" t="str" cm="1">
        <f t="array" ref="J528">IFERROR(INDEX(Index!$A$25:$A$69, MATCH(TRUE, ISNUMBER(SEARCH(Index!$A$25:$A$69, Articles_collection_modified!A528)), 0)), "")</f>
        <v>System</v>
      </c>
      <c r="K528" t="str" cm="1">
        <f t="array" ref="K528">IFERROR(INDEX(Index!$C$3:$C$5, MATCH(TRUE, ISNUMBER(SEARCH(Index!$C$3:$C$5, Articles_collection_modified!A528)), 0)), "")</f>
        <v>H1</v>
      </c>
      <c r="L528" t="str" cm="1">
        <f t="array" ref="L528">_xlfn.TEXTJOIN(", ", TRUE, IF(ISNUMBER(SEARCH(Index!$C$8:$C$58, Articles_collection_modified!A528)), Index!$C$8:$C$58, ""))</f>
        <v>HA-3</v>
      </c>
      <c r="M528" t="str" cm="1">
        <f t="array" ref="M528">_xlfn.TEXTJOIN(", ", TRUE, IFERROR(VLOOKUP(_xlfn.TEXTSPLIT(L528, ", "), Index!$C$8:$D$58, 2, FALSE), ""))</f>
        <v>Smart Farming</v>
      </c>
      <c r="N528" t="str" cm="1">
        <f t="array" ref="N528">_xlfn.TEXTJOIN(", ", TRUE, _xlfn.UNIQUE(_xlfn.FILTERXML("&lt;t&gt;&lt;s&gt;" &amp; SUBSTITUTE(_xlfn.TEXTJOIN(", ", TRUE, _xlfn.UNIQUE(_xlfn._xlws.FILTER(IFERROR(VLOOKUP(LEFT(_xlfn.TEXTSPLIT(L528, ", "), FIND("-", _xlfn.TEXTSPLIT(L528, ", ")) - 1), Index!$F$8:$G$13, 2, FALSE), ""), IFERROR(VLOOKUP(LEFT(_xlfn.TEXTSPLIT(L528, ", "), FIND("-", _xlfn.TEXTSPLIT(L528, ", ")) - 1), Index!$F$8:$G$13, 2, FALSE), "") &lt;&gt; ""))), ", ", "&lt;/s&gt;&lt;s&gt;") &amp; "&lt;/s&gt;&lt;/t&gt;", "//s[normalize-space()]")))</f>
        <v>Hydraulic Applications Ecosystem</v>
      </c>
      <c r="O528" t="str" cm="1">
        <f t="array" ref="O528">IFERROR(INDEX(Index!$C$8:$C$58, MATCH(TRUE, ISNUMBER(SEARCH(Index!$C$8:$C$58, Articles_collection_modified!A528)), 0)), "")</f>
        <v>HA-3</v>
      </c>
      <c r="P528" t="str">
        <f>IFERROR(VLOOKUP(LEFT(O528, FIND("-", O528)-1), Index!$F$8:$G$13, 2, FALSE), "Not Found")</f>
        <v>Hydraulic Applications Ecosystem</v>
      </c>
      <c r="Q528" t="str">
        <f>IFERROR(VLOOKUP(O528, Index!$C$8:$D$58, 2, FALSE), "Not Found")</f>
        <v>Smart Farming</v>
      </c>
    </row>
    <row r="529" spans="1:17" x14ac:dyDescent="0.3">
      <c r="A529" t="str">
        <f>LEFT(Articles_collection_modified!A529, FIND(",", Articles_collection_modified!A529) - 1)</f>
        <v>Kubota highlights retrofit batteries for mini excavators</v>
      </c>
      <c r="B529" t="str">
        <f>MID(Articles_collection_modified!A529, FIND(",", Articles_collection_modified!A529) + 1, FIND(",", Articles_collection_modified!A529, FIND(",", Articles_collection_modified!A529) + 1) - FIND(",", Articles_collection_modified!A529) - 1)</f>
        <v>https://www.powerprogress.com/news/kubota-highlights-retrofit-batteries-for-mini-excavators/8054598.article?utm_source=newsletter&amp;utm_medium=email&amp;utm_campaign=power-briefing-2025-03-26&amp;encoded_email=bS5nYXZhZ25pbkBoYXdlLmF0</v>
      </c>
      <c r="C529" t="str">
        <f>IF(ISNUMBER(FIND(", vol",Articles_collection_modified!A529)), MID(Articles_collection_modified!A529, FIND(", vol", Articles_collection_modified!A529) + 5, FIND(",", Articles_collection_modified!A529, FIND(", vol", Articles_collection_modified!A529) + 5) - FIND(", vol", Articles_collection_modified!A529) - 5), MID(Articles_collection_modified!A529, FIND(",vol", Articles_collection_modified!A529) + 4, FIND(",", Articles_collection_modified!A529, FIND(",vol", Articles_collection_modified!A529) + 4) - FIND(",vol",Articles_collection_modified!A529) - 4))</f>
        <v>9</v>
      </c>
      <c r="D529" t="str">
        <f>IF(ISNUMBER(FIND(", 20", Articles_collection_modified!A529)), MID(Articles_collection_modified!A529, FIND(", 20", Articles_collection_modified!A529) + 2, FIND(",", Articles_collection_modified!A529, FIND(", 20", Articles_collection_modified!A529) + 2) - FIND(", 20", Articles_collection_modified!A529) - 2), MID(Articles_collection_modified!A529, FIND(",20", Articles_collection_modified!A529) + 1, FIND(",", Articles_collection_modified!A529, FIND(",20", Articles_collection_modified!A529) + 1) - FIND(",20", Articles_collection_modified!A529) - 1))</f>
        <v>2025-w13</v>
      </c>
      <c r="E529" t="str">
        <f t="shared" si="16"/>
        <v>2025</v>
      </c>
      <c r="F529" t="str">
        <f t="shared" si="17"/>
        <v>13</v>
      </c>
      <c r="G529" t="str" cm="1">
        <f t="array" ref="G529">_xlfn.TEXTJOIN(", ", TRUE, IF(ISNUMBER(SEARCH(Index!$A$8:$A$22, Articles_collection_modified!A529)), Index!$A$8:$A$22, ""))</f>
        <v>Electrification, Mobile</v>
      </c>
      <c r="H529" t="str" cm="1">
        <f t="array" ref="H529">IFERROR(INDEX(Index!$A$8:$A$22, MATCH(TRUE, ISNUMBER(SEARCH(Index!$A$8:$A$22, Articles_collection_modified!A529)), 0)), "")</f>
        <v>Electrification</v>
      </c>
      <c r="I529" t="str" cm="1">
        <f t="array" ref="I529">IFERROR(INDEX(Index!$A$3:$A$5, MATCH(TRUE, ISNUMBER(SEARCH(Index!$A$3:$A$5, Articles_collection_modified!A529)), 0)), "")</f>
        <v>SEEP</v>
      </c>
      <c r="J529" t="str" cm="1">
        <f t="array" ref="J529">IFERROR(INDEX(Index!$A$25:$A$69, MATCH(TRUE, ISNUMBER(SEARCH(Index!$A$25:$A$69, Articles_collection_modified!A529)), 0)), "")</f>
        <v>market development</v>
      </c>
      <c r="K529" t="str" cm="1">
        <f t="array" ref="K529">IFERROR(INDEX(Index!$C$3:$C$5, MATCH(TRUE, ISNUMBER(SEARCH(Index!$C$3:$C$5, Articles_collection_modified!A529)), 0)), "")</f>
        <v>H1</v>
      </c>
      <c r="L529" t="str" cm="1">
        <f t="array" ref="L529">_xlfn.TEXTJOIN(", ", TRUE, IF(ISNUMBER(SEARCH(Index!$C$8:$C$58, Articles_collection_modified!A529)), Index!$C$8:$C$58, ""))</f>
        <v>ES-1, ES-2, HA-1</v>
      </c>
      <c r="M529" t="str" cm="1">
        <f t="array" ref="M529">_xlfn.TEXTJOIN(", ", TRUE, IFERROR(VLOOKUP(_xlfn.TEXTSPLIT(L529, ", "), Index!$C$8:$D$58, 2, FALSE), ""))</f>
        <v>Green Cities, Enhanced Emission Policy, Green &amp; Connected Construction site</v>
      </c>
      <c r="N529" t="str" cm="1">
        <f t="array" ref="N529">_xlfn.TEXTJOIN(", ", TRUE, _xlfn.UNIQUE(_xlfn.FILTERXML("&lt;t&gt;&lt;s&gt;" &amp; SUBSTITUTE(_xlfn.TEXTJOIN(", ", TRUE, _xlfn.UNIQUE(_xlfn._xlws.FILTER(IFERROR(VLOOKUP(LEFT(_xlfn.TEXTSPLIT(L529, ", "), FIND("-", _xlfn.TEXTSPLIT(L529, ", ")) - 1), Index!$F$8:$G$13, 2, FALSE), ""), IFERROR(VLOOKUP(LEFT(_xlfn.TEXTSPLIT(L529, ", "), FIND("-", _xlfn.TEXTSPLIT(L529, ", ")) - 1), Index!$F$8:$G$13, 2, FALSE), "") &lt;&gt; ""))), ", ", "&lt;/s&gt;&lt;s&gt;") &amp; "&lt;/s&gt;&lt;/t&gt;", "//s[normalize-space()]")))</f>
        <v>Ecological Sustainability, Hydraulic Applications Ecosystem</v>
      </c>
      <c r="O529" t="str" cm="1">
        <f t="array" ref="O529">IFERROR(INDEX(Index!$C$8:$C$58, MATCH(TRUE, ISNUMBER(SEARCH(Index!$C$8:$C$58, Articles_collection_modified!A529)), 0)), "")</f>
        <v>ES-1</v>
      </c>
      <c r="P529" t="str">
        <f>IFERROR(VLOOKUP(LEFT(O529, FIND("-", O529)-1), Index!$F$8:$G$13, 2, FALSE), "Not Found")</f>
        <v>Ecological Sustainability</v>
      </c>
      <c r="Q529" t="str">
        <f>IFERROR(VLOOKUP(O529, Index!$C$8:$D$58, 2, FALSE), "Not Found")</f>
        <v>Green Cities</v>
      </c>
    </row>
    <row r="530" spans="1:17" x14ac:dyDescent="0.3">
      <c r="A530" t="str">
        <f>LEFT(Articles_collection_modified!A530, FIND(",", Articles_collection_modified!A530) - 1)</f>
        <v>MEC launches its tallest lift</v>
      </c>
      <c r="B530" t="str">
        <f>MID(Articles_collection_modified!A530, FIND(",", Articles_collection_modified!A530) + 1, FIND(",", Articles_collection_modified!A530, FIND(",", Articles_collection_modified!A530) + 1) - FIND(",", Articles_collection_modified!A530) - 1)</f>
        <v>https://www.accessbriefing.com/news/mec-launches-its-tallest-lift/8054694.article</v>
      </c>
      <c r="C530" t="str">
        <f>IF(ISNUMBER(FIND(", vol",Articles_collection_modified!A530)), MID(Articles_collection_modified!A530, FIND(", vol", Articles_collection_modified!A530) + 5, FIND(",", Articles_collection_modified!A530, FIND(", vol", Articles_collection_modified!A530) + 5) - FIND(", vol", Articles_collection_modified!A530) - 5), MID(Articles_collection_modified!A530, FIND(",vol", Articles_collection_modified!A530) + 4, FIND(",", Articles_collection_modified!A530, FIND(",vol", Articles_collection_modified!A530) + 4) - FIND(",vol",Articles_collection_modified!A530) - 4))</f>
        <v>9</v>
      </c>
      <c r="D530" t="str">
        <f>IF(ISNUMBER(FIND(", 20", Articles_collection_modified!A530)), MID(Articles_collection_modified!A530, FIND(", 20", Articles_collection_modified!A530) + 2, FIND(",", Articles_collection_modified!A530, FIND(", 20", Articles_collection_modified!A530) + 2) - FIND(", 20", Articles_collection_modified!A530) - 2), MID(Articles_collection_modified!A530, FIND(",20", Articles_collection_modified!A530) + 1, FIND(",", Articles_collection_modified!A530, FIND(",20", Articles_collection_modified!A530) + 1) - FIND(",20", Articles_collection_modified!A530) - 1))</f>
        <v>2025-w13</v>
      </c>
      <c r="E530" t="str">
        <f t="shared" si="16"/>
        <v>2025</v>
      </c>
      <c r="F530" t="str">
        <f t="shared" si="17"/>
        <v>13</v>
      </c>
      <c r="G530" t="str" cm="1">
        <f t="array" ref="G530">_xlfn.TEXTJOIN(", ", TRUE, IF(ISNUMBER(SEARCH(Index!$A$8:$A$22, Articles_collection_modified!A530)), Index!$A$8:$A$22, ""))</f>
        <v>Mobile</v>
      </c>
      <c r="H530" t="str" cm="1">
        <f t="array" ref="H530">IFERROR(INDEX(Index!$A$8:$A$22, MATCH(TRUE, ISNUMBER(SEARCH(Index!$A$8:$A$22, Articles_collection_modified!A530)), 0)), "")</f>
        <v>Mobile</v>
      </c>
      <c r="I530" t="str" cm="1">
        <f t="array" ref="I530">IFERROR(INDEX(Index!$A$3:$A$5, MATCH(TRUE, ISNUMBER(SEARCH(Index!$A$3:$A$5, Articles_collection_modified!A530)), 0)), "")</f>
        <v>product release</v>
      </c>
      <c r="J530" t="str" cm="1">
        <f t="array" ref="J530">IFERROR(INDEX(Index!$A$25:$A$69, MATCH(TRUE, ISNUMBER(SEARCH(Index!$A$25:$A$69, Articles_collection_modified!A530)), 0)), "")</f>
        <v>System</v>
      </c>
      <c r="K530" t="str" cm="1">
        <f t="array" ref="K530">IFERROR(INDEX(Index!$C$3:$C$5, MATCH(TRUE, ISNUMBER(SEARCH(Index!$C$3:$C$5, Articles_collection_modified!A530)), 0)), "")</f>
        <v>H1</v>
      </c>
      <c r="L530" t="str" cm="1">
        <f t="array" ref="L530">_xlfn.TEXTJOIN(", ", TRUE, IF(ISNUMBER(SEARCH(Index!$C$8:$C$58, Articles_collection_modified!A530)), Index!$C$8:$C$58, ""))</f>
        <v>HA-4</v>
      </c>
      <c r="M530" t="str" cm="1">
        <f t="array" ref="M530">_xlfn.TEXTJOIN(", ", TRUE, IFERROR(VLOOKUP(_xlfn.TEXTSPLIT(L530, ", "), Index!$C$8:$D$58, 2, FALSE), ""))</f>
        <v>Autonomous Material Handling</v>
      </c>
      <c r="N530" t="str" cm="1">
        <f t="array" ref="N530">_xlfn.TEXTJOIN(", ", TRUE, _xlfn.UNIQUE(_xlfn.FILTERXML("&lt;t&gt;&lt;s&gt;" &amp; SUBSTITUTE(_xlfn.TEXTJOIN(", ", TRUE, _xlfn.UNIQUE(_xlfn._xlws.FILTER(IFERROR(VLOOKUP(LEFT(_xlfn.TEXTSPLIT(L530, ", "), FIND("-", _xlfn.TEXTSPLIT(L530, ", ")) - 1), Index!$F$8:$G$13, 2, FALSE), ""), IFERROR(VLOOKUP(LEFT(_xlfn.TEXTSPLIT(L530, ", "), FIND("-", _xlfn.TEXTSPLIT(L530, ", ")) - 1), Index!$F$8:$G$13, 2, FALSE), "") &lt;&gt; ""))), ", ", "&lt;/s&gt;&lt;s&gt;") &amp; "&lt;/s&gt;&lt;/t&gt;", "//s[normalize-space()]")))</f>
        <v>Hydraulic Applications Ecosystem</v>
      </c>
      <c r="O530" t="str" cm="1">
        <f t="array" ref="O530">IFERROR(INDEX(Index!$C$8:$C$58, MATCH(TRUE, ISNUMBER(SEARCH(Index!$C$8:$C$58, Articles_collection_modified!A530)), 0)), "")</f>
        <v>HA-4</v>
      </c>
      <c r="P530" t="str">
        <f>IFERROR(VLOOKUP(LEFT(O530, FIND("-", O530)-1), Index!$F$8:$G$13, 2, FALSE), "Not Found")</f>
        <v>Hydraulic Applications Ecosystem</v>
      </c>
      <c r="Q530" t="str">
        <f>IFERROR(VLOOKUP(O530, Index!$C$8:$D$58, 2, FALSE), "Not Found")</f>
        <v>Autonomous Material Handling</v>
      </c>
    </row>
    <row r="531" spans="1:17" x14ac:dyDescent="0.3">
      <c r="A531" t="str">
        <f>LEFT(Articles_collection_modified!A531, FIND(",", Articles_collection_modified!A531) - 1)</f>
        <v>Caterpillar to unveil new Cat 295 front shovel large excavator at Bauma | Industrial Vehicle Technology International</v>
      </c>
      <c r="B531" t="str">
        <f>MID(Articles_collection_modified!A531, FIND(",", Articles_collection_modified!A531) + 1, FIND(",", Articles_collection_modified!A531, FIND(",", Articles_collection_modified!A531) + 1) - FIND(",", Articles_collection_modified!A531) - 1)</f>
        <v>https://www.ivtinternational.com/news/construction/caterpillar-to-unveil-new-front-shovel-large-excavator-at-bauma.html?utm_campaign=27th%20March&amp;utm_content=READ%20MORE&amp;utm_term=https%3A%2F%2Fwww.ivtinternational.com%2Fnews%2Fconstruction%2Fcaterpillar-to-unveil-new-front-shovel-large-excavator-at-bauma.html&amp;utm_medium=email&amp;utm_source=Industrial%20Vehicle%20Technology</v>
      </c>
      <c r="C531" t="str">
        <f>IF(ISNUMBER(FIND(", vol",Articles_collection_modified!A531)), MID(Articles_collection_modified!A531, FIND(", vol", Articles_collection_modified!A531) + 5, FIND(",", Articles_collection_modified!A531, FIND(", vol", Articles_collection_modified!A531) + 5) - FIND(", vol", Articles_collection_modified!A531) - 5), MID(Articles_collection_modified!A531, FIND(",vol", Articles_collection_modified!A531) + 4, FIND(",", Articles_collection_modified!A531, FIND(",vol", Articles_collection_modified!A531) + 4) - FIND(",vol",Articles_collection_modified!A531) - 4))</f>
        <v>9</v>
      </c>
      <c r="D531" t="str">
        <f>IF(ISNUMBER(FIND(", 20", Articles_collection_modified!A531)), MID(Articles_collection_modified!A531, FIND(", 20", Articles_collection_modified!A531) + 2, FIND(",", Articles_collection_modified!A531, FIND(", 20", Articles_collection_modified!A531) + 2) - FIND(", 20", Articles_collection_modified!A531) - 2), MID(Articles_collection_modified!A531, FIND(",20", Articles_collection_modified!A531) + 1, FIND(",", Articles_collection_modified!A531, FIND(",20", Articles_collection_modified!A531) + 1) - FIND(",20", Articles_collection_modified!A531) - 1))</f>
        <v>2025-w13</v>
      </c>
      <c r="E531" t="str">
        <f t="shared" si="16"/>
        <v>2025</v>
      </c>
      <c r="F531" t="str">
        <f t="shared" si="17"/>
        <v>13</v>
      </c>
      <c r="G531" t="str" cm="1">
        <f t="array" ref="G531">_xlfn.TEXTJOIN(", ", TRUE, IF(ISNUMBER(SEARCH(Index!$A$8:$A$22, Articles_collection_modified!A531)), Index!$A$8:$A$22, ""))</f>
        <v>Mobile</v>
      </c>
      <c r="H531" t="str" cm="1">
        <f t="array" ref="H531">IFERROR(INDEX(Index!$A$8:$A$22, MATCH(TRUE, ISNUMBER(SEARCH(Index!$A$8:$A$22, Articles_collection_modified!A531)), 0)), "")</f>
        <v>Mobile</v>
      </c>
      <c r="I531" t="str" cm="1">
        <f t="array" ref="I531">IFERROR(INDEX(Index!$A$3:$A$5, MATCH(TRUE, ISNUMBER(SEARCH(Index!$A$3:$A$5, Articles_collection_modified!A531)), 0)), "")</f>
        <v>product release</v>
      </c>
      <c r="J531" t="str" cm="1">
        <f t="array" ref="J531">IFERROR(INDEX(Index!$A$25:$A$69, MATCH(TRUE, ISNUMBER(SEARCH(Index!$A$25:$A$69, Articles_collection_modified!A531)), 0)), "")</f>
        <v>System</v>
      </c>
      <c r="K531" t="str" cm="1">
        <f t="array" ref="K531">IFERROR(INDEX(Index!$C$3:$C$5, MATCH(TRUE, ISNUMBER(SEARCH(Index!$C$3:$C$5, Articles_collection_modified!A531)), 0)), "")</f>
        <v>H1</v>
      </c>
      <c r="L531" t="str" cm="1">
        <f t="array" ref="L531">_xlfn.TEXTJOIN(", ", TRUE, IF(ISNUMBER(SEARCH(Index!$C$8:$C$58, Articles_collection_modified!A531)), Index!$C$8:$C$58, ""))</f>
        <v>HA-1, HA-8</v>
      </c>
      <c r="M531" t="str" cm="1">
        <f t="array" ref="M531">_xlfn.TEXTJOIN(", ", TRUE, IFERROR(VLOOKUP(_xlfn.TEXTSPLIT(L531, ", "), Index!$C$8:$D$58, 2, FALSE), ""))</f>
        <v>Green &amp; Connected Construction site, Sustainable Mining</v>
      </c>
      <c r="N531" t="str" cm="1">
        <f t="array" ref="N531">_xlfn.TEXTJOIN(", ", TRUE, _xlfn.UNIQUE(_xlfn.FILTERXML("&lt;t&gt;&lt;s&gt;" &amp; SUBSTITUTE(_xlfn.TEXTJOIN(", ", TRUE, _xlfn.UNIQUE(_xlfn._xlws.FILTER(IFERROR(VLOOKUP(LEFT(_xlfn.TEXTSPLIT(L531, ", "), FIND("-", _xlfn.TEXTSPLIT(L531, ", ")) - 1), Index!$F$8:$G$13, 2, FALSE), ""), IFERROR(VLOOKUP(LEFT(_xlfn.TEXTSPLIT(L531, ", "), FIND("-", _xlfn.TEXTSPLIT(L531, ", ")) - 1), Index!$F$8:$G$13, 2, FALSE), "") &lt;&gt; ""))), ", ", "&lt;/s&gt;&lt;s&gt;") &amp; "&lt;/s&gt;&lt;/t&gt;", "//s[normalize-space()]")))</f>
        <v>Hydraulic Applications Ecosystem</v>
      </c>
      <c r="O531" t="str" cm="1">
        <f t="array" ref="O531">IFERROR(INDEX(Index!$C$8:$C$58, MATCH(TRUE, ISNUMBER(SEARCH(Index!$C$8:$C$58, Articles_collection_modified!A531)), 0)), "")</f>
        <v>HA-1</v>
      </c>
      <c r="P531" t="str">
        <f>IFERROR(VLOOKUP(LEFT(O531, FIND("-", O531)-1), Index!$F$8:$G$13, 2, FALSE), "Not Found")</f>
        <v>Hydraulic Applications Ecosystem</v>
      </c>
      <c r="Q531" t="str">
        <f>IFERROR(VLOOKUP(O531, Index!$C$8:$D$58, 2, FALSE), "Not Found")</f>
        <v>Green &amp; Connected Construction site</v>
      </c>
    </row>
    <row r="532" spans="1:17" x14ac:dyDescent="0.3">
      <c r="A532" t="str">
        <f>LEFT(Articles_collection_modified!A532, FIND(",", Articles_collection_modified!A532) - 1)</f>
        <v>Danfoss launches Editron ED3 onboard charger and ePTO for rapid ac charging - Fluid Power World</v>
      </c>
      <c r="B532" t="str">
        <f>MID(Articles_collection_modified!A532, FIND(",", Articles_collection_modified!A532) + 1, FIND(",", Articles_collection_modified!A532, FIND(",", Articles_collection_modified!A532) + 1) - FIND(",", Articles_collection_modified!A532) - 1)</f>
        <v>https://www.fluidpowerworld.com/danfoss-launches-editron-ed3-onboard-charger-and-epto-for-rapid-ac-charging/</v>
      </c>
      <c r="C532" t="str">
        <f>IF(ISNUMBER(FIND(", vol",Articles_collection_modified!A532)), MID(Articles_collection_modified!A532, FIND(", vol", Articles_collection_modified!A532) + 5, FIND(",", Articles_collection_modified!A532, FIND(", vol", Articles_collection_modified!A532) + 5) - FIND(", vol", Articles_collection_modified!A532) - 5), MID(Articles_collection_modified!A532, FIND(",vol", Articles_collection_modified!A532) + 4, FIND(",", Articles_collection_modified!A532, FIND(",vol", Articles_collection_modified!A532) + 4) - FIND(",vol",Articles_collection_modified!A532) - 4))</f>
        <v>9</v>
      </c>
      <c r="D532" t="str">
        <f>IF(ISNUMBER(FIND(", 20", Articles_collection_modified!A532)), MID(Articles_collection_modified!A532, FIND(", 20", Articles_collection_modified!A532) + 2, FIND(",", Articles_collection_modified!A532, FIND(", 20", Articles_collection_modified!A532) + 2) - FIND(", 20", Articles_collection_modified!A532) - 2), MID(Articles_collection_modified!A532, FIND(",20", Articles_collection_modified!A532) + 1, FIND(",", Articles_collection_modified!A532, FIND(",20", Articles_collection_modified!A532) + 1) - FIND(",20", Articles_collection_modified!A532) - 1))</f>
        <v>2025-w13</v>
      </c>
      <c r="E532" t="str">
        <f t="shared" si="16"/>
        <v>2025</v>
      </c>
      <c r="F532" t="str">
        <f t="shared" si="17"/>
        <v>13</v>
      </c>
      <c r="G532" t="str" cm="1">
        <f t="array" ref="G532">_xlfn.TEXTJOIN(", ", TRUE, IF(ISNUMBER(SEARCH(Index!$A$8:$A$22, Articles_collection_modified!A532)), Index!$A$8:$A$22, ""))</f>
        <v>Electrification</v>
      </c>
      <c r="H532" t="str" cm="1">
        <f t="array" ref="H532">IFERROR(INDEX(Index!$A$8:$A$22, MATCH(TRUE, ISNUMBER(SEARCH(Index!$A$8:$A$22, Articles_collection_modified!A532)), 0)), "")</f>
        <v>Electrification</v>
      </c>
      <c r="I532" t="str" cm="1">
        <f t="array" ref="I532">IFERROR(INDEX(Index!$A$3:$A$5, MATCH(TRUE, ISNUMBER(SEARCH(Index!$A$3:$A$5, Articles_collection_modified!A532)), 0)), "")</f>
        <v>product release</v>
      </c>
      <c r="J532" t="str" cm="1">
        <f t="array" ref="J532">IFERROR(INDEX(Index!$A$25:$A$69, MATCH(TRUE, ISNUMBER(SEARCH(Index!$A$25:$A$69, Articles_collection_modified!A532)), 0)), "")</f>
        <v>Charger</v>
      </c>
      <c r="K532" t="str" cm="1">
        <f t="array" ref="K532">IFERROR(INDEX(Index!$C$3:$C$5, MATCH(TRUE, ISNUMBER(SEARCH(Index!$C$3:$C$5, Articles_collection_modified!A532)), 0)), "")</f>
        <v>H1</v>
      </c>
      <c r="L532" t="str" cm="1">
        <f t="array" ref="L532">_xlfn.TEXTJOIN(", ", TRUE, IF(ISNUMBER(SEARCH(Index!$C$8:$C$58, Articles_collection_modified!A532)), Index!$C$8:$C$58, ""))</f>
        <v/>
      </c>
      <c r="M532" t="str" cm="1">
        <f t="array" ref="M532">_xlfn.TEXTJOIN(", ", TRUE, IFERROR(VLOOKUP(_xlfn.TEXTSPLIT(L532, ", "), Index!$C$8:$D$58, 2, FALSE), ""))</f>
        <v/>
      </c>
      <c r="N532" t="e" cm="1" vm="1">
        <f t="array" ref="N532">_xlfn.TEXTJOIN(", ", TRUE, _xlfn.UNIQUE(_xlfn.FILTERXML("&lt;t&gt;&lt;s&gt;" &amp; SUBSTITUTE(_xlfn.TEXTJOIN(", ", TRUE, _xlfn.UNIQUE(_xlfn._xlws.FILTER(IFERROR(VLOOKUP(LEFT(_xlfn.TEXTSPLIT(L532, ", "), FIND("-", _xlfn.TEXTSPLIT(L532, ", ")) - 1), Index!$F$8:$G$13, 2, FALSE), ""), IFERROR(VLOOKUP(LEFT(_xlfn.TEXTSPLIT(L532, ", "), FIND("-", _xlfn.TEXTSPLIT(L532, ", ")) - 1), Index!$F$8:$G$13, 2, FALSE), "") &lt;&gt; ""))), ", ", "&lt;/s&gt;&lt;s&gt;") &amp; "&lt;/s&gt;&lt;/t&gt;", "//s[normalize-space()]")))</f>
        <v>#VALUE!</v>
      </c>
      <c r="O532" t="str" cm="1">
        <f t="array" ref="O532">IFERROR(INDEX(Index!$C$8:$C$58, MATCH(TRUE, ISNUMBER(SEARCH(Index!$C$8:$C$58, Articles_collection_modified!A532)), 0)), "")</f>
        <v/>
      </c>
      <c r="P532" t="str">
        <f>IFERROR(VLOOKUP(LEFT(O532, FIND("-", O532)-1), Index!$F$8:$G$13, 2, FALSE), "Not Found")</f>
        <v>Not Found</v>
      </c>
      <c r="Q532" t="str">
        <f>IFERROR(VLOOKUP(O532, Index!$C$8:$D$58, 2, FALSE), "Not Found")</f>
        <v>Not Found</v>
      </c>
    </row>
    <row r="533" spans="1:17" x14ac:dyDescent="0.3">
      <c r="A533" t="str">
        <f>LEFT(Articles_collection_modified!A533, FIND(",", Articles_collection_modified!A533) - 1)</f>
        <v>Detecting faults in hydraulic systems - Fluid Power World</v>
      </c>
      <c r="B533" t="str">
        <f>MID(Articles_collection_modified!A533, FIND(",", Articles_collection_modified!A533) + 1, FIND(",", Articles_collection_modified!A533, FIND(",", Articles_collection_modified!A533) + 1) - FIND(",", Articles_collection_modified!A533) - 1)</f>
        <v>https://www.fluidpowerworld.com/detecting-faults-in-hydraulic-systems/</v>
      </c>
      <c r="C533" t="str">
        <f>IF(ISNUMBER(FIND(", vol",Articles_collection_modified!A533)), MID(Articles_collection_modified!A533, FIND(", vol", Articles_collection_modified!A533) + 5, FIND(",", Articles_collection_modified!A533, FIND(", vol", Articles_collection_modified!A533) + 5) - FIND(", vol", Articles_collection_modified!A533) - 5), MID(Articles_collection_modified!A533, FIND(",vol", Articles_collection_modified!A533) + 4, FIND(",", Articles_collection_modified!A533, FIND(",vol", Articles_collection_modified!A533) + 4) - FIND(",vol",Articles_collection_modified!A533) - 4))</f>
        <v>9</v>
      </c>
      <c r="D533" t="str">
        <f>IF(ISNUMBER(FIND(", 20", Articles_collection_modified!A533)), MID(Articles_collection_modified!A533, FIND(", 20", Articles_collection_modified!A533) + 2, FIND(",", Articles_collection_modified!A533, FIND(", 20", Articles_collection_modified!A533) + 2) - FIND(", 20", Articles_collection_modified!A533) - 2), MID(Articles_collection_modified!A533, FIND(",20", Articles_collection_modified!A533) + 1, FIND(",", Articles_collection_modified!A533, FIND(",20", Articles_collection_modified!A533) + 1) - FIND(",20", Articles_collection_modified!A533) - 1))</f>
        <v>2025-w13</v>
      </c>
      <c r="E533" t="str">
        <f t="shared" si="16"/>
        <v>2025</v>
      </c>
      <c r="F533" t="str">
        <f t="shared" si="17"/>
        <v>13</v>
      </c>
      <c r="G533" t="str" cm="1">
        <f t="array" ref="G533">_xlfn.TEXTJOIN(", ", TRUE, IF(ISNUMBER(SEARCH(Index!$A$8:$A$22, Articles_collection_modified!A533)), Index!$A$8:$A$22, ""))</f>
        <v>Hydraulics, Sensors</v>
      </c>
      <c r="H533" t="str" cm="1">
        <f t="array" ref="H533">IFERROR(INDEX(Index!$A$8:$A$22, MATCH(TRUE, ISNUMBER(SEARCH(Index!$A$8:$A$22, Articles_collection_modified!A533)), 0)), "")</f>
        <v>Hydraulics</v>
      </c>
      <c r="I533" t="str" cm="1">
        <f t="array" ref="I533">IFERROR(INDEX(Index!$A$3:$A$5, MATCH(TRUE, ISNUMBER(SEARCH(Index!$A$3:$A$5, Articles_collection_modified!A533)), 0)), "")</f>
        <v>Technology</v>
      </c>
      <c r="J533" t="str" cm="1">
        <f t="array" ref="J533">IFERROR(INDEX(Index!$A$25:$A$69, MATCH(TRUE, ISNUMBER(SEARCH(Index!$A$25:$A$69, Articles_collection_modified!A533)), 0)), "")</f>
        <v>System</v>
      </c>
      <c r="K533" t="str" cm="1">
        <f t="array" ref="K533">IFERROR(INDEX(Index!$C$3:$C$5, MATCH(TRUE, ISNUMBER(SEARCH(Index!$C$3:$C$5, Articles_collection_modified!A533)), 0)), "")</f>
        <v>H1</v>
      </c>
      <c r="L533" t="str" cm="1">
        <f t="array" ref="L533">_xlfn.TEXTJOIN(", ", TRUE, IF(ISNUMBER(SEARCH(Index!$C$8:$C$58, Articles_collection_modified!A533)), Index!$C$8:$C$58, ""))</f>
        <v/>
      </c>
      <c r="M533" t="str" cm="1">
        <f t="array" ref="M533">_xlfn.TEXTJOIN(", ", TRUE, IFERROR(VLOOKUP(_xlfn.TEXTSPLIT(L533, ", "), Index!$C$8:$D$58, 2, FALSE), ""))</f>
        <v/>
      </c>
      <c r="N533" t="e" cm="1" vm="1">
        <f t="array" ref="N533">_xlfn.TEXTJOIN(", ", TRUE, _xlfn.UNIQUE(_xlfn.FILTERXML("&lt;t&gt;&lt;s&gt;" &amp; SUBSTITUTE(_xlfn.TEXTJOIN(", ", TRUE, _xlfn.UNIQUE(_xlfn._xlws.FILTER(IFERROR(VLOOKUP(LEFT(_xlfn.TEXTSPLIT(L533, ", "), FIND("-", _xlfn.TEXTSPLIT(L533, ", ")) - 1), Index!$F$8:$G$13, 2, FALSE), ""), IFERROR(VLOOKUP(LEFT(_xlfn.TEXTSPLIT(L533, ", "), FIND("-", _xlfn.TEXTSPLIT(L533, ", ")) - 1), Index!$F$8:$G$13, 2, FALSE), "") &lt;&gt; ""))), ", ", "&lt;/s&gt;&lt;s&gt;") &amp; "&lt;/s&gt;&lt;/t&gt;", "//s[normalize-space()]")))</f>
        <v>#VALUE!</v>
      </c>
      <c r="O533" t="str" cm="1">
        <f t="array" ref="O533">IFERROR(INDEX(Index!$C$8:$C$58, MATCH(TRUE, ISNUMBER(SEARCH(Index!$C$8:$C$58, Articles_collection_modified!A533)), 0)), "")</f>
        <v/>
      </c>
      <c r="P533" t="str">
        <f>IFERROR(VLOOKUP(LEFT(O533, FIND("-", O533)-1), Index!$F$8:$G$13, 2, FALSE), "Not Found")</f>
        <v>Not Found</v>
      </c>
      <c r="Q533" t="str">
        <f>IFERROR(VLOOKUP(O533, Index!$C$8:$D$58, 2, FALSE), "Not Found")</f>
        <v>Not Found</v>
      </c>
    </row>
    <row r="534" spans="1:17" x14ac:dyDescent="0.3">
      <c r="A534" t="str">
        <f>LEFT(Articles_collection_modified!A534, FIND(",", Articles_collection_modified!A534) - 1)</f>
        <v>Siemens Gamesa to sell majority of Indian wind business</v>
      </c>
      <c r="B534" t="str">
        <f>MID(Articles_collection_modified!A534, FIND(",", Articles_collection_modified!A534) + 1, FIND(",", Articles_collection_modified!A534, FIND(",", Articles_collection_modified!A534) + 1) - FIND(",", Articles_collection_modified!A534) - 1)</f>
        <v>https://www.windpowermonthly.com/article/1911671/siemens-gamesa-sell-majority-indian-wind-business</v>
      </c>
      <c r="C534" t="str">
        <f>IF(ISNUMBER(FIND(", vol",Articles_collection_modified!A534)), MID(Articles_collection_modified!A534, FIND(", vol", Articles_collection_modified!A534) + 5, FIND(",", Articles_collection_modified!A534, FIND(", vol", Articles_collection_modified!A534) + 5) - FIND(", vol", Articles_collection_modified!A534) - 5), MID(Articles_collection_modified!A534, FIND(",vol", Articles_collection_modified!A534) + 4, FIND(",", Articles_collection_modified!A534, FIND(",vol", Articles_collection_modified!A534) + 4) - FIND(",vol",Articles_collection_modified!A534) - 4))</f>
        <v>9</v>
      </c>
      <c r="D534" t="str">
        <f>IF(ISNUMBER(FIND(", 20", Articles_collection_modified!A534)), MID(Articles_collection_modified!A534, FIND(", 20", Articles_collection_modified!A534) + 2, FIND(",", Articles_collection_modified!A534, FIND(", 20", Articles_collection_modified!A534) + 2) - FIND(", 20", Articles_collection_modified!A534) - 2), MID(Articles_collection_modified!A534, FIND(",20", Articles_collection_modified!A534) + 1, FIND(",", Articles_collection_modified!A534, FIND(",20", Articles_collection_modified!A534) + 1) - FIND(",20", Articles_collection_modified!A534) - 1))</f>
        <v>2025-w13</v>
      </c>
      <c r="E534" t="str">
        <f t="shared" si="16"/>
        <v>2025</v>
      </c>
      <c r="F534" t="str">
        <f t="shared" si="17"/>
        <v>13</v>
      </c>
      <c r="G534" t="str" cm="1">
        <f t="array" ref="G534">_xlfn.TEXTJOIN(", ", TRUE, IF(ISNUMBER(SEARCH(Index!$A$8:$A$22, Articles_collection_modified!A534)), Index!$A$8:$A$22, ""))</f>
        <v>Industrial applications</v>
      </c>
      <c r="H534" t="str" cm="1">
        <f t="array" ref="H534">IFERROR(INDEX(Index!$A$8:$A$22, MATCH(TRUE, ISNUMBER(SEARCH(Index!$A$8:$A$22, Articles_collection_modified!A534)), 0)), "")</f>
        <v>Industrial applications</v>
      </c>
      <c r="I534" t="str" cm="1">
        <f t="array" ref="I534">IFERROR(INDEX(Index!$A$3:$A$5, MATCH(TRUE, ISNUMBER(SEARCH(Index!$A$3:$A$5, Articles_collection_modified!A534)), 0)), "")</f>
        <v>SEEP</v>
      </c>
      <c r="J534" t="str" cm="1">
        <f t="array" ref="J534">IFERROR(INDEX(Index!$A$25:$A$69, MATCH(TRUE, ISNUMBER(SEARCH(Index!$A$25:$A$69, Articles_collection_modified!A534)), 0)), "")</f>
        <v>market development</v>
      </c>
      <c r="K534" t="str" cm="1">
        <f t="array" ref="K534">IFERROR(INDEX(Index!$C$3:$C$5, MATCH(TRUE, ISNUMBER(SEARCH(Index!$C$3:$C$5, Articles_collection_modified!A534)), 0)), "")</f>
        <v>H1</v>
      </c>
      <c r="L534" t="str" cm="1">
        <f t="array" ref="L534">_xlfn.TEXTJOIN(", ", TRUE, IF(ISNUMBER(SEARCH(Index!$C$8:$C$58, Articles_collection_modified!A534)), Index!$C$8:$C$58, ""))</f>
        <v>HA-2</v>
      </c>
      <c r="M534" t="str" cm="1">
        <f t="array" ref="M534">_xlfn.TEXTJOIN(", ", TRUE, IFERROR(VLOOKUP(_xlfn.TEXTSPLIT(L534, ", "), Index!$C$8:$D$58, 2, FALSE), ""))</f>
        <v>Advanced Wind Power</v>
      </c>
      <c r="N534" t="str" cm="1">
        <f t="array" ref="N534">_xlfn.TEXTJOIN(", ", TRUE, _xlfn.UNIQUE(_xlfn.FILTERXML("&lt;t&gt;&lt;s&gt;" &amp; SUBSTITUTE(_xlfn.TEXTJOIN(", ", TRUE, _xlfn.UNIQUE(_xlfn._xlws.FILTER(IFERROR(VLOOKUP(LEFT(_xlfn.TEXTSPLIT(L534, ", "), FIND("-", _xlfn.TEXTSPLIT(L534, ", ")) - 1), Index!$F$8:$G$13, 2, FALSE), ""), IFERROR(VLOOKUP(LEFT(_xlfn.TEXTSPLIT(L534, ", "), FIND("-", _xlfn.TEXTSPLIT(L534, ", ")) - 1), Index!$F$8:$G$13, 2, FALSE), "") &lt;&gt; ""))), ", ", "&lt;/s&gt;&lt;s&gt;") &amp; "&lt;/s&gt;&lt;/t&gt;", "//s[normalize-space()]")))</f>
        <v>Hydraulic Applications Ecosystem</v>
      </c>
      <c r="O534" t="str" cm="1">
        <f t="array" ref="O534">IFERROR(INDEX(Index!$C$8:$C$58, MATCH(TRUE, ISNUMBER(SEARCH(Index!$C$8:$C$58, Articles_collection_modified!A534)), 0)), "")</f>
        <v>HA-2</v>
      </c>
      <c r="P534" t="str">
        <f>IFERROR(VLOOKUP(LEFT(O534, FIND("-", O534)-1), Index!$F$8:$G$13, 2, FALSE), "Not Found")</f>
        <v>Hydraulic Applications Ecosystem</v>
      </c>
      <c r="Q534" t="str">
        <f>IFERROR(VLOOKUP(O534, Index!$C$8:$D$58, 2, FALSE), "Not Found")</f>
        <v>Advanced Wind Power</v>
      </c>
    </row>
    <row r="535" spans="1:17" x14ac:dyDescent="0.3">
      <c r="A535" t="str">
        <f>LEFT(Articles_collection_modified!A535, FIND(",", Articles_collection_modified!A535) - 1)</f>
        <v>ProportionalverstÃ¤rker fÃ¼r prÃ¤zise Ventilsteuerung</v>
      </c>
      <c r="B535" t="str">
        <f>MID(Articles_collection_modified!A535, FIND(",", Articles_collection_modified!A535) + 1, FIND(",", Articles_collection_modified!A535, FIND(",", Articles_collection_modified!A535) + 1) - FIND(",", Articles_collection_modified!A535) - 1)</f>
        <v>https://www.oup-fluidtechnik.de/proportionalverstaerker-fuer-praezise-ventilsteuerung/</v>
      </c>
      <c r="C535" t="str">
        <f>IF(ISNUMBER(FIND(", vol",Articles_collection_modified!A535)), MID(Articles_collection_modified!A535, FIND(", vol", Articles_collection_modified!A535) + 5, FIND(",", Articles_collection_modified!A535, FIND(", vol", Articles_collection_modified!A535) + 5) - FIND(", vol", Articles_collection_modified!A535) - 5), MID(Articles_collection_modified!A535, FIND(",vol", Articles_collection_modified!A535) + 4, FIND(",", Articles_collection_modified!A535, FIND(",vol", Articles_collection_modified!A535) + 4) - FIND(",vol",Articles_collection_modified!A535) - 4))</f>
        <v>9</v>
      </c>
      <c r="D535" t="str">
        <f>IF(ISNUMBER(FIND(", 20", Articles_collection_modified!A535)), MID(Articles_collection_modified!A535, FIND(", 20", Articles_collection_modified!A535) + 2, FIND(",", Articles_collection_modified!A535, FIND(", 20", Articles_collection_modified!A535) + 2) - FIND(", 20", Articles_collection_modified!A535) - 2), MID(Articles_collection_modified!A535, FIND(",20", Articles_collection_modified!A535) + 1, FIND(",", Articles_collection_modified!A535, FIND(",20", Articles_collection_modified!A535) + 1) - FIND(",20", Articles_collection_modified!A535) - 1))</f>
        <v>2025-w13</v>
      </c>
      <c r="E535" t="str">
        <f t="shared" si="16"/>
        <v>2025</v>
      </c>
      <c r="F535" t="str">
        <f t="shared" si="17"/>
        <v>13</v>
      </c>
      <c r="G535" t="str" cm="1">
        <f t="array" ref="G535">_xlfn.TEXTJOIN(", ", TRUE, IF(ISNUMBER(SEARCH(Index!$A$8:$A$22, Articles_collection_modified!A535)), Index!$A$8:$A$22, ""))</f>
        <v/>
      </c>
      <c r="H535" t="str" cm="1">
        <f t="array" ref="H535">IFERROR(INDEX(Index!$A$8:$A$22, MATCH(TRUE, ISNUMBER(SEARCH(Index!$A$8:$A$22, Articles_collection_modified!A535)), 0)), "")</f>
        <v/>
      </c>
      <c r="I535" t="str" cm="1">
        <f t="array" ref="I535">IFERROR(INDEX(Index!$A$3:$A$5, MATCH(TRUE, ISNUMBER(SEARCH(Index!$A$3:$A$5, Articles_collection_modified!A535)), 0)), "")</f>
        <v>product release</v>
      </c>
      <c r="J535" t="str" cm="1">
        <f t="array" ref="J535">IFERROR(INDEX(Index!$A$25:$A$69, MATCH(TRUE, ISNUMBER(SEARCH(Index!$A$25:$A$69, Articles_collection_modified!A535)), 0)), "")</f>
        <v>Communication</v>
      </c>
      <c r="K535" t="str" cm="1">
        <f t="array" ref="K535">IFERROR(INDEX(Index!$C$3:$C$5, MATCH(TRUE, ISNUMBER(SEARCH(Index!$C$3:$C$5, Articles_collection_modified!A535)), 0)), "")</f>
        <v>H1</v>
      </c>
      <c r="L535" t="str" cm="1">
        <f t="array" ref="L535">_xlfn.TEXTJOIN(", ", TRUE, IF(ISNUMBER(SEARCH(Index!$C$8:$C$58, Articles_collection_modified!A535)), Index!$C$8:$C$58, ""))</f>
        <v/>
      </c>
      <c r="M535" t="str" cm="1">
        <f t="array" ref="M535">_xlfn.TEXTJOIN(", ", TRUE, IFERROR(VLOOKUP(_xlfn.TEXTSPLIT(L535, ", "), Index!$C$8:$D$58, 2, FALSE), ""))</f>
        <v/>
      </c>
      <c r="N535" t="e" cm="1" vm="1">
        <f t="array" ref="N535">_xlfn.TEXTJOIN(", ", TRUE, _xlfn.UNIQUE(_xlfn.FILTERXML("&lt;t&gt;&lt;s&gt;" &amp; SUBSTITUTE(_xlfn.TEXTJOIN(", ", TRUE, _xlfn.UNIQUE(_xlfn._xlws.FILTER(IFERROR(VLOOKUP(LEFT(_xlfn.TEXTSPLIT(L535, ", "), FIND("-", _xlfn.TEXTSPLIT(L535, ", ")) - 1), Index!$F$8:$G$13, 2, FALSE), ""), IFERROR(VLOOKUP(LEFT(_xlfn.TEXTSPLIT(L535, ", "), FIND("-", _xlfn.TEXTSPLIT(L535, ", ")) - 1), Index!$F$8:$G$13, 2, FALSE), "") &lt;&gt; ""))), ", ", "&lt;/s&gt;&lt;s&gt;") &amp; "&lt;/s&gt;&lt;/t&gt;", "//s[normalize-space()]")))</f>
        <v>#VALUE!</v>
      </c>
      <c r="O535" t="str" cm="1">
        <f t="array" ref="O535">IFERROR(INDEX(Index!$C$8:$C$58, MATCH(TRUE, ISNUMBER(SEARCH(Index!$C$8:$C$58, Articles_collection_modified!A535)), 0)), "")</f>
        <v/>
      </c>
      <c r="P535" t="str">
        <f>IFERROR(VLOOKUP(LEFT(O535, FIND("-", O535)-1), Index!$F$8:$G$13, 2, FALSE), "Not Found")</f>
        <v>Not Found</v>
      </c>
      <c r="Q535" t="str">
        <f>IFERROR(VLOOKUP(O535, Index!$C$8:$D$58, 2, FALSE), "Not Found")</f>
        <v>Not Found</v>
      </c>
    </row>
    <row r="536" spans="1:17" x14ac:dyDescent="0.3">
      <c r="A536" t="str">
        <f>LEFT(Articles_collection_modified!A536, FIND(",", Articles_collection_modified!A536) - 1)</f>
        <v>Siemens acquires Altair to create most complete AI-powered portfolio of industrial software | ManufacturingTomorrow</v>
      </c>
      <c r="B536" t="str">
        <f>MID(Articles_collection_modified!A536, FIND(",", Articles_collection_modified!A536) + 1, FIND(",", Articles_collection_modified!A536, FIND(",", Articles_collection_modified!A536) + 1) - FIND(",", Articles_collection_modified!A536) - 1)</f>
        <v>https://www.manufacturingtomorrow.com/news/2025/03/26/siemens-acquires-altair-to-create-most-complete-ai-powered-portfolio-of-industrial-software-/24593</v>
      </c>
      <c r="C536" t="str">
        <f>IF(ISNUMBER(FIND(", vol",Articles_collection_modified!A536)), MID(Articles_collection_modified!A536, FIND(", vol", Articles_collection_modified!A536) + 5, FIND(",", Articles_collection_modified!A536, FIND(", vol", Articles_collection_modified!A536) + 5) - FIND(", vol", Articles_collection_modified!A536) - 5), MID(Articles_collection_modified!A536, FIND(",vol", Articles_collection_modified!A536) + 4, FIND(",", Articles_collection_modified!A536, FIND(",vol", Articles_collection_modified!A536) + 4) - FIND(",vol",Articles_collection_modified!A536) - 4))</f>
        <v>9</v>
      </c>
      <c r="D536" t="str">
        <f>IF(ISNUMBER(FIND(", 20", Articles_collection_modified!A536)), MID(Articles_collection_modified!A536, FIND(", 20", Articles_collection_modified!A536) + 2, FIND(",", Articles_collection_modified!A536, FIND(", 20", Articles_collection_modified!A536) + 2) - FIND(", 20", Articles_collection_modified!A536) - 2), MID(Articles_collection_modified!A536, FIND(",20", Articles_collection_modified!A536) + 1, FIND(",", Articles_collection_modified!A536, FIND(",20", Articles_collection_modified!A536) + 1) - FIND(",20", Articles_collection_modified!A536) - 1))</f>
        <v>2025-w13</v>
      </c>
      <c r="E536" t="str">
        <f t="shared" si="16"/>
        <v>2025</v>
      </c>
      <c r="F536" t="str">
        <f t="shared" si="17"/>
        <v>13</v>
      </c>
      <c r="G536" t="str" cm="1">
        <f t="array" ref="G536">_xlfn.TEXTJOIN(", ", TRUE, IF(ISNUMBER(SEARCH(Index!$A$8:$A$22, Articles_collection_modified!A536)), Index!$A$8:$A$22, ""))</f>
        <v>Industrial mfg</v>
      </c>
      <c r="H536" t="str" cm="1">
        <f t="array" ref="H536">IFERROR(INDEX(Index!$A$8:$A$22, MATCH(TRUE, ISNUMBER(SEARCH(Index!$A$8:$A$22, Articles_collection_modified!A536)), 0)), "")</f>
        <v>Industrial mfg</v>
      </c>
      <c r="I536" t="str" cm="1">
        <f t="array" ref="I536">IFERROR(INDEX(Index!$A$3:$A$5, MATCH(TRUE, ISNUMBER(SEARCH(Index!$A$3:$A$5, Articles_collection_modified!A536)), 0)), "")</f>
        <v>SEEP</v>
      </c>
      <c r="J536" t="str" cm="1">
        <f t="array" ref="J536">IFERROR(INDEX(Index!$A$25:$A$69, MATCH(TRUE, ISNUMBER(SEARCH(Index!$A$25:$A$69, Articles_collection_modified!A536)), 0)), "")</f>
        <v>m&amp;a</v>
      </c>
      <c r="K536" t="str" cm="1">
        <f t="array" ref="K536">IFERROR(INDEX(Index!$C$3:$C$5, MATCH(TRUE, ISNUMBER(SEARCH(Index!$C$3:$C$5, Articles_collection_modified!A536)), 0)), "")</f>
        <v>H1</v>
      </c>
      <c r="L536" t="str" cm="1">
        <f t="array" ref="L536">_xlfn.TEXTJOIN(", ", TRUE, IF(ISNUMBER(SEARCH(Index!$C$8:$C$58, Articles_collection_modified!A536)), Index!$C$8:$C$58, ""))</f>
        <v>HA-5, SD-2</v>
      </c>
      <c r="M536" t="str" cm="1">
        <f t="array" ref="M536">_xlfn.TEXTJOIN(", ", TRUE, IFERROR(VLOOKUP(_xlfn.TEXTSPLIT(L536, ", "), Index!$C$8:$D$58, 2, FALSE), ""))</f>
        <v>Intelligent &amp; Efficient Factory, Advanced AI Capabilities</v>
      </c>
      <c r="N536" t="str" cm="1">
        <f t="array" ref="N536">_xlfn.TEXTJOIN(", ", TRUE, _xlfn.UNIQUE(_xlfn.FILTERXML("&lt;t&gt;&lt;s&gt;" &amp; SUBSTITUTE(_xlfn.TEXTJOIN(", ", TRUE, _xlfn.UNIQUE(_xlfn._xlws.FILTER(IFERROR(VLOOKUP(LEFT(_xlfn.TEXTSPLIT(L536, ", "), FIND("-", _xlfn.TEXTSPLIT(L536, ", ")) - 1), Index!$F$8:$G$13, 2, FALSE), ""), IFERROR(VLOOKUP(LEFT(_xlfn.TEXTSPLIT(L536, ", "), FIND("-", _xlfn.TEXTSPLIT(L536, ", ")) - 1), Index!$F$8:$G$13, 2, FALSE), "") &lt;&gt; ""))), ", ", "&lt;/s&gt;&lt;s&gt;") &amp; "&lt;/s&gt;&lt;/t&gt;", "//s[normalize-space()]")))</f>
        <v>Hydraulic Applications Ecosystem, Smart Data Usage</v>
      </c>
      <c r="O536" t="str" cm="1">
        <f t="array" ref="O536">IFERROR(INDEX(Index!$C$8:$C$58, MATCH(TRUE, ISNUMBER(SEARCH(Index!$C$8:$C$58, Articles_collection_modified!A536)), 0)), "")</f>
        <v>HA-5</v>
      </c>
      <c r="P536" t="str">
        <f>IFERROR(VLOOKUP(LEFT(O536, FIND("-", O536)-1), Index!$F$8:$G$13, 2, FALSE), "Not Found")</f>
        <v>Hydraulic Applications Ecosystem</v>
      </c>
      <c r="Q536" t="str">
        <f>IFERROR(VLOOKUP(O536, Index!$C$8:$D$58, 2, FALSE), "Not Found")</f>
        <v>Intelligent &amp; Efficient Factory</v>
      </c>
    </row>
    <row r="537" spans="1:17" x14ac:dyDescent="0.3">
      <c r="A537" t="str">
        <f>LEFT(Articles_collection_modified!A537, FIND(",", Articles_collection_modified!A537) - 1)</f>
        <v>Announcing Davi partnership with GS Entec for plate rolling machines</v>
      </c>
      <c r="B537" t="str">
        <f>MID(Articles_collection_modified!A537, FIND(",", Articles_collection_modified!A537) + 1, FIND(",", Articles_collection_modified!A537, FIND(",", Articles_collection_modified!A537) + 1) - FIND(",", Articles_collection_modified!A537) - 1)</f>
        <v>https://www.offshorewind.biz/2025/03/25/announcing-davi-partnership-with-gs-entec-for-plate-rolling-machines/</v>
      </c>
      <c r="C537" t="str">
        <f>IF(ISNUMBER(FIND(", vol",Articles_collection_modified!A537)), MID(Articles_collection_modified!A537, FIND(", vol", Articles_collection_modified!A537) + 5, FIND(",", Articles_collection_modified!A537, FIND(", vol", Articles_collection_modified!A537) + 5) - FIND(", vol", Articles_collection_modified!A537) - 5), MID(Articles_collection_modified!A537, FIND(",vol", Articles_collection_modified!A537) + 4, FIND(",", Articles_collection_modified!A537, FIND(",vol", Articles_collection_modified!A537) + 4) - FIND(",vol",Articles_collection_modified!A537) - 4))</f>
        <v>9</v>
      </c>
      <c r="D537" t="str">
        <f>IF(ISNUMBER(FIND(", 20", Articles_collection_modified!A537)), MID(Articles_collection_modified!A537, FIND(", 20", Articles_collection_modified!A537) + 2, FIND(",", Articles_collection_modified!A537, FIND(", 20", Articles_collection_modified!A537) + 2) - FIND(", 20", Articles_collection_modified!A537) - 2), MID(Articles_collection_modified!A537, FIND(",20", Articles_collection_modified!A537) + 1, FIND(",", Articles_collection_modified!A537, FIND(",20", Articles_collection_modified!A537) + 1) - FIND(",20", Articles_collection_modified!A537) - 1))</f>
        <v>2025-w13</v>
      </c>
      <c r="E537" t="str">
        <f t="shared" si="16"/>
        <v>2025</v>
      </c>
      <c r="F537" t="str">
        <f t="shared" si="17"/>
        <v>13</v>
      </c>
      <c r="G537" t="str" cm="1">
        <f t="array" ref="G537">_xlfn.TEXTJOIN(", ", TRUE, IF(ISNUMBER(SEARCH(Index!$A$8:$A$22, Articles_collection_modified!A537)), Index!$A$8:$A$22, ""))</f>
        <v>Industrial applications</v>
      </c>
      <c r="H537" t="str" cm="1">
        <f t="array" ref="H537">IFERROR(INDEX(Index!$A$8:$A$22, MATCH(TRUE, ISNUMBER(SEARCH(Index!$A$8:$A$22, Articles_collection_modified!A537)), 0)), "")</f>
        <v>Industrial applications</v>
      </c>
      <c r="I537" t="str" cm="1">
        <f t="array" ref="I537">IFERROR(INDEX(Index!$A$3:$A$5, MATCH(TRUE, ISNUMBER(SEARCH(Index!$A$3:$A$5, Articles_collection_modified!A537)), 0)), "")</f>
        <v>SEEP</v>
      </c>
      <c r="J537" t="str" cm="1">
        <f t="array" ref="J537">IFERROR(INDEX(Index!$A$25:$A$69, MATCH(TRUE, ISNUMBER(SEARCH(Index!$A$25:$A$69, Articles_collection_modified!A537)), 0)), "")</f>
        <v>partnership</v>
      </c>
      <c r="K537" t="str" cm="1">
        <f t="array" ref="K537">IFERROR(INDEX(Index!$C$3:$C$5, MATCH(TRUE, ISNUMBER(SEARCH(Index!$C$3:$C$5, Articles_collection_modified!A537)), 0)), "")</f>
        <v>H2</v>
      </c>
      <c r="L537" t="str" cm="1">
        <f t="array" ref="L537">_xlfn.TEXTJOIN(", ", TRUE, IF(ISNUMBER(SEARCH(Index!$C$8:$C$58, Articles_collection_modified!A537)), Index!$C$8:$C$58, ""))</f>
        <v>HA-5</v>
      </c>
      <c r="M537" t="str" cm="1">
        <f t="array" ref="M537">_xlfn.TEXTJOIN(", ", TRUE, IFERROR(VLOOKUP(_xlfn.TEXTSPLIT(L537, ", "), Index!$C$8:$D$58, 2, FALSE), ""))</f>
        <v>Intelligent &amp; Efficient Factory</v>
      </c>
      <c r="N537" t="str" cm="1">
        <f t="array" ref="N537">_xlfn.TEXTJOIN(", ", TRUE, _xlfn.UNIQUE(_xlfn.FILTERXML("&lt;t&gt;&lt;s&gt;" &amp; SUBSTITUTE(_xlfn.TEXTJOIN(", ", TRUE, _xlfn.UNIQUE(_xlfn._xlws.FILTER(IFERROR(VLOOKUP(LEFT(_xlfn.TEXTSPLIT(L537, ", "), FIND("-", _xlfn.TEXTSPLIT(L537, ", ")) - 1), Index!$F$8:$G$13, 2, FALSE), ""), IFERROR(VLOOKUP(LEFT(_xlfn.TEXTSPLIT(L537, ", "), FIND("-", _xlfn.TEXTSPLIT(L537, ", ")) - 1), Index!$F$8:$G$13, 2, FALSE), "") &lt;&gt; ""))), ", ", "&lt;/s&gt;&lt;s&gt;") &amp; "&lt;/s&gt;&lt;/t&gt;", "//s[normalize-space()]")))</f>
        <v>Hydraulic Applications Ecosystem</v>
      </c>
      <c r="O537" t="str" cm="1">
        <f t="array" ref="O537">IFERROR(INDEX(Index!$C$8:$C$58, MATCH(TRUE, ISNUMBER(SEARCH(Index!$C$8:$C$58, Articles_collection_modified!A537)), 0)), "")</f>
        <v>HA-5</v>
      </c>
      <c r="P537" t="str">
        <f>IFERROR(VLOOKUP(LEFT(O537, FIND("-", O537)-1), Index!$F$8:$G$13, 2, FALSE), "Not Found")</f>
        <v>Hydraulic Applications Ecosystem</v>
      </c>
      <c r="Q537" t="str">
        <f>IFERROR(VLOOKUP(O537, Index!$C$8:$D$58, 2, FALSE), "Not Found")</f>
        <v>Intelligent &amp; Efficient Factory</v>
      </c>
    </row>
    <row r="538" spans="1:17" x14ac:dyDescent="0.3">
      <c r="A538" t="str">
        <f>LEFT(Articles_collection_modified!A538, FIND(",", Articles_collection_modified!A538) - 1)</f>
        <v>BAUMA TECH PROFILE: Bosch Rexroth to demo new electrification solutions | Industrial Vehicle Technology International</v>
      </c>
      <c r="B538" t="str">
        <f>MID(Articles_collection_modified!A538, FIND(",", Articles_collection_modified!A538) + 1, FIND(",", Articles_collection_modified!A538, FIND(",", Articles_collection_modified!A538) + 1) - FIND(",", Articles_collection_modified!A538) - 1)</f>
        <v>https://www.ivtinternational.com/technology-profiles/technology-partner-for-innovative-off-highway-vehicles.html</v>
      </c>
      <c r="C538" t="str">
        <f>IF(ISNUMBER(FIND(", vol",Articles_collection_modified!A538)), MID(Articles_collection_modified!A538, FIND(", vol", Articles_collection_modified!A538) + 5, FIND(",", Articles_collection_modified!A538, FIND(", vol", Articles_collection_modified!A538) + 5) - FIND(", vol", Articles_collection_modified!A538) - 5), MID(Articles_collection_modified!A538, FIND(",vol", Articles_collection_modified!A538) + 4, FIND(",", Articles_collection_modified!A538, FIND(",vol", Articles_collection_modified!A538) + 4) - FIND(",vol",Articles_collection_modified!A538) - 4))</f>
        <v>9</v>
      </c>
      <c r="D538" t="str">
        <f>IF(ISNUMBER(FIND(", 20", Articles_collection_modified!A538)), MID(Articles_collection_modified!A538, FIND(", 20", Articles_collection_modified!A538) + 2, FIND(",", Articles_collection_modified!A538, FIND(", 20", Articles_collection_modified!A538) + 2) - FIND(", 20", Articles_collection_modified!A538) - 2), MID(Articles_collection_modified!A538, FIND(",20", Articles_collection_modified!A538) + 1, FIND(",", Articles_collection_modified!A538, FIND(",20", Articles_collection_modified!A538) + 1) - FIND(",20", Articles_collection_modified!A538) - 1))</f>
        <v>2025-w13</v>
      </c>
      <c r="E538" t="str">
        <f t="shared" si="16"/>
        <v>2025</v>
      </c>
      <c r="F538" t="str">
        <f t="shared" si="17"/>
        <v>13</v>
      </c>
      <c r="G538" t="str" cm="1">
        <f t="array" ref="G538">_xlfn.TEXTJOIN(", ", TRUE, IF(ISNUMBER(SEARCH(Index!$A$8:$A$22, Articles_collection_modified!A538)), Index!$A$8:$A$22, ""))</f>
        <v>Electrification, Mobile</v>
      </c>
      <c r="H538" t="str" cm="1">
        <f t="array" ref="H538">IFERROR(INDEX(Index!$A$8:$A$22, MATCH(TRUE, ISNUMBER(SEARCH(Index!$A$8:$A$22, Articles_collection_modified!A538)), 0)), "")</f>
        <v>Electrification</v>
      </c>
      <c r="I538" t="str" cm="1">
        <f t="array" ref="I538">IFERROR(INDEX(Index!$A$3:$A$5, MATCH(TRUE, ISNUMBER(SEARCH(Index!$A$3:$A$5, Articles_collection_modified!A538)), 0)), "")</f>
        <v>Technology</v>
      </c>
      <c r="J538" t="str" cm="1">
        <f t="array" ref="J538">IFERROR(INDEX(Index!$A$25:$A$69, MATCH(TRUE, ISNUMBER(SEARCH(Index!$A$25:$A$69, Articles_collection_modified!A538)), 0)), "")</f>
        <v>market development</v>
      </c>
      <c r="K538" t="str" cm="1">
        <f t="array" ref="K538">IFERROR(INDEX(Index!$C$3:$C$5, MATCH(TRUE, ISNUMBER(SEARCH(Index!$C$3:$C$5, Articles_collection_modified!A538)), 0)), "")</f>
        <v>H1</v>
      </c>
      <c r="L538" t="str" cm="1">
        <f t="array" ref="L538">_xlfn.TEXTJOIN(", ", TRUE, IF(ISNUMBER(SEARCH(Index!$C$8:$C$58, Articles_collection_modified!A538)), Index!$C$8:$C$58, ""))</f>
        <v/>
      </c>
      <c r="M538" t="str" cm="1">
        <f t="array" ref="M538">_xlfn.TEXTJOIN(", ", TRUE, IFERROR(VLOOKUP(_xlfn.TEXTSPLIT(L538, ", "), Index!$C$8:$D$58, 2, FALSE), ""))</f>
        <v/>
      </c>
      <c r="N538" t="e" cm="1" vm="1">
        <f t="array" ref="N538">_xlfn.TEXTJOIN(", ", TRUE, _xlfn.UNIQUE(_xlfn.FILTERXML("&lt;t&gt;&lt;s&gt;" &amp; SUBSTITUTE(_xlfn.TEXTJOIN(", ", TRUE, _xlfn.UNIQUE(_xlfn._xlws.FILTER(IFERROR(VLOOKUP(LEFT(_xlfn.TEXTSPLIT(L538, ", "), FIND("-", _xlfn.TEXTSPLIT(L538, ", ")) - 1), Index!$F$8:$G$13, 2, FALSE), ""), IFERROR(VLOOKUP(LEFT(_xlfn.TEXTSPLIT(L538, ", "), FIND("-", _xlfn.TEXTSPLIT(L538, ", ")) - 1), Index!$F$8:$G$13, 2, FALSE), "") &lt;&gt; ""))), ", ", "&lt;/s&gt;&lt;s&gt;") &amp; "&lt;/s&gt;&lt;/t&gt;", "//s[normalize-space()]")))</f>
        <v>#VALUE!</v>
      </c>
      <c r="O538" t="str" cm="1">
        <f t="array" ref="O538">IFERROR(INDEX(Index!$C$8:$C$58, MATCH(TRUE, ISNUMBER(SEARCH(Index!$C$8:$C$58, Articles_collection_modified!A538)), 0)), "")</f>
        <v/>
      </c>
      <c r="P538" t="str">
        <f>IFERROR(VLOOKUP(LEFT(O538, FIND("-", O538)-1), Index!$F$8:$G$13, 2, FALSE), "Not Found")</f>
        <v>Not Found</v>
      </c>
      <c r="Q538" t="str">
        <f>IFERROR(VLOOKUP(O538, Index!$C$8:$D$58, 2, FALSE), "Not Found")</f>
        <v>Not Found</v>
      </c>
    </row>
    <row r="539" spans="1:17" x14ac:dyDescent="0.3">
      <c r="A539" t="str">
        <f>LEFT(Articles_collection_modified!A539, FIND(",", Articles_collection_modified!A539) - 1)</f>
        <v>Axiomatic is showcasing at BAUMA 2025 a new valve controller - Fluid Power Journal</v>
      </c>
      <c r="B539" t="str">
        <f>MID(Articles_collection_modified!A539, FIND(",", Articles_collection_modified!A539) + 1, FIND(",", Articles_collection_modified!A539, FIND(",", Articles_collection_modified!A539) + 1) - FIND(",", Articles_collection_modified!A539) - 1)</f>
        <v>https://fluidpowerjournal.com/axiomatic-is-showcasing-at-bauma-2025-a-new-valve-controller/</v>
      </c>
      <c r="C539" t="str">
        <f>IF(ISNUMBER(FIND(", vol",Articles_collection_modified!A539)), MID(Articles_collection_modified!A539, FIND(", vol", Articles_collection_modified!A539) + 5, FIND(",", Articles_collection_modified!A539, FIND(", vol", Articles_collection_modified!A539) + 5) - FIND(", vol", Articles_collection_modified!A539) - 5), MID(Articles_collection_modified!A539, FIND(",vol", Articles_collection_modified!A539) + 4, FIND(",", Articles_collection_modified!A539, FIND(",vol", Articles_collection_modified!A539) + 4) - FIND(",vol",Articles_collection_modified!A539) - 4))</f>
        <v>9</v>
      </c>
      <c r="D539" t="str">
        <f>IF(ISNUMBER(FIND(", 20", Articles_collection_modified!A539)), MID(Articles_collection_modified!A539, FIND(", 20", Articles_collection_modified!A539) + 2, FIND(",", Articles_collection_modified!A539, FIND(", 20", Articles_collection_modified!A539) + 2) - FIND(", 20", Articles_collection_modified!A539) - 2), MID(Articles_collection_modified!A539, FIND(",20", Articles_collection_modified!A539) + 1, FIND(",", Articles_collection_modified!A539, FIND(",20", Articles_collection_modified!A539) + 1) - FIND(",20", Articles_collection_modified!A539) - 1))</f>
        <v>2025-w13</v>
      </c>
      <c r="E539" t="str">
        <f t="shared" si="16"/>
        <v>2025</v>
      </c>
      <c r="F539" t="str">
        <f t="shared" si="17"/>
        <v>13</v>
      </c>
      <c r="G539" t="str" cm="1">
        <f t="array" ref="G539">_xlfn.TEXTJOIN(", ", TRUE, IF(ISNUMBER(SEARCH(Index!$A$8:$A$22, Articles_collection_modified!A539)), Index!$A$8:$A$22, ""))</f>
        <v>Hydraulics</v>
      </c>
      <c r="H539" t="str" cm="1">
        <f t="array" ref="H539">IFERROR(INDEX(Index!$A$8:$A$22, MATCH(TRUE, ISNUMBER(SEARCH(Index!$A$8:$A$22, Articles_collection_modified!A539)), 0)), "")</f>
        <v>Hydraulics</v>
      </c>
      <c r="I539" t="str" cm="1">
        <f t="array" ref="I539">IFERROR(INDEX(Index!$A$3:$A$5, MATCH(TRUE, ISNUMBER(SEARCH(Index!$A$3:$A$5, Articles_collection_modified!A539)), 0)), "")</f>
        <v>product release</v>
      </c>
      <c r="J539" t="str" cm="1">
        <f t="array" ref="J539">IFERROR(INDEX(Index!$A$25:$A$69, MATCH(TRUE, ISNUMBER(SEARCH(Index!$A$25:$A$69, Articles_collection_modified!A539)), 0)), "")</f>
        <v>Controller</v>
      </c>
      <c r="K539" t="str" cm="1">
        <f t="array" ref="K539">IFERROR(INDEX(Index!$C$3:$C$5, MATCH(TRUE, ISNUMBER(SEARCH(Index!$C$3:$C$5, Articles_collection_modified!A539)), 0)), "")</f>
        <v>H1</v>
      </c>
      <c r="L539" t="str" cm="1">
        <f t="array" ref="L539">_xlfn.TEXTJOIN(", ", TRUE, IF(ISNUMBER(SEARCH(Index!$C$8:$C$58, Articles_collection_modified!A539)), Index!$C$8:$C$58, ""))</f>
        <v/>
      </c>
      <c r="M539" t="str" cm="1">
        <f t="array" ref="M539">_xlfn.TEXTJOIN(", ", TRUE, IFERROR(VLOOKUP(_xlfn.TEXTSPLIT(L539, ", "), Index!$C$8:$D$58, 2, FALSE), ""))</f>
        <v/>
      </c>
      <c r="N539" t="e" cm="1" vm="1">
        <f t="array" ref="N539">_xlfn.TEXTJOIN(", ", TRUE, _xlfn.UNIQUE(_xlfn.FILTERXML("&lt;t&gt;&lt;s&gt;" &amp; SUBSTITUTE(_xlfn.TEXTJOIN(", ", TRUE, _xlfn.UNIQUE(_xlfn._xlws.FILTER(IFERROR(VLOOKUP(LEFT(_xlfn.TEXTSPLIT(L539, ", "), FIND("-", _xlfn.TEXTSPLIT(L539, ", ")) - 1), Index!$F$8:$G$13, 2, FALSE), ""), IFERROR(VLOOKUP(LEFT(_xlfn.TEXTSPLIT(L539, ", "), FIND("-", _xlfn.TEXTSPLIT(L539, ", ")) - 1), Index!$F$8:$G$13, 2, FALSE), "") &lt;&gt; ""))), ", ", "&lt;/s&gt;&lt;s&gt;") &amp; "&lt;/s&gt;&lt;/t&gt;", "//s[normalize-space()]")))</f>
        <v>#VALUE!</v>
      </c>
      <c r="O539" t="str" cm="1">
        <f t="array" ref="O539">IFERROR(INDEX(Index!$C$8:$C$58, MATCH(TRUE, ISNUMBER(SEARCH(Index!$C$8:$C$58, Articles_collection_modified!A539)), 0)), "")</f>
        <v/>
      </c>
      <c r="P539" t="str">
        <f>IFERROR(VLOOKUP(LEFT(O539, FIND("-", O539)-1), Index!$F$8:$G$13, 2, FALSE), "Not Found")</f>
        <v>Not Found</v>
      </c>
      <c r="Q539" t="str">
        <f>IFERROR(VLOOKUP(O539, Index!$C$8:$D$58, 2, FALSE), "Not Found")</f>
        <v>Not Found</v>
      </c>
    </row>
    <row r="540" spans="1:17" x14ac:dyDescent="0.3">
      <c r="A540" t="str">
        <f>LEFT(Articles_collection_modified!A540, FIND(",", Articles_collection_modified!A540) - 1)</f>
        <v>Hitachi to showcase special application machines at Bauma | Industrial Vehicle Technology International</v>
      </c>
      <c r="B540" t="str">
        <f>MID(Articles_collection_modified!A540, FIND(",", Articles_collection_modified!A540) + 1, FIND(",", Articles_collection_modified!A540, FIND(",", Articles_collection_modified!A540) + 1) - FIND(",", Articles_collection_modified!A540) - 1)</f>
        <v>https://www.ivtinternational.com/news/construction/hitachi-to-showcase-special-application-machines-at-bauma.html</v>
      </c>
      <c r="C540" t="str">
        <f>IF(ISNUMBER(FIND(", vol",Articles_collection_modified!A540)), MID(Articles_collection_modified!A540, FIND(", vol", Articles_collection_modified!A540) + 5, FIND(",", Articles_collection_modified!A540, FIND(", vol", Articles_collection_modified!A540) + 5) - FIND(", vol", Articles_collection_modified!A540) - 5), MID(Articles_collection_modified!A540, FIND(",vol", Articles_collection_modified!A540) + 4, FIND(",", Articles_collection_modified!A540, FIND(",vol", Articles_collection_modified!A540) + 4) - FIND(",vol",Articles_collection_modified!A540) - 4))</f>
        <v>9</v>
      </c>
      <c r="D540" t="str">
        <f>IF(ISNUMBER(FIND(", 20", Articles_collection_modified!A540)), MID(Articles_collection_modified!A540, FIND(", 20", Articles_collection_modified!A540) + 2, FIND(",", Articles_collection_modified!A540, FIND(", 20", Articles_collection_modified!A540) + 2) - FIND(", 20", Articles_collection_modified!A540) - 2), MID(Articles_collection_modified!A540, FIND(",20", Articles_collection_modified!A540) + 1, FIND(",", Articles_collection_modified!A540, FIND(",20", Articles_collection_modified!A540) + 1) - FIND(",20", Articles_collection_modified!A540) - 1))</f>
        <v>2025-w13</v>
      </c>
      <c r="E540" t="str">
        <f t="shared" si="16"/>
        <v>2025</v>
      </c>
      <c r="F540" t="str">
        <f t="shared" si="17"/>
        <v>13</v>
      </c>
      <c r="G540" t="str" cm="1">
        <f t="array" ref="G540">_xlfn.TEXTJOIN(", ", TRUE, IF(ISNUMBER(SEARCH(Index!$A$8:$A$22, Articles_collection_modified!A540)), Index!$A$8:$A$22, ""))</f>
        <v>Mobile</v>
      </c>
      <c r="H540" t="str" cm="1">
        <f t="array" ref="H540">IFERROR(INDEX(Index!$A$8:$A$22, MATCH(TRUE, ISNUMBER(SEARCH(Index!$A$8:$A$22, Articles_collection_modified!A540)), 0)), "")</f>
        <v>Mobile</v>
      </c>
      <c r="I540" t="str" cm="1">
        <f t="array" ref="I540">IFERROR(INDEX(Index!$A$3:$A$5, MATCH(TRUE, ISNUMBER(SEARCH(Index!$A$3:$A$5, Articles_collection_modified!A540)), 0)), "")</f>
        <v>Technology</v>
      </c>
      <c r="J540" t="str" cm="1">
        <f t="array" ref="J540">IFERROR(INDEX(Index!$A$25:$A$69, MATCH(TRUE, ISNUMBER(SEARCH(Index!$A$25:$A$69, Articles_collection_modified!A540)), 0)), "")</f>
        <v>market development</v>
      </c>
      <c r="K540" t="str" cm="1">
        <f t="array" ref="K540">IFERROR(INDEX(Index!$C$3:$C$5, MATCH(TRUE, ISNUMBER(SEARCH(Index!$C$3:$C$5, Articles_collection_modified!A540)), 0)), "")</f>
        <v>H1</v>
      </c>
      <c r="L540" t="str" cm="1">
        <f t="array" ref="L540">_xlfn.TEXTJOIN(", ", TRUE, IF(ISNUMBER(SEARCH(Index!$C$8:$C$58, Articles_collection_modified!A540)), Index!$C$8:$C$58, ""))</f>
        <v>HA-1</v>
      </c>
      <c r="M540" t="str" cm="1">
        <f t="array" ref="M540">_xlfn.TEXTJOIN(", ", TRUE, IFERROR(VLOOKUP(_xlfn.TEXTSPLIT(L540, ", "), Index!$C$8:$D$58, 2, FALSE), ""))</f>
        <v>Green &amp; Connected Construction site</v>
      </c>
      <c r="N540" t="str" cm="1">
        <f t="array" ref="N540">_xlfn.TEXTJOIN(", ", TRUE, _xlfn.UNIQUE(_xlfn.FILTERXML("&lt;t&gt;&lt;s&gt;" &amp; SUBSTITUTE(_xlfn.TEXTJOIN(", ", TRUE, _xlfn.UNIQUE(_xlfn._xlws.FILTER(IFERROR(VLOOKUP(LEFT(_xlfn.TEXTSPLIT(L540, ", "), FIND("-", _xlfn.TEXTSPLIT(L540, ", ")) - 1), Index!$F$8:$G$13, 2, FALSE), ""), IFERROR(VLOOKUP(LEFT(_xlfn.TEXTSPLIT(L540, ", "), FIND("-", _xlfn.TEXTSPLIT(L540, ", ")) - 1), Index!$F$8:$G$13, 2, FALSE), "") &lt;&gt; ""))), ", ", "&lt;/s&gt;&lt;s&gt;") &amp; "&lt;/s&gt;&lt;/t&gt;", "//s[normalize-space()]")))</f>
        <v>Hydraulic Applications Ecosystem</v>
      </c>
      <c r="O540" t="str" cm="1">
        <f t="array" ref="O540">IFERROR(INDEX(Index!$C$8:$C$58, MATCH(TRUE, ISNUMBER(SEARCH(Index!$C$8:$C$58, Articles_collection_modified!A540)), 0)), "")</f>
        <v>HA-1</v>
      </c>
      <c r="P540" t="str">
        <f>IFERROR(VLOOKUP(LEFT(O540, FIND("-", O540)-1), Index!$F$8:$G$13, 2, FALSE), "Not Found")</f>
        <v>Hydraulic Applications Ecosystem</v>
      </c>
      <c r="Q540" t="str">
        <f>IFERROR(VLOOKUP(O540, Index!$C$8:$D$58, 2, FALSE), "Not Found")</f>
        <v>Green &amp; Connected Construction site</v>
      </c>
    </row>
    <row r="541" spans="1:17" x14ac:dyDescent="0.3">
      <c r="A541" t="str">
        <f>LEFT(Articles_collection_modified!A541, FIND(",", Articles_collection_modified!A541) - 1)</f>
        <v>Komatsu to present new midi wheeled excavator at Bauma | Industrial Vehicle Technology International</v>
      </c>
      <c r="B541" t="str">
        <f>MID(Articles_collection_modified!A541, FIND(",", Articles_collection_modified!A541) + 1, FIND(",", Articles_collection_modified!A541, FIND(",", Articles_collection_modified!A541) + 1) - FIND(",", Articles_collection_modified!A541) - 1)</f>
        <v>https://www.ivtinternational.com/news/construction/komatsu-to-presents-its-all-new-7-5-tonne-midi-wheeled-excavator-at-bauma.html</v>
      </c>
      <c r="C541" t="str">
        <f>IF(ISNUMBER(FIND(", vol",Articles_collection_modified!A541)), MID(Articles_collection_modified!A541, FIND(", vol", Articles_collection_modified!A541) + 5, FIND(",", Articles_collection_modified!A541, FIND(", vol", Articles_collection_modified!A541) + 5) - FIND(", vol", Articles_collection_modified!A541) - 5), MID(Articles_collection_modified!A541, FIND(",vol", Articles_collection_modified!A541) + 4, FIND(",", Articles_collection_modified!A541, FIND(",vol", Articles_collection_modified!A541) + 4) - FIND(",vol",Articles_collection_modified!A541) - 4))</f>
        <v>9</v>
      </c>
      <c r="D541" t="str">
        <f>IF(ISNUMBER(FIND(", 20", Articles_collection_modified!A541)), MID(Articles_collection_modified!A541, FIND(", 20", Articles_collection_modified!A541) + 2, FIND(",", Articles_collection_modified!A541, FIND(", 20", Articles_collection_modified!A541) + 2) - FIND(", 20", Articles_collection_modified!A541) - 2), MID(Articles_collection_modified!A541, FIND(",20", Articles_collection_modified!A541) + 1, FIND(",", Articles_collection_modified!A541, FIND(",20", Articles_collection_modified!A541) + 1) - FIND(",20", Articles_collection_modified!A541) - 1))</f>
        <v>2025-w13</v>
      </c>
      <c r="E541" t="str">
        <f t="shared" si="16"/>
        <v>2025</v>
      </c>
      <c r="F541" t="str">
        <f t="shared" si="17"/>
        <v>13</v>
      </c>
      <c r="G541" t="str" cm="1">
        <f t="array" ref="G541">_xlfn.TEXTJOIN(", ", TRUE, IF(ISNUMBER(SEARCH(Index!$A$8:$A$22, Articles_collection_modified!A541)), Index!$A$8:$A$22, ""))</f>
        <v>Mobile</v>
      </c>
      <c r="H541" t="str" cm="1">
        <f t="array" ref="H541">IFERROR(INDEX(Index!$A$8:$A$22, MATCH(TRUE, ISNUMBER(SEARCH(Index!$A$8:$A$22, Articles_collection_modified!A541)), 0)), "")</f>
        <v>Mobile</v>
      </c>
      <c r="I541" t="str" cm="1">
        <f t="array" ref="I541">IFERROR(INDEX(Index!$A$3:$A$5, MATCH(TRUE, ISNUMBER(SEARCH(Index!$A$3:$A$5, Articles_collection_modified!A541)), 0)), "")</f>
        <v>product release</v>
      </c>
      <c r="J541" t="str" cm="1">
        <f t="array" ref="J541">IFERROR(INDEX(Index!$A$25:$A$69, MATCH(TRUE, ISNUMBER(SEARCH(Index!$A$25:$A$69, Articles_collection_modified!A541)), 0)), "")</f>
        <v>System</v>
      </c>
      <c r="K541" t="str" cm="1">
        <f t="array" ref="K541">IFERROR(INDEX(Index!$C$3:$C$5, MATCH(TRUE, ISNUMBER(SEARCH(Index!$C$3:$C$5, Articles_collection_modified!A541)), 0)), "")</f>
        <v>H1</v>
      </c>
      <c r="L541" t="str" cm="1">
        <f t="array" ref="L541">_xlfn.TEXTJOIN(", ", TRUE, IF(ISNUMBER(SEARCH(Index!$C$8:$C$58, Articles_collection_modified!A541)), Index!$C$8:$C$58, ""))</f>
        <v>HA-1</v>
      </c>
      <c r="M541" t="str" cm="1">
        <f t="array" ref="M541">_xlfn.TEXTJOIN(", ", TRUE, IFERROR(VLOOKUP(_xlfn.TEXTSPLIT(L541, ", "), Index!$C$8:$D$58, 2, FALSE), ""))</f>
        <v>Green &amp; Connected Construction site</v>
      </c>
      <c r="N541" t="str" cm="1">
        <f t="array" ref="N541">_xlfn.TEXTJOIN(", ", TRUE, _xlfn.UNIQUE(_xlfn.FILTERXML("&lt;t&gt;&lt;s&gt;" &amp; SUBSTITUTE(_xlfn.TEXTJOIN(", ", TRUE, _xlfn.UNIQUE(_xlfn._xlws.FILTER(IFERROR(VLOOKUP(LEFT(_xlfn.TEXTSPLIT(L541, ", "), FIND("-", _xlfn.TEXTSPLIT(L541, ", ")) - 1), Index!$F$8:$G$13, 2, FALSE), ""), IFERROR(VLOOKUP(LEFT(_xlfn.TEXTSPLIT(L541, ", "), FIND("-", _xlfn.TEXTSPLIT(L541, ", ")) - 1), Index!$F$8:$G$13, 2, FALSE), "") &lt;&gt; ""))), ", ", "&lt;/s&gt;&lt;s&gt;") &amp; "&lt;/s&gt;&lt;/t&gt;", "//s[normalize-space()]")))</f>
        <v>Hydraulic Applications Ecosystem</v>
      </c>
      <c r="O541" t="str" cm="1">
        <f t="array" ref="O541">IFERROR(INDEX(Index!$C$8:$C$58, MATCH(TRUE, ISNUMBER(SEARCH(Index!$C$8:$C$58, Articles_collection_modified!A541)), 0)), "")</f>
        <v>HA-1</v>
      </c>
      <c r="P541" t="str">
        <f>IFERROR(VLOOKUP(LEFT(O541, FIND("-", O541)-1), Index!$F$8:$G$13, 2, FALSE), "Not Found")</f>
        <v>Hydraulic Applications Ecosystem</v>
      </c>
      <c r="Q541" t="str">
        <f>IFERROR(VLOOKUP(O541, Index!$C$8:$D$58, 2, FALSE), "Not Found")</f>
        <v>Green &amp; Connected Construction site</v>
      </c>
    </row>
    <row r="542" spans="1:17" x14ac:dyDescent="0.3">
      <c r="A542" t="str">
        <f>LEFT(Articles_collection_modified!A542, FIND(",", Articles_collection_modified!A542) - 1)</f>
        <v>Mitsubishi secures orders for methanol-fuelled RORO cargo ships</v>
      </c>
      <c r="B542" t="str">
        <f>MID(Articles_collection_modified!A542, FIND(",", Articles_collection_modified!A542) + 1, FIND(",", Articles_collection_modified!A542, FIND(",", Articles_collection_modified!A542) + 1) - FIND(",", Articles_collection_modified!A542) - 1)</f>
        <v>https://www.ship-technology.com/news/mitsubishi-methanol-roro-ships/?cf-view</v>
      </c>
      <c r="C542" t="str">
        <f>IF(ISNUMBER(FIND(", vol",Articles_collection_modified!A542)), MID(Articles_collection_modified!A542, FIND(", vol", Articles_collection_modified!A542) + 5, FIND(",", Articles_collection_modified!A542, FIND(", vol", Articles_collection_modified!A542) + 5) - FIND(", vol", Articles_collection_modified!A542) - 5), MID(Articles_collection_modified!A542, FIND(",vol", Articles_collection_modified!A542) + 4, FIND(",", Articles_collection_modified!A542, FIND(",vol", Articles_collection_modified!A542) + 4) - FIND(",vol",Articles_collection_modified!A542) - 4))</f>
        <v>9</v>
      </c>
      <c r="D542" t="str">
        <f>IF(ISNUMBER(FIND(", 20", Articles_collection_modified!A542)), MID(Articles_collection_modified!A542, FIND(", 20", Articles_collection_modified!A542) + 2, FIND(",", Articles_collection_modified!A542, FIND(", 20", Articles_collection_modified!A542) + 2) - FIND(", 20", Articles_collection_modified!A542) - 2), MID(Articles_collection_modified!A542, FIND(",20", Articles_collection_modified!A542) + 1, FIND(",", Articles_collection_modified!A542, FIND(",20", Articles_collection_modified!A542) + 1) - FIND(",20", Articles_collection_modified!A542) - 1))</f>
        <v>2025-w13</v>
      </c>
      <c r="E542" t="str">
        <f t="shared" si="16"/>
        <v>2025</v>
      </c>
      <c r="F542" t="str">
        <f t="shared" si="17"/>
        <v>13</v>
      </c>
      <c r="G542" t="str" cm="1">
        <f t="array" ref="G542">_xlfn.TEXTJOIN(", ", TRUE, IF(ISNUMBER(SEARCH(Index!$A$8:$A$22, Articles_collection_modified!A542)), Index!$A$8:$A$22, ""))</f>
        <v>Maritime</v>
      </c>
      <c r="H542" t="str" cm="1">
        <f t="array" ref="H542">IFERROR(INDEX(Index!$A$8:$A$22, MATCH(TRUE, ISNUMBER(SEARCH(Index!$A$8:$A$22, Articles_collection_modified!A542)), 0)), "")</f>
        <v>Maritime</v>
      </c>
      <c r="I542" t="str" cm="1">
        <f t="array" ref="I542">IFERROR(INDEX(Index!$A$3:$A$5, MATCH(TRUE, ISNUMBER(SEARCH(Index!$A$3:$A$5, Articles_collection_modified!A542)), 0)), "")</f>
        <v>Technology</v>
      </c>
      <c r="J542" t="str" cm="1">
        <f t="array" ref="J542">IFERROR(INDEX(Index!$A$25:$A$69, MATCH(TRUE, ISNUMBER(SEARCH(Index!$A$25:$A$69, Articles_collection_modified!A542)), 0)), "")</f>
        <v>market development</v>
      </c>
      <c r="K542" t="str" cm="1">
        <f t="array" ref="K542">IFERROR(INDEX(Index!$C$3:$C$5, MATCH(TRUE, ISNUMBER(SEARCH(Index!$C$3:$C$5, Articles_collection_modified!A542)), 0)), "")</f>
        <v>H2</v>
      </c>
      <c r="L542" t="str" cm="1">
        <f t="array" ref="L542">_xlfn.TEXTJOIN(", ", TRUE, IF(ISNUMBER(SEARCH(Index!$C$8:$C$58, Articles_collection_modified!A542)), Index!$C$8:$C$58, ""))</f>
        <v>ES-2, NB-8</v>
      </c>
      <c r="M542" t="str" cm="1">
        <f t="array" ref="M542">_xlfn.TEXTJOIN(", ", TRUE, IFERROR(VLOOKUP(_xlfn.TEXTSPLIT(L542, ", "), Index!$C$8:$D$58, 2, FALSE), ""))</f>
        <v>Enhanced Emission Policy, Sustainaible Maritime Applications</v>
      </c>
      <c r="N542" t="str" cm="1">
        <f t="array" ref="N542">_xlfn.TEXTJOIN(", ", TRUE, _xlfn.UNIQUE(_xlfn.FILTERXML("&lt;t&gt;&lt;s&gt;" &amp; SUBSTITUTE(_xlfn.TEXTJOIN(", ", TRUE, _xlfn.UNIQUE(_xlfn._xlws.FILTER(IFERROR(VLOOKUP(LEFT(_xlfn.TEXTSPLIT(L542, ", "), FIND("-", _xlfn.TEXTSPLIT(L542, ", ")) - 1), Index!$F$8:$G$13, 2, FALSE), ""), IFERROR(VLOOKUP(LEFT(_xlfn.TEXTSPLIT(L542, ", "), FIND("-", _xlfn.TEXTSPLIT(L542, ", ")) - 1), Index!$F$8:$G$13, 2, FALSE), "") &lt;&gt; ""))), ", ", "&lt;/s&gt;&lt;s&gt;") &amp; "&lt;/s&gt;&lt;/t&gt;", "//s[normalize-space()]")))</f>
        <v>Ecological Sustainability, New Business</v>
      </c>
      <c r="O542" t="str" cm="1">
        <f t="array" ref="O542">IFERROR(INDEX(Index!$C$8:$C$58, MATCH(TRUE, ISNUMBER(SEARCH(Index!$C$8:$C$58, Articles_collection_modified!A542)), 0)), "")</f>
        <v>ES-2</v>
      </c>
      <c r="P542" t="str">
        <f>IFERROR(VLOOKUP(LEFT(O542, FIND("-", O542)-1), Index!$F$8:$G$13, 2, FALSE), "Not Found")</f>
        <v>Ecological Sustainability</v>
      </c>
      <c r="Q542" t="str">
        <f>IFERROR(VLOOKUP(O542, Index!$C$8:$D$58, 2, FALSE), "Not Found")</f>
        <v>Enhanced Emission Policy</v>
      </c>
    </row>
    <row r="543" spans="1:17" x14ac:dyDescent="0.3">
      <c r="A543" t="str">
        <f>LEFT(Articles_collection_modified!A543, FIND(",", Articles_collection_modified!A543) - 1)</f>
        <v>CASE STUDY: Hyundai's hydrogen fuel-cell prototype | Industrial Vehicle Technology International</v>
      </c>
      <c r="B543" t="str">
        <f>MID(Articles_collection_modified!A543, FIND(",", Articles_collection_modified!A543) + 1, FIND(",", Articles_collection_modified!A543, FIND(",", Articles_collection_modified!A543) + 1) - FIND(",", Articles_collection_modified!A543) - 1)</f>
        <v>https://www.ivtinternational.com/features/case-study-hyundais-hydrogen-fuel-cell-prototype.html</v>
      </c>
      <c r="C543" t="str">
        <f>IF(ISNUMBER(FIND(", vol",Articles_collection_modified!A543)), MID(Articles_collection_modified!A543, FIND(", vol", Articles_collection_modified!A543) + 5, FIND(",", Articles_collection_modified!A543, FIND(", vol", Articles_collection_modified!A543) + 5) - FIND(", vol", Articles_collection_modified!A543) - 5), MID(Articles_collection_modified!A543, FIND(",vol", Articles_collection_modified!A543) + 4, FIND(",", Articles_collection_modified!A543, FIND(",vol", Articles_collection_modified!A543) + 4) - FIND(",vol",Articles_collection_modified!A543) - 4))</f>
        <v>9</v>
      </c>
      <c r="D543" t="str">
        <f>IF(ISNUMBER(FIND(", 20", Articles_collection_modified!A543)), MID(Articles_collection_modified!A543, FIND(", 20", Articles_collection_modified!A543) + 2, FIND(",", Articles_collection_modified!A543, FIND(", 20", Articles_collection_modified!A543) + 2) - FIND(", 20", Articles_collection_modified!A543) - 2), MID(Articles_collection_modified!A543, FIND(",20", Articles_collection_modified!A543) + 1, FIND(",", Articles_collection_modified!A543, FIND(",20", Articles_collection_modified!A543) + 1) - FIND(",20", Articles_collection_modified!A543) - 1))</f>
        <v>2025-w13</v>
      </c>
      <c r="E543" t="str">
        <f t="shared" si="16"/>
        <v>2025</v>
      </c>
      <c r="F543" t="str">
        <f t="shared" si="17"/>
        <v>13</v>
      </c>
      <c r="G543" t="str" cm="1">
        <f t="array" ref="G543">_xlfn.TEXTJOIN(", ", TRUE, IF(ISNUMBER(SEARCH(Index!$A$8:$A$22, Articles_collection_modified!A543)), Index!$A$8:$A$22, ""))</f>
        <v>Mobile</v>
      </c>
      <c r="H543" t="str" cm="1">
        <f t="array" ref="H543">IFERROR(INDEX(Index!$A$8:$A$22, MATCH(TRUE, ISNUMBER(SEARCH(Index!$A$8:$A$22, Articles_collection_modified!A543)), 0)), "")</f>
        <v>Mobile</v>
      </c>
      <c r="I543" t="str" cm="1">
        <f t="array" ref="I543">IFERROR(INDEX(Index!$A$3:$A$5, MATCH(TRUE, ISNUMBER(SEARCH(Index!$A$3:$A$5, Articles_collection_modified!A543)), 0)), "")</f>
        <v>Technology</v>
      </c>
      <c r="J543" t="str" cm="1">
        <f t="array" ref="J543">IFERROR(INDEX(Index!$A$25:$A$69, MATCH(TRUE, ISNUMBER(SEARCH(Index!$A$25:$A$69, Articles_collection_modified!A543)), 0)), "")</f>
        <v>Prototype</v>
      </c>
      <c r="K543" t="str" cm="1">
        <f t="array" ref="K543">IFERROR(INDEX(Index!$C$3:$C$5, MATCH(TRUE, ISNUMBER(SEARCH(Index!$C$3:$C$5, Articles_collection_modified!A543)), 0)), "")</f>
        <v>H2</v>
      </c>
      <c r="L543" t="str" cm="1">
        <f t="array" ref="L543">_xlfn.TEXTJOIN(", ", TRUE, IF(ISNUMBER(SEARCH(Index!$C$8:$C$58, Articles_collection_modified!A543)), Index!$C$8:$C$58, ""))</f>
        <v>ES-2, HA-1</v>
      </c>
      <c r="M543" t="str" cm="1">
        <f t="array" ref="M543">_xlfn.TEXTJOIN(", ", TRUE, IFERROR(VLOOKUP(_xlfn.TEXTSPLIT(L543, ", "), Index!$C$8:$D$58, 2, FALSE), ""))</f>
        <v>Enhanced Emission Policy, Green &amp; Connected Construction site</v>
      </c>
      <c r="N543" t="str" cm="1">
        <f t="array" ref="N543">_xlfn.TEXTJOIN(", ", TRUE, _xlfn.UNIQUE(_xlfn.FILTERXML("&lt;t&gt;&lt;s&gt;" &amp; SUBSTITUTE(_xlfn.TEXTJOIN(", ", TRUE, _xlfn.UNIQUE(_xlfn._xlws.FILTER(IFERROR(VLOOKUP(LEFT(_xlfn.TEXTSPLIT(L543, ", "), FIND("-", _xlfn.TEXTSPLIT(L543, ", ")) - 1), Index!$F$8:$G$13, 2, FALSE), ""), IFERROR(VLOOKUP(LEFT(_xlfn.TEXTSPLIT(L543, ", "), FIND("-", _xlfn.TEXTSPLIT(L543, ", ")) - 1), Index!$F$8:$G$13, 2, FALSE), "") &lt;&gt; ""))), ", ", "&lt;/s&gt;&lt;s&gt;") &amp; "&lt;/s&gt;&lt;/t&gt;", "//s[normalize-space()]")))</f>
        <v>Ecological Sustainability, Hydraulic Applications Ecosystem</v>
      </c>
      <c r="O543" t="str" cm="1">
        <f t="array" ref="O543">IFERROR(INDEX(Index!$C$8:$C$58, MATCH(TRUE, ISNUMBER(SEARCH(Index!$C$8:$C$58, Articles_collection_modified!A543)), 0)), "")</f>
        <v>ES-2</v>
      </c>
      <c r="P543" t="str">
        <f>IFERROR(VLOOKUP(LEFT(O543, FIND("-", O543)-1), Index!$F$8:$G$13, 2, FALSE), "Not Found")</f>
        <v>Ecological Sustainability</v>
      </c>
      <c r="Q543" t="str">
        <f>IFERROR(VLOOKUP(O543, Index!$C$8:$D$58, 2, FALSE), "Not Found")</f>
        <v>Enhanced Emission Policy</v>
      </c>
    </row>
    <row r="544" spans="1:17" x14ac:dyDescent="0.3">
      <c r="A544" t="str">
        <f>LEFT(Articles_collection_modified!A544, FIND(",", Articles_collection_modified!A544) - 1)</f>
        <v>Scottish Council Greenlights Onshore Plans for Salamander Floating Wind Farm</v>
      </c>
      <c r="B544" t="str">
        <f>MID(Articles_collection_modified!A544, FIND(",", Articles_collection_modified!A544) + 1, FIND(",", Articles_collection_modified!A544, FIND(",", Articles_collection_modified!A544) + 1) - FIND(",", Articles_collection_modified!A544) - 1)</f>
        <v>https://www.offshorewind.biz/2025/03/27/scottish-council-greenlights-onshore-plans-for-salamander-floating-wind-farm/</v>
      </c>
      <c r="C544" t="str">
        <f>IF(ISNUMBER(FIND(", vol",Articles_collection_modified!A544)), MID(Articles_collection_modified!A544, FIND(", vol", Articles_collection_modified!A544) + 5, FIND(",", Articles_collection_modified!A544, FIND(", vol", Articles_collection_modified!A544) + 5) - FIND(", vol", Articles_collection_modified!A544) - 5), MID(Articles_collection_modified!A544, FIND(",vol", Articles_collection_modified!A544) + 4, FIND(",", Articles_collection_modified!A544, FIND(",vol", Articles_collection_modified!A544) + 4) - FIND(",vol",Articles_collection_modified!A544) - 4))</f>
        <v>9</v>
      </c>
      <c r="D544" t="str">
        <f>IF(ISNUMBER(FIND(", 20", Articles_collection_modified!A544)), MID(Articles_collection_modified!A544, FIND(", 20", Articles_collection_modified!A544) + 2, FIND(",", Articles_collection_modified!A544, FIND(", 20", Articles_collection_modified!A544) + 2) - FIND(", 20", Articles_collection_modified!A544) - 2), MID(Articles_collection_modified!A544, FIND(",20", Articles_collection_modified!A544) + 1, FIND(",", Articles_collection_modified!A544, FIND(",20", Articles_collection_modified!A544) + 1) - FIND(",20", Articles_collection_modified!A544) - 1))</f>
        <v>2025-w13</v>
      </c>
      <c r="E544" t="str">
        <f t="shared" si="16"/>
        <v>2025</v>
      </c>
      <c r="F544" t="str">
        <f t="shared" si="17"/>
        <v>13</v>
      </c>
      <c r="G544" t="str" cm="1">
        <f t="array" ref="G544">_xlfn.TEXTJOIN(", ", TRUE, IF(ISNUMBER(SEARCH(Index!$A$8:$A$22, Articles_collection_modified!A544)), Index!$A$8:$A$22, ""))</f>
        <v>Industrial applications</v>
      </c>
      <c r="H544" t="str" cm="1">
        <f t="array" ref="H544">IFERROR(INDEX(Index!$A$8:$A$22, MATCH(TRUE, ISNUMBER(SEARCH(Index!$A$8:$A$22, Articles_collection_modified!A544)), 0)), "")</f>
        <v>Industrial applications</v>
      </c>
      <c r="I544" t="str" cm="1">
        <f t="array" ref="I544">IFERROR(INDEX(Index!$A$3:$A$5, MATCH(TRUE, ISNUMBER(SEARCH(Index!$A$3:$A$5, Articles_collection_modified!A544)), 0)), "")</f>
        <v>SEEP</v>
      </c>
      <c r="J544" t="str" cm="1">
        <f t="array" ref="J544">IFERROR(INDEX(Index!$A$25:$A$69, MATCH(TRUE, ISNUMBER(SEARCH(Index!$A$25:$A$69, Articles_collection_modified!A544)), 0)), "")</f>
        <v>market development</v>
      </c>
      <c r="K544" t="str" cm="1">
        <f t="array" ref="K544">IFERROR(INDEX(Index!$C$3:$C$5, MATCH(TRUE, ISNUMBER(SEARCH(Index!$C$3:$C$5, Articles_collection_modified!A544)), 0)), "")</f>
        <v>H2</v>
      </c>
      <c r="L544" t="str" cm="1">
        <f t="array" ref="L544">_xlfn.TEXTJOIN(", ", TRUE, IF(ISNUMBER(SEARCH(Index!$C$8:$C$58, Articles_collection_modified!A544)), Index!$C$8:$C$58, ""))</f>
        <v/>
      </c>
      <c r="M544" t="str" cm="1">
        <f t="array" ref="M544">_xlfn.TEXTJOIN(", ", TRUE, IFERROR(VLOOKUP(_xlfn.TEXTSPLIT(L544, ", "), Index!$C$8:$D$58, 2, FALSE), ""))</f>
        <v/>
      </c>
      <c r="N544" t="e" cm="1" vm="1">
        <f t="array" ref="N544">_xlfn.TEXTJOIN(", ", TRUE, _xlfn.UNIQUE(_xlfn.FILTERXML("&lt;t&gt;&lt;s&gt;" &amp; SUBSTITUTE(_xlfn.TEXTJOIN(", ", TRUE, _xlfn.UNIQUE(_xlfn._xlws.FILTER(IFERROR(VLOOKUP(LEFT(_xlfn.TEXTSPLIT(L544, ", "), FIND("-", _xlfn.TEXTSPLIT(L544, ", ")) - 1), Index!$F$8:$G$13, 2, FALSE), ""), IFERROR(VLOOKUP(LEFT(_xlfn.TEXTSPLIT(L544, ", "), FIND("-", _xlfn.TEXTSPLIT(L544, ", ")) - 1), Index!$F$8:$G$13, 2, FALSE), "") &lt;&gt; ""))), ", ", "&lt;/s&gt;&lt;s&gt;") &amp; "&lt;/s&gt;&lt;/t&gt;", "//s[normalize-space()]")))</f>
        <v>#VALUE!</v>
      </c>
      <c r="O544" t="str" cm="1">
        <f t="array" ref="O544">IFERROR(INDEX(Index!$C$8:$C$58, MATCH(TRUE, ISNUMBER(SEARCH(Index!$C$8:$C$58, Articles_collection_modified!A544)), 0)), "")</f>
        <v/>
      </c>
      <c r="P544" t="str">
        <f>IFERROR(VLOOKUP(LEFT(O544, FIND("-", O544)-1), Index!$F$8:$G$13, 2, FALSE), "Not Found")</f>
        <v>Not Found</v>
      </c>
      <c r="Q544" t="str">
        <f>IFERROR(VLOOKUP(O544, Index!$C$8:$D$58, 2, FALSE), "Not Found")</f>
        <v>Not Found</v>
      </c>
    </row>
    <row r="545" spans="1:17" x14ac:dyDescent="0.3">
      <c r="A545" t="str">
        <f>LEFT(Articles_collection_modified!A545, FIND(",", Articles_collection_modified!A545) - 1)</f>
        <v>Bosch presents 800 V electric drive for construction machinery - electrive.com</v>
      </c>
      <c r="B545" t="str">
        <f>MID(Articles_collection_modified!A545, FIND(",", Articles_collection_modified!A545) + 1, FIND(",", Articles_collection_modified!A545, FIND(",", Articles_collection_modified!A545) + 1) - FIND(",", Articles_collection_modified!A545) - 1)</f>
        <v>https://www.electrive.com/2025/02/25/bosch-presents-800-v-electric-drive-for-construction-machinery/</v>
      </c>
      <c r="C545" t="str">
        <f>IF(ISNUMBER(FIND(", vol",Articles_collection_modified!A545)), MID(Articles_collection_modified!A545, FIND(", vol", Articles_collection_modified!A545) + 5, FIND(",", Articles_collection_modified!A545, FIND(", vol", Articles_collection_modified!A545) + 5) - FIND(", vol", Articles_collection_modified!A545) - 5), MID(Articles_collection_modified!A545, FIND(",vol", Articles_collection_modified!A545) + 4, FIND(",", Articles_collection_modified!A545, FIND(",vol", Articles_collection_modified!A545) + 4) - FIND(",vol",Articles_collection_modified!A545) - 4))</f>
        <v>8</v>
      </c>
      <c r="D545" t="str">
        <f>IF(ISNUMBER(FIND(", 20", Articles_collection_modified!A545)), MID(Articles_collection_modified!A545, FIND(", 20", Articles_collection_modified!A545) + 2, FIND(",", Articles_collection_modified!A545, FIND(", 20", Articles_collection_modified!A545) + 2) - FIND(", 20", Articles_collection_modified!A545) - 2), MID(Articles_collection_modified!A545, FIND(",20", Articles_collection_modified!A545) + 1, FIND(",", Articles_collection_modified!A545, FIND(",20", Articles_collection_modified!A545) + 1) - FIND(",20", Articles_collection_modified!A545) - 1))</f>
        <v>2025-w09</v>
      </c>
      <c r="E545" t="str">
        <f t="shared" si="16"/>
        <v>2025</v>
      </c>
      <c r="F545" t="str">
        <f t="shared" si="17"/>
        <v>09</v>
      </c>
      <c r="G545" t="str" cm="1">
        <f t="array" ref="G545">_xlfn.TEXTJOIN(", ", TRUE, IF(ISNUMBER(SEARCH(Index!$A$8:$A$22, Articles_collection_modified!A545)), Index!$A$8:$A$22, ""))</f>
        <v>Mobile</v>
      </c>
      <c r="H545" t="str" cm="1">
        <f t="array" ref="H545">IFERROR(INDEX(Index!$A$8:$A$22, MATCH(TRUE, ISNUMBER(SEARCH(Index!$A$8:$A$22, Articles_collection_modified!A545)), 0)), "")</f>
        <v>Mobile</v>
      </c>
      <c r="I545" t="str" cm="1">
        <f t="array" ref="I545">IFERROR(INDEX(Index!$A$3:$A$5, MATCH(TRUE, ISNUMBER(SEARCH(Index!$A$3:$A$5, Articles_collection_modified!A545)), 0)), "")</f>
        <v>product release</v>
      </c>
      <c r="J545" t="str" cm="1">
        <f t="array" ref="J545">IFERROR(INDEX(Index!$A$25:$A$69, MATCH(TRUE, ISNUMBER(SEARCH(Index!$A$25:$A$69, Articles_collection_modified!A545)), 0)), "")</f>
        <v>Motor</v>
      </c>
      <c r="K545" t="str" cm="1">
        <f t="array" ref="K545">IFERROR(INDEX(Index!$C$3:$C$5, MATCH(TRUE, ISNUMBER(SEARCH(Index!$C$3:$C$5, Articles_collection_modified!A545)), 0)), "")</f>
        <v>H1</v>
      </c>
      <c r="L545" t="str" cm="1">
        <f t="array" ref="L545">_xlfn.TEXTJOIN(", ", TRUE, IF(ISNUMBER(SEARCH(Index!$C$8:$C$58, Articles_collection_modified!A545)), Index!$C$8:$C$58, ""))</f>
        <v>ES-2, HA-1</v>
      </c>
      <c r="M545" t="str" cm="1">
        <f t="array" ref="M545">_xlfn.TEXTJOIN(", ", TRUE, IFERROR(VLOOKUP(_xlfn.TEXTSPLIT(L545, ", "), Index!$C$8:$D$58, 2, FALSE), ""))</f>
        <v>Enhanced Emission Policy, Green &amp; Connected Construction site</v>
      </c>
      <c r="N545" t="str" cm="1">
        <f t="array" ref="N545">_xlfn.TEXTJOIN(", ", TRUE, _xlfn.UNIQUE(_xlfn.FILTERXML("&lt;t&gt;&lt;s&gt;" &amp; SUBSTITUTE(_xlfn.TEXTJOIN(", ", TRUE, _xlfn.UNIQUE(_xlfn._xlws.FILTER(IFERROR(VLOOKUP(LEFT(_xlfn.TEXTSPLIT(L545, ", "), FIND("-", _xlfn.TEXTSPLIT(L545, ", ")) - 1), Index!$F$8:$G$13, 2, FALSE), ""), IFERROR(VLOOKUP(LEFT(_xlfn.TEXTSPLIT(L545, ", "), FIND("-", _xlfn.TEXTSPLIT(L545, ", ")) - 1), Index!$F$8:$G$13, 2, FALSE), "") &lt;&gt; ""))), ", ", "&lt;/s&gt;&lt;s&gt;") &amp; "&lt;/s&gt;&lt;/t&gt;", "//s[normalize-space()]")))</f>
        <v>Ecological Sustainability, Hydraulic Applications Ecosystem</v>
      </c>
      <c r="O545" t="str" cm="1">
        <f t="array" ref="O545">IFERROR(INDEX(Index!$C$8:$C$58, MATCH(TRUE, ISNUMBER(SEARCH(Index!$C$8:$C$58, Articles_collection_modified!A545)), 0)), "")</f>
        <v>ES-2</v>
      </c>
      <c r="P545" t="str">
        <f>IFERROR(VLOOKUP(LEFT(O545, FIND("-", O545)-1), Index!$F$8:$G$13, 2, FALSE), "Not Found")</f>
        <v>Ecological Sustainability</v>
      </c>
      <c r="Q545" t="str">
        <f>IFERROR(VLOOKUP(O545, Index!$C$8:$D$58, 2, FALSE), "Not Found")</f>
        <v>Enhanced Emission Policy</v>
      </c>
    </row>
    <row r="546" spans="1:17" x14ac:dyDescent="0.3">
      <c r="A546" t="str">
        <f>LEFT(Articles_collection_modified!A546, FIND(",", Articles_collection_modified!A546) - 1)</f>
        <v>Honda advances hydrogen strategy with new fuel cell module - Electric &amp; Hybrid Vehicle Technology International</v>
      </c>
      <c r="B546" t="str">
        <f>MID(Articles_collection_modified!A546, FIND(",", Articles_collection_modified!A546) + 1, FIND(",", Articles_collection_modified!A546, FIND(",", Articles_collection_modified!A546) + 1) - FIND(",", Articles_collection_modified!A546) - 1)</f>
        <v>https://www.electrichybridvehicletechnology.com/news/honda-advances-hydrogen-strategy-with-new-fuel-cell-module.html</v>
      </c>
      <c r="C546" t="str">
        <f>IF(ISNUMBER(FIND(", vol",Articles_collection_modified!A546)), MID(Articles_collection_modified!A546, FIND(", vol", Articles_collection_modified!A546) + 5, FIND(",", Articles_collection_modified!A546, FIND(", vol", Articles_collection_modified!A546) + 5) - FIND(", vol", Articles_collection_modified!A546) - 5), MID(Articles_collection_modified!A546, FIND(",vol", Articles_collection_modified!A546) + 4, FIND(",", Articles_collection_modified!A546, FIND(",vol", Articles_collection_modified!A546) + 4) - FIND(",vol",Articles_collection_modified!A546) - 4))</f>
        <v>8</v>
      </c>
      <c r="D546" t="str">
        <f>IF(ISNUMBER(FIND(", 20", Articles_collection_modified!A546)), MID(Articles_collection_modified!A546, FIND(", 20", Articles_collection_modified!A546) + 2, FIND(",", Articles_collection_modified!A546, FIND(", 20", Articles_collection_modified!A546) + 2) - FIND(", 20", Articles_collection_modified!A546) - 2), MID(Articles_collection_modified!A546, FIND(",20", Articles_collection_modified!A546) + 1, FIND(",", Articles_collection_modified!A546, FIND(",20", Articles_collection_modified!A546) + 1) - FIND(",20", Articles_collection_modified!A546) - 1))</f>
        <v>2025-w09</v>
      </c>
      <c r="E546" t="str">
        <f t="shared" si="16"/>
        <v>2025</v>
      </c>
      <c r="F546" t="str">
        <f t="shared" si="17"/>
        <v>09</v>
      </c>
      <c r="G546" t="str" cm="1">
        <f t="array" ref="G546">_xlfn.TEXTJOIN(", ", TRUE, IF(ISNUMBER(SEARCH(Index!$A$8:$A$22, Articles_collection_modified!A546)), Index!$A$8:$A$22, ""))</f>
        <v>Mobile</v>
      </c>
      <c r="H546" t="str" cm="1">
        <f t="array" ref="H546">IFERROR(INDEX(Index!$A$8:$A$22, MATCH(TRUE, ISNUMBER(SEARCH(Index!$A$8:$A$22, Articles_collection_modified!A546)), 0)), "")</f>
        <v>Mobile</v>
      </c>
      <c r="I546" t="str" cm="1">
        <f t="array" ref="I546">IFERROR(INDEX(Index!$A$3:$A$5, MATCH(TRUE, ISNUMBER(SEARCH(Index!$A$3:$A$5, Articles_collection_modified!A546)), 0)), "")</f>
        <v>product release</v>
      </c>
      <c r="J546" t="str" cm="1">
        <f t="array" ref="J546">IFERROR(INDEX(Index!$A$25:$A$69, MATCH(TRUE, ISNUMBER(SEARCH(Index!$A$25:$A$69, Articles_collection_modified!A546)), 0)), "")</f>
        <v>System</v>
      </c>
      <c r="K546" t="str" cm="1">
        <f t="array" ref="K546">IFERROR(INDEX(Index!$C$3:$C$5, MATCH(TRUE, ISNUMBER(SEARCH(Index!$C$3:$C$5, Articles_collection_modified!A546)), 0)), "")</f>
        <v>H1</v>
      </c>
      <c r="L546" t="str" cm="1">
        <f t="array" ref="L546">_xlfn.TEXTJOIN(", ", TRUE, IF(ISNUMBER(SEARCH(Index!$C$8:$C$58, Articles_collection_modified!A546)), Index!$C$8:$C$58, ""))</f>
        <v>ES-2</v>
      </c>
      <c r="M546" t="str" cm="1">
        <f t="array" ref="M546">_xlfn.TEXTJOIN(", ", TRUE, IFERROR(VLOOKUP(_xlfn.TEXTSPLIT(L546, ", "), Index!$C$8:$D$58, 2, FALSE), ""))</f>
        <v>Enhanced Emission Policy</v>
      </c>
      <c r="N546" t="str" cm="1">
        <f t="array" ref="N546">_xlfn.TEXTJOIN(", ", TRUE, _xlfn.UNIQUE(_xlfn.FILTERXML("&lt;t&gt;&lt;s&gt;" &amp; SUBSTITUTE(_xlfn.TEXTJOIN(", ", TRUE, _xlfn.UNIQUE(_xlfn._xlws.FILTER(IFERROR(VLOOKUP(LEFT(_xlfn.TEXTSPLIT(L546, ", "), FIND("-", _xlfn.TEXTSPLIT(L546, ", ")) - 1), Index!$F$8:$G$13, 2, FALSE), ""), IFERROR(VLOOKUP(LEFT(_xlfn.TEXTSPLIT(L546, ", "), FIND("-", _xlfn.TEXTSPLIT(L546, ", ")) - 1), Index!$F$8:$G$13, 2, FALSE), "") &lt;&gt; ""))), ", ", "&lt;/s&gt;&lt;s&gt;") &amp; "&lt;/s&gt;&lt;/t&gt;", "//s[normalize-space()]")))</f>
        <v>Ecological Sustainability</v>
      </c>
      <c r="O546" t="str" cm="1">
        <f t="array" ref="O546">IFERROR(INDEX(Index!$C$8:$C$58, MATCH(TRUE, ISNUMBER(SEARCH(Index!$C$8:$C$58, Articles_collection_modified!A546)), 0)), "")</f>
        <v>ES-2</v>
      </c>
      <c r="P546" t="str">
        <f>IFERROR(VLOOKUP(LEFT(O546, FIND("-", O546)-1), Index!$F$8:$G$13, 2, FALSE), "Not Found")</f>
        <v>Ecological Sustainability</v>
      </c>
      <c r="Q546" t="str">
        <f>IFERROR(VLOOKUP(O546, Index!$C$8:$D$58, 2, FALSE), "Not Found")</f>
        <v>Enhanced Emission Policy</v>
      </c>
    </row>
    <row r="547" spans="1:17" x14ac:dyDescent="0.3">
      <c r="A547" t="str">
        <f>LEFT(Articles_collection_modified!A547, FIND(",", Articles_collection_modified!A547) - 1)</f>
        <v>Volvo Brings Hydraulic Hybrid Technology to New-Gen Excavators With Five New Models : CEG</v>
      </c>
      <c r="B547" t="str">
        <f>MID(Articles_collection_modified!A547, FIND(",", Articles_collection_modified!A547) + 1, FIND(",", Articles_collection_modified!A547, FIND(",", Articles_collection_modified!A547) + 1) - FIND(",", Articles_collection_modified!A547) - 1)</f>
        <v>https://www.constructionequipmentguide.com/volvo-brings-hydraulic-hybrid-technology-to-new-gen-excavators-with-five-new-models/67315</v>
      </c>
      <c r="C547" t="str">
        <f>IF(ISNUMBER(FIND(", vol",Articles_collection_modified!A547)), MID(Articles_collection_modified!A547, FIND(", vol", Articles_collection_modified!A547) + 5, FIND(",", Articles_collection_modified!A547, FIND(", vol", Articles_collection_modified!A547) + 5) - FIND(", vol", Articles_collection_modified!A547) - 5), MID(Articles_collection_modified!A547, FIND(",vol", Articles_collection_modified!A547) + 4, FIND(",", Articles_collection_modified!A547, FIND(",vol", Articles_collection_modified!A547) + 4) - FIND(",vol",Articles_collection_modified!A547) - 4))</f>
        <v>8</v>
      </c>
      <c r="D547" t="str">
        <f>IF(ISNUMBER(FIND(", 20", Articles_collection_modified!A547)), MID(Articles_collection_modified!A547, FIND(", 20", Articles_collection_modified!A547) + 2, FIND(",", Articles_collection_modified!A547, FIND(", 20", Articles_collection_modified!A547) + 2) - FIND(", 20", Articles_collection_modified!A547) - 2), MID(Articles_collection_modified!A547, FIND(",20", Articles_collection_modified!A547) + 1, FIND(",", Articles_collection_modified!A547, FIND(",20", Articles_collection_modified!A547) + 1) - FIND(",20", Articles_collection_modified!A547) - 1))</f>
        <v>2025-w09</v>
      </c>
      <c r="E547" t="str">
        <f t="shared" si="16"/>
        <v>2025</v>
      </c>
      <c r="F547" t="str">
        <f t="shared" si="17"/>
        <v>09</v>
      </c>
      <c r="G547" t="str" cm="1">
        <f t="array" ref="G547">_xlfn.TEXTJOIN(", ", TRUE, IF(ISNUMBER(SEARCH(Index!$A$8:$A$22, Articles_collection_modified!A547)), Index!$A$8:$A$22, ""))</f>
        <v>Mobile</v>
      </c>
      <c r="H547" t="str" cm="1">
        <f t="array" ref="H547">IFERROR(INDEX(Index!$A$8:$A$22, MATCH(TRUE, ISNUMBER(SEARCH(Index!$A$8:$A$22, Articles_collection_modified!A547)), 0)), "")</f>
        <v>Mobile</v>
      </c>
      <c r="I547" t="str" cm="1">
        <f t="array" ref="I547">IFERROR(INDEX(Index!$A$3:$A$5, MATCH(TRUE, ISNUMBER(SEARCH(Index!$A$3:$A$5, Articles_collection_modified!A547)), 0)), "")</f>
        <v>Technology</v>
      </c>
      <c r="J547" t="str" cm="1">
        <f t="array" ref="J547">IFERROR(INDEX(Index!$A$25:$A$69, MATCH(TRUE, ISNUMBER(SEARCH(Index!$A$25:$A$69, Articles_collection_modified!A547)), 0)), "")</f>
        <v>Energy harvesting</v>
      </c>
      <c r="K547" t="str" cm="1">
        <f t="array" ref="K547">IFERROR(INDEX(Index!$C$3:$C$5, MATCH(TRUE, ISNUMBER(SEARCH(Index!$C$3:$C$5, Articles_collection_modified!A547)), 0)), "")</f>
        <v>H1</v>
      </c>
      <c r="L547" t="str" cm="1">
        <f t="array" ref="L547">_xlfn.TEXTJOIN(", ", TRUE, IF(ISNUMBER(SEARCH(Index!$C$8:$C$58, Articles_collection_modified!A547)), Index!$C$8:$C$58, ""))</f>
        <v>ES-2, HA-1</v>
      </c>
      <c r="M547" t="str" cm="1">
        <f t="array" ref="M547">_xlfn.TEXTJOIN(", ", TRUE, IFERROR(VLOOKUP(_xlfn.TEXTSPLIT(L547, ", "), Index!$C$8:$D$58, 2, FALSE), ""))</f>
        <v>Enhanced Emission Policy, Green &amp; Connected Construction site</v>
      </c>
      <c r="N547" t="str" cm="1">
        <f t="array" ref="N547">_xlfn.TEXTJOIN(", ", TRUE, _xlfn.UNIQUE(_xlfn.FILTERXML("&lt;t&gt;&lt;s&gt;" &amp; SUBSTITUTE(_xlfn.TEXTJOIN(", ", TRUE, _xlfn.UNIQUE(_xlfn._xlws.FILTER(IFERROR(VLOOKUP(LEFT(_xlfn.TEXTSPLIT(L547, ", "), FIND("-", _xlfn.TEXTSPLIT(L547, ", ")) - 1), Index!$F$8:$G$13, 2, FALSE), ""), IFERROR(VLOOKUP(LEFT(_xlfn.TEXTSPLIT(L547, ", "), FIND("-", _xlfn.TEXTSPLIT(L547, ", ")) - 1), Index!$F$8:$G$13, 2, FALSE), "") &lt;&gt; ""))), ", ", "&lt;/s&gt;&lt;s&gt;") &amp; "&lt;/s&gt;&lt;/t&gt;", "//s[normalize-space()]")))</f>
        <v>Ecological Sustainability, Hydraulic Applications Ecosystem</v>
      </c>
      <c r="O547" t="str" cm="1">
        <f t="array" ref="O547">IFERROR(INDEX(Index!$C$8:$C$58, MATCH(TRUE, ISNUMBER(SEARCH(Index!$C$8:$C$58, Articles_collection_modified!A547)), 0)), "")</f>
        <v>ES-2</v>
      </c>
      <c r="P547" t="str">
        <f>IFERROR(VLOOKUP(LEFT(O547, FIND("-", O547)-1), Index!$F$8:$G$13, 2, FALSE), "Not Found")</f>
        <v>Ecological Sustainability</v>
      </c>
      <c r="Q547" t="str">
        <f>IFERROR(VLOOKUP(O547, Index!$C$8:$D$58, 2, FALSE), "Not Found")</f>
        <v>Enhanced Emission Policy</v>
      </c>
    </row>
    <row r="548" spans="1:17" x14ac:dyDescent="0.3">
      <c r="A548" t="str">
        <f>LEFT(Articles_collection_modified!A548, FIND(",", Articles_collection_modified!A548) - 1)</f>
        <v>Liverpool orders 58 electric double-decker buses from ADL - electrive.com</v>
      </c>
      <c r="B548" t="str">
        <f>MID(Articles_collection_modified!A548, FIND(",", Articles_collection_modified!A548) + 1, FIND(",", Articles_collection_modified!A548, FIND(",", Articles_collection_modified!A548) + 1) - FIND(",", Articles_collection_modified!A548) - 1)</f>
        <v>https://www.electrive.com/2025/02/26/liverpool-orders-58-electric-double-decker-buses-from-adl/</v>
      </c>
      <c r="C548" t="str">
        <f>IF(ISNUMBER(FIND(", vol",Articles_collection_modified!A548)), MID(Articles_collection_modified!A548, FIND(", vol", Articles_collection_modified!A548) + 5, FIND(",", Articles_collection_modified!A548, FIND(", vol", Articles_collection_modified!A548) + 5) - FIND(", vol", Articles_collection_modified!A548) - 5), MID(Articles_collection_modified!A548, FIND(",vol", Articles_collection_modified!A548) + 4, FIND(",", Articles_collection_modified!A548, FIND(",vol", Articles_collection_modified!A548) + 4) - FIND(",vol",Articles_collection_modified!A548) - 4))</f>
        <v>8</v>
      </c>
      <c r="D548" t="str">
        <f>IF(ISNUMBER(FIND(", 20", Articles_collection_modified!A548)), MID(Articles_collection_modified!A548, FIND(", 20", Articles_collection_modified!A548) + 2, FIND(",", Articles_collection_modified!A548, FIND(", 20", Articles_collection_modified!A548) + 2) - FIND(", 20", Articles_collection_modified!A548) - 2), MID(Articles_collection_modified!A548, FIND(",20", Articles_collection_modified!A548) + 1, FIND(",", Articles_collection_modified!A548, FIND(",20", Articles_collection_modified!A548) + 1) - FIND(",20", Articles_collection_modified!A548) - 1))</f>
        <v>2025-w09</v>
      </c>
      <c r="E548" t="str">
        <f t="shared" si="16"/>
        <v>2025</v>
      </c>
      <c r="F548" t="str">
        <f t="shared" si="17"/>
        <v>09</v>
      </c>
      <c r="G548" t="str" cm="1">
        <f t="array" ref="G548">_xlfn.TEXTJOIN(", ", TRUE, IF(ISNUMBER(SEARCH(Index!$A$8:$A$22, Articles_collection_modified!A548)), Index!$A$8:$A$22, ""))</f>
        <v>Mobile</v>
      </c>
      <c r="H548" t="str" cm="1">
        <f t="array" ref="H548">IFERROR(INDEX(Index!$A$8:$A$22, MATCH(TRUE, ISNUMBER(SEARCH(Index!$A$8:$A$22, Articles_collection_modified!A548)), 0)), "")</f>
        <v>Mobile</v>
      </c>
      <c r="I548" t="str" cm="1">
        <f t="array" ref="I548">IFERROR(INDEX(Index!$A$3:$A$5, MATCH(TRUE, ISNUMBER(SEARCH(Index!$A$3:$A$5, Articles_collection_modified!A548)), 0)), "")</f>
        <v>SEEP</v>
      </c>
      <c r="J548" t="str" cm="1">
        <f t="array" ref="J548">IFERROR(INDEX(Index!$A$25:$A$69, MATCH(TRUE, ISNUMBER(SEARCH(Index!$A$25:$A$69, Articles_collection_modified!A548)), 0)), "")</f>
        <v>market development</v>
      </c>
      <c r="K548" t="str" cm="1">
        <f t="array" ref="K548">IFERROR(INDEX(Index!$C$3:$C$5, MATCH(TRUE, ISNUMBER(SEARCH(Index!$C$3:$C$5, Articles_collection_modified!A548)), 0)), "")</f>
        <v>H1</v>
      </c>
      <c r="L548" t="str" cm="1">
        <f t="array" ref="L548">_xlfn.TEXTJOIN(", ", TRUE, IF(ISNUMBER(SEARCH(Index!$C$8:$C$58, Articles_collection_modified!A548)), Index!$C$8:$C$58, ""))</f>
        <v>ES-1, ES-2</v>
      </c>
      <c r="M548" t="str" cm="1">
        <f t="array" ref="M548">_xlfn.TEXTJOIN(", ", TRUE, IFERROR(VLOOKUP(_xlfn.TEXTSPLIT(L548, ", "), Index!$C$8:$D$58, 2, FALSE), ""))</f>
        <v>Green Cities, Enhanced Emission Policy</v>
      </c>
      <c r="N548" t="str" cm="1">
        <f t="array" ref="N548">_xlfn.TEXTJOIN(", ", TRUE, _xlfn.UNIQUE(_xlfn.FILTERXML("&lt;t&gt;&lt;s&gt;" &amp; SUBSTITUTE(_xlfn.TEXTJOIN(", ", TRUE, _xlfn.UNIQUE(_xlfn._xlws.FILTER(IFERROR(VLOOKUP(LEFT(_xlfn.TEXTSPLIT(L548, ", "), FIND("-", _xlfn.TEXTSPLIT(L548, ", ")) - 1), Index!$F$8:$G$13, 2, FALSE), ""), IFERROR(VLOOKUP(LEFT(_xlfn.TEXTSPLIT(L548, ", "), FIND("-", _xlfn.TEXTSPLIT(L548, ", ")) - 1), Index!$F$8:$G$13, 2, FALSE), "") &lt;&gt; ""))), ", ", "&lt;/s&gt;&lt;s&gt;") &amp; "&lt;/s&gt;&lt;/t&gt;", "//s[normalize-space()]")))</f>
        <v>Ecological Sustainability</v>
      </c>
      <c r="O548" t="str" cm="1">
        <f t="array" ref="O548">IFERROR(INDEX(Index!$C$8:$C$58, MATCH(TRUE, ISNUMBER(SEARCH(Index!$C$8:$C$58, Articles_collection_modified!A548)), 0)), "")</f>
        <v>ES-1</v>
      </c>
      <c r="P548" t="str">
        <f>IFERROR(VLOOKUP(LEFT(O548, FIND("-", O548)-1), Index!$F$8:$G$13, 2, FALSE), "Not Found")</f>
        <v>Ecological Sustainability</v>
      </c>
      <c r="Q548" t="str">
        <f>IFERROR(VLOOKUP(O548, Index!$C$8:$D$58, 2, FALSE), "Not Found")</f>
        <v>Green Cities</v>
      </c>
    </row>
    <row r="549" spans="1:17" x14ac:dyDescent="0.3">
      <c r="A549" t="str">
        <f>LEFT(Articles_collection_modified!A549, FIND(",", Articles_collection_modified!A549) - 1)</f>
        <v>Ionetic launches pilot battery production in the UK - electrive.com</v>
      </c>
      <c r="B549" t="str">
        <f>MID(Articles_collection_modified!A549, FIND(",", Articles_collection_modified!A549) + 1, FIND(",", Articles_collection_modified!A549, FIND(",", Articles_collection_modified!A549) + 1) - FIND(",", Articles_collection_modified!A549) - 1)</f>
        <v>https://www.electrive.com/2025/02/26/ionetic-launches-pilot-battery-production-in-the-uk/</v>
      </c>
      <c r="C549" t="str">
        <f>IF(ISNUMBER(FIND(", vol",Articles_collection_modified!A549)), MID(Articles_collection_modified!A549, FIND(", vol", Articles_collection_modified!A549) + 5, FIND(",", Articles_collection_modified!A549, FIND(", vol", Articles_collection_modified!A549) + 5) - FIND(", vol", Articles_collection_modified!A549) - 5), MID(Articles_collection_modified!A549, FIND(",vol", Articles_collection_modified!A549) + 4, FIND(",", Articles_collection_modified!A549, FIND(",vol", Articles_collection_modified!A549) + 4) - FIND(",vol",Articles_collection_modified!A549) - 4))</f>
        <v>8</v>
      </c>
      <c r="D549" t="str">
        <f>IF(ISNUMBER(FIND(", 20", Articles_collection_modified!A549)), MID(Articles_collection_modified!A549, FIND(", 20", Articles_collection_modified!A549) + 2, FIND(",", Articles_collection_modified!A549, FIND(", 20", Articles_collection_modified!A549) + 2) - FIND(", 20", Articles_collection_modified!A549) - 2), MID(Articles_collection_modified!A549, FIND(",20", Articles_collection_modified!A549) + 1, FIND(",", Articles_collection_modified!A549, FIND(",20", Articles_collection_modified!A549) + 1) - FIND(",20", Articles_collection_modified!A549) - 1))</f>
        <v>2025-w09</v>
      </c>
      <c r="E549" t="str">
        <f t="shared" si="16"/>
        <v>2025</v>
      </c>
      <c r="F549" t="str">
        <f t="shared" si="17"/>
        <v>09</v>
      </c>
      <c r="G549" t="str" cm="1">
        <f t="array" ref="G549">_xlfn.TEXTJOIN(", ", TRUE, IF(ISNUMBER(SEARCH(Index!$A$8:$A$22, Articles_collection_modified!A549)), Index!$A$8:$A$22, ""))</f>
        <v>Battery</v>
      </c>
      <c r="H549" t="str" cm="1">
        <f t="array" ref="H549">IFERROR(INDEX(Index!$A$8:$A$22, MATCH(TRUE, ISNUMBER(SEARCH(Index!$A$8:$A$22, Articles_collection_modified!A549)), 0)), "")</f>
        <v>Battery</v>
      </c>
      <c r="I549" t="str" cm="1">
        <f t="array" ref="I549">IFERROR(INDEX(Index!$A$3:$A$5, MATCH(TRUE, ISNUMBER(SEARCH(Index!$A$3:$A$5, Articles_collection_modified!A549)), 0)), "")</f>
        <v>SEEP</v>
      </c>
      <c r="J549" t="str" cm="1">
        <f t="array" ref="J549">IFERROR(INDEX(Index!$A$25:$A$69, MATCH(TRUE, ISNUMBER(SEARCH(Index!$A$25:$A$69, Articles_collection_modified!A549)), 0)), "")</f>
        <v>market development</v>
      </c>
      <c r="K549" t="str" cm="1">
        <f t="array" ref="K549">IFERROR(INDEX(Index!$C$3:$C$5, MATCH(TRUE, ISNUMBER(SEARCH(Index!$C$3:$C$5, Articles_collection_modified!A549)), 0)), "")</f>
        <v>H2</v>
      </c>
      <c r="L549" t="str" cm="1">
        <f t="array" ref="L549">_xlfn.TEXTJOIN(", ", TRUE, IF(ISNUMBER(SEARCH(Index!$C$8:$C$58, Articles_collection_modified!A549)), Index!$C$8:$C$58, ""))</f>
        <v>ES-2</v>
      </c>
      <c r="M549" t="str" cm="1">
        <f t="array" ref="M549">_xlfn.TEXTJOIN(", ", TRUE, IFERROR(VLOOKUP(_xlfn.TEXTSPLIT(L549, ", "), Index!$C$8:$D$58, 2, FALSE), ""))</f>
        <v>Enhanced Emission Policy</v>
      </c>
      <c r="N549" t="str" cm="1">
        <f t="array" ref="N549">_xlfn.TEXTJOIN(", ", TRUE, _xlfn.UNIQUE(_xlfn.FILTERXML("&lt;t&gt;&lt;s&gt;" &amp; SUBSTITUTE(_xlfn.TEXTJOIN(", ", TRUE, _xlfn.UNIQUE(_xlfn._xlws.FILTER(IFERROR(VLOOKUP(LEFT(_xlfn.TEXTSPLIT(L549, ", "), FIND("-", _xlfn.TEXTSPLIT(L549, ", ")) - 1), Index!$F$8:$G$13, 2, FALSE), ""), IFERROR(VLOOKUP(LEFT(_xlfn.TEXTSPLIT(L549, ", "), FIND("-", _xlfn.TEXTSPLIT(L549, ", ")) - 1), Index!$F$8:$G$13, 2, FALSE), "") &lt;&gt; ""))), ", ", "&lt;/s&gt;&lt;s&gt;") &amp; "&lt;/s&gt;&lt;/t&gt;", "//s[normalize-space()]")))</f>
        <v>Ecological Sustainability</v>
      </c>
      <c r="O549" t="str" cm="1">
        <f t="array" ref="O549">IFERROR(INDEX(Index!$C$8:$C$58, MATCH(TRUE, ISNUMBER(SEARCH(Index!$C$8:$C$58, Articles_collection_modified!A549)), 0)), "")</f>
        <v>ES-2</v>
      </c>
      <c r="P549" t="str">
        <f>IFERROR(VLOOKUP(LEFT(O549, FIND("-", O549)-1), Index!$F$8:$G$13, 2, FALSE), "Not Found")</f>
        <v>Ecological Sustainability</v>
      </c>
      <c r="Q549" t="str">
        <f>IFERROR(VLOOKUP(O549, Index!$C$8:$D$58, 2, FALSE), "Not Found")</f>
        <v>Enhanced Emission Policy</v>
      </c>
    </row>
    <row r="550" spans="1:17" x14ac:dyDescent="0.3">
      <c r="A550" t="str">
        <f>LEFT(Articles_collection_modified!A550, FIND(",", Articles_collection_modified!A550) - 1)</f>
        <v>How Fluid Power can Benefit from AI and Machine Learning</v>
      </c>
      <c r="B550" t="str">
        <f>MID(Articles_collection_modified!A550, FIND(",", Articles_collection_modified!A550) + 1, FIND(",", Articles_collection_modified!A550, FIND(",", Articles_collection_modified!A550) + 1) - FIND(",", Articles_collection_modified!A550) - 1)</f>
        <v>https://www.powermotiontech.com/pneumatics/article/55269935/how-fluid-power-can-benefit-from-ai-and-machine-learning</v>
      </c>
      <c r="C550" t="str">
        <f>IF(ISNUMBER(FIND(", vol",Articles_collection_modified!A550)), MID(Articles_collection_modified!A550, FIND(", vol", Articles_collection_modified!A550) + 5, FIND(",", Articles_collection_modified!A550, FIND(", vol", Articles_collection_modified!A550) + 5) - FIND(", vol", Articles_collection_modified!A550) - 5), MID(Articles_collection_modified!A550, FIND(",vol", Articles_collection_modified!A550) + 4, FIND(",", Articles_collection_modified!A550, FIND(",vol", Articles_collection_modified!A550) + 4) - FIND(",vol",Articles_collection_modified!A550) - 4))</f>
        <v>8</v>
      </c>
      <c r="D550" t="str">
        <f>IF(ISNUMBER(FIND(", 20", Articles_collection_modified!A550)), MID(Articles_collection_modified!A550, FIND(", 20", Articles_collection_modified!A550) + 2, FIND(",", Articles_collection_modified!A550, FIND(", 20", Articles_collection_modified!A550) + 2) - FIND(", 20", Articles_collection_modified!A550) - 2), MID(Articles_collection_modified!A550, FIND(",20", Articles_collection_modified!A550) + 1, FIND(",", Articles_collection_modified!A550, FIND(",20", Articles_collection_modified!A550) + 1) - FIND(",20", Articles_collection_modified!A550) - 1))</f>
        <v>2025-w09</v>
      </c>
      <c r="E550" t="str">
        <f t="shared" si="16"/>
        <v>2025</v>
      </c>
      <c r="F550" t="str">
        <f t="shared" si="17"/>
        <v>09</v>
      </c>
      <c r="G550" t="str" cm="1">
        <f t="array" ref="G550">_xlfn.TEXTJOIN(", ", TRUE, IF(ISNUMBER(SEARCH(Index!$A$8:$A$22, Articles_collection_modified!A550)), Index!$A$8:$A$22, ""))</f>
        <v>Hydraulics</v>
      </c>
      <c r="H550" t="str" cm="1">
        <f t="array" ref="H550">IFERROR(INDEX(Index!$A$8:$A$22, MATCH(TRUE, ISNUMBER(SEARCH(Index!$A$8:$A$22, Articles_collection_modified!A550)), 0)), "")</f>
        <v>Hydraulics</v>
      </c>
      <c r="I550" t="str" cm="1">
        <f t="array" ref="I550">IFERROR(INDEX(Index!$A$3:$A$5, MATCH(TRUE, ISNUMBER(SEARCH(Index!$A$3:$A$5, Articles_collection_modified!A550)), 0)), "")</f>
        <v>Technology</v>
      </c>
      <c r="J550" t="str" cm="1">
        <f t="array" ref="J550">IFERROR(INDEX(Index!$A$25:$A$69, MATCH(TRUE, ISNUMBER(SEARCH(Index!$A$25:$A$69, Articles_collection_modified!A550)), 0)), "")</f>
        <v>Manufacturing</v>
      </c>
      <c r="K550" t="str" cm="1">
        <f t="array" ref="K550">IFERROR(INDEX(Index!$C$3:$C$5, MATCH(TRUE, ISNUMBER(SEARCH(Index!$C$3:$C$5, Articles_collection_modified!A550)), 0)), "")</f>
        <v>H1</v>
      </c>
      <c r="L550" t="str" cm="1">
        <f t="array" ref="L550">_xlfn.TEXTJOIN(", ", TRUE, IF(ISNUMBER(SEARCH(Index!$C$8:$C$58, Articles_collection_modified!A550)), Index!$C$8:$C$58, ""))</f>
        <v>SD-2</v>
      </c>
      <c r="M550" t="str" cm="1">
        <f t="array" ref="M550">_xlfn.TEXTJOIN(", ", TRUE, IFERROR(VLOOKUP(_xlfn.TEXTSPLIT(L550, ", "), Index!$C$8:$D$58, 2, FALSE), ""))</f>
        <v>Advanced AI Capabilities</v>
      </c>
      <c r="N550" t="str" cm="1">
        <f t="array" ref="N550">_xlfn.TEXTJOIN(", ", TRUE, _xlfn.UNIQUE(_xlfn.FILTERXML("&lt;t&gt;&lt;s&gt;" &amp; SUBSTITUTE(_xlfn.TEXTJOIN(", ", TRUE, _xlfn.UNIQUE(_xlfn._xlws.FILTER(IFERROR(VLOOKUP(LEFT(_xlfn.TEXTSPLIT(L550, ", "), FIND("-", _xlfn.TEXTSPLIT(L550, ", ")) - 1), Index!$F$8:$G$13, 2, FALSE), ""), IFERROR(VLOOKUP(LEFT(_xlfn.TEXTSPLIT(L550, ", "), FIND("-", _xlfn.TEXTSPLIT(L550, ", ")) - 1), Index!$F$8:$G$13, 2, FALSE), "") &lt;&gt; ""))), ", ", "&lt;/s&gt;&lt;s&gt;") &amp; "&lt;/s&gt;&lt;/t&gt;", "//s[normalize-space()]")))</f>
        <v>Smart Data Usage</v>
      </c>
      <c r="O550" t="str" cm="1">
        <f t="array" ref="O550">IFERROR(INDEX(Index!$C$8:$C$58, MATCH(TRUE, ISNUMBER(SEARCH(Index!$C$8:$C$58, Articles_collection_modified!A550)), 0)), "")</f>
        <v>SD-2</v>
      </c>
      <c r="P550" t="str">
        <f>IFERROR(VLOOKUP(LEFT(O550, FIND("-", O550)-1), Index!$F$8:$G$13, 2, FALSE), "Not Found")</f>
        <v>Smart Data Usage</v>
      </c>
      <c r="Q550" t="str">
        <f>IFERROR(VLOOKUP(O550, Index!$C$8:$D$58, 2, FALSE), "Not Found")</f>
        <v>Advanced AI Capabilities</v>
      </c>
    </row>
    <row r="551" spans="1:17" x14ac:dyDescent="0.3">
      <c r="A551" t="str">
        <f>LEFT(Articles_collection_modified!A551, FIND(",", Articles_collection_modified!A551) - 1)</f>
        <v>VIDEO: Liebherr's S1 Vision haulage concept nominated for Bauma Innovation Award | Industrial Vehicle Technology International</v>
      </c>
      <c r="B551" t="str">
        <f>MID(Articles_collection_modified!A551, FIND(",", Articles_collection_modified!A551) + 1, FIND(",", Articles_collection_modified!A551, FIND(",", Articles_collection_modified!A551) + 1) - FIND(",", Articles_collection_modified!A551) - 1)</f>
        <v>https://www.ivtinternational.com/news/awards/video-liebherrs-s1-vision-haulage-concept-nominated-for-bauma-innovation-award.html</v>
      </c>
      <c r="C551" t="str">
        <f>IF(ISNUMBER(FIND(", vol",Articles_collection_modified!A551)), MID(Articles_collection_modified!A551, FIND(", vol", Articles_collection_modified!A551) + 5, FIND(",", Articles_collection_modified!A551, FIND(", vol", Articles_collection_modified!A551) + 5) - FIND(", vol", Articles_collection_modified!A551) - 5), MID(Articles_collection_modified!A551, FIND(",vol", Articles_collection_modified!A551) + 4, FIND(",", Articles_collection_modified!A551, FIND(",vol", Articles_collection_modified!A551) + 4) - FIND(",vol",Articles_collection_modified!A551) - 4))</f>
        <v>8</v>
      </c>
      <c r="D551" t="str">
        <f>IF(ISNUMBER(FIND(", 20", Articles_collection_modified!A551)), MID(Articles_collection_modified!A551, FIND(", 20", Articles_collection_modified!A551) + 2, FIND(",", Articles_collection_modified!A551, FIND(", 20", Articles_collection_modified!A551) + 2) - FIND(", 20", Articles_collection_modified!A551) - 2), MID(Articles_collection_modified!A551, FIND(",20", Articles_collection_modified!A551) + 1, FIND(",", Articles_collection_modified!A551, FIND(",20", Articles_collection_modified!A551) + 1) - FIND(",20", Articles_collection_modified!A551) - 1))</f>
        <v>2025-w09</v>
      </c>
      <c r="E551" t="str">
        <f t="shared" si="16"/>
        <v>2025</v>
      </c>
      <c r="F551" t="str">
        <f t="shared" si="17"/>
        <v>09</v>
      </c>
      <c r="G551" t="str" cm="1">
        <f t="array" ref="G551">_xlfn.TEXTJOIN(", ", TRUE, IF(ISNUMBER(SEARCH(Index!$A$8:$A$22, Articles_collection_modified!A551)), Index!$A$8:$A$22, ""))</f>
        <v>Mobile</v>
      </c>
      <c r="H551" t="str" cm="1">
        <f t="array" ref="H551">IFERROR(INDEX(Index!$A$8:$A$22, MATCH(TRUE, ISNUMBER(SEARCH(Index!$A$8:$A$22, Articles_collection_modified!A551)), 0)), "")</f>
        <v>Mobile</v>
      </c>
      <c r="I551" t="str" cm="1">
        <f t="array" ref="I551">IFERROR(INDEX(Index!$A$3:$A$5, MATCH(TRUE, ISNUMBER(SEARCH(Index!$A$3:$A$5, Articles_collection_modified!A551)), 0)), "")</f>
        <v>Technology</v>
      </c>
      <c r="J551" t="str" cm="1">
        <f t="array" ref="J551">IFERROR(INDEX(Index!$A$25:$A$69, MATCH(TRUE, ISNUMBER(SEARCH(Index!$A$25:$A$69, Articles_collection_modified!A551)), 0)), "")</f>
        <v>Research</v>
      </c>
      <c r="K551" t="str" cm="1">
        <f t="array" ref="K551">IFERROR(INDEX(Index!$C$3:$C$5, MATCH(TRUE, ISNUMBER(SEARCH(Index!$C$3:$C$5, Articles_collection_modified!A551)), 0)), "")</f>
        <v>H3</v>
      </c>
      <c r="L551" t="str" cm="1">
        <f t="array" ref="L551">_xlfn.TEXTJOIN(", ", TRUE, IF(ISNUMBER(SEARCH(Index!$C$8:$C$58, Articles_collection_modified!A551)), Index!$C$8:$C$58, ""))</f>
        <v>ES-2, IPr-4</v>
      </c>
      <c r="M551" t="str" cm="1">
        <f t="array" ref="M551">_xlfn.TEXTJOIN(", ", TRUE, IFERROR(VLOOKUP(_xlfn.TEXTSPLIT(L551, ", "), Index!$C$8:$D$58, 2, FALSE), ""))</f>
        <v>Enhanced Emission Policy, Autonomus Intralofistic</v>
      </c>
      <c r="N551" t="str" cm="1">
        <f t="array" ref="N551">_xlfn.TEXTJOIN(", ", TRUE, _xlfn.UNIQUE(_xlfn.FILTERXML("&lt;t&gt;&lt;s&gt;" &amp; SUBSTITUTE(_xlfn.TEXTJOIN(", ", TRUE, _xlfn.UNIQUE(_xlfn._xlws.FILTER(IFERROR(VLOOKUP(LEFT(_xlfn.TEXTSPLIT(L551, ", "), FIND("-", _xlfn.TEXTSPLIT(L551, ", ")) - 1), Index!$F$8:$G$13, 2, FALSE), ""), IFERROR(VLOOKUP(LEFT(_xlfn.TEXTSPLIT(L551, ", "), FIND("-", _xlfn.TEXTSPLIT(L551, ", ")) - 1), Index!$F$8:$G$13, 2, FALSE), "") &lt;&gt; ""))), ", ", "&lt;/s&gt;&lt;s&gt;") &amp; "&lt;/s&gt;&lt;/t&gt;", "//s[normalize-space()]")))</f>
        <v>Ecological Sustainability, Intelligent Production</v>
      </c>
      <c r="O551" t="str" cm="1">
        <f t="array" ref="O551">IFERROR(INDEX(Index!$C$8:$C$58, MATCH(TRUE, ISNUMBER(SEARCH(Index!$C$8:$C$58, Articles_collection_modified!A551)), 0)), "")</f>
        <v>ES-2</v>
      </c>
      <c r="P551" t="str">
        <f>IFERROR(VLOOKUP(LEFT(O551, FIND("-", O551)-1), Index!$F$8:$G$13, 2, FALSE), "Not Found")</f>
        <v>Ecological Sustainability</v>
      </c>
      <c r="Q551" t="str">
        <f>IFERROR(VLOOKUP(O551, Index!$C$8:$D$58, 2, FALSE), "Not Found")</f>
        <v>Enhanced Emission Policy</v>
      </c>
    </row>
    <row r="552" spans="1:17" x14ac:dyDescent="0.3">
      <c r="A552" t="str">
        <f>LEFT(Articles_collection_modified!A552, FIND(",", Articles_collection_modified!A552) - 1)</f>
        <v>British Battery startup Volklec announces Â£1 billion gigafactory plans - Electric &amp; Hybrid Vehicle Technology International</v>
      </c>
      <c r="B552" t="str">
        <f>MID(Articles_collection_modified!A552, FIND(",", Articles_collection_modified!A552) + 1, FIND(",", Articles_collection_modified!A552, FIND(",", Articles_collection_modified!A552) + 1) - FIND(",", Articles_collection_modified!A552) - 1)</f>
        <v>https://www.electrichybridvehicletechnology.com/news/battery-technology/british-battery-startup-volklec-announces-1-billion-gigafactory-plans.html</v>
      </c>
      <c r="C552" t="str">
        <f>IF(ISNUMBER(FIND(", vol",Articles_collection_modified!A552)), MID(Articles_collection_modified!A552, FIND(", vol", Articles_collection_modified!A552) + 5, FIND(",", Articles_collection_modified!A552, FIND(", vol", Articles_collection_modified!A552) + 5) - FIND(", vol", Articles_collection_modified!A552) - 5), MID(Articles_collection_modified!A552, FIND(",vol", Articles_collection_modified!A552) + 4, FIND(",", Articles_collection_modified!A552, FIND(",vol", Articles_collection_modified!A552) + 4) - FIND(",vol",Articles_collection_modified!A552) - 4))</f>
        <v>8</v>
      </c>
      <c r="D552" t="str">
        <f>IF(ISNUMBER(FIND(", 20", Articles_collection_modified!A552)), MID(Articles_collection_modified!A552, FIND(", 20", Articles_collection_modified!A552) + 2, FIND(",", Articles_collection_modified!A552, FIND(", 20", Articles_collection_modified!A552) + 2) - FIND(", 20", Articles_collection_modified!A552) - 2), MID(Articles_collection_modified!A552, FIND(",20", Articles_collection_modified!A552) + 1, FIND(",", Articles_collection_modified!A552, FIND(",20", Articles_collection_modified!A552) + 1) - FIND(",20", Articles_collection_modified!A552) - 1))</f>
        <v>2025-w09</v>
      </c>
      <c r="E552" t="str">
        <f t="shared" si="16"/>
        <v>2025</v>
      </c>
      <c r="F552" t="str">
        <f t="shared" si="17"/>
        <v>09</v>
      </c>
      <c r="G552" t="str" cm="1">
        <f t="array" ref="G552">_xlfn.TEXTJOIN(", ", TRUE, IF(ISNUMBER(SEARCH(Index!$A$8:$A$22, Articles_collection_modified!A552)), Index!$A$8:$A$22, ""))</f>
        <v>Battery</v>
      </c>
      <c r="H552" t="str" cm="1">
        <f t="array" ref="H552">IFERROR(INDEX(Index!$A$8:$A$22, MATCH(TRUE, ISNUMBER(SEARCH(Index!$A$8:$A$22, Articles_collection_modified!A552)), 0)), "")</f>
        <v>Battery</v>
      </c>
      <c r="I552" t="str" cm="1">
        <f t="array" ref="I552">IFERROR(INDEX(Index!$A$3:$A$5, MATCH(TRUE, ISNUMBER(SEARCH(Index!$A$3:$A$5, Articles_collection_modified!A552)), 0)), "")</f>
        <v>Technology</v>
      </c>
      <c r="J552" t="str" cm="1">
        <f t="array" ref="J552">IFERROR(INDEX(Index!$A$25:$A$69, MATCH(TRUE, ISNUMBER(SEARCH(Index!$A$25:$A$69, Articles_collection_modified!A552)), 0)), "")</f>
        <v>market development</v>
      </c>
      <c r="K552" t="str" cm="1">
        <f t="array" ref="K552">IFERROR(INDEX(Index!$C$3:$C$5, MATCH(TRUE, ISNUMBER(SEARCH(Index!$C$3:$C$5, Articles_collection_modified!A552)), 0)), "")</f>
        <v>H2</v>
      </c>
      <c r="L552" t="str" cm="1">
        <f t="array" ref="L552">_xlfn.TEXTJOIN(", ", TRUE, IF(ISNUMBER(SEARCH(Index!$C$8:$C$58, Articles_collection_modified!A552)), Index!$C$8:$C$58, ""))</f>
        <v>ES-1, ES-2</v>
      </c>
      <c r="M552" t="str" cm="1">
        <f t="array" ref="M552">_xlfn.TEXTJOIN(", ", TRUE, IFERROR(VLOOKUP(_xlfn.TEXTSPLIT(L552, ", "), Index!$C$8:$D$58, 2, FALSE), ""))</f>
        <v>Green Cities, Enhanced Emission Policy</v>
      </c>
      <c r="N552" t="str" cm="1">
        <f t="array" ref="N552">_xlfn.TEXTJOIN(", ", TRUE, _xlfn.UNIQUE(_xlfn.FILTERXML("&lt;t&gt;&lt;s&gt;" &amp; SUBSTITUTE(_xlfn.TEXTJOIN(", ", TRUE, _xlfn.UNIQUE(_xlfn._xlws.FILTER(IFERROR(VLOOKUP(LEFT(_xlfn.TEXTSPLIT(L552, ", "), FIND("-", _xlfn.TEXTSPLIT(L552, ", ")) - 1), Index!$F$8:$G$13, 2, FALSE), ""), IFERROR(VLOOKUP(LEFT(_xlfn.TEXTSPLIT(L552, ", "), FIND("-", _xlfn.TEXTSPLIT(L552, ", ")) - 1), Index!$F$8:$G$13, 2, FALSE), "") &lt;&gt; ""))), ", ", "&lt;/s&gt;&lt;s&gt;") &amp; "&lt;/s&gt;&lt;/t&gt;", "//s[normalize-space()]")))</f>
        <v>Ecological Sustainability</v>
      </c>
      <c r="O552" t="str" cm="1">
        <f t="array" ref="O552">IFERROR(INDEX(Index!$C$8:$C$58, MATCH(TRUE, ISNUMBER(SEARCH(Index!$C$8:$C$58, Articles_collection_modified!A552)), 0)), "")</f>
        <v>ES-1</v>
      </c>
      <c r="P552" t="str">
        <f>IFERROR(VLOOKUP(LEFT(O552, FIND("-", O552)-1), Index!$F$8:$G$13, 2, FALSE), "Not Found")</f>
        <v>Ecological Sustainability</v>
      </c>
      <c r="Q552" t="str">
        <f>IFERROR(VLOOKUP(O552, Index!$C$8:$D$58, 2, FALSE), "Not Found")</f>
        <v>Green Cities</v>
      </c>
    </row>
    <row r="553" spans="1:17" x14ac:dyDescent="0.3">
      <c r="A553" t="str">
        <f>LEFT(Articles_collection_modified!A553, FIND(",", Articles_collection_modified!A553) - 1)</f>
        <v>Yamaha Motor to acquire Robotics Plus to enable precision agriculture for growers | Industrial Vehicle Technology International</v>
      </c>
      <c r="B553" t="str">
        <f>MID(Articles_collection_modified!A553, FIND(",", Articles_collection_modified!A553) + 1, FIND(",", Articles_collection_modified!A553, FIND(",", Articles_collection_modified!A553) + 1) - FIND(",", Articles_collection_modified!A553) - 1)</f>
        <v>https://www.ivtinternational.com/news/agriculture/yamaha-motor-to-acquire-robotics-plus-to-enable-precision-agriculture-for-growers.html</v>
      </c>
      <c r="C553" t="str">
        <f>IF(ISNUMBER(FIND(", vol",Articles_collection_modified!A553)), MID(Articles_collection_modified!A553, FIND(", vol", Articles_collection_modified!A553) + 5, FIND(",", Articles_collection_modified!A553, FIND(", vol", Articles_collection_modified!A553) + 5) - FIND(", vol", Articles_collection_modified!A553) - 5), MID(Articles_collection_modified!A553, FIND(",vol", Articles_collection_modified!A553) + 4, FIND(",", Articles_collection_modified!A553, FIND(",vol", Articles_collection_modified!A553) + 4) - FIND(",vol",Articles_collection_modified!A553) - 4))</f>
        <v>8</v>
      </c>
      <c r="D553" t="str">
        <f>IF(ISNUMBER(FIND(", 20", Articles_collection_modified!A553)), MID(Articles_collection_modified!A553, FIND(", 20", Articles_collection_modified!A553) + 2, FIND(",", Articles_collection_modified!A553, FIND(", 20", Articles_collection_modified!A553) + 2) - FIND(", 20", Articles_collection_modified!A553) - 2), MID(Articles_collection_modified!A553, FIND(",20", Articles_collection_modified!A553) + 1, FIND(",", Articles_collection_modified!A553, FIND(",20", Articles_collection_modified!A553) + 1) - FIND(",20", Articles_collection_modified!A553) - 1))</f>
        <v>2025-w09</v>
      </c>
      <c r="E553" t="str">
        <f t="shared" si="16"/>
        <v>2025</v>
      </c>
      <c r="F553" t="str">
        <f t="shared" si="17"/>
        <v>09</v>
      </c>
      <c r="G553" t="str" cm="1">
        <f t="array" ref="G553">_xlfn.TEXTJOIN(", ", TRUE, IF(ISNUMBER(SEARCH(Index!$A$8:$A$22, Articles_collection_modified!A553)), Index!$A$8:$A$22, ""))</f>
        <v>Mobile, Robotics</v>
      </c>
      <c r="H553" t="str" cm="1">
        <f t="array" ref="H553">IFERROR(INDEX(Index!$A$8:$A$22, MATCH(TRUE, ISNUMBER(SEARCH(Index!$A$8:$A$22, Articles_collection_modified!A553)), 0)), "")</f>
        <v>Mobile</v>
      </c>
      <c r="I553" t="str" cm="1">
        <f t="array" ref="I553">IFERROR(INDEX(Index!$A$3:$A$5, MATCH(TRUE, ISNUMBER(SEARCH(Index!$A$3:$A$5, Articles_collection_modified!A553)), 0)), "")</f>
        <v>Technology</v>
      </c>
      <c r="J553" t="str" cm="1">
        <f t="array" ref="J553">IFERROR(INDEX(Index!$A$25:$A$69, MATCH(TRUE, ISNUMBER(SEARCH(Index!$A$25:$A$69, Articles_collection_modified!A553)), 0)), "")</f>
        <v>m&amp;a</v>
      </c>
      <c r="K553" t="str" cm="1">
        <f t="array" ref="K553">IFERROR(INDEX(Index!$C$3:$C$5, MATCH(TRUE, ISNUMBER(SEARCH(Index!$C$3:$C$5, Articles_collection_modified!A553)), 0)), "")</f>
        <v>H1</v>
      </c>
      <c r="L553" t="str" cm="1">
        <f t="array" ref="L553">_xlfn.TEXTJOIN(", ", TRUE, IF(ISNUMBER(SEARCH(Index!$C$8:$C$58, Articles_collection_modified!A553)), Index!$C$8:$C$58, ""))</f>
        <v>HA-3</v>
      </c>
      <c r="M553" t="str" cm="1">
        <f t="array" ref="M553">_xlfn.TEXTJOIN(", ", TRUE, IFERROR(VLOOKUP(_xlfn.TEXTSPLIT(L553, ", "), Index!$C$8:$D$58, 2, FALSE), ""))</f>
        <v>Smart Farming</v>
      </c>
      <c r="N553" t="str" cm="1">
        <f t="array" ref="N553">_xlfn.TEXTJOIN(", ", TRUE, _xlfn.UNIQUE(_xlfn.FILTERXML("&lt;t&gt;&lt;s&gt;" &amp; SUBSTITUTE(_xlfn.TEXTJOIN(", ", TRUE, _xlfn.UNIQUE(_xlfn._xlws.FILTER(IFERROR(VLOOKUP(LEFT(_xlfn.TEXTSPLIT(L553, ", "), FIND("-", _xlfn.TEXTSPLIT(L553, ", ")) - 1), Index!$F$8:$G$13, 2, FALSE), ""), IFERROR(VLOOKUP(LEFT(_xlfn.TEXTSPLIT(L553, ", "), FIND("-", _xlfn.TEXTSPLIT(L553, ", ")) - 1), Index!$F$8:$G$13, 2, FALSE), "") &lt;&gt; ""))), ", ", "&lt;/s&gt;&lt;s&gt;") &amp; "&lt;/s&gt;&lt;/t&gt;", "//s[normalize-space()]")))</f>
        <v>Hydraulic Applications Ecosystem</v>
      </c>
      <c r="O553" t="str" cm="1">
        <f t="array" ref="O553">IFERROR(INDEX(Index!$C$8:$C$58, MATCH(TRUE, ISNUMBER(SEARCH(Index!$C$8:$C$58, Articles_collection_modified!A553)), 0)), "")</f>
        <v>HA-3</v>
      </c>
      <c r="P553" t="str">
        <f>IFERROR(VLOOKUP(LEFT(O553, FIND("-", O553)-1), Index!$F$8:$G$13, 2, FALSE), "Not Found")</f>
        <v>Hydraulic Applications Ecosystem</v>
      </c>
      <c r="Q553" t="str">
        <f>IFERROR(VLOOKUP(O553, Index!$C$8:$D$58, 2, FALSE), "Not Found")</f>
        <v>Smart Farming</v>
      </c>
    </row>
    <row r="554" spans="1:17" x14ac:dyDescent="0.3">
      <c r="A554" t="str">
        <f>LEFT(Articles_collection_modified!A554, FIND(",", Articles_collection_modified!A554) - 1)</f>
        <v>New RQL/HY Forestry Mulcher For Powerpack Vehicles And Wheeled Excavators - Wood Business</v>
      </c>
      <c r="B554" t="str">
        <f>MID(Articles_collection_modified!A554, FIND(",", Articles_collection_modified!A554) + 1, FIND(",", Articles_collection_modified!A554, FIND(",", Articles_collection_modified!A554) + 1) - FIND(",", Articles_collection_modified!A554) - 1)</f>
        <v>https://www.woodbusiness.ca/new-rql-hy-forestry-mulcher-for-powerpack-vehicles-and-wheeled-excavators/</v>
      </c>
      <c r="C554" t="str">
        <f>IF(ISNUMBER(FIND(", vol",Articles_collection_modified!A554)), MID(Articles_collection_modified!A554, FIND(", vol", Articles_collection_modified!A554) + 5, FIND(",", Articles_collection_modified!A554, FIND(", vol", Articles_collection_modified!A554) + 5) - FIND(", vol", Articles_collection_modified!A554) - 5), MID(Articles_collection_modified!A554, FIND(",vol", Articles_collection_modified!A554) + 4, FIND(",", Articles_collection_modified!A554, FIND(",vol", Articles_collection_modified!A554) + 4) - FIND(",vol",Articles_collection_modified!A554) - 4))</f>
        <v>8</v>
      </c>
      <c r="D554" t="str">
        <f>IF(ISNUMBER(FIND(", 20", Articles_collection_modified!A554)), MID(Articles_collection_modified!A554, FIND(", 20", Articles_collection_modified!A554) + 2, FIND(",", Articles_collection_modified!A554, FIND(", 20", Articles_collection_modified!A554) + 2) - FIND(", 20", Articles_collection_modified!A554) - 2), MID(Articles_collection_modified!A554, FIND(",20", Articles_collection_modified!A554) + 1, FIND(",", Articles_collection_modified!A554, FIND(",20", Articles_collection_modified!A554) + 1) - FIND(",20", Articles_collection_modified!A554) - 1))</f>
        <v>2025-w09</v>
      </c>
      <c r="E554" t="str">
        <f t="shared" si="16"/>
        <v>2025</v>
      </c>
      <c r="F554" t="str">
        <f t="shared" si="17"/>
        <v>09</v>
      </c>
      <c r="G554" t="str" cm="1">
        <f t="array" ref="G554">_xlfn.TEXTJOIN(", ", TRUE, IF(ISNUMBER(SEARCH(Index!$A$8:$A$22, Articles_collection_modified!A554)), Index!$A$8:$A$22, ""))</f>
        <v>Mobile</v>
      </c>
      <c r="H554" t="str" cm="1">
        <f t="array" ref="H554">IFERROR(INDEX(Index!$A$8:$A$22, MATCH(TRUE, ISNUMBER(SEARCH(Index!$A$8:$A$22, Articles_collection_modified!A554)), 0)), "")</f>
        <v>Mobile</v>
      </c>
      <c r="I554" t="str" cm="1">
        <f t="array" ref="I554">IFERROR(INDEX(Index!$A$3:$A$5, MATCH(TRUE, ISNUMBER(SEARCH(Index!$A$3:$A$5, Articles_collection_modified!A554)), 0)), "")</f>
        <v>product release</v>
      </c>
      <c r="J554" t="str" cm="1">
        <f t="array" ref="J554">IFERROR(INDEX(Index!$A$25:$A$69, MATCH(TRUE, ISNUMBER(SEARCH(Index!$A$25:$A$69, Articles_collection_modified!A554)), 0)), "")</f>
        <v>System</v>
      </c>
      <c r="K554" t="str" cm="1">
        <f t="array" ref="K554">IFERROR(INDEX(Index!$C$3:$C$5, MATCH(TRUE, ISNUMBER(SEARCH(Index!$C$3:$C$5, Articles_collection_modified!A554)), 0)), "")</f>
        <v>H1</v>
      </c>
      <c r="L554" t="str" cm="1">
        <f t="array" ref="L554">_xlfn.TEXTJOIN(", ", TRUE, IF(ISNUMBER(SEARCH(Index!$C$8:$C$58, Articles_collection_modified!A554)), Index!$C$8:$C$58, ""))</f>
        <v>HA-6</v>
      </c>
      <c r="M554" t="str" cm="1">
        <f t="array" ref="M554">_xlfn.TEXTJOIN(", ", TRUE, IFERROR(VLOOKUP(_xlfn.TEXTSPLIT(L554, ", "), Index!$C$8:$D$58, 2, FALSE), ""))</f>
        <v>Future Municipal Services</v>
      </c>
      <c r="N554" t="str" cm="1">
        <f t="array" ref="N554">_xlfn.TEXTJOIN(", ", TRUE, _xlfn.UNIQUE(_xlfn.FILTERXML("&lt;t&gt;&lt;s&gt;" &amp; SUBSTITUTE(_xlfn.TEXTJOIN(", ", TRUE, _xlfn.UNIQUE(_xlfn._xlws.FILTER(IFERROR(VLOOKUP(LEFT(_xlfn.TEXTSPLIT(L554, ", "), FIND("-", _xlfn.TEXTSPLIT(L554, ", ")) - 1), Index!$F$8:$G$13, 2, FALSE), ""), IFERROR(VLOOKUP(LEFT(_xlfn.TEXTSPLIT(L554, ", "), FIND("-", _xlfn.TEXTSPLIT(L554, ", ")) - 1), Index!$F$8:$G$13, 2, FALSE), "") &lt;&gt; ""))), ", ", "&lt;/s&gt;&lt;s&gt;") &amp; "&lt;/s&gt;&lt;/t&gt;", "//s[normalize-space()]")))</f>
        <v>Hydraulic Applications Ecosystem</v>
      </c>
      <c r="O554" t="str" cm="1">
        <f t="array" ref="O554">IFERROR(INDEX(Index!$C$8:$C$58, MATCH(TRUE, ISNUMBER(SEARCH(Index!$C$8:$C$58, Articles_collection_modified!A554)), 0)), "")</f>
        <v>HA-6</v>
      </c>
      <c r="P554" t="str">
        <f>IFERROR(VLOOKUP(LEFT(O554, FIND("-", O554)-1), Index!$F$8:$G$13, 2, FALSE), "Not Found")</f>
        <v>Hydraulic Applications Ecosystem</v>
      </c>
      <c r="Q554" t="str">
        <f>IFERROR(VLOOKUP(O554, Index!$C$8:$D$58, 2, FALSE), "Not Found")</f>
        <v>Future Municipal Services</v>
      </c>
    </row>
    <row r="555" spans="1:17" x14ac:dyDescent="0.3">
      <c r="A555" t="str">
        <f>LEFT(Articles_collection_modified!A555, FIND(",", Articles_collection_modified!A555) - 1)</f>
        <v>Technologiepartner fÃ¼r Off-Highway</v>
      </c>
      <c r="B555" t="str">
        <f>MID(Articles_collection_modified!A555, FIND(",", Articles_collection_modified!A555) + 1, FIND(",", Articles_collection_modified!A555, FIND(",", Articles_collection_modified!A555) + 1) - FIND(",", Articles_collection_modified!A555) - 1)</f>
        <v>https://www.oup-fluidtechnik.de/technologiepartner-fuer-off-highway/</v>
      </c>
      <c r="C555" t="str">
        <f>IF(ISNUMBER(FIND(", vol",Articles_collection_modified!A555)), MID(Articles_collection_modified!A555, FIND(", vol", Articles_collection_modified!A555) + 5, FIND(",", Articles_collection_modified!A555, FIND(", vol", Articles_collection_modified!A555) + 5) - FIND(", vol", Articles_collection_modified!A555) - 5), MID(Articles_collection_modified!A555, FIND(",vol", Articles_collection_modified!A555) + 4, FIND(",", Articles_collection_modified!A555, FIND(",vol", Articles_collection_modified!A555) + 4) - FIND(",vol",Articles_collection_modified!A555) - 4))</f>
        <v>8</v>
      </c>
      <c r="D555" t="str">
        <f>IF(ISNUMBER(FIND(", 20", Articles_collection_modified!A555)), MID(Articles_collection_modified!A555, FIND(", 20", Articles_collection_modified!A555) + 2, FIND(",", Articles_collection_modified!A555, FIND(", 20", Articles_collection_modified!A555) + 2) - FIND(", 20", Articles_collection_modified!A555) - 2), MID(Articles_collection_modified!A555, FIND(",20", Articles_collection_modified!A555) + 1, FIND(",", Articles_collection_modified!A555, FIND(",20", Articles_collection_modified!A555) + 1) - FIND(",20", Articles_collection_modified!A555) - 1))</f>
        <v>2025-w09</v>
      </c>
      <c r="E555" t="str">
        <f t="shared" si="16"/>
        <v>2025</v>
      </c>
      <c r="F555" t="str">
        <f t="shared" si="17"/>
        <v>09</v>
      </c>
      <c r="G555" t="str" cm="1">
        <f t="array" ref="G555">_xlfn.TEXTJOIN(", ", TRUE, IF(ISNUMBER(SEARCH(Index!$A$8:$A$22, Articles_collection_modified!A555)), Index!$A$8:$A$22, ""))</f>
        <v>Hydraulics</v>
      </c>
      <c r="H555" t="str" cm="1">
        <f t="array" ref="H555">IFERROR(INDEX(Index!$A$8:$A$22, MATCH(TRUE, ISNUMBER(SEARCH(Index!$A$8:$A$22, Articles_collection_modified!A555)), 0)), "")</f>
        <v>Hydraulics</v>
      </c>
      <c r="I555" t="str" cm="1">
        <f t="array" ref="I555">IFERROR(INDEX(Index!$A$3:$A$5, MATCH(TRUE, ISNUMBER(SEARCH(Index!$A$3:$A$5, Articles_collection_modified!A555)), 0)), "")</f>
        <v>SEEP</v>
      </c>
      <c r="J555" t="str" cm="1">
        <f t="array" ref="J555">IFERROR(INDEX(Index!$A$25:$A$69, MATCH(TRUE, ISNUMBER(SEARCH(Index!$A$25:$A$69, Articles_collection_modified!A555)), 0)), "")</f>
        <v>market development</v>
      </c>
      <c r="K555" t="str" cm="1">
        <f t="array" ref="K555">IFERROR(INDEX(Index!$C$3:$C$5, MATCH(TRUE, ISNUMBER(SEARCH(Index!$C$3:$C$5, Articles_collection_modified!A555)), 0)), "")</f>
        <v>H1</v>
      </c>
      <c r="L555" t="str" cm="1">
        <f t="array" ref="L555">_xlfn.TEXTJOIN(", ", TRUE, IF(ISNUMBER(SEARCH(Index!$C$8:$C$58, Articles_collection_modified!A555)), Index!$C$8:$C$58, ""))</f>
        <v/>
      </c>
      <c r="M555" t="str" cm="1">
        <f t="array" ref="M555">_xlfn.TEXTJOIN(", ", TRUE, IFERROR(VLOOKUP(_xlfn.TEXTSPLIT(L555, ", "), Index!$C$8:$D$58, 2, FALSE), ""))</f>
        <v/>
      </c>
      <c r="N555" t="e" cm="1" vm="1">
        <f t="array" ref="N555">_xlfn.TEXTJOIN(", ", TRUE, _xlfn.UNIQUE(_xlfn.FILTERXML("&lt;t&gt;&lt;s&gt;" &amp; SUBSTITUTE(_xlfn.TEXTJOIN(", ", TRUE, _xlfn.UNIQUE(_xlfn._xlws.FILTER(IFERROR(VLOOKUP(LEFT(_xlfn.TEXTSPLIT(L555, ", "), FIND("-", _xlfn.TEXTSPLIT(L555, ", ")) - 1), Index!$F$8:$G$13, 2, FALSE), ""), IFERROR(VLOOKUP(LEFT(_xlfn.TEXTSPLIT(L555, ", "), FIND("-", _xlfn.TEXTSPLIT(L555, ", ")) - 1), Index!$F$8:$G$13, 2, FALSE), "") &lt;&gt; ""))), ", ", "&lt;/s&gt;&lt;s&gt;") &amp; "&lt;/s&gt;&lt;/t&gt;", "//s[normalize-space()]")))</f>
        <v>#VALUE!</v>
      </c>
      <c r="O555" t="str" cm="1">
        <f t="array" ref="O555">IFERROR(INDEX(Index!$C$8:$C$58, MATCH(TRUE, ISNUMBER(SEARCH(Index!$C$8:$C$58, Articles_collection_modified!A555)), 0)), "")</f>
        <v/>
      </c>
      <c r="P555" t="str">
        <f>IFERROR(VLOOKUP(LEFT(O555, FIND("-", O555)-1), Index!$F$8:$G$13, 2, FALSE), "Not Found")</f>
        <v>Not Found</v>
      </c>
      <c r="Q555" t="str">
        <f>IFERROR(VLOOKUP(O555, Index!$C$8:$D$58, 2, FALSE), "Not Found")</f>
        <v>Not Found</v>
      </c>
    </row>
    <row r="556" spans="1:17" x14ac:dyDescent="0.3">
      <c r="A556" t="str">
        <f>LEFT(Articles_collection_modified!A556, FIND(",", Articles_collection_modified!A556) - 1)</f>
        <v>Dachser adds twelve MAN eTGX electric trucks to fleet - electrive.com</v>
      </c>
      <c r="B556" t="str">
        <f>MID(Articles_collection_modified!A556, FIND(",", Articles_collection_modified!A556) + 1, FIND(",", Articles_collection_modified!A556, FIND(",", Articles_collection_modified!A556) + 1) - FIND(",", Articles_collection_modified!A556) - 1)</f>
        <v>https://www.electrive.com/2025/02/25/dachser-adds-twelve-man-etgx-electric-trucks-to-fleet/</v>
      </c>
      <c r="C556" t="str">
        <f>IF(ISNUMBER(FIND(", vol",Articles_collection_modified!A556)), MID(Articles_collection_modified!A556, FIND(", vol", Articles_collection_modified!A556) + 5, FIND(",", Articles_collection_modified!A556, FIND(", vol", Articles_collection_modified!A556) + 5) - FIND(", vol", Articles_collection_modified!A556) - 5), MID(Articles_collection_modified!A556, FIND(",vol", Articles_collection_modified!A556) + 4, FIND(",", Articles_collection_modified!A556, FIND(",vol", Articles_collection_modified!A556) + 4) - FIND(",vol",Articles_collection_modified!A556) - 4))</f>
        <v>8</v>
      </c>
      <c r="D556" t="str">
        <f>IF(ISNUMBER(FIND(", 20", Articles_collection_modified!A556)), MID(Articles_collection_modified!A556, FIND(", 20", Articles_collection_modified!A556) + 2, FIND(",", Articles_collection_modified!A556, FIND(", 20", Articles_collection_modified!A556) + 2) - FIND(", 20", Articles_collection_modified!A556) - 2), MID(Articles_collection_modified!A556, FIND(",20", Articles_collection_modified!A556) + 1, FIND(",", Articles_collection_modified!A556, FIND(",20", Articles_collection_modified!A556) + 1) - FIND(",20", Articles_collection_modified!A556) - 1))</f>
        <v>2025-w09</v>
      </c>
      <c r="E556" t="str">
        <f t="shared" si="16"/>
        <v>2025</v>
      </c>
      <c r="F556" t="str">
        <f t="shared" si="17"/>
        <v>09</v>
      </c>
      <c r="G556" t="str" cm="1">
        <f t="array" ref="G556">_xlfn.TEXTJOIN(", ", TRUE, IF(ISNUMBER(SEARCH(Index!$A$8:$A$22, Articles_collection_modified!A556)), Index!$A$8:$A$22, ""))</f>
        <v>Mobile</v>
      </c>
      <c r="H556" t="str" cm="1">
        <f t="array" ref="H556">IFERROR(INDEX(Index!$A$8:$A$22, MATCH(TRUE, ISNUMBER(SEARCH(Index!$A$8:$A$22, Articles_collection_modified!A556)), 0)), "")</f>
        <v>Mobile</v>
      </c>
      <c r="I556" t="str" cm="1">
        <f t="array" ref="I556">IFERROR(INDEX(Index!$A$3:$A$5, MATCH(TRUE, ISNUMBER(SEARCH(Index!$A$3:$A$5, Articles_collection_modified!A556)), 0)), "")</f>
        <v>SEEP</v>
      </c>
      <c r="J556" t="str" cm="1">
        <f t="array" ref="J556">IFERROR(INDEX(Index!$A$25:$A$69, MATCH(TRUE, ISNUMBER(SEARCH(Index!$A$25:$A$69, Articles_collection_modified!A556)), 0)), "")</f>
        <v>market development</v>
      </c>
      <c r="K556" t="str" cm="1">
        <f t="array" ref="K556">IFERROR(INDEX(Index!$C$3:$C$5, MATCH(TRUE, ISNUMBER(SEARCH(Index!$C$3:$C$5, Articles_collection_modified!A556)), 0)), "")</f>
        <v>H1</v>
      </c>
      <c r="L556" t="str" cm="1">
        <f t="array" ref="L556">_xlfn.TEXTJOIN(", ", TRUE, IF(ISNUMBER(SEARCH(Index!$C$8:$C$58, Articles_collection_modified!A556)), Index!$C$8:$C$58, ""))</f>
        <v>ES-2</v>
      </c>
      <c r="M556" t="str" cm="1">
        <f t="array" ref="M556">_xlfn.TEXTJOIN(", ", TRUE, IFERROR(VLOOKUP(_xlfn.TEXTSPLIT(L556, ", "), Index!$C$8:$D$58, 2, FALSE), ""))</f>
        <v>Enhanced Emission Policy</v>
      </c>
      <c r="N556" t="str" cm="1">
        <f t="array" ref="N556">_xlfn.TEXTJOIN(", ", TRUE, _xlfn.UNIQUE(_xlfn.FILTERXML("&lt;t&gt;&lt;s&gt;" &amp; SUBSTITUTE(_xlfn.TEXTJOIN(", ", TRUE, _xlfn.UNIQUE(_xlfn._xlws.FILTER(IFERROR(VLOOKUP(LEFT(_xlfn.TEXTSPLIT(L556, ", "), FIND("-", _xlfn.TEXTSPLIT(L556, ", ")) - 1), Index!$F$8:$G$13, 2, FALSE), ""), IFERROR(VLOOKUP(LEFT(_xlfn.TEXTSPLIT(L556, ", "), FIND("-", _xlfn.TEXTSPLIT(L556, ", ")) - 1), Index!$F$8:$G$13, 2, FALSE), "") &lt;&gt; ""))), ", ", "&lt;/s&gt;&lt;s&gt;") &amp; "&lt;/s&gt;&lt;/t&gt;", "//s[normalize-space()]")))</f>
        <v>Ecological Sustainability</v>
      </c>
      <c r="O556" t="str" cm="1">
        <f t="array" ref="O556">IFERROR(INDEX(Index!$C$8:$C$58, MATCH(TRUE, ISNUMBER(SEARCH(Index!$C$8:$C$58, Articles_collection_modified!A556)), 0)), "")</f>
        <v>ES-2</v>
      </c>
      <c r="P556" t="str">
        <f>IFERROR(VLOOKUP(LEFT(O556, FIND("-", O556)-1), Index!$F$8:$G$13, 2, FALSE), "Not Found")</f>
        <v>Ecological Sustainability</v>
      </c>
      <c r="Q556" t="str">
        <f>IFERROR(VLOOKUP(O556, Index!$C$8:$D$58, 2, FALSE), "Not Found")</f>
        <v>Enhanced Emission Policy</v>
      </c>
    </row>
    <row r="557" spans="1:17" x14ac:dyDescent="0.3">
      <c r="A557" t="str">
        <f>LEFT(Articles_collection_modified!A557, FIND(",", Articles_collection_modified!A557) - 1)</f>
        <v>The Future of Machining: Key Trends and Innovations | RoboticsTomorrow</v>
      </c>
      <c r="B557" t="str">
        <f>MID(Articles_collection_modified!A557, FIND(",", Articles_collection_modified!A557) + 1, FIND(",", Articles_collection_modified!A557, FIND(",", Articles_collection_modified!A557) + 1) - FIND(",", Articles_collection_modified!A557) - 1)</f>
        <v>https://www.roboticstomorrow.com/article/2025/02/the-future-of-machining-key-trends-and-innovations/24066</v>
      </c>
      <c r="C557" t="str">
        <f>IF(ISNUMBER(FIND(", vol",Articles_collection_modified!A557)), MID(Articles_collection_modified!A557, FIND(", vol", Articles_collection_modified!A557) + 5, FIND(",", Articles_collection_modified!A557, FIND(", vol", Articles_collection_modified!A557) + 5) - FIND(", vol", Articles_collection_modified!A557) - 5), MID(Articles_collection_modified!A557, FIND(",vol", Articles_collection_modified!A557) + 4, FIND(",", Articles_collection_modified!A557, FIND(",vol", Articles_collection_modified!A557) + 4) - FIND(",vol",Articles_collection_modified!A557) - 4))</f>
        <v>8</v>
      </c>
      <c r="D557" t="str">
        <f>IF(ISNUMBER(FIND(", 20", Articles_collection_modified!A557)), MID(Articles_collection_modified!A557, FIND(", 20", Articles_collection_modified!A557) + 2, FIND(",", Articles_collection_modified!A557, FIND(", 20", Articles_collection_modified!A557) + 2) - FIND(", 20", Articles_collection_modified!A557) - 2), MID(Articles_collection_modified!A557, FIND(",20", Articles_collection_modified!A557) + 1, FIND(",", Articles_collection_modified!A557, FIND(",20", Articles_collection_modified!A557) + 1) - FIND(",20", Articles_collection_modified!A557) - 1))</f>
        <v>2025-w09</v>
      </c>
      <c r="E557" t="str">
        <f t="shared" si="16"/>
        <v>2025</v>
      </c>
      <c r="F557" t="str">
        <f t="shared" si="17"/>
        <v>09</v>
      </c>
      <c r="G557" t="str" cm="1">
        <f t="array" ref="G557">_xlfn.TEXTJOIN(", ", TRUE, IF(ISNUMBER(SEARCH(Index!$A$8:$A$22, Articles_collection_modified!A557)), Index!$A$8:$A$22, ""))</f>
        <v>Industrial mfg, Robotics</v>
      </c>
      <c r="H557" t="str" cm="1">
        <f t="array" ref="H557">IFERROR(INDEX(Index!$A$8:$A$22, MATCH(TRUE, ISNUMBER(SEARCH(Index!$A$8:$A$22, Articles_collection_modified!A557)), 0)), "")</f>
        <v>Industrial mfg</v>
      </c>
      <c r="I557" t="str" cm="1">
        <f t="array" ref="I557">IFERROR(INDEX(Index!$A$3:$A$5, MATCH(TRUE, ISNUMBER(SEARCH(Index!$A$3:$A$5, Articles_collection_modified!A557)), 0)), "")</f>
        <v>Technology</v>
      </c>
      <c r="J557" t="str" cm="1">
        <f t="array" ref="J557">IFERROR(INDEX(Index!$A$25:$A$69, MATCH(TRUE, ISNUMBER(SEARCH(Index!$A$25:$A$69, Articles_collection_modified!A557)), 0)), "")</f>
        <v>Manufacturing</v>
      </c>
      <c r="K557" t="str" cm="1">
        <f t="array" ref="K557">IFERROR(INDEX(Index!$C$3:$C$5, MATCH(TRUE, ISNUMBER(SEARCH(Index!$C$3:$C$5, Articles_collection_modified!A557)), 0)), "")</f>
        <v>H2</v>
      </c>
      <c r="L557" t="str" cm="1">
        <f t="array" ref="L557">_xlfn.TEXTJOIN(", ", TRUE, IF(ISNUMBER(SEARCH(Index!$C$8:$C$58, Articles_collection_modified!A557)), Index!$C$8:$C$58, ""))</f>
        <v>HA-5, SD-2</v>
      </c>
      <c r="M557" t="str" cm="1">
        <f t="array" ref="M557">_xlfn.TEXTJOIN(", ", TRUE, IFERROR(VLOOKUP(_xlfn.TEXTSPLIT(L557, ", "), Index!$C$8:$D$58, 2, FALSE), ""))</f>
        <v>Intelligent &amp; Efficient Factory, Advanced AI Capabilities</v>
      </c>
      <c r="N557" t="str" cm="1">
        <f t="array" ref="N557">_xlfn.TEXTJOIN(", ", TRUE, _xlfn.UNIQUE(_xlfn.FILTERXML("&lt;t&gt;&lt;s&gt;" &amp; SUBSTITUTE(_xlfn.TEXTJOIN(", ", TRUE, _xlfn.UNIQUE(_xlfn._xlws.FILTER(IFERROR(VLOOKUP(LEFT(_xlfn.TEXTSPLIT(L557, ", "), FIND("-", _xlfn.TEXTSPLIT(L557, ", ")) - 1), Index!$F$8:$G$13, 2, FALSE), ""), IFERROR(VLOOKUP(LEFT(_xlfn.TEXTSPLIT(L557, ", "), FIND("-", _xlfn.TEXTSPLIT(L557, ", ")) - 1), Index!$F$8:$G$13, 2, FALSE), "") &lt;&gt; ""))), ", ", "&lt;/s&gt;&lt;s&gt;") &amp; "&lt;/s&gt;&lt;/t&gt;", "//s[normalize-space()]")))</f>
        <v>Hydraulic Applications Ecosystem, Smart Data Usage</v>
      </c>
      <c r="O557" t="str" cm="1">
        <f t="array" ref="O557">IFERROR(INDEX(Index!$C$8:$C$58, MATCH(TRUE, ISNUMBER(SEARCH(Index!$C$8:$C$58, Articles_collection_modified!A557)), 0)), "")</f>
        <v>HA-5</v>
      </c>
      <c r="P557" t="str">
        <f>IFERROR(VLOOKUP(LEFT(O557, FIND("-", O557)-1), Index!$F$8:$G$13, 2, FALSE), "Not Found")</f>
        <v>Hydraulic Applications Ecosystem</v>
      </c>
      <c r="Q557" t="str">
        <f>IFERROR(VLOOKUP(O557, Index!$C$8:$D$58, 2, FALSE), "Not Found")</f>
        <v>Intelligent &amp; Efficient Factory</v>
      </c>
    </row>
    <row r="558" spans="1:17" x14ac:dyDescent="0.3">
      <c r="A558" t="str">
        <f>LEFT(Articles_collection_modified!A558, FIND(",", Articles_collection_modified!A558) - 1)</f>
        <v>zepp.solutions to supply fuel cells for river cruise ship hydrogen project - electrive.com</v>
      </c>
      <c r="B558" t="str">
        <f>MID(Articles_collection_modified!A558, FIND(",", Articles_collection_modified!A558) + 1, FIND(",", Articles_collection_modified!A558, FIND(",", Articles_collection_modified!A558) + 1) - FIND(",", Articles_collection_modified!A558) - 1)</f>
        <v>https://www.electrive.com/2025/02/25/zepp-solutions-to-supply-fuel-cells-for-river-cruise-ship-hydrogen-project/</v>
      </c>
      <c r="C558" t="str">
        <f>IF(ISNUMBER(FIND(", vol",Articles_collection_modified!A558)), MID(Articles_collection_modified!A558, FIND(", vol", Articles_collection_modified!A558) + 5, FIND(",", Articles_collection_modified!A558, FIND(", vol", Articles_collection_modified!A558) + 5) - FIND(", vol", Articles_collection_modified!A558) - 5), MID(Articles_collection_modified!A558, FIND(",vol", Articles_collection_modified!A558) + 4, FIND(",", Articles_collection_modified!A558, FIND(",vol", Articles_collection_modified!A558) + 4) - FIND(",vol",Articles_collection_modified!A558) - 4))</f>
        <v>8</v>
      </c>
      <c r="D558" t="str">
        <f>IF(ISNUMBER(FIND(", 20", Articles_collection_modified!A558)), MID(Articles_collection_modified!A558, FIND(", 20", Articles_collection_modified!A558) + 2, FIND(",", Articles_collection_modified!A558, FIND(", 20", Articles_collection_modified!A558) + 2) - FIND(", 20", Articles_collection_modified!A558) - 2), MID(Articles_collection_modified!A558, FIND(",20", Articles_collection_modified!A558) + 1, FIND(",", Articles_collection_modified!A558, FIND(",20", Articles_collection_modified!A558) + 1) - FIND(",20", Articles_collection_modified!A558) - 1))</f>
        <v>2025-w09</v>
      </c>
      <c r="E558" t="str">
        <f t="shared" si="16"/>
        <v>2025</v>
      </c>
      <c r="F558" t="str">
        <f t="shared" si="17"/>
        <v>09</v>
      </c>
      <c r="G558" t="str" cm="1">
        <f t="array" ref="G558">_xlfn.TEXTJOIN(", ", TRUE, IF(ISNUMBER(SEARCH(Index!$A$8:$A$22, Articles_collection_modified!A558)), Index!$A$8:$A$22, ""))</f>
        <v>Maritime</v>
      </c>
      <c r="H558" t="str" cm="1">
        <f t="array" ref="H558">IFERROR(INDEX(Index!$A$8:$A$22, MATCH(TRUE, ISNUMBER(SEARCH(Index!$A$8:$A$22, Articles_collection_modified!A558)), 0)), "")</f>
        <v>Maritime</v>
      </c>
      <c r="I558" t="str" cm="1">
        <f t="array" ref="I558">IFERROR(INDEX(Index!$A$3:$A$5, MATCH(TRUE, ISNUMBER(SEARCH(Index!$A$3:$A$5, Articles_collection_modified!A558)), 0)), "")</f>
        <v>Technology</v>
      </c>
      <c r="J558" t="str" cm="1">
        <f t="array" ref="J558">IFERROR(INDEX(Index!$A$25:$A$69, MATCH(TRUE, ISNUMBER(SEARCH(Index!$A$25:$A$69, Articles_collection_modified!A558)), 0)), "")</f>
        <v>Research</v>
      </c>
      <c r="K558" t="str" cm="1">
        <f t="array" ref="K558">IFERROR(INDEX(Index!$C$3:$C$5, MATCH(TRUE, ISNUMBER(SEARCH(Index!$C$3:$C$5, Articles_collection_modified!A558)), 0)), "")</f>
        <v>H3</v>
      </c>
      <c r="L558" t="str" cm="1">
        <f t="array" ref="L558">_xlfn.TEXTJOIN(", ", TRUE, IF(ISNUMBER(SEARCH(Index!$C$8:$C$58, Articles_collection_modified!A558)), Index!$C$8:$C$58, ""))</f>
        <v>ES-2, NB-8</v>
      </c>
      <c r="M558" t="str" cm="1">
        <f t="array" ref="M558">_xlfn.TEXTJOIN(", ", TRUE, IFERROR(VLOOKUP(_xlfn.TEXTSPLIT(L558, ", "), Index!$C$8:$D$58, 2, FALSE), ""))</f>
        <v>Enhanced Emission Policy, Sustainaible Maritime Applications</v>
      </c>
      <c r="N558" t="str" cm="1">
        <f t="array" ref="N558">_xlfn.TEXTJOIN(", ", TRUE, _xlfn.UNIQUE(_xlfn.FILTERXML("&lt;t&gt;&lt;s&gt;" &amp; SUBSTITUTE(_xlfn.TEXTJOIN(", ", TRUE, _xlfn.UNIQUE(_xlfn._xlws.FILTER(IFERROR(VLOOKUP(LEFT(_xlfn.TEXTSPLIT(L558, ", "), FIND("-", _xlfn.TEXTSPLIT(L558, ", ")) - 1), Index!$F$8:$G$13, 2, FALSE), ""), IFERROR(VLOOKUP(LEFT(_xlfn.TEXTSPLIT(L558, ", "), FIND("-", _xlfn.TEXTSPLIT(L558, ", ")) - 1), Index!$F$8:$G$13, 2, FALSE), "") &lt;&gt; ""))), ", ", "&lt;/s&gt;&lt;s&gt;") &amp; "&lt;/s&gt;&lt;/t&gt;", "//s[normalize-space()]")))</f>
        <v>Ecological Sustainability, New Business</v>
      </c>
      <c r="O558" t="str" cm="1">
        <f t="array" ref="O558">IFERROR(INDEX(Index!$C$8:$C$58, MATCH(TRUE, ISNUMBER(SEARCH(Index!$C$8:$C$58, Articles_collection_modified!A558)), 0)), "")</f>
        <v>ES-2</v>
      </c>
      <c r="P558" t="str">
        <f>IFERROR(VLOOKUP(LEFT(O558, FIND("-", O558)-1), Index!$F$8:$G$13, 2, FALSE), "Not Found")</f>
        <v>Ecological Sustainability</v>
      </c>
      <c r="Q558" t="str">
        <f>IFERROR(VLOOKUP(O558, Index!$C$8:$D$58, 2, FALSE), "Not Found")</f>
        <v>Enhanced Emission Policy</v>
      </c>
    </row>
    <row r="559" spans="1:17" x14ac:dyDescent="0.3">
      <c r="A559" t="str">
        <f>LEFT(Articles_collection_modified!A559, FIND(",", Articles_collection_modified!A559) - 1)</f>
        <v>Solid-state battery: Adden Energy produces sample cells for OEMs - electrive.com</v>
      </c>
      <c r="B559" t="str">
        <f>MID(Articles_collection_modified!A559, FIND(",", Articles_collection_modified!A559) + 1, FIND(",", Articles_collection_modified!A559, FIND(",", Articles_collection_modified!A559) + 1) - FIND(",", Articles_collection_modified!A559) - 1)</f>
        <v>https://www.electrive.com/2025/02/25/solid-state-battery-adden-energy-produces-sample-cells-for-oems/</v>
      </c>
      <c r="C559" t="str">
        <f>IF(ISNUMBER(FIND(", vol",Articles_collection_modified!A559)), MID(Articles_collection_modified!A559, FIND(", vol", Articles_collection_modified!A559) + 5, FIND(",", Articles_collection_modified!A559, FIND(", vol", Articles_collection_modified!A559) + 5) - FIND(", vol", Articles_collection_modified!A559) - 5), MID(Articles_collection_modified!A559, FIND(",vol", Articles_collection_modified!A559) + 4, FIND(",", Articles_collection_modified!A559, FIND(",vol", Articles_collection_modified!A559) + 4) - FIND(",vol",Articles_collection_modified!A559) - 4))</f>
        <v>8</v>
      </c>
      <c r="D559" t="str">
        <f>IF(ISNUMBER(FIND(", 20", Articles_collection_modified!A559)), MID(Articles_collection_modified!A559, FIND(", 20", Articles_collection_modified!A559) + 2, FIND(",", Articles_collection_modified!A559, FIND(", 20", Articles_collection_modified!A559) + 2) - FIND(", 20", Articles_collection_modified!A559) - 2), MID(Articles_collection_modified!A559, FIND(",20", Articles_collection_modified!A559) + 1, FIND(",", Articles_collection_modified!A559, FIND(",20", Articles_collection_modified!A559) + 1) - FIND(",20", Articles_collection_modified!A559) - 1))</f>
        <v>2025-w09</v>
      </c>
      <c r="E559" t="str">
        <f t="shared" si="16"/>
        <v>2025</v>
      </c>
      <c r="F559" t="str">
        <f t="shared" si="17"/>
        <v>09</v>
      </c>
      <c r="G559" t="str" cm="1">
        <f t="array" ref="G559">_xlfn.TEXTJOIN(", ", TRUE, IF(ISNUMBER(SEARCH(Index!$A$8:$A$22, Articles_collection_modified!A559)), Index!$A$8:$A$22, ""))</f>
        <v>Battery</v>
      </c>
      <c r="H559" t="str" cm="1">
        <f t="array" ref="H559">IFERROR(INDEX(Index!$A$8:$A$22, MATCH(TRUE, ISNUMBER(SEARCH(Index!$A$8:$A$22, Articles_collection_modified!A559)), 0)), "")</f>
        <v>Battery</v>
      </c>
      <c r="I559" t="str" cm="1">
        <f t="array" ref="I559">IFERROR(INDEX(Index!$A$3:$A$5, MATCH(TRUE, ISNUMBER(SEARCH(Index!$A$3:$A$5, Articles_collection_modified!A559)), 0)), "")</f>
        <v>Technology</v>
      </c>
      <c r="J559" t="str" cm="1">
        <f t="array" ref="J559">IFERROR(INDEX(Index!$A$25:$A$69, MATCH(TRUE, ISNUMBER(SEARCH(Index!$A$25:$A$69, Articles_collection_modified!A559)), 0)), "")</f>
        <v>Prototype</v>
      </c>
      <c r="K559" t="str" cm="1">
        <f t="array" ref="K559">IFERROR(INDEX(Index!$C$3:$C$5, MATCH(TRUE, ISNUMBER(SEARCH(Index!$C$3:$C$5, Articles_collection_modified!A559)), 0)), "")</f>
        <v>H2</v>
      </c>
      <c r="L559" t="str" cm="1">
        <f t="array" ref="L559">_xlfn.TEXTJOIN(", ", TRUE, IF(ISNUMBER(SEARCH(Index!$C$8:$C$58, Articles_collection_modified!A559)), Index!$C$8:$C$58, ""))</f>
        <v>ES-2</v>
      </c>
      <c r="M559" t="str" cm="1">
        <f t="array" ref="M559">_xlfn.TEXTJOIN(", ", TRUE, IFERROR(VLOOKUP(_xlfn.TEXTSPLIT(L559, ", "), Index!$C$8:$D$58, 2, FALSE), ""))</f>
        <v>Enhanced Emission Policy</v>
      </c>
      <c r="N559" t="str" cm="1">
        <f t="array" ref="N559">_xlfn.TEXTJOIN(", ", TRUE, _xlfn.UNIQUE(_xlfn.FILTERXML("&lt;t&gt;&lt;s&gt;" &amp; SUBSTITUTE(_xlfn.TEXTJOIN(", ", TRUE, _xlfn.UNIQUE(_xlfn._xlws.FILTER(IFERROR(VLOOKUP(LEFT(_xlfn.TEXTSPLIT(L559, ", "), FIND("-", _xlfn.TEXTSPLIT(L559, ", ")) - 1), Index!$F$8:$G$13, 2, FALSE), ""), IFERROR(VLOOKUP(LEFT(_xlfn.TEXTSPLIT(L559, ", "), FIND("-", _xlfn.TEXTSPLIT(L559, ", ")) - 1), Index!$F$8:$G$13, 2, FALSE), "") &lt;&gt; ""))), ", ", "&lt;/s&gt;&lt;s&gt;") &amp; "&lt;/s&gt;&lt;/t&gt;", "//s[normalize-space()]")))</f>
        <v>Ecological Sustainability</v>
      </c>
      <c r="O559" t="str" cm="1">
        <f t="array" ref="O559">IFERROR(INDEX(Index!$C$8:$C$58, MATCH(TRUE, ISNUMBER(SEARCH(Index!$C$8:$C$58, Articles_collection_modified!A559)), 0)), "")</f>
        <v>ES-2</v>
      </c>
      <c r="P559" t="str">
        <f>IFERROR(VLOOKUP(LEFT(O559, FIND("-", O559)-1), Index!$F$8:$G$13, 2, FALSE), "Not Found")</f>
        <v>Ecological Sustainability</v>
      </c>
      <c r="Q559" t="str">
        <f>IFERROR(VLOOKUP(O559, Index!$C$8:$D$58, 2, FALSE), "Not Found")</f>
        <v>Enhanced Emission Policy</v>
      </c>
    </row>
    <row r="560" spans="1:17" x14ac:dyDescent="0.3">
      <c r="A560" t="str">
        <f>LEFT(Articles_collection_modified!A560, FIND(",", Articles_collection_modified!A560) - 1)</f>
        <v>UK start-up says its modular humanoid robots will cut costs - Drives&amp;Controls</v>
      </c>
      <c r="B560" t="str">
        <f>MID(Articles_collection_modified!A560, FIND(",", Articles_collection_modified!A560) + 1, FIND(",", Articles_collection_modified!A560, FIND(",", Articles_collection_modified!A560) + 1) - FIND(",", Articles_collection_modified!A560) - 1)</f>
        <v>https://drivesncontrols.com/uk-start-up-says-its-modular-humanoid-robots-will-cut-costs/?utm_source=rss&amp;utm_medium=rss&amp;utm_campaign=uk-start-up-says-its-modular-humanoid-robots-will-cut-costs</v>
      </c>
      <c r="C560" t="str">
        <f>IF(ISNUMBER(FIND(", vol",Articles_collection_modified!A560)), MID(Articles_collection_modified!A560, FIND(", vol", Articles_collection_modified!A560) + 5, FIND(",", Articles_collection_modified!A560, FIND(", vol", Articles_collection_modified!A560) + 5) - FIND(", vol", Articles_collection_modified!A560) - 5), MID(Articles_collection_modified!A560, FIND(",vol", Articles_collection_modified!A560) + 4, FIND(",", Articles_collection_modified!A560, FIND(",vol", Articles_collection_modified!A560) + 4) - FIND(",vol",Articles_collection_modified!A560) - 4))</f>
        <v>8</v>
      </c>
      <c r="D560" t="str">
        <f>IF(ISNUMBER(FIND(", 20", Articles_collection_modified!A560)), MID(Articles_collection_modified!A560, FIND(", 20", Articles_collection_modified!A560) + 2, FIND(",", Articles_collection_modified!A560, FIND(", 20", Articles_collection_modified!A560) + 2) - FIND(", 20", Articles_collection_modified!A560) - 2), MID(Articles_collection_modified!A560, FIND(",20", Articles_collection_modified!A560) + 1, FIND(",", Articles_collection_modified!A560, FIND(",20", Articles_collection_modified!A560) + 1) - FIND(",20", Articles_collection_modified!A560) - 1))</f>
        <v>2025-w09</v>
      </c>
      <c r="E560" t="str">
        <f t="shared" si="16"/>
        <v>2025</v>
      </c>
      <c r="F560" t="str">
        <f t="shared" si="17"/>
        <v>09</v>
      </c>
      <c r="G560" t="str" cm="1">
        <f t="array" ref="G560">_xlfn.TEXTJOIN(", ", TRUE, IF(ISNUMBER(SEARCH(Index!$A$8:$A$22, Articles_collection_modified!A560)), Index!$A$8:$A$22, ""))</f>
        <v>Robotics</v>
      </c>
      <c r="H560" t="str" cm="1">
        <f t="array" ref="H560">IFERROR(INDEX(Index!$A$8:$A$22, MATCH(TRUE, ISNUMBER(SEARCH(Index!$A$8:$A$22, Articles_collection_modified!A560)), 0)), "")</f>
        <v>Robotics</v>
      </c>
      <c r="I560" t="str" cm="1">
        <f t="array" ref="I560">IFERROR(INDEX(Index!$A$3:$A$5, MATCH(TRUE, ISNUMBER(SEARCH(Index!$A$3:$A$5, Articles_collection_modified!A560)), 0)), "")</f>
        <v>SEEP</v>
      </c>
      <c r="J560" t="str" cm="1">
        <f t="array" ref="J560">IFERROR(INDEX(Index!$A$25:$A$69, MATCH(TRUE, ISNUMBER(SEARCH(Index!$A$25:$A$69, Articles_collection_modified!A560)), 0)), "")</f>
        <v>market development</v>
      </c>
      <c r="K560" t="str" cm="1">
        <f t="array" ref="K560">IFERROR(INDEX(Index!$C$3:$C$5, MATCH(TRUE, ISNUMBER(SEARCH(Index!$C$3:$C$5, Articles_collection_modified!A560)), 0)), "")</f>
        <v>H3</v>
      </c>
      <c r="L560" t="str" cm="1">
        <f t="array" ref="L560">_xlfn.TEXTJOIN(", ", TRUE, IF(ISNUMBER(SEARCH(Index!$C$8:$C$58, Articles_collection_modified!A560)), Index!$C$8:$C$58, ""))</f>
        <v>IPr-2</v>
      </c>
      <c r="M560" t="str" cm="1">
        <f t="array" ref="M560">_xlfn.TEXTJOIN(", ", TRUE, IFERROR(VLOOKUP(_xlfn.TEXTSPLIT(L560, ", "), Index!$C$8:$D$58, 2, FALSE), ""))</f>
        <v>Advanced Robotics</v>
      </c>
      <c r="N560" t="str" cm="1">
        <f t="array" ref="N560">_xlfn.TEXTJOIN(", ", TRUE, _xlfn.UNIQUE(_xlfn.FILTERXML("&lt;t&gt;&lt;s&gt;" &amp; SUBSTITUTE(_xlfn.TEXTJOIN(", ", TRUE, _xlfn.UNIQUE(_xlfn._xlws.FILTER(IFERROR(VLOOKUP(LEFT(_xlfn.TEXTSPLIT(L560, ", "), FIND("-", _xlfn.TEXTSPLIT(L560, ", ")) - 1), Index!$F$8:$G$13, 2, FALSE), ""), IFERROR(VLOOKUP(LEFT(_xlfn.TEXTSPLIT(L560, ", "), FIND("-", _xlfn.TEXTSPLIT(L560, ", ")) - 1), Index!$F$8:$G$13, 2, FALSE), "") &lt;&gt; ""))), ", ", "&lt;/s&gt;&lt;s&gt;") &amp; "&lt;/s&gt;&lt;/t&gt;", "//s[normalize-space()]")))</f>
        <v>Intelligent Production</v>
      </c>
      <c r="O560" t="str" cm="1">
        <f t="array" ref="O560">IFERROR(INDEX(Index!$C$8:$C$58, MATCH(TRUE, ISNUMBER(SEARCH(Index!$C$8:$C$58, Articles_collection_modified!A560)), 0)), "")</f>
        <v>IPr-2</v>
      </c>
      <c r="P560" t="str">
        <f>IFERROR(VLOOKUP(LEFT(O560, FIND("-", O560)-1), Index!$F$8:$G$13, 2, FALSE), "Not Found")</f>
        <v>Intelligent Production</v>
      </c>
      <c r="Q560" t="str">
        <f>IFERROR(VLOOKUP(O560, Index!$C$8:$D$58, 2, FALSE), "Not Found")</f>
        <v>Advanced Robotics</v>
      </c>
    </row>
    <row r="561" spans="1:17" x14ac:dyDescent="0.3">
      <c r="A561" t="str">
        <f>LEFT(Articles_collection_modified!A561, FIND(",", Articles_collection_modified!A561) - 1)</f>
        <v>Exclusive: Mitico raises $4.3M seed round to capture CO2 using â€˜prehistoric chemistryâ€™ | TechCrunch</v>
      </c>
      <c r="B561" t="str">
        <f>MID(Articles_collection_modified!A561, FIND(",", Articles_collection_modified!A561) + 1, FIND(",", Articles_collection_modified!A561, FIND(",", Articles_collection_modified!A561) + 1) - FIND(",", Articles_collection_modified!A561) - 1)</f>
        <v>https://techcrunch.com/2025/02/25/mitico-raises-4-3m-seed-round-to-capture-co2-using-prehistoric-chemistry/</v>
      </c>
      <c r="C561" t="str">
        <f>IF(ISNUMBER(FIND(", vol",Articles_collection_modified!A561)), MID(Articles_collection_modified!A561, FIND(", vol", Articles_collection_modified!A561) + 5, FIND(",", Articles_collection_modified!A561, FIND(", vol", Articles_collection_modified!A561) + 5) - FIND(", vol", Articles_collection_modified!A561) - 5), MID(Articles_collection_modified!A561, FIND(",vol", Articles_collection_modified!A561) + 4, FIND(",", Articles_collection_modified!A561, FIND(",vol", Articles_collection_modified!A561) + 4) - FIND(",vol",Articles_collection_modified!A561) - 4))</f>
        <v>8</v>
      </c>
      <c r="D561" t="str">
        <f>IF(ISNUMBER(FIND(", 20", Articles_collection_modified!A561)), MID(Articles_collection_modified!A561, FIND(", 20", Articles_collection_modified!A561) + 2, FIND(",", Articles_collection_modified!A561, FIND(", 20", Articles_collection_modified!A561) + 2) - FIND(", 20", Articles_collection_modified!A561) - 2), MID(Articles_collection_modified!A561, FIND(",20", Articles_collection_modified!A561) + 1, FIND(",", Articles_collection_modified!A561, FIND(",20", Articles_collection_modified!A561) + 1) - FIND(",20", Articles_collection_modified!A561) - 1))</f>
        <v>2025-w09</v>
      </c>
      <c r="E561" t="str">
        <f t="shared" si="16"/>
        <v>2025</v>
      </c>
      <c r="F561" t="str">
        <f t="shared" si="17"/>
        <v>09</v>
      </c>
      <c r="G561" t="str" cm="1">
        <f t="array" ref="G561">_xlfn.TEXTJOIN(", ", TRUE, IF(ISNUMBER(SEARCH(Index!$A$8:$A$22, Articles_collection_modified!A561)), Index!$A$8:$A$22, ""))</f>
        <v>Sustainability</v>
      </c>
      <c r="H561" t="str" cm="1">
        <f t="array" ref="H561">IFERROR(INDEX(Index!$A$8:$A$22, MATCH(TRUE, ISNUMBER(SEARCH(Index!$A$8:$A$22, Articles_collection_modified!A561)), 0)), "")</f>
        <v>Sustainability</v>
      </c>
      <c r="I561" t="str" cm="1">
        <f t="array" ref="I561">IFERROR(INDEX(Index!$A$3:$A$5, MATCH(TRUE, ISNUMBER(SEARCH(Index!$A$3:$A$5, Articles_collection_modified!A561)), 0)), "")</f>
        <v>SEEP</v>
      </c>
      <c r="J561" t="str" cm="1">
        <f t="array" ref="J561">IFERROR(INDEX(Index!$A$25:$A$69, MATCH(TRUE, ISNUMBER(SEARCH(Index!$A$25:$A$69, Articles_collection_modified!A561)), 0)), "")</f>
        <v>investment</v>
      </c>
      <c r="K561" t="str" cm="1">
        <f t="array" ref="K561">IFERROR(INDEX(Index!$C$3:$C$5, MATCH(TRUE, ISNUMBER(SEARCH(Index!$C$3:$C$5, Articles_collection_modified!A561)), 0)), "")</f>
        <v>H3</v>
      </c>
      <c r="L561" t="str" cm="1">
        <f t="array" ref="L561">_xlfn.TEXTJOIN(", ", TRUE, IF(ISNUMBER(SEARCH(Index!$C$8:$C$58, Articles_collection_modified!A561)), Index!$C$8:$C$58, ""))</f>
        <v>ES-4, ES-7, NB-6</v>
      </c>
      <c r="M561" t="str" cm="1">
        <f t="array" ref="M561">_xlfn.TEXTJOIN(", ", TRUE, IFERROR(VLOOKUP(_xlfn.TEXTSPLIT(L561, ", "), Index!$C$8:$D$58, 2, FALSE), ""))</f>
        <v>Circular Economy, Geo-Engineering &amp; Clean Air, Green Energy System</v>
      </c>
      <c r="N561" t="str" cm="1">
        <f t="array" ref="N561">_xlfn.TEXTJOIN(", ", TRUE, _xlfn.UNIQUE(_xlfn.FILTERXML("&lt;t&gt;&lt;s&gt;" &amp; SUBSTITUTE(_xlfn.TEXTJOIN(", ", TRUE, _xlfn.UNIQUE(_xlfn._xlws.FILTER(IFERROR(VLOOKUP(LEFT(_xlfn.TEXTSPLIT(L561, ", "), FIND("-", _xlfn.TEXTSPLIT(L561, ", ")) - 1), Index!$F$8:$G$13, 2, FALSE), ""), IFERROR(VLOOKUP(LEFT(_xlfn.TEXTSPLIT(L561, ", "), FIND("-", _xlfn.TEXTSPLIT(L561, ", ")) - 1), Index!$F$8:$G$13, 2, FALSE), "") &lt;&gt; ""))), ", ", "&lt;/s&gt;&lt;s&gt;") &amp; "&lt;/s&gt;&lt;/t&gt;", "//s[normalize-space()]")))</f>
        <v>Ecological Sustainability, New Business</v>
      </c>
      <c r="O561" t="str" cm="1">
        <f t="array" ref="O561">IFERROR(INDEX(Index!$C$8:$C$58, MATCH(TRUE, ISNUMBER(SEARCH(Index!$C$8:$C$58, Articles_collection_modified!A561)), 0)), "")</f>
        <v>ES-4</v>
      </c>
      <c r="P561" t="str">
        <f>IFERROR(VLOOKUP(LEFT(O561, FIND("-", O561)-1), Index!$F$8:$G$13, 2, FALSE), "Not Found")</f>
        <v>Ecological Sustainability</v>
      </c>
      <c r="Q561" t="str">
        <f>IFERROR(VLOOKUP(O561, Index!$C$8:$D$58, 2, FALSE), "Not Found")</f>
        <v>Circular Economy</v>
      </c>
    </row>
    <row r="562" spans="1:17" x14ac:dyDescent="0.3">
      <c r="A562" t="str">
        <f>LEFT(Articles_collection_modified!A562, FIND(",", Articles_collection_modified!A562) - 1)</f>
        <v>Apptronikâ€™s humanoid robots take the first steps toward building themselves | TechCrunch</v>
      </c>
      <c r="B562" t="str">
        <f>MID(Articles_collection_modified!A562, FIND(",", Articles_collection_modified!A562) + 1, FIND(",", Articles_collection_modified!A562, FIND(",", Articles_collection_modified!A562) + 1) - FIND(",", Articles_collection_modified!A562) - 1)</f>
        <v>https://techcrunch.com/2025/02/25/apptroniks-humanoid-robots-take-the-first-steps-toward-building-themselves/</v>
      </c>
      <c r="C562" t="str">
        <f>IF(ISNUMBER(FIND(", vol",Articles_collection_modified!A562)), MID(Articles_collection_modified!A562, FIND(", vol", Articles_collection_modified!A562) + 5, FIND(",", Articles_collection_modified!A562, FIND(", vol", Articles_collection_modified!A562) + 5) - FIND(", vol", Articles_collection_modified!A562) - 5), MID(Articles_collection_modified!A562, FIND(",vol", Articles_collection_modified!A562) + 4, FIND(",", Articles_collection_modified!A562, FIND(",vol", Articles_collection_modified!A562) + 4) - FIND(",vol",Articles_collection_modified!A562) - 4))</f>
        <v>8</v>
      </c>
      <c r="D562" t="str">
        <f>IF(ISNUMBER(FIND(", 20", Articles_collection_modified!A562)), MID(Articles_collection_modified!A562, FIND(", 20", Articles_collection_modified!A562) + 2, FIND(",", Articles_collection_modified!A562, FIND(", 20", Articles_collection_modified!A562) + 2) - FIND(", 20", Articles_collection_modified!A562) - 2), MID(Articles_collection_modified!A562, FIND(",20", Articles_collection_modified!A562) + 1, FIND(",", Articles_collection_modified!A562, FIND(",20", Articles_collection_modified!A562) + 1) - FIND(",20", Articles_collection_modified!A562) - 1))</f>
        <v>2025-w09</v>
      </c>
      <c r="E562" t="str">
        <f t="shared" si="16"/>
        <v>2025</v>
      </c>
      <c r="F562" t="str">
        <f t="shared" si="17"/>
        <v>09</v>
      </c>
      <c r="G562" t="str" cm="1">
        <f t="array" ref="G562">_xlfn.TEXTJOIN(", ", TRUE, IF(ISNUMBER(SEARCH(Index!$A$8:$A$22, Articles_collection_modified!A562)), Index!$A$8:$A$22, ""))</f>
        <v>Robotics</v>
      </c>
      <c r="H562" t="str" cm="1">
        <f t="array" ref="H562">IFERROR(INDEX(Index!$A$8:$A$22, MATCH(TRUE, ISNUMBER(SEARCH(Index!$A$8:$A$22, Articles_collection_modified!A562)), 0)), "")</f>
        <v>Robotics</v>
      </c>
      <c r="I562" t="str" cm="1">
        <f t="array" ref="I562">IFERROR(INDEX(Index!$A$3:$A$5, MATCH(TRUE, ISNUMBER(SEARCH(Index!$A$3:$A$5, Articles_collection_modified!A562)), 0)), "")</f>
        <v>SEEP</v>
      </c>
      <c r="J562" t="str" cm="1">
        <f t="array" ref="J562">IFERROR(INDEX(Index!$A$25:$A$69, MATCH(TRUE, ISNUMBER(SEARCH(Index!$A$25:$A$69, Articles_collection_modified!A562)), 0)), "")</f>
        <v>partnership</v>
      </c>
      <c r="K562" t="str" cm="1">
        <f t="array" ref="K562">IFERROR(INDEX(Index!$C$3:$C$5, MATCH(TRUE, ISNUMBER(SEARCH(Index!$C$3:$C$5, Articles_collection_modified!A562)), 0)), "")</f>
        <v>H1</v>
      </c>
      <c r="L562" t="str" cm="1">
        <f t="array" ref="L562">_xlfn.TEXTJOIN(", ", TRUE, IF(ISNUMBER(SEARCH(Index!$C$8:$C$58, Articles_collection_modified!A562)), Index!$C$8:$C$58, ""))</f>
        <v>IPr-4</v>
      </c>
      <c r="M562" t="str" cm="1">
        <f t="array" ref="M562">_xlfn.TEXTJOIN(", ", TRUE, IFERROR(VLOOKUP(_xlfn.TEXTSPLIT(L562, ", "), Index!$C$8:$D$58, 2, FALSE), ""))</f>
        <v>Autonomus Intralofistic</v>
      </c>
      <c r="N562" t="str" cm="1">
        <f t="array" ref="N562">_xlfn.TEXTJOIN(", ", TRUE, _xlfn.UNIQUE(_xlfn.FILTERXML("&lt;t&gt;&lt;s&gt;" &amp; SUBSTITUTE(_xlfn.TEXTJOIN(", ", TRUE, _xlfn.UNIQUE(_xlfn._xlws.FILTER(IFERROR(VLOOKUP(LEFT(_xlfn.TEXTSPLIT(L562, ", "), FIND("-", _xlfn.TEXTSPLIT(L562, ", ")) - 1), Index!$F$8:$G$13, 2, FALSE), ""), IFERROR(VLOOKUP(LEFT(_xlfn.TEXTSPLIT(L562, ", "), FIND("-", _xlfn.TEXTSPLIT(L562, ", ")) - 1), Index!$F$8:$G$13, 2, FALSE), "") &lt;&gt; ""))), ", ", "&lt;/s&gt;&lt;s&gt;") &amp; "&lt;/s&gt;&lt;/t&gt;", "//s[normalize-space()]")))</f>
        <v>Intelligent Production</v>
      </c>
      <c r="O562" t="str" cm="1">
        <f t="array" ref="O562">IFERROR(INDEX(Index!$C$8:$C$58, MATCH(TRUE, ISNUMBER(SEARCH(Index!$C$8:$C$58, Articles_collection_modified!A562)), 0)), "")</f>
        <v>IPr-4</v>
      </c>
      <c r="P562" t="str">
        <f>IFERROR(VLOOKUP(LEFT(O562, FIND("-", O562)-1), Index!$F$8:$G$13, 2, FALSE), "Not Found")</f>
        <v>Intelligent Production</v>
      </c>
      <c r="Q562" t="str">
        <f>IFERROR(VLOOKUP(O562, Index!$C$8:$D$58, 2, FALSE), "Not Found")</f>
        <v>Autonomus Intralofistic</v>
      </c>
    </row>
    <row r="563" spans="1:17" x14ac:dyDescent="0.3">
      <c r="A563" t="str">
        <f>LEFT(Articles_collection_modified!A563, FIND(",", Articles_collection_modified!A563) - 1)</f>
        <v>Norsepower partners with Syroco to enhance wind-propulsion efficiency</v>
      </c>
      <c r="B563" t="str">
        <f>MID(Articles_collection_modified!A563, FIND(",", Articles_collection_modified!A563) + 1, FIND(",", Articles_collection_modified!A563, FIND(",", Articles_collection_modified!A563) + 1) - FIND(",", Articles_collection_modified!A563) - 1)</f>
        <v>https://www.ship-technology.com/news/norsepower-syroco-propulsion/?cf-view&amp;cf-closed</v>
      </c>
      <c r="C563" t="str">
        <f>IF(ISNUMBER(FIND(", vol",Articles_collection_modified!A563)), MID(Articles_collection_modified!A563, FIND(", vol", Articles_collection_modified!A563) + 5, FIND(",", Articles_collection_modified!A563, FIND(", vol", Articles_collection_modified!A563) + 5) - FIND(", vol", Articles_collection_modified!A563) - 5), MID(Articles_collection_modified!A563, FIND(",vol", Articles_collection_modified!A563) + 4, FIND(",", Articles_collection_modified!A563, FIND(",vol", Articles_collection_modified!A563) + 4) - FIND(",vol",Articles_collection_modified!A563) - 4))</f>
        <v>8</v>
      </c>
      <c r="D563" t="str">
        <f>IF(ISNUMBER(FIND(", 20", Articles_collection_modified!A563)), MID(Articles_collection_modified!A563, FIND(", 20", Articles_collection_modified!A563) + 2, FIND(",", Articles_collection_modified!A563, FIND(", 20", Articles_collection_modified!A563) + 2) - FIND(", 20", Articles_collection_modified!A563) - 2), MID(Articles_collection_modified!A563, FIND(",20", Articles_collection_modified!A563) + 1, FIND(",", Articles_collection_modified!A563, FIND(",20", Articles_collection_modified!A563) + 1) - FIND(",20", Articles_collection_modified!A563) - 1))</f>
        <v>2025-w09</v>
      </c>
      <c r="E563" t="str">
        <f t="shared" si="16"/>
        <v>2025</v>
      </c>
      <c r="F563" t="str">
        <f t="shared" si="17"/>
        <v>09</v>
      </c>
      <c r="G563" t="str" cm="1">
        <f t="array" ref="G563">_xlfn.TEXTJOIN(", ", TRUE, IF(ISNUMBER(SEARCH(Index!$A$8:$A$22, Articles_collection_modified!A563)), Index!$A$8:$A$22, ""))</f>
        <v>Maritime</v>
      </c>
      <c r="H563" t="str" cm="1">
        <f t="array" ref="H563">IFERROR(INDEX(Index!$A$8:$A$22, MATCH(TRUE, ISNUMBER(SEARCH(Index!$A$8:$A$22, Articles_collection_modified!A563)), 0)), "")</f>
        <v>Maritime</v>
      </c>
      <c r="I563" t="str" cm="1">
        <f t="array" ref="I563">IFERROR(INDEX(Index!$A$3:$A$5, MATCH(TRUE, ISNUMBER(SEARCH(Index!$A$3:$A$5, Articles_collection_modified!A563)), 0)), "")</f>
        <v>Technology</v>
      </c>
      <c r="J563" t="str" cm="1">
        <f t="array" ref="J563">IFERROR(INDEX(Index!$A$25:$A$69, MATCH(TRUE, ISNUMBER(SEARCH(Index!$A$25:$A$69, Articles_collection_modified!A563)), 0)), "")</f>
        <v>partnership</v>
      </c>
      <c r="K563" t="str" cm="1">
        <f t="array" ref="K563">IFERROR(INDEX(Index!$C$3:$C$5, MATCH(TRUE, ISNUMBER(SEARCH(Index!$C$3:$C$5, Articles_collection_modified!A563)), 0)), "")</f>
        <v>H2</v>
      </c>
      <c r="L563" t="str" cm="1">
        <f t="array" ref="L563">_xlfn.TEXTJOIN(", ", TRUE, IF(ISNUMBER(SEARCH(Index!$C$8:$C$58, Articles_collection_modified!A563)), Index!$C$8:$C$58, ""))</f>
        <v>SD-4, NB-1, NB-10</v>
      </c>
      <c r="M563" t="str" cm="1">
        <f t="array" ref="M563">_xlfn.TEXTJOIN(", ", TRUE, IFERROR(VLOOKUP(_xlfn.TEXTSPLIT(L563, ", "), Index!$C$8:$D$58, 2, FALSE), ""))</f>
        <v>Big Data Value Creation, Digital Platforms &amp; Marketplaces, Air &amp; Space</v>
      </c>
      <c r="N563" t="str" cm="1">
        <f t="array" ref="N563">_xlfn.TEXTJOIN(", ", TRUE, _xlfn.UNIQUE(_xlfn.FILTERXML("&lt;t&gt;&lt;s&gt;" &amp; SUBSTITUTE(_xlfn.TEXTJOIN(", ", TRUE, _xlfn.UNIQUE(_xlfn._xlws.FILTER(IFERROR(VLOOKUP(LEFT(_xlfn.TEXTSPLIT(L563, ", "), FIND("-", _xlfn.TEXTSPLIT(L563, ", ")) - 1), Index!$F$8:$G$13, 2, FALSE), ""), IFERROR(VLOOKUP(LEFT(_xlfn.TEXTSPLIT(L563, ", "), FIND("-", _xlfn.TEXTSPLIT(L563, ", ")) - 1), Index!$F$8:$G$13, 2, FALSE), "") &lt;&gt; ""))), ", ", "&lt;/s&gt;&lt;s&gt;") &amp; "&lt;/s&gt;&lt;/t&gt;", "//s[normalize-space()]")))</f>
        <v>Smart Data Usage, New Business</v>
      </c>
      <c r="O563" t="str" cm="1">
        <f t="array" ref="O563">IFERROR(INDEX(Index!$C$8:$C$58, MATCH(TRUE, ISNUMBER(SEARCH(Index!$C$8:$C$58, Articles_collection_modified!A563)), 0)), "")</f>
        <v>SD-4</v>
      </c>
      <c r="P563" t="str">
        <f>IFERROR(VLOOKUP(LEFT(O563, FIND("-", O563)-1), Index!$F$8:$G$13, 2, FALSE), "Not Found")</f>
        <v>Smart Data Usage</v>
      </c>
      <c r="Q563" t="str">
        <f>IFERROR(VLOOKUP(O563, Index!$C$8:$D$58, 2, FALSE), "Not Found")</f>
        <v>Big Data Value Creation</v>
      </c>
    </row>
    <row r="564" spans="1:17" x14ac:dyDescent="0.3">
      <c r="A564" t="str">
        <f>LEFT(Articles_collection_modified!A564, FIND(",", Articles_collection_modified!A564) - 1)</f>
        <v>Proteus Marine Renewables Installs Japanâ€™s First 1.1MW Tidal Turbine</v>
      </c>
      <c r="B564" t="str">
        <f>MID(Articles_collection_modified!A564, FIND(",", Articles_collection_modified!A564) + 1, FIND(",", Articles_collection_modified!A564, FIND(",", Articles_collection_modified!A564) + 1) - FIND(",", Articles_collection_modified!A564) - 1)</f>
        <v>https://proteusmr.com/2025/02/13/proteus-marine-renewables-installs-japans-first-1-1mw-tidal-turbine/</v>
      </c>
      <c r="C564" t="str">
        <f>IF(ISNUMBER(FIND(", vol",Articles_collection_modified!A564)), MID(Articles_collection_modified!A564, FIND(", vol", Articles_collection_modified!A564) + 5, FIND(",", Articles_collection_modified!A564, FIND(", vol", Articles_collection_modified!A564) + 5) - FIND(", vol", Articles_collection_modified!A564) - 5), MID(Articles_collection_modified!A564, FIND(",vol", Articles_collection_modified!A564) + 4, FIND(",", Articles_collection_modified!A564, FIND(",vol", Articles_collection_modified!A564) + 4) - FIND(",vol",Articles_collection_modified!A564) - 4))</f>
        <v>8</v>
      </c>
      <c r="D564" t="str">
        <f>IF(ISNUMBER(FIND(", 20", Articles_collection_modified!A564)), MID(Articles_collection_modified!A564, FIND(", 20", Articles_collection_modified!A564) + 2, FIND(",", Articles_collection_modified!A564, FIND(", 20", Articles_collection_modified!A564) + 2) - FIND(", 20", Articles_collection_modified!A564) - 2), MID(Articles_collection_modified!A564, FIND(",20", Articles_collection_modified!A564) + 1, FIND(",", Articles_collection_modified!A564, FIND(",20", Articles_collection_modified!A564) + 1) - FIND(",20", Articles_collection_modified!A564) - 1))</f>
        <v>2025-w08</v>
      </c>
      <c r="E564" t="str">
        <f t="shared" si="16"/>
        <v>2025</v>
      </c>
      <c r="F564" t="str">
        <f t="shared" si="17"/>
        <v>08</v>
      </c>
      <c r="G564" t="str" cm="1">
        <f t="array" ref="G564">_xlfn.TEXTJOIN(", ", TRUE, IF(ISNUMBER(SEARCH(Index!$A$8:$A$22, Articles_collection_modified!A564)), Index!$A$8:$A$22, ""))</f>
        <v>Industrial applications, Maritime</v>
      </c>
      <c r="H564" t="str" cm="1">
        <f t="array" ref="H564">IFERROR(INDEX(Index!$A$8:$A$22, MATCH(TRUE, ISNUMBER(SEARCH(Index!$A$8:$A$22, Articles_collection_modified!A564)), 0)), "")</f>
        <v>Industrial applications</v>
      </c>
      <c r="I564" t="str" cm="1">
        <f t="array" ref="I564">IFERROR(INDEX(Index!$A$3:$A$5, MATCH(TRUE, ISNUMBER(SEARCH(Index!$A$3:$A$5, Articles_collection_modified!A564)), 0)), "")</f>
        <v>product release</v>
      </c>
      <c r="J564" t="str" cm="1">
        <f t="array" ref="J564">IFERROR(INDEX(Index!$A$25:$A$69, MATCH(TRUE, ISNUMBER(SEARCH(Index!$A$25:$A$69, Articles_collection_modified!A564)), 0)), "")</f>
        <v>System</v>
      </c>
      <c r="K564" t="str" cm="1">
        <f t="array" ref="K564">IFERROR(INDEX(Index!$C$3:$C$5, MATCH(TRUE, ISNUMBER(SEARCH(Index!$C$3:$C$5, Articles_collection_modified!A564)), 0)), "")</f>
        <v>H1</v>
      </c>
      <c r="L564" t="str" cm="1">
        <f t="array" ref="L564">_xlfn.TEXTJOIN(", ", TRUE, IF(ISNUMBER(SEARCH(Index!$C$8:$C$58, Articles_collection_modified!A564)), Index!$C$8:$C$58, ""))</f>
        <v>ES-3, NB-6</v>
      </c>
      <c r="M564" t="str" cm="1">
        <f t="array" ref="M564">_xlfn.TEXTJOIN(", ", TRUE, IFERROR(VLOOKUP(_xlfn.TEXTSPLIT(L564, ", "), Index!$C$8:$D$58, 2, FALSE), ""))</f>
        <v>Sustainable Energy System, Green Energy System</v>
      </c>
      <c r="N564" t="str" cm="1">
        <f t="array" ref="N564">_xlfn.TEXTJOIN(", ", TRUE, _xlfn.UNIQUE(_xlfn.FILTERXML("&lt;t&gt;&lt;s&gt;" &amp; SUBSTITUTE(_xlfn.TEXTJOIN(", ", TRUE, _xlfn.UNIQUE(_xlfn._xlws.FILTER(IFERROR(VLOOKUP(LEFT(_xlfn.TEXTSPLIT(L564, ", "), FIND("-", _xlfn.TEXTSPLIT(L564, ", ")) - 1), Index!$F$8:$G$13, 2, FALSE), ""), IFERROR(VLOOKUP(LEFT(_xlfn.TEXTSPLIT(L564, ", "), FIND("-", _xlfn.TEXTSPLIT(L564, ", ")) - 1), Index!$F$8:$G$13, 2, FALSE), "") &lt;&gt; ""))), ", ", "&lt;/s&gt;&lt;s&gt;") &amp; "&lt;/s&gt;&lt;/t&gt;", "//s[normalize-space()]")))</f>
        <v>Ecological Sustainability, New Business</v>
      </c>
      <c r="O564" t="str" cm="1">
        <f t="array" ref="O564">IFERROR(INDEX(Index!$C$8:$C$58, MATCH(TRUE, ISNUMBER(SEARCH(Index!$C$8:$C$58, Articles_collection_modified!A564)), 0)), "")</f>
        <v>ES-3</v>
      </c>
      <c r="P564" t="str">
        <f>IFERROR(VLOOKUP(LEFT(O564, FIND("-", O564)-1), Index!$F$8:$G$13, 2, FALSE), "Not Found")</f>
        <v>Ecological Sustainability</v>
      </c>
      <c r="Q564" t="str">
        <f>IFERROR(VLOOKUP(O564, Index!$C$8:$D$58, 2, FALSE), "Not Found")</f>
        <v>Sustainable Energy System</v>
      </c>
    </row>
    <row r="565" spans="1:17" x14ac:dyDescent="0.3">
      <c r="A565" t="str">
        <f>LEFT(Articles_collection_modified!A565, FIND(",", Articles_collection_modified!A565) - 1)</f>
        <v>US humanoid robot developer raises $350m from backers including Google - Drives&amp;Controls</v>
      </c>
      <c r="B565" t="str">
        <f>MID(Articles_collection_modified!A565, FIND(",", Articles_collection_modified!A565) + 1, FIND(",", Articles_collection_modified!A565, FIND(",", Articles_collection_modified!A565) + 1) - FIND(",", Articles_collection_modified!A565) - 1)</f>
        <v>https://drivesncontrols.com/us-humanoid-robot-developer-raises-350m-from-backers-including-google/?utm_source=rss&amp;utm_medium=rss&amp;utm_campaign=us-humanoid-robot-developer-raises-350m-from-backers-including-google</v>
      </c>
      <c r="C565" t="str">
        <f>IF(ISNUMBER(FIND(", vol",Articles_collection_modified!A565)), MID(Articles_collection_modified!A565, FIND(", vol", Articles_collection_modified!A565) + 5, FIND(",", Articles_collection_modified!A565, FIND(", vol", Articles_collection_modified!A565) + 5) - FIND(", vol", Articles_collection_modified!A565) - 5), MID(Articles_collection_modified!A565, FIND(",vol", Articles_collection_modified!A565) + 4, FIND(",", Articles_collection_modified!A565, FIND(",vol", Articles_collection_modified!A565) + 4) - FIND(",vol",Articles_collection_modified!A565) - 4))</f>
        <v>8</v>
      </c>
      <c r="D565" t="str">
        <f>IF(ISNUMBER(FIND(", 20", Articles_collection_modified!A565)), MID(Articles_collection_modified!A565, FIND(", 20", Articles_collection_modified!A565) + 2, FIND(",", Articles_collection_modified!A565, FIND(", 20", Articles_collection_modified!A565) + 2) - FIND(", 20", Articles_collection_modified!A565) - 2), MID(Articles_collection_modified!A565, FIND(",20", Articles_collection_modified!A565) + 1, FIND(",", Articles_collection_modified!A565, FIND(",20", Articles_collection_modified!A565) + 1) - FIND(",20", Articles_collection_modified!A565) - 1))</f>
        <v>2025-w08</v>
      </c>
      <c r="E565" t="str">
        <f t="shared" si="16"/>
        <v>2025</v>
      </c>
      <c r="F565" t="str">
        <f t="shared" si="17"/>
        <v>08</v>
      </c>
      <c r="G565" t="str" cm="1">
        <f t="array" ref="G565">_xlfn.TEXTJOIN(", ", TRUE, IF(ISNUMBER(SEARCH(Index!$A$8:$A$22, Articles_collection_modified!A565)), Index!$A$8:$A$22, ""))</f>
        <v>Robotics</v>
      </c>
      <c r="H565" t="str" cm="1">
        <f t="array" ref="H565">IFERROR(INDEX(Index!$A$8:$A$22, MATCH(TRUE, ISNUMBER(SEARCH(Index!$A$8:$A$22, Articles_collection_modified!A565)), 0)), "")</f>
        <v>Robotics</v>
      </c>
      <c r="I565" t="str" cm="1">
        <f t="array" ref="I565">IFERROR(INDEX(Index!$A$3:$A$5, MATCH(TRUE, ISNUMBER(SEARCH(Index!$A$3:$A$5, Articles_collection_modified!A565)), 0)), "")</f>
        <v>SEEP</v>
      </c>
      <c r="J565" t="str" cm="1">
        <f t="array" ref="J565">IFERROR(INDEX(Index!$A$25:$A$69, MATCH(TRUE, ISNUMBER(SEARCH(Index!$A$25:$A$69, Articles_collection_modified!A565)), 0)), "")</f>
        <v>investment</v>
      </c>
      <c r="K565" t="str" cm="1">
        <f t="array" ref="K565">IFERROR(INDEX(Index!$C$3:$C$5, MATCH(TRUE, ISNUMBER(SEARCH(Index!$C$3:$C$5, Articles_collection_modified!A565)), 0)), "")</f>
        <v>H2</v>
      </c>
      <c r="L565" t="str" cm="1">
        <f t="array" ref="L565">_xlfn.TEXTJOIN(", ", TRUE, IF(ISNUMBER(SEARCH(Index!$C$8:$C$58, Articles_collection_modified!A565)), Index!$C$8:$C$58, ""))</f>
        <v>ES-3, IPr-2</v>
      </c>
      <c r="M565" t="str" cm="1">
        <f t="array" ref="M565">_xlfn.TEXTJOIN(", ", TRUE, IFERROR(VLOOKUP(_xlfn.TEXTSPLIT(L565, ", "), Index!$C$8:$D$58, 2, FALSE), ""))</f>
        <v>Sustainable Energy System, Advanced Robotics</v>
      </c>
      <c r="N565" t="str" cm="1">
        <f t="array" ref="N565">_xlfn.TEXTJOIN(", ", TRUE, _xlfn.UNIQUE(_xlfn.FILTERXML("&lt;t&gt;&lt;s&gt;" &amp; SUBSTITUTE(_xlfn.TEXTJOIN(", ", TRUE, _xlfn.UNIQUE(_xlfn._xlws.FILTER(IFERROR(VLOOKUP(LEFT(_xlfn.TEXTSPLIT(L565, ", "), FIND("-", _xlfn.TEXTSPLIT(L565, ", ")) - 1), Index!$F$8:$G$13, 2, FALSE), ""), IFERROR(VLOOKUP(LEFT(_xlfn.TEXTSPLIT(L565, ", "), FIND("-", _xlfn.TEXTSPLIT(L565, ", ")) - 1), Index!$F$8:$G$13, 2, FALSE), "") &lt;&gt; ""))), ", ", "&lt;/s&gt;&lt;s&gt;") &amp; "&lt;/s&gt;&lt;/t&gt;", "//s[normalize-space()]")))</f>
        <v>Ecological Sustainability, Intelligent Production</v>
      </c>
      <c r="O565" t="str" cm="1">
        <f t="array" ref="O565">IFERROR(INDEX(Index!$C$8:$C$58, MATCH(TRUE, ISNUMBER(SEARCH(Index!$C$8:$C$58, Articles_collection_modified!A565)), 0)), "")</f>
        <v>ES-3</v>
      </c>
      <c r="P565" t="str">
        <f>IFERROR(VLOOKUP(LEFT(O565, FIND("-", O565)-1), Index!$F$8:$G$13, 2, FALSE), "Not Found")</f>
        <v>Ecological Sustainability</v>
      </c>
      <c r="Q565" t="str">
        <f>IFERROR(VLOOKUP(O565, Index!$C$8:$D$58, 2, FALSE), "Not Found")</f>
        <v>Sustainable Energy System</v>
      </c>
    </row>
    <row r="566" spans="1:17" x14ac:dyDescent="0.3">
      <c r="A566" t="str">
        <f>LEFT(Articles_collection_modified!A566, FIND(",", Articles_collection_modified!A566) - 1)</f>
        <v>Claas unveils new AXOS 3 tractors | Industrial Vehicle Technology International</v>
      </c>
      <c r="B566" t="str">
        <f>MID(Articles_collection_modified!A566, FIND(",", Articles_collection_modified!A566) + 1, FIND(",", Articles_collection_modified!A566, FIND(",", Articles_collection_modified!A566) + 1) - FIND(",", Articles_collection_modified!A566) - 1)</f>
        <v>https://www.ivtinternational.com/news/agriculture/claas-unveils-new-axos-3-tractors.html</v>
      </c>
      <c r="C566" t="str">
        <f>IF(ISNUMBER(FIND(", vol",Articles_collection_modified!A566)), MID(Articles_collection_modified!A566, FIND(", vol", Articles_collection_modified!A566) + 5, FIND(",", Articles_collection_modified!A566, FIND(", vol", Articles_collection_modified!A566) + 5) - FIND(", vol", Articles_collection_modified!A566) - 5), MID(Articles_collection_modified!A566, FIND(",vol", Articles_collection_modified!A566) + 4, FIND(",", Articles_collection_modified!A566, FIND(",vol", Articles_collection_modified!A566) + 4) - FIND(",vol",Articles_collection_modified!A566) - 4))</f>
        <v>8</v>
      </c>
      <c r="D566" t="str">
        <f>IF(ISNUMBER(FIND(", 20", Articles_collection_modified!A566)), MID(Articles_collection_modified!A566, FIND(", 20", Articles_collection_modified!A566) + 2, FIND(",", Articles_collection_modified!A566, FIND(", 20", Articles_collection_modified!A566) + 2) - FIND(", 20", Articles_collection_modified!A566) - 2), MID(Articles_collection_modified!A566, FIND(",20", Articles_collection_modified!A566) + 1, FIND(",", Articles_collection_modified!A566, FIND(",20", Articles_collection_modified!A566) + 1) - FIND(",20", Articles_collection_modified!A566) - 1))</f>
        <v>2025-w08</v>
      </c>
      <c r="E566" t="str">
        <f t="shared" si="16"/>
        <v>2025</v>
      </c>
      <c r="F566" t="str">
        <f t="shared" si="17"/>
        <v>08</v>
      </c>
      <c r="G566" t="str" cm="1">
        <f t="array" ref="G566">_xlfn.TEXTJOIN(", ", TRUE, IF(ISNUMBER(SEARCH(Index!$A$8:$A$22, Articles_collection_modified!A566)), Index!$A$8:$A$22, ""))</f>
        <v>Mobile</v>
      </c>
      <c r="H566" t="str" cm="1">
        <f t="array" ref="H566">IFERROR(INDEX(Index!$A$8:$A$22, MATCH(TRUE, ISNUMBER(SEARCH(Index!$A$8:$A$22, Articles_collection_modified!A566)), 0)), "")</f>
        <v>Mobile</v>
      </c>
      <c r="I566" t="str" cm="1">
        <f t="array" ref="I566">IFERROR(INDEX(Index!$A$3:$A$5, MATCH(TRUE, ISNUMBER(SEARCH(Index!$A$3:$A$5, Articles_collection_modified!A566)), 0)), "")</f>
        <v>product release</v>
      </c>
      <c r="J566" t="str" cm="1">
        <f t="array" ref="J566">IFERROR(INDEX(Index!$A$25:$A$69, MATCH(TRUE, ISNUMBER(SEARCH(Index!$A$25:$A$69, Articles_collection_modified!A566)), 0)), "")</f>
        <v>System</v>
      </c>
      <c r="K566" t="str" cm="1">
        <f t="array" ref="K566">IFERROR(INDEX(Index!$C$3:$C$5, MATCH(TRUE, ISNUMBER(SEARCH(Index!$C$3:$C$5, Articles_collection_modified!A566)), 0)), "")</f>
        <v>H1</v>
      </c>
      <c r="L566" t="str" cm="1">
        <f t="array" ref="L566">_xlfn.TEXTJOIN(", ", TRUE, IF(ISNUMBER(SEARCH(Index!$C$8:$C$58, Articles_collection_modified!A566)), Index!$C$8:$C$58, ""))</f>
        <v>ES-2, HA-3</v>
      </c>
      <c r="M566" t="str" cm="1">
        <f t="array" ref="M566">_xlfn.TEXTJOIN(", ", TRUE, IFERROR(VLOOKUP(_xlfn.TEXTSPLIT(L566, ", "), Index!$C$8:$D$58, 2, FALSE), ""))</f>
        <v>Enhanced Emission Policy, Smart Farming</v>
      </c>
      <c r="N566" t="str" cm="1">
        <f t="array" ref="N566">_xlfn.TEXTJOIN(", ", TRUE, _xlfn.UNIQUE(_xlfn.FILTERXML("&lt;t&gt;&lt;s&gt;" &amp; SUBSTITUTE(_xlfn.TEXTJOIN(", ", TRUE, _xlfn.UNIQUE(_xlfn._xlws.FILTER(IFERROR(VLOOKUP(LEFT(_xlfn.TEXTSPLIT(L566, ", "), FIND("-", _xlfn.TEXTSPLIT(L566, ", ")) - 1), Index!$F$8:$G$13, 2, FALSE), ""), IFERROR(VLOOKUP(LEFT(_xlfn.TEXTSPLIT(L566, ", "), FIND("-", _xlfn.TEXTSPLIT(L566, ", ")) - 1), Index!$F$8:$G$13, 2, FALSE), "") &lt;&gt; ""))), ", ", "&lt;/s&gt;&lt;s&gt;") &amp; "&lt;/s&gt;&lt;/t&gt;", "//s[normalize-space()]")))</f>
        <v>Ecological Sustainability, Hydraulic Applications Ecosystem</v>
      </c>
      <c r="O566" t="str" cm="1">
        <f t="array" ref="O566">IFERROR(INDEX(Index!$C$8:$C$58, MATCH(TRUE, ISNUMBER(SEARCH(Index!$C$8:$C$58, Articles_collection_modified!A566)), 0)), "")</f>
        <v>ES-2</v>
      </c>
      <c r="P566" t="str">
        <f>IFERROR(VLOOKUP(LEFT(O566, FIND("-", O566)-1), Index!$F$8:$G$13, 2, FALSE), "Not Found")</f>
        <v>Ecological Sustainability</v>
      </c>
      <c r="Q566" t="str">
        <f>IFERROR(VLOOKUP(O566, Index!$C$8:$D$58, 2, FALSE), "Not Found")</f>
        <v>Enhanced Emission Policy</v>
      </c>
    </row>
    <row r="567" spans="1:17" x14ac:dyDescent="0.3">
      <c r="A567" t="str">
        <f>LEFT(Articles_collection_modified!A567, FIND(",", Articles_collection_modified!A567) - 1)</f>
        <v>Rosco NV55 Self-Propelled Broom : CEG</v>
      </c>
      <c r="B567" t="str">
        <f>MID(Articles_collection_modified!A567, FIND(",", Articles_collection_modified!A567) + 1, FIND(",", Articles_collection_modified!A567, FIND(",", Articles_collection_modified!A567) + 1) - FIND(",", Articles_collection_modified!A567) - 1)</f>
        <v>https://www.constructionequipmentguide.com/rosco-nv55-self-propelled-broom/67239</v>
      </c>
      <c r="C567" t="str">
        <f>IF(ISNUMBER(FIND(", vol",Articles_collection_modified!A567)), MID(Articles_collection_modified!A567, FIND(", vol", Articles_collection_modified!A567) + 5, FIND(",", Articles_collection_modified!A567, FIND(", vol", Articles_collection_modified!A567) + 5) - FIND(", vol", Articles_collection_modified!A567) - 5), MID(Articles_collection_modified!A567, FIND(",vol", Articles_collection_modified!A567) + 4, FIND(",", Articles_collection_modified!A567, FIND(",vol", Articles_collection_modified!A567) + 4) - FIND(",vol",Articles_collection_modified!A567) - 4))</f>
        <v>8</v>
      </c>
      <c r="D567" t="str">
        <f>IF(ISNUMBER(FIND(", 20", Articles_collection_modified!A567)), MID(Articles_collection_modified!A567, FIND(", 20", Articles_collection_modified!A567) + 2, FIND(",", Articles_collection_modified!A567, FIND(", 20", Articles_collection_modified!A567) + 2) - FIND(", 20", Articles_collection_modified!A567) - 2), MID(Articles_collection_modified!A567, FIND(",20", Articles_collection_modified!A567) + 1, FIND(",", Articles_collection_modified!A567, FIND(",20", Articles_collection_modified!A567) + 1) - FIND(",20", Articles_collection_modified!A567) - 1))</f>
        <v>2025-w08</v>
      </c>
      <c r="E567" t="str">
        <f t="shared" si="16"/>
        <v>2025</v>
      </c>
      <c r="F567" t="str">
        <f t="shared" si="17"/>
        <v>08</v>
      </c>
      <c r="G567" t="str" cm="1">
        <f t="array" ref="G567">_xlfn.TEXTJOIN(", ", TRUE, IF(ISNUMBER(SEARCH(Index!$A$8:$A$22, Articles_collection_modified!A567)), Index!$A$8:$A$22, ""))</f>
        <v>Mobile</v>
      </c>
      <c r="H567" t="str" cm="1">
        <f t="array" ref="H567">IFERROR(INDEX(Index!$A$8:$A$22, MATCH(TRUE, ISNUMBER(SEARCH(Index!$A$8:$A$22, Articles_collection_modified!A567)), 0)), "")</f>
        <v>Mobile</v>
      </c>
      <c r="I567" t="str" cm="1">
        <f t="array" ref="I567">IFERROR(INDEX(Index!$A$3:$A$5, MATCH(TRUE, ISNUMBER(SEARCH(Index!$A$3:$A$5, Articles_collection_modified!A567)), 0)), "")</f>
        <v>product release</v>
      </c>
      <c r="J567" t="str" cm="1">
        <f t="array" ref="J567">IFERROR(INDEX(Index!$A$25:$A$69, MATCH(TRUE, ISNUMBER(SEARCH(Index!$A$25:$A$69, Articles_collection_modified!A567)), 0)), "")</f>
        <v>System</v>
      </c>
      <c r="K567" t="str" cm="1">
        <f t="array" ref="K567">IFERROR(INDEX(Index!$C$3:$C$5, MATCH(TRUE, ISNUMBER(SEARCH(Index!$C$3:$C$5, Articles_collection_modified!A567)), 0)), "")</f>
        <v>H1</v>
      </c>
      <c r="L567" t="str" cm="1">
        <f t="array" ref="L567">_xlfn.TEXTJOIN(", ", TRUE, IF(ISNUMBER(SEARCH(Index!$C$8:$C$58, Articles_collection_modified!A567)), Index!$C$8:$C$58, ""))</f>
        <v>HA-1</v>
      </c>
      <c r="M567" t="str" cm="1">
        <f t="array" ref="M567">_xlfn.TEXTJOIN(", ", TRUE, IFERROR(VLOOKUP(_xlfn.TEXTSPLIT(L567, ", "), Index!$C$8:$D$58, 2, FALSE), ""))</f>
        <v>Green &amp; Connected Construction site</v>
      </c>
      <c r="N567" t="str" cm="1">
        <f t="array" ref="N567">_xlfn.TEXTJOIN(", ", TRUE, _xlfn.UNIQUE(_xlfn.FILTERXML("&lt;t&gt;&lt;s&gt;" &amp; SUBSTITUTE(_xlfn.TEXTJOIN(", ", TRUE, _xlfn.UNIQUE(_xlfn._xlws.FILTER(IFERROR(VLOOKUP(LEFT(_xlfn.TEXTSPLIT(L567, ", "), FIND("-", _xlfn.TEXTSPLIT(L567, ", ")) - 1), Index!$F$8:$G$13, 2, FALSE), ""), IFERROR(VLOOKUP(LEFT(_xlfn.TEXTSPLIT(L567, ", "), FIND("-", _xlfn.TEXTSPLIT(L567, ", ")) - 1), Index!$F$8:$G$13, 2, FALSE), "") &lt;&gt; ""))), ", ", "&lt;/s&gt;&lt;s&gt;") &amp; "&lt;/s&gt;&lt;/t&gt;", "//s[normalize-space()]")))</f>
        <v>Hydraulic Applications Ecosystem</v>
      </c>
      <c r="O567" t="str" cm="1">
        <f t="array" ref="O567">IFERROR(INDEX(Index!$C$8:$C$58, MATCH(TRUE, ISNUMBER(SEARCH(Index!$C$8:$C$58, Articles_collection_modified!A567)), 0)), "")</f>
        <v>HA-1</v>
      </c>
      <c r="P567" t="str">
        <f>IFERROR(VLOOKUP(LEFT(O567, FIND("-", O567)-1), Index!$F$8:$G$13, 2, FALSE), "Not Found")</f>
        <v>Hydraulic Applications Ecosystem</v>
      </c>
      <c r="Q567" t="str">
        <f>IFERROR(VLOOKUP(O567, Index!$C$8:$D$58, 2, FALSE), "Not Found")</f>
        <v>Green &amp; Connected Construction site</v>
      </c>
    </row>
    <row r="568" spans="1:17" x14ac:dyDescent="0.3">
      <c r="A568" t="str">
        <f>LEFT(Articles_collection_modified!A568, FIND(",", Articles_collection_modified!A568) - 1)</f>
        <v>LeeBoy Introduces 8680 Asphalt Paver : CEG</v>
      </c>
      <c r="B568" t="str">
        <f>MID(Articles_collection_modified!A568, FIND(",", Articles_collection_modified!A568) + 1, FIND(",", Articles_collection_modified!A568, FIND(",", Articles_collection_modified!A568) + 1) - FIND(",", Articles_collection_modified!A568) - 1)</f>
        <v>https://www.constructionequipmentguide.com/leeboy-introduces-8680-asphalt-paver/67238</v>
      </c>
      <c r="C568" t="str">
        <f>IF(ISNUMBER(FIND(", vol",Articles_collection_modified!A568)), MID(Articles_collection_modified!A568, FIND(", vol", Articles_collection_modified!A568) + 5, FIND(",", Articles_collection_modified!A568, FIND(", vol", Articles_collection_modified!A568) + 5) - FIND(", vol", Articles_collection_modified!A568) - 5), MID(Articles_collection_modified!A568, FIND(",vol", Articles_collection_modified!A568) + 4, FIND(",", Articles_collection_modified!A568, FIND(",vol", Articles_collection_modified!A568) + 4) - FIND(",vol",Articles_collection_modified!A568) - 4))</f>
        <v>8</v>
      </c>
      <c r="D568" t="str">
        <f>IF(ISNUMBER(FIND(", 20", Articles_collection_modified!A568)), MID(Articles_collection_modified!A568, FIND(", 20", Articles_collection_modified!A568) + 2, FIND(",", Articles_collection_modified!A568, FIND(", 20", Articles_collection_modified!A568) + 2) - FIND(", 20", Articles_collection_modified!A568) - 2), MID(Articles_collection_modified!A568, FIND(",20", Articles_collection_modified!A568) + 1, FIND(",", Articles_collection_modified!A568, FIND(",20", Articles_collection_modified!A568) + 1) - FIND(",20", Articles_collection_modified!A568) - 1))</f>
        <v>2025-w08</v>
      </c>
      <c r="E568" t="str">
        <f t="shared" si="16"/>
        <v>2025</v>
      </c>
      <c r="F568" t="str">
        <f t="shared" si="17"/>
        <v>08</v>
      </c>
      <c r="G568" t="str" cm="1">
        <f t="array" ref="G568">_xlfn.TEXTJOIN(", ", TRUE, IF(ISNUMBER(SEARCH(Index!$A$8:$A$22, Articles_collection_modified!A568)), Index!$A$8:$A$22, ""))</f>
        <v>Mobile</v>
      </c>
      <c r="H568" t="str" cm="1">
        <f t="array" ref="H568">IFERROR(INDEX(Index!$A$8:$A$22, MATCH(TRUE, ISNUMBER(SEARCH(Index!$A$8:$A$22, Articles_collection_modified!A568)), 0)), "")</f>
        <v>Mobile</v>
      </c>
      <c r="I568" t="str" cm="1">
        <f t="array" ref="I568">IFERROR(INDEX(Index!$A$3:$A$5, MATCH(TRUE, ISNUMBER(SEARCH(Index!$A$3:$A$5, Articles_collection_modified!A568)), 0)), "")</f>
        <v>product release</v>
      </c>
      <c r="J568" t="str" cm="1">
        <f t="array" ref="J568">IFERROR(INDEX(Index!$A$25:$A$69, MATCH(TRUE, ISNUMBER(SEARCH(Index!$A$25:$A$69, Articles_collection_modified!A568)), 0)), "")</f>
        <v>System</v>
      </c>
      <c r="K568" t="str" cm="1">
        <f t="array" ref="K568">IFERROR(INDEX(Index!$C$3:$C$5, MATCH(TRUE, ISNUMBER(SEARCH(Index!$C$3:$C$5, Articles_collection_modified!A568)), 0)), "")</f>
        <v>H3</v>
      </c>
      <c r="L568" t="str" cm="1">
        <f t="array" ref="L568">_xlfn.TEXTJOIN(", ", TRUE, IF(ISNUMBER(SEARCH(Index!$C$8:$C$58, Articles_collection_modified!A568)), Index!$C$8:$C$58, ""))</f>
        <v>HA-1</v>
      </c>
      <c r="M568" t="str" cm="1">
        <f t="array" ref="M568">_xlfn.TEXTJOIN(", ", TRUE, IFERROR(VLOOKUP(_xlfn.TEXTSPLIT(L568, ", "), Index!$C$8:$D$58, 2, FALSE), ""))</f>
        <v>Green &amp; Connected Construction site</v>
      </c>
      <c r="N568" t="str" cm="1">
        <f t="array" ref="N568">_xlfn.TEXTJOIN(", ", TRUE, _xlfn.UNIQUE(_xlfn.FILTERXML("&lt;t&gt;&lt;s&gt;" &amp; SUBSTITUTE(_xlfn.TEXTJOIN(", ", TRUE, _xlfn.UNIQUE(_xlfn._xlws.FILTER(IFERROR(VLOOKUP(LEFT(_xlfn.TEXTSPLIT(L568, ", "), FIND("-", _xlfn.TEXTSPLIT(L568, ", ")) - 1), Index!$F$8:$G$13, 2, FALSE), ""), IFERROR(VLOOKUP(LEFT(_xlfn.TEXTSPLIT(L568, ", "), FIND("-", _xlfn.TEXTSPLIT(L568, ", ")) - 1), Index!$F$8:$G$13, 2, FALSE), "") &lt;&gt; ""))), ", ", "&lt;/s&gt;&lt;s&gt;") &amp; "&lt;/s&gt;&lt;/t&gt;", "//s[normalize-space()]")))</f>
        <v>Hydraulic Applications Ecosystem</v>
      </c>
      <c r="O568" t="str" cm="1">
        <f t="array" ref="O568">IFERROR(INDEX(Index!$C$8:$C$58, MATCH(TRUE, ISNUMBER(SEARCH(Index!$C$8:$C$58, Articles_collection_modified!A568)), 0)), "")</f>
        <v>HA-1</v>
      </c>
      <c r="P568" t="str">
        <f>IFERROR(VLOOKUP(LEFT(O568, FIND("-", O568)-1), Index!$F$8:$G$13, 2, FALSE), "Not Found")</f>
        <v>Hydraulic Applications Ecosystem</v>
      </c>
      <c r="Q568" t="str">
        <f>IFERROR(VLOOKUP(O568, Index!$C$8:$D$58, 2, FALSE), "Not Found")</f>
        <v>Green &amp; Connected Construction site</v>
      </c>
    </row>
    <row r="569" spans="1:17" x14ac:dyDescent="0.3">
      <c r="A569" t="str">
        <f>LEFT(Articles_collection_modified!A569, FIND(",", Articles_collection_modified!A569) - 1)</f>
        <v>Sandvik to provide real-time crushing data to African operators</v>
      </c>
      <c r="B569" t="str">
        <f>MID(Articles_collection_modified!A569, FIND(",", Articles_collection_modified!A569) + 1, FIND(",", Articles_collection_modified!A569, FIND(",", Articles_collection_modified!A569) + 1) - FIND(",", Articles_collection_modified!A569) - 1)</f>
        <v>https://im-mining.com/2025/02/17/sandvik-brings-remote-monitoring-service-offering-for-crushers-to-africa/</v>
      </c>
      <c r="C569" t="str">
        <f>IF(ISNUMBER(FIND(", vol",Articles_collection_modified!A569)), MID(Articles_collection_modified!A569, FIND(", vol", Articles_collection_modified!A569) + 5, FIND(",", Articles_collection_modified!A569, FIND(", vol", Articles_collection_modified!A569) + 5) - FIND(", vol", Articles_collection_modified!A569) - 5), MID(Articles_collection_modified!A569, FIND(",vol", Articles_collection_modified!A569) + 4, FIND(",", Articles_collection_modified!A569, FIND(",vol", Articles_collection_modified!A569) + 4) - FIND(",vol",Articles_collection_modified!A569) - 4))</f>
        <v>8</v>
      </c>
      <c r="D569" t="str">
        <f>IF(ISNUMBER(FIND(", 20", Articles_collection_modified!A569)), MID(Articles_collection_modified!A569, FIND(", 20", Articles_collection_modified!A569) + 2, FIND(",", Articles_collection_modified!A569, FIND(", 20", Articles_collection_modified!A569) + 2) - FIND(", 20", Articles_collection_modified!A569) - 2), MID(Articles_collection_modified!A569, FIND(",20", Articles_collection_modified!A569) + 1, FIND(",", Articles_collection_modified!A569, FIND(",20", Articles_collection_modified!A569) + 1) - FIND(",20", Articles_collection_modified!A569) - 1))</f>
        <v>2025-w08</v>
      </c>
      <c r="E569" t="str">
        <f t="shared" si="16"/>
        <v>2025</v>
      </c>
      <c r="F569" t="str">
        <f t="shared" si="17"/>
        <v>08</v>
      </c>
      <c r="G569" t="str" cm="1">
        <f t="array" ref="G569">_xlfn.TEXTJOIN(", ", TRUE, IF(ISNUMBER(SEARCH(Index!$A$8:$A$22, Articles_collection_modified!A569)), Index!$A$8:$A$22, ""))</f>
        <v>Industrial applications</v>
      </c>
      <c r="H569" t="str" cm="1">
        <f t="array" ref="H569">IFERROR(INDEX(Index!$A$8:$A$22, MATCH(TRUE, ISNUMBER(SEARCH(Index!$A$8:$A$22, Articles_collection_modified!A569)), 0)), "")</f>
        <v>Industrial applications</v>
      </c>
      <c r="I569" t="str" cm="1">
        <f t="array" ref="I569">IFERROR(INDEX(Index!$A$3:$A$5, MATCH(TRUE, ISNUMBER(SEARCH(Index!$A$3:$A$5, Articles_collection_modified!A569)), 0)), "")</f>
        <v>product release</v>
      </c>
      <c r="J569" t="str" cm="1">
        <f t="array" ref="J569">IFERROR(INDEX(Index!$A$25:$A$69, MATCH(TRUE, ISNUMBER(SEARCH(Index!$A$25:$A$69, Articles_collection_modified!A569)), 0)), "")</f>
        <v>Service</v>
      </c>
      <c r="K569" t="str" cm="1">
        <f t="array" ref="K569">IFERROR(INDEX(Index!$C$3:$C$5, MATCH(TRUE, ISNUMBER(SEARCH(Index!$C$3:$C$5, Articles_collection_modified!A569)), 0)), "")</f>
        <v>H1</v>
      </c>
      <c r="L569" t="str" cm="1">
        <f t="array" ref="L569">_xlfn.TEXTJOIN(", ", TRUE, IF(ISNUMBER(SEARCH(Index!$C$8:$C$58, Articles_collection_modified!A569)), Index!$C$8:$C$58, ""))</f>
        <v>HA-8</v>
      </c>
      <c r="M569" t="str" cm="1">
        <f t="array" ref="M569">_xlfn.TEXTJOIN(", ", TRUE, IFERROR(VLOOKUP(_xlfn.TEXTSPLIT(L569, ", "), Index!$C$8:$D$58, 2, FALSE), ""))</f>
        <v>Sustainable Mining</v>
      </c>
      <c r="N569" t="str" cm="1">
        <f t="array" ref="N569">_xlfn.TEXTJOIN(", ", TRUE, _xlfn.UNIQUE(_xlfn.FILTERXML("&lt;t&gt;&lt;s&gt;" &amp; SUBSTITUTE(_xlfn.TEXTJOIN(", ", TRUE, _xlfn.UNIQUE(_xlfn._xlws.FILTER(IFERROR(VLOOKUP(LEFT(_xlfn.TEXTSPLIT(L569, ", "), FIND("-", _xlfn.TEXTSPLIT(L569, ", ")) - 1), Index!$F$8:$G$13, 2, FALSE), ""), IFERROR(VLOOKUP(LEFT(_xlfn.TEXTSPLIT(L569, ", "), FIND("-", _xlfn.TEXTSPLIT(L569, ", ")) - 1), Index!$F$8:$G$13, 2, FALSE), "") &lt;&gt; ""))), ", ", "&lt;/s&gt;&lt;s&gt;") &amp; "&lt;/s&gt;&lt;/t&gt;", "//s[normalize-space()]")))</f>
        <v>Hydraulic Applications Ecosystem</v>
      </c>
      <c r="O569" t="str" cm="1">
        <f t="array" ref="O569">IFERROR(INDEX(Index!$C$8:$C$58, MATCH(TRUE, ISNUMBER(SEARCH(Index!$C$8:$C$58, Articles_collection_modified!A569)), 0)), "")</f>
        <v>HA-8</v>
      </c>
      <c r="P569" t="str">
        <f>IFERROR(VLOOKUP(LEFT(O569, FIND("-", O569)-1), Index!$F$8:$G$13, 2, FALSE), "Not Found")</f>
        <v>Hydraulic Applications Ecosystem</v>
      </c>
      <c r="Q569" t="str">
        <f>IFERROR(VLOOKUP(O569, Index!$C$8:$D$58, 2, FALSE), "Not Found")</f>
        <v>Sustainable Mining</v>
      </c>
    </row>
    <row r="570" spans="1:17" x14ac:dyDescent="0.3">
      <c r="A570" t="str">
        <f>LEFT(Articles_collection_modified!A570, FIND(",", Articles_collection_modified!A570) - 1)</f>
        <v>Hurtigruten acquired by investor consortium receives â‚¬400m capital investment for growth</v>
      </c>
      <c r="B570" t="str">
        <f>MID(Articles_collection_modified!A570, FIND(",", Articles_collection_modified!A570) + 1, FIND(",", Articles_collection_modified!A570, FIND(",", Articles_collection_modified!A570) + 1) - FIND(",", Articles_collection_modified!A570) - 1)</f>
        <v>https://www.ship-technology.com/news/hurtigruten-consortium-capital-investment-growth/?cf-view</v>
      </c>
      <c r="C570" t="str">
        <f>IF(ISNUMBER(FIND(", vol",Articles_collection_modified!A570)), MID(Articles_collection_modified!A570, FIND(", vol", Articles_collection_modified!A570) + 5, FIND(",", Articles_collection_modified!A570, FIND(", vol", Articles_collection_modified!A570) + 5) - FIND(", vol", Articles_collection_modified!A570) - 5), MID(Articles_collection_modified!A570, FIND(",vol", Articles_collection_modified!A570) + 4, FIND(",", Articles_collection_modified!A570, FIND(",vol", Articles_collection_modified!A570) + 4) - FIND(",vol",Articles_collection_modified!A570) - 4))</f>
        <v>8</v>
      </c>
      <c r="D570" t="str">
        <f>IF(ISNUMBER(FIND(", 20", Articles_collection_modified!A570)), MID(Articles_collection_modified!A570, FIND(", 20", Articles_collection_modified!A570) + 2, FIND(",", Articles_collection_modified!A570, FIND(", 20", Articles_collection_modified!A570) + 2) - FIND(", 20", Articles_collection_modified!A570) - 2), MID(Articles_collection_modified!A570, FIND(",20", Articles_collection_modified!A570) + 1, FIND(",", Articles_collection_modified!A570, FIND(",20", Articles_collection_modified!A570) + 1) - FIND(",20", Articles_collection_modified!A570) - 1))</f>
        <v>2025-w08</v>
      </c>
      <c r="E570" t="str">
        <f t="shared" si="16"/>
        <v>2025</v>
      </c>
      <c r="F570" t="str">
        <f t="shared" si="17"/>
        <v>08</v>
      </c>
      <c r="G570" t="str" cm="1">
        <f t="array" ref="G570">_xlfn.TEXTJOIN(", ", TRUE, IF(ISNUMBER(SEARCH(Index!$A$8:$A$22, Articles_collection_modified!A570)), Index!$A$8:$A$22, ""))</f>
        <v>Maritime</v>
      </c>
      <c r="H570" t="str" cm="1">
        <f t="array" ref="H570">IFERROR(INDEX(Index!$A$8:$A$22, MATCH(TRUE, ISNUMBER(SEARCH(Index!$A$8:$A$22, Articles_collection_modified!A570)), 0)), "")</f>
        <v>Maritime</v>
      </c>
      <c r="I570" t="str" cm="1">
        <f t="array" ref="I570">IFERROR(INDEX(Index!$A$3:$A$5, MATCH(TRUE, ISNUMBER(SEARCH(Index!$A$3:$A$5, Articles_collection_modified!A570)), 0)), "")</f>
        <v>Technology</v>
      </c>
      <c r="J570" t="str" cm="1">
        <f t="array" ref="J570">IFERROR(INDEX(Index!$A$25:$A$69, MATCH(TRUE, ISNUMBER(SEARCH(Index!$A$25:$A$69, Articles_collection_modified!A570)), 0)), "")</f>
        <v>investment</v>
      </c>
      <c r="K570" t="str" cm="1">
        <f t="array" ref="K570">IFERROR(INDEX(Index!$C$3:$C$5, MATCH(TRUE, ISNUMBER(SEARCH(Index!$C$3:$C$5, Articles_collection_modified!A570)), 0)), "")</f>
        <v>H2</v>
      </c>
      <c r="L570" t="str" cm="1">
        <f t="array" ref="L570">_xlfn.TEXTJOIN(", ", TRUE, IF(ISNUMBER(SEARCH(Index!$C$8:$C$58, Articles_collection_modified!A570)), Index!$C$8:$C$58, ""))</f>
        <v>ES-2, NB-8</v>
      </c>
      <c r="M570" t="str" cm="1">
        <f t="array" ref="M570">_xlfn.TEXTJOIN(", ", TRUE, IFERROR(VLOOKUP(_xlfn.TEXTSPLIT(L570, ", "), Index!$C$8:$D$58, 2, FALSE), ""))</f>
        <v>Enhanced Emission Policy, Sustainaible Maritime Applications</v>
      </c>
      <c r="N570" t="str" cm="1">
        <f t="array" ref="N570">_xlfn.TEXTJOIN(", ", TRUE, _xlfn.UNIQUE(_xlfn.FILTERXML("&lt;t&gt;&lt;s&gt;" &amp; SUBSTITUTE(_xlfn.TEXTJOIN(", ", TRUE, _xlfn.UNIQUE(_xlfn._xlws.FILTER(IFERROR(VLOOKUP(LEFT(_xlfn.TEXTSPLIT(L570, ", "), FIND("-", _xlfn.TEXTSPLIT(L570, ", ")) - 1), Index!$F$8:$G$13, 2, FALSE), ""), IFERROR(VLOOKUP(LEFT(_xlfn.TEXTSPLIT(L570, ", "), FIND("-", _xlfn.TEXTSPLIT(L570, ", ")) - 1), Index!$F$8:$G$13, 2, FALSE), "") &lt;&gt; ""))), ", ", "&lt;/s&gt;&lt;s&gt;") &amp; "&lt;/s&gt;&lt;/t&gt;", "//s[normalize-space()]")))</f>
        <v>Ecological Sustainability, New Business</v>
      </c>
      <c r="O570" t="str" cm="1">
        <f t="array" ref="O570">IFERROR(INDEX(Index!$C$8:$C$58, MATCH(TRUE, ISNUMBER(SEARCH(Index!$C$8:$C$58, Articles_collection_modified!A570)), 0)), "")</f>
        <v>ES-2</v>
      </c>
      <c r="P570" t="str">
        <f>IFERROR(VLOOKUP(LEFT(O570, FIND("-", O570)-1), Index!$F$8:$G$13, 2, FALSE), "Not Found")</f>
        <v>Ecological Sustainability</v>
      </c>
      <c r="Q570" t="str">
        <f>IFERROR(VLOOKUP(O570, Index!$C$8:$D$58, 2, FALSE), "Not Found")</f>
        <v>Enhanced Emission Policy</v>
      </c>
    </row>
    <row r="571" spans="1:17" x14ac:dyDescent="0.3">
      <c r="A571" t="str">
        <f>LEFT(Articles_collection_modified!A571, FIND(",", Articles_collection_modified!A571) - 1)</f>
        <v>HD KSOE unveils nuclear-powered container ship model</v>
      </c>
      <c r="B571" t="str">
        <f>MID(Articles_collection_modified!A571, FIND(",", Articles_collection_modified!A571) + 1, FIND(",", Articles_collection_modified!A571, FIND(",", Articles_collection_modified!A571) + 1) - FIND(",", Articles_collection_modified!A571) - 1)</f>
        <v>https://www.ship-technology.com/news/hd-ksoe-nuclear-powered-container-ship/?cf-view</v>
      </c>
      <c r="C571" t="str">
        <f>IF(ISNUMBER(FIND(", vol",Articles_collection_modified!A571)), MID(Articles_collection_modified!A571, FIND(", vol", Articles_collection_modified!A571) + 5, FIND(",", Articles_collection_modified!A571, FIND(", vol", Articles_collection_modified!A571) + 5) - FIND(", vol", Articles_collection_modified!A571) - 5), MID(Articles_collection_modified!A571, FIND(",vol", Articles_collection_modified!A571) + 4, FIND(",", Articles_collection_modified!A571, FIND(",vol", Articles_collection_modified!A571) + 4) - FIND(",vol",Articles_collection_modified!A571) - 4))</f>
        <v>8</v>
      </c>
      <c r="D571" t="str">
        <f>IF(ISNUMBER(FIND(", 20", Articles_collection_modified!A571)), MID(Articles_collection_modified!A571, FIND(", 20", Articles_collection_modified!A571) + 2, FIND(",", Articles_collection_modified!A571, FIND(", 20", Articles_collection_modified!A571) + 2) - FIND(", 20", Articles_collection_modified!A571) - 2), MID(Articles_collection_modified!A571, FIND(",20", Articles_collection_modified!A571) + 1, FIND(",", Articles_collection_modified!A571, FIND(",20", Articles_collection_modified!A571) + 1) - FIND(",20", Articles_collection_modified!A571) - 1))</f>
        <v>2025-w08</v>
      </c>
      <c r="E571" t="str">
        <f t="shared" si="16"/>
        <v>2025</v>
      </c>
      <c r="F571" t="str">
        <f t="shared" si="17"/>
        <v>08</v>
      </c>
      <c r="G571" t="str" cm="1">
        <f t="array" ref="G571">_xlfn.TEXTJOIN(", ", TRUE, IF(ISNUMBER(SEARCH(Index!$A$8:$A$22, Articles_collection_modified!A571)), Index!$A$8:$A$22, ""))</f>
        <v>Maritime</v>
      </c>
      <c r="H571" t="str" cm="1">
        <f t="array" ref="H571">IFERROR(INDEX(Index!$A$8:$A$22, MATCH(TRUE, ISNUMBER(SEARCH(Index!$A$8:$A$22, Articles_collection_modified!A571)), 0)), "")</f>
        <v>Maritime</v>
      </c>
      <c r="I571" t="str" cm="1">
        <f t="array" ref="I571">IFERROR(INDEX(Index!$A$3:$A$5, MATCH(TRUE, ISNUMBER(SEARCH(Index!$A$3:$A$5, Articles_collection_modified!A571)), 0)), "")</f>
        <v>Technology</v>
      </c>
      <c r="J571" t="str" cm="1">
        <f t="array" ref="J571">IFERROR(INDEX(Index!$A$25:$A$69, MATCH(TRUE, ISNUMBER(SEARCH(Index!$A$25:$A$69, Articles_collection_modified!A571)), 0)), "")</f>
        <v>Research</v>
      </c>
      <c r="K571" t="str" cm="1">
        <f t="array" ref="K571">IFERROR(INDEX(Index!$C$3:$C$5, MATCH(TRUE, ISNUMBER(SEARCH(Index!$C$3:$C$5, Articles_collection_modified!A571)), 0)), "")</f>
        <v>H3</v>
      </c>
      <c r="L571" t="str" cm="1">
        <f t="array" ref="L571">_xlfn.TEXTJOIN(", ", TRUE, IF(ISNUMBER(SEARCH(Index!$C$8:$C$58, Articles_collection_modified!A571)), Index!$C$8:$C$58, ""))</f>
        <v>NB-6, NB-8</v>
      </c>
      <c r="M571" t="str" cm="1">
        <f t="array" ref="M571">_xlfn.TEXTJOIN(", ", TRUE, IFERROR(VLOOKUP(_xlfn.TEXTSPLIT(L571, ", "), Index!$C$8:$D$58, 2, FALSE), ""))</f>
        <v>Green Energy System, Sustainaible Maritime Applications</v>
      </c>
      <c r="N571" t="str" cm="1">
        <f t="array" ref="N571">_xlfn.TEXTJOIN(", ", TRUE, _xlfn.UNIQUE(_xlfn.FILTERXML("&lt;t&gt;&lt;s&gt;" &amp; SUBSTITUTE(_xlfn.TEXTJOIN(", ", TRUE, _xlfn.UNIQUE(_xlfn._xlws.FILTER(IFERROR(VLOOKUP(LEFT(_xlfn.TEXTSPLIT(L571, ", "), FIND("-", _xlfn.TEXTSPLIT(L571, ", ")) - 1), Index!$F$8:$G$13, 2, FALSE), ""), IFERROR(VLOOKUP(LEFT(_xlfn.TEXTSPLIT(L571, ", "), FIND("-", _xlfn.TEXTSPLIT(L571, ", ")) - 1), Index!$F$8:$G$13, 2, FALSE), "") &lt;&gt; ""))), ", ", "&lt;/s&gt;&lt;s&gt;") &amp; "&lt;/s&gt;&lt;/t&gt;", "//s[normalize-space()]")))</f>
        <v>New Business</v>
      </c>
      <c r="O571" t="str" cm="1">
        <f t="array" ref="O571">IFERROR(INDEX(Index!$C$8:$C$58, MATCH(TRUE, ISNUMBER(SEARCH(Index!$C$8:$C$58, Articles_collection_modified!A571)), 0)), "")</f>
        <v>NB-6</v>
      </c>
      <c r="P571" t="str">
        <f>IFERROR(VLOOKUP(LEFT(O571, FIND("-", O571)-1), Index!$F$8:$G$13, 2, FALSE), "Not Found")</f>
        <v>New Business</v>
      </c>
      <c r="Q571" t="str">
        <f>IFERROR(VLOOKUP(O571, Index!$C$8:$D$58, 2, FALSE), "Not Found")</f>
        <v>Green Energy System</v>
      </c>
    </row>
    <row r="572" spans="1:17" x14ac:dyDescent="0.3">
      <c r="A572" t="str">
        <f>LEFT(Articles_collection_modified!A572, FIND(",", Articles_collection_modified!A572) - 1)</f>
        <v>Kongsberg Maritime unveils mooring solution for offshore construction vessels</v>
      </c>
      <c r="B572" t="str">
        <f>MID(Articles_collection_modified!A572, FIND(",", Articles_collection_modified!A572) + 1, FIND(",", Articles_collection_modified!A572, FIND(",", Articles_collection_modified!A572) + 1) - FIND(",", Articles_collection_modified!A572) - 1)</f>
        <v>https://www.ship-technology.com/news/kongsberg-mooring-ocv/?cf-view&amp;cf-closed</v>
      </c>
      <c r="C572" t="str">
        <f>IF(ISNUMBER(FIND(", vol",Articles_collection_modified!A572)), MID(Articles_collection_modified!A572, FIND(", vol", Articles_collection_modified!A572) + 5, FIND(",", Articles_collection_modified!A572, FIND(", vol", Articles_collection_modified!A572) + 5) - FIND(", vol", Articles_collection_modified!A572) - 5), MID(Articles_collection_modified!A572, FIND(",vol", Articles_collection_modified!A572) + 4, FIND(",", Articles_collection_modified!A572, FIND(",vol", Articles_collection_modified!A572) + 4) - FIND(",vol",Articles_collection_modified!A572) - 4))</f>
        <v>8</v>
      </c>
      <c r="D572" t="str">
        <f>IF(ISNUMBER(FIND(", 20", Articles_collection_modified!A572)), MID(Articles_collection_modified!A572, FIND(", 20", Articles_collection_modified!A572) + 2, FIND(",", Articles_collection_modified!A572, FIND(", 20", Articles_collection_modified!A572) + 2) - FIND(", 20", Articles_collection_modified!A572) - 2), MID(Articles_collection_modified!A572, FIND(",20", Articles_collection_modified!A572) + 1, FIND(",", Articles_collection_modified!A572, FIND(",20", Articles_collection_modified!A572) + 1) - FIND(",20", Articles_collection_modified!A572) - 1))</f>
        <v>2025-w08</v>
      </c>
      <c r="E572" t="str">
        <f t="shared" si="16"/>
        <v>2025</v>
      </c>
      <c r="F572" t="str">
        <f t="shared" si="17"/>
        <v>08</v>
      </c>
      <c r="G572" t="str" cm="1">
        <f t="array" ref="G572">_xlfn.TEXTJOIN(", ", TRUE, IF(ISNUMBER(SEARCH(Index!$A$8:$A$22, Articles_collection_modified!A572)), Index!$A$8:$A$22, ""))</f>
        <v>Maritime</v>
      </c>
      <c r="H572" t="str" cm="1">
        <f t="array" ref="H572">IFERROR(INDEX(Index!$A$8:$A$22, MATCH(TRUE, ISNUMBER(SEARCH(Index!$A$8:$A$22, Articles_collection_modified!A572)), 0)), "")</f>
        <v>Maritime</v>
      </c>
      <c r="I572" t="str" cm="1">
        <f t="array" ref="I572">IFERROR(INDEX(Index!$A$3:$A$5, MATCH(TRUE, ISNUMBER(SEARCH(Index!$A$3:$A$5, Articles_collection_modified!A572)), 0)), "")</f>
        <v>Technology</v>
      </c>
      <c r="J572" t="str" cm="1">
        <f t="array" ref="J572">IFERROR(INDEX(Index!$A$25:$A$69, MATCH(TRUE, ISNUMBER(SEARCH(Index!$A$25:$A$69, Articles_collection_modified!A572)), 0)), "")</f>
        <v>market development</v>
      </c>
      <c r="K572" t="str" cm="1">
        <f t="array" ref="K572">IFERROR(INDEX(Index!$C$3:$C$5, MATCH(TRUE, ISNUMBER(SEARCH(Index!$C$3:$C$5, Articles_collection_modified!A572)), 0)), "")</f>
        <v>H1</v>
      </c>
      <c r="L572" t="str" cm="1">
        <f t="array" ref="L572">_xlfn.TEXTJOIN(", ", TRUE, IF(ISNUMBER(SEARCH(Index!$C$8:$C$58, Articles_collection_modified!A572)), Index!$C$8:$C$58, ""))</f>
        <v>NB-8</v>
      </c>
      <c r="M572" t="str" cm="1">
        <f t="array" ref="M572">_xlfn.TEXTJOIN(", ", TRUE, IFERROR(VLOOKUP(_xlfn.TEXTSPLIT(L572, ", "), Index!$C$8:$D$58, 2, FALSE), ""))</f>
        <v>Sustainaible Maritime Applications</v>
      </c>
      <c r="N572" t="str" cm="1">
        <f t="array" ref="N572">_xlfn.TEXTJOIN(", ", TRUE, _xlfn.UNIQUE(_xlfn.FILTERXML("&lt;t&gt;&lt;s&gt;" &amp; SUBSTITUTE(_xlfn.TEXTJOIN(", ", TRUE, _xlfn.UNIQUE(_xlfn._xlws.FILTER(IFERROR(VLOOKUP(LEFT(_xlfn.TEXTSPLIT(L572, ", "), FIND("-", _xlfn.TEXTSPLIT(L572, ", ")) - 1), Index!$F$8:$G$13, 2, FALSE), ""), IFERROR(VLOOKUP(LEFT(_xlfn.TEXTSPLIT(L572, ", "), FIND("-", _xlfn.TEXTSPLIT(L572, ", ")) - 1), Index!$F$8:$G$13, 2, FALSE), "") &lt;&gt; ""))), ", ", "&lt;/s&gt;&lt;s&gt;") &amp; "&lt;/s&gt;&lt;/t&gt;", "//s[normalize-space()]")))</f>
        <v>New Business</v>
      </c>
      <c r="O572" t="str" cm="1">
        <f t="array" ref="O572">IFERROR(INDEX(Index!$C$8:$C$58, MATCH(TRUE, ISNUMBER(SEARCH(Index!$C$8:$C$58, Articles_collection_modified!A572)), 0)), "")</f>
        <v>NB-8</v>
      </c>
      <c r="P572" t="str">
        <f>IFERROR(VLOOKUP(LEFT(O572, FIND("-", O572)-1), Index!$F$8:$G$13, 2, FALSE), "Not Found")</f>
        <v>New Business</v>
      </c>
      <c r="Q572" t="str">
        <f>IFERROR(VLOOKUP(O572, Index!$C$8:$D$58, 2, FALSE), "Not Found")</f>
        <v>Sustainaible Maritime Applications</v>
      </c>
    </row>
    <row r="573" spans="1:17" x14ac:dyDescent="0.3">
      <c r="A573" t="str">
        <f>LEFT(Articles_collection_modified!A573, FIND(",", Articles_collection_modified!A573) - 1)</f>
        <v>Toyotaâ€™s new fuel cell system promises diesel-level durability - Electric &amp; Hybrid Vehicle Technology International</v>
      </c>
      <c r="B573" t="str">
        <f>MID(Articles_collection_modified!A573, FIND(",", Articles_collection_modified!A573) + 1, FIND(",", Articles_collection_modified!A573, FIND(",", Articles_collection_modified!A573) + 1) - FIND(",", Articles_collection_modified!A573) - 1)</f>
        <v>https://www.electrichybridvehicletechnology.com/news/toyotas-new-fuel-cell-system-promises-diesel-level-durability.html</v>
      </c>
      <c r="C573" t="str">
        <f>IF(ISNUMBER(FIND(", vol",Articles_collection_modified!A573)), MID(Articles_collection_modified!A573, FIND(", vol", Articles_collection_modified!A573) + 5, FIND(",", Articles_collection_modified!A573, FIND(", vol", Articles_collection_modified!A573) + 5) - FIND(", vol", Articles_collection_modified!A573) - 5), MID(Articles_collection_modified!A573, FIND(",vol", Articles_collection_modified!A573) + 4, FIND(",", Articles_collection_modified!A573, FIND(",vol", Articles_collection_modified!A573) + 4) - FIND(",vol",Articles_collection_modified!A573) - 4))</f>
        <v>8</v>
      </c>
      <c r="D573" t="str">
        <f>IF(ISNUMBER(FIND(", 20", Articles_collection_modified!A573)), MID(Articles_collection_modified!A573, FIND(", 20", Articles_collection_modified!A573) + 2, FIND(",", Articles_collection_modified!A573, FIND(", 20", Articles_collection_modified!A573) + 2) - FIND(", 20", Articles_collection_modified!A573) - 2), MID(Articles_collection_modified!A573, FIND(",20", Articles_collection_modified!A573) + 1, FIND(",", Articles_collection_modified!A573, FIND(",20", Articles_collection_modified!A573) + 1) - FIND(",20", Articles_collection_modified!A573) - 1))</f>
        <v>2025-w08</v>
      </c>
      <c r="E573" t="str">
        <f t="shared" si="16"/>
        <v>2025</v>
      </c>
      <c r="F573" t="str">
        <f t="shared" si="17"/>
        <v>08</v>
      </c>
      <c r="G573" t="str" cm="1">
        <f t="array" ref="G573">_xlfn.TEXTJOIN(", ", TRUE, IF(ISNUMBER(SEARCH(Index!$A$8:$A$22, Articles_collection_modified!A573)), Index!$A$8:$A$22, ""))</f>
        <v>Mobile</v>
      </c>
      <c r="H573" t="str" cm="1">
        <f t="array" ref="H573">IFERROR(INDEX(Index!$A$8:$A$22, MATCH(TRUE, ISNUMBER(SEARCH(Index!$A$8:$A$22, Articles_collection_modified!A573)), 0)), "")</f>
        <v>Mobile</v>
      </c>
      <c r="I573" t="str" cm="1">
        <f t="array" ref="I573">IFERROR(INDEX(Index!$A$3:$A$5, MATCH(TRUE, ISNUMBER(SEARCH(Index!$A$3:$A$5, Articles_collection_modified!A573)), 0)), "")</f>
        <v>product release</v>
      </c>
      <c r="J573" t="str" cm="1">
        <f t="array" ref="J573">IFERROR(INDEX(Index!$A$25:$A$69, MATCH(TRUE, ISNUMBER(SEARCH(Index!$A$25:$A$69, Articles_collection_modified!A573)), 0)), "")</f>
        <v>Motor</v>
      </c>
      <c r="K573" t="str" cm="1">
        <f t="array" ref="K573">IFERROR(INDEX(Index!$C$3:$C$5, MATCH(TRUE, ISNUMBER(SEARCH(Index!$C$3:$C$5, Articles_collection_modified!A573)), 0)), "")</f>
        <v>H1</v>
      </c>
      <c r="L573" t="str" cm="1">
        <f t="array" ref="L573">_xlfn.TEXTJOIN(", ", TRUE, IF(ISNUMBER(SEARCH(Index!$C$8:$C$58, Articles_collection_modified!A573)), Index!$C$8:$C$58, ""))</f>
        <v>ES-1, ES-2</v>
      </c>
      <c r="M573" t="str" cm="1">
        <f t="array" ref="M573">_xlfn.TEXTJOIN(", ", TRUE, IFERROR(VLOOKUP(_xlfn.TEXTSPLIT(L573, ", "), Index!$C$8:$D$58, 2, FALSE), ""))</f>
        <v>Green Cities, Enhanced Emission Policy</v>
      </c>
      <c r="N573" t="str" cm="1">
        <f t="array" ref="N573">_xlfn.TEXTJOIN(", ", TRUE, _xlfn.UNIQUE(_xlfn.FILTERXML("&lt;t&gt;&lt;s&gt;" &amp; SUBSTITUTE(_xlfn.TEXTJOIN(", ", TRUE, _xlfn.UNIQUE(_xlfn._xlws.FILTER(IFERROR(VLOOKUP(LEFT(_xlfn.TEXTSPLIT(L573, ", "), FIND("-", _xlfn.TEXTSPLIT(L573, ", ")) - 1), Index!$F$8:$G$13, 2, FALSE), ""), IFERROR(VLOOKUP(LEFT(_xlfn.TEXTSPLIT(L573, ", "), FIND("-", _xlfn.TEXTSPLIT(L573, ", ")) - 1), Index!$F$8:$G$13, 2, FALSE), "") &lt;&gt; ""))), ", ", "&lt;/s&gt;&lt;s&gt;") &amp; "&lt;/s&gt;&lt;/t&gt;", "//s[normalize-space()]")))</f>
        <v>Ecological Sustainability</v>
      </c>
      <c r="O573" t="str" cm="1">
        <f t="array" ref="O573">IFERROR(INDEX(Index!$C$8:$C$58, MATCH(TRUE, ISNUMBER(SEARCH(Index!$C$8:$C$58, Articles_collection_modified!A573)), 0)), "")</f>
        <v>ES-1</v>
      </c>
      <c r="P573" t="str">
        <f>IFERROR(VLOOKUP(LEFT(O573, FIND("-", O573)-1), Index!$F$8:$G$13, 2, FALSE), "Not Found")</f>
        <v>Ecological Sustainability</v>
      </c>
      <c r="Q573" t="str">
        <f>IFERROR(VLOOKUP(O573, Index!$C$8:$D$58, 2, FALSE), "Not Found")</f>
        <v>Green Cities</v>
      </c>
    </row>
    <row r="574" spans="1:17" x14ac:dyDescent="0.3">
      <c r="A574" t="str">
        <f>LEFT(Articles_collection_modified!A574, FIND(",", Articles_collection_modified!A574) - 1)</f>
        <v>Sandvik brings digitally driven enhanced productivity to blasthole drilling space</v>
      </c>
      <c r="B574" t="str">
        <f>MID(Articles_collection_modified!A574, FIND(",", Articles_collection_modified!A574) + 1, FIND(",", Articles_collection_modified!A574, FIND(",", Articles_collection_modified!A574) + 1) - FIND(",", Articles_collection_modified!A574) - 1)</f>
        <v>https://im-mining.com/2025/02/17/sandvik-adds-d50kx-to-line-of-x-series-rotary-blasthole-drills/</v>
      </c>
      <c r="C574" t="str">
        <f>IF(ISNUMBER(FIND(", vol",Articles_collection_modified!A574)), MID(Articles_collection_modified!A574, FIND(", vol", Articles_collection_modified!A574) + 5, FIND(",", Articles_collection_modified!A574, FIND(", vol", Articles_collection_modified!A574) + 5) - FIND(", vol", Articles_collection_modified!A574) - 5), MID(Articles_collection_modified!A574, FIND(",vol", Articles_collection_modified!A574) + 4, FIND(",", Articles_collection_modified!A574, FIND(",vol", Articles_collection_modified!A574) + 4) - FIND(",vol",Articles_collection_modified!A574) - 4))</f>
        <v>8</v>
      </c>
      <c r="D574" t="str">
        <f>IF(ISNUMBER(FIND(", 20", Articles_collection_modified!A574)), MID(Articles_collection_modified!A574, FIND(", 20", Articles_collection_modified!A574) + 2, FIND(",", Articles_collection_modified!A574, FIND(", 20", Articles_collection_modified!A574) + 2) - FIND(", 20", Articles_collection_modified!A574) - 2), MID(Articles_collection_modified!A574, FIND(",20", Articles_collection_modified!A574) + 1, FIND(",", Articles_collection_modified!A574, FIND(",20", Articles_collection_modified!A574) + 1) - FIND(",20", Articles_collection_modified!A574) - 1))</f>
        <v>2025-w08</v>
      </c>
      <c r="E574" t="str">
        <f t="shared" si="16"/>
        <v>2025</v>
      </c>
      <c r="F574" t="str">
        <f t="shared" si="17"/>
        <v>08</v>
      </c>
      <c r="G574" t="str" cm="1">
        <f t="array" ref="G574">_xlfn.TEXTJOIN(", ", TRUE, IF(ISNUMBER(SEARCH(Index!$A$8:$A$22, Articles_collection_modified!A574)), Index!$A$8:$A$22, ""))</f>
        <v>Mobile</v>
      </c>
      <c r="H574" t="str" cm="1">
        <f t="array" ref="H574">IFERROR(INDEX(Index!$A$8:$A$22, MATCH(TRUE, ISNUMBER(SEARCH(Index!$A$8:$A$22, Articles_collection_modified!A574)), 0)), "")</f>
        <v>Mobile</v>
      </c>
      <c r="I574" t="str" cm="1">
        <f t="array" ref="I574">IFERROR(INDEX(Index!$A$3:$A$5, MATCH(TRUE, ISNUMBER(SEARCH(Index!$A$3:$A$5, Articles_collection_modified!A574)), 0)), "")</f>
        <v>product release</v>
      </c>
      <c r="J574" t="str" cm="1">
        <f t="array" ref="J574">IFERROR(INDEX(Index!$A$25:$A$69, MATCH(TRUE, ISNUMBER(SEARCH(Index!$A$25:$A$69, Articles_collection_modified!A574)), 0)), "")</f>
        <v>System</v>
      </c>
      <c r="K574" t="str" cm="1">
        <f t="array" ref="K574">IFERROR(INDEX(Index!$C$3:$C$5, MATCH(TRUE, ISNUMBER(SEARCH(Index!$C$3:$C$5, Articles_collection_modified!A574)), 0)), "")</f>
        <v>H1</v>
      </c>
      <c r="L574" t="str" cm="1">
        <f t="array" ref="L574">_xlfn.TEXTJOIN(", ", TRUE, IF(ISNUMBER(SEARCH(Index!$C$8:$C$58, Articles_collection_modified!A574)), Index!$C$8:$C$58, ""))</f>
        <v>HA-1, HA-8</v>
      </c>
      <c r="M574" t="str" cm="1">
        <f t="array" ref="M574">_xlfn.TEXTJOIN(", ", TRUE, IFERROR(VLOOKUP(_xlfn.TEXTSPLIT(L574, ", "), Index!$C$8:$D$58, 2, FALSE), ""))</f>
        <v>Green &amp; Connected Construction site, Sustainable Mining</v>
      </c>
      <c r="N574" t="str" cm="1">
        <f t="array" ref="N574">_xlfn.TEXTJOIN(", ", TRUE, _xlfn.UNIQUE(_xlfn.FILTERXML("&lt;t&gt;&lt;s&gt;" &amp; SUBSTITUTE(_xlfn.TEXTJOIN(", ", TRUE, _xlfn.UNIQUE(_xlfn._xlws.FILTER(IFERROR(VLOOKUP(LEFT(_xlfn.TEXTSPLIT(L574, ", "), FIND("-", _xlfn.TEXTSPLIT(L574, ", ")) - 1), Index!$F$8:$G$13, 2, FALSE), ""), IFERROR(VLOOKUP(LEFT(_xlfn.TEXTSPLIT(L574, ", "), FIND("-", _xlfn.TEXTSPLIT(L574, ", ")) - 1), Index!$F$8:$G$13, 2, FALSE), "") &lt;&gt; ""))), ", ", "&lt;/s&gt;&lt;s&gt;") &amp; "&lt;/s&gt;&lt;/t&gt;", "//s[normalize-space()]")))</f>
        <v>Hydraulic Applications Ecosystem</v>
      </c>
      <c r="O574" t="str" cm="1">
        <f t="array" ref="O574">IFERROR(INDEX(Index!$C$8:$C$58, MATCH(TRUE, ISNUMBER(SEARCH(Index!$C$8:$C$58, Articles_collection_modified!A574)), 0)), "")</f>
        <v>HA-1</v>
      </c>
      <c r="P574" t="str">
        <f>IFERROR(VLOOKUP(LEFT(O574, FIND("-", O574)-1), Index!$F$8:$G$13, 2, FALSE), "Not Found")</f>
        <v>Hydraulic Applications Ecosystem</v>
      </c>
      <c r="Q574" t="str">
        <f>IFERROR(VLOOKUP(O574, Index!$C$8:$D$58, 2, FALSE), "Not Found")</f>
        <v>Green &amp; Connected Construction site</v>
      </c>
    </row>
    <row r="575" spans="1:17" x14ac:dyDescent="0.3">
      <c r="A575" t="str">
        <f>LEFT(Articles_collection_modified!A575, FIND(",", Articles_collection_modified!A575) - 1)</f>
        <v>Siemens Gamesa to Use Salzgitter Steel for Thor Wind Turbine Towers</v>
      </c>
      <c r="B575" t="str">
        <f>MID(Articles_collection_modified!A575, FIND(",", Articles_collection_modified!A575) + 1, FIND(",", Articles_collection_modified!A575, FIND(",", Articles_collection_modified!A575) + 1) - FIND(",", Articles_collection_modified!A575) - 1)</f>
        <v>https://www.offshorewind.biz/2025/02/17/siemens-gamesa-to-use-salzgitter-steel-for-thor-wind-turbine-towers/</v>
      </c>
      <c r="C575" t="str">
        <f>IF(ISNUMBER(FIND(", vol",Articles_collection_modified!A575)), MID(Articles_collection_modified!A575, FIND(", vol", Articles_collection_modified!A575) + 5, FIND(",", Articles_collection_modified!A575, FIND(", vol", Articles_collection_modified!A575) + 5) - FIND(", vol", Articles_collection_modified!A575) - 5), MID(Articles_collection_modified!A575, FIND(",vol", Articles_collection_modified!A575) + 4, FIND(",", Articles_collection_modified!A575, FIND(",vol", Articles_collection_modified!A575) + 4) - FIND(",vol",Articles_collection_modified!A575) - 4))</f>
        <v>8</v>
      </c>
      <c r="D575" t="str">
        <f>IF(ISNUMBER(FIND(", 20", Articles_collection_modified!A575)), MID(Articles_collection_modified!A575, FIND(", 20", Articles_collection_modified!A575) + 2, FIND(",", Articles_collection_modified!A575, FIND(", 20", Articles_collection_modified!A575) + 2) - FIND(", 20", Articles_collection_modified!A575) - 2), MID(Articles_collection_modified!A575, FIND(",20", Articles_collection_modified!A575) + 1, FIND(",", Articles_collection_modified!A575, FIND(",20", Articles_collection_modified!A575) + 1) - FIND(",20", Articles_collection_modified!A575) - 1))</f>
        <v>2025-w08</v>
      </c>
      <c r="E575" t="str">
        <f t="shared" si="16"/>
        <v>2025</v>
      </c>
      <c r="F575" t="str">
        <f t="shared" si="17"/>
        <v>08</v>
      </c>
      <c r="G575" t="str" cm="1">
        <f t="array" ref="G575">_xlfn.TEXTJOIN(", ", TRUE, IF(ISNUMBER(SEARCH(Index!$A$8:$A$22, Articles_collection_modified!A575)), Index!$A$8:$A$22, ""))</f>
        <v>Sustainability</v>
      </c>
      <c r="H575" t="str" cm="1">
        <f t="array" ref="H575">IFERROR(INDEX(Index!$A$8:$A$22, MATCH(TRUE, ISNUMBER(SEARCH(Index!$A$8:$A$22, Articles_collection_modified!A575)), 0)), "")</f>
        <v>Sustainability</v>
      </c>
      <c r="I575" t="str" cm="1">
        <f t="array" ref="I575">IFERROR(INDEX(Index!$A$3:$A$5, MATCH(TRUE, ISNUMBER(SEARCH(Index!$A$3:$A$5, Articles_collection_modified!A575)), 0)), "")</f>
        <v>Technology</v>
      </c>
      <c r="J575" t="str" cm="1">
        <f t="array" ref="J575">IFERROR(INDEX(Index!$A$25:$A$69, MATCH(TRUE, ISNUMBER(SEARCH(Index!$A$25:$A$69, Articles_collection_modified!A575)), 0)), "")</f>
        <v>Materials</v>
      </c>
      <c r="K575" t="str" cm="1">
        <f t="array" ref="K575">IFERROR(INDEX(Index!$C$3:$C$5, MATCH(TRUE, ISNUMBER(SEARCH(Index!$C$3:$C$5, Articles_collection_modified!A575)), 0)), "")</f>
        <v>H1</v>
      </c>
      <c r="L575" t="str" cm="1">
        <f t="array" ref="L575">_xlfn.TEXTJOIN(", ", TRUE, IF(ISNUMBER(SEARCH(Index!$C$8:$C$58, Articles_collection_modified!A575)), Index!$C$8:$C$58, ""))</f>
        <v>ES-2, ES-4, ES-6, HA-2</v>
      </c>
      <c r="M575" t="str" cm="1">
        <f t="array" ref="M575">_xlfn.TEXTJOIN(", ", TRUE, IFERROR(VLOOKUP(_xlfn.TEXTSPLIT(L575, ", "), Index!$C$8:$D$58, 2, FALSE), ""))</f>
        <v>Enhanced Emission Policy, Circular Economy, Zero Emission Company Value, Advanced Wind Power</v>
      </c>
      <c r="N575" t="str" cm="1">
        <f t="array" ref="N575">_xlfn.TEXTJOIN(", ", TRUE, _xlfn.UNIQUE(_xlfn.FILTERXML("&lt;t&gt;&lt;s&gt;" &amp; SUBSTITUTE(_xlfn.TEXTJOIN(", ", TRUE, _xlfn.UNIQUE(_xlfn._xlws.FILTER(IFERROR(VLOOKUP(LEFT(_xlfn.TEXTSPLIT(L575, ", "), FIND("-", _xlfn.TEXTSPLIT(L575, ", ")) - 1), Index!$F$8:$G$13, 2, FALSE), ""), IFERROR(VLOOKUP(LEFT(_xlfn.TEXTSPLIT(L575, ", "), FIND("-", _xlfn.TEXTSPLIT(L575, ", ")) - 1), Index!$F$8:$G$13, 2, FALSE), "") &lt;&gt; ""))), ", ", "&lt;/s&gt;&lt;s&gt;") &amp; "&lt;/s&gt;&lt;/t&gt;", "//s[normalize-space()]")))</f>
        <v>Ecological Sustainability, Hydraulic Applications Ecosystem</v>
      </c>
      <c r="O575" t="str" cm="1">
        <f t="array" ref="O575">IFERROR(INDEX(Index!$C$8:$C$58, MATCH(TRUE, ISNUMBER(SEARCH(Index!$C$8:$C$58, Articles_collection_modified!A575)), 0)), "")</f>
        <v>ES-2</v>
      </c>
      <c r="P575" t="str">
        <f>IFERROR(VLOOKUP(LEFT(O575, FIND("-", O575)-1), Index!$F$8:$G$13, 2, FALSE), "Not Found")</f>
        <v>Ecological Sustainability</v>
      </c>
      <c r="Q575" t="str">
        <f>IFERROR(VLOOKUP(O575, Index!$C$8:$D$58, 2, FALSE), "Not Found")</f>
        <v>Enhanced Emission Policy</v>
      </c>
    </row>
    <row r="576" spans="1:17" x14ac:dyDescent="0.3">
      <c r="A576" t="str">
        <f>LEFT(Articles_collection_modified!A576, FIND(",", Articles_collection_modified!A576) - 1)</f>
        <v>FEATURE: Mecalac's silent revolution - Electric &amp; Hybrid Vehicle Technology International</v>
      </c>
      <c r="B576" t="str">
        <f>MID(Articles_collection_modified!A576, FIND(",", Articles_collection_modified!A576) + 1, FIND(",", Articles_collection_modified!A576, FIND(",", Articles_collection_modified!A576) + 1) - FIND(",", Articles_collection_modified!A576) - 1)</f>
        <v>https://www.electrichybridvehicletechnology.com/features/feature-mecalacs-silent-revolution.html</v>
      </c>
      <c r="C576" t="str">
        <f>IF(ISNUMBER(FIND(", vol",Articles_collection_modified!A576)), MID(Articles_collection_modified!A576, FIND(", vol", Articles_collection_modified!A576) + 5, FIND(",", Articles_collection_modified!A576, FIND(", vol", Articles_collection_modified!A576) + 5) - FIND(", vol", Articles_collection_modified!A576) - 5), MID(Articles_collection_modified!A576, FIND(",vol", Articles_collection_modified!A576) + 4, FIND(",", Articles_collection_modified!A576, FIND(",vol", Articles_collection_modified!A576) + 4) - FIND(",vol",Articles_collection_modified!A576) - 4))</f>
        <v>8</v>
      </c>
      <c r="D576" t="str">
        <f>IF(ISNUMBER(FIND(", 20", Articles_collection_modified!A576)), MID(Articles_collection_modified!A576, FIND(", 20", Articles_collection_modified!A576) + 2, FIND(",", Articles_collection_modified!A576, FIND(", 20", Articles_collection_modified!A576) + 2) - FIND(", 20", Articles_collection_modified!A576) - 2), MID(Articles_collection_modified!A576, FIND(",20", Articles_collection_modified!A576) + 1, FIND(",", Articles_collection_modified!A576, FIND(",20", Articles_collection_modified!A576) + 1) - FIND(",20", Articles_collection_modified!A576) - 1))</f>
        <v>2025-w08</v>
      </c>
      <c r="E576" t="str">
        <f t="shared" si="16"/>
        <v>2025</v>
      </c>
      <c r="F576" t="str">
        <f t="shared" si="17"/>
        <v>08</v>
      </c>
      <c r="G576" t="str" cm="1">
        <f t="array" ref="G576">_xlfn.TEXTJOIN(", ", TRUE, IF(ISNUMBER(SEARCH(Index!$A$8:$A$22, Articles_collection_modified!A576)), Index!$A$8:$A$22, ""))</f>
        <v>Electrification, Mobile</v>
      </c>
      <c r="H576" t="str" cm="1">
        <f t="array" ref="H576">IFERROR(INDEX(Index!$A$8:$A$22, MATCH(TRUE, ISNUMBER(SEARCH(Index!$A$8:$A$22, Articles_collection_modified!A576)), 0)), "")</f>
        <v>Electrification</v>
      </c>
      <c r="I576" t="str" cm="1">
        <f t="array" ref="I576">IFERROR(INDEX(Index!$A$3:$A$5, MATCH(TRUE, ISNUMBER(SEARCH(Index!$A$3:$A$5, Articles_collection_modified!A576)), 0)), "")</f>
        <v>Technology</v>
      </c>
      <c r="J576" t="str" cm="1">
        <f t="array" ref="J576">IFERROR(INDEX(Index!$A$25:$A$69, MATCH(TRUE, ISNUMBER(SEARCH(Index!$A$25:$A$69, Articles_collection_modified!A576)), 0)), "")</f>
        <v>market development</v>
      </c>
      <c r="K576" t="str" cm="1">
        <f t="array" ref="K576">IFERROR(INDEX(Index!$C$3:$C$5, MATCH(TRUE, ISNUMBER(SEARCH(Index!$C$3:$C$5, Articles_collection_modified!A576)), 0)), "")</f>
        <v>H1</v>
      </c>
      <c r="L576" t="str" cm="1">
        <f t="array" ref="L576">_xlfn.TEXTJOIN(", ", TRUE, IF(ISNUMBER(SEARCH(Index!$C$8:$C$58, Articles_collection_modified!A576)), Index!$C$8:$C$58, ""))</f>
        <v>ES-2, HA-1</v>
      </c>
      <c r="M576" t="str" cm="1">
        <f t="array" ref="M576">_xlfn.TEXTJOIN(", ", TRUE, IFERROR(VLOOKUP(_xlfn.TEXTSPLIT(L576, ", "), Index!$C$8:$D$58, 2, FALSE), ""))</f>
        <v>Enhanced Emission Policy, Green &amp; Connected Construction site</v>
      </c>
      <c r="N576" t="str" cm="1">
        <f t="array" ref="N576">_xlfn.TEXTJOIN(", ", TRUE, _xlfn.UNIQUE(_xlfn.FILTERXML("&lt;t&gt;&lt;s&gt;" &amp; SUBSTITUTE(_xlfn.TEXTJOIN(", ", TRUE, _xlfn.UNIQUE(_xlfn._xlws.FILTER(IFERROR(VLOOKUP(LEFT(_xlfn.TEXTSPLIT(L576, ", "), FIND("-", _xlfn.TEXTSPLIT(L576, ", ")) - 1), Index!$F$8:$G$13, 2, FALSE), ""), IFERROR(VLOOKUP(LEFT(_xlfn.TEXTSPLIT(L576, ", "), FIND("-", _xlfn.TEXTSPLIT(L576, ", ")) - 1), Index!$F$8:$G$13, 2, FALSE), "") &lt;&gt; ""))), ", ", "&lt;/s&gt;&lt;s&gt;") &amp; "&lt;/s&gt;&lt;/t&gt;", "//s[normalize-space()]")))</f>
        <v>Ecological Sustainability, Hydraulic Applications Ecosystem</v>
      </c>
      <c r="O576" t="str" cm="1">
        <f t="array" ref="O576">IFERROR(INDEX(Index!$C$8:$C$58, MATCH(TRUE, ISNUMBER(SEARCH(Index!$C$8:$C$58, Articles_collection_modified!A576)), 0)), "")</f>
        <v>ES-2</v>
      </c>
      <c r="P576" t="str">
        <f>IFERROR(VLOOKUP(LEFT(O576, FIND("-", O576)-1), Index!$F$8:$G$13, 2, FALSE), "Not Found")</f>
        <v>Ecological Sustainability</v>
      </c>
      <c r="Q576" t="str">
        <f>IFERROR(VLOOKUP(O576, Index!$C$8:$D$58, 2, FALSE), "Not Found")</f>
        <v>Enhanced Emission Policy</v>
      </c>
    </row>
    <row r="577" spans="1:17" x14ac:dyDescent="0.3">
      <c r="A577" t="str">
        <f>LEFT(Articles_collection_modified!A577, FIND(",", Articles_collection_modified!A577) - 1)</f>
        <v>Analyzing Challenges and Innovations in Electrohydraulic Pressure Control</v>
      </c>
      <c r="B577" t="str">
        <f>MID(Articles_collection_modified!A577, FIND(",", Articles_collection_modified!A577) + 1, FIND(",", Articles_collection_modified!A577, FIND(",", Articles_collection_modified!A577) + 1) - FIND(",", Articles_collection_modified!A577) - 1)</f>
        <v>https://www.powermotiontech.com/mechatronics/electrohydraulics/article/55267326/analyzing-challenges-and-innovations-in-electrohydraulic-pressure-control</v>
      </c>
      <c r="C577" t="str">
        <f>IF(ISNUMBER(FIND(", vol",Articles_collection_modified!A577)), MID(Articles_collection_modified!A577, FIND(", vol", Articles_collection_modified!A577) + 5, FIND(",", Articles_collection_modified!A577, FIND(", vol", Articles_collection_modified!A577) + 5) - FIND(", vol", Articles_collection_modified!A577) - 5), MID(Articles_collection_modified!A577, FIND(",vol", Articles_collection_modified!A577) + 4, FIND(",", Articles_collection_modified!A577, FIND(",vol", Articles_collection_modified!A577) + 4) - FIND(",vol",Articles_collection_modified!A577) - 4))</f>
        <v>8</v>
      </c>
      <c r="D577" t="str">
        <f>IF(ISNUMBER(FIND(", 20", Articles_collection_modified!A577)), MID(Articles_collection_modified!A577, FIND(", 20", Articles_collection_modified!A577) + 2, FIND(",", Articles_collection_modified!A577, FIND(", 20", Articles_collection_modified!A577) + 2) - FIND(", 20", Articles_collection_modified!A577) - 2), MID(Articles_collection_modified!A577, FIND(",20", Articles_collection_modified!A577) + 1, FIND(",", Articles_collection_modified!A577, FIND(",20", Articles_collection_modified!A577) + 1) - FIND(",20", Articles_collection_modified!A577) - 1))</f>
        <v>2025-w08</v>
      </c>
      <c r="E577" t="str">
        <f t="shared" ref="E577:E640" si="18">LEFT(D577, 4)</f>
        <v>2025</v>
      </c>
      <c r="F577" t="str">
        <f t="shared" ref="F577:F640" si="19">MID(D577, FIND("w", D577) + 1, LEN(D577) - FIND("w", D577))</f>
        <v>08</v>
      </c>
      <c r="G577" t="str" cm="1">
        <f t="array" ref="G577">_xlfn.TEXTJOIN(", ", TRUE, IF(ISNUMBER(SEARCH(Index!$A$8:$A$22, Articles_collection_modified!A577)), Index!$A$8:$A$22, ""))</f>
        <v>Hydraulics, Mobile</v>
      </c>
      <c r="H577" t="str" cm="1">
        <f t="array" ref="H577">IFERROR(INDEX(Index!$A$8:$A$22, MATCH(TRUE, ISNUMBER(SEARCH(Index!$A$8:$A$22, Articles_collection_modified!A577)), 0)), "")</f>
        <v>Hydraulics</v>
      </c>
      <c r="I577" t="str" cm="1">
        <f t="array" ref="I577">IFERROR(INDEX(Index!$A$3:$A$5, MATCH(TRUE, ISNUMBER(SEARCH(Index!$A$3:$A$5, Articles_collection_modified!A577)), 0)), "")</f>
        <v>Technology</v>
      </c>
      <c r="J577" t="str" cm="1">
        <f t="array" ref="J577">IFERROR(INDEX(Index!$A$25:$A$69, MATCH(TRUE, ISNUMBER(SEARCH(Index!$A$25:$A$69, Articles_collection_modified!A577)), 0)), "")</f>
        <v>Pressure</v>
      </c>
      <c r="K577" t="str" cm="1">
        <f t="array" ref="K577">IFERROR(INDEX(Index!$C$3:$C$5, MATCH(TRUE, ISNUMBER(SEARCH(Index!$C$3:$C$5, Articles_collection_modified!A577)), 0)), "")</f>
        <v>H1</v>
      </c>
      <c r="L577" t="str" cm="1">
        <f t="array" ref="L577">_xlfn.TEXTJOIN(", ", TRUE, IF(ISNUMBER(SEARCH(Index!$C$8:$C$58, Articles_collection_modified!A577)), Index!$C$8:$C$58, ""))</f>
        <v/>
      </c>
      <c r="M577" t="str" cm="1">
        <f t="array" ref="M577">_xlfn.TEXTJOIN(", ", TRUE, IFERROR(VLOOKUP(_xlfn.TEXTSPLIT(L577, ", "), Index!$C$8:$D$58, 2, FALSE), ""))</f>
        <v/>
      </c>
      <c r="N577" t="e" cm="1" vm="1">
        <f t="array" ref="N577">_xlfn.TEXTJOIN(", ", TRUE, _xlfn.UNIQUE(_xlfn.FILTERXML("&lt;t&gt;&lt;s&gt;" &amp; SUBSTITUTE(_xlfn.TEXTJOIN(", ", TRUE, _xlfn.UNIQUE(_xlfn._xlws.FILTER(IFERROR(VLOOKUP(LEFT(_xlfn.TEXTSPLIT(L577, ", "), FIND("-", _xlfn.TEXTSPLIT(L577, ", ")) - 1), Index!$F$8:$G$13, 2, FALSE), ""), IFERROR(VLOOKUP(LEFT(_xlfn.TEXTSPLIT(L577, ", "), FIND("-", _xlfn.TEXTSPLIT(L577, ", ")) - 1), Index!$F$8:$G$13, 2, FALSE), "") &lt;&gt; ""))), ", ", "&lt;/s&gt;&lt;s&gt;") &amp; "&lt;/s&gt;&lt;/t&gt;", "//s[normalize-space()]")))</f>
        <v>#VALUE!</v>
      </c>
      <c r="O577" t="str" cm="1">
        <f t="array" ref="O577">IFERROR(INDEX(Index!$C$8:$C$58, MATCH(TRUE, ISNUMBER(SEARCH(Index!$C$8:$C$58, Articles_collection_modified!A577)), 0)), "")</f>
        <v/>
      </c>
      <c r="P577" t="str">
        <f>IFERROR(VLOOKUP(LEFT(O577, FIND("-", O577)-1), Index!$F$8:$G$13, 2, FALSE), "Not Found")</f>
        <v>Not Found</v>
      </c>
      <c r="Q577" t="str">
        <f>IFERROR(VLOOKUP(O577, Index!$C$8:$D$58, 2, FALSE), "Not Found")</f>
        <v>Not Found</v>
      </c>
    </row>
    <row r="578" spans="1:17" x14ac:dyDescent="0.3">
      <c r="A578" t="str">
        <f>LEFT(Articles_collection_modified!A578, FIND(",", Articles_collection_modified!A578) - 1)</f>
        <v>Siemens Gamesa to Expand French Blade Manufacturing Facility for 14 MW Turbines</v>
      </c>
      <c r="B578" t="str">
        <f>MID(Articles_collection_modified!A578, FIND(",", Articles_collection_modified!A578) + 1, FIND(",", Articles_collection_modified!A578, FIND(",", Articles_collection_modified!A578) + 1) - FIND(",", Articles_collection_modified!A578) - 1)</f>
        <v>https://www.offshorewind.biz/2025/02/18/siemens-gamesa-to-expand-french-blade-manufacturing-facility-for-14-mw-turbines/</v>
      </c>
      <c r="C578" t="str">
        <f>IF(ISNUMBER(FIND(", vol",Articles_collection_modified!A578)), MID(Articles_collection_modified!A578, FIND(", vol", Articles_collection_modified!A578) + 5, FIND(",", Articles_collection_modified!A578, FIND(", vol", Articles_collection_modified!A578) + 5) - FIND(", vol", Articles_collection_modified!A578) - 5), MID(Articles_collection_modified!A578, FIND(",vol", Articles_collection_modified!A578) + 4, FIND(",", Articles_collection_modified!A578, FIND(",vol", Articles_collection_modified!A578) + 4) - FIND(",vol",Articles_collection_modified!A578) - 4))</f>
        <v>8</v>
      </c>
      <c r="D578" t="str">
        <f>IF(ISNUMBER(FIND(", 20", Articles_collection_modified!A578)), MID(Articles_collection_modified!A578, FIND(", 20", Articles_collection_modified!A578) + 2, FIND(",", Articles_collection_modified!A578, FIND(", 20", Articles_collection_modified!A578) + 2) - FIND(", 20", Articles_collection_modified!A578) - 2), MID(Articles_collection_modified!A578, FIND(",20", Articles_collection_modified!A578) + 1, FIND(",", Articles_collection_modified!A578, FIND(",20", Articles_collection_modified!A578) + 1) - FIND(",20", Articles_collection_modified!A578) - 1))</f>
        <v>2025-w08</v>
      </c>
      <c r="E578" t="str">
        <f t="shared" si="18"/>
        <v>2025</v>
      </c>
      <c r="F578" t="str">
        <f t="shared" si="19"/>
        <v>08</v>
      </c>
      <c r="G578" t="str" cm="1">
        <f t="array" ref="G578">_xlfn.TEXTJOIN(", ", TRUE, IF(ISNUMBER(SEARCH(Index!$A$8:$A$22, Articles_collection_modified!A578)), Index!$A$8:$A$22, ""))</f>
        <v>Industrial applications</v>
      </c>
      <c r="H578" t="str" cm="1">
        <f t="array" ref="H578">IFERROR(INDEX(Index!$A$8:$A$22, MATCH(TRUE, ISNUMBER(SEARCH(Index!$A$8:$A$22, Articles_collection_modified!A578)), 0)), "")</f>
        <v>Industrial applications</v>
      </c>
      <c r="I578" t="str" cm="1">
        <f t="array" ref="I578">IFERROR(INDEX(Index!$A$3:$A$5, MATCH(TRUE, ISNUMBER(SEARCH(Index!$A$3:$A$5, Articles_collection_modified!A578)), 0)), "")</f>
        <v>SEEP</v>
      </c>
      <c r="J578" t="str" cm="1">
        <f t="array" ref="J578">IFERROR(INDEX(Index!$A$25:$A$69, MATCH(TRUE, ISNUMBER(SEARCH(Index!$A$25:$A$69, Articles_collection_modified!A578)), 0)), "")</f>
        <v>market development</v>
      </c>
      <c r="K578" t="str" cm="1">
        <f t="array" ref="K578">IFERROR(INDEX(Index!$C$3:$C$5, MATCH(TRUE, ISNUMBER(SEARCH(Index!$C$3:$C$5, Articles_collection_modified!A578)), 0)), "")</f>
        <v>H1</v>
      </c>
      <c r="L578" t="str" cm="1">
        <f t="array" ref="L578">_xlfn.TEXTJOIN(", ", TRUE, IF(ISNUMBER(SEARCH(Index!$C$8:$C$58, Articles_collection_modified!A578)), Index!$C$8:$C$58, ""))</f>
        <v>HA-2</v>
      </c>
      <c r="M578" t="str" cm="1">
        <f t="array" ref="M578">_xlfn.TEXTJOIN(", ", TRUE, IFERROR(VLOOKUP(_xlfn.TEXTSPLIT(L578, ", "), Index!$C$8:$D$58, 2, FALSE), ""))</f>
        <v>Advanced Wind Power</v>
      </c>
      <c r="N578" t="str" cm="1">
        <f t="array" ref="N578">_xlfn.TEXTJOIN(", ", TRUE, _xlfn.UNIQUE(_xlfn.FILTERXML("&lt;t&gt;&lt;s&gt;" &amp; SUBSTITUTE(_xlfn.TEXTJOIN(", ", TRUE, _xlfn.UNIQUE(_xlfn._xlws.FILTER(IFERROR(VLOOKUP(LEFT(_xlfn.TEXTSPLIT(L578, ", "), FIND("-", _xlfn.TEXTSPLIT(L578, ", ")) - 1), Index!$F$8:$G$13, 2, FALSE), ""), IFERROR(VLOOKUP(LEFT(_xlfn.TEXTSPLIT(L578, ", "), FIND("-", _xlfn.TEXTSPLIT(L578, ", ")) - 1), Index!$F$8:$G$13, 2, FALSE), "") &lt;&gt; ""))), ", ", "&lt;/s&gt;&lt;s&gt;") &amp; "&lt;/s&gt;&lt;/t&gt;", "//s[normalize-space()]")))</f>
        <v>Hydraulic Applications Ecosystem</v>
      </c>
      <c r="O578" t="str" cm="1">
        <f t="array" ref="O578">IFERROR(INDEX(Index!$C$8:$C$58, MATCH(TRUE, ISNUMBER(SEARCH(Index!$C$8:$C$58, Articles_collection_modified!A578)), 0)), "")</f>
        <v>HA-2</v>
      </c>
      <c r="P578" t="str">
        <f>IFERROR(VLOOKUP(LEFT(O578, FIND("-", O578)-1), Index!$F$8:$G$13, 2, FALSE), "Not Found")</f>
        <v>Hydraulic Applications Ecosystem</v>
      </c>
      <c r="Q578" t="str">
        <f>IFERROR(VLOOKUP(O578, Index!$C$8:$D$58, 2, FALSE), "Not Found")</f>
        <v>Advanced Wind Power</v>
      </c>
    </row>
    <row r="579" spans="1:17" x14ac:dyDescent="0.3">
      <c r="A579" t="str">
        <f>LEFT(Articles_collection_modified!A579, FIND(",", Articles_collection_modified!A579) - 1)</f>
        <v>Optimizing and Maintaining Hydraulic Efficiency Provides Holistic Business Benefits - Fluid Power Journal</v>
      </c>
      <c r="B579" t="str">
        <f>MID(Articles_collection_modified!A579, FIND(",", Articles_collection_modified!A579) + 1, FIND(",", Articles_collection_modified!A579, FIND(",", Articles_collection_modified!A579) + 1) - FIND(",", Articles_collection_modified!A579) - 1)</f>
        <v>https://fluidpowerjournal.com/optimizing-and-maintaining-hydraulic-efficiency-provides-holistic-business-benefits/</v>
      </c>
      <c r="C579" t="str">
        <f>IF(ISNUMBER(FIND(", vol",Articles_collection_modified!A579)), MID(Articles_collection_modified!A579, FIND(", vol", Articles_collection_modified!A579) + 5, FIND(",", Articles_collection_modified!A579, FIND(", vol", Articles_collection_modified!A579) + 5) - FIND(", vol", Articles_collection_modified!A579) - 5), MID(Articles_collection_modified!A579, FIND(",vol", Articles_collection_modified!A579) + 4, FIND(",", Articles_collection_modified!A579, FIND(",vol", Articles_collection_modified!A579) + 4) - FIND(",vol",Articles_collection_modified!A579) - 4))</f>
        <v>8</v>
      </c>
      <c r="D579" t="str">
        <f>IF(ISNUMBER(FIND(", 20", Articles_collection_modified!A579)), MID(Articles_collection_modified!A579, FIND(", 20", Articles_collection_modified!A579) + 2, FIND(",", Articles_collection_modified!A579, FIND(", 20", Articles_collection_modified!A579) + 2) - FIND(", 20", Articles_collection_modified!A579) - 2), MID(Articles_collection_modified!A579, FIND(",20", Articles_collection_modified!A579) + 1, FIND(",", Articles_collection_modified!A579, FIND(",20", Articles_collection_modified!A579) + 1) - FIND(",20", Articles_collection_modified!A579) - 1))</f>
        <v>2025-w08</v>
      </c>
      <c r="E579" t="str">
        <f t="shared" si="18"/>
        <v>2025</v>
      </c>
      <c r="F579" t="str">
        <f t="shared" si="19"/>
        <v>08</v>
      </c>
      <c r="G579" t="str" cm="1">
        <f t="array" ref="G579">_xlfn.TEXTJOIN(", ", TRUE, IF(ISNUMBER(SEARCH(Index!$A$8:$A$22, Articles_collection_modified!A579)), Index!$A$8:$A$22, ""))</f>
        <v>Hydraulics</v>
      </c>
      <c r="H579" t="str" cm="1">
        <f t="array" ref="H579">IFERROR(INDEX(Index!$A$8:$A$22, MATCH(TRUE, ISNUMBER(SEARCH(Index!$A$8:$A$22, Articles_collection_modified!A579)), 0)), "")</f>
        <v>Hydraulics</v>
      </c>
      <c r="I579" t="str" cm="1">
        <f t="array" ref="I579">IFERROR(INDEX(Index!$A$3:$A$5, MATCH(TRUE, ISNUMBER(SEARCH(Index!$A$3:$A$5, Articles_collection_modified!A579)), 0)), "")</f>
        <v>Technology</v>
      </c>
      <c r="J579" t="str" cm="1">
        <f t="array" ref="J579">IFERROR(INDEX(Index!$A$25:$A$69, MATCH(TRUE, ISNUMBER(SEARCH(Index!$A$25:$A$69, Articles_collection_modified!A579)), 0)), "")</f>
        <v>Efficiency</v>
      </c>
      <c r="K579" t="str" cm="1">
        <f t="array" ref="K579">IFERROR(INDEX(Index!$C$3:$C$5, MATCH(TRUE, ISNUMBER(SEARCH(Index!$C$3:$C$5, Articles_collection_modified!A579)), 0)), "")</f>
        <v>H1</v>
      </c>
      <c r="L579" t="str" cm="1">
        <f t="array" ref="L579">_xlfn.TEXTJOIN(", ", TRUE, IF(ISNUMBER(SEARCH(Index!$C$8:$C$58, Articles_collection_modified!A579)), Index!$C$8:$C$58, ""))</f>
        <v/>
      </c>
      <c r="M579" t="str" cm="1">
        <f t="array" ref="M579">_xlfn.TEXTJOIN(", ", TRUE, IFERROR(VLOOKUP(_xlfn.TEXTSPLIT(L579, ", "), Index!$C$8:$D$58, 2, FALSE), ""))</f>
        <v/>
      </c>
      <c r="N579" t="e" cm="1" vm="1">
        <f t="array" ref="N579">_xlfn.TEXTJOIN(", ", TRUE, _xlfn.UNIQUE(_xlfn.FILTERXML("&lt;t&gt;&lt;s&gt;" &amp; SUBSTITUTE(_xlfn.TEXTJOIN(", ", TRUE, _xlfn.UNIQUE(_xlfn._xlws.FILTER(IFERROR(VLOOKUP(LEFT(_xlfn.TEXTSPLIT(L579, ", "), FIND("-", _xlfn.TEXTSPLIT(L579, ", ")) - 1), Index!$F$8:$G$13, 2, FALSE), ""), IFERROR(VLOOKUP(LEFT(_xlfn.TEXTSPLIT(L579, ", "), FIND("-", _xlfn.TEXTSPLIT(L579, ", ")) - 1), Index!$F$8:$G$13, 2, FALSE), "") &lt;&gt; ""))), ", ", "&lt;/s&gt;&lt;s&gt;") &amp; "&lt;/s&gt;&lt;/t&gt;", "//s[normalize-space()]")))</f>
        <v>#VALUE!</v>
      </c>
      <c r="O579" t="str" cm="1">
        <f t="array" ref="O579">IFERROR(INDEX(Index!$C$8:$C$58, MATCH(TRUE, ISNUMBER(SEARCH(Index!$C$8:$C$58, Articles_collection_modified!A579)), 0)), "")</f>
        <v/>
      </c>
      <c r="P579" t="str">
        <f>IFERROR(VLOOKUP(LEFT(O579, FIND("-", O579)-1), Index!$F$8:$G$13, 2, FALSE), "Not Found")</f>
        <v>Not Found</v>
      </c>
      <c r="Q579" t="str">
        <f>IFERROR(VLOOKUP(O579, Index!$C$8:$D$58, 2, FALSE), "Not Found")</f>
        <v>Not Found</v>
      </c>
    </row>
    <row r="580" spans="1:17" x14ac:dyDescent="0.3">
      <c r="A580" t="str">
        <f>LEFT(Articles_collection_modified!A580, FIND(",", Articles_collection_modified!A580) - 1)</f>
        <v>Sea Trials Underway for First Jones Act-Compliant Wind Turbine Installation Vessel</v>
      </c>
      <c r="B580" t="str">
        <f>MID(Articles_collection_modified!A580, FIND(",", Articles_collection_modified!A580) + 1, FIND(",", Articles_collection_modified!A580, FIND(",", Articles_collection_modified!A580) + 1) - FIND(",", Articles_collection_modified!A580) - 1)</f>
        <v>https://www.offshorewind.biz/2025/02/18/sea-trials-underway-for-first-jones-act-compliant-wind-turbine-installation-vessel/</v>
      </c>
      <c r="C580" t="str">
        <f>IF(ISNUMBER(FIND(", vol",Articles_collection_modified!A580)), MID(Articles_collection_modified!A580, FIND(", vol", Articles_collection_modified!A580) + 5, FIND(",", Articles_collection_modified!A580, FIND(", vol", Articles_collection_modified!A580) + 5) - FIND(", vol", Articles_collection_modified!A580) - 5), MID(Articles_collection_modified!A580, FIND(",vol", Articles_collection_modified!A580) + 4, FIND(",", Articles_collection_modified!A580, FIND(",vol", Articles_collection_modified!A580) + 4) - FIND(",vol",Articles_collection_modified!A580) - 4))</f>
        <v>8</v>
      </c>
      <c r="D580" t="str">
        <f>IF(ISNUMBER(FIND(", 20", Articles_collection_modified!A580)), MID(Articles_collection_modified!A580, FIND(", 20", Articles_collection_modified!A580) + 2, FIND(",", Articles_collection_modified!A580, FIND(", 20", Articles_collection_modified!A580) + 2) - FIND(", 20", Articles_collection_modified!A580) - 2), MID(Articles_collection_modified!A580, FIND(",20", Articles_collection_modified!A580) + 1, FIND(",", Articles_collection_modified!A580, FIND(",20", Articles_collection_modified!A580) + 1) - FIND(",20", Articles_collection_modified!A580) - 1))</f>
        <v>2025-w08</v>
      </c>
      <c r="E580" t="str">
        <f t="shared" si="18"/>
        <v>2025</v>
      </c>
      <c r="F580" t="str">
        <f t="shared" si="19"/>
        <v>08</v>
      </c>
      <c r="G580" t="str" cm="1">
        <f t="array" ref="G580">_xlfn.TEXTJOIN(", ", TRUE, IF(ISNUMBER(SEARCH(Index!$A$8:$A$22, Articles_collection_modified!A580)), Index!$A$8:$A$22, ""))</f>
        <v>Maritime</v>
      </c>
      <c r="H580" t="str" cm="1">
        <f t="array" ref="H580">IFERROR(INDEX(Index!$A$8:$A$22, MATCH(TRUE, ISNUMBER(SEARCH(Index!$A$8:$A$22, Articles_collection_modified!A580)), 0)), "")</f>
        <v>Maritime</v>
      </c>
      <c r="I580" t="str" cm="1">
        <f t="array" ref="I580">IFERROR(INDEX(Index!$A$3:$A$5, MATCH(TRUE, ISNUMBER(SEARCH(Index!$A$3:$A$5, Articles_collection_modified!A580)), 0)), "")</f>
        <v>product release</v>
      </c>
      <c r="J580" t="str" cm="1">
        <f t="array" ref="J580">IFERROR(INDEX(Index!$A$25:$A$69, MATCH(TRUE, ISNUMBER(SEARCH(Index!$A$25:$A$69, Articles_collection_modified!A580)), 0)), "")</f>
        <v>System</v>
      </c>
      <c r="K580" t="str" cm="1">
        <f t="array" ref="K580">IFERROR(INDEX(Index!$C$3:$C$5, MATCH(TRUE, ISNUMBER(SEARCH(Index!$C$3:$C$5, Articles_collection_modified!A580)), 0)), "")</f>
        <v>H1</v>
      </c>
      <c r="L580" t="str" cm="1">
        <f t="array" ref="L580">_xlfn.TEXTJOIN(", ", TRUE, IF(ISNUMBER(SEARCH(Index!$C$8:$C$58, Articles_collection_modified!A580)), Index!$C$8:$C$58, ""))</f>
        <v>HA-2, NB-8</v>
      </c>
      <c r="M580" t="str" cm="1">
        <f t="array" ref="M580">_xlfn.TEXTJOIN(", ", TRUE, IFERROR(VLOOKUP(_xlfn.TEXTSPLIT(L580, ", "), Index!$C$8:$D$58, 2, FALSE), ""))</f>
        <v>Advanced Wind Power, Sustainaible Maritime Applications</v>
      </c>
      <c r="N580" t="str" cm="1">
        <f t="array" ref="N580">_xlfn.TEXTJOIN(", ", TRUE, _xlfn.UNIQUE(_xlfn.FILTERXML("&lt;t&gt;&lt;s&gt;" &amp; SUBSTITUTE(_xlfn.TEXTJOIN(", ", TRUE, _xlfn.UNIQUE(_xlfn._xlws.FILTER(IFERROR(VLOOKUP(LEFT(_xlfn.TEXTSPLIT(L580, ", "), FIND("-", _xlfn.TEXTSPLIT(L580, ", ")) - 1), Index!$F$8:$G$13, 2, FALSE), ""), IFERROR(VLOOKUP(LEFT(_xlfn.TEXTSPLIT(L580, ", "), FIND("-", _xlfn.TEXTSPLIT(L580, ", ")) - 1), Index!$F$8:$G$13, 2, FALSE), "") &lt;&gt; ""))), ", ", "&lt;/s&gt;&lt;s&gt;") &amp; "&lt;/s&gt;&lt;/t&gt;", "//s[normalize-space()]")))</f>
        <v>Hydraulic Applications Ecosystem, New Business</v>
      </c>
      <c r="O580" t="str" cm="1">
        <f t="array" ref="O580">IFERROR(INDEX(Index!$C$8:$C$58, MATCH(TRUE, ISNUMBER(SEARCH(Index!$C$8:$C$58, Articles_collection_modified!A580)), 0)), "")</f>
        <v>HA-2</v>
      </c>
      <c r="P580" t="str">
        <f>IFERROR(VLOOKUP(LEFT(O580, FIND("-", O580)-1), Index!$F$8:$G$13, 2, FALSE), "Not Found")</f>
        <v>Hydraulic Applications Ecosystem</v>
      </c>
      <c r="Q580" t="str">
        <f>IFERROR(VLOOKUP(O580, Index!$C$8:$D$58, 2, FALSE), "Not Found")</f>
        <v>Advanced Wind Power</v>
      </c>
    </row>
    <row r="581" spans="1:17" x14ac:dyDescent="0.3">
      <c r="A581" t="str">
        <f>LEFT(Articles_collection_modified!A581, FIND(",", Articles_collection_modified!A581) - 1)</f>
        <v>TotalEnergies and Air Liquide Shake Hands on Offshore Wind-Powered Hydrogen Production | Offshore Wind</v>
      </c>
      <c r="B581" t="str">
        <f>MID(Articles_collection_modified!A581, FIND(",", Articles_collection_modified!A581) + 1, FIND(",", Articles_collection_modified!A581, FIND(",", Articles_collection_modified!A581) + 1) - FIND(",", Articles_collection_modified!A581) - 1)</f>
        <v>https://www.offshorewind.biz/2025/02/18/totalenergies-and-air-liquide-shake-hands-on-offshore-wind-powered-hydrogen-production/</v>
      </c>
      <c r="C581" t="str">
        <f>IF(ISNUMBER(FIND(", vol",Articles_collection_modified!A581)), MID(Articles_collection_modified!A581, FIND(", vol", Articles_collection_modified!A581) + 5, FIND(",", Articles_collection_modified!A581, FIND(", vol", Articles_collection_modified!A581) + 5) - FIND(", vol", Articles_collection_modified!A581) - 5), MID(Articles_collection_modified!A581, FIND(",vol", Articles_collection_modified!A581) + 4, FIND(",", Articles_collection_modified!A581, FIND(",vol", Articles_collection_modified!A581) + 4) - FIND(",vol",Articles_collection_modified!A581) - 4))</f>
        <v>8</v>
      </c>
      <c r="D581" t="str">
        <f>IF(ISNUMBER(FIND(", 20", Articles_collection_modified!A581)), MID(Articles_collection_modified!A581, FIND(", 20", Articles_collection_modified!A581) + 2, FIND(",", Articles_collection_modified!A581, FIND(", 20", Articles_collection_modified!A581) + 2) - FIND(", 20", Articles_collection_modified!A581) - 2), MID(Articles_collection_modified!A581, FIND(",20", Articles_collection_modified!A581) + 1, FIND(",", Articles_collection_modified!A581, FIND(",20", Articles_collection_modified!A581) + 1) - FIND(",20", Articles_collection_modified!A581) - 1))</f>
        <v>2025-w08</v>
      </c>
      <c r="E581" t="str">
        <f t="shared" si="18"/>
        <v>2025</v>
      </c>
      <c r="F581" t="str">
        <f t="shared" si="19"/>
        <v>08</v>
      </c>
      <c r="G581" t="str" cm="1">
        <f t="array" ref="G581">_xlfn.TEXTJOIN(", ", TRUE, IF(ISNUMBER(SEARCH(Index!$A$8:$A$22, Articles_collection_modified!A581)), Index!$A$8:$A$22, ""))</f>
        <v>Sustainability</v>
      </c>
      <c r="H581" t="str" cm="1">
        <f t="array" ref="H581">IFERROR(INDEX(Index!$A$8:$A$22, MATCH(TRUE, ISNUMBER(SEARCH(Index!$A$8:$A$22, Articles_collection_modified!A581)), 0)), "")</f>
        <v>Sustainability</v>
      </c>
      <c r="I581" t="str" cm="1">
        <f t="array" ref="I581">IFERROR(INDEX(Index!$A$3:$A$5, MATCH(TRUE, ISNUMBER(SEARCH(Index!$A$3:$A$5, Articles_collection_modified!A581)), 0)), "")</f>
        <v>SEEP</v>
      </c>
      <c r="J581" t="str" cm="1">
        <f t="array" ref="J581">IFERROR(INDEX(Index!$A$25:$A$69, MATCH(TRUE, ISNUMBER(SEARCH(Index!$A$25:$A$69, Articles_collection_modified!A581)), 0)), "")</f>
        <v>partnership</v>
      </c>
      <c r="K581" t="str" cm="1">
        <f t="array" ref="K581">IFERROR(INDEX(Index!$C$3:$C$5, MATCH(TRUE, ISNUMBER(SEARCH(Index!$C$3:$C$5, Articles_collection_modified!A581)), 0)), "")</f>
        <v>H2</v>
      </c>
      <c r="L581" t="str" cm="1">
        <f t="array" ref="L581">_xlfn.TEXTJOIN(", ", TRUE, IF(ISNUMBER(SEARCH(Index!$C$8:$C$58, Articles_collection_modified!A581)), Index!$C$8:$C$58, ""))</f>
        <v>HA-2, NB-6</v>
      </c>
      <c r="M581" t="str" cm="1">
        <f t="array" ref="M581">_xlfn.TEXTJOIN(", ", TRUE, IFERROR(VLOOKUP(_xlfn.TEXTSPLIT(L581, ", "), Index!$C$8:$D$58, 2, FALSE), ""))</f>
        <v>Advanced Wind Power, Green Energy System</v>
      </c>
      <c r="N581" t="str" cm="1">
        <f t="array" ref="N581">_xlfn.TEXTJOIN(", ", TRUE, _xlfn.UNIQUE(_xlfn.FILTERXML("&lt;t&gt;&lt;s&gt;" &amp; SUBSTITUTE(_xlfn.TEXTJOIN(", ", TRUE, _xlfn.UNIQUE(_xlfn._xlws.FILTER(IFERROR(VLOOKUP(LEFT(_xlfn.TEXTSPLIT(L581, ", "), FIND("-", _xlfn.TEXTSPLIT(L581, ", ")) - 1), Index!$F$8:$G$13, 2, FALSE), ""), IFERROR(VLOOKUP(LEFT(_xlfn.TEXTSPLIT(L581, ", "), FIND("-", _xlfn.TEXTSPLIT(L581, ", ")) - 1), Index!$F$8:$G$13, 2, FALSE), "") &lt;&gt; ""))), ", ", "&lt;/s&gt;&lt;s&gt;") &amp; "&lt;/s&gt;&lt;/t&gt;", "//s[normalize-space()]")))</f>
        <v>Hydraulic Applications Ecosystem, New Business</v>
      </c>
      <c r="O581" t="str" cm="1">
        <f t="array" ref="O581">IFERROR(INDEX(Index!$C$8:$C$58, MATCH(TRUE, ISNUMBER(SEARCH(Index!$C$8:$C$58, Articles_collection_modified!A581)), 0)), "")</f>
        <v>HA-2</v>
      </c>
      <c r="P581" t="str">
        <f>IFERROR(VLOOKUP(LEFT(O581, FIND("-", O581)-1), Index!$F$8:$G$13, 2, FALSE), "Not Found")</f>
        <v>Hydraulic Applications Ecosystem</v>
      </c>
      <c r="Q581" t="str">
        <f>IFERROR(VLOOKUP(O581, Index!$C$8:$D$58, 2, FALSE), "Not Found")</f>
        <v>Advanced Wind Power</v>
      </c>
    </row>
    <row r="582" spans="1:17" x14ac:dyDescent="0.3">
      <c r="A582" t="str">
        <f>LEFT(Articles_collection_modified!A582, FIND(",", Articles_collection_modified!A582) - 1)</f>
        <v>International Mining | Element Six &amp; Master Drilling partner on advanced tunnel development tech</v>
      </c>
      <c r="B582" t="str">
        <f>MID(Articles_collection_modified!A582, FIND(",", Articles_collection_modified!A582) + 1, FIND(",", Articles_collection_modified!A582, FIND(",", Articles_collection_modified!A582) + 1) - FIND(",", Articles_collection_modified!A582) - 1)</f>
        <v>https://im-mining.com/2025/02/18/element-six-master-drilling-partner-on-advanced-tunnel-development-tech/</v>
      </c>
      <c r="C582" t="str">
        <f>IF(ISNUMBER(FIND(", vol",Articles_collection_modified!A582)), MID(Articles_collection_modified!A582, FIND(", vol", Articles_collection_modified!A582) + 5, FIND(",", Articles_collection_modified!A582, FIND(", vol", Articles_collection_modified!A582) + 5) - FIND(", vol", Articles_collection_modified!A582) - 5), MID(Articles_collection_modified!A582, FIND(",vol", Articles_collection_modified!A582) + 4, FIND(",", Articles_collection_modified!A582, FIND(",vol", Articles_collection_modified!A582) + 4) - FIND(",vol",Articles_collection_modified!A582) - 4))</f>
        <v>8</v>
      </c>
      <c r="D582" t="str">
        <f>IF(ISNUMBER(FIND(", 20", Articles_collection_modified!A582)), MID(Articles_collection_modified!A582, FIND(", 20", Articles_collection_modified!A582) + 2, FIND(",", Articles_collection_modified!A582, FIND(", 20", Articles_collection_modified!A582) + 2) - FIND(", 20", Articles_collection_modified!A582) - 2), MID(Articles_collection_modified!A582, FIND(",20", Articles_collection_modified!A582) + 1, FIND(",", Articles_collection_modified!A582, FIND(",20", Articles_collection_modified!A582) + 1) - FIND(",20", Articles_collection_modified!A582) - 1))</f>
        <v>2025-w08</v>
      </c>
      <c r="E582" t="str">
        <f t="shared" si="18"/>
        <v>2025</v>
      </c>
      <c r="F582" t="str">
        <f t="shared" si="19"/>
        <v>08</v>
      </c>
      <c r="G582" t="str" cm="1">
        <f t="array" ref="G582">_xlfn.TEXTJOIN(", ", TRUE, IF(ISNUMBER(SEARCH(Index!$A$8:$A$22, Articles_collection_modified!A582)), Index!$A$8:$A$22, ""))</f>
        <v>Mobile</v>
      </c>
      <c r="H582" t="str" cm="1">
        <f t="array" ref="H582">IFERROR(INDEX(Index!$A$8:$A$22, MATCH(TRUE, ISNUMBER(SEARCH(Index!$A$8:$A$22, Articles_collection_modified!A582)), 0)), "")</f>
        <v>Mobile</v>
      </c>
      <c r="I582" t="str" cm="1">
        <f t="array" ref="I582">IFERROR(INDEX(Index!$A$3:$A$5, MATCH(TRUE, ISNUMBER(SEARCH(Index!$A$3:$A$5, Articles_collection_modified!A582)), 0)), "")</f>
        <v>SEEP</v>
      </c>
      <c r="J582" t="str" cm="1">
        <f t="array" ref="J582">IFERROR(INDEX(Index!$A$25:$A$69, MATCH(TRUE, ISNUMBER(SEARCH(Index!$A$25:$A$69, Articles_collection_modified!A582)), 0)), "")</f>
        <v>partnership</v>
      </c>
      <c r="K582" t="str" cm="1">
        <f t="array" ref="K582">IFERROR(INDEX(Index!$C$3:$C$5, MATCH(TRUE, ISNUMBER(SEARCH(Index!$C$3:$C$5, Articles_collection_modified!A582)), 0)), "")</f>
        <v>H2</v>
      </c>
      <c r="L582" t="str" cm="1">
        <f t="array" ref="L582">_xlfn.TEXTJOIN(", ", TRUE, IF(ISNUMBER(SEARCH(Index!$C$8:$C$58, Articles_collection_modified!A582)), Index!$C$8:$C$58, ""))</f>
        <v>HA-1, HA-8</v>
      </c>
      <c r="M582" t="str" cm="1">
        <f t="array" ref="M582">_xlfn.TEXTJOIN(", ", TRUE, IFERROR(VLOOKUP(_xlfn.TEXTSPLIT(L582, ", "), Index!$C$8:$D$58, 2, FALSE), ""))</f>
        <v>Green &amp; Connected Construction site, Sustainable Mining</v>
      </c>
      <c r="N582" t="str" cm="1">
        <f t="array" ref="N582">_xlfn.TEXTJOIN(", ", TRUE, _xlfn.UNIQUE(_xlfn.FILTERXML("&lt;t&gt;&lt;s&gt;" &amp; SUBSTITUTE(_xlfn.TEXTJOIN(", ", TRUE, _xlfn.UNIQUE(_xlfn._xlws.FILTER(IFERROR(VLOOKUP(LEFT(_xlfn.TEXTSPLIT(L582, ", "), FIND("-", _xlfn.TEXTSPLIT(L582, ", ")) - 1), Index!$F$8:$G$13, 2, FALSE), ""), IFERROR(VLOOKUP(LEFT(_xlfn.TEXTSPLIT(L582, ", "), FIND("-", _xlfn.TEXTSPLIT(L582, ", ")) - 1), Index!$F$8:$G$13, 2, FALSE), "") &lt;&gt; ""))), ", ", "&lt;/s&gt;&lt;s&gt;") &amp; "&lt;/s&gt;&lt;/t&gt;", "//s[normalize-space()]")))</f>
        <v>Hydraulic Applications Ecosystem</v>
      </c>
      <c r="O582" t="str" cm="1">
        <f t="array" ref="O582">IFERROR(INDEX(Index!$C$8:$C$58, MATCH(TRUE, ISNUMBER(SEARCH(Index!$C$8:$C$58, Articles_collection_modified!A582)), 0)), "")</f>
        <v>HA-1</v>
      </c>
      <c r="P582" t="str">
        <f>IFERROR(VLOOKUP(LEFT(O582, FIND("-", O582)-1), Index!$F$8:$G$13, 2, FALSE), "Not Found")</f>
        <v>Hydraulic Applications Ecosystem</v>
      </c>
      <c r="Q582" t="str">
        <f>IFERROR(VLOOKUP(O582, Index!$C$8:$D$58, 2, FALSE), "Not Found")</f>
        <v>Green &amp; Connected Construction site</v>
      </c>
    </row>
    <row r="583" spans="1:17" x14ac:dyDescent="0.3">
      <c r="A583" t="str">
        <f>LEFT(Articles_collection_modified!A583, FIND(",", Articles_collection_modified!A583) - 1)</f>
        <v>New Tadano AC 5.250L-2 All-Terrain Crane Boasts 259.2 Ft. Main Boom : CEG</v>
      </c>
      <c r="B583" t="str">
        <f>MID(Articles_collection_modified!A583, FIND(",", Articles_collection_modified!A583) + 1, FIND(",", Articles_collection_modified!A583, FIND(",", Articles_collection_modified!A583) + 1) - FIND(",", Articles_collection_modified!A583) - 1)</f>
        <v>https://www.constructionequipmentguide.com/new-tadano-ac-5250l-2-all-terrain-crane-boasts-a-2592-foot-main-boom/67262</v>
      </c>
      <c r="C583" t="str">
        <f>IF(ISNUMBER(FIND(", vol",Articles_collection_modified!A583)), MID(Articles_collection_modified!A583, FIND(", vol", Articles_collection_modified!A583) + 5, FIND(",", Articles_collection_modified!A583, FIND(", vol", Articles_collection_modified!A583) + 5) - FIND(", vol", Articles_collection_modified!A583) - 5), MID(Articles_collection_modified!A583, FIND(",vol", Articles_collection_modified!A583) + 4, FIND(",", Articles_collection_modified!A583, FIND(",vol", Articles_collection_modified!A583) + 4) - FIND(",vol",Articles_collection_modified!A583) - 4))</f>
        <v>8</v>
      </c>
      <c r="D583" t="str">
        <f>IF(ISNUMBER(FIND(", 20", Articles_collection_modified!A583)), MID(Articles_collection_modified!A583, FIND(", 20", Articles_collection_modified!A583) + 2, FIND(",", Articles_collection_modified!A583, FIND(", 20", Articles_collection_modified!A583) + 2) - FIND(", 20", Articles_collection_modified!A583) - 2), MID(Articles_collection_modified!A583, FIND(",20", Articles_collection_modified!A583) + 1, FIND(",", Articles_collection_modified!A583, FIND(",20", Articles_collection_modified!A583) + 1) - FIND(",20", Articles_collection_modified!A583) - 1))</f>
        <v>2025-w08</v>
      </c>
      <c r="E583" t="str">
        <f t="shared" si="18"/>
        <v>2025</v>
      </c>
      <c r="F583" t="str">
        <f t="shared" si="19"/>
        <v>08</v>
      </c>
      <c r="G583" t="str" cm="1">
        <f t="array" ref="G583">_xlfn.TEXTJOIN(", ", TRUE, IF(ISNUMBER(SEARCH(Index!$A$8:$A$22, Articles_collection_modified!A583)), Index!$A$8:$A$22, ""))</f>
        <v>Crane, Mobile</v>
      </c>
      <c r="H583" t="str" cm="1">
        <f t="array" ref="H583">IFERROR(INDEX(Index!$A$8:$A$22, MATCH(TRUE, ISNUMBER(SEARCH(Index!$A$8:$A$22, Articles_collection_modified!A583)), 0)), "")</f>
        <v>Crane</v>
      </c>
      <c r="I583" t="str" cm="1">
        <f t="array" ref="I583">IFERROR(INDEX(Index!$A$3:$A$5, MATCH(TRUE, ISNUMBER(SEARCH(Index!$A$3:$A$5, Articles_collection_modified!A583)), 0)), "")</f>
        <v>product release</v>
      </c>
      <c r="J583" t="str" cm="1">
        <f t="array" ref="J583">IFERROR(INDEX(Index!$A$25:$A$69, MATCH(TRUE, ISNUMBER(SEARCH(Index!$A$25:$A$69, Articles_collection_modified!A583)), 0)), "")</f>
        <v>System</v>
      </c>
      <c r="K583" t="str" cm="1">
        <f t="array" ref="K583">IFERROR(INDEX(Index!$C$3:$C$5, MATCH(TRUE, ISNUMBER(SEARCH(Index!$C$3:$C$5, Articles_collection_modified!A583)), 0)), "")</f>
        <v>H1</v>
      </c>
      <c r="L583" t="str" cm="1">
        <f t="array" ref="L583">_xlfn.TEXTJOIN(", ", TRUE, IF(ISNUMBER(SEARCH(Index!$C$8:$C$58, Articles_collection_modified!A583)), Index!$C$8:$C$58, ""))</f>
        <v>ES-2, HA-1</v>
      </c>
      <c r="M583" t="str" cm="1">
        <f t="array" ref="M583">_xlfn.TEXTJOIN(", ", TRUE, IFERROR(VLOOKUP(_xlfn.TEXTSPLIT(L583, ", "), Index!$C$8:$D$58, 2, FALSE), ""))</f>
        <v>Enhanced Emission Policy, Green &amp; Connected Construction site</v>
      </c>
      <c r="N583" t="str" cm="1">
        <f t="array" ref="N583">_xlfn.TEXTJOIN(", ", TRUE, _xlfn.UNIQUE(_xlfn.FILTERXML("&lt;t&gt;&lt;s&gt;" &amp; SUBSTITUTE(_xlfn.TEXTJOIN(", ", TRUE, _xlfn.UNIQUE(_xlfn._xlws.FILTER(IFERROR(VLOOKUP(LEFT(_xlfn.TEXTSPLIT(L583, ", "), FIND("-", _xlfn.TEXTSPLIT(L583, ", ")) - 1), Index!$F$8:$G$13, 2, FALSE), ""), IFERROR(VLOOKUP(LEFT(_xlfn.TEXTSPLIT(L583, ", "), FIND("-", _xlfn.TEXTSPLIT(L583, ", ")) - 1), Index!$F$8:$G$13, 2, FALSE), "") &lt;&gt; ""))), ", ", "&lt;/s&gt;&lt;s&gt;") &amp; "&lt;/s&gt;&lt;/t&gt;", "//s[normalize-space()]")))</f>
        <v>Ecological Sustainability, Hydraulic Applications Ecosystem</v>
      </c>
      <c r="O583" t="str" cm="1">
        <f t="array" ref="O583">IFERROR(INDEX(Index!$C$8:$C$58, MATCH(TRUE, ISNUMBER(SEARCH(Index!$C$8:$C$58, Articles_collection_modified!A583)), 0)), "")</f>
        <v>ES-2</v>
      </c>
      <c r="P583" t="str">
        <f>IFERROR(VLOOKUP(LEFT(O583, FIND("-", O583)-1), Index!$F$8:$G$13, 2, FALSE), "Not Found")</f>
        <v>Ecological Sustainability</v>
      </c>
      <c r="Q583" t="str">
        <f>IFERROR(VLOOKUP(O583, Index!$C$8:$D$58, 2, FALSE), "Not Found")</f>
        <v>Enhanced Emission Policy</v>
      </c>
    </row>
    <row r="584" spans="1:17" x14ac:dyDescent="0.3">
      <c r="A584" t="str">
        <f>LEFT(Articles_collection_modified!A584, FIND(",", Articles_collection_modified!A584) - 1)</f>
        <v>Komatsu to carrry out world-first hydrogen truck trial</v>
      </c>
      <c r="B584" t="str">
        <f>MID(Articles_collection_modified!A584, FIND(",", Articles_collection_modified!A584) + 1, FIND(",", Articles_collection_modified!A584, FIND(",", Articles_collection_modified!A584) + 1) - FIND(",", Articles_collection_modified!A584) - 1)</f>
        <v>https://im-mining.com/2025/02/19/komatsu-to-explore-hydrogen-haulage-options-with-hd785-truck-proof-of-concept/</v>
      </c>
      <c r="C584" t="str">
        <f>IF(ISNUMBER(FIND(", vol",Articles_collection_modified!A584)), MID(Articles_collection_modified!A584, FIND(", vol", Articles_collection_modified!A584) + 5, FIND(",", Articles_collection_modified!A584, FIND(", vol", Articles_collection_modified!A584) + 5) - FIND(", vol", Articles_collection_modified!A584) - 5), MID(Articles_collection_modified!A584, FIND(",vol", Articles_collection_modified!A584) + 4, FIND(",", Articles_collection_modified!A584, FIND(",vol", Articles_collection_modified!A584) + 4) - FIND(",vol",Articles_collection_modified!A584) - 4))</f>
        <v>8</v>
      </c>
      <c r="D584" t="str">
        <f>IF(ISNUMBER(FIND(", 20", Articles_collection_modified!A584)), MID(Articles_collection_modified!A584, FIND(", 20", Articles_collection_modified!A584) + 2, FIND(",", Articles_collection_modified!A584, FIND(", 20", Articles_collection_modified!A584) + 2) - FIND(", 20", Articles_collection_modified!A584) - 2), MID(Articles_collection_modified!A584, FIND(",20", Articles_collection_modified!A584) + 1, FIND(",", Articles_collection_modified!A584, FIND(",20", Articles_collection_modified!A584) + 1) - FIND(",20", Articles_collection_modified!A584) - 1))</f>
        <v>2025-w08</v>
      </c>
      <c r="E584" t="str">
        <f t="shared" si="18"/>
        <v>2025</v>
      </c>
      <c r="F584" t="str">
        <f t="shared" si="19"/>
        <v>08</v>
      </c>
      <c r="G584" t="str" cm="1">
        <f t="array" ref="G584">_xlfn.TEXTJOIN(", ", TRUE, IF(ISNUMBER(SEARCH(Index!$A$8:$A$22, Articles_collection_modified!A584)), Index!$A$8:$A$22, ""))</f>
        <v>Mobile</v>
      </c>
      <c r="H584" t="str" cm="1">
        <f t="array" ref="H584">IFERROR(INDEX(Index!$A$8:$A$22, MATCH(TRUE, ISNUMBER(SEARCH(Index!$A$8:$A$22, Articles_collection_modified!A584)), 0)), "")</f>
        <v>Mobile</v>
      </c>
      <c r="I584" t="str" cm="1">
        <f t="array" ref="I584">IFERROR(INDEX(Index!$A$3:$A$5, MATCH(TRUE, ISNUMBER(SEARCH(Index!$A$3:$A$5, Articles_collection_modified!A584)), 0)), "")</f>
        <v>Technology</v>
      </c>
      <c r="J584" t="str" cm="1">
        <f t="array" ref="J584">IFERROR(INDEX(Index!$A$25:$A$69, MATCH(TRUE, ISNUMBER(SEARCH(Index!$A$25:$A$69, Articles_collection_modified!A584)), 0)), "")</f>
        <v>Research</v>
      </c>
      <c r="K584" t="str" cm="1">
        <f t="array" ref="K584">IFERROR(INDEX(Index!$C$3:$C$5, MATCH(TRUE, ISNUMBER(SEARCH(Index!$C$3:$C$5, Articles_collection_modified!A584)), 0)), "")</f>
        <v>H3</v>
      </c>
      <c r="L584" t="str" cm="1">
        <f t="array" ref="L584">_xlfn.TEXTJOIN(", ", TRUE, IF(ISNUMBER(SEARCH(Index!$C$8:$C$58, Articles_collection_modified!A584)), Index!$C$8:$C$58, ""))</f>
        <v>ES-2, HA-8</v>
      </c>
      <c r="M584" t="str" cm="1">
        <f t="array" ref="M584">_xlfn.TEXTJOIN(", ", TRUE, IFERROR(VLOOKUP(_xlfn.TEXTSPLIT(L584, ", "), Index!$C$8:$D$58, 2, FALSE), ""))</f>
        <v>Enhanced Emission Policy, Sustainable Mining</v>
      </c>
      <c r="N584" t="str" cm="1">
        <f t="array" ref="N584">_xlfn.TEXTJOIN(", ", TRUE, _xlfn.UNIQUE(_xlfn.FILTERXML("&lt;t&gt;&lt;s&gt;" &amp; SUBSTITUTE(_xlfn.TEXTJOIN(", ", TRUE, _xlfn.UNIQUE(_xlfn._xlws.FILTER(IFERROR(VLOOKUP(LEFT(_xlfn.TEXTSPLIT(L584, ", "), FIND("-", _xlfn.TEXTSPLIT(L584, ", ")) - 1), Index!$F$8:$G$13, 2, FALSE), ""), IFERROR(VLOOKUP(LEFT(_xlfn.TEXTSPLIT(L584, ", "), FIND("-", _xlfn.TEXTSPLIT(L584, ", ")) - 1), Index!$F$8:$G$13, 2, FALSE), "") &lt;&gt; ""))), ", ", "&lt;/s&gt;&lt;s&gt;") &amp; "&lt;/s&gt;&lt;/t&gt;", "//s[normalize-space()]")))</f>
        <v>Ecological Sustainability, Hydraulic Applications Ecosystem</v>
      </c>
      <c r="O584" t="str" cm="1">
        <f t="array" ref="O584">IFERROR(INDEX(Index!$C$8:$C$58, MATCH(TRUE, ISNUMBER(SEARCH(Index!$C$8:$C$58, Articles_collection_modified!A584)), 0)), "")</f>
        <v>ES-2</v>
      </c>
      <c r="P584" t="str">
        <f>IFERROR(VLOOKUP(LEFT(O584, FIND("-", O584)-1), Index!$F$8:$G$13, 2, FALSE), "Not Found")</f>
        <v>Ecological Sustainability</v>
      </c>
      <c r="Q584" t="str">
        <f>IFERROR(VLOOKUP(O584, Index!$C$8:$D$58, 2, FALSE), "Not Found")</f>
        <v>Enhanced Emission Policy</v>
      </c>
    </row>
    <row r="585" spans="1:17" x14ac:dyDescent="0.3">
      <c r="A585" t="str">
        <f>LEFT(Articles_collection_modified!A585, FIND(",", Articles_collection_modified!A585) - 1)</f>
        <v>Eurazeo Invests EUR 70 Million in German Joint Venture Building New Offshore Wind Service Vessels</v>
      </c>
      <c r="B585" t="str">
        <f>MID(Articles_collection_modified!A585, FIND(",", Articles_collection_modified!A585) + 1, FIND(",", Articles_collection_modified!A585, FIND(",", Articles_collection_modified!A585) + 1) - FIND(",", Articles_collection_modified!A585) - 1)</f>
        <v>https://www.offshorewind.biz/2025/02/19/eurazeo-invests-eur-70-million-in-german-joint-venture-building-new-offshore-wind-service-vessels/</v>
      </c>
      <c r="C585" t="str">
        <f>IF(ISNUMBER(FIND(", vol",Articles_collection_modified!A585)), MID(Articles_collection_modified!A585, FIND(", vol", Articles_collection_modified!A585) + 5, FIND(",", Articles_collection_modified!A585, FIND(", vol", Articles_collection_modified!A585) + 5) - FIND(", vol", Articles_collection_modified!A585) - 5), MID(Articles_collection_modified!A585, FIND(",vol", Articles_collection_modified!A585) + 4, FIND(",", Articles_collection_modified!A585, FIND(",vol", Articles_collection_modified!A585) + 4) - FIND(",vol",Articles_collection_modified!A585) - 4))</f>
        <v>8</v>
      </c>
      <c r="D585" t="str">
        <f>IF(ISNUMBER(FIND(", 20", Articles_collection_modified!A585)), MID(Articles_collection_modified!A585, FIND(", 20", Articles_collection_modified!A585) + 2, FIND(",", Articles_collection_modified!A585, FIND(", 20", Articles_collection_modified!A585) + 2) - FIND(", 20", Articles_collection_modified!A585) - 2), MID(Articles_collection_modified!A585, FIND(",20", Articles_collection_modified!A585) + 1, FIND(",", Articles_collection_modified!A585, FIND(",20", Articles_collection_modified!A585) + 1) - FIND(",20", Articles_collection_modified!A585) - 1))</f>
        <v>2025-w08</v>
      </c>
      <c r="E585" t="str">
        <f t="shared" si="18"/>
        <v>2025</v>
      </c>
      <c r="F585" t="str">
        <f t="shared" si="19"/>
        <v>08</v>
      </c>
      <c r="G585" t="str" cm="1">
        <f t="array" ref="G585">_xlfn.TEXTJOIN(", ", TRUE, IF(ISNUMBER(SEARCH(Index!$A$8:$A$22, Articles_collection_modified!A585)), Index!$A$8:$A$22, ""))</f>
        <v>Maritime</v>
      </c>
      <c r="H585" t="str" cm="1">
        <f t="array" ref="H585">IFERROR(INDEX(Index!$A$8:$A$22, MATCH(TRUE, ISNUMBER(SEARCH(Index!$A$8:$A$22, Articles_collection_modified!A585)), 0)), "")</f>
        <v>Maritime</v>
      </c>
      <c r="I585" t="str" cm="1">
        <f t="array" ref="I585">IFERROR(INDEX(Index!$A$3:$A$5, MATCH(TRUE, ISNUMBER(SEARCH(Index!$A$3:$A$5, Articles_collection_modified!A585)), 0)), "")</f>
        <v>SEEP</v>
      </c>
      <c r="J585" t="str" cm="1">
        <f t="array" ref="J585">IFERROR(INDEX(Index!$A$25:$A$69, MATCH(TRUE, ISNUMBER(SEARCH(Index!$A$25:$A$69, Articles_collection_modified!A585)), 0)), "")</f>
        <v>investment</v>
      </c>
      <c r="K585" t="str" cm="1">
        <f t="array" ref="K585">IFERROR(INDEX(Index!$C$3:$C$5, MATCH(TRUE, ISNUMBER(SEARCH(Index!$C$3:$C$5, Articles_collection_modified!A585)), 0)), "")</f>
        <v>H2</v>
      </c>
      <c r="L585" t="str" cm="1">
        <f t="array" ref="L585">_xlfn.TEXTJOIN(", ", TRUE, IF(ISNUMBER(SEARCH(Index!$C$8:$C$58, Articles_collection_modified!A585)), Index!$C$8:$C$58, ""))</f>
        <v>HA-2, NB-8</v>
      </c>
      <c r="M585" t="str" cm="1">
        <f t="array" ref="M585">_xlfn.TEXTJOIN(", ", TRUE, IFERROR(VLOOKUP(_xlfn.TEXTSPLIT(L585, ", "), Index!$C$8:$D$58, 2, FALSE), ""))</f>
        <v>Advanced Wind Power, Sustainaible Maritime Applications</v>
      </c>
      <c r="N585" t="str" cm="1">
        <f t="array" ref="N585">_xlfn.TEXTJOIN(", ", TRUE, _xlfn.UNIQUE(_xlfn.FILTERXML("&lt;t&gt;&lt;s&gt;" &amp; SUBSTITUTE(_xlfn.TEXTJOIN(", ", TRUE, _xlfn.UNIQUE(_xlfn._xlws.FILTER(IFERROR(VLOOKUP(LEFT(_xlfn.TEXTSPLIT(L585, ", "), FIND("-", _xlfn.TEXTSPLIT(L585, ", ")) - 1), Index!$F$8:$G$13, 2, FALSE), ""), IFERROR(VLOOKUP(LEFT(_xlfn.TEXTSPLIT(L585, ", "), FIND("-", _xlfn.TEXTSPLIT(L585, ", ")) - 1), Index!$F$8:$G$13, 2, FALSE), "") &lt;&gt; ""))), ", ", "&lt;/s&gt;&lt;s&gt;") &amp; "&lt;/s&gt;&lt;/t&gt;", "//s[normalize-space()]")))</f>
        <v>Hydraulic Applications Ecosystem, New Business</v>
      </c>
      <c r="O585" t="str" cm="1">
        <f t="array" ref="O585">IFERROR(INDEX(Index!$C$8:$C$58, MATCH(TRUE, ISNUMBER(SEARCH(Index!$C$8:$C$58, Articles_collection_modified!A585)), 0)), "")</f>
        <v>HA-2</v>
      </c>
      <c r="P585" t="str">
        <f>IFERROR(VLOOKUP(LEFT(O585, FIND("-", O585)-1), Index!$F$8:$G$13, 2, FALSE), "Not Found")</f>
        <v>Hydraulic Applications Ecosystem</v>
      </c>
      <c r="Q585" t="str">
        <f>IFERROR(VLOOKUP(O585, Index!$C$8:$D$58, 2, FALSE), "Not Found")</f>
        <v>Advanced Wind Power</v>
      </c>
    </row>
    <row r="586" spans="1:17" x14ac:dyDescent="0.3">
      <c r="A586" t="str">
        <f>LEFT(Articles_collection_modified!A586, FIND(",", Articles_collection_modified!A586) - 1)</f>
        <v>Volvo to launch new Volvo zero-emission machine at bauma</v>
      </c>
      <c r="B586" t="str">
        <f>MID(Articles_collection_modified!A586, FIND(",", Articles_collection_modified!A586) + 1, FIND(",", Articles_collection_modified!A586, FIND(",", Articles_collection_modified!A586) + 1) - FIND(",", Articles_collection_modified!A586) - 1)</f>
        <v>https://im-mining.com/2025/02/19/volvo-ce-to-showcase-zero-emission-only-lineup-at-bauma-2025/</v>
      </c>
      <c r="C586" t="str">
        <f>IF(ISNUMBER(FIND(", vol",Articles_collection_modified!A586)), MID(Articles_collection_modified!A586, FIND(", vol", Articles_collection_modified!A586) + 5, FIND(",", Articles_collection_modified!A586, FIND(", vol", Articles_collection_modified!A586) + 5) - FIND(", vol", Articles_collection_modified!A586) - 5), MID(Articles_collection_modified!A586, FIND(",vol", Articles_collection_modified!A586) + 4, FIND(",", Articles_collection_modified!A586, FIND(",vol", Articles_collection_modified!A586) + 4) - FIND(",vol",Articles_collection_modified!A586) - 4))</f>
        <v>8</v>
      </c>
      <c r="D586" t="str">
        <f>IF(ISNUMBER(FIND(", 20", Articles_collection_modified!A586)), MID(Articles_collection_modified!A586, FIND(", 20", Articles_collection_modified!A586) + 2, FIND(",", Articles_collection_modified!A586, FIND(", 20", Articles_collection_modified!A586) + 2) - FIND(", 20", Articles_collection_modified!A586) - 2), MID(Articles_collection_modified!A586, FIND(",20", Articles_collection_modified!A586) + 1, FIND(",", Articles_collection_modified!A586, FIND(",20", Articles_collection_modified!A586) + 1) - FIND(",20", Articles_collection_modified!A586) - 1))</f>
        <v>2025-w08</v>
      </c>
      <c r="E586" t="str">
        <f t="shared" si="18"/>
        <v>2025</v>
      </c>
      <c r="F586" t="str">
        <f t="shared" si="19"/>
        <v>08</v>
      </c>
      <c r="G586" t="str" cm="1">
        <f t="array" ref="G586">_xlfn.TEXTJOIN(", ", TRUE, IF(ISNUMBER(SEARCH(Index!$A$8:$A$22, Articles_collection_modified!A586)), Index!$A$8:$A$22, ""))</f>
        <v>Mobile</v>
      </c>
      <c r="H586" t="str" cm="1">
        <f t="array" ref="H586">IFERROR(INDEX(Index!$A$8:$A$22, MATCH(TRUE, ISNUMBER(SEARCH(Index!$A$8:$A$22, Articles_collection_modified!A586)), 0)), "")</f>
        <v>Mobile</v>
      </c>
      <c r="I586" t="str" cm="1">
        <f t="array" ref="I586">IFERROR(INDEX(Index!$A$3:$A$5, MATCH(TRUE, ISNUMBER(SEARCH(Index!$A$3:$A$5, Articles_collection_modified!A586)), 0)), "")</f>
        <v>product release</v>
      </c>
      <c r="J586" t="str" cm="1">
        <f t="array" ref="J586">IFERROR(INDEX(Index!$A$25:$A$69, MATCH(TRUE, ISNUMBER(SEARCH(Index!$A$25:$A$69, Articles_collection_modified!A586)), 0)), "")</f>
        <v>System</v>
      </c>
      <c r="K586" t="str" cm="1">
        <f t="array" ref="K586">IFERROR(INDEX(Index!$C$3:$C$5, MATCH(TRUE, ISNUMBER(SEARCH(Index!$C$3:$C$5, Articles_collection_modified!A586)), 0)), "")</f>
        <v>H1</v>
      </c>
      <c r="L586" t="str" cm="1">
        <f t="array" ref="L586">_xlfn.TEXTJOIN(", ", TRUE, IF(ISNUMBER(SEARCH(Index!$C$8:$C$58, Articles_collection_modified!A586)), Index!$C$8:$C$58, ""))</f>
        <v>ES-1, ES-2, HA-1</v>
      </c>
      <c r="M586" t="str" cm="1">
        <f t="array" ref="M586">_xlfn.TEXTJOIN(", ", TRUE, IFERROR(VLOOKUP(_xlfn.TEXTSPLIT(L586, ", "), Index!$C$8:$D$58, 2, FALSE), ""))</f>
        <v>Green Cities, Enhanced Emission Policy, Green &amp; Connected Construction site</v>
      </c>
      <c r="N586" t="str" cm="1">
        <f t="array" ref="N586">_xlfn.TEXTJOIN(", ", TRUE, _xlfn.UNIQUE(_xlfn.FILTERXML("&lt;t&gt;&lt;s&gt;" &amp; SUBSTITUTE(_xlfn.TEXTJOIN(", ", TRUE, _xlfn.UNIQUE(_xlfn._xlws.FILTER(IFERROR(VLOOKUP(LEFT(_xlfn.TEXTSPLIT(L586, ", "), FIND("-", _xlfn.TEXTSPLIT(L586, ", ")) - 1), Index!$F$8:$G$13, 2, FALSE), ""), IFERROR(VLOOKUP(LEFT(_xlfn.TEXTSPLIT(L586, ", "), FIND("-", _xlfn.TEXTSPLIT(L586, ", ")) - 1), Index!$F$8:$G$13, 2, FALSE), "") &lt;&gt; ""))), ", ", "&lt;/s&gt;&lt;s&gt;") &amp; "&lt;/s&gt;&lt;/t&gt;", "//s[normalize-space()]")))</f>
        <v>Ecological Sustainability, Hydraulic Applications Ecosystem</v>
      </c>
      <c r="O586" t="str" cm="1">
        <f t="array" ref="O586">IFERROR(INDEX(Index!$C$8:$C$58, MATCH(TRUE, ISNUMBER(SEARCH(Index!$C$8:$C$58, Articles_collection_modified!A586)), 0)), "")</f>
        <v>ES-1</v>
      </c>
      <c r="P586" t="str">
        <f>IFERROR(VLOOKUP(LEFT(O586, FIND("-", O586)-1), Index!$F$8:$G$13, 2, FALSE), "Not Found")</f>
        <v>Ecological Sustainability</v>
      </c>
      <c r="Q586" t="str">
        <f>IFERROR(VLOOKUP(O586, Index!$C$8:$D$58, 2, FALSE), "Not Found")</f>
        <v>Green Cities</v>
      </c>
    </row>
    <row r="587" spans="1:17" x14ac:dyDescent="0.3">
      <c r="A587" t="str">
        <f>LEFT(Articles_collection_modified!A587, FIND(",", Articles_collection_modified!A587) - 1)</f>
        <v>Salt ZPMC to Design and Build New SOVs Chartered by Vattenfall</v>
      </c>
      <c r="B587" t="str">
        <f>MID(Articles_collection_modified!A587, FIND(",", Articles_collection_modified!A587) + 1, FIND(",", Articles_collection_modified!A587, FIND(",", Articles_collection_modified!A587) + 1) - FIND(",", Articles_collection_modified!A587) - 1)</f>
        <v>https://www.offshorewind.biz/2025/02/19/salt-zpmc-to-design-and-build-new-sovs-chartered-by-vattenfall/</v>
      </c>
      <c r="C587" t="str">
        <f>IF(ISNUMBER(FIND(", vol",Articles_collection_modified!A587)), MID(Articles_collection_modified!A587, FIND(", vol", Articles_collection_modified!A587) + 5, FIND(",", Articles_collection_modified!A587, FIND(", vol", Articles_collection_modified!A587) + 5) - FIND(", vol", Articles_collection_modified!A587) - 5), MID(Articles_collection_modified!A587, FIND(",vol", Articles_collection_modified!A587) + 4, FIND(",", Articles_collection_modified!A587, FIND(",vol", Articles_collection_modified!A587) + 4) - FIND(",vol",Articles_collection_modified!A587) - 4))</f>
        <v>8</v>
      </c>
      <c r="D587" t="str">
        <f>IF(ISNUMBER(FIND(", 20", Articles_collection_modified!A587)), MID(Articles_collection_modified!A587, FIND(", 20", Articles_collection_modified!A587) + 2, FIND(",", Articles_collection_modified!A587, FIND(", 20", Articles_collection_modified!A587) + 2) - FIND(", 20", Articles_collection_modified!A587) - 2), MID(Articles_collection_modified!A587, FIND(",20", Articles_collection_modified!A587) + 1, FIND(",", Articles_collection_modified!A587, FIND(",20", Articles_collection_modified!A587) + 1) - FIND(",20", Articles_collection_modified!A587) - 1))</f>
        <v>2025-w08</v>
      </c>
      <c r="E587" t="str">
        <f t="shared" si="18"/>
        <v>2025</v>
      </c>
      <c r="F587" t="str">
        <f t="shared" si="19"/>
        <v>08</v>
      </c>
      <c r="G587" t="str" cm="1">
        <f t="array" ref="G587">_xlfn.TEXTJOIN(", ", TRUE, IF(ISNUMBER(SEARCH(Index!$A$8:$A$22, Articles_collection_modified!A587)), Index!$A$8:$A$22, ""))</f>
        <v>Maritime</v>
      </c>
      <c r="H587" t="str" cm="1">
        <f t="array" ref="H587">IFERROR(INDEX(Index!$A$8:$A$22, MATCH(TRUE, ISNUMBER(SEARCH(Index!$A$8:$A$22, Articles_collection_modified!A587)), 0)), "")</f>
        <v>Maritime</v>
      </c>
      <c r="I587" t="str" cm="1">
        <f t="array" ref="I587">IFERROR(INDEX(Index!$A$3:$A$5, MATCH(TRUE, ISNUMBER(SEARCH(Index!$A$3:$A$5, Articles_collection_modified!A587)), 0)), "")</f>
        <v>SEEP</v>
      </c>
      <c r="J587" t="str" cm="1">
        <f t="array" ref="J587">IFERROR(INDEX(Index!$A$25:$A$69, MATCH(TRUE, ISNUMBER(SEARCH(Index!$A$25:$A$69, Articles_collection_modified!A587)), 0)), "")</f>
        <v>market development</v>
      </c>
      <c r="K587" t="str" cm="1">
        <f t="array" ref="K587">IFERROR(INDEX(Index!$C$3:$C$5, MATCH(TRUE, ISNUMBER(SEARCH(Index!$C$3:$C$5, Articles_collection_modified!A587)), 0)), "")</f>
        <v>H2</v>
      </c>
      <c r="L587" t="str" cm="1">
        <f t="array" ref="L587">_xlfn.TEXTJOIN(", ", TRUE, IF(ISNUMBER(SEARCH(Index!$C$8:$C$58, Articles_collection_modified!A587)), Index!$C$8:$C$58, ""))</f>
        <v>HA-2, NB-8</v>
      </c>
      <c r="M587" t="str" cm="1">
        <f t="array" ref="M587">_xlfn.TEXTJOIN(", ", TRUE, IFERROR(VLOOKUP(_xlfn.TEXTSPLIT(L587, ", "), Index!$C$8:$D$58, 2, FALSE), ""))</f>
        <v>Advanced Wind Power, Sustainaible Maritime Applications</v>
      </c>
      <c r="N587" t="str" cm="1">
        <f t="array" ref="N587">_xlfn.TEXTJOIN(", ", TRUE, _xlfn.UNIQUE(_xlfn.FILTERXML("&lt;t&gt;&lt;s&gt;" &amp; SUBSTITUTE(_xlfn.TEXTJOIN(", ", TRUE, _xlfn.UNIQUE(_xlfn._xlws.FILTER(IFERROR(VLOOKUP(LEFT(_xlfn.TEXTSPLIT(L587, ", "), FIND("-", _xlfn.TEXTSPLIT(L587, ", ")) - 1), Index!$F$8:$G$13, 2, FALSE), ""), IFERROR(VLOOKUP(LEFT(_xlfn.TEXTSPLIT(L587, ", "), FIND("-", _xlfn.TEXTSPLIT(L587, ", ")) - 1), Index!$F$8:$G$13, 2, FALSE), "") &lt;&gt; ""))), ", ", "&lt;/s&gt;&lt;s&gt;") &amp; "&lt;/s&gt;&lt;/t&gt;", "//s[normalize-space()]")))</f>
        <v>Hydraulic Applications Ecosystem, New Business</v>
      </c>
      <c r="O587" t="str" cm="1">
        <f t="array" ref="O587">IFERROR(INDEX(Index!$C$8:$C$58, MATCH(TRUE, ISNUMBER(SEARCH(Index!$C$8:$C$58, Articles_collection_modified!A587)), 0)), "")</f>
        <v>HA-2</v>
      </c>
      <c r="P587" t="str">
        <f>IFERROR(VLOOKUP(LEFT(O587, FIND("-", O587)-1), Index!$F$8:$G$13, 2, FALSE), "Not Found")</f>
        <v>Hydraulic Applications Ecosystem</v>
      </c>
      <c r="Q587" t="str">
        <f>IFERROR(VLOOKUP(O587, Index!$C$8:$D$58, 2, FALSE), "Not Found")</f>
        <v>Advanced Wind Power</v>
      </c>
    </row>
    <row r="588" spans="1:17" x14ac:dyDescent="0.3">
      <c r="A588" t="str">
        <f>LEFT(Articles_collection_modified!A588, FIND(",", Articles_collection_modified!A588) - 1)</f>
        <v>MagicLab unveils MagicHand S01 dexterous hand progressing toward mass adoption of humanoid robots | ManufacturingTomorrow</v>
      </c>
      <c r="B588" t="str">
        <f>MID(Articles_collection_modified!A588, FIND(",", Articles_collection_modified!A588) + 1, FIND(",", Articles_collection_modified!A588, FIND(",", Articles_collection_modified!A588) + 1) - FIND(",", Articles_collection_modified!A588) - 1)</f>
        <v>https://www.manufacturingtomorrow.com/news/2025/02/19/magiclab-unveils-magichand-s01-dexterous-hand-progressing-toward-mass-adoption-of-humanoid-robots/24338</v>
      </c>
      <c r="C588" t="str">
        <f>IF(ISNUMBER(FIND(", vol",Articles_collection_modified!A588)), MID(Articles_collection_modified!A588, FIND(", vol", Articles_collection_modified!A588) + 5, FIND(",", Articles_collection_modified!A588, FIND(", vol", Articles_collection_modified!A588) + 5) - FIND(", vol", Articles_collection_modified!A588) - 5), MID(Articles_collection_modified!A588, FIND(",vol", Articles_collection_modified!A588) + 4, FIND(",", Articles_collection_modified!A588, FIND(",vol", Articles_collection_modified!A588) + 4) - FIND(",vol",Articles_collection_modified!A588) - 4))</f>
        <v>8</v>
      </c>
      <c r="D588" t="str">
        <f>IF(ISNUMBER(FIND(", 20", Articles_collection_modified!A588)), MID(Articles_collection_modified!A588, FIND(", 20", Articles_collection_modified!A588) + 2, FIND(",", Articles_collection_modified!A588, FIND(", 20", Articles_collection_modified!A588) + 2) - FIND(", 20", Articles_collection_modified!A588) - 2), MID(Articles_collection_modified!A588, FIND(",20", Articles_collection_modified!A588) + 1, FIND(",", Articles_collection_modified!A588, FIND(",20", Articles_collection_modified!A588) + 1) - FIND(",20", Articles_collection_modified!A588) - 1))</f>
        <v>2025-w08</v>
      </c>
      <c r="E588" t="str">
        <f t="shared" si="18"/>
        <v>2025</v>
      </c>
      <c r="F588" t="str">
        <f t="shared" si="19"/>
        <v>08</v>
      </c>
      <c r="G588" t="str" cm="1">
        <f t="array" ref="G588">_xlfn.TEXTJOIN(", ", TRUE, IF(ISNUMBER(SEARCH(Index!$A$8:$A$22, Articles_collection_modified!A588)), Index!$A$8:$A$22, ""))</f>
        <v>Robotics</v>
      </c>
      <c r="H588" t="str" cm="1">
        <f t="array" ref="H588">IFERROR(INDEX(Index!$A$8:$A$22, MATCH(TRUE, ISNUMBER(SEARCH(Index!$A$8:$A$22, Articles_collection_modified!A588)), 0)), "")</f>
        <v>Robotics</v>
      </c>
      <c r="I588" t="str" cm="1">
        <f t="array" ref="I588">IFERROR(INDEX(Index!$A$3:$A$5, MATCH(TRUE, ISNUMBER(SEARCH(Index!$A$3:$A$5, Articles_collection_modified!A588)), 0)), "")</f>
        <v>Technology</v>
      </c>
      <c r="J588" t="str" cm="1">
        <f t="array" ref="J588">IFERROR(INDEX(Index!$A$25:$A$69, MATCH(TRUE, ISNUMBER(SEARCH(Index!$A$25:$A$69, Articles_collection_modified!A588)), 0)), "")</f>
        <v>Manufacturing</v>
      </c>
      <c r="K588" t="str" cm="1">
        <f t="array" ref="K588">IFERROR(INDEX(Index!$C$3:$C$5, MATCH(TRUE, ISNUMBER(SEARCH(Index!$C$3:$C$5, Articles_collection_modified!A588)), 0)), "")</f>
        <v>H2</v>
      </c>
      <c r="L588" t="str" cm="1">
        <f t="array" ref="L588">_xlfn.TEXTJOIN(", ", TRUE, IF(ISNUMBER(SEARCH(Index!$C$8:$C$58, Articles_collection_modified!A588)), Index!$C$8:$C$58, ""))</f>
        <v>IPr-2</v>
      </c>
      <c r="M588" t="str" cm="1">
        <f t="array" ref="M588">_xlfn.TEXTJOIN(", ", TRUE, IFERROR(VLOOKUP(_xlfn.TEXTSPLIT(L588, ", "), Index!$C$8:$D$58, 2, FALSE), ""))</f>
        <v>Advanced Robotics</v>
      </c>
      <c r="N588" t="str" cm="1">
        <f t="array" ref="N588">_xlfn.TEXTJOIN(", ", TRUE, _xlfn.UNIQUE(_xlfn.FILTERXML("&lt;t&gt;&lt;s&gt;" &amp; SUBSTITUTE(_xlfn.TEXTJOIN(", ", TRUE, _xlfn.UNIQUE(_xlfn._xlws.FILTER(IFERROR(VLOOKUP(LEFT(_xlfn.TEXTSPLIT(L588, ", "), FIND("-", _xlfn.TEXTSPLIT(L588, ", ")) - 1), Index!$F$8:$G$13, 2, FALSE), ""), IFERROR(VLOOKUP(LEFT(_xlfn.TEXTSPLIT(L588, ", "), FIND("-", _xlfn.TEXTSPLIT(L588, ", ")) - 1), Index!$F$8:$G$13, 2, FALSE), "") &lt;&gt; ""))), ", ", "&lt;/s&gt;&lt;s&gt;") &amp; "&lt;/s&gt;&lt;/t&gt;", "//s[normalize-space()]")))</f>
        <v>Intelligent Production</v>
      </c>
      <c r="O588" t="str" cm="1">
        <f t="array" ref="O588">IFERROR(INDEX(Index!$C$8:$C$58, MATCH(TRUE, ISNUMBER(SEARCH(Index!$C$8:$C$58, Articles_collection_modified!A588)), 0)), "")</f>
        <v>IPr-2</v>
      </c>
      <c r="P588" t="str">
        <f>IFERROR(VLOOKUP(LEFT(O588, FIND("-", O588)-1), Index!$F$8:$G$13, 2, FALSE), "Not Found")</f>
        <v>Intelligent Production</v>
      </c>
      <c r="Q588" t="str">
        <f>IFERROR(VLOOKUP(O588, Index!$C$8:$D$58, 2, FALSE), "Not Found")</f>
        <v>Advanced Robotics</v>
      </c>
    </row>
    <row r="589" spans="1:17" x14ac:dyDescent="0.3">
      <c r="A589" t="str">
        <f>LEFT(Articles_collection_modified!A589, FIND(",", Articles_collection_modified!A589) - 1)</f>
        <v>Caterpillar reports successful trial of electrified powertrain prototype | Industrial Vehicle Technology International</v>
      </c>
      <c r="B589" t="str">
        <f>MID(Articles_collection_modified!A589, FIND(",", Articles_collection_modified!A589) + 1, FIND(",", Articles_collection_modified!A589, FIND(",", Articles_collection_modified!A589) + 1) - FIND(",", Articles_collection_modified!A589) - 1)</f>
        <v>https://www.ivtinternational.com/news/powertrain/caterpillar-reports-successful-trial-of-electrified-powertrain-prototype.html</v>
      </c>
      <c r="C589" t="str">
        <f>IF(ISNUMBER(FIND(", vol",Articles_collection_modified!A589)), MID(Articles_collection_modified!A589, FIND(", vol", Articles_collection_modified!A589) + 5, FIND(",", Articles_collection_modified!A589, FIND(", vol", Articles_collection_modified!A589) + 5) - FIND(", vol", Articles_collection_modified!A589) - 5), MID(Articles_collection_modified!A589, FIND(",vol", Articles_collection_modified!A589) + 4, FIND(",", Articles_collection_modified!A589, FIND(",vol", Articles_collection_modified!A589) + 4) - FIND(",vol",Articles_collection_modified!A589) - 4))</f>
        <v>8</v>
      </c>
      <c r="D589" t="str">
        <f>IF(ISNUMBER(FIND(", 20", Articles_collection_modified!A589)), MID(Articles_collection_modified!A589, FIND(", 20", Articles_collection_modified!A589) + 2, FIND(",", Articles_collection_modified!A589, FIND(", 20", Articles_collection_modified!A589) + 2) - FIND(", 20", Articles_collection_modified!A589) - 2), MID(Articles_collection_modified!A589, FIND(",20", Articles_collection_modified!A589) + 1, FIND(",", Articles_collection_modified!A589, FIND(",20", Articles_collection_modified!A589) + 1) - FIND(",20", Articles_collection_modified!A589) - 1))</f>
        <v>2025-w08</v>
      </c>
      <c r="E589" t="str">
        <f t="shared" si="18"/>
        <v>2025</v>
      </c>
      <c r="F589" t="str">
        <f t="shared" si="19"/>
        <v>08</v>
      </c>
      <c r="G589" t="str" cm="1">
        <f t="array" ref="G589">_xlfn.TEXTJOIN(", ", TRUE, IF(ISNUMBER(SEARCH(Index!$A$8:$A$22, Articles_collection_modified!A589)), Index!$A$8:$A$22, ""))</f>
        <v>Mobile</v>
      </c>
      <c r="H589" t="str" cm="1">
        <f t="array" ref="H589">IFERROR(INDEX(Index!$A$8:$A$22, MATCH(TRUE, ISNUMBER(SEARCH(Index!$A$8:$A$22, Articles_collection_modified!A589)), 0)), "")</f>
        <v>Mobile</v>
      </c>
      <c r="I589" t="str" cm="1">
        <f t="array" ref="I589">IFERROR(INDEX(Index!$A$3:$A$5, MATCH(TRUE, ISNUMBER(SEARCH(Index!$A$3:$A$5, Articles_collection_modified!A589)), 0)), "")</f>
        <v>Technology</v>
      </c>
      <c r="J589" t="str" cm="1">
        <f t="array" ref="J589">IFERROR(INDEX(Index!$A$25:$A$69, MATCH(TRUE, ISNUMBER(SEARCH(Index!$A$25:$A$69, Articles_collection_modified!A589)), 0)), "")</f>
        <v>Prototype</v>
      </c>
      <c r="K589" t="str" cm="1">
        <f t="array" ref="K589">IFERROR(INDEX(Index!$C$3:$C$5, MATCH(TRUE, ISNUMBER(SEARCH(Index!$C$3:$C$5, Articles_collection_modified!A589)), 0)), "")</f>
        <v>H2</v>
      </c>
      <c r="L589" t="str" cm="1">
        <f t="array" ref="L589">_xlfn.TEXTJOIN(", ", TRUE, IF(ISNUMBER(SEARCH(Index!$C$8:$C$58, Articles_collection_modified!A589)), Index!$C$8:$C$58, ""))</f>
        <v>ES-2, HA-3</v>
      </c>
      <c r="M589" t="str" cm="1">
        <f t="array" ref="M589">_xlfn.TEXTJOIN(", ", TRUE, IFERROR(VLOOKUP(_xlfn.TEXTSPLIT(L589, ", "), Index!$C$8:$D$58, 2, FALSE), ""))</f>
        <v>Enhanced Emission Policy, Smart Farming</v>
      </c>
      <c r="N589" t="str" cm="1">
        <f t="array" ref="N589">_xlfn.TEXTJOIN(", ", TRUE, _xlfn.UNIQUE(_xlfn.FILTERXML("&lt;t&gt;&lt;s&gt;" &amp; SUBSTITUTE(_xlfn.TEXTJOIN(", ", TRUE, _xlfn.UNIQUE(_xlfn._xlws.FILTER(IFERROR(VLOOKUP(LEFT(_xlfn.TEXTSPLIT(L589, ", "), FIND("-", _xlfn.TEXTSPLIT(L589, ", ")) - 1), Index!$F$8:$G$13, 2, FALSE), ""), IFERROR(VLOOKUP(LEFT(_xlfn.TEXTSPLIT(L589, ", "), FIND("-", _xlfn.TEXTSPLIT(L589, ", ")) - 1), Index!$F$8:$G$13, 2, FALSE), "") &lt;&gt; ""))), ", ", "&lt;/s&gt;&lt;s&gt;") &amp; "&lt;/s&gt;&lt;/t&gt;", "//s[normalize-space()]")))</f>
        <v>Ecological Sustainability, Hydraulic Applications Ecosystem</v>
      </c>
      <c r="O589" t="str" cm="1">
        <f t="array" ref="O589">IFERROR(INDEX(Index!$C$8:$C$58, MATCH(TRUE, ISNUMBER(SEARCH(Index!$C$8:$C$58, Articles_collection_modified!A589)), 0)), "")</f>
        <v>ES-2</v>
      </c>
      <c r="P589" t="str">
        <f>IFERROR(VLOOKUP(LEFT(O589, FIND("-", O589)-1), Index!$F$8:$G$13, 2, FALSE), "Not Found")</f>
        <v>Ecological Sustainability</v>
      </c>
      <c r="Q589" t="str">
        <f>IFERROR(VLOOKUP(O589, Index!$C$8:$D$58, 2, FALSE), "Not Found")</f>
        <v>Enhanced Emission Policy</v>
      </c>
    </row>
    <row r="590" spans="1:17" x14ac:dyDescent="0.3">
      <c r="A590" t="str">
        <f>LEFT(Articles_collection_modified!A590, FIND(",", Articles_collection_modified!A590) - 1)</f>
        <v>A New Patented Hydraulic Valve: MICK - Fluid Power Journal</v>
      </c>
      <c r="B590" t="str">
        <f>MID(Articles_collection_modified!A590, FIND(",", Articles_collection_modified!A590) + 1, FIND(",", Articles_collection_modified!A590, FIND(",", Articles_collection_modified!A590) + 1) - FIND(",", Articles_collection_modified!A590) - 1)</f>
        <v>https://fluidpowerjournal.com/a-new-patented-hydraulic-valve-mick/</v>
      </c>
      <c r="C590" t="str">
        <f>IF(ISNUMBER(FIND(", vol",Articles_collection_modified!A590)), MID(Articles_collection_modified!A590, FIND(", vol", Articles_collection_modified!A590) + 5, FIND(",", Articles_collection_modified!A590, FIND(", vol", Articles_collection_modified!A590) + 5) - FIND(", vol", Articles_collection_modified!A590) - 5), MID(Articles_collection_modified!A590, FIND(",vol", Articles_collection_modified!A590) + 4, FIND(",", Articles_collection_modified!A590, FIND(",vol", Articles_collection_modified!A590) + 4) - FIND(",vol",Articles_collection_modified!A590) - 4))</f>
        <v>8</v>
      </c>
      <c r="D590" t="str">
        <f>IF(ISNUMBER(FIND(", 20", Articles_collection_modified!A590)), MID(Articles_collection_modified!A590, FIND(", 20", Articles_collection_modified!A590) + 2, FIND(",", Articles_collection_modified!A590, FIND(", 20", Articles_collection_modified!A590) + 2) - FIND(", 20", Articles_collection_modified!A590) - 2), MID(Articles_collection_modified!A590, FIND(",20", Articles_collection_modified!A590) + 1, FIND(",", Articles_collection_modified!A590, FIND(",20", Articles_collection_modified!A590) + 1) - FIND(",20", Articles_collection_modified!A590) - 1))</f>
        <v>2025-w08</v>
      </c>
      <c r="E590" t="str">
        <f t="shared" si="18"/>
        <v>2025</v>
      </c>
      <c r="F590" t="str">
        <f t="shared" si="19"/>
        <v>08</v>
      </c>
      <c r="G590" t="str" cm="1">
        <f t="array" ref="G590">_xlfn.TEXTJOIN(", ", TRUE, IF(ISNUMBER(SEARCH(Index!$A$8:$A$22, Articles_collection_modified!A590)), Index!$A$8:$A$22, ""))</f>
        <v>Hydraulics</v>
      </c>
      <c r="H590" t="str" cm="1">
        <f t="array" ref="H590">IFERROR(INDEX(Index!$A$8:$A$22, MATCH(TRUE, ISNUMBER(SEARCH(Index!$A$8:$A$22, Articles_collection_modified!A590)), 0)), "")</f>
        <v>Hydraulics</v>
      </c>
      <c r="I590" t="str" cm="1">
        <f t="array" ref="I590">IFERROR(INDEX(Index!$A$3:$A$5, MATCH(TRUE, ISNUMBER(SEARCH(Index!$A$3:$A$5, Articles_collection_modified!A590)), 0)), "")</f>
        <v>product release</v>
      </c>
      <c r="J590" t="str" cm="1">
        <f t="array" ref="J590">IFERROR(INDEX(Index!$A$25:$A$69, MATCH(TRUE, ISNUMBER(SEARCH(Index!$A$25:$A$69, Articles_collection_modified!A590)), 0)), "")</f>
        <v>Valve</v>
      </c>
      <c r="K590" t="str" cm="1">
        <f t="array" ref="K590">IFERROR(INDEX(Index!$C$3:$C$5, MATCH(TRUE, ISNUMBER(SEARCH(Index!$C$3:$C$5, Articles_collection_modified!A590)), 0)), "")</f>
        <v>H1</v>
      </c>
      <c r="L590" t="str" cm="1">
        <f t="array" ref="L590">_xlfn.TEXTJOIN(", ", TRUE, IF(ISNUMBER(SEARCH(Index!$C$8:$C$58, Articles_collection_modified!A590)), Index!$C$8:$C$58, ""))</f>
        <v/>
      </c>
      <c r="M590" t="str" cm="1">
        <f t="array" ref="M590">_xlfn.TEXTJOIN(", ", TRUE, IFERROR(VLOOKUP(_xlfn.TEXTSPLIT(L590, ", "), Index!$C$8:$D$58, 2, FALSE), ""))</f>
        <v/>
      </c>
      <c r="N590" t="e" cm="1" vm="1">
        <f t="array" ref="N590">_xlfn.TEXTJOIN(", ", TRUE, _xlfn.UNIQUE(_xlfn.FILTERXML("&lt;t&gt;&lt;s&gt;" &amp; SUBSTITUTE(_xlfn.TEXTJOIN(", ", TRUE, _xlfn.UNIQUE(_xlfn._xlws.FILTER(IFERROR(VLOOKUP(LEFT(_xlfn.TEXTSPLIT(L590, ", "), FIND("-", _xlfn.TEXTSPLIT(L590, ", ")) - 1), Index!$F$8:$G$13, 2, FALSE), ""), IFERROR(VLOOKUP(LEFT(_xlfn.TEXTSPLIT(L590, ", "), FIND("-", _xlfn.TEXTSPLIT(L590, ", ")) - 1), Index!$F$8:$G$13, 2, FALSE), "") &lt;&gt; ""))), ", ", "&lt;/s&gt;&lt;s&gt;") &amp; "&lt;/s&gt;&lt;/t&gt;", "//s[normalize-space()]")))</f>
        <v>#VALUE!</v>
      </c>
      <c r="O590" t="str" cm="1">
        <f t="array" ref="O590">IFERROR(INDEX(Index!$C$8:$C$58, MATCH(TRUE, ISNUMBER(SEARCH(Index!$C$8:$C$58, Articles_collection_modified!A590)), 0)), "")</f>
        <v/>
      </c>
      <c r="P590" t="str">
        <f>IFERROR(VLOOKUP(LEFT(O590, FIND("-", O590)-1), Index!$F$8:$G$13, 2, FALSE), "Not Found")</f>
        <v>Not Found</v>
      </c>
      <c r="Q590" t="str">
        <f>IFERROR(VLOOKUP(O590, Index!$C$8:$D$58, 2, FALSE), "Not Found")</f>
        <v>Not Found</v>
      </c>
    </row>
    <row r="591" spans="1:17" x14ac:dyDescent="0.3">
      <c r="A591" t="str">
        <f>LEFT(Articles_collection_modified!A591, FIND(",", Articles_collection_modified!A591) - 1)</f>
        <v>AutoMine Multi-Lite goes to work at VareÅ¡ silver project</v>
      </c>
      <c r="B591" t="str">
        <f>MID(Articles_collection_modified!A591, FIND(",", Articles_collection_modified!A591) + 1, FIND(",", Articles_collection_modified!A591, FIND(",", Articles_collection_modified!A591) + 1) - FIND(",", Articles_collection_modified!A591) - 1)</f>
        <v>https://im-mining.com/2025/02/20/sandvik-and-adriatic-metals-collaborate-on-balkan-first-automation-project/</v>
      </c>
      <c r="C591" t="str">
        <f>IF(ISNUMBER(FIND(", vol",Articles_collection_modified!A591)), MID(Articles_collection_modified!A591, FIND(", vol", Articles_collection_modified!A591) + 5, FIND(",", Articles_collection_modified!A591, FIND(", vol", Articles_collection_modified!A591) + 5) - FIND(", vol", Articles_collection_modified!A591) - 5), MID(Articles_collection_modified!A591, FIND(",vol", Articles_collection_modified!A591) + 4, FIND(",", Articles_collection_modified!A591, FIND(",vol", Articles_collection_modified!A591) + 4) - FIND(",vol",Articles_collection_modified!A591) - 4))</f>
        <v>8</v>
      </c>
      <c r="D591" t="str">
        <f>IF(ISNUMBER(FIND(", 20", Articles_collection_modified!A591)), MID(Articles_collection_modified!A591, FIND(", 20", Articles_collection_modified!A591) + 2, FIND(",", Articles_collection_modified!A591, FIND(", 20", Articles_collection_modified!A591) + 2) - FIND(", 20", Articles_collection_modified!A591) - 2), MID(Articles_collection_modified!A591, FIND(",20", Articles_collection_modified!A591) + 1, FIND(",", Articles_collection_modified!A591, FIND(",20", Articles_collection_modified!A591) + 1) - FIND(",20", Articles_collection_modified!A591) - 1))</f>
        <v>2025-w08</v>
      </c>
      <c r="E591" t="str">
        <f t="shared" si="18"/>
        <v>2025</v>
      </c>
      <c r="F591" t="str">
        <f t="shared" si="19"/>
        <v>08</v>
      </c>
      <c r="G591" t="str" cm="1">
        <f t="array" ref="G591">_xlfn.TEXTJOIN(", ", TRUE, IF(ISNUMBER(SEARCH(Index!$A$8:$A$22, Articles_collection_modified!A591)), Index!$A$8:$A$22, ""))</f>
        <v>Mobile</v>
      </c>
      <c r="H591" t="str" cm="1">
        <f t="array" ref="H591">IFERROR(INDEX(Index!$A$8:$A$22, MATCH(TRUE, ISNUMBER(SEARCH(Index!$A$8:$A$22, Articles_collection_modified!A591)), 0)), "")</f>
        <v>Mobile</v>
      </c>
      <c r="I591" t="str" cm="1">
        <f t="array" ref="I591">IFERROR(INDEX(Index!$A$3:$A$5, MATCH(TRUE, ISNUMBER(SEARCH(Index!$A$3:$A$5, Articles_collection_modified!A591)), 0)), "")</f>
        <v>SEEP</v>
      </c>
      <c r="J591" t="str" cm="1">
        <f t="array" ref="J591">IFERROR(INDEX(Index!$A$25:$A$69, MATCH(TRUE, ISNUMBER(SEARCH(Index!$A$25:$A$69, Articles_collection_modified!A591)), 0)), "")</f>
        <v>market development</v>
      </c>
      <c r="K591" t="str" cm="1">
        <f t="array" ref="K591">IFERROR(INDEX(Index!$C$3:$C$5, MATCH(TRUE, ISNUMBER(SEARCH(Index!$C$3:$C$5, Articles_collection_modified!A591)), 0)), "")</f>
        <v>H1</v>
      </c>
      <c r="L591" t="str" cm="1">
        <f t="array" ref="L591">_xlfn.TEXTJOIN(", ", TRUE, IF(ISNUMBER(SEARCH(Index!$C$8:$C$58, Articles_collection_modified!A591)), Index!$C$8:$C$58, ""))</f>
        <v>HA-8, IPr-4, SD-1</v>
      </c>
      <c r="M591" t="str" cm="1">
        <f t="array" ref="M591">_xlfn.TEXTJOIN(", ", TRUE, IFERROR(VLOOKUP(_xlfn.TEXTSPLIT(L591, ", "), Index!$C$8:$D$58, 2, FALSE), ""))</f>
        <v>Sustainable Mining, Autonomus Intralofistic, Immersive Technologies</v>
      </c>
      <c r="N591" t="str" cm="1">
        <f t="array" ref="N591">_xlfn.TEXTJOIN(", ", TRUE, _xlfn.UNIQUE(_xlfn.FILTERXML("&lt;t&gt;&lt;s&gt;" &amp; SUBSTITUTE(_xlfn.TEXTJOIN(", ", TRUE, _xlfn.UNIQUE(_xlfn._xlws.FILTER(IFERROR(VLOOKUP(LEFT(_xlfn.TEXTSPLIT(L591, ", "), FIND("-", _xlfn.TEXTSPLIT(L591, ", ")) - 1), Index!$F$8:$G$13, 2, FALSE), ""), IFERROR(VLOOKUP(LEFT(_xlfn.TEXTSPLIT(L591, ", "), FIND("-", _xlfn.TEXTSPLIT(L591, ", ")) - 1), Index!$F$8:$G$13, 2, FALSE), "") &lt;&gt; ""))), ", ", "&lt;/s&gt;&lt;s&gt;") &amp; "&lt;/s&gt;&lt;/t&gt;", "//s[normalize-space()]")))</f>
        <v>Hydraulic Applications Ecosystem, Intelligent Production, Smart Data Usage</v>
      </c>
      <c r="O591" t="str" cm="1">
        <f t="array" ref="O591">IFERROR(INDEX(Index!$C$8:$C$58, MATCH(TRUE, ISNUMBER(SEARCH(Index!$C$8:$C$58, Articles_collection_modified!A591)), 0)), "")</f>
        <v>HA-8</v>
      </c>
      <c r="P591" t="str">
        <f>IFERROR(VLOOKUP(LEFT(O591, FIND("-", O591)-1), Index!$F$8:$G$13, 2, FALSE), "Not Found")</f>
        <v>Hydraulic Applications Ecosystem</v>
      </c>
      <c r="Q591" t="str">
        <f>IFERROR(VLOOKUP(O591, Index!$C$8:$D$58, 2, FALSE), "Not Found")</f>
        <v>Sustainable Mining</v>
      </c>
    </row>
    <row r="592" spans="1:17" x14ac:dyDescent="0.3">
      <c r="A592" t="str">
        <f>LEFT(Articles_collection_modified!A592, FIND(",", Articles_collection_modified!A592) - 1)</f>
        <v>Danfoss simplifies remote control display design through PLUS+1 programmability | Industrial Vehicle Technology International</v>
      </c>
      <c r="B592" t="str">
        <f>MID(Articles_collection_modified!A592, FIND(",", Articles_collection_modified!A592) + 1, FIND(",", Articles_collection_modified!A592, FIND(",", Articles_collection_modified!A592) + 1) - FIND(",", Articles_collection_modified!A592) - 1)</f>
        <v>https://www.ivtinternational.com/news/fluid-power/danfoss-simplifies-remote-control-display-design-through-plus1-programmability.html</v>
      </c>
      <c r="C592" t="str">
        <f>IF(ISNUMBER(FIND(", vol",Articles_collection_modified!A592)), MID(Articles_collection_modified!A592, FIND(", vol", Articles_collection_modified!A592) + 5, FIND(",", Articles_collection_modified!A592, FIND(", vol", Articles_collection_modified!A592) + 5) - FIND(", vol", Articles_collection_modified!A592) - 5), MID(Articles_collection_modified!A592, FIND(",vol", Articles_collection_modified!A592) + 4, FIND(",", Articles_collection_modified!A592, FIND(",vol", Articles_collection_modified!A592) + 4) - FIND(",vol",Articles_collection_modified!A592) - 4))</f>
        <v>8</v>
      </c>
      <c r="D592" t="str">
        <f>IF(ISNUMBER(FIND(", 20", Articles_collection_modified!A592)), MID(Articles_collection_modified!A592, FIND(", 20", Articles_collection_modified!A592) + 2, FIND(",", Articles_collection_modified!A592, FIND(", 20", Articles_collection_modified!A592) + 2) - FIND(", 20", Articles_collection_modified!A592) - 2), MID(Articles_collection_modified!A592, FIND(",20", Articles_collection_modified!A592) + 1, FIND(",", Articles_collection_modified!A592, FIND(",20", Articles_collection_modified!A592) + 1) - FIND(",20", Articles_collection_modified!A592) - 1))</f>
        <v>2025-w08</v>
      </c>
      <c r="E592" t="str">
        <f t="shared" si="18"/>
        <v>2025</v>
      </c>
      <c r="F592" t="str">
        <f t="shared" si="19"/>
        <v>08</v>
      </c>
      <c r="G592" t="str" cm="1">
        <f t="array" ref="G592">_xlfn.TEXTJOIN(", ", TRUE, IF(ISNUMBER(SEARCH(Index!$A$8:$A$22, Articles_collection_modified!A592)), Index!$A$8:$A$22, ""))</f>
        <v>Hydraulics</v>
      </c>
      <c r="H592" t="str" cm="1">
        <f t="array" ref="H592">IFERROR(INDEX(Index!$A$8:$A$22, MATCH(TRUE, ISNUMBER(SEARCH(Index!$A$8:$A$22, Articles_collection_modified!A592)), 0)), "")</f>
        <v>Hydraulics</v>
      </c>
      <c r="I592" t="str" cm="1">
        <f t="array" ref="I592">IFERROR(INDEX(Index!$A$3:$A$5, MATCH(TRUE, ISNUMBER(SEARCH(Index!$A$3:$A$5, Articles_collection_modified!A592)), 0)), "")</f>
        <v>product release</v>
      </c>
      <c r="J592" t="str" cm="1">
        <f t="array" ref="J592">IFERROR(INDEX(Index!$A$25:$A$69, MATCH(TRUE, ISNUMBER(SEARCH(Index!$A$25:$A$69, Articles_collection_modified!A592)), 0)), "")</f>
        <v>HMI</v>
      </c>
      <c r="K592" t="str" cm="1">
        <f t="array" ref="K592">IFERROR(INDEX(Index!$C$3:$C$5, MATCH(TRUE, ISNUMBER(SEARCH(Index!$C$3:$C$5, Articles_collection_modified!A592)), 0)), "")</f>
        <v>H1</v>
      </c>
      <c r="L592" t="str" cm="1">
        <f t="array" ref="L592">_xlfn.TEXTJOIN(", ", TRUE, IF(ISNUMBER(SEARCH(Index!$C$8:$C$58, Articles_collection_modified!A592)), Index!$C$8:$C$58, ""))</f>
        <v/>
      </c>
      <c r="M592" t="str" cm="1">
        <f t="array" ref="M592">_xlfn.TEXTJOIN(", ", TRUE, IFERROR(VLOOKUP(_xlfn.TEXTSPLIT(L592, ", "), Index!$C$8:$D$58, 2, FALSE), ""))</f>
        <v/>
      </c>
      <c r="N592" t="e" cm="1" vm="1">
        <f t="array" ref="N592">_xlfn.TEXTJOIN(", ", TRUE, _xlfn.UNIQUE(_xlfn.FILTERXML("&lt;t&gt;&lt;s&gt;" &amp; SUBSTITUTE(_xlfn.TEXTJOIN(", ", TRUE, _xlfn.UNIQUE(_xlfn._xlws.FILTER(IFERROR(VLOOKUP(LEFT(_xlfn.TEXTSPLIT(L592, ", "), FIND("-", _xlfn.TEXTSPLIT(L592, ", ")) - 1), Index!$F$8:$G$13, 2, FALSE), ""), IFERROR(VLOOKUP(LEFT(_xlfn.TEXTSPLIT(L592, ", "), FIND("-", _xlfn.TEXTSPLIT(L592, ", ")) - 1), Index!$F$8:$G$13, 2, FALSE), "") &lt;&gt; ""))), ", ", "&lt;/s&gt;&lt;s&gt;") &amp; "&lt;/s&gt;&lt;/t&gt;", "//s[normalize-space()]")))</f>
        <v>#VALUE!</v>
      </c>
      <c r="O592" t="str" cm="1">
        <f t="array" ref="O592">IFERROR(INDEX(Index!$C$8:$C$58, MATCH(TRUE, ISNUMBER(SEARCH(Index!$C$8:$C$58, Articles_collection_modified!A592)), 0)), "")</f>
        <v/>
      </c>
      <c r="P592" t="str">
        <f>IFERROR(VLOOKUP(LEFT(O592, FIND("-", O592)-1), Index!$F$8:$G$13, 2, FALSE), "Not Found")</f>
        <v>Not Found</v>
      </c>
      <c r="Q592" t="str">
        <f>IFERROR(VLOOKUP(O592, Index!$C$8:$D$58, 2, FALSE), "Not Found")</f>
        <v>Not Found</v>
      </c>
    </row>
    <row r="593" spans="1:17" x14ac:dyDescent="0.3">
      <c r="A593" t="str">
        <f>LEFT(Articles_collection_modified!A593, FIND(",", Articles_collection_modified!A593) - 1)</f>
        <v>Europeâ€™s automation sector â€˜risks losing global competitivenessâ€™ - Drives&amp;Controls</v>
      </c>
      <c r="B593" t="str">
        <f>MID(Articles_collection_modified!A593, FIND(",", Articles_collection_modified!A593) + 1, FIND(",", Articles_collection_modified!A593, FIND(",", Articles_collection_modified!A593) + 1) - FIND(",", Articles_collection_modified!A593) - 1)</f>
        <v>https://drivesncontrols.com/europes-automation-sector-risks-losing-global-competitiveness/?utm_source=rss&amp;utm_medium=rss&amp;utm_campaign=europes-automation-sector-risks-losing-global-competitiveness</v>
      </c>
      <c r="C593" t="str">
        <f>IF(ISNUMBER(FIND(", vol",Articles_collection_modified!A593)), MID(Articles_collection_modified!A593, FIND(", vol", Articles_collection_modified!A593) + 5, FIND(",", Articles_collection_modified!A593, FIND(", vol", Articles_collection_modified!A593) + 5) - FIND(", vol", Articles_collection_modified!A593) - 5), MID(Articles_collection_modified!A593, FIND(",vol", Articles_collection_modified!A593) + 4, FIND(",", Articles_collection_modified!A593, FIND(",vol", Articles_collection_modified!A593) + 4) - FIND(",vol",Articles_collection_modified!A593) - 4))</f>
        <v>8</v>
      </c>
      <c r="D593" t="str">
        <f>IF(ISNUMBER(FIND(", 20", Articles_collection_modified!A593)), MID(Articles_collection_modified!A593, FIND(", 20", Articles_collection_modified!A593) + 2, FIND(",", Articles_collection_modified!A593, FIND(", 20", Articles_collection_modified!A593) + 2) - FIND(", 20", Articles_collection_modified!A593) - 2), MID(Articles_collection_modified!A593, FIND(",20", Articles_collection_modified!A593) + 1, FIND(",", Articles_collection_modified!A593, FIND(",20", Articles_collection_modified!A593) + 1) - FIND(",20", Articles_collection_modified!A593) - 1))</f>
        <v>2025-w08</v>
      </c>
      <c r="E593" t="str">
        <f t="shared" si="18"/>
        <v>2025</v>
      </c>
      <c r="F593" t="str">
        <f t="shared" si="19"/>
        <v>08</v>
      </c>
      <c r="G593" t="str" cm="1">
        <f t="array" ref="G593">_xlfn.TEXTJOIN(", ", TRUE, IF(ISNUMBER(SEARCH(Index!$A$8:$A$22, Articles_collection_modified!A593)), Index!$A$8:$A$22, ""))</f>
        <v>Robotics</v>
      </c>
      <c r="H593" t="str" cm="1">
        <f t="array" ref="H593">IFERROR(INDEX(Index!$A$8:$A$22, MATCH(TRUE, ISNUMBER(SEARCH(Index!$A$8:$A$22, Articles_collection_modified!A593)), 0)), "")</f>
        <v>Robotics</v>
      </c>
      <c r="I593" t="str" cm="1">
        <f t="array" ref="I593">IFERROR(INDEX(Index!$A$3:$A$5, MATCH(TRUE, ISNUMBER(SEARCH(Index!$A$3:$A$5, Articles_collection_modified!A593)), 0)), "")</f>
        <v>SEEP</v>
      </c>
      <c r="J593" t="str" cm="1">
        <f t="array" ref="J593">IFERROR(INDEX(Index!$A$25:$A$69, MATCH(TRUE, ISNUMBER(SEARCH(Index!$A$25:$A$69, Articles_collection_modified!A593)), 0)), "")</f>
        <v>market development</v>
      </c>
      <c r="K593" t="str" cm="1">
        <f t="array" ref="K593">IFERROR(INDEX(Index!$C$3:$C$5, MATCH(TRUE, ISNUMBER(SEARCH(Index!$C$3:$C$5, Articles_collection_modified!A593)), 0)), "")</f>
        <v>H1</v>
      </c>
      <c r="L593" t="str" cm="1">
        <f t="array" ref="L593">_xlfn.TEXTJOIN(", ", TRUE, IF(ISNUMBER(SEARCH(Index!$C$8:$C$58, Articles_collection_modified!A593)), Index!$C$8:$C$58, ""))</f>
        <v>HA-5</v>
      </c>
      <c r="M593" t="str" cm="1">
        <f t="array" ref="M593">_xlfn.TEXTJOIN(", ", TRUE, IFERROR(VLOOKUP(_xlfn.TEXTSPLIT(L593, ", "), Index!$C$8:$D$58, 2, FALSE), ""))</f>
        <v>Intelligent &amp; Efficient Factory</v>
      </c>
      <c r="N593" t="str" cm="1">
        <f t="array" ref="N593">_xlfn.TEXTJOIN(", ", TRUE, _xlfn.UNIQUE(_xlfn.FILTERXML("&lt;t&gt;&lt;s&gt;" &amp; SUBSTITUTE(_xlfn.TEXTJOIN(", ", TRUE, _xlfn.UNIQUE(_xlfn._xlws.FILTER(IFERROR(VLOOKUP(LEFT(_xlfn.TEXTSPLIT(L593, ", "), FIND("-", _xlfn.TEXTSPLIT(L593, ", ")) - 1), Index!$F$8:$G$13, 2, FALSE), ""), IFERROR(VLOOKUP(LEFT(_xlfn.TEXTSPLIT(L593, ", "), FIND("-", _xlfn.TEXTSPLIT(L593, ", ")) - 1), Index!$F$8:$G$13, 2, FALSE), "") &lt;&gt; ""))), ", ", "&lt;/s&gt;&lt;s&gt;") &amp; "&lt;/s&gt;&lt;/t&gt;", "//s[normalize-space()]")))</f>
        <v>Hydraulic Applications Ecosystem</v>
      </c>
      <c r="O593" t="str" cm="1">
        <f t="array" ref="O593">IFERROR(INDEX(Index!$C$8:$C$58, MATCH(TRUE, ISNUMBER(SEARCH(Index!$C$8:$C$58, Articles_collection_modified!A593)), 0)), "")</f>
        <v>HA-5</v>
      </c>
      <c r="P593" t="str">
        <f>IFERROR(VLOOKUP(LEFT(O593, FIND("-", O593)-1), Index!$F$8:$G$13, 2, FALSE), "Not Found")</f>
        <v>Hydraulic Applications Ecosystem</v>
      </c>
      <c r="Q593" t="str">
        <f>IFERROR(VLOOKUP(O593, Index!$C$8:$D$58, 2, FALSE), "Not Found")</f>
        <v>Intelligent &amp; Efficient Factory</v>
      </c>
    </row>
    <row r="594" spans="1:17" x14ac:dyDescent="0.3">
      <c r="A594" t="str">
        <f>LEFT(Articles_collection_modified!A594, FIND(",", Articles_collection_modified!A594) - 1)</f>
        <v>Transport for London trials mobile charging with EVs from Volvo CE | Industrial Vehicle Technology International</v>
      </c>
      <c r="B594" t="str">
        <f>MID(Articles_collection_modified!A594, FIND(",", Articles_collection_modified!A594) + 1, FIND(",", Articles_collection_modified!A594, FIND(",", Articles_collection_modified!A594) + 1) - FIND(",", Articles_collection_modified!A594) - 1)</f>
        <v>https://www.ivtinternational.com/news/construction/tfl-partners-with-volvo-ce-to-trial-mobile-charging-of-electric-construction-vehicles.html</v>
      </c>
      <c r="C594" t="str">
        <f>IF(ISNUMBER(FIND(", vol",Articles_collection_modified!A594)), MID(Articles_collection_modified!A594, FIND(", vol", Articles_collection_modified!A594) + 5, FIND(",", Articles_collection_modified!A594, FIND(", vol", Articles_collection_modified!A594) + 5) - FIND(", vol", Articles_collection_modified!A594) - 5), MID(Articles_collection_modified!A594, FIND(",vol", Articles_collection_modified!A594) + 4, FIND(",", Articles_collection_modified!A594, FIND(",vol", Articles_collection_modified!A594) + 4) - FIND(",vol",Articles_collection_modified!A594) - 4))</f>
        <v>8</v>
      </c>
      <c r="D594" t="str">
        <f>IF(ISNUMBER(FIND(", 20", Articles_collection_modified!A594)), MID(Articles_collection_modified!A594, FIND(", 20", Articles_collection_modified!A594) + 2, FIND(",", Articles_collection_modified!A594, FIND(", 20", Articles_collection_modified!A594) + 2) - FIND(", 20", Articles_collection_modified!A594) - 2), MID(Articles_collection_modified!A594, FIND(",20", Articles_collection_modified!A594) + 1, FIND(",", Articles_collection_modified!A594, FIND(",20", Articles_collection_modified!A594) + 1) - FIND(",20", Articles_collection_modified!A594) - 1))</f>
        <v>2025-w08</v>
      </c>
      <c r="E594" t="str">
        <f t="shared" si="18"/>
        <v>2025</v>
      </c>
      <c r="F594" t="str">
        <f t="shared" si="19"/>
        <v>08</v>
      </c>
      <c r="G594" t="str" cm="1">
        <f t="array" ref="G594">_xlfn.TEXTJOIN(", ", TRUE, IF(ISNUMBER(SEARCH(Index!$A$8:$A$22, Articles_collection_modified!A594)), Index!$A$8:$A$22, ""))</f>
        <v>Mobile</v>
      </c>
      <c r="H594" t="str" cm="1">
        <f t="array" ref="H594">IFERROR(INDEX(Index!$A$8:$A$22, MATCH(TRUE, ISNUMBER(SEARCH(Index!$A$8:$A$22, Articles_collection_modified!A594)), 0)), "")</f>
        <v>Mobile</v>
      </c>
      <c r="I594" t="str" cm="1">
        <f t="array" ref="I594">IFERROR(INDEX(Index!$A$3:$A$5, MATCH(TRUE, ISNUMBER(SEARCH(Index!$A$3:$A$5, Articles_collection_modified!A594)), 0)), "")</f>
        <v>Technology</v>
      </c>
      <c r="J594" t="str" cm="1">
        <f t="array" ref="J594">IFERROR(INDEX(Index!$A$25:$A$69, MATCH(TRUE, ISNUMBER(SEARCH(Index!$A$25:$A$69, Articles_collection_modified!A594)), 0)), "")</f>
        <v>Prototype</v>
      </c>
      <c r="K594" t="str" cm="1">
        <f t="array" ref="K594">IFERROR(INDEX(Index!$C$3:$C$5, MATCH(TRUE, ISNUMBER(SEARCH(Index!$C$3:$C$5, Articles_collection_modified!A594)), 0)), "")</f>
        <v>H2</v>
      </c>
      <c r="L594" t="str" cm="1">
        <f t="array" ref="L594">_xlfn.TEXTJOIN(", ", TRUE, IF(ISNUMBER(SEARCH(Index!$C$8:$C$58, Articles_collection_modified!A594)), Index!$C$8:$C$58, ""))</f>
        <v>ES-1, ES-2, HA-1</v>
      </c>
      <c r="M594" t="str" cm="1">
        <f t="array" ref="M594">_xlfn.TEXTJOIN(", ", TRUE, IFERROR(VLOOKUP(_xlfn.TEXTSPLIT(L594, ", "), Index!$C$8:$D$58, 2, FALSE), ""))</f>
        <v>Green Cities, Enhanced Emission Policy, Green &amp; Connected Construction site</v>
      </c>
      <c r="N594" t="str" cm="1">
        <f t="array" ref="N594">_xlfn.TEXTJOIN(", ", TRUE, _xlfn.UNIQUE(_xlfn.FILTERXML("&lt;t&gt;&lt;s&gt;" &amp; SUBSTITUTE(_xlfn.TEXTJOIN(", ", TRUE, _xlfn.UNIQUE(_xlfn._xlws.FILTER(IFERROR(VLOOKUP(LEFT(_xlfn.TEXTSPLIT(L594, ", "), FIND("-", _xlfn.TEXTSPLIT(L594, ", ")) - 1), Index!$F$8:$G$13, 2, FALSE), ""), IFERROR(VLOOKUP(LEFT(_xlfn.TEXTSPLIT(L594, ", "), FIND("-", _xlfn.TEXTSPLIT(L594, ", ")) - 1), Index!$F$8:$G$13, 2, FALSE), "") &lt;&gt; ""))), ", ", "&lt;/s&gt;&lt;s&gt;") &amp; "&lt;/s&gt;&lt;/t&gt;", "//s[normalize-space()]")))</f>
        <v>Ecological Sustainability, Hydraulic Applications Ecosystem</v>
      </c>
      <c r="O594" t="str" cm="1">
        <f t="array" ref="O594">IFERROR(INDEX(Index!$C$8:$C$58, MATCH(TRUE, ISNUMBER(SEARCH(Index!$C$8:$C$58, Articles_collection_modified!A594)), 0)), "")</f>
        <v>ES-1</v>
      </c>
      <c r="P594" t="str">
        <f>IFERROR(VLOOKUP(LEFT(O594, FIND("-", O594)-1), Index!$F$8:$G$13, 2, FALSE), "Not Found")</f>
        <v>Ecological Sustainability</v>
      </c>
      <c r="Q594" t="str">
        <f>IFERROR(VLOOKUP(O594, Index!$C$8:$D$58, 2, FALSE), "Not Found")</f>
        <v>Green Cities</v>
      </c>
    </row>
    <row r="595" spans="1:17" x14ac:dyDescent="0.3">
      <c r="A595" t="str">
        <f>LEFT(Articles_collection_modified!A595, FIND(",", Articles_collection_modified!A595) - 1)</f>
        <v>EU funds green shipping power systems development</v>
      </c>
      <c r="B595" t="str">
        <f>MID(Articles_collection_modified!A595, FIND(",", Articles_collection_modified!A595) + 1, FIND(",", Articles_collection_modified!A595, FIND(",", Articles_collection_modified!A595) + 1) - FIND(",", Articles_collection_modified!A595) - 1)</f>
        <v>https://www.ship-technology.com/news/eu-funds-green-shipping-power-systems/?cf-view</v>
      </c>
      <c r="C595" t="str">
        <f>IF(ISNUMBER(FIND(", vol",Articles_collection_modified!A595)), MID(Articles_collection_modified!A595, FIND(", vol", Articles_collection_modified!A595) + 5, FIND(",", Articles_collection_modified!A595, FIND(", vol", Articles_collection_modified!A595) + 5) - FIND(", vol", Articles_collection_modified!A595) - 5), MID(Articles_collection_modified!A595, FIND(",vol", Articles_collection_modified!A595) + 4, FIND(",", Articles_collection_modified!A595, FIND(",vol", Articles_collection_modified!A595) + 4) - FIND(",vol",Articles_collection_modified!A595) - 4))</f>
        <v>8</v>
      </c>
      <c r="D595" t="str">
        <f>IF(ISNUMBER(FIND(", 20", Articles_collection_modified!A595)), MID(Articles_collection_modified!A595, FIND(", 20", Articles_collection_modified!A595) + 2, FIND(",", Articles_collection_modified!A595, FIND(", 20", Articles_collection_modified!A595) + 2) - FIND(", 20", Articles_collection_modified!A595) - 2), MID(Articles_collection_modified!A595, FIND(",20", Articles_collection_modified!A595) + 1, FIND(",", Articles_collection_modified!A595, FIND(",20", Articles_collection_modified!A595) + 1) - FIND(",20", Articles_collection_modified!A595) - 1))</f>
        <v>2025-w08</v>
      </c>
      <c r="E595" t="str">
        <f t="shared" si="18"/>
        <v>2025</v>
      </c>
      <c r="F595" t="str">
        <f t="shared" si="19"/>
        <v>08</v>
      </c>
      <c r="G595" t="str" cm="1">
        <f t="array" ref="G595">_xlfn.TEXTJOIN(", ", TRUE, IF(ISNUMBER(SEARCH(Index!$A$8:$A$22, Articles_collection_modified!A595)), Index!$A$8:$A$22, ""))</f>
        <v>Maritime</v>
      </c>
      <c r="H595" t="str" cm="1">
        <f t="array" ref="H595">IFERROR(INDEX(Index!$A$8:$A$22, MATCH(TRUE, ISNUMBER(SEARCH(Index!$A$8:$A$22, Articles_collection_modified!A595)), 0)), "")</f>
        <v>Maritime</v>
      </c>
      <c r="I595" t="str" cm="1">
        <f t="array" ref="I595">IFERROR(INDEX(Index!$A$3:$A$5, MATCH(TRUE, ISNUMBER(SEARCH(Index!$A$3:$A$5, Articles_collection_modified!A595)), 0)), "")</f>
        <v>Technology</v>
      </c>
      <c r="J595" t="str" cm="1">
        <f t="array" ref="J595">IFERROR(INDEX(Index!$A$25:$A$69, MATCH(TRUE, ISNUMBER(SEARCH(Index!$A$25:$A$69, Articles_collection_modified!A595)), 0)), "")</f>
        <v>funding</v>
      </c>
      <c r="K595" t="str" cm="1">
        <f t="array" ref="K595">IFERROR(INDEX(Index!$C$3:$C$5, MATCH(TRUE, ISNUMBER(SEARCH(Index!$C$3:$C$5, Articles_collection_modified!A595)), 0)), "")</f>
        <v>H3</v>
      </c>
      <c r="L595" t="str" cm="1">
        <f t="array" ref="L595">_xlfn.TEXTJOIN(", ", TRUE, IF(ISNUMBER(SEARCH(Index!$C$8:$C$58, Articles_collection_modified!A595)), Index!$C$8:$C$58, ""))</f>
        <v>ES-2, NB-8</v>
      </c>
      <c r="M595" t="str" cm="1">
        <f t="array" ref="M595">_xlfn.TEXTJOIN(", ", TRUE, IFERROR(VLOOKUP(_xlfn.TEXTSPLIT(L595, ", "), Index!$C$8:$D$58, 2, FALSE), ""))</f>
        <v>Enhanced Emission Policy, Sustainaible Maritime Applications</v>
      </c>
      <c r="N595" t="str" cm="1">
        <f t="array" ref="N595">_xlfn.TEXTJOIN(", ", TRUE, _xlfn.UNIQUE(_xlfn.FILTERXML("&lt;t&gt;&lt;s&gt;" &amp; SUBSTITUTE(_xlfn.TEXTJOIN(", ", TRUE, _xlfn.UNIQUE(_xlfn._xlws.FILTER(IFERROR(VLOOKUP(LEFT(_xlfn.TEXTSPLIT(L595, ", "), FIND("-", _xlfn.TEXTSPLIT(L595, ", ")) - 1), Index!$F$8:$G$13, 2, FALSE), ""), IFERROR(VLOOKUP(LEFT(_xlfn.TEXTSPLIT(L595, ", "), FIND("-", _xlfn.TEXTSPLIT(L595, ", ")) - 1), Index!$F$8:$G$13, 2, FALSE), "") &lt;&gt; ""))), ", ", "&lt;/s&gt;&lt;s&gt;") &amp; "&lt;/s&gt;&lt;/t&gt;", "//s[normalize-space()]")))</f>
        <v>Ecological Sustainability, New Business</v>
      </c>
      <c r="O595" t="str" cm="1">
        <f t="array" ref="O595">IFERROR(INDEX(Index!$C$8:$C$58, MATCH(TRUE, ISNUMBER(SEARCH(Index!$C$8:$C$58, Articles_collection_modified!A595)), 0)), "")</f>
        <v>ES-2</v>
      </c>
      <c r="P595" t="str">
        <f>IFERROR(VLOOKUP(LEFT(O595, FIND("-", O595)-1), Index!$F$8:$G$13, 2, FALSE), "Not Found")</f>
        <v>Ecological Sustainability</v>
      </c>
      <c r="Q595" t="str">
        <f>IFERROR(VLOOKUP(O595, Index!$C$8:$D$58, 2, FALSE), "Not Found")</f>
        <v>Enhanced Emission Policy</v>
      </c>
    </row>
    <row r="596" spans="1:17" x14ac:dyDescent="0.3">
      <c r="A596" t="str">
        <f>LEFT(Articles_collection_modified!A596, FIND(",", Articles_collection_modified!A596) - 1)</f>
        <v>Exodus Global Companies to Partner With Volvo at NDA's Live Demo : CEG</v>
      </c>
      <c r="B596" t="str">
        <f>MID(Articles_collection_modified!A596, FIND(",", Articles_collection_modified!A596) + 1, FIND(",", Articles_collection_modified!A596, FIND(",", Articles_collection_modified!A596) + 1) - FIND(",", Articles_collection_modified!A596) - 1)</f>
        <v>https://www.constructionequipmentguide.com/exodus-global-companies-to-partner-with-volvo-at-national-demolition-associations-live-demo/67282</v>
      </c>
      <c r="C596" t="str">
        <f>IF(ISNUMBER(FIND(", vol",Articles_collection_modified!A596)), MID(Articles_collection_modified!A596, FIND(", vol", Articles_collection_modified!A596) + 5, FIND(",", Articles_collection_modified!A596, FIND(", vol", Articles_collection_modified!A596) + 5) - FIND(", vol", Articles_collection_modified!A596) - 5), MID(Articles_collection_modified!A596, FIND(",vol", Articles_collection_modified!A596) + 4, FIND(",", Articles_collection_modified!A596, FIND(",vol", Articles_collection_modified!A596) + 4) - FIND(",vol",Articles_collection_modified!A596) - 4))</f>
        <v>9</v>
      </c>
      <c r="D596" t="str">
        <f>IF(ISNUMBER(FIND(", 20", Articles_collection_modified!A596)), MID(Articles_collection_modified!A596, FIND(", 20", Articles_collection_modified!A596) + 2, FIND(",", Articles_collection_modified!A596, FIND(", 20", Articles_collection_modified!A596) + 2) - FIND(", 20", Articles_collection_modified!A596) - 2), MID(Articles_collection_modified!A596, FIND(",20", Articles_collection_modified!A596) + 1, FIND(",", Articles_collection_modified!A596, FIND(",20", Articles_collection_modified!A596) + 1) - FIND(",20", Articles_collection_modified!A596) - 1))</f>
        <v>2025-w08</v>
      </c>
      <c r="E596" t="str">
        <f t="shared" si="18"/>
        <v>2025</v>
      </c>
      <c r="F596" t="str">
        <f t="shared" si="19"/>
        <v>08</v>
      </c>
      <c r="G596" t="str" cm="1">
        <f t="array" ref="G596">_xlfn.TEXTJOIN(", ", TRUE, IF(ISNUMBER(SEARCH(Index!$A$8:$A$22, Articles_collection_modified!A596)), Index!$A$8:$A$22, ""))</f>
        <v>Mobile</v>
      </c>
      <c r="H596" t="str" cm="1">
        <f t="array" ref="H596">IFERROR(INDEX(Index!$A$8:$A$22, MATCH(TRUE, ISNUMBER(SEARCH(Index!$A$8:$A$22, Articles_collection_modified!A596)), 0)), "")</f>
        <v>Mobile</v>
      </c>
      <c r="I596" t="str" cm="1">
        <f t="array" ref="I596">IFERROR(INDEX(Index!$A$3:$A$5, MATCH(TRUE, ISNUMBER(SEARCH(Index!$A$3:$A$5, Articles_collection_modified!A596)), 0)), "")</f>
        <v>SEEP</v>
      </c>
      <c r="J596" t="str" cm="1">
        <f t="array" ref="J596">IFERROR(INDEX(Index!$A$25:$A$69, MATCH(TRUE, ISNUMBER(SEARCH(Index!$A$25:$A$69, Articles_collection_modified!A596)), 0)), "")</f>
        <v>partnership</v>
      </c>
      <c r="K596" t="str" cm="1">
        <f t="array" ref="K596">IFERROR(INDEX(Index!$C$3:$C$5, MATCH(TRUE, ISNUMBER(SEARCH(Index!$C$3:$C$5, Articles_collection_modified!A596)), 0)), "")</f>
        <v>H1</v>
      </c>
      <c r="L596" t="str" cm="1">
        <f t="array" ref="L596">_xlfn.TEXTJOIN(", ", TRUE, IF(ISNUMBER(SEARCH(Index!$C$8:$C$58, Articles_collection_modified!A596)), Index!$C$8:$C$58, ""))</f>
        <v>HA-1</v>
      </c>
      <c r="M596" t="str" cm="1">
        <f t="array" ref="M596">_xlfn.TEXTJOIN(", ", TRUE, IFERROR(VLOOKUP(_xlfn.TEXTSPLIT(L596, ", "), Index!$C$8:$D$58, 2, FALSE), ""))</f>
        <v>Green &amp; Connected Construction site</v>
      </c>
      <c r="N596" t="str" cm="1">
        <f t="array" ref="N596">_xlfn.TEXTJOIN(", ", TRUE, _xlfn.UNIQUE(_xlfn.FILTERXML("&lt;t&gt;&lt;s&gt;" &amp; SUBSTITUTE(_xlfn.TEXTJOIN(", ", TRUE, _xlfn.UNIQUE(_xlfn._xlws.FILTER(IFERROR(VLOOKUP(LEFT(_xlfn.TEXTSPLIT(L596, ", "), FIND("-", _xlfn.TEXTSPLIT(L596, ", ")) - 1), Index!$F$8:$G$13, 2, FALSE), ""), IFERROR(VLOOKUP(LEFT(_xlfn.TEXTSPLIT(L596, ", "), FIND("-", _xlfn.TEXTSPLIT(L596, ", ")) - 1), Index!$F$8:$G$13, 2, FALSE), "") &lt;&gt; ""))), ", ", "&lt;/s&gt;&lt;s&gt;") &amp; "&lt;/s&gt;&lt;/t&gt;", "//s[normalize-space()]")))</f>
        <v>Hydraulic Applications Ecosystem</v>
      </c>
      <c r="O596" t="str" cm="1">
        <f t="array" ref="O596">IFERROR(INDEX(Index!$C$8:$C$58, MATCH(TRUE, ISNUMBER(SEARCH(Index!$C$8:$C$58, Articles_collection_modified!A596)), 0)), "")</f>
        <v>HA-1</v>
      </c>
      <c r="P596" t="str">
        <f>IFERROR(VLOOKUP(LEFT(O596, FIND("-", O596)-1), Index!$F$8:$G$13, 2, FALSE), "Not Found")</f>
        <v>Hydraulic Applications Ecosystem</v>
      </c>
      <c r="Q596" t="str">
        <f>IFERROR(VLOOKUP(O596, Index!$C$8:$D$58, 2, FALSE), "Not Found")</f>
        <v>Green &amp; Connected Construction site</v>
      </c>
    </row>
    <row r="597" spans="1:17" x14ac:dyDescent="0.3">
      <c r="A597" t="str">
        <f>LEFT(Articles_collection_modified!A597, FIND(",", Articles_collection_modified!A597) - 1)</f>
        <v>New Features Debut Within John Deere Operations Center to Enhance Customer Experience : CEG</v>
      </c>
      <c r="B597" t="str">
        <f>MID(Articles_collection_modified!A597, FIND(",", Articles_collection_modified!A597) + 1, FIND(",", Articles_collection_modified!A597, FIND(",", Articles_collection_modified!A597) + 1) - FIND(",", Articles_collection_modified!A597) - 1)</f>
        <v>https://www.constructionequipmentguide.com/new-features-debut-within-john-deere-operations-center-to-enhance-customer-experience/67284</v>
      </c>
      <c r="C597" t="str">
        <f>IF(ISNUMBER(FIND(", vol",Articles_collection_modified!A597)), MID(Articles_collection_modified!A597, FIND(", vol", Articles_collection_modified!A597) + 5, FIND(",", Articles_collection_modified!A597, FIND(", vol", Articles_collection_modified!A597) + 5) - FIND(", vol", Articles_collection_modified!A597) - 5), MID(Articles_collection_modified!A597, FIND(",vol", Articles_collection_modified!A597) + 4, FIND(",", Articles_collection_modified!A597, FIND(",vol", Articles_collection_modified!A597) + 4) - FIND(",vol",Articles_collection_modified!A597) - 4))</f>
        <v>8</v>
      </c>
      <c r="D597" t="str">
        <f>IF(ISNUMBER(FIND(", 20", Articles_collection_modified!A597)), MID(Articles_collection_modified!A597, FIND(", 20", Articles_collection_modified!A597) + 2, FIND(",", Articles_collection_modified!A597, FIND(", 20", Articles_collection_modified!A597) + 2) - FIND(", 20", Articles_collection_modified!A597) - 2), MID(Articles_collection_modified!A597, FIND(",20", Articles_collection_modified!A597) + 1, FIND(",", Articles_collection_modified!A597, FIND(",20", Articles_collection_modified!A597) + 1) - FIND(",20", Articles_collection_modified!A597) - 1))</f>
        <v>2025-w08</v>
      </c>
      <c r="E597" t="str">
        <f t="shared" si="18"/>
        <v>2025</v>
      </c>
      <c r="F597" t="str">
        <f t="shared" si="19"/>
        <v>08</v>
      </c>
      <c r="G597" t="str" cm="1">
        <f t="array" ref="G597">_xlfn.TEXTJOIN(", ", TRUE, IF(ISNUMBER(SEARCH(Index!$A$8:$A$22, Articles_collection_modified!A597)), Index!$A$8:$A$22, ""))</f>
        <v>Mobile</v>
      </c>
      <c r="H597" t="str" cm="1">
        <f t="array" ref="H597">IFERROR(INDEX(Index!$A$8:$A$22, MATCH(TRUE, ISNUMBER(SEARCH(Index!$A$8:$A$22, Articles_collection_modified!A597)), 0)), "")</f>
        <v>Mobile</v>
      </c>
      <c r="I597" t="str" cm="1">
        <f t="array" ref="I597">IFERROR(INDEX(Index!$A$3:$A$5, MATCH(TRUE, ISNUMBER(SEARCH(Index!$A$3:$A$5, Articles_collection_modified!A597)), 0)), "")</f>
        <v>product release</v>
      </c>
      <c r="J597" t="str" cm="1">
        <f t="array" ref="J597">IFERROR(INDEX(Index!$A$25:$A$69, MATCH(TRUE, ISNUMBER(SEARCH(Index!$A$25:$A$69, Articles_collection_modified!A597)), 0)), "")</f>
        <v>Service</v>
      </c>
      <c r="K597" t="str" cm="1">
        <f t="array" ref="K597">IFERROR(INDEX(Index!$C$3:$C$5, MATCH(TRUE, ISNUMBER(SEARCH(Index!$C$3:$C$5, Articles_collection_modified!A597)), 0)), "")</f>
        <v>H1</v>
      </c>
      <c r="L597" t="str" cm="1">
        <f t="array" ref="L597">_xlfn.TEXTJOIN(", ", TRUE, IF(ISNUMBER(SEARCH(Index!$C$8:$C$58, Articles_collection_modified!A597)), Index!$C$8:$C$58, ""))</f>
        <v>NB-1</v>
      </c>
      <c r="M597" t="str" cm="1">
        <f t="array" ref="M597">_xlfn.TEXTJOIN(", ", TRUE, IFERROR(VLOOKUP(_xlfn.TEXTSPLIT(L597, ", "), Index!$C$8:$D$58, 2, FALSE), ""))</f>
        <v>Digital Platforms &amp; Marketplaces</v>
      </c>
      <c r="N597" t="str" cm="1">
        <f t="array" ref="N597">_xlfn.TEXTJOIN(", ", TRUE, _xlfn.UNIQUE(_xlfn.FILTERXML("&lt;t&gt;&lt;s&gt;" &amp; SUBSTITUTE(_xlfn.TEXTJOIN(", ", TRUE, _xlfn.UNIQUE(_xlfn._xlws.FILTER(IFERROR(VLOOKUP(LEFT(_xlfn.TEXTSPLIT(L597, ", "), FIND("-", _xlfn.TEXTSPLIT(L597, ", ")) - 1), Index!$F$8:$G$13, 2, FALSE), ""), IFERROR(VLOOKUP(LEFT(_xlfn.TEXTSPLIT(L597, ", "), FIND("-", _xlfn.TEXTSPLIT(L597, ", ")) - 1), Index!$F$8:$G$13, 2, FALSE), "") &lt;&gt; ""))), ", ", "&lt;/s&gt;&lt;s&gt;") &amp; "&lt;/s&gt;&lt;/t&gt;", "//s[normalize-space()]")))</f>
        <v>New Business</v>
      </c>
      <c r="O597" t="str" cm="1">
        <f t="array" ref="O597">IFERROR(INDEX(Index!$C$8:$C$58, MATCH(TRUE, ISNUMBER(SEARCH(Index!$C$8:$C$58, Articles_collection_modified!A597)), 0)), "")</f>
        <v>NB-1</v>
      </c>
      <c r="P597" t="str">
        <f>IFERROR(VLOOKUP(LEFT(O597, FIND("-", O597)-1), Index!$F$8:$G$13, 2, FALSE), "Not Found")</f>
        <v>New Business</v>
      </c>
      <c r="Q597" t="str">
        <f>IFERROR(VLOOKUP(O597, Index!$C$8:$D$58, 2, FALSE), "Not Found")</f>
        <v>Digital Platforms &amp; Marketplaces</v>
      </c>
    </row>
    <row r="598" spans="1:17" x14ac:dyDescent="0.3">
      <c r="A598" t="str">
        <f>LEFT(Articles_collection_modified!A598, FIND(",", Articles_collection_modified!A598) - 1)</f>
        <v>CCE proves to be a great show even in the snow - On-Site Magazine</v>
      </c>
      <c r="B598" t="str">
        <f>MID(Articles_collection_modified!A598, FIND(",", Articles_collection_modified!A598) + 1, FIND(",", Articles_collection_modified!A598, FIND(",", Articles_collection_modified!A598) + 1) - FIND(",", Articles_collection_modified!A598) - 1)</f>
        <v>https://www.on-sitemag.com/construction/cce-proves-to-be-a-great-show-even-in-the-snow/1003984451/</v>
      </c>
      <c r="C598" t="str">
        <f>IF(ISNUMBER(FIND(", vol",Articles_collection_modified!A598)), MID(Articles_collection_modified!A598, FIND(", vol", Articles_collection_modified!A598) + 5, FIND(",", Articles_collection_modified!A598, FIND(", vol", Articles_collection_modified!A598) + 5) - FIND(", vol", Articles_collection_modified!A598) - 5), MID(Articles_collection_modified!A598, FIND(",vol", Articles_collection_modified!A598) + 4, FIND(",", Articles_collection_modified!A598, FIND(",vol", Articles_collection_modified!A598) + 4) - FIND(",vol",Articles_collection_modified!A598) - 4))</f>
        <v>8</v>
      </c>
      <c r="D598" t="str">
        <f>IF(ISNUMBER(FIND(", 20", Articles_collection_modified!A598)), MID(Articles_collection_modified!A598, FIND(", 20", Articles_collection_modified!A598) + 2, FIND(",", Articles_collection_modified!A598, FIND(", 20", Articles_collection_modified!A598) + 2) - FIND(", 20", Articles_collection_modified!A598) - 2), MID(Articles_collection_modified!A598, FIND(",20", Articles_collection_modified!A598) + 1, FIND(",", Articles_collection_modified!A598, FIND(",20", Articles_collection_modified!A598) + 1) - FIND(",20", Articles_collection_modified!A598) - 1))</f>
        <v>2025-w08</v>
      </c>
      <c r="E598" t="str">
        <f t="shared" si="18"/>
        <v>2025</v>
      </c>
      <c r="F598" t="str">
        <f t="shared" si="19"/>
        <v>08</v>
      </c>
      <c r="G598" t="str" cm="1">
        <f t="array" ref="G598">_xlfn.TEXTJOIN(", ", TRUE, IF(ISNUMBER(SEARCH(Index!$A$8:$A$22, Articles_collection_modified!A598)), Index!$A$8:$A$22, ""))</f>
        <v>Mobile</v>
      </c>
      <c r="H598" t="str" cm="1">
        <f t="array" ref="H598">IFERROR(INDEX(Index!$A$8:$A$22, MATCH(TRUE, ISNUMBER(SEARCH(Index!$A$8:$A$22, Articles_collection_modified!A598)), 0)), "")</f>
        <v>Mobile</v>
      </c>
      <c r="I598" t="str" cm="1">
        <f t="array" ref="I598">IFERROR(INDEX(Index!$A$3:$A$5, MATCH(TRUE, ISNUMBER(SEARCH(Index!$A$3:$A$5, Articles_collection_modified!A598)), 0)), "")</f>
        <v/>
      </c>
      <c r="J598" t="str" cm="1">
        <f t="array" ref="J598">IFERROR(INDEX(Index!$A$25:$A$69, MATCH(TRUE, ISNUMBER(SEARCH(Index!$A$25:$A$69, Articles_collection_modified!A598)), 0)), "")</f>
        <v/>
      </c>
      <c r="K598" t="str" cm="1">
        <f t="array" ref="K598">IFERROR(INDEX(Index!$C$3:$C$5, MATCH(TRUE, ISNUMBER(SEARCH(Index!$C$3:$C$5, Articles_collection_modified!A598)), 0)), "")</f>
        <v>H1</v>
      </c>
      <c r="L598" t="str" cm="1">
        <f t="array" ref="L598">_xlfn.TEXTJOIN(", ", TRUE, IF(ISNUMBER(SEARCH(Index!$C$8:$C$58, Articles_collection_modified!A598)), Index!$C$8:$C$58, ""))</f>
        <v/>
      </c>
      <c r="M598" t="str" cm="1">
        <f t="array" ref="M598">_xlfn.TEXTJOIN(", ", TRUE, IFERROR(VLOOKUP(_xlfn.TEXTSPLIT(L598, ", "), Index!$C$8:$D$58, 2, FALSE), ""))</f>
        <v/>
      </c>
      <c r="N598" t="e" cm="1" vm="1">
        <f t="array" ref="N598">_xlfn.TEXTJOIN(", ", TRUE, _xlfn.UNIQUE(_xlfn.FILTERXML("&lt;t&gt;&lt;s&gt;" &amp; SUBSTITUTE(_xlfn.TEXTJOIN(", ", TRUE, _xlfn.UNIQUE(_xlfn._xlws.FILTER(IFERROR(VLOOKUP(LEFT(_xlfn.TEXTSPLIT(L598, ", "), FIND("-", _xlfn.TEXTSPLIT(L598, ", ")) - 1), Index!$F$8:$G$13, 2, FALSE), ""), IFERROR(VLOOKUP(LEFT(_xlfn.TEXTSPLIT(L598, ", "), FIND("-", _xlfn.TEXTSPLIT(L598, ", ")) - 1), Index!$F$8:$G$13, 2, FALSE), "") &lt;&gt; ""))), ", ", "&lt;/s&gt;&lt;s&gt;") &amp; "&lt;/s&gt;&lt;/t&gt;", "//s[normalize-space()]")))</f>
        <v>#VALUE!</v>
      </c>
      <c r="O598" t="str" cm="1">
        <f t="array" ref="O598">IFERROR(INDEX(Index!$C$8:$C$58, MATCH(TRUE, ISNUMBER(SEARCH(Index!$C$8:$C$58, Articles_collection_modified!A598)), 0)), "")</f>
        <v/>
      </c>
      <c r="P598" t="str">
        <f>IFERROR(VLOOKUP(LEFT(O598, FIND("-", O598)-1), Index!$F$8:$G$13, 2, FALSE), "Not Found")</f>
        <v>Not Found</v>
      </c>
      <c r="Q598" t="str">
        <f>IFERROR(VLOOKUP(O598, Index!$C$8:$D$58, 2, FALSE), "Not Found")</f>
        <v>Not Found</v>
      </c>
    </row>
    <row r="599" spans="1:17" x14ac:dyDescent="0.3">
      <c r="A599" t="str">
        <f>LEFT(Articles_collection_modified!A599, FIND(",", Articles_collection_modified!A599) - 1)</f>
        <v>Scania Electric Truck with Fuel Powered Range Extender | Forest Machine Magazine</v>
      </c>
      <c r="B599" t="str">
        <f>MID(Articles_collection_modified!A599, FIND(",", Articles_collection_modified!A599) + 1, FIND(",", Articles_collection_modified!A599, FIND(",", Articles_collection_modified!A599) + 1) - FIND(",", Articles_collection_modified!A599) - 1)</f>
        <v>https://forestmachinemagazine.com/scania-electric-truck-with-fuel-powered-range-extender/?utm_source=rss&amp;utm_medium=rss&amp;utm_campaign=scania-electric-truck-with-fuel-powered-range-extender</v>
      </c>
      <c r="C599" t="str">
        <f>IF(ISNUMBER(FIND(", vol",Articles_collection_modified!A599)), MID(Articles_collection_modified!A599, FIND(", vol", Articles_collection_modified!A599) + 5, FIND(",", Articles_collection_modified!A599, FIND(", vol", Articles_collection_modified!A599) + 5) - FIND(", vol", Articles_collection_modified!A599) - 5), MID(Articles_collection_modified!A599, FIND(",vol", Articles_collection_modified!A599) + 4, FIND(",", Articles_collection_modified!A599, FIND(",vol", Articles_collection_modified!A599) + 4) - FIND(",vol",Articles_collection_modified!A599) - 4))</f>
        <v>8</v>
      </c>
      <c r="D599" t="str">
        <f>IF(ISNUMBER(FIND(", 20", Articles_collection_modified!A599)), MID(Articles_collection_modified!A599, FIND(", 20", Articles_collection_modified!A599) + 2, FIND(",", Articles_collection_modified!A599, FIND(", 20", Articles_collection_modified!A599) + 2) - FIND(", 20", Articles_collection_modified!A599) - 2), MID(Articles_collection_modified!A599, FIND(",20", Articles_collection_modified!A599) + 1, FIND(",", Articles_collection_modified!A599, FIND(",20", Articles_collection_modified!A599) + 1) - FIND(",20", Articles_collection_modified!A599) - 1))</f>
        <v>2025-w08</v>
      </c>
      <c r="E599" t="str">
        <f t="shared" si="18"/>
        <v>2025</v>
      </c>
      <c r="F599" t="str">
        <f t="shared" si="19"/>
        <v>08</v>
      </c>
      <c r="G599" t="str" cm="1">
        <f t="array" ref="G599">_xlfn.TEXTJOIN(", ", TRUE, IF(ISNUMBER(SEARCH(Index!$A$8:$A$22, Articles_collection_modified!A599)), Index!$A$8:$A$22, ""))</f>
        <v>Mobile</v>
      </c>
      <c r="H599" t="str" cm="1">
        <f t="array" ref="H599">IFERROR(INDEX(Index!$A$8:$A$22, MATCH(TRUE, ISNUMBER(SEARCH(Index!$A$8:$A$22, Articles_collection_modified!A599)), 0)), "")</f>
        <v>Mobile</v>
      </c>
      <c r="I599" t="str" cm="1">
        <f t="array" ref="I599">IFERROR(INDEX(Index!$A$3:$A$5, MATCH(TRUE, ISNUMBER(SEARCH(Index!$A$3:$A$5, Articles_collection_modified!A599)), 0)), "")</f>
        <v>Technology</v>
      </c>
      <c r="J599" t="str" cm="1">
        <f t="array" ref="J599">IFERROR(INDEX(Index!$A$25:$A$69, MATCH(TRUE, ISNUMBER(SEARCH(Index!$A$25:$A$69, Articles_collection_modified!A599)), 0)), "")</f>
        <v>Prototype</v>
      </c>
      <c r="K599" t="str" cm="1">
        <f t="array" ref="K599">IFERROR(INDEX(Index!$C$3:$C$5, MATCH(TRUE, ISNUMBER(SEARCH(Index!$C$3:$C$5, Articles_collection_modified!A599)), 0)), "")</f>
        <v>H2</v>
      </c>
      <c r="L599" t="str" cm="1">
        <f t="array" ref="L599">_xlfn.TEXTJOIN(", ", TRUE, IF(ISNUMBER(SEARCH(Index!$C$8:$C$58, Articles_collection_modified!A599)), Index!$C$8:$C$58, ""))</f>
        <v>ES-2</v>
      </c>
      <c r="M599" t="str" cm="1">
        <f t="array" ref="M599">_xlfn.TEXTJOIN(", ", TRUE, IFERROR(VLOOKUP(_xlfn.TEXTSPLIT(L599, ", "), Index!$C$8:$D$58, 2, FALSE), ""))</f>
        <v>Enhanced Emission Policy</v>
      </c>
      <c r="N599" t="str" cm="1">
        <f t="array" ref="N599">_xlfn.TEXTJOIN(", ", TRUE, _xlfn.UNIQUE(_xlfn.FILTERXML("&lt;t&gt;&lt;s&gt;" &amp; SUBSTITUTE(_xlfn.TEXTJOIN(", ", TRUE, _xlfn.UNIQUE(_xlfn._xlws.FILTER(IFERROR(VLOOKUP(LEFT(_xlfn.TEXTSPLIT(L599, ", "), FIND("-", _xlfn.TEXTSPLIT(L599, ", ")) - 1), Index!$F$8:$G$13, 2, FALSE), ""), IFERROR(VLOOKUP(LEFT(_xlfn.TEXTSPLIT(L599, ", "), FIND("-", _xlfn.TEXTSPLIT(L599, ", ")) - 1), Index!$F$8:$G$13, 2, FALSE), "") &lt;&gt; ""))), ", ", "&lt;/s&gt;&lt;s&gt;") &amp; "&lt;/s&gt;&lt;/t&gt;", "//s[normalize-space()]")))</f>
        <v>Ecological Sustainability</v>
      </c>
      <c r="O599" t="str" cm="1">
        <f t="array" ref="O599">IFERROR(INDEX(Index!$C$8:$C$58, MATCH(TRUE, ISNUMBER(SEARCH(Index!$C$8:$C$58, Articles_collection_modified!A599)), 0)), "")</f>
        <v>ES-2</v>
      </c>
      <c r="P599" t="str">
        <f>IFERROR(VLOOKUP(LEFT(O599, FIND("-", O599)-1), Index!$F$8:$G$13, 2, FALSE), "Not Found")</f>
        <v>Ecological Sustainability</v>
      </c>
      <c r="Q599" t="str">
        <f>IFERROR(VLOOKUP(O599, Index!$C$8:$D$58, 2, FALSE), "Not Found")</f>
        <v>Enhanced Emission Policy</v>
      </c>
    </row>
    <row r="600" spans="1:17" x14ac:dyDescent="0.3">
      <c r="A600" t="str">
        <f>LEFT(Articles_collection_modified!A600, FIND(",", Articles_collection_modified!A600) - 1)</f>
        <v>New European Project Sets Out to Develop Liquid Hydrogen-Fueled SOV Design | Offshore Wind</v>
      </c>
      <c r="B600" t="str">
        <f>MID(Articles_collection_modified!A600, FIND(",", Articles_collection_modified!A600) + 1, FIND(",", Articles_collection_modified!A600, FIND(",", Articles_collection_modified!A600) + 1) - FIND(",", Articles_collection_modified!A600) - 1)</f>
        <v>https://www.offshorewind.biz/2025/02/21/new-european-project-sets-out-to-develop-liquid-hydrogen-fueled-sov-design/</v>
      </c>
      <c r="C600" t="str">
        <f>IF(ISNUMBER(FIND(", vol",Articles_collection_modified!A600)), MID(Articles_collection_modified!A600, FIND(", vol", Articles_collection_modified!A600) + 5, FIND(",", Articles_collection_modified!A600, FIND(", vol", Articles_collection_modified!A600) + 5) - FIND(", vol", Articles_collection_modified!A600) - 5), MID(Articles_collection_modified!A600, FIND(",vol", Articles_collection_modified!A600) + 4, FIND(",", Articles_collection_modified!A600, FIND(",vol", Articles_collection_modified!A600) + 4) - FIND(",vol",Articles_collection_modified!A600) - 4))</f>
        <v>8</v>
      </c>
      <c r="D600" t="str">
        <f>IF(ISNUMBER(FIND(", 20", Articles_collection_modified!A600)), MID(Articles_collection_modified!A600, FIND(", 20", Articles_collection_modified!A600) + 2, FIND(",", Articles_collection_modified!A600, FIND(", 20", Articles_collection_modified!A600) + 2) - FIND(", 20", Articles_collection_modified!A600) - 2), MID(Articles_collection_modified!A600, FIND(",20", Articles_collection_modified!A600) + 1, FIND(",", Articles_collection_modified!A600, FIND(",20", Articles_collection_modified!A600) + 1) - FIND(",20", Articles_collection_modified!A600) - 1))</f>
        <v>2025-w08</v>
      </c>
      <c r="E600" t="str">
        <f t="shared" si="18"/>
        <v>2025</v>
      </c>
      <c r="F600" t="str">
        <f t="shared" si="19"/>
        <v>08</v>
      </c>
      <c r="G600" t="str" cm="1">
        <f t="array" ref="G600">_xlfn.TEXTJOIN(", ", TRUE, IF(ISNUMBER(SEARCH(Index!$A$8:$A$22, Articles_collection_modified!A600)), Index!$A$8:$A$22, ""))</f>
        <v>Maritime</v>
      </c>
      <c r="H600" t="str" cm="1">
        <f t="array" ref="H600">IFERROR(INDEX(Index!$A$8:$A$22, MATCH(TRUE, ISNUMBER(SEARCH(Index!$A$8:$A$22, Articles_collection_modified!A600)), 0)), "")</f>
        <v>Maritime</v>
      </c>
      <c r="I600" t="str" cm="1">
        <f t="array" ref="I600">IFERROR(INDEX(Index!$A$3:$A$5, MATCH(TRUE, ISNUMBER(SEARCH(Index!$A$3:$A$5, Articles_collection_modified!A600)), 0)), "")</f>
        <v>Technology</v>
      </c>
      <c r="J600" t="str" cm="1">
        <f t="array" ref="J600">IFERROR(INDEX(Index!$A$25:$A$69, MATCH(TRUE, ISNUMBER(SEARCH(Index!$A$25:$A$69, Articles_collection_modified!A600)), 0)), "")</f>
        <v>Research</v>
      </c>
      <c r="K600" t="str" cm="1">
        <f t="array" ref="K600">IFERROR(INDEX(Index!$C$3:$C$5, MATCH(TRUE, ISNUMBER(SEARCH(Index!$C$3:$C$5, Articles_collection_modified!A600)), 0)), "")</f>
        <v>H3</v>
      </c>
      <c r="L600" t="str" cm="1">
        <f t="array" ref="L600">_xlfn.TEXTJOIN(", ", TRUE, IF(ISNUMBER(SEARCH(Index!$C$8:$C$58, Articles_collection_modified!A600)), Index!$C$8:$C$58, ""))</f>
        <v>ES-2, NB-8</v>
      </c>
      <c r="M600" t="str" cm="1">
        <f t="array" ref="M600">_xlfn.TEXTJOIN(", ", TRUE, IFERROR(VLOOKUP(_xlfn.TEXTSPLIT(L600, ", "), Index!$C$8:$D$58, 2, FALSE), ""))</f>
        <v>Enhanced Emission Policy, Sustainaible Maritime Applications</v>
      </c>
      <c r="N600" t="str" cm="1">
        <f t="array" ref="N600">_xlfn.TEXTJOIN(", ", TRUE, _xlfn.UNIQUE(_xlfn.FILTERXML("&lt;t&gt;&lt;s&gt;" &amp; SUBSTITUTE(_xlfn.TEXTJOIN(", ", TRUE, _xlfn.UNIQUE(_xlfn._xlws.FILTER(IFERROR(VLOOKUP(LEFT(_xlfn.TEXTSPLIT(L600, ", "), FIND("-", _xlfn.TEXTSPLIT(L600, ", ")) - 1), Index!$F$8:$G$13, 2, FALSE), ""), IFERROR(VLOOKUP(LEFT(_xlfn.TEXTSPLIT(L600, ", "), FIND("-", _xlfn.TEXTSPLIT(L600, ", ")) - 1), Index!$F$8:$G$13, 2, FALSE), "") &lt;&gt; ""))), ", ", "&lt;/s&gt;&lt;s&gt;") &amp; "&lt;/s&gt;&lt;/t&gt;", "//s[normalize-space()]")))</f>
        <v>Ecological Sustainability, New Business</v>
      </c>
      <c r="O600" t="str" cm="1">
        <f t="array" ref="O600">IFERROR(INDEX(Index!$C$8:$C$58, MATCH(TRUE, ISNUMBER(SEARCH(Index!$C$8:$C$58, Articles_collection_modified!A600)), 0)), "")</f>
        <v>ES-2</v>
      </c>
      <c r="P600" t="str">
        <f>IFERROR(VLOOKUP(LEFT(O600, FIND("-", O600)-1), Index!$F$8:$G$13, 2, FALSE), "Not Found")</f>
        <v>Ecological Sustainability</v>
      </c>
      <c r="Q600" t="str">
        <f>IFERROR(VLOOKUP(O600, Index!$C$8:$D$58, 2, FALSE), "Not Found")</f>
        <v>Enhanced Emission Policy</v>
      </c>
    </row>
    <row r="601" spans="1:17" x14ac:dyDescent="0.3">
      <c r="A601" t="str">
        <f>LEFT(Articles_collection_modified!A601, FIND(",", Articles_collection_modified!A601) - 1)</f>
        <v>How 3D concrete printing is paving the way for a sustainable future in construction</v>
      </c>
      <c r="B601" t="str">
        <f>MID(Articles_collection_modified!A601, FIND(",", Articles_collection_modified!A601) + 1, FIND(",", Articles_collection_modified!A601, FIND(",", Articles_collection_modified!A601) + 1) - FIND(",", Articles_collection_modified!A601) - 1)</f>
        <v>https://www.pbctoday.co.uk/news/mmc-news/how-3d-concrete-printing-is-paving-the-way-for-a-sustainable-future-in-construction/148678/</v>
      </c>
      <c r="C601" t="str">
        <f>IF(ISNUMBER(FIND(", vol",Articles_collection_modified!A601)), MID(Articles_collection_modified!A601, FIND(", vol", Articles_collection_modified!A601) + 5, FIND(",", Articles_collection_modified!A601, FIND(", vol", Articles_collection_modified!A601) + 5) - FIND(", vol", Articles_collection_modified!A601) - 5), MID(Articles_collection_modified!A601, FIND(",vol", Articles_collection_modified!A601) + 4, FIND(",", Articles_collection_modified!A601, FIND(",vol", Articles_collection_modified!A601) + 4) - FIND(",vol",Articles_collection_modified!A601) - 4))</f>
        <v>8</v>
      </c>
      <c r="D601" t="str">
        <f>IF(ISNUMBER(FIND(", 20", Articles_collection_modified!A601)), MID(Articles_collection_modified!A601, FIND(", 20", Articles_collection_modified!A601) + 2, FIND(",", Articles_collection_modified!A601, FIND(", 20", Articles_collection_modified!A601) + 2) - FIND(", 20", Articles_collection_modified!A601) - 2), MID(Articles_collection_modified!A601, FIND(",20", Articles_collection_modified!A601) + 1, FIND(",", Articles_collection_modified!A601, FIND(",20", Articles_collection_modified!A601) + 1) - FIND(",20", Articles_collection_modified!A601) - 1))</f>
        <v>2025-w08</v>
      </c>
      <c r="E601" t="str">
        <f t="shared" si="18"/>
        <v>2025</v>
      </c>
      <c r="F601" t="str">
        <f t="shared" si="19"/>
        <v>08</v>
      </c>
      <c r="G601" t="str" cm="1">
        <f t="array" ref="G601">_xlfn.TEXTJOIN(", ", TRUE, IF(ISNUMBER(SEARCH(Index!$A$8:$A$22, Articles_collection_modified!A601)), Index!$A$8:$A$22, ""))</f>
        <v>3dp</v>
      </c>
      <c r="H601" t="str" cm="1">
        <f t="array" ref="H601">IFERROR(INDEX(Index!$A$8:$A$22, MATCH(TRUE, ISNUMBER(SEARCH(Index!$A$8:$A$22, Articles_collection_modified!A601)), 0)), "")</f>
        <v>3dp</v>
      </c>
      <c r="I601" t="str" cm="1">
        <f t="array" ref="I601">IFERROR(INDEX(Index!$A$3:$A$5, MATCH(TRUE, ISNUMBER(SEARCH(Index!$A$3:$A$5, Articles_collection_modified!A601)), 0)), "")</f>
        <v>Technology</v>
      </c>
      <c r="J601" t="str" cm="1">
        <f t="array" ref="J601">IFERROR(INDEX(Index!$A$25:$A$69, MATCH(TRUE, ISNUMBER(SEARCH(Index!$A$25:$A$69, Articles_collection_modified!A601)), 0)), "")</f>
        <v>Research</v>
      </c>
      <c r="K601" t="str" cm="1">
        <f t="array" ref="K601">IFERROR(INDEX(Index!$C$3:$C$5, MATCH(TRUE, ISNUMBER(SEARCH(Index!$C$3:$C$5, Articles_collection_modified!A601)), 0)), "")</f>
        <v>H3</v>
      </c>
      <c r="L601" t="str" cm="1">
        <f t="array" ref="L601">_xlfn.TEXTJOIN(", ", TRUE, IF(ISNUMBER(SEARCH(Index!$C$8:$C$58, Articles_collection_modified!A601)), Index!$C$8:$C$58, ""))</f>
        <v>HA-1, IPr-7</v>
      </c>
      <c r="M601" t="str" cm="1">
        <f t="array" ref="M601">_xlfn.TEXTJOIN(", ", TRUE, IFERROR(VLOOKUP(_xlfn.TEXTSPLIT(L601, ", "), Index!$C$8:$D$58, 2, FALSE), ""))</f>
        <v>Green &amp; Connected Construction site, Additive Manufacturing Technologies</v>
      </c>
      <c r="N601" t="str" cm="1">
        <f t="array" ref="N601">_xlfn.TEXTJOIN(", ", TRUE, _xlfn.UNIQUE(_xlfn.FILTERXML("&lt;t&gt;&lt;s&gt;" &amp; SUBSTITUTE(_xlfn.TEXTJOIN(", ", TRUE, _xlfn.UNIQUE(_xlfn._xlws.FILTER(IFERROR(VLOOKUP(LEFT(_xlfn.TEXTSPLIT(L601, ", "), FIND("-", _xlfn.TEXTSPLIT(L601, ", ")) - 1), Index!$F$8:$G$13, 2, FALSE), ""), IFERROR(VLOOKUP(LEFT(_xlfn.TEXTSPLIT(L601, ", "), FIND("-", _xlfn.TEXTSPLIT(L601, ", ")) - 1), Index!$F$8:$G$13, 2, FALSE), "") &lt;&gt; ""))), ", ", "&lt;/s&gt;&lt;s&gt;") &amp; "&lt;/s&gt;&lt;/t&gt;", "//s[normalize-space()]")))</f>
        <v>Hydraulic Applications Ecosystem, Intelligent Production</v>
      </c>
      <c r="O601" t="str" cm="1">
        <f t="array" ref="O601">IFERROR(INDEX(Index!$C$8:$C$58, MATCH(TRUE, ISNUMBER(SEARCH(Index!$C$8:$C$58, Articles_collection_modified!A601)), 0)), "")</f>
        <v>HA-1</v>
      </c>
      <c r="P601" t="str">
        <f>IFERROR(VLOOKUP(LEFT(O601, FIND("-", O601)-1), Index!$F$8:$G$13, 2, FALSE), "Not Found")</f>
        <v>Hydraulic Applications Ecosystem</v>
      </c>
      <c r="Q601" t="str">
        <f>IFERROR(VLOOKUP(O601, Index!$C$8:$D$58, 2, FALSE), "Not Found")</f>
        <v>Green &amp; Connected Construction site</v>
      </c>
    </row>
    <row r="602" spans="1:17" x14ac:dyDescent="0.3">
      <c r="A602" t="str">
        <f>LEFT(Articles_collection_modified!A602, FIND(",", Articles_collection_modified!A602) - 1)</f>
        <v>Delta Motion and acontis technologies team up on EtherCAT - Fluid Power World</v>
      </c>
      <c r="B602" t="str">
        <f>MID(Articles_collection_modified!A602, FIND(",", Articles_collection_modified!A602) + 1, FIND(",", Articles_collection_modified!A602, FIND(",", Articles_collection_modified!A602) + 1) - FIND(",", Articles_collection_modified!A602) - 1)</f>
        <v>https://www.fluidpowerworld.com/delta-motion-and-acontis-technologies-team-up-on-ethercat/</v>
      </c>
      <c r="C602" t="str">
        <f>IF(ISNUMBER(FIND(", vol",Articles_collection_modified!A602)), MID(Articles_collection_modified!A602, FIND(", vol", Articles_collection_modified!A602) + 5, FIND(",", Articles_collection_modified!A602, FIND(", vol", Articles_collection_modified!A602) + 5) - FIND(", vol", Articles_collection_modified!A602) - 5), MID(Articles_collection_modified!A602, FIND(",vol", Articles_collection_modified!A602) + 4, FIND(",", Articles_collection_modified!A602, FIND(",vol", Articles_collection_modified!A602) + 4) - FIND(",vol",Articles_collection_modified!A602) - 4))</f>
        <v>8</v>
      </c>
      <c r="D602" t="str">
        <f>IF(ISNUMBER(FIND(", 20", Articles_collection_modified!A602)), MID(Articles_collection_modified!A602, FIND(", 20", Articles_collection_modified!A602) + 2, FIND(",", Articles_collection_modified!A602, FIND(", 20", Articles_collection_modified!A602) + 2) - FIND(", 20", Articles_collection_modified!A602) - 2), MID(Articles_collection_modified!A602, FIND(",20", Articles_collection_modified!A602) + 1, FIND(",", Articles_collection_modified!A602, FIND(",20", Articles_collection_modified!A602) + 1) - FIND(",20", Articles_collection_modified!A602) - 1))</f>
        <v>2025-w08</v>
      </c>
      <c r="E602" t="str">
        <f t="shared" si="18"/>
        <v>2025</v>
      </c>
      <c r="F602" t="str">
        <f t="shared" si="19"/>
        <v>08</v>
      </c>
      <c r="G602" t="str" cm="1">
        <f t="array" ref="G602">_xlfn.TEXTJOIN(", ", TRUE, IF(ISNUMBER(SEARCH(Index!$A$8:$A$22, Articles_collection_modified!A602)), Index!$A$8:$A$22, ""))</f>
        <v>Hydraulics</v>
      </c>
      <c r="H602" t="str" cm="1">
        <f t="array" ref="H602">IFERROR(INDEX(Index!$A$8:$A$22, MATCH(TRUE, ISNUMBER(SEARCH(Index!$A$8:$A$22, Articles_collection_modified!A602)), 0)), "")</f>
        <v>Hydraulics</v>
      </c>
      <c r="I602" t="str" cm="1">
        <f t="array" ref="I602">IFERROR(INDEX(Index!$A$3:$A$5, MATCH(TRUE, ISNUMBER(SEARCH(Index!$A$3:$A$5, Articles_collection_modified!A602)), 0)), "")</f>
        <v>product release</v>
      </c>
      <c r="J602" t="str" cm="1">
        <f t="array" ref="J602">IFERROR(INDEX(Index!$A$25:$A$69, MATCH(TRUE, ISNUMBER(SEARCH(Index!$A$25:$A$69, Articles_collection_modified!A602)), 0)), "")</f>
        <v>Communication</v>
      </c>
      <c r="K602" t="str" cm="1">
        <f t="array" ref="K602">IFERROR(INDEX(Index!$C$3:$C$5, MATCH(TRUE, ISNUMBER(SEARCH(Index!$C$3:$C$5, Articles_collection_modified!A602)), 0)), "")</f>
        <v>H1</v>
      </c>
      <c r="L602" t="str" cm="1">
        <f t="array" ref="L602">_xlfn.TEXTJOIN(", ", TRUE, IF(ISNUMBER(SEARCH(Index!$C$8:$C$58, Articles_collection_modified!A602)), Index!$C$8:$C$58, ""))</f>
        <v/>
      </c>
      <c r="M602" t="str" cm="1">
        <f t="array" ref="M602">_xlfn.TEXTJOIN(", ", TRUE, IFERROR(VLOOKUP(_xlfn.TEXTSPLIT(L602, ", "), Index!$C$8:$D$58, 2, FALSE), ""))</f>
        <v/>
      </c>
      <c r="N602" t="e" cm="1" vm="1">
        <f t="array" ref="N602">_xlfn.TEXTJOIN(", ", TRUE, _xlfn.UNIQUE(_xlfn.FILTERXML("&lt;t&gt;&lt;s&gt;" &amp; SUBSTITUTE(_xlfn.TEXTJOIN(", ", TRUE, _xlfn.UNIQUE(_xlfn._xlws.FILTER(IFERROR(VLOOKUP(LEFT(_xlfn.TEXTSPLIT(L602, ", "), FIND("-", _xlfn.TEXTSPLIT(L602, ", ")) - 1), Index!$F$8:$G$13, 2, FALSE), ""), IFERROR(VLOOKUP(LEFT(_xlfn.TEXTSPLIT(L602, ", "), FIND("-", _xlfn.TEXTSPLIT(L602, ", ")) - 1), Index!$F$8:$G$13, 2, FALSE), "") &lt;&gt; ""))), ", ", "&lt;/s&gt;&lt;s&gt;") &amp; "&lt;/s&gt;&lt;/t&gt;", "//s[normalize-space()]")))</f>
        <v>#VALUE!</v>
      </c>
      <c r="O602" t="str" cm="1">
        <f t="array" ref="O602">IFERROR(INDEX(Index!$C$8:$C$58, MATCH(TRUE, ISNUMBER(SEARCH(Index!$C$8:$C$58, Articles_collection_modified!A602)), 0)), "")</f>
        <v/>
      </c>
      <c r="P602" t="str">
        <f>IFERROR(VLOOKUP(LEFT(O602, FIND("-", O602)-1), Index!$F$8:$G$13, 2, FALSE), "Not Found")</f>
        <v>Not Found</v>
      </c>
      <c r="Q602" t="str">
        <f>IFERROR(VLOOKUP(O602, Index!$C$8:$D$58, 2, FALSE), "Not Found")</f>
        <v>Not Found</v>
      </c>
    </row>
    <row r="603" spans="1:17" x14ac:dyDescent="0.3">
      <c r="A603" t="str">
        <f>LEFT(Articles_collection_modified!A603, FIND(",", Articles_collection_modified!A603) - 1)</f>
        <v>Hydraulics &amp; Beyond: Poclainâ€™s Bold Mission to Drive Change</v>
      </c>
      <c r="B603" t="str">
        <f>MID(Articles_collection_modified!A603, FIND(",", Articles_collection_modified!A603) + 1, FIND(",", Articles_collection_modified!A603, FIND(",", Articles_collection_modified!A603) + 1) - FIND(",", Articles_collection_modified!A603) - 1)</f>
        <v>https://www.oemoffhighway.com/fluid-power/pumps-motors/hydraulic-motors/article/22934034/poclain-hydraulics-inc-hydraulics-beyond-poclains-bold-mission-to-drive-change</v>
      </c>
      <c r="C603" t="str">
        <f>IF(ISNUMBER(FIND(", vol",Articles_collection_modified!A603)), MID(Articles_collection_modified!A603, FIND(", vol", Articles_collection_modified!A603) + 5, FIND(",", Articles_collection_modified!A603, FIND(", vol", Articles_collection_modified!A603) + 5) - FIND(", vol", Articles_collection_modified!A603) - 5), MID(Articles_collection_modified!A603, FIND(",vol", Articles_collection_modified!A603) + 4, FIND(",", Articles_collection_modified!A603, FIND(",vol", Articles_collection_modified!A603) + 4) - FIND(",vol",Articles_collection_modified!A603) - 4))</f>
        <v>8</v>
      </c>
      <c r="D603" t="str">
        <f>IF(ISNUMBER(FIND(", 20", Articles_collection_modified!A603)), MID(Articles_collection_modified!A603, FIND(", 20", Articles_collection_modified!A603) + 2, FIND(",", Articles_collection_modified!A603, FIND(", 20", Articles_collection_modified!A603) + 2) - FIND(", 20", Articles_collection_modified!A603) - 2), MID(Articles_collection_modified!A603, FIND(",20", Articles_collection_modified!A603) + 1, FIND(",", Articles_collection_modified!A603, FIND(",20", Articles_collection_modified!A603) + 1) - FIND(",20", Articles_collection_modified!A603) - 1))</f>
        <v>2025-w08</v>
      </c>
      <c r="E603" t="str">
        <f t="shared" si="18"/>
        <v>2025</v>
      </c>
      <c r="F603" t="str">
        <f t="shared" si="19"/>
        <v>08</v>
      </c>
      <c r="G603" t="str" cm="1">
        <f t="array" ref="G603">_xlfn.TEXTJOIN(", ", TRUE, IF(ISNUMBER(SEARCH(Index!$A$8:$A$22, Articles_collection_modified!A603)), Index!$A$8:$A$22, ""))</f>
        <v>Electrification, Hydraulics, Mobile</v>
      </c>
      <c r="H603" t="str" cm="1">
        <f t="array" ref="H603">IFERROR(INDEX(Index!$A$8:$A$22, MATCH(TRUE, ISNUMBER(SEARCH(Index!$A$8:$A$22, Articles_collection_modified!A603)), 0)), "")</f>
        <v>Electrification</v>
      </c>
      <c r="I603" t="str" cm="1">
        <f t="array" ref="I603">IFERROR(INDEX(Index!$A$3:$A$5, MATCH(TRUE, ISNUMBER(SEARCH(Index!$A$3:$A$5, Articles_collection_modified!A603)), 0)), "")</f>
        <v>SEEP</v>
      </c>
      <c r="J603" t="str" cm="1">
        <f t="array" ref="J603">IFERROR(INDEX(Index!$A$25:$A$69, MATCH(TRUE, ISNUMBER(SEARCH(Index!$A$25:$A$69, Articles_collection_modified!A603)), 0)), "")</f>
        <v>market development</v>
      </c>
      <c r="K603" t="str" cm="1">
        <f t="array" ref="K603">IFERROR(INDEX(Index!$C$3:$C$5, MATCH(TRUE, ISNUMBER(SEARCH(Index!$C$3:$C$5, Articles_collection_modified!A603)), 0)), "")</f>
        <v>H1</v>
      </c>
      <c r="L603" t="str" cm="1">
        <f t="array" ref="L603">_xlfn.TEXTJOIN(", ", TRUE, IF(ISNUMBER(SEARCH(Index!$C$8:$C$58, Articles_collection_modified!A603)), Index!$C$8:$C$58, ""))</f>
        <v>ES-2</v>
      </c>
      <c r="M603" t="str" cm="1">
        <f t="array" ref="M603">_xlfn.TEXTJOIN(", ", TRUE, IFERROR(VLOOKUP(_xlfn.TEXTSPLIT(L603, ", "), Index!$C$8:$D$58, 2, FALSE), ""))</f>
        <v>Enhanced Emission Policy</v>
      </c>
      <c r="N603" t="str" cm="1">
        <f t="array" ref="N603">_xlfn.TEXTJOIN(", ", TRUE, _xlfn.UNIQUE(_xlfn.FILTERXML("&lt;t&gt;&lt;s&gt;" &amp; SUBSTITUTE(_xlfn.TEXTJOIN(", ", TRUE, _xlfn.UNIQUE(_xlfn._xlws.FILTER(IFERROR(VLOOKUP(LEFT(_xlfn.TEXTSPLIT(L603, ", "), FIND("-", _xlfn.TEXTSPLIT(L603, ", ")) - 1), Index!$F$8:$G$13, 2, FALSE), ""), IFERROR(VLOOKUP(LEFT(_xlfn.TEXTSPLIT(L603, ", "), FIND("-", _xlfn.TEXTSPLIT(L603, ", ")) - 1), Index!$F$8:$G$13, 2, FALSE), "") &lt;&gt; ""))), ", ", "&lt;/s&gt;&lt;s&gt;") &amp; "&lt;/s&gt;&lt;/t&gt;", "//s[normalize-space()]")))</f>
        <v>Ecological Sustainability</v>
      </c>
      <c r="O603" t="str" cm="1">
        <f t="array" ref="O603">IFERROR(INDEX(Index!$C$8:$C$58, MATCH(TRUE, ISNUMBER(SEARCH(Index!$C$8:$C$58, Articles_collection_modified!A603)), 0)), "")</f>
        <v>ES-2</v>
      </c>
      <c r="P603" t="str">
        <f>IFERROR(VLOOKUP(LEFT(O603, FIND("-", O603)-1), Index!$F$8:$G$13, 2, FALSE), "Not Found")</f>
        <v>Ecological Sustainability</v>
      </c>
      <c r="Q603" t="str">
        <f>IFERROR(VLOOKUP(O603, Index!$C$8:$D$58, 2, FALSE), "Not Found")</f>
        <v>Enhanced Emission Policy</v>
      </c>
    </row>
    <row r="604" spans="1:17" x14ac:dyDescent="0.3">
      <c r="A604" t="str">
        <f>LEFT(Articles_collection_modified!A604, FIND(",", Articles_collection_modified!A604) - 1)</f>
        <v>Siemens KIT &amp; Fraunhofer launch research project for faster battery production - electrive.com</v>
      </c>
      <c r="B604" t="str">
        <f>MID(Articles_collection_modified!A604, FIND(",", Articles_collection_modified!A604) + 1, FIND(",", Articles_collection_modified!A604, FIND(",", Articles_collection_modified!A604) + 1) - FIND(",", Articles_collection_modified!A604) - 1)</f>
        <v>https://www.electrive.com/2025/02/20/research-project-for-faster-battery-production/</v>
      </c>
      <c r="C604" t="str">
        <f>IF(ISNUMBER(FIND(", vol",Articles_collection_modified!A604)), MID(Articles_collection_modified!A604, FIND(", vol", Articles_collection_modified!A604) + 5, FIND(",", Articles_collection_modified!A604, FIND(", vol", Articles_collection_modified!A604) + 5) - FIND(", vol", Articles_collection_modified!A604) - 5), MID(Articles_collection_modified!A604, FIND(",vol", Articles_collection_modified!A604) + 4, FIND(",", Articles_collection_modified!A604, FIND(",vol", Articles_collection_modified!A604) + 4) - FIND(",vol",Articles_collection_modified!A604) - 4))</f>
        <v>8</v>
      </c>
      <c r="D604" t="str">
        <f>IF(ISNUMBER(FIND(", 20", Articles_collection_modified!A604)), MID(Articles_collection_modified!A604, FIND(", 20", Articles_collection_modified!A604) + 2, FIND(",", Articles_collection_modified!A604, FIND(", 20", Articles_collection_modified!A604) + 2) - FIND(", 20", Articles_collection_modified!A604) - 2), MID(Articles_collection_modified!A604, FIND(",20", Articles_collection_modified!A604) + 1, FIND(",", Articles_collection_modified!A604, FIND(",20", Articles_collection_modified!A604) + 1) - FIND(",20", Articles_collection_modified!A604) - 1))</f>
        <v>2025-w09</v>
      </c>
      <c r="E604" t="str">
        <f t="shared" si="18"/>
        <v>2025</v>
      </c>
      <c r="F604" t="str">
        <f t="shared" si="19"/>
        <v>09</v>
      </c>
      <c r="G604" t="str" cm="1">
        <f t="array" ref="G604">_xlfn.TEXTJOIN(", ", TRUE, IF(ISNUMBER(SEARCH(Index!$A$8:$A$22, Articles_collection_modified!A604)), Index!$A$8:$A$22, ""))</f>
        <v>Battery</v>
      </c>
      <c r="H604" t="str" cm="1">
        <f t="array" ref="H604">IFERROR(INDEX(Index!$A$8:$A$22, MATCH(TRUE, ISNUMBER(SEARCH(Index!$A$8:$A$22, Articles_collection_modified!A604)), 0)), "")</f>
        <v>Battery</v>
      </c>
      <c r="I604" t="str" cm="1">
        <f t="array" ref="I604">IFERROR(INDEX(Index!$A$3:$A$5, MATCH(TRUE, ISNUMBER(SEARCH(Index!$A$3:$A$5, Articles_collection_modified!A604)), 0)), "")</f>
        <v>Technology</v>
      </c>
      <c r="J604" t="str" cm="1">
        <f t="array" ref="J604">IFERROR(INDEX(Index!$A$25:$A$69, MATCH(TRUE, ISNUMBER(SEARCH(Index!$A$25:$A$69, Articles_collection_modified!A604)), 0)), "")</f>
        <v>Manufacturing</v>
      </c>
      <c r="K604" t="str" cm="1">
        <f t="array" ref="K604">IFERROR(INDEX(Index!$C$3:$C$5, MATCH(TRUE, ISNUMBER(SEARCH(Index!$C$3:$C$5, Articles_collection_modified!A604)), 0)), "")</f>
        <v>H3</v>
      </c>
      <c r="L604" t="str" cm="1">
        <f t="array" ref="L604">_xlfn.TEXTJOIN(", ", TRUE, IF(ISNUMBER(SEARCH(Index!$C$8:$C$58, Articles_collection_modified!A604)), Index!$C$8:$C$58, ""))</f>
        <v>HA-5</v>
      </c>
      <c r="M604" t="str" cm="1">
        <f t="array" ref="M604">_xlfn.TEXTJOIN(", ", TRUE, IFERROR(VLOOKUP(_xlfn.TEXTSPLIT(L604, ", "), Index!$C$8:$D$58, 2, FALSE), ""))</f>
        <v>Intelligent &amp; Efficient Factory</v>
      </c>
      <c r="N604" t="str" cm="1">
        <f t="array" ref="N604">_xlfn.TEXTJOIN(", ", TRUE, _xlfn.UNIQUE(_xlfn.FILTERXML("&lt;t&gt;&lt;s&gt;" &amp; SUBSTITUTE(_xlfn.TEXTJOIN(", ", TRUE, _xlfn.UNIQUE(_xlfn._xlws.FILTER(IFERROR(VLOOKUP(LEFT(_xlfn.TEXTSPLIT(L604, ", "), FIND("-", _xlfn.TEXTSPLIT(L604, ", ")) - 1), Index!$F$8:$G$13, 2, FALSE), ""), IFERROR(VLOOKUP(LEFT(_xlfn.TEXTSPLIT(L604, ", "), FIND("-", _xlfn.TEXTSPLIT(L604, ", ")) - 1), Index!$F$8:$G$13, 2, FALSE), "") &lt;&gt; ""))), ", ", "&lt;/s&gt;&lt;s&gt;") &amp; "&lt;/s&gt;&lt;/t&gt;", "//s[normalize-space()]")))</f>
        <v>Hydraulic Applications Ecosystem</v>
      </c>
      <c r="O604" t="str" cm="1">
        <f t="array" ref="O604">IFERROR(INDEX(Index!$C$8:$C$58, MATCH(TRUE, ISNUMBER(SEARCH(Index!$C$8:$C$58, Articles_collection_modified!A604)), 0)), "")</f>
        <v>HA-5</v>
      </c>
      <c r="P604" t="str">
        <f>IFERROR(VLOOKUP(LEFT(O604, FIND("-", O604)-1), Index!$F$8:$G$13, 2, FALSE), "Not Found")</f>
        <v>Hydraulic Applications Ecosystem</v>
      </c>
      <c r="Q604" t="str">
        <f>IFERROR(VLOOKUP(O604, Index!$C$8:$D$58, 2, FALSE), "Not Found")</f>
        <v>Intelligent &amp; Efficient Factory</v>
      </c>
    </row>
    <row r="605" spans="1:17" x14ac:dyDescent="0.3">
      <c r="A605" t="str">
        <f>LEFT(Articles_collection_modified!A605, FIND(",", Articles_collection_modified!A605) - 1)</f>
        <v>International Mining | Huawei Zijin Mining &amp; China Railway demo autonomous mining truck fleet</v>
      </c>
      <c r="B605" t="str">
        <f>MID(Articles_collection_modified!A605, FIND(",", Articles_collection_modified!A605) + 1, FIND(",", Articles_collection_modified!A605, FIND(",", Articles_collection_modified!A605) + 1) - FIND(",", Articles_collection_modified!A605) - 1)</f>
        <v>https://im-mining.com/2025/02/23/huawei-zijin-mining-china-railway-demo-autonomous-mining-truck-fleet/</v>
      </c>
      <c r="C605" t="str">
        <f>IF(ISNUMBER(FIND(", vol",Articles_collection_modified!A605)), MID(Articles_collection_modified!A605, FIND(", vol", Articles_collection_modified!A605) + 5, FIND(",", Articles_collection_modified!A605, FIND(", vol", Articles_collection_modified!A605) + 5) - FIND(", vol", Articles_collection_modified!A605) - 5), MID(Articles_collection_modified!A605, FIND(",vol", Articles_collection_modified!A605) + 4, FIND(",", Articles_collection_modified!A605, FIND(",vol", Articles_collection_modified!A605) + 4) - FIND(",vol",Articles_collection_modified!A605) - 4))</f>
        <v>8</v>
      </c>
      <c r="D605" t="str">
        <f>IF(ISNUMBER(FIND(", 20", Articles_collection_modified!A605)), MID(Articles_collection_modified!A605, FIND(", 20", Articles_collection_modified!A605) + 2, FIND(",", Articles_collection_modified!A605, FIND(", 20", Articles_collection_modified!A605) + 2) - FIND(", 20", Articles_collection_modified!A605) - 2), MID(Articles_collection_modified!A605, FIND(",20", Articles_collection_modified!A605) + 1, FIND(",", Articles_collection_modified!A605, FIND(",20", Articles_collection_modified!A605) + 1) - FIND(",20", Articles_collection_modified!A605) - 1))</f>
        <v>2025-w09</v>
      </c>
      <c r="E605" t="str">
        <f t="shared" si="18"/>
        <v>2025</v>
      </c>
      <c r="F605" t="str">
        <f t="shared" si="19"/>
        <v>09</v>
      </c>
      <c r="G605" t="str" cm="1">
        <f t="array" ref="G605">_xlfn.TEXTJOIN(", ", TRUE, IF(ISNUMBER(SEARCH(Index!$A$8:$A$22, Articles_collection_modified!A605)), Index!$A$8:$A$22, ""))</f>
        <v>Mobile</v>
      </c>
      <c r="H605" t="str" cm="1">
        <f t="array" ref="H605">IFERROR(INDEX(Index!$A$8:$A$22, MATCH(TRUE, ISNUMBER(SEARCH(Index!$A$8:$A$22, Articles_collection_modified!A605)), 0)), "")</f>
        <v>Mobile</v>
      </c>
      <c r="I605" t="str" cm="1">
        <f t="array" ref="I605">IFERROR(INDEX(Index!$A$3:$A$5, MATCH(TRUE, ISNUMBER(SEARCH(Index!$A$3:$A$5, Articles_collection_modified!A605)), 0)), "")</f>
        <v>Technology</v>
      </c>
      <c r="J605" t="str" cm="1">
        <f t="array" ref="J605">IFERROR(INDEX(Index!$A$25:$A$69, MATCH(TRUE, ISNUMBER(SEARCH(Index!$A$25:$A$69, Articles_collection_modified!A605)), 0)), "")</f>
        <v>Prototype</v>
      </c>
      <c r="K605" t="str" cm="1">
        <f t="array" ref="K605">IFERROR(INDEX(Index!$C$3:$C$5, MATCH(TRUE, ISNUMBER(SEARCH(Index!$C$3:$C$5, Articles_collection_modified!A605)), 0)), "")</f>
        <v>H2</v>
      </c>
      <c r="L605" t="str" cm="1">
        <f t="array" ref="L605">_xlfn.TEXTJOIN(", ", TRUE, IF(ISNUMBER(SEARCH(Index!$C$8:$C$58, Articles_collection_modified!A605)), Index!$C$8:$C$58, ""))</f>
        <v>HA-8, IPr-4</v>
      </c>
      <c r="M605" t="str" cm="1">
        <f t="array" ref="M605">_xlfn.TEXTJOIN(", ", TRUE, IFERROR(VLOOKUP(_xlfn.TEXTSPLIT(L605, ", "), Index!$C$8:$D$58, 2, FALSE), ""))</f>
        <v>Sustainable Mining, Autonomus Intralofistic</v>
      </c>
      <c r="N605" t="str" cm="1">
        <f t="array" ref="N605">_xlfn.TEXTJOIN(", ", TRUE, _xlfn.UNIQUE(_xlfn.FILTERXML("&lt;t&gt;&lt;s&gt;" &amp; SUBSTITUTE(_xlfn.TEXTJOIN(", ", TRUE, _xlfn.UNIQUE(_xlfn._xlws.FILTER(IFERROR(VLOOKUP(LEFT(_xlfn.TEXTSPLIT(L605, ", "), FIND("-", _xlfn.TEXTSPLIT(L605, ", ")) - 1), Index!$F$8:$G$13, 2, FALSE), ""), IFERROR(VLOOKUP(LEFT(_xlfn.TEXTSPLIT(L605, ", "), FIND("-", _xlfn.TEXTSPLIT(L605, ", ")) - 1), Index!$F$8:$G$13, 2, FALSE), "") &lt;&gt; ""))), ", ", "&lt;/s&gt;&lt;s&gt;") &amp; "&lt;/s&gt;&lt;/t&gt;", "//s[normalize-space()]")))</f>
        <v>Hydraulic Applications Ecosystem, Intelligent Production</v>
      </c>
      <c r="O605" t="str" cm="1">
        <f t="array" ref="O605">IFERROR(INDEX(Index!$C$8:$C$58, MATCH(TRUE, ISNUMBER(SEARCH(Index!$C$8:$C$58, Articles_collection_modified!A605)), 0)), "")</f>
        <v>HA-8</v>
      </c>
      <c r="P605" t="str">
        <f>IFERROR(VLOOKUP(LEFT(O605, FIND("-", O605)-1), Index!$F$8:$G$13, 2, FALSE), "Not Found")</f>
        <v>Hydraulic Applications Ecosystem</v>
      </c>
      <c r="Q605" t="str">
        <f>IFERROR(VLOOKUP(O605, Index!$C$8:$D$58, 2, FALSE), "Not Found")</f>
        <v>Sustainable Mining</v>
      </c>
    </row>
    <row r="606" spans="1:17" x14ac:dyDescent="0.3">
      <c r="A606" t="str">
        <f>LEFT(Articles_collection_modified!A606, FIND(",", Articles_collection_modified!A606) - 1)</f>
        <v>CALB prepares to build its battery plant in Portugal - electrive.com</v>
      </c>
      <c r="B606" t="str">
        <f>MID(Articles_collection_modified!A606, FIND(",", Articles_collection_modified!A606) + 1, FIND(",", Articles_collection_modified!A606, FIND(",", Articles_collection_modified!A606) + 1) - FIND(",", Articles_collection_modified!A606) - 1)</f>
        <v>https://www.electrive.com/2025/02/24/calb-prepares-to-build-its-battery-plant-in-portugal/</v>
      </c>
      <c r="C606" t="str">
        <f>IF(ISNUMBER(FIND(", vol",Articles_collection_modified!A606)), MID(Articles_collection_modified!A606, FIND(", vol", Articles_collection_modified!A606) + 5, FIND(",", Articles_collection_modified!A606, FIND(", vol", Articles_collection_modified!A606) + 5) - FIND(", vol", Articles_collection_modified!A606) - 5), MID(Articles_collection_modified!A606, FIND(",vol", Articles_collection_modified!A606) + 4, FIND(",", Articles_collection_modified!A606, FIND(",vol", Articles_collection_modified!A606) + 4) - FIND(",vol",Articles_collection_modified!A606) - 4))</f>
        <v>8</v>
      </c>
      <c r="D606" t="str">
        <f>IF(ISNUMBER(FIND(", 20", Articles_collection_modified!A606)), MID(Articles_collection_modified!A606, FIND(", 20", Articles_collection_modified!A606) + 2, FIND(",", Articles_collection_modified!A606, FIND(", 20", Articles_collection_modified!A606) + 2) - FIND(", 20", Articles_collection_modified!A606) - 2), MID(Articles_collection_modified!A606, FIND(",20", Articles_collection_modified!A606) + 1, FIND(",", Articles_collection_modified!A606, FIND(",20", Articles_collection_modified!A606) + 1) - FIND(",20", Articles_collection_modified!A606) - 1))</f>
        <v>2025-w09</v>
      </c>
      <c r="E606" t="str">
        <f t="shared" si="18"/>
        <v>2025</v>
      </c>
      <c r="F606" t="str">
        <f t="shared" si="19"/>
        <v>09</v>
      </c>
      <c r="G606" t="str" cm="1">
        <f t="array" ref="G606">_xlfn.TEXTJOIN(", ", TRUE, IF(ISNUMBER(SEARCH(Index!$A$8:$A$22, Articles_collection_modified!A606)), Index!$A$8:$A$22, ""))</f>
        <v>Battery</v>
      </c>
      <c r="H606" t="str" cm="1">
        <f t="array" ref="H606">IFERROR(INDEX(Index!$A$8:$A$22, MATCH(TRUE, ISNUMBER(SEARCH(Index!$A$8:$A$22, Articles_collection_modified!A606)), 0)), "")</f>
        <v>Battery</v>
      </c>
      <c r="I606" t="str" cm="1">
        <f t="array" ref="I606">IFERROR(INDEX(Index!$A$3:$A$5, MATCH(TRUE, ISNUMBER(SEARCH(Index!$A$3:$A$5, Articles_collection_modified!A606)), 0)), "")</f>
        <v>SEEP</v>
      </c>
      <c r="J606" t="str" cm="1">
        <f t="array" ref="J606">IFERROR(INDEX(Index!$A$25:$A$69, MATCH(TRUE, ISNUMBER(SEARCH(Index!$A$25:$A$69, Articles_collection_modified!A606)), 0)), "")</f>
        <v>market development</v>
      </c>
      <c r="K606" t="str" cm="1">
        <f t="array" ref="K606">IFERROR(INDEX(Index!$C$3:$C$5, MATCH(TRUE, ISNUMBER(SEARCH(Index!$C$3:$C$5, Articles_collection_modified!A606)), 0)), "")</f>
        <v>H2</v>
      </c>
      <c r="L606" t="str" cm="1">
        <f t="array" ref="L606">_xlfn.TEXTJOIN(", ", TRUE, IF(ISNUMBER(SEARCH(Index!$C$8:$C$58, Articles_collection_modified!A606)), Index!$C$8:$C$58, ""))</f>
        <v>ES-2</v>
      </c>
      <c r="M606" t="str" cm="1">
        <f t="array" ref="M606">_xlfn.TEXTJOIN(", ", TRUE, IFERROR(VLOOKUP(_xlfn.TEXTSPLIT(L606, ", "), Index!$C$8:$D$58, 2, FALSE), ""))</f>
        <v>Enhanced Emission Policy</v>
      </c>
      <c r="N606" t="str" cm="1">
        <f t="array" ref="N606">_xlfn.TEXTJOIN(", ", TRUE, _xlfn.UNIQUE(_xlfn.FILTERXML("&lt;t&gt;&lt;s&gt;" &amp; SUBSTITUTE(_xlfn.TEXTJOIN(", ", TRUE, _xlfn.UNIQUE(_xlfn._xlws.FILTER(IFERROR(VLOOKUP(LEFT(_xlfn.TEXTSPLIT(L606, ", "), FIND("-", _xlfn.TEXTSPLIT(L606, ", ")) - 1), Index!$F$8:$G$13, 2, FALSE), ""), IFERROR(VLOOKUP(LEFT(_xlfn.TEXTSPLIT(L606, ", "), FIND("-", _xlfn.TEXTSPLIT(L606, ", ")) - 1), Index!$F$8:$G$13, 2, FALSE), "") &lt;&gt; ""))), ", ", "&lt;/s&gt;&lt;s&gt;") &amp; "&lt;/s&gt;&lt;/t&gt;", "//s[normalize-space()]")))</f>
        <v>Ecological Sustainability</v>
      </c>
      <c r="O606" t="str" cm="1">
        <f t="array" ref="O606">IFERROR(INDEX(Index!$C$8:$C$58, MATCH(TRUE, ISNUMBER(SEARCH(Index!$C$8:$C$58, Articles_collection_modified!A606)), 0)), "")</f>
        <v>ES-2</v>
      </c>
      <c r="P606" t="str">
        <f>IFERROR(VLOOKUP(LEFT(O606, FIND("-", O606)-1), Index!$F$8:$G$13, 2, FALSE), "Not Found")</f>
        <v>Ecological Sustainability</v>
      </c>
      <c r="Q606" t="str">
        <f>IFERROR(VLOOKUP(O606, Index!$C$8:$D$58, 2, FALSE), "Not Found")</f>
        <v>Enhanced Emission Policy</v>
      </c>
    </row>
    <row r="607" spans="1:17" x14ac:dyDescent="0.3">
      <c r="A607" t="str">
        <f>LEFT(Articles_collection_modified!A607, FIND(",", Articles_collection_modified!A607) - 1)</f>
        <v>Princeton University announces breakthrough sodium-ion cathode material - electrive.com</v>
      </c>
      <c r="B607" t="str">
        <f>MID(Articles_collection_modified!A607, FIND(",", Articles_collection_modified!A607) + 1, FIND(",", Articles_collection_modified!A607, FIND(",", Articles_collection_modified!A607) + 1) - FIND(",", Articles_collection_modified!A607) - 1)</f>
        <v>https://www.electrive.com/2025/02/24/princeton-university-announces-breakthrough-sodium-ion-cathode-material/</v>
      </c>
      <c r="C607" t="str">
        <f>IF(ISNUMBER(FIND(", vol",Articles_collection_modified!A607)), MID(Articles_collection_modified!A607, FIND(", vol", Articles_collection_modified!A607) + 5, FIND(",", Articles_collection_modified!A607, FIND(", vol", Articles_collection_modified!A607) + 5) - FIND(", vol", Articles_collection_modified!A607) - 5), MID(Articles_collection_modified!A607, FIND(",vol", Articles_collection_modified!A607) + 4, FIND(",", Articles_collection_modified!A607, FIND(",vol", Articles_collection_modified!A607) + 4) - FIND(",vol",Articles_collection_modified!A607) - 4))</f>
        <v>8</v>
      </c>
      <c r="D607" t="str">
        <f>IF(ISNUMBER(FIND(", 20", Articles_collection_modified!A607)), MID(Articles_collection_modified!A607, FIND(", 20", Articles_collection_modified!A607) + 2, FIND(",", Articles_collection_modified!A607, FIND(", 20", Articles_collection_modified!A607) + 2) - FIND(", 20", Articles_collection_modified!A607) - 2), MID(Articles_collection_modified!A607, FIND(",20", Articles_collection_modified!A607) + 1, FIND(",", Articles_collection_modified!A607, FIND(",20", Articles_collection_modified!A607) + 1) - FIND(",20", Articles_collection_modified!A607) - 1))</f>
        <v>2025-w09</v>
      </c>
      <c r="E607" t="str">
        <f t="shared" si="18"/>
        <v>2025</v>
      </c>
      <c r="F607" t="str">
        <f t="shared" si="19"/>
        <v>09</v>
      </c>
      <c r="G607" t="str" cm="1">
        <f t="array" ref="G607">_xlfn.TEXTJOIN(", ", TRUE, IF(ISNUMBER(SEARCH(Index!$A$8:$A$22, Articles_collection_modified!A607)), Index!$A$8:$A$22, ""))</f>
        <v>Battery</v>
      </c>
      <c r="H607" t="str" cm="1">
        <f t="array" ref="H607">IFERROR(INDEX(Index!$A$8:$A$22, MATCH(TRUE, ISNUMBER(SEARCH(Index!$A$8:$A$22, Articles_collection_modified!A607)), 0)), "")</f>
        <v>Battery</v>
      </c>
      <c r="I607" t="str" cm="1">
        <f t="array" ref="I607">IFERROR(INDEX(Index!$A$3:$A$5, MATCH(TRUE, ISNUMBER(SEARCH(Index!$A$3:$A$5, Articles_collection_modified!A607)), 0)), "")</f>
        <v>Technology</v>
      </c>
      <c r="J607" t="str" cm="1">
        <f t="array" ref="J607">IFERROR(INDEX(Index!$A$25:$A$69, MATCH(TRUE, ISNUMBER(SEARCH(Index!$A$25:$A$69, Articles_collection_modified!A607)), 0)), "")</f>
        <v>Research</v>
      </c>
      <c r="K607" t="str" cm="1">
        <f t="array" ref="K607">IFERROR(INDEX(Index!$C$3:$C$5, MATCH(TRUE, ISNUMBER(SEARCH(Index!$C$3:$C$5, Articles_collection_modified!A607)), 0)), "")</f>
        <v>H3</v>
      </c>
      <c r="L607" t="str" cm="1">
        <f t="array" ref="L607">_xlfn.TEXTJOIN(", ", TRUE, IF(ISNUMBER(SEARCH(Index!$C$8:$C$58, Articles_collection_modified!A607)), Index!$C$8:$C$58, ""))</f>
        <v>ES-2</v>
      </c>
      <c r="M607" t="str" cm="1">
        <f t="array" ref="M607">_xlfn.TEXTJOIN(", ", TRUE, IFERROR(VLOOKUP(_xlfn.TEXTSPLIT(L607, ", "), Index!$C$8:$D$58, 2, FALSE), ""))</f>
        <v>Enhanced Emission Policy</v>
      </c>
      <c r="N607" t="str" cm="1">
        <f t="array" ref="N607">_xlfn.TEXTJOIN(", ", TRUE, _xlfn.UNIQUE(_xlfn.FILTERXML("&lt;t&gt;&lt;s&gt;" &amp; SUBSTITUTE(_xlfn.TEXTJOIN(", ", TRUE, _xlfn.UNIQUE(_xlfn._xlws.FILTER(IFERROR(VLOOKUP(LEFT(_xlfn.TEXTSPLIT(L607, ", "), FIND("-", _xlfn.TEXTSPLIT(L607, ", ")) - 1), Index!$F$8:$G$13, 2, FALSE), ""), IFERROR(VLOOKUP(LEFT(_xlfn.TEXTSPLIT(L607, ", "), FIND("-", _xlfn.TEXTSPLIT(L607, ", ")) - 1), Index!$F$8:$G$13, 2, FALSE), "") &lt;&gt; ""))), ", ", "&lt;/s&gt;&lt;s&gt;") &amp; "&lt;/s&gt;&lt;/t&gt;", "//s[normalize-space()]")))</f>
        <v>Ecological Sustainability</v>
      </c>
      <c r="O607" t="str" cm="1">
        <f t="array" ref="O607">IFERROR(INDEX(Index!$C$8:$C$58, MATCH(TRUE, ISNUMBER(SEARCH(Index!$C$8:$C$58, Articles_collection_modified!A607)), 0)), "")</f>
        <v>ES-2</v>
      </c>
      <c r="P607" t="str">
        <f>IFERROR(VLOOKUP(LEFT(O607, FIND("-", O607)-1), Index!$F$8:$G$13, 2, FALSE), "Not Found")</f>
        <v>Ecological Sustainability</v>
      </c>
      <c r="Q607" t="str">
        <f>IFERROR(VLOOKUP(O607, Index!$C$8:$D$58, 2, FALSE), "Not Found")</f>
        <v>Enhanced Emission Policy</v>
      </c>
    </row>
    <row r="608" spans="1:17" x14ac:dyDescent="0.3">
      <c r="A608" t="str">
        <f>LEFT(Articles_collection_modified!A608, FIND(",", Articles_collection_modified!A608) - 1)</f>
        <v>International Mining | Pronto AHS for 100+ Heidelberg trucks  plus more Komatsu collaboration</v>
      </c>
      <c r="B608" t="str">
        <f>MID(Articles_collection_modified!A608, FIND(",", Articles_collection_modified!A608) + 1, FIND(",", Articles_collection_modified!A608, FIND(",", Articles_collection_modified!A608) + 1) - FIND(",", Articles_collection_modified!A608) - 1)</f>
        <v>https://im-mining.com/2025/02/24/pronto-ahs-for-100-heidelberg-trucks-plus-more-komatsu-collaboration/</v>
      </c>
      <c r="C608" t="str">
        <f>IF(ISNUMBER(FIND(", vol",Articles_collection_modified!A608)), MID(Articles_collection_modified!A608, FIND(", vol", Articles_collection_modified!A608) + 5, FIND(",", Articles_collection_modified!A608, FIND(", vol", Articles_collection_modified!A608) + 5) - FIND(", vol", Articles_collection_modified!A608) - 5), MID(Articles_collection_modified!A608, FIND(",vol", Articles_collection_modified!A608) + 4, FIND(",", Articles_collection_modified!A608, FIND(",vol", Articles_collection_modified!A608) + 4) - FIND(",vol",Articles_collection_modified!A608) - 4))</f>
        <v>8</v>
      </c>
      <c r="D608" t="str">
        <f>IF(ISNUMBER(FIND(", 20", Articles_collection_modified!A608)), MID(Articles_collection_modified!A608, FIND(", 20", Articles_collection_modified!A608) + 2, FIND(",", Articles_collection_modified!A608, FIND(", 20", Articles_collection_modified!A608) + 2) - FIND(", 20", Articles_collection_modified!A608) - 2), MID(Articles_collection_modified!A608, FIND(",20", Articles_collection_modified!A608) + 1, FIND(",", Articles_collection_modified!A608, FIND(",20", Articles_collection_modified!A608) + 1) - FIND(",20", Articles_collection_modified!A608) - 1))</f>
        <v>2025-w09</v>
      </c>
      <c r="E608" t="str">
        <f t="shared" si="18"/>
        <v>2025</v>
      </c>
      <c r="F608" t="str">
        <f t="shared" si="19"/>
        <v>09</v>
      </c>
      <c r="G608" t="str" cm="1">
        <f t="array" ref="G608">_xlfn.TEXTJOIN(", ", TRUE, IF(ISNUMBER(SEARCH(Index!$A$8:$A$22, Articles_collection_modified!A608)), Index!$A$8:$A$22, ""))</f>
        <v>Mobile</v>
      </c>
      <c r="H608" t="str" cm="1">
        <f t="array" ref="H608">IFERROR(INDEX(Index!$A$8:$A$22, MATCH(TRUE, ISNUMBER(SEARCH(Index!$A$8:$A$22, Articles_collection_modified!A608)), 0)), "")</f>
        <v>Mobile</v>
      </c>
      <c r="I608" t="str" cm="1">
        <f t="array" ref="I608">IFERROR(INDEX(Index!$A$3:$A$5, MATCH(TRUE, ISNUMBER(SEARCH(Index!$A$3:$A$5, Articles_collection_modified!A608)), 0)), "")</f>
        <v>SEEP</v>
      </c>
      <c r="J608" t="str" cm="1">
        <f t="array" ref="J608">IFERROR(INDEX(Index!$A$25:$A$69, MATCH(TRUE, ISNUMBER(SEARCH(Index!$A$25:$A$69, Articles_collection_modified!A608)), 0)), "")</f>
        <v>partnership</v>
      </c>
      <c r="K608" t="str" cm="1">
        <f t="array" ref="K608">IFERROR(INDEX(Index!$C$3:$C$5, MATCH(TRUE, ISNUMBER(SEARCH(Index!$C$3:$C$5, Articles_collection_modified!A608)), 0)), "")</f>
        <v>H2</v>
      </c>
      <c r="L608" t="str" cm="1">
        <f t="array" ref="L608">_xlfn.TEXTJOIN(", ", TRUE, IF(ISNUMBER(SEARCH(Index!$C$8:$C$58, Articles_collection_modified!A608)), Index!$C$8:$C$58, ""))</f>
        <v>HA-8, IPr-4</v>
      </c>
      <c r="M608" t="str" cm="1">
        <f t="array" ref="M608">_xlfn.TEXTJOIN(", ", TRUE, IFERROR(VLOOKUP(_xlfn.TEXTSPLIT(L608, ", "), Index!$C$8:$D$58, 2, FALSE), ""))</f>
        <v>Sustainable Mining, Autonomus Intralofistic</v>
      </c>
      <c r="N608" t="str" cm="1">
        <f t="array" ref="N608">_xlfn.TEXTJOIN(", ", TRUE, _xlfn.UNIQUE(_xlfn.FILTERXML("&lt;t&gt;&lt;s&gt;" &amp; SUBSTITUTE(_xlfn.TEXTJOIN(", ", TRUE, _xlfn.UNIQUE(_xlfn._xlws.FILTER(IFERROR(VLOOKUP(LEFT(_xlfn.TEXTSPLIT(L608, ", "), FIND("-", _xlfn.TEXTSPLIT(L608, ", ")) - 1), Index!$F$8:$G$13, 2, FALSE), ""), IFERROR(VLOOKUP(LEFT(_xlfn.TEXTSPLIT(L608, ", "), FIND("-", _xlfn.TEXTSPLIT(L608, ", ")) - 1), Index!$F$8:$G$13, 2, FALSE), "") &lt;&gt; ""))), ", ", "&lt;/s&gt;&lt;s&gt;") &amp; "&lt;/s&gt;&lt;/t&gt;", "//s[normalize-space()]")))</f>
        <v>Hydraulic Applications Ecosystem, Intelligent Production</v>
      </c>
      <c r="O608" t="str" cm="1">
        <f t="array" ref="O608">IFERROR(INDEX(Index!$C$8:$C$58, MATCH(TRUE, ISNUMBER(SEARCH(Index!$C$8:$C$58, Articles_collection_modified!A608)), 0)), "")</f>
        <v>HA-8</v>
      </c>
      <c r="P608" t="str">
        <f>IFERROR(VLOOKUP(LEFT(O608, FIND("-", O608)-1), Index!$F$8:$G$13, 2, FALSE), "Not Found")</f>
        <v>Hydraulic Applications Ecosystem</v>
      </c>
      <c r="Q608" t="str">
        <f>IFERROR(VLOOKUP(O608, Index!$C$8:$D$58, 2, FALSE), "Not Found")</f>
        <v>Sustainable Mining</v>
      </c>
    </row>
    <row r="609" spans="1:17" x14ac:dyDescent="0.3">
      <c r="A609" t="str">
        <f>LEFT(Articles_collection_modified!A609, FIND(",", Articles_collection_modified!A609) - 1)</f>
        <v>Irizar to deliver further electric buses to Barcelona - electrive.com</v>
      </c>
      <c r="B609" t="str">
        <f>MID(Articles_collection_modified!A609, FIND(",", Articles_collection_modified!A609) + 1, FIND(",", Articles_collection_modified!A609, FIND(",", Articles_collection_modified!A609) + 1) - FIND(",", Articles_collection_modified!A609) - 1)</f>
        <v>https://www.electrive.com/2025/02/24/irizar-to-deliver-further-electric-buses-to-barcelona/</v>
      </c>
      <c r="C609" t="str">
        <f>IF(ISNUMBER(FIND(", vol",Articles_collection_modified!A609)), MID(Articles_collection_modified!A609, FIND(", vol", Articles_collection_modified!A609) + 5, FIND(",", Articles_collection_modified!A609, FIND(", vol", Articles_collection_modified!A609) + 5) - FIND(", vol", Articles_collection_modified!A609) - 5), MID(Articles_collection_modified!A609, FIND(",vol", Articles_collection_modified!A609) + 4, FIND(",", Articles_collection_modified!A609, FIND(",vol", Articles_collection_modified!A609) + 4) - FIND(",vol",Articles_collection_modified!A609) - 4))</f>
        <v>8</v>
      </c>
      <c r="D609" t="str">
        <f>IF(ISNUMBER(FIND(", 20", Articles_collection_modified!A609)), MID(Articles_collection_modified!A609, FIND(", 20", Articles_collection_modified!A609) + 2, FIND(",", Articles_collection_modified!A609, FIND(", 20", Articles_collection_modified!A609) + 2) - FIND(", 20", Articles_collection_modified!A609) - 2), MID(Articles_collection_modified!A609, FIND(",20", Articles_collection_modified!A609) + 1, FIND(",", Articles_collection_modified!A609, FIND(",20", Articles_collection_modified!A609) + 1) - FIND(",20", Articles_collection_modified!A609) - 1))</f>
        <v>2025-w09</v>
      </c>
      <c r="E609" t="str">
        <f t="shared" si="18"/>
        <v>2025</v>
      </c>
      <c r="F609" t="str">
        <f t="shared" si="19"/>
        <v>09</v>
      </c>
      <c r="G609" t="str" cm="1">
        <f t="array" ref="G609">_xlfn.TEXTJOIN(", ", TRUE, IF(ISNUMBER(SEARCH(Index!$A$8:$A$22, Articles_collection_modified!A609)), Index!$A$8:$A$22, ""))</f>
        <v>Mobile</v>
      </c>
      <c r="H609" t="str" cm="1">
        <f t="array" ref="H609">IFERROR(INDEX(Index!$A$8:$A$22, MATCH(TRUE, ISNUMBER(SEARCH(Index!$A$8:$A$22, Articles_collection_modified!A609)), 0)), "")</f>
        <v>Mobile</v>
      </c>
      <c r="I609" t="str" cm="1">
        <f t="array" ref="I609">IFERROR(INDEX(Index!$A$3:$A$5, MATCH(TRUE, ISNUMBER(SEARCH(Index!$A$3:$A$5, Articles_collection_modified!A609)), 0)), "")</f>
        <v>SEEP</v>
      </c>
      <c r="J609" t="str" cm="1">
        <f t="array" ref="J609">IFERROR(INDEX(Index!$A$25:$A$69, MATCH(TRUE, ISNUMBER(SEARCH(Index!$A$25:$A$69, Articles_collection_modified!A609)), 0)), "")</f>
        <v>market development</v>
      </c>
      <c r="K609" t="str" cm="1">
        <f t="array" ref="K609">IFERROR(INDEX(Index!$C$3:$C$5, MATCH(TRUE, ISNUMBER(SEARCH(Index!$C$3:$C$5, Articles_collection_modified!A609)), 0)), "")</f>
        <v>H1</v>
      </c>
      <c r="L609" t="str" cm="1">
        <f t="array" ref="L609">_xlfn.TEXTJOIN(", ", TRUE, IF(ISNUMBER(SEARCH(Index!$C$8:$C$58, Articles_collection_modified!A609)), Index!$C$8:$C$58, ""))</f>
        <v>ES-1, ES-2</v>
      </c>
      <c r="M609" t="str" cm="1">
        <f t="array" ref="M609">_xlfn.TEXTJOIN(", ", TRUE, IFERROR(VLOOKUP(_xlfn.TEXTSPLIT(L609, ", "), Index!$C$8:$D$58, 2, FALSE), ""))</f>
        <v>Green Cities, Enhanced Emission Policy</v>
      </c>
      <c r="N609" t="str" cm="1">
        <f t="array" ref="N609">_xlfn.TEXTJOIN(", ", TRUE, _xlfn.UNIQUE(_xlfn.FILTERXML("&lt;t&gt;&lt;s&gt;" &amp; SUBSTITUTE(_xlfn.TEXTJOIN(", ", TRUE, _xlfn.UNIQUE(_xlfn._xlws.FILTER(IFERROR(VLOOKUP(LEFT(_xlfn.TEXTSPLIT(L609, ", "), FIND("-", _xlfn.TEXTSPLIT(L609, ", ")) - 1), Index!$F$8:$G$13, 2, FALSE), ""), IFERROR(VLOOKUP(LEFT(_xlfn.TEXTSPLIT(L609, ", "), FIND("-", _xlfn.TEXTSPLIT(L609, ", ")) - 1), Index!$F$8:$G$13, 2, FALSE), "") &lt;&gt; ""))), ", ", "&lt;/s&gt;&lt;s&gt;") &amp; "&lt;/s&gt;&lt;/t&gt;", "//s[normalize-space()]")))</f>
        <v>Ecological Sustainability</v>
      </c>
      <c r="O609" t="str" cm="1">
        <f t="array" ref="O609">IFERROR(INDEX(Index!$C$8:$C$58, MATCH(TRUE, ISNUMBER(SEARCH(Index!$C$8:$C$58, Articles_collection_modified!A609)), 0)), "")</f>
        <v>ES-1</v>
      </c>
      <c r="P609" t="str">
        <f>IFERROR(VLOOKUP(LEFT(O609, FIND("-", O609)-1), Index!$F$8:$G$13, 2, FALSE), "Not Found")</f>
        <v>Ecological Sustainability</v>
      </c>
      <c r="Q609" t="str">
        <f>IFERROR(VLOOKUP(O609, Index!$C$8:$D$58, 2, FALSE), "Not Found")</f>
        <v>Green Cities</v>
      </c>
    </row>
    <row r="610" spans="1:17" x14ac:dyDescent="0.3">
      <c r="A610" t="str">
        <f>LEFT(Articles_collection_modified!A610, FIND(",", Articles_collection_modified!A610) - 1)</f>
        <v>Ulstein Launches Bernhard Schulte Offshore's Methanol-Ready CSOV</v>
      </c>
      <c r="B610" t="str">
        <f>MID(Articles_collection_modified!A610, FIND(",", Articles_collection_modified!A610) + 1, FIND(",", Articles_collection_modified!A610, FIND(",", Articles_collection_modified!A610) + 1) - FIND(",", Articles_collection_modified!A610) - 1)</f>
        <v>https://www.offshorewind.biz/2025/02/24/ulstein-launches-bernhard-schulte-offshores-methanol-ready-csov/</v>
      </c>
      <c r="C610" t="str">
        <f>IF(ISNUMBER(FIND(", vol",Articles_collection_modified!A610)), MID(Articles_collection_modified!A610, FIND(", vol", Articles_collection_modified!A610) + 5, FIND(",", Articles_collection_modified!A610, FIND(", vol", Articles_collection_modified!A610) + 5) - FIND(", vol", Articles_collection_modified!A610) - 5), MID(Articles_collection_modified!A610, FIND(",vol", Articles_collection_modified!A610) + 4, FIND(",", Articles_collection_modified!A610, FIND(",vol", Articles_collection_modified!A610) + 4) - FIND(",vol",Articles_collection_modified!A610) - 4))</f>
        <v>8</v>
      </c>
      <c r="D610" t="str">
        <f>IF(ISNUMBER(FIND(", 20", Articles_collection_modified!A610)), MID(Articles_collection_modified!A610, FIND(", 20", Articles_collection_modified!A610) + 2, FIND(",", Articles_collection_modified!A610, FIND(", 20", Articles_collection_modified!A610) + 2) - FIND(", 20", Articles_collection_modified!A610) - 2), MID(Articles_collection_modified!A610, FIND(",20", Articles_collection_modified!A610) + 1, FIND(",", Articles_collection_modified!A610, FIND(",20", Articles_collection_modified!A610) + 1) - FIND(",20", Articles_collection_modified!A610) - 1))</f>
        <v>2025-w09</v>
      </c>
      <c r="E610" t="str">
        <f t="shared" si="18"/>
        <v>2025</v>
      </c>
      <c r="F610" t="str">
        <f t="shared" si="19"/>
        <v>09</v>
      </c>
      <c r="G610" t="str" cm="1">
        <f t="array" ref="G610">_xlfn.TEXTJOIN(", ", TRUE, IF(ISNUMBER(SEARCH(Index!$A$8:$A$22, Articles_collection_modified!A610)), Index!$A$8:$A$22, ""))</f>
        <v>Maritime</v>
      </c>
      <c r="H610" t="str" cm="1">
        <f t="array" ref="H610">IFERROR(INDEX(Index!$A$8:$A$22, MATCH(TRUE, ISNUMBER(SEARCH(Index!$A$8:$A$22, Articles_collection_modified!A610)), 0)), "")</f>
        <v>Maritime</v>
      </c>
      <c r="I610" t="str" cm="1">
        <f t="array" ref="I610">IFERROR(INDEX(Index!$A$3:$A$5, MATCH(TRUE, ISNUMBER(SEARCH(Index!$A$3:$A$5, Articles_collection_modified!A610)), 0)), "")</f>
        <v>product release</v>
      </c>
      <c r="J610" t="str" cm="1">
        <f t="array" ref="J610">IFERROR(INDEX(Index!$A$25:$A$69, MATCH(TRUE, ISNUMBER(SEARCH(Index!$A$25:$A$69, Articles_collection_modified!A610)), 0)), "")</f>
        <v>System</v>
      </c>
      <c r="K610" t="str" cm="1">
        <f t="array" ref="K610">IFERROR(INDEX(Index!$C$3:$C$5, MATCH(TRUE, ISNUMBER(SEARCH(Index!$C$3:$C$5, Articles_collection_modified!A610)), 0)), "")</f>
        <v>H1</v>
      </c>
      <c r="L610" t="str" cm="1">
        <f t="array" ref="L610">_xlfn.TEXTJOIN(", ", TRUE, IF(ISNUMBER(SEARCH(Index!$C$8:$C$58, Articles_collection_modified!A610)), Index!$C$8:$C$58, ""))</f>
        <v>HA-2, NB-8</v>
      </c>
      <c r="M610" t="str" cm="1">
        <f t="array" ref="M610">_xlfn.TEXTJOIN(", ", TRUE, IFERROR(VLOOKUP(_xlfn.TEXTSPLIT(L610, ", "), Index!$C$8:$D$58, 2, FALSE), ""))</f>
        <v>Advanced Wind Power, Sustainaible Maritime Applications</v>
      </c>
      <c r="N610" t="str" cm="1">
        <f t="array" ref="N610">_xlfn.TEXTJOIN(", ", TRUE, _xlfn.UNIQUE(_xlfn.FILTERXML("&lt;t&gt;&lt;s&gt;" &amp; SUBSTITUTE(_xlfn.TEXTJOIN(", ", TRUE, _xlfn.UNIQUE(_xlfn._xlws.FILTER(IFERROR(VLOOKUP(LEFT(_xlfn.TEXTSPLIT(L610, ", "), FIND("-", _xlfn.TEXTSPLIT(L610, ", ")) - 1), Index!$F$8:$G$13, 2, FALSE), ""), IFERROR(VLOOKUP(LEFT(_xlfn.TEXTSPLIT(L610, ", "), FIND("-", _xlfn.TEXTSPLIT(L610, ", ")) - 1), Index!$F$8:$G$13, 2, FALSE), "") &lt;&gt; ""))), ", ", "&lt;/s&gt;&lt;s&gt;") &amp; "&lt;/s&gt;&lt;/t&gt;", "//s[normalize-space()]")))</f>
        <v>Hydraulic Applications Ecosystem, New Business</v>
      </c>
      <c r="O610" t="str" cm="1">
        <f t="array" ref="O610">IFERROR(INDEX(Index!$C$8:$C$58, MATCH(TRUE, ISNUMBER(SEARCH(Index!$C$8:$C$58, Articles_collection_modified!A610)), 0)), "")</f>
        <v>HA-2</v>
      </c>
      <c r="P610" t="str">
        <f>IFERROR(VLOOKUP(LEFT(O610, FIND("-", O610)-1), Index!$F$8:$G$13, 2, FALSE), "Not Found")</f>
        <v>Hydraulic Applications Ecosystem</v>
      </c>
      <c r="Q610" t="str">
        <f>IFERROR(VLOOKUP(O610, Index!$C$8:$D$58, 2, FALSE), "Not Found")</f>
        <v>Advanced Wind Power</v>
      </c>
    </row>
    <row r="611" spans="1:17" x14ac:dyDescent="0.3">
      <c r="A611" t="str">
        <f>LEFT(Articles_collection_modified!A611, FIND(",", Articles_collection_modified!A611) - 1)</f>
        <v>Karman+ digs up $20M to build an asteroid-mining autonomous spacecraft | TechCrunch</v>
      </c>
      <c r="B611" t="str">
        <f>MID(Articles_collection_modified!A611, FIND(",", Articles_collection_modified!A611) + 1, FIND(",", Articles_collection_modified!A611, FIND(",", Articles_collection_modified!A611) + 1) - FIND(",", Articles_collection_modified!A611) - 1)</f>
        <v>https://techcrunch.com/2025/02/19/karman-digs-up-20m-to-build-an-asteroid-mining-autonomous-spacecraft/</v>
      </c>
      <c r="C611" t="str">
        <f>IF(ISNUMBER(FIND(", vol",Articles_collection_modified!A611)), MID(Articles_collection_modified!A611, FIND(", vol", Articles_collection_modified!A611) + 5, FIND(",", Articles_collection_modified!A611, FIND(", vol", Articles_collection_modified!A611) + 5) - FIND(", vol", Articles_collection_modified!A611) - 5), MID(Articles_collection_modified!A611, FIND(",vol", Articles_collection_modified!A611) + 4, FIND(",", Articles_collection_modified!A611, FIND(",vol", Articles_collection_modified!A611) + 4) - FIND(",vol",Articles_collection_modified!A611) - 4))</f>
        <v>8</v>
      </c>
      <c r="D611" t="str">
        <f>IF(ISNUMBER(FIND(", 20", Articles_collection_modified!A611)), MID(Articles_collection_modified!A611, FIND(", 20", Articles_collection_modified!A611) + 2, FIND(",", Articles_collection_modified!A611, FIND(", 20", Articles_collection_modified!A611) + 2) - FIND(", 20", Articles_collection_modified!A611) - 2), MID(Articles_collection_modified!A611, FIND(",20", Articles_collection_modified!A611) + 1, FIND(",", Articles_collection_modified!A611, FIND(",20", Articles_collection_modified!A611) + 1) - FIND(",20", Articles_collection_modified!A611) - 1))</f>
        <v>2025-w08</v>
      </c>
      <c r="E611" t="str">
        <f t="shared" si="18"/>
        <v>2025</v>
      </c>
      <c r="F611" t="str">
        <f t="shared" si="19"/>
        <v>08</v>
      </c>
      <c r="G611" t="str" cm="1">
        <f t="array" ref="G611">_xlfn.TEXTJOIN(", ", TRUE, IF(ISNUMBER(SEARCH(Index!$A$8:$A$22, Articles_collection_modified!A611)), Index!$A$8:$A$22, ""))</f>
        <v>aviation &amp; space</v>
      </c>
      <c r="H611" t="str" cm="1">
        <f t="array" ref="H611">IFERROR(INDEX(Index!$A$8:$A$22, MATCH(TRUE, ISNUMBER(SEARCH(Index!$A$8:$A$22, Articles_collection_modified!A611)), 0)), "")</f>
        <v>aviation &amp; space</v>
      </c>
      <c r="I611" t="str" cm="1">
        <f t="array" ref="I611">IFERROR(INDEX(Index!$A$3:$A$5, MATCH(TRUE, ISNUMBER(SEARCH(Index!$A$3:$A$5, Articles_collection_modified!A611)), 0)), "")</f>
        <v>SEEP</v>
      </c>
      <c r="J611" t="str" cm="1">
        <f t="array" ref="J611">IFERROR(INDEX(Index!$A$25:$A$69, MATCH(TRUE, ISNUMBER(SEARCH(Index!$A$25:$A$69, Articles_collection_modified!A611)), 0)), "")</f>
        <v>investment</v>
      </c>
      <c r="K611" t="str" cm="1">
        <f t="array" ref="K611">IFERROR(INDEX(Index!$C$3:$C$5, MATCH(TRUE, ISNUMBER(SEARCH(Index!$C$3:$C$5, Articles_collection_modified!A611)), 0)), "")</f>
        <v>H3</v>
      </c>
      <c r="L611" t="str" cm="1">
        <f t="array" ref="L611">_xlfn.TEXTJOIN(", ", TRUE, IF(ISNUMBER(SEARCH(Index!$C$8:$C$58, Articles_collection_modified!A611)), Index!$C$8:$C$58, ""))</f>
        <v>NB-1, NB-10</v>
      </c>
      <c r="M611" t="str" cm="1">
        <f t="array" ref="M611">_xlfn.TEXTJOIN(", ", TRUE, IFERROR(VLOOKUP(_xlfn.TEXTSPLIT(L611, ", "), Index!$C$8:$D$58, 2, FALSE), ""))</f>
        <v>Digital Platforms &amp; Marketplaces, Air &amp; Space</v>
      </c>
      <c r="N611" t="str" cm="1">
        <f t="array" ref="N611">_xlfn.TEXTJOIN(", ", TRUE, _xlfn.UNIQUE(_xlfn.FILTERXML("&lt;t&gt;&lt;s&gt;" &amp; SUBSTITUTE(_xlfn.TEXTJOIN(", ", TRUE, _xlfn.UNIQUE(_xlfn._xlws.FILTER(IFERROR(VLOOKUP(LEFT(_xlfn.TEXTSPLIT(L611, ", "), FIND("-", _xlfn.TEXTSPLIT(L611, ", ")) - 1), Index!$F$8:$G$13, 2, FALSE), ""), IFERROR(VLOOKUP(LEFT(_xlfn.TEXTSPLIT(L611, ", "), FIND("-", _xlfn.TEXTSPLIT(L611, ", ")) - 1), Index!$F$8:$G$13, 2, FALSE), "") &lt;&gt; ""))), ", ", "&lt;/s&gt;&lt;s&gt;") &amp; "&lt;/s&gt;&lt;/t&gt;", "//s[normalize-space()]")))</f>
        <v>New Business</v>
      </c>
      <c r="O611" t="str" cm="1">
        <f t="array" ref="O611">IFERROR(INDEX(Index!$C$8:$C$58, MATCH(TRUE, ISNUMBER(SEARCH(Index!$C$8:$C$58, Articles_collection_modified!A611)), 0)), "")</f>
        <v>NB-1</v>
      </c>
      <c r="P611" t="str">
        <f>IFERROR(VLOOKUP(LEFT(O611, FIND("-", O611)-1), Index!$F$8:$G$13, 2, FALSE), "Not Found")</f>
        <v>New Business</v>
      </c>
      <c r="Q611" t="str">
        <f>IFERROR(VLOOKUP(O611, Index!$C$8:$D$58, 2, FALSE), "Not Found")</f>
        <v>Digital Platforms &amp; Marketplaces</v>
      </c>
    </row>
    <row r="612" spans="1:17" x14ac:dyDescent="0.3">
      <c r="A612" t="str">
        <f>LEFT(Articles_collection_modified!A612, FIND(",", Articles_collection_modified!A612) - 1)</f>
        <v>Valar Atomics comes out of stealth with $19M and a pilot reactor site | TechCrunch</v>
      </c>
      <c r="B612" t="str">
        <f>MID(Articles_collection_modified!A612, FIND(",", Articles_collection_modified!A612) + 1, FIND(",", Articles_collection_modified!A612, FIND(",", Articles_collection_modified!A612) + 1) - FIND(",", Articles_collection_modified!A612) - 1)</f>
        <v>https://techcrunch.com/2025/02/20/valar-atomics-comes-out-of-stealth-with-19m-and-a-pilot-reactor-site/</v>
      </c>
      <c r="C612" t="str">
        <f>IF(ISNUMBER(FIND(", vol",Articles_collection_modified!A612)), MID(Articles_collection_modified!A612, FIND(", vol", Articles_collection_modified!A612) + 5, FIND(",", Articles_collection_modified!A612, FIND(", vol", Articles_collection_modified!A612) + 5) - FIND(", vol", Articles_collection_modified!A612) - 5), MID(Articles_collection_modified!A612, FIND(",vol", Articles_collection_modified!A612) + 4, FIND(",", Articles_collection_modified!A612, FIND(",vol", Articles_collection_modified!A612) + 4) - FIND(",vol",Articles_collection_modified!A612) - 4))</f>
        <v>8</v>
      </c>
      <c r="D612" t="str">
        <f>IF(ISNUMBER(FIND(", 20", Articles_collection_modified!A612)), MID(Articles_collection_modified!A612, FIND(", 20", Articles_collection_modified!A612) + 2, FIND(",", Articles_collection_modified!A612, FIND(", 20", Articles_collection_modified!A612) + 2) - FIND(", 20", Articles_collection_modified!A612) - 2), MID(Articles_collection_modified!A612, FIND(",20", Articles_collection_modified!A612) + 1, FIND(",", Articles_collection_modified!A612, FIND(",20", Articles_collection_modified!A612) + 1) - FIND(",20", Articles_collection_modified!A612) - 1))</f>
        <v>2025-w08</v>
      </c>
      <c r="E612" t="str">
        <f t="shared" si="18"/>
        <v>2025</v>
      </c>
      <c r="F612" t="str">
        <f t="shared" si="19"/>
        <v>08</v>
      </c>
      <c r="G612" t="str" cm="1">
        <f t="array" ref="G612">_xlfn.TEXTJOIN(", ", TRUE, IF(ISNUMBER(SEARCH(Index!$A$8:$A$22, Articles_collection_modified!A612)), Index!$A$8:$A$22, ""))</f>
        <v>Sustainability</v>
      </c>
      <c r="H612" t="str" cm="1">
        <f t="array" ref="H612">IFERROR(INDEX(Index!$A$8:$A$22, MATCH(TRUE, ISNUMBER(SEARCH(Index!$A$8:$A$22, Articles_collection_modified!A612)), 0)), "")</f>
        <v>Sustainability</v>
      </c>
      <c r="I612" t="str" cm="1">
        <f t="array" ref="I612">IFERROR(INDEX(Index!$A$3:$A$5, MATCH(TRUE, ISNUMBER(SEARCH(Index!$A$3:$A$5, Articles_collection_modified!A612)), 0)), "")</f>
        <v>SEEP</v>
      </c>
      <c r="J612" t="str" cm="1">
        <f t="array" ref="J612">IFERROR(INDEX(Index!$A$25:$A$69, MATCH(TRUE, ISNUMBER(SEARCH(Index!$A$25:$A$69, Articles_collection_modified!A612)), 0)), "")</f>
        <v>investment</v>
      </c>
      <c r="K612" t="str" cm="1">
        <f t="array" ref="K612">IFERROR(INDEX(Index!$C$3:$C$5, MATCH(TRUE, ISNUMBER(SEARCH(Index!$C$3:$C$5, Articles_collection_modified!A612)), 0)), "")</f>
        <v>H2</v>
      </c>
      <c r="L612" t="str" cm="1">
        <f t="array" ref="L612">_xlfn.TEXTJOIN(", ", TRUE, IF(ISNUMBER(SEARCH(Index!$C$8:$C$58, Articles_collection_modified!A612)), Index!$C$8:$C$58, ""))</f>
        <v>NB-6</v>
      </c>
      <c r="M612" t="str" cm="1">
        <f t="array" ref="M612">_xlfn.TEXTJOIN(", ", TRUE, IFERROR(VLOOKUP(_xlfn.TEXTSPLIT(L612, ", "), Index!$C$8:$D$58, 2, FALSE), ""))</f>
        <v>Green Energy System</v>
      </c>
      <c r="N612" t="str" cm="1">
        <f t="array" ref="N612">_xlfn.TEXTJOIN(", ", TRUE, _xlfn.UNIQUE(_xlfn.FILTERXML("&lt;t&gt;&lt;s&gt;" &amp; SUBSTITUTE(_xlfn.TEXTJOIN(", ", TRUE, _xlfn.UNIQUE(_xlfn._xlws.FILTER(IFERROR(VLOOKUP(LEFT(_xlfn.TEXTSPLIT(L612, ", "), FIND("-", _xlfn.TEXTSPLIT(L612, ", ")) - 1), Index!$F$8:$G$13, 2, FALSE), ""), IFERROR(VLOOKUP(LEFT(_xlfn.TEXTSPLIT(L612, ", "), FIND("-", _xlfn.TEXTSPLIT(L612, ", ")) - 1), Index!$F$8:$G$13, 2, FALSE), "") &lt;&gt; ""))), ", ", "&lt;/s&gt;&lt;s&gt;") &amp; "&lt;/s&gt;&lt;/t&gt;", "//s[normalize-space()]")))</f>
        <v>New Business</v>
      </c>
      <c r="O612" t="str" cm="1">
        <f t="array" ref="O612">IFERROR(INDEX(Index!$C$8:$C$58, MATCH(TRUE, ISNUMBER(SEARCH(Index!$C$8:$C$58, Articles_collection_modified!A612)), 0)), "")</f>
        <v>NB-6</v>
      </c>
      <c r="P612" t="str">
        <f>IFERROR(VLOOKUP(LEFT(O612, FIND("-", O612)-1), Index!$F$8:$G$13, 2, FALSE), "Not Found")</f>
        <v>New Business</v>
      </c>
      <c r="Q612" t="str">
        <f>IFERROR(VLOOKUP(O612, Index!$C$8:$D$58, 2, FALSE), "Not Found")</f>
        <v>Green Energy System</v>
      </c>
    </row>
    <row r="613" spans="1:17" x14ac:dyDescent="0.3">
      <c r="A613" t="str">
        <f>LEFT(Articles_collection_modified!A613, FIND(",", Articles_collection_modified!A613) - 1)</f>
        <v>Figureâ€™s humanoid robot takes voice orders to help around the house | TechCrunch</v>
      </c>
      <c r="B613" t="str">
        <f>MID(Articles_collection_modified!A613, FIND(",", Articles_collection_modified!A613) + 1, FIND(",", Articles_collection_modified!A613, FIND(",", Articles_collection_modified!A613) + 1) - FIND(",", Articles_collection_modified!A613) - 1)</f>
        <v>https://techcrunch.com/2025/02/20/figures-humanoid-robot-takes-voice-orders-to-help-around-the-house/</v>
      </c>
      <c r="C613" t="str">
        <f>IF(ISNUMBER(FIND(", vol",Articles_collection_modified!A613)), MID(Articles_collection_modified!A613, FIND(", vol", Articles_collection_modified!A613) + 5, FIND(",", Articles_collection_modified!A613, FIND(", vol", Articles_collection_modified!A613) + 5) - FIND(", vol", Articles_collection_modified!A613) - 5), MID(Articles_collection_modified!A613, FIND(",vol", Articles_collection_modified!A613) + 4, FIND(",", Articles_collection_modified!A613, FIND(",vol", Articles_collection_modified!A613) + 4) - FIND(",vol",Articles_collection_modified!A613) - 4))</f>
        <v>8</v>
      </c>
      <c r="D613" t="str">
        <f>IF(ISNUMBER(FIND(", 20", Articles_collection_modified!A613)), MID(Articles_collection_modified!A613, FIND(", 20", Articles_collection_modified!A613) + 2, FIND(",", Articles_collection_modified!A613, FIND(", 20", Articles_collection_modified!A613) + 2) - FIND(", 20", Articles_collection_modified!A613) - 2), MID(Articles_collection_modified!A613, FIND(",20", Articles_collection_modified!A613) + 1, FIND(",", Articles_collection_modified!A613, FIND(",20", Articles_collection_modified!A613) + 1) - FIND(",20", Articles_collection_modified!A613) - 1))</f>
        <v>2025-w08</v>
      </c>
      <c r="E613" t="str">
        <f t="shared" si="18"/>
        <v>2025</v>
      </c>
      <c r="F613" t="str">
        <f t="shared" si="19"/>
        <v>08</v>
      </c>
      <c r="G613" t="str" cm="1">
        <f t="array" ref="G613">_xlfn.TEXTJOIN(", ", TRUE, IF(ISNUMBER(SEARCH(Index!$A$8:$A$22, Articles_collection_modified!A613)), Index!$A$8:$A$22, ""))</f>
        <v>Robotics</v>
      </c>
      <c r="H613" t="str" cm="1">
        <f t="array" ref="H613">IFERROR(INDEX(Index!$A$8:$A$22, MATCH(TRUE, ISNUMBER(SEARCH(Index!$A$8:$A$22, Articles_collection_modified!A613)), 0)), "")</f>
        <v>Robotics</v>
      </c>
      <c r="I613" t="str" cm="1">
        <f t="array" ref="I613">IFERROR(INDEX(Index!$A$3:$A$5, MATCH(TRUE, ISNUMBER(SEARCH(Index!$A$3:$A$5, Articles_collection_modified!A613)), 0)), "")</f>
        <v>Technology</v>
      </c>
      <c r="J613" t="str" cm="1">
        <f t="array" ref="J613">IFERROR(INDEX(Index!$A$25:$A$69, MATCH(TRUE, ISNUMBER(SEARCH(Index!$A$25:$A$69, Articles_collection_modified!A613)), 0)), "")</f>
        <v>Automation</v>
      </c>
      <c r="K613" t="str" cm="1">
        <f t="array" ref="K613">IFERROR(INDEX(Index!$C$3:$C$5, MATCH(TRUE, ISNUMBER(SEARCH(Index!$C$3:$C$5, Articles_collection_modified!A613)), 0)), "")</f>
        <v>H3</v>
      </c>
      <c r="L613" t="str" cm="1">
        <f t="array" ref="L613">_xlfn.TEXTJOIN(", ", TRUE, IF(ISNUMBER(SEARCH(Index!$C$8:$C$58, Articles_collection_modified!A613)), Index!$C$8:$C$58, ""))</f>
        <v>IPr-2, SD-2</v>
      </c>
      <c r="M613" t="str" cm="1">
        <f t="array" ref="M613">_xlfn.TEXTJOIN(", ", TRUE, IFERROR(VLOOKUP(_xlfn.TEXTSPLIT(L613, ", "), Index!$C$8:$D$58, 2, FALSE), ""))</f>
        <v>Advanced Robotics, Advanced AI Capabilities</v>
      </c>
      <c r="N613" t="str" cm="1">
        <f t="array" ref="N613">_xlfn.TEXTJOIN(", ", TRUE, _xlfn.UNIQUE(_xlfn.FILTERXML("&lt;t&gt;&lt;s&gt;" &amp; SUBSTITUTE(_xlfn.TEXTJOIN(", ", TRUE, _xlfn.UNIQUE(_xlfn._xlws.FILTER(IFERROR(VLOOKUP(LEFT(_xlfn.TEXTSPLIT(L613, ", "), FIND("-", _xlfn.TEXTSPLIT(L613, ", ")) - 1), Index!$F$8:$G$13, 2, FALSE), ""), IFERROR(VLOOKUP(LEFT(_xlfn.TEXTSPLIT(L613, ", "), FIND("-", _xlfn.TEXTSPLIT(L613, ", ")) - 1), Index!$F$8:$G$13, 2, FALSE), "") &lt;&gt; ""))), ", ", "&lt;/s&gt;&lt;s&gt;") &amp; "&lt;/s&gt;&lt;/t&gt;", "//s[normalize-space()]")))</f>
        <v>Intelligent Production, Smart Data Usage</v>
      </c>
      <c r="O613" t="str" cm="1">
        <f t="array" ref="O613">IFERROR(INDEX(Index!$C$8:$C$58, MATCH(TRUE, ISNUMBER(SEARCH(Index!$C$8:$C$58, Articles_collection_modified!A613)), 0)), "")</f>
        <v>IPr-2</v>
      </c>
      <c r="P613" t="str">
        <f>IFERROR(VLOOKUP(LEFT(O613, FIND("-", O613)-1), Index!$F$8:$G$13, 2, FALSE), "Not Found")</f>
        <v>Intelligent Production</v>
      </c>
      <c r="Q613" t="str">
        <f>IFERROR(VLOOKUP(O613, Index!$C$8:$D$58, 2, FALSE), "Not Found")</f>
        <v>Advanced Robotics</v>
      </c>
    </row>
    <row r="614" spans="1:17" x14ac:dyDescent="0.3">
      <c r="A614" t="str">
        <f>LEFT(Articles_collection_modified!A614, FIND(",", Articles_collection_modified!A614) - 1)</f>
        <v>Norway's 1X is building a humanoid robot for the home | TechCrunch</v>
      </c>
      <c r="B614" t="str">
        <f>MID(Articles_collection_modified!A614, FIND(",", Articles_collection_modified!A614) + 1, FIND(",", Articles_collection_modified!A614, FIND(",", Articles_collection_modified!A614) + 1) - FIND(",", Articles_collection_modified!A614) - 1)</f>
        <v>https://techcrunch.com/2025/02/21/norways-1x-is-building-a-humanoid-robot-for-the-home/</v>
      </c>
      <c r="C614" t="str">
        <f>IF(ISNUMBER(FIND(", vol",Articles_collection_modified!A614)), MID(Articles_collection_modified!A614, FIND(", vol", Articles_collection_modified!A614) + 5, FIND(",", Articles_collection_modified!A614, FIND(", vol", Articles_collection_modified!A614) + 5) - FIND(", vol", Articles_collection_modified!A614) - 5), MID(Articles_collection_modified!A614, FIND(",vol", Articles_collection_modified!A614) + 4, FIND(",", Articles_collection_modified!A614, FIND(",vol", Articles_collection_modified!A614) + 4) - FIND(",vol",Articles_collection_modified!A614) - 4))</f>
        <v>8</v>
      </c>
      <c r="D614" t="str">
        <f>IF(ISNUMBER(FIND(", 20", Articles_collection_modified!A614)), MID(Articles_collection_modified!A614, FIND(", 20", Articles_collection_modified!A614) + 2, FIND(",", Articles_collection_modified!A614, FIND(", 20", Articles_collection_modified!A614) + 2) - FIND(", 20", Articles_collection_modified!A614) - 2), MID(Articles_collection_modified!A614, FIND(",20", Articles_collection_modified!A614) + 1, FIND(",", Articles_collection_modified!A614, FIND(",20", Articles_collection_modified!A614) + 1) - FIND(",20", Articles_collection_modified!A614) - 1))</f>
        <v>2025-w08</v>
      </c>
      <c r="E614" t="str">
        <f t="shared" si="18"/>
        <v>2025</v>
      </c>
      <c r="F614" t="str">
        <f t="shared" si="19"/>
        <v>08</v>
      </c>
      <c r="G614" t="str" cm="1">
        <f t="array" ref="G614">_xlfn.TEXTJOIN(", ", TRUE, IF(ISNUMBER(SEARCH(Index!$A$8:$A$22, Articles_collection_modified!A614)), Index!$A$8:$A$22, ""))</f>
        <v>Robotics</v>
      </c>
      <c r="H614" t="str" cm="1">
        <f t="array" ref="H614">IFERROR(INDEX(Index!$A$8:$A$22, MATCH(TRUE, ISNUMBER(SEARCH(Index!$A$8:$A$22, Articles_collection_modified!A614)), 0)), "")</f>
        <v>Robotics</v>
      </c>
      <c r="I614" t="str" cm="1">
        <f t="array" ref="I614">IFERROR(INDEX(Index!$A$3:$A$5, MATCH(TRUE, ISNUMBER(SEARCH(Index!$A$3:$A$5, Articles_collection_modified!A614)), 0)), "")</f>
        <v>product release</v>
      </c>
      <c r="J614" t="str" cm="1">
        <f t="array" ref="J614">IFERROR(INDEX(Index!$A$25:$A$69, MATCH(TRUE, ISNUMBER(SEARCH(Index!$A$25:$A$69, Articles_collection_modified!A614)), 0)), "")</f>
        <v>System</v>
      </c>
      <c r="K614" t="str" cm="1">
        <f t="array" ref="K614">IFERROR(INDEX(Index!$C$3:$C$5, MATCH(TRUE, ISNUMBER(SEARCH(Index!$C$3:$C$5, Articles_collection_modified!A614)), 0)), "")</f>
        <v>H2</v>
      </c>
      <c r="L614" t="str" cm="1">
        <f t="array" ref="L614">_xlfn.TEXTJOIN(", ", TRUE, IF(ISNUMBER(SEARCH(Index!$C$8:$C$58, Articles_collection_modified!A614)), Index!$C$8:$C$58, ""))</f>
        <v>IPr-2</v>
      </c>
      <c r="M614" t="str" cm="1">
        <f t="array" ref="M614">_xlfn.TEXTJOIN(", ", TRUE, IFERROR(VLOOKUP(_xlfn.TEXTSPLIT(L614, ", "), Index!$C$8:$D$58, 2, FALSE), ""))</f>
        <v>Advanced Robotics</v>
      </c>
      <c r="N614" t="str" cm="1">
        <f t="array" ref="N614">_xlfn.TEXTJOIN(", ", TRUE, _xlfn.UNIQUE(_xlfn.FILTERXML("&lt;t&gt;&lt;s&gt;" &amp; SUBSTITUTE(_xlfn.TEXTJOIN(", ", TRUE, _xlfn.UNIQUE(_xlfn._xlws.FILTER(IFERROR(VLOOKUP(LEFT(_xlfn.TEXTSPLIT(L614, ", "), FIND("-", _xlfn.TEXTSPLIT(L614, ", ")) - 1), Index!$F$8:$G$13, 2, FALSE), ""), IFERROR(VLOOKUP(LEFT(_xlfn.TEXTSPLIT(L614, ", "), FIND("-", _xlfn.TEXTSPLIT(L614, ", ")) - 1), Index!$F$8:$G$13, 2, FALSE), "") &lt;&gt; ""))), ", ", "&lt;/s&gt;&lt;s&gt;") &amp; "&lt;/s&gt;&lt;/t&gt;", "//s[normalize-space()]")))</f>
        <v>Intelligent Production</v>
      </c>
      <c r="O614" t="str" cm="1">
        <f t="array" ref="O614">IFERROR(INDEX(Index!$C$8:$C$58, MATCH(TRUE, ISNUMBER(SEARCH(Index!$C$8:$C$58, Articles_collection_modified!A614)), 0)), "")</f>
        <v>IPr-2</v>
      </c>
      <c r="P614" t="str">
        <f>IFERROR(VLOOKUP(LEFT(O614, FIND("-", O614)-1), Index!$F$8:$G$13, 2, FALSE), "Not Found")</f>
        <v>Intelligent Production</v>
      </c>
      <c r="Q614" t="str">
        <f>IFERROR(VLOOKUP(O614, Index!$C$8:$D$58, 2, FALSE), "Not Found")</f>
        <v>Advanced Robotics</v>
      </c>
    </row>
    <row r="615" spans="1:17" x14ac:dyDescent="0.3">
      <c r="A615" t="str">
        <f>LEFT(Articles_collection_modified!A615, FIND(",", Articles_collection_modified!A615) - 1)</f>
        <v>Microsoftâ€™s New Majorana 1 Processor Could Transform Quantum Computing</v>
      </c>
      <c r="B615" t="str">
        <f>MID(Articles_collection_modified!A615, FIND(",", Articles_collection_modified!A615) + 1, FIND(",", Articles_collection_modified!A615, FIND(",", Articles_collection_modified!A615) + 1) - FIND(",", Articles_collection_modified!A615) - 1)</f>
        <v>https://www.wired.com/story/microsoft-just-claimed-a-quantum-breakthrough-a-quantum-physicist-explains-what-it-means/</v>
      </c>
      <c r="C615" t="str">
        <f>IF(ISNUMBER(FIND(", vol",Articles_collection_modified!A615)), MID(Articles_collection_modified!A615, FIND(", vol", Articles_collection_modified!A615) + 5, FIND(",", Articles_collection_modified!A615, FIND(", vol", Articles_collection_modified!A615) + 5) - FIND(", vol", Articles_collection_modified!A615) - 5), MID(Articles_collection_modified!A615, FIND(",vol", Articles_collection_modified!A615) + 4, FIND(",", Articles_collection_modified!A615, FIND(",vol", Articles_collection_modified!A615) + 4) - FIND(",vol",Articles_collection_modified!A615) - 4))</f>
        <v>8</v>
      </c>
      <c r="D615" t="str">
        <f>IF(ISNUMBER(FIND(", 20", Articles_collection_modified!A615)), MID(Articles_collection_modified!A615, FIND(", 20", Articles_collection_modified!A615) + 2, FIND(",", Articles_collection_modified!A615, FIND(", 20", Articles_collection_modified!A615) + 2) - FIND(", 20", Articles_collection_modified!A615) - 2), MID(Articles_collection_modified!A615, FIND(",20", Articles_collection_modified!A615) + 1, FIND(",", Articles_collection_modified!A615, FIND(",20", Articles_collection_modified!A615) + 1) - FIND(",20", Articles_collection_modified!A615) - 1))</f>
        <v>2025-w08</v>
      </c>
      <c r="E615" t="str">
        <f t="shared" si="18"/>
        <v>2025</v>
      </c>
      <c r="F615" t="str">
        <f t="shared" si="19"/>
        <v>08</v>
      </c>
      <c r="G615" t="str" cm="1">
        <f t="array" ref="G615">_xlfn.TEXTJOIN(", ", TRUE, IF(ISNUMBER(SEARCH(Index!$A$8:$A$22, Articles_collection_modified!A615)), Index!$A$8:$A$22, ""))</f>
        <v/>
      </c>
      <c r="H615" t="str" cm="1">
        <f t="array" ref="H615">IFERROR(INDEX(Index!$A$8:$A$22, MATCH(TRUE, ISNUMBER(SEARCH(Index!$A$8:$A$22, Articles_collection_modified!A615)), 0)), "")</f>
        <v/>
      </c>
      <c r="I615" t="str" cm="1">
        <f t="array" ref="I615">IFERROR(INDEX(Index!$A$3:$A$5, MATCH(TRUE, ISNUMBER(SEARCH(Index!$A$3:$A$5, Articles_collection_modified!A615)), 0)), "")</f>
        <v>Technology</v>
      </c>
      <c r="J615" t="str" cm="1">
        <f t="array" ref="J615">IFERROR(INDEX(Index!$A$25:$A$69, MATCH(TRUE, ISNUMBER(SEARCH(Index!$A$25:$A$69, Articles_collection_modified!A615)), 0)), "")</f>
        <v>Research</v>
      </c>
      <c r="K615" t="str" cm="1">
        <f t="array" ref="K615">IFERROR(INDEX(Index!$C$3:$C$5, MATCH(TRUE, ISNUMBER(SEARCH(Index!$C$3:$C$5, Articles_collection_modified!A615)), 0)), "")</f>
        <v>H3</v>
      </c>
      <c r="L615" t="str" cm="1">
        <f t="array" ref="L615">_xlfn.TEXTJOIN(", ", TRUE, IF(ISNUMBER(SEARCH(Index!$C$8:$C$58, Articles_collection_modified!A615)), Index!$C$8:$C$58, ""))</f>
        <v>SD-8</v>
      </c>
      <c r="M615" t="str" cm="1">
        <f t="array" ref="M615">_xlfn.TEXTJOIN(", ", TRUE, IFERROR(VLOOKUP(_xlfn.TEXTSPLIT(L615, ", "), Index!$C$8:$D$58, 2, FALSE), ""))</f>
        <v>Advanced Computational Hardware</v>
      </c>
      <c r="N615" t="str" cm="1">
        <f t="array" ref="N615">_xlfn.TEXTJOIN(", ", TRUE, _xlfn.UNIQUE(_xlfn.FILTERXML("&lt;t&gt;&lt;s&gt;" &amp; SUBSTITUTE(_xlfn.TEXTJOIN(", ", TRUE, _xlfn.UNIQUE(_xlfn._xlws.FILTER(IFERROR(VLOOKUP(LEFT(_xlfn.TEXTSPLIT(L615, ", "), FIND("-", _xlfn.TEXTSPLIT(L615, ", ")) - 1), Index!$F$8:$G$13, 2, FALSE), ""), IFERROR(VLOOKUP(LEFT(_xlfn.TEXTSPLIT(L615, ", "), FIND("-", _xlfn.TEXTSPLIT(L615, ", ")) - 1), Index!$F$8:$G$13, 2, FALSE), "") &lt;&gt; ""))), ", ", "&lt;/s&gt;&lt;s&gt;") &amp; "&lt;/s&gt;&lt;/t&gt;", "//s[normalize-space()]")))</f>
        <v>Smart Data Usage</v>
      </c>
      <c r="O615" t="str" cm="1">
        <f t="array" ref="O615">IFERROR(INDEX(Index!$C$8:$C$58, MATCH(TRUE, ISNUMBER(SEARCH(Index!$C$8:$C$58, Articles_collection_modified!A615)), 0)), "")</f>
        <v>SD-8</v>
      </c>
      <c r="P615" t="str">
        <f>IFERROR(VLOOKUP(LEFT(O615, FIND("-", O615)-1), Index!$F$8:$G$13, 2, FALSE), "Not Found")</f>
        <v>Smart Data Usage</v>
      </c>
      <c r="Q615" t="str">
        <f>IFERROR(VLOOKUP(O615, Index!$C$8:$D$58, 2, FALSE), "Not Found")</f>
        <v>Advanced Computational Hardware</v>
      </c>
    </row>
    <row r="616" spans="1:17" x14ac:dyDescent="0.3">
      <c r="A616" t="str">
        <f>LEFT(Articles_collection_modified!A616, FIND(",", Articles_collection_modified!A616) - 1)</f>
        <v>Wind power patents: Siemens Gamesa | Vestas | Enercon | General Electric</v>
      </c>
      <c r="B616" t="str">
        <f>MID(Articles_collection_modified!A616, FIND(",", Articles_collection_modified!A616) + 1, FIND(",", Articles_collection_modified!A616, FIND(",", Articles_collection_modified!A616) + 1) - FIND(",", Articles_collection_modified!A616) - 1)</f>
        <v>https://www.windpowermonthly.com/article/1904454/wind-power-patents-siemens-gamesa-vestas-enercon-general-electric</v>
      </c>
      <c r="C616" t="str">
        <f>IF(ISNUMBER(FIND(", vol",Articles_collection_modified!A616)), MID(Articles_collection_modified!A616, FIND(", vol", Articles_collection_modified!A616) + 5, FIND(",", Articles_collection_modified!A616, FIND(", vol", Articles_collection_modified!A616) + 5) - FIND(", vol", Articles_collection_modified!A616) - 5), MID(Articles_collection_modified!A616, FIND(",vol", Articles_collection_modified!A616) + 4, FIND(",", Articles_collection_modified!A616, FIND(",vol", Articles_collection_modified!A616) + 4) - FIND(",vol",Articles_collection_modified!A616) - 4))</f>
        <v>8</v>
      </c>
      <c r="D616" t="str">
        <f>IF(ISNUMBER(FIND(", 20", Articles_collection_modified!A616)), MID(Articles_collection_modified!A616, FIND(", 20", Articles_collection_modified!A616) + 2, FIND(",", Articles_collection_modified!A616, FIND(", 20", Articles_collection_modified!A616) + 2) - FIND(", 20", Articles_collection_modified!A616) - 2), MID(Articles_collection_modified!A616, FIND(",20", Articles_collection_modified!A616) + 1, FIND(",", Articles_collection_modified!A616, FIND(",20", Articles_collection_modified!A616) + 1) - FIND(",20", Articles_collection_modified!A616) - 1))</f>
        <v>2025-w05</v>
      </c>
      <c r="E616" t="str">
        <f t="shared" si="18"/>
        <v>2025</v>
      </c>
      <c r="F616" t="str">
        <f t="shared" si="19"/>
        <v>05</v>
      </c>
      <c r="G616" t="str" cm="1">
        <f t="array" ref="G616">_xlfn.TEXTJOIN(", ", TRUE, IF(ISNUMBER(SEARCH(Index!$A$8:$A$22, Articles_collection_modified!A616)), Index!$A$8:$A$22, ""))</f>
        <v>Industrial applications</v>
      </c>
      <c r="H616" t="str" cm="1">
        <f t="array" ref="H616">IFERROR(INDEX(Index!$A$8:$A$22, MATCH(TRUE, ISNUMBER(SEARCH(Index!$A$8:$A$22, Articles_collection_modified!A616)), 0)), "")</f>
        <v>Industrial applications</v>
      </c>
      <c r="I616" t="str" cm="1">
        <f t="array" ref="I616">IFERROR(INDEX(Index!$A$3:$A$5, MATCH(TRUE, ISNUMBER(SEARCH(Index!$A$3:$A$5, Articles_collection_modified!A616)), 0)), "")</f>
        <v>Technology</v>
      </c>
      <c r="J616" t="str" cm="1">
        <f t="array" ref="J616">IFERROR(INDEX(Index!$A$25:$A$69, MATCH(TRUE, ISNUMBER(SEARCH(Index!$A$25:$A$69, Articles_collection_modified!A616)), 0)), "")</f>
        <v>Research</v>
      </c>
      <c r="K616" t="str" cm="1">
        <f t="array" ref="K616">IFERROR(INDEX(Index!$C$3:$C$5, MATCH(TRUE, ISNUMBER(SEARCH(Index!$C$3:$C$5, Articles_collection_modified!A616)), 0)), "")</f>
        <v>H2</v>
      </c>
      <c r="L616" t="str" cm="1">
        <f t="array" ref="L616">_xlfn.TEXTJOIN(", ", TRUE, IF(ISNUMBER(SEARCH(Index!$C$8:$C$58, Articles_collection_modified!A616)), Index!$C$8:$C$58, ""))</f>
        <v/>
      </c>
      <c r="M616" t="str" cm="1">
        <f t="array" ref="M616">_xlfn.TEXTJOIN(", ", TRUE, IFERROR(VLOOKUP(_xlfn.TEXTSPLIT(L616, ", "), Index!$C$8:$D$58, 2, FALSE), ""))</f>
        <v/>
      </c>
      <c r="N616" t="e" cm="1" vm="1">
        <f t="array" ref="N616">_xlfn.TEXTJOIN(", ", TRUE, _xlfn.UNIQUE(_xlfn.FILTERXML("&lt;t&gt;&lt;s&gt;" &amp; SUBSTITUTE(_xlfn.TEXTJOIN(", ", TRUE, _xlfn.UNIQUE(_xlfn._xlws.FILTER(IFERROR(VLOOKUP(LEFT(_xlfn.TEXTSPLIT(L616, ", "), FIND("-", _xlfn.TEXTSPLIT(L616, ", ")) - 1), Index!$F$8:$G$13, 2, FALSE), ""), IFERROR(VLOOKUP(LEFT(_xlfn.TEXTSPLIT(L616, ", "), FIND("-", _xlfn.TEXTSPLIT(L616, ", ")) - 1), Index!$F$8:$G$13, 2, FALSE), "") &lt;&gt; ""))), ", ", "&lt;/s&gt;&lt;s&gt;") &amp; "&lt;/s&gt;&lt;/t&gt;", "//s[normalize-space()]")))</f>
        <v>#VALUE!</v>
      </c>
      <c r="O616" t="str" cm="1">
        <f t="array" ref="O616">IFERROR(INDEX(Index!$C$8:$C$58, MATCH(TRUE, ISNUMBER(SEARCH(Index!$C$8:$C$58, Articles_collection_modified!A616)), 0)), "")</f>
        <v/>
      </c>
      <c r="P616" t="str">
        <f>IFERROR(VLOOKUP(LEFT(O616, FIND("-", O616)-1), Index!$F$8:$G$13, 2, FALSE), "Not Found")</f>
        <v>Not Found</v>
      </c>
      <c r="Q616" t="str">
        <f>IFERROR(VLOOKUP(O616, Index!$C$8:$D$58, 2, FALSE), "Not Found")</f>
        <v>Not Found</v>
      </c>
    </row>
    <row r="617" spans="1:17" x14ac:dyDescent="0.3">
      <c r="A617" t="str">
        <f>LEFT(Articles_collection_modified!A617, FIND(",", Articles_collection_modified!A617) - 1)</f>
        <v>Wind power patents: Mingyang | Sany | Equinor | Vestas</v>
      </c>
      <c r="B617" t="str">
        <f>MID(Articles_collection_modified!A617, FIND(",", Articles_collection_modified!A617) + 1, FIND(",", Articles_collection_modified!A617, FIND(",", Articles_collection_modified!A617) + 1) - FIND(",", Articles_collection_modified!A617) - 1)</f>
        <v>https://www.windpowermonthly.com/article/1907619/wind-power-patents-mingyang-sany-equinor-vestas</v>
      </c>
      <c r="C617" t="str">
        <f>IF(ISNUMBER(FIND(", vol",Articles_collection_modified!A617)), MID(Articles_collection_modified!A617, FIND(", vol", Articles_collection_modified!A617) + 5, FIND(",", Articles_collection_modified!A617, FIND(", vol", Articles_collection_modified!A617) + 5) - FIND(", vol", Articles_collection_modified!A617) - 5), MID(Articles_collection_modified!A617, FIND(",vol", Articles_collection_modified!A617) + 4, FIND(",", Articles_collection_modified!A617, FIND(",vol", Articles_collection_modified!A617) + 4) - FIND(",vol",Articles_collection_modified!A617) - 4))</f>
        <v>8</v>
      </c>
      <c r="D617" t="str">
        <f>IF(ISNUMBER(FIND(", 20", Articles_collection_modified!A617)), MID(Articles_collection_modified!A617, FIND(", 20", Articles_collection_modified!A617) + 2, FIND(",", Articles_collection_modified!A617, FIND(", 20", Articles_collection_modified!A617) + 2) - FIND(", 20", Articles_collection_modified!A617) - 2), MID(Articles_collection_modified!A617, FIND(",20", Articles_collection_modified!A617) + 1, FIND(",", Articles_collection_modified!A617, FIND(",20", Articles_collection_modified!A617) + 1) - FIND(",20", Articles_collection_modified!A617) - 1))</f>
        <v>2025-w09</v>
      </c>
      <c r="E617" t="str">
        <f t="shared" si="18"/>
        <v>2025</v>
      </c>
      <c r="F617" t="str">
        <f t="shared" si="19"/>
        <v>09</v>
      </c>
      <c r="G617" t="str" cm="1">
        <f t="array" ref="G617">_xlfn.TEXTJOIN(", ", TRUE, IF(ISNUMBER(SEARCH(Index!$A$8:$A$22, Articles_collection_modified!A617)), Index!$A$8:$A$22, ""))</f>
        <v>Industrial applications</v>
      </c>
      <c r="H617" t="str" cm="1">
        <f t="array" ref="H617">IFERROR(INDEX(Index!$A$8:$A$22, MATCH(TRUE, ISNUMBER(SEARCH(Index!$A$8:$A$22, Articles_collection_modified!A617)), 0)), "")</f>
        <v>Industrial applications</v>
      </c>
      <c r="I617" t="str" cm="1">
        <f t="array" ref="I617">IFERROR(INDEX(Index!$A$3:$A$5, MATCH(TRUE, ISNUMBER(SEARCH(Index!$A$3:$A$5, Articles_collection_modified!A617)), 0)), "")</f>
        <v>Technology</v>
      </c>
      <c r="J617" t="str" cm="1">
        <f t="array" ref="J617">IFERROR(INDEX(Index!$A$25:$A$69, MATCH(TRUE, ISNUMBER(SEARCH(Index!$A$25:$A$69, Articles_collection_modified!A617)), 0)), "")</f>
        <v>Research</v>
      </c>
      <c r="K617" t="str" cm="1">
        <f t="array" ref="K617">IFERROR(INDEX(Index!$C$3:$C$5, MATCH(TRUE, ISNUMBER(SEARCH(Index!$C$3:$C$5, Articles_collection_modified!A617)), 0)), "")</f>
        <v>H2</v>
      </c>
      <c r="L617" t="str" cm="1">
        <f t="array" ref="L617">_xlfn.TEXTJOIN(", ", TRUE, IF(ISNUMBER(SEARCH(Index!$C$8:$C$58, Articles_collection_modified!A617)), Index!$C$8:$C$58, ""))</f>
        <v>HA-2</v>
      </c>
      <c r="M617" t="str" cm="1">
        <f t="array" ref="M617">_xlfn.TEXTJOIN(", ", TRUE, IFERROR(VLOOKUP(_xlfn.TEXTSPLIT(L617, ", "), Index!$C$8:$D$58, 2, FALSE), ""))</f>
        <v>Advanced Wind Power</v>
      </c>
      <c r="N617" t="str" cm="1">
        <f t="array" ref="N617">_xlfn.TEXTJOIN(", ", TRUE, _xlfn.UNIQUE(_xlfn.FILTERXML("&lt;t&gt;&lt;s&gt;" &amp; SUBSTITUTE(_xlfn.TEXTJOIN(", ", TRUE, _xlfn.UNIQUE(_xlfn._xlws.FILTER(IFERROR(VLOOKUP(LEFT(_xlfn.TEXTSPLIT(L617, ", "), FIND("-", _xlfn.TEXTSPLIT(L617, ", ")) - 1), Index!$F$8:$G$13, 2, FALSE), ""), IFERROR(VLOOKUP(LEFT(_xlfn.TEXTSPLIT(L617, ", "), FIND("-", _xlfn.TEXTSPLIT(L617, ", ")) - 1), Index!$F$8:$G$13, 2, FALSE), "") &lt;&gt; ""))), ", ", "&lt;/s&gt;&lt;s&gt;") &amp; "&lt;/s&gt;&lt;/t&gt;", "//s[normalize-space()]")))</f>
        <v>Hydraulic Applications Ecosystem</v>
      </c>
      <c r="O617" t="str" cm="1">
        <f t="array" ref="O617">IFERROR(INDEX(Index!$C$8:$C$58, MATCH(TRUE, ISNUMBER(SEARCH(Index!$C$8:$C$58, Articles_collection_modified!A617)), 0)), "")</f>
        <v>HA-2</v>
      </c>
      <c r="P617" t="str">
        <f>IFERROR(VLOOKUP(LEFT(O617, FIND("-", O617)-1), Index!$F$8:$G$13, 2, FALSE), "Not Found")</f>
        <v>Hydraulic Applications Ecosystem</v>
      </c>
      <c r="Q617" t="str">
        <f>IFERROR(VLOOKUP(O617, Index!$C$8:$D$58, 2, FALSE), "Not Found")</f>
        <v>Advanced Wind Power</v>
      </c>
    </row>
    <row r="618" spans="1:17" x14ac:dyDescent="0.3">
      <c r="A618" t="str">
        <f>LEFT(Articles_collection_modified!A618, FIND(",", Articles_collection_modified!A618) - 1)</f>
        <v>Work Truck Week 2025 to Spotlight Hydraulic and Electrification Technologies</v>
      </c>
      <c r="B618" t="str">
        <f>MID(Articles_collection_modified!A618, FIND(",", Articles_collection_modified!A618) + 1, FIND(",", Articles_collection_modified!A618, FIND(",", Articles_collection_modified!A618) + 1) - FIND(",", Articles_collection_modified!A618) - 1)</f>
        <v>https://www.powermotiontech.com/hydraulics/news/55269306/work-truck-week-2025-to-spotlight-hydraulic-and-electrification-technologies</v>
      </c>
      <c r="C618" t="str">
        <f>IF(ISNUMBER(FIND(", vol",Articles_collection_modified!A618)), MID(Articles_collection_modified!A618, FIND(", vol", Articles_collection_modified!A618) + 5, FIND(",", Articles_collection_modified!A618, FIND(", vol", Articles_collection_modified!A618) + 5) - FIND(", vol", Articles_collection_modified!A618) - 5), MID(Articles_collection_modified!A618, FIND(",vol", Articles_collection_modified!A618) + 4, FIND(",", Articles_collection_modified!A618, FIND(",vol", Articles_collection_modified!A618) + 4) - FIND(",vol",Articles_collection_modified!A618) - 4))</f>
        <v>8</v>
      </c>
      <c r="D618" t="str">
        <f>IF(ISNUMBER(FIND(", 20", Articles_collection_modified!A618)), MID(Articles_collection_modified!A618, FIND(", 20", Articles_collection_modified!A618) + 2, FIND(",", Articles_collection_modified!A618, FIND(", 20", Articles_collection_modified!A618) + 2) - FIND(", 20", Articles_collection_modified!A618) - 2), MID(Articles_collection_modified!A618, FIND(",20", Articles_collection_modified!A618) + 1, FIND(",", Articles_collection_modified!A618, FIND(",20", Articles_collection_modified!A618) + 1) - FIND(",20", Articles_collection_modified!A618) - 1))</f>
        <v>2025-w09</v>
      </c>
      <c r="E618" t="str">
        <f t="shared" si="18"/>
        <v>2025</v>
      </c>
      <c r="F618" t="str">
        <f t="shared" si="19"/>
        <v>09</v>
      </c>
      <c r="G618" t="str" cm="1">
        <f t="array" ref="G618">_xlfn.TEXTJOIN(", ", TRUE, IF(ISNUMBER(SEARCH(Index!$A$8:$A$22, Articles_collection_modified!A618)), Index!$A$8:$A$22, ""))</f>
        <v>Electrification, Hydraulics, Mobile</v>
      </c>
      <c r="H618" t="str" cm="1">
        <f t="array" ref="H618">IFERROR(INDEX(Index!$A$8:$A$22, MATCH(TRUE, ISNUMBER(SEARCH(Index!$A$8:$A$22, Articles_collection_modified!A618)), 0)), "")</f>
        <v>Electrification</v>
      </c>
      <c r="I618" t="str" cm="1">
        <f t="array" ref="I618">IFERROR(INDEX(Index!$A$3:$A$5, MATCH(TRUE, ISNUMBER(SEARCH(Index!$A$3:$A$5, Articles_collection_modified!A618)), 0)), "")</f>
        <v>SEEP</v>
      </c>
      <c r="J618" t="str" cm="1">
        <f t="array" ref="J618">IFERROR(INDEX(Index!$A$25:$A$69, MATCH(TRUE, ISNUMBER(SEARCH(Index!$A$25:$A$69, Articles_collection_modified!A618)), 0)), "")</f>
        <v>market development</v>
      </c>
      <c r="K618" t="str" cm="1">
        <f t="array" ref="K618">IFERROR(INDEX(Index!$C$3:$C$5, MATCH(TRUE, ISNUMBER(SEARCH(Index!$C$3:$C$5, Articles_collection_modified!A618)), 0)), "")</f>
        <v>H1</v>
      </c>
      <c r="L618" t="str" cm="1">
        <f t="array" ref="L618">_xlfn.TEXTJOIN(", ", TRUE, IF(ISNUMBER(SEARCH(Index!$C$8:$C$58, Articles_collection_modified!A618)), Index!$C$8:$C$58, ""))</f>
        <v>ES-2</v>
      </c>
      <c r="M618" t="str" cm="1">
        <f t="array" ref="M618">_xlfn.TEXTJOIN(", ", TRUE, IFERROR(VLOOKUP(_xlfn.TEXTSPLIT(L618, ", "), Index!$C$8:$D$58, 2, FALSE), ""))</f>
        <v>Enhanced Emission Policy</v>
      </c>
      <c r="N618" t="str" cm="1">
        <f t="array" ref="N618">_xlfn.TEXTJOIN(", ", TRUE, _xlfn.UNIQUE(_xlfn.FILTERXML("&lt;t&gt;&lt;s&gt;" &amp; SUBSTITUTE(_xlfn.TEXTJOIN(", ", TRUE, _xlfn.UNIQUE(_xlfn._xlws.FILTER(IFERROR(VLOOKUP(LEFT(_xlfn.TEXTSPLIT(L618, ", "), FIND("-", _xlfn.TEXTSPLIT(L618, ", ")) - 1), Index!$F$8:$G$13, 2, FALSE), ""), IFERROR(VLOOKUP(LEFT(_xlfn.TEXTSPLIT(L618, ", "), FIND("-", _xlfn.TEXTSPLIT(L618, ", ")) - 1), Index!$F$8:$G$13, 2, FALSE), "") &lt;&gt; ""))), ", ", "&lt;/s&gt;&lt;s&gt;") &amp; "&lt;/s&gt;&lt;/t&gt;", "//s[normalize-space()]")))</f>
        <v>Ecological Sustainability</v>
      </c>
      <c r="O618" t="str" cm="1">
        <f t="array" ref="O618">IFERROR(INDEX(Index!$C$8:$C$58, MATCH(TRUE, ISNUMBER(SEARCH(Index!$C$8:$C$58, Articles_collection_modified!A618)), 0)), "")</f>
        <v>ES-2</v>
      </c>
      <c r="P618" t="str">
        <f>IFERROR(VLOOKUP(LEFT(O618, FIND("-", O618)-1), Index!$F$8:$G$13, 2, FALSE), "Not Found")</f>
        <v>Ecological Sustainability</v>
      </c>
      <c r="Q618" t="str">
        <f>IFERROR(VLOOKUP(O618, Index!$C$8:$D$58, 2, FALSE), "Not Found")</f>
        <v>Enhanced Emission Policy</v>
      </c>
    </row>
    <row r="619" spans="1:17" x14ac:dyDescent="0.3">
      <c r="A619" t="str">
        <f>LEFT(Articles_collection_modified!A619, FIND(",", Articles_collection_modified!A619) - 1)</f>
        <v>JCB to showcase new electric micro excavator at EHS | Industrial Vehicle Technology International</v>
      </c>
      <c r="B619" t="str">
        <f>MID(Articles_collection_modified!A619, FIND(",", Articles_collection_modified!A619) + 1, FIND(",", Articles_collection_modified!A619, FIND(",", Articles_collection_modified!A619) + 1) - FIND(",", Articles_collection_modified!A619) - 1)</f>
        <v>https://www.ivtinternational.com/news/construction/jcb-to-showcase-new-electric-micro-excavator-at-ehs.html</v>
      </c>
      <c r="C619" t="str">
        <f>IF(ISNUMBER(FIND(", vol",Articles_collection_modified!A619)), MID(Articles_collection_modified!A619, FIND(", vol", Articles_collection_modified!A619) + 5, FIND(",", Articles_collection_modified!A619, FIND(", vol", Articles_collection_modified!A619) + 5) - FIND(", vol", Articles_collection_modified!A619) - 5), MID(Articles_collection_modified!A619, FIND(",vol", Articles_collection_modified!A619) + 4, FIND(",", Articles_collection_modified!A619, FIND(",vol", Articles_collection_modified!A619) + 4) - FIND(",vol",Articles_collection_modified!A619) - 4))</f>
        <v>8</v>
      </c>
      <c r="D619" t="str">
        <f>IF(ISNUMBER(FIND(", 20", Articles_collection_modified!A619)), MID(Articles_collection_modified!A619, FIND(", 20", Articles_collection_modified!A619) + 2, FIND(",", Articles_collection_modified!A619, FIND(", 20", Articles_collection_modified!A619) + 2) - FIND(", 20", Articles_collection_modified!A619) - 2), MID(Articles_collection_modified!A619, FIND(",20", Articles_collection_modified!A619) + 1, FIND(",", Articles_collection_modified!A619, FIND(",20", Articles_collection_modified!A619) + 1) - FIND(",20", Articles_collection_modified!A619) - 1))</f>
        <v>2025-w05</v>
      </c>
      <c r="E619" t="str">
        <f t="shared" si="18"/>
        <v>2025</v>
      </c>
      <c r="F619" t="str">
        <f t="shared" si="19"/>
        <v>05</v>
      </c>
      <c r="G619" t="str" cm="1">
        <f t="array" ref="G619">_xlfn.TEXTJOIN(", ", TRUE, IF(ISNUMBER(SEARCH(Index!$A$8:$A$22, Articles_collection_modified!A619)), Index!$A$8:$A$22, ""))</f>
        <v>Electrification, Mobile</v>
      </c>
      <c r="H619" t="str" cm="1">
        <f t="array" ref="H619">IFERROR(INDEX(Index!$A$8:$A$22, MATCH(TRUE, ISNUMBER(SEARCH(Index!$A$8:$A$22, Articles_collection_modified!A619)), 0)), "")</f>
        <v>Electrification</v>
      </c>
      <c r="I619" t="str" cm="1">
        <f t="array" ref="I619">IFERROR(INDEX(Index!$A$3:$A$5, MATCH(TRUE, ISNUMBER(SEARCH(Index!$A$3:$A$5, Articles_collection_modified!A619)), 0)), "")</f>
        <v>product release</v>
      </c>
      <c r="J619" t="str" cm="1">
        <f t="array" ref="J619">IFERROR(INDEX(Index!$A$25:$A$69, MATCH(TRUE, ISNUMBER(SEARCH(Index!$A$25:$A$69, Articles_collection_modified!A619)), 0)), "")</f>
        <v>System</v>
      </c>
      <c r="K619" t="str" cm="1">
        <f t="array" ref="K619">IFERROR(INDEX(Index!$C$3:$C$5, MATCH(TRUE, ISNUMBER(SEARCH(Index!$C$3:$C$5, Articles_collection_modified!A619)), 0)), "")</f>
        <v>H1</v>
      </c>
      <c r="L619" t="str" cm="1">
        <f t="array" ref="L619">_xlfn.TEXTJOIN(", ", TRUE, IF(ISNUMBER(SEARCH(Index!$C$8:$C$58, Articles_collection_modified!A619)), Index!$C$8:$C$58, ""))</f>
        <v>ES-1, ES-2, HA-1</v>
      </c>
      <c r="M619" t="str" cm="1">
        <f t="array" ref="M619">_xlfn.TEXTJOIN(", ", TRUE, IFERROR(VLOOKUP(_xlfn.TEXTSPLIT(L619, ", "), Index!$C$8:$D$58, 2, FALSE), ""))</f>
        <v>Green Cities, Enhanced Emission Policy, Green &amp; Connected Construction site</v>
      </c>
      <c r="N619" t="str" cm="1">
        <f t="array" ref="N619">_xlfn.TEXTJOIN(", ", TRUE, _xlfn.UNIQUE(_xlfn.FILTERXML("&lt;t&gt;&lt;s&gt;" &amp; SUBSTITUTE(_xlfn.TEXTJOIN(", ", TRUE, _xlfn.UNIQUE(_xlfn._xlws.FILTER(IFERROR(VLOOKUP(LEFT(_xlfn.TEXTSPLIT(L619, ", "), FIND("-", _xlfn.TEXTSPLIT(L619, ", ")) - 1), Index!$F$8:$G$13, 2, FALSE), ""), IFERROR(VLOOKUP(LEFT(_xlfn.TEXTSPLIT(L619, ", "), FIND("-", _xlfn.TEXTSPLIT(L619, ", ")) - 1), Index!$F$8:$G$13, 2, FALSE), "") &lt;&gt; ""))), ", ", "&lt;/s&gt;&lt;s&gt;") &amp; "&lt;/s&gt;&lt;/t&gt;", "//s[normalize-space()]")))</f>
        <v>Ecological Sustainability, Hydraulic Applications Ecosystem</v>
      </c>
      <c r="O619" t="str" cm="1">
        <f t="array" ref="O619">IFERROR(INDEX(Index!$C$8:$C$58, MATCH(TRUE, ISNUMBER(SEARCH(Index!$C$8:$C$58, Articles_collection_modified!A619)), 0)), "")</f>
        <v>ES-1</v>
      </c>
      <c r="P619" t="str">
        <f>IFERROR(VLOOKUP(LEFT(O619, FIND("-", O619)-1), Index!$F$8:$G$13, 2, FALSE), "Not Found")</f>
        <v>Ecological Sustainability</v>
      </c>
      <c r="Q619" t="str">
        <f>IFERROR(VLOOKUP(O619, Index!$C$8:$D$58, 2, FALSE), "Not Found")</f>
        <v>Green Cities</v>
      </c>
    </row>
    <row r="620" spans="1:17" x14ac:dyDescent="0.3">
      <c r="A620" t="str">
        <f>LEFT(Articles_collection_modified!A620, FIND(",", Articles_collection_modified!A620) - 1)</f>
        <v>Vessevâ€™s electric hydrofoiling ferry begins passenger service in Auckland</v>
      </c>
      <c r="B620" t="str">
        <f>MID(Articles_collection_modified!A620, FIND(",", Articles_collection_modified!A620) + 1, FIND(",", Articles_collection_modified!A620, FIND(",", Articles_collection_modified!A620) + 1) - FIND(",", Articles_collection_modified!A620) - 1)</f>
        <v>https://www.ship-technology.com/news/vessevs-electric-hydrofoiling-ferry-auckland/?cf-view</v>
      </c>
      <c r="C620" t="str">
        <f>IF(ISNUMBER(FIND(", vol",Articles_collection_modified!A620)), MID(Articles_collection_modified!A620, FIND(", vol", Articles_collection_modified!A620) + 5, FIND(",", Articles_collection_modified!A620, FIND(", vol", Articles_collection_modified!A620) + 5) - FIND(", vol", Articles_collection_modified!A620) - 5), MID(Articles_collection_modified!A620, FIND(",vol", Articles_collection_modified!A620) + 4, FIND(",", Articles_collection_modified!A620, FIND(",vol", Articles_collection_modified!A620) + 4) - FIND(",vol",Articles_collection_modified!A620) - 4))</f>
        <v>8</v>
      </c>
      <c r="D620" t="str">
        <f>IF(ISNUMBER(FIND(", 20", Articles_collection_modified!A620)), MID(Articles_collection_modified!A620, FIND(", 20", Articles_collection_modified!A620) + 2, FIND(",", Articles_collection_modified!A620, FIND(", 20", Articles_collection_modified!A620) + 2) - FIND(", 20", Articles_collection_modified!A620) - 2), MID(Articles_collection_modified!A620, FIND(",20", Articles_collection_modified!A620) + 1, FIND(",", Articles_collection_modified!A620, FIND(",20", Articles_collection_modified!A620) + 1) - FIND(",20", Articles_collection_modified!A620) - 1))</f>
        <v>2025-w05</v>
      </c>
      <c r="E620" t="str">
        <f t="shared" si="18"/>
        <v>2025</v>
      </c>
      <c r="F620" t="str">
        <f t="shared" si="19"/>
        <v>05</v>
      </c>
      <c r="G620" t="str" cm="1">
        <f t="array" ref="G620">_xlfn.TEXTJOIN(", ", TRUE, IF(ISNUMBER(SEARCH(Index!$A$8:$A$22, Articles_collection_modified!A620)), Index!$A$8:$A$22, ""))</f>
        <v>Maritime</v>
      </c>
      <c r="H620" t="str" cm="1">
        <f t="array" ref="H620">IFERROR(INDEX(Index!$A$8:$A$22, MATCH(TRUE, ISNUMBER(SEARCH(Index!$A$8:$A$22, Articles_collection_modified!A620)), 0)), "")</f>
        <v>Maritime</v>
      </c>
      <c r="I620" t="str" cm="1">
        <f t="array" ref="I620">IFERROR(INDEX(Index!$A$3:$A$5, MATCH(TRUE, ISNUMBER(SEARCH(Index!$A$3:$A$5, Articles_collection_modified!A620)), 0)), "")</f>
        <v>Technology</v>
      </c>
      <c r="J620" t="str" cm="1">
        <f t="array" ref="J620">IFERROR(INDEX(Index!$A$25:$A$69, MATCH(TRUE, ISNUMBER(SEARCH(Index!$A$25:$A$69, Articles_collection_modified!A620)), 0)), "")</f>
        <v>market development</v>
      </c>
      <c r="K620" t="str" cm="1">
        <f t="array" ref="K620">IFERROR(INDEX(Index!$C$3:$C$5, MATCH(TRUE, ISNUMBER(SEARCH(Index!$C$3:$C$5, Articles_collection_modified!A620)), 0)), "")</f>
        <v>H1</v>
      </c>
      <c r="L620" t="str" cm="1">
        <f t="array" ref="L620">_xlfn.TEXTJOIN(", ", TRUE, IF(ISNUMBER(SEARCH(Index!$C$8:$C$58, Articles_collection_modified!A620)), Index!$C$8:$C$58, ""))</f>
        <v>NB-8</v>
      </c>
      <c r="M620" t="str" cm="1">
        <f t="array" ref="M620">_xlfn.TEXTJOIN(", ", TRUE, IFERROR(VLOOKUP(_xlfn.TEXTSPLIT(L620, ", "), Index!$C$8:$D$58, 2, FALSE), ""))</f>
        <v>Sustainaible Maritime Applications</v>
      </c>
      <c r="N620" t="str" cm="1">
        <f t="array" ref="N620">_xlfn.TEXTJOIN(", ", TRUE, _xlfn.UNIQUE(_xlfn.FILTERXML("&lt;t&gt;&lt;s&gt;" &amp; SUBSTITUTE(_xlfn.TEXTJOIN(", ", TRUE, _xlfn.UNIQUE(_xlfn._xlws.FILTER(IFERROR(VLOOKUP(LEFT(_xlfn.TEXTSPLIT(L620, ", "), FIND("-", _xlfn.TEXTSPLIT(L620, ", ")) - 1), Index!$F$8:$G$13, 2, FALSE), ""), IFERROR(VLOOKUP(LEFT(_xlfn.TEXTSPLIT(L620, ", "), FIND("-", _xlfn.TEXTSPLIT(L620, ", ")) - 1), Index!$F$8:$G$13, 2, FALSE), "") &lt;&gt; ""))), ", ", "&lt;/s&gt;&lt;s&gt;") &amp; "&lt;/s&gt;&lt;/t&gt;", "//s[normalize-space()]")))</f>
        <v>New Business</v>
      </c>
      <c r="O620" t="str" cm="1">
        <f t="array" ref="O620">IFERROR(INDEX(Index!$C$8:$C$58, MATCH(TRUE, ISNUMBER(SEARCH(Index!$C$8:$C$58, Articles_collection_modified!A620)), 0)), "")</f>
        <v>NB-8</v>
      </c>
      <c r="P620" t="str">
        <f>IFERROR(VLOOKUP(LEFT(O620, FIND("-", O620)-1), Index!$F$8:$G$13, 2, FALSE), "Not Found")</f>
        <v>New Business</v>
      </c>
      <c r="Q620" t="str">
        <f>IFERROR(VLOOKUP(O620, Index!$C$8:$D$58, 2, FALSE), "Not Found")</f>
        <v>Sustainaible Maritime Applications</v>
      </c>
    </row>
    <row r="621" spans="1:17" x14ac:dyDescent="0.3">
      <c r="A621" t="str">
        <f>LEFT(Articles_collection_modified!A621, FIND(",", Articles_collection_modified!A621) - 1)</f>
        <v>New Study Enhances Trust in Wind Power Forecasting with Explainable AI</v>
      </c>
      <c r="B621" t="str">
        <f>MID(Articles_collection_modified!A621, FIND(",", Articles_collection_modified!A621) + 1, FIND(",", Articles_collection_modified!A621, FIND(",", Articles_collection_modified!A621) + 1) - FIND(",", Articles_collection_modified!A621) - 1)</f>
        <v>https://www.winddaily.com/reports/New_Study_Enhances_Trust_in_Wind_Power_Forecasting_with_Explainable_AI_999.html</v>
      </c>
      <c r="C621" t="str">
        <f>IF(ISNUMBER(FIND(", vol",Articles_collection_modified!A621)), MID(Articles_collection_modified!A621, FIND(", vol", Articles_collection_modified!A621) + 5, FIND(",", Articles_collection_modified!A621, FIND(", vol", Articles_collection_modified!A621) + 5) - FIND(", vol", Articles_collection_modified!A621) - 5), MID(Articles_collection_modified!A621, FIND(",vol", Articles_collection_modified!A621) + 4, FIND(",", Articles_collection_modified!A621, FIND(",vol", Articles_collection_modified!A621) + 4) - FIND(",vol",Articles_collection_modified!A621) - 4))</f>
        <v>8</v>
      </c>
      <c r="D621" t="str">
        <f>IF(ISNUMBER(FIND(", 20", Articles_collection_modified!A621)), MID(Articles_collection_modified!A621, FIND(", 20", Articles_collection_modified!A621) + 2, FIND(",", Articles_collection_modified!A621, FIND(", 20", Articles_collection_modified!A621) + 2) - FIND(", 20", Articles_collection_modified!A621) - 2), MID(Articles_collection_modified!A621, FIND(",20", Articles_collection_modified!A621) + 1, FIND(",", Articles_collection_modified!A621, FIND(",20", Articles_collection_modified!A621) + 1) - FIND(",20", Articles_collection_modified!A621) - 1))</f>
        <v>2025-w05</v>
      </c>
      <c r="E621" t="str">
        <f t="shared" si="18"/>
        <v>2025</v>
      </c>
      <c r="F621" t="str">
        <f t="shared" si="19"/>
        <v>05</v>
      </c>
      <c r="G621" t="str" cm="1">
        <f t="array" ref="G621">_xlfn.TEXTJOIN(", ", TRUE, IF(ISNUMBER(SEARCH(Index!$A$8:$A$22, Articles_collection_modified!A621)), Index!$A$8:$A$22, ""))</f>
        <v>Industrial applications</v>
      </c>
      <c r="H621" t="str" cm="1">
        <f t="array" ref="H621">IFERROR(INDEX(Index!$A$8:$A$22, MATCH(TRUE, ISNUMBER(SEARCH(Index!$A$8:$A$22, Articles_collection_modified!A621)), 0)), "")</f>
        <v>Industrial applications</v>
      </c>
      <c r="I621" t="str" cm="1">
        <f t="array" ref="I621">IFERROR(INDEX(Index!$A$3:$A$5, MATCH(TRUE, ISNUMBER(SEARCH(Index!$A$3:$A$5, Articles_collection_modified!A621)), 0)), "")</f>
        <v>Technology</v>
      </c>
      <c r="J621" t="str" cm="1">
        <f t="array" ref="J621">IFERROR(INDEX(Index!$A$25:$A$69, MATCH(TRUE, ISNUMBER(SEARCH(Index!$A$25:$A$69, Articles_collection_modified!A621)), 0)), "")</f>
        <v>Efficiency</v>
      </c>
      <c r="K621" t="str" cm="1">
        <f t="array" ref="K621">IFERROR(INDEX(Index!$C$3:$C$5, MATCH(TRUE, ISNUMBER(SEARCH(Index!$C$3:$C$5, Articles_collection_modified!A621)), 0)), "")</f>
        <v>H2</v>
      </c>
      <c r="L621" t="str" cm="1">
        <f t="array" ref="L621">_xlfn.TEXTJOIN(", ", TRUE, IF(ISNUMBER(SEARCH(Index!$C$8:$C$58, Articles_collection_modified!A621)), Index!$C$8:$C$58, ""))</f>
        <v>HA-2, SD-2</v>
      </c>
      <c r="M621" t="str" cm="1">
        <f t="array" ref="M621">_xlfn.TEXTJOIN(", ", TRUE, IFERROR(VLOOKUP(_xlfn.TEXTSPLIT(L621, ", "), Index!$C$8:$D$58, 2, FALSE), ""))</f>
        <v>Advanced Wind Power, Advanced AI Capabilities</v>
      </c>
      <c r="N621" t="str" cm="1">
        <f t="array" ref="N621">_xlfn.TEXTJOIN(", ", TRUE, _xlfn.UNIQUE(_xlfn.FILTERXML("&lt;t&gt;&lt;s&gt;" &amp; SUBSTITUTE(_xlfn.TEXTJOIN(", ", TRUE, _xlfn.UNIQUE(_xlfn._xlws.FILTER(IFERROR(VLOOKUP(LEFT(_xlfn.TEXTSPLIT(L621, ", "), FIND("-", _xlfn.TEXTSPLIT(L621, ", ")) - 1), Index!$F$8:$G$13, 2, FALSE), ""), IFERROR(VLOOKUP(LEFT(_xlfn.TEXTSPLIT(L621, ", "), FIND("-", _xlfn.TEXTSPLIT(L621, ", ")) - 1), Index!$F$8:$G$13, 2, FALSE), "") &lt;&gt; ""))), ", ", "&lt;/s&gt;&lt;s&gt;") &amp; "&lt;/s&gt;&lt;/t&gt;", "//s[normalize-space()]")))</f>
        <v>Hydraulic Applications Ecosystem, Smart Data Usage</v>
      </c>
      <c r="O621" t="str" cm="1">
        <f t="array" ref="O621">IFERROR(INDEX(Index!$C$8:$C$58, MATCH(TRUE, ISNUMBER(SEARCH(Index!$C$8:$C$58, Articles_collection_modified!A621)), 0)), "")</f>
        <v>HA-2</v>
      </c>
      <c r="P621" t="str">
        <f>IFERROR(VLOOKUP(LEFT(O621, FIND("-", O621)-1), Index!$F$8:$G$13, 2, FALSE), "Not Found")</f>
        <v>Hydraulic Applications Ecosystem</v>
      </c>
      <c r="Q621" t="str">
        <f>IFERROR(VLOOKUP(O621, Index!$C$8:$D$58, 2, FALSE), "Not Found")</f>
        <v>Advanced Wind Power</v>
      </c>
    </row>
    <row r="622" spans="1:17" x14ac:dyDescent="0.3">
      <c r="A622" t="str">
        <f>LEFT(Articles_collection_modified!A622, FIND(",", Articles_collection_modified!A622) - 1)</f>
        <v>Australiaâ€™s hydrogen pipeline shifts to electrolysis option</v>
      </c>
      <c r="B622" t="str">
        <f>MID(Articles_collection_modified!A622, FIND(",", Articles_collection_modified!A622) + 1, FIND(",", Articles_collection_modified!A622, FIND(",", Articles_collection_modified!A622) + 1) - FIND(",", Articles_collection_modified!A622) - 1)</f>
        <v>https://www.windpowermonthly.com/article/1904246/australias-hydrogen-pipeline-shifts-electrolysis-option</v>
      </c>
      <c r="C622" t="str">
        <f>IF(ISNUMBER(FIND(", vol",Articles_collection_modified!A622)), MID(Articles_collection_modified!A622, FIND(", vol", Articles_collection_modified!A622) + 5, FIND(",", Articles_collection_modified!A622, FIND(", vol", Articles_collection_modified!A622) + 5) - FIND(", vol", Articles_collection_modified!A622) - 5), MID(Articles_collection_modified!A622, FIND(",vol", Articles_collection_modified!A622) + 4, FIND(",", Articles_collection_modified!A622, FIND(",vol", Articles_collection_modified!A622) + 4) - FIND(",vol",Articles_collection_modified!A622) - 4))</f>
        <v>8</v>
      </c>
      <c r="D622" t="str">
        <f>IF(ISNUMBER(FIND(", 20", Articles_collection_modified!A622)), MID(Articles_collection_modified!A622, FIND(", 20", Articles_collection_modified!A622) + 2, FIND(",", Articles_collection_modified!A622, FIND(", 20", Articles_collection_modified!A622) + 2) - FIND(", 20", Articles_collection_modified!A622) - 2), MID(Articles_collection_modified!A622, FIND(",20", Articles_collection_modified!A622) + 1, FIND(",", Articles_collection_modified!A622, FIND(",20", Articles_collection_modified!A622) + 1) - FIND(",20", Articles_collection_modified!A622) - 1))</f>
        <v>2025-w05</v>
      </c>
      <c r="E622" t="str">
        <f t="shared" si="18"/>
        <v>2025</v>
      </c>
      <c r="F622" t="str">
        <f t="shared" si="19"/>
        <v>05</v>
      </c>
      <c r="G622" t="str" cm="1">
        <f t="array" ref="G622">_xlfn.TEXTJOIN(", ", TRUE, IF(ISNUMBER(SEARCH(Index!$A$8:$A$22, Articles_collection_modified!A622)), Index!$A$8:$A$22, ""))</f>
        <v>Sustainability</v>
      </c>
      <c r="H622" t="str" cm="1">
        <f t="array" ref="H622">IFERROR(INDEX(Index!$A$8:$A$22, MATCH(TRUE, ISNUMBER(SEARCH(Index!$A$8:$A$22, Articles_collection_modified!A622)), 0)), "")</f>
        <v>Sustainability</v>
      </c>
      <c r="I622" t="str" cm="1">
        <f t="array" ref="I622">IFERROR(INDEX(Index!$A$3:$A$5, MATCH(TRUE, ISNUMBER(SEARCH(Index!$A$3:$A$5, Articles_collection_modified!A622)), 0)), "")</f>
        <v>Technology</v>
      </c>
      <c r="J622" t="str" cm="1">
        <f t="array" ref="J622">IFERROR(INDEX(Index!$A$25:$A$69, MATCH(TRUE, ISNUMBER(SEARCH(Index!$A$25:$A$69, Articles_collection_modified!A622)), 0)), "")</f>
        <v>Energy Generation</v>
      </c>
      <c r="K622" t="str" cm="1">
        <f t="array" ref="K622">IFERROR(INDEX(Index!$C$3:$C$5, MATCH(TRUE, ISNUMBER(SEARCH(Index!$C$3:$C$5, Articles_collection_modified!A622)), 0)), "")</f>
        <v>H3</v>
      </c>
      <c r="L622" t="str" cm="1">
        <f t="array" ref="L622">_xlfn.TEXTJOIN(", ", TRUE, IF(ISNUMBER(SEARCH(Index!$C$8:$C$58, Articles_collection_modified!A622)), Index!$C$8:$C$58, ""))</f>
        <v>ES-3, NB-6</v>
      </c>
      <c r="M622" t="str" cm="1">
        <f t="array" ref="M622">_xlfn.TEXTJOIN(", ", TRUE, IFERROR(VLOOKUP(_xlfn.TEXTSPLIT(L622, ", "), Index!$C$8:$D$58, 2, FALSE), ""))</f>
        <v>Sustainable Energy System, Green Energy System</v>
      </c>
      <c r="N622" t="str" cm="1">
        <f t="array" ref="N622">_xlfn.TEXTJOIN(", ", TRUE, _xlfn.UNIQUE(_xlfn.FILTERXML("&lt;t&gt;&lt;s&gt;" &amp; SUBSTITUTE(_xlfn.TEXTJOIN(", ", TRUE, _xlfn.UNIQUE(_xlfn._xlws.FILTER(IFERROR(VLOOKUP(LEFT(_xlfn.TEXTSPLIT(L622, ", "), FIND("-", _xlfn.TEXTSPLIT(L622, ", ")) - 1), Index!$F$8:$G$13, 2, FALSE), ""), IFERROR(VLOOKUP(LEFT(_xlfn.TEXTSPLIT(L622, ", "), FIND("-", _xlfn.TEXTSPLIT(L622, ", ")) - 1), Index!$F$8:$G$13, 2, FALSE), "") &lt;&gt; ""))), ", ", "&lt;/s&gt;&lt;s&gt;") &amp; "&lt;/s&gt;&lt;/t&gt;", "//s[normalize-space()]")))</f>
        <v>Ecological Sustainability, New Business</v>
      </c>
      <c r="O622" t="str" cm="1">
        <f t="array" ref="O622">IFERROR(INDEX(Index!$C$8:$C$58, MATCH(TRUE, ISNUMBER(SEARCH(Index!$C$8:$C$58, Articles_collection_modified!A622)), 0)), "")</f>
        <v>ES-3</v>
      </c>
      <c r="P622" t="str">
        <f>IFERROR(VLOOKUP(LEFT(O622, FIND("-", O622)-1), Index!$F$8:$G$13, 2, FALSE), "Not Found")</f>
        <v>Ecological Sustainability</v>
      </c>
      <c r="Q622" t="str">
        <f>IFERROR(VLOOKUP(O622, Index!$C$8:$D$58, 2, FALSE), "Not Found")</f>
        <v>Sustainable Energy System</v>
      </c>
    </row>
    <row r="623" spans="1:17" x14ac:dyDescent="0.3">
      <c r="A623" t="str">
        <f>LEFT(Articles_collection_modified!A623, FIND(",", Articles_collection_modified!A623) - 1)</f>
        <v>Kleemann receives two German Design Awards | Industrial Vehicle Technology International</v>
      </c>
      <c r="B623" t="str">
        <f>MID(Articles_collection_modified!A623, FIND(",", Articles_collection_modified!A623) + 1, FIND(",", Articles_collection_modified!A623, FIND(",", Articles_collection_modified!A623) + 1) - FIND(",", Articles_collection_modified!A623) - 1)</f>
        <v>https://www.ivtinternational.com/news/construction/kleemann-receives-two-german-design-awards.html</v>
      </c>
      <c r="C623" t="str">
        <f>IF(ISNUMBER(FIND(", vol",Articles_collection_modified!A623)), MID(Articles_collection_modified!A623, FIND(", vol", Articles_collection_modified!A623) + 5, FIND(",", Articles_collection_modified!A623, FIND(", vol", Articles_collection_modified!A623) + 5) - FIND(", vol", Articles_collection_modified!A623) - 5), MID(Articles_collection_modified!A623, FIND(",vol", Articles_collection_modified!A623) + 4, FIND(",", Articles_collection_modified!A623, FIND(",vol", Articles_collection_modified!A623) + 4) - FIND(",vol",Articles_collection_modified!A623) - 4))</f>
        <v>8</v>
      </c>
      <c r="D623" t="str">
        <f>IF(ISNUMBER(FIND(", 20", Articles_collection_modified!A623)), MID(Articles_collection_modified!A623, FIND(", 20", Articles_collection_modified!A623) + 2, FIND(",", Articles_collection_modified!A623, FIND(", 20", Articles_collection_modified!A623) + 2) - FIND(", 20", Articles_collection_modified!A623) - 2), MID(Articles_collection_modified!A623, FIND(",20", Articles_collection_modified!A623) + 1, FIND(",", Articles_collection_modified!A623, FIND(",20", Articles_collection_modified!A623) + 1) - FIND(",20", Articles_collection_modified!A623) - 1))</f>
        <v>2025-w05</v>
      </c>
      <c r="E623" t="str">
        <f t="shared" si="18"/>
        <v>2025</v>
      </c>
      <c r="F623" t="str">
        <f t="shared" si="19"/>
        <v>05</v>
      </c>
      <c r="G623" t="str" cm="1">
        <f t="array" ref="G623">_xlfn.TEXTJOIN(", ", TRUE, IF(ISNUMBER(SEARCH(Index!$A$8:$A$22, Articles_collection_modified!A623)), Index!$A$8:$A$22, ""))</f>
        <v>Mobile</v>
      </c>
      <c r="H623" t="str" cm="1">
        <f t="array" ref="H623">IFERROR(INDEX(Index!$A$8:$A$22, MATCH(TRUE, ISNUMBER(SEARCH(Index!$A$8:$A$22, Articles_collection_modified!A623)), 0)), "")</f>
        <v>Mobile</v>
      </c>
      <c r="I623" t="str" cm="1">
        <f t="array" ref="I623">IFERROR(INDEX(Index!$A$3:$A$5, MATCH(TRUE, ISNUMBER(SEARCH(Index!$A$3:$A$5, Articles_collection_modified!A623)), 0)), "")</f>
        <v>product release</v>
      </c>
      <c r="J623" t="str" cm="1">
        <f t="array" ref="J623">IFERROR(INDEX(Index!$A$25:$A$69, MATCH(TRUE, ISNUMBER(SEARCH(Index!$A$25:$A$69, Articles_collection_modified!A623)), 0)), "")</f>
        <v>System</v>
      </c>
      <c r="K623" t="str" cm="1">
        <f t="array" ref="K623">IFERROR(INDEX(Index!$C$3:$C$5, MATCH(TRUE, ISNUMBER(SEARCH(Index!$C$3:$C$5, Articles_collection_modified!A623)), 0)), "")</f>
        <v>H1</v>
      </c>
      <c r="L623" t="str" cm="1">
        <f t="array" ref="L623">_xlfn.TEXTJOIN(", ", TRUE, IF(ISNUMBER(SEARCH(Index!$C$8:$C$58, Articles_collection_modified!A623)), Index!$C$8:$C$58, ""))</f>
        <v>ES-2, HA-8</v>
      </c>
      <c r="M623" t="str" cm="1">
        <f t="array" ref="M623">_xlfn.TEXTJOIN(", ", TRUE, IFERROR(VLOOKUP(_xlfn.TEXTSPLIT(L623, ", "), Index!$C$8:$D$58, 2, FALSE), ""))</f>
        <v>Enhanced Emission Policy, Sustainable Mining</v>
      </c>
      <c r="N623" t="str" cm="1">
        <f t="array" ref="N623">_xlfn.TEXTJOIN(", ", TRUE, _xlfn.UNIQUE(_xlfn.FILTERXML("&lt;t&gt;&lt;s&gt;" &amp; SUBSTITUTE(_xlfn.TEXTJOIN(", ", TRUE, _xlfn.UNIQUE(_xlfn._xlws.FILTER(IFERROR(VLOOKUP(LEFT(_xlfn.TEXTSPLIT(L623, ", "), FIND("-", _xlfn.TEXTSPLIT(L623, ", ")) - 1), Index!$F$8:$G$13, 2, FALSE), ""), IFERROR(VLOOKUP(LEFT(_xlfn.TEXTSPLIT(L623, ", "), FIND("-", _xlfn.TEXTSPLIT(L623, ", ")) - 1), Index!$F$8:$G$13, 2, FALSE), "") &lt;&gt; ""))), ", ", "&lt;/s&gt;&lt;s&gt;") &amp; "&lt;/s&gt;&lt;/t&gt;", "//s[normalize-space()]")))</f>
        <v>Ecological Sustainability, Hydraulic Applications Ecosystem</v>
      </c>
      <c r="O623" t="str" cm="1">
        <f t="array" ref="O623">IFERROR(INDEX(Index!$C$8:$C$58, MATCH(TRUE, ISNUMBER(SEARCH(Index!$C$8:$C$58, Articles_collection_modified!A623)), 0)), "")</f>
        <v>ES-2</v>
      </c>
      <c r="P623" t="str">
        <f>IFERROR(VLOOKUP(LEFT(O623, FIND("-", O623)-1), Index!$F$8:$G$13, 2, FALSE), "Not Found")</f>
        <v>Ecological Sustainability</v>
      </c>
      <c r="Q623" t="str">
        <f>IFERROR(VLOOKUP(O623, Index!$C$8:$D$58, 2, FALSE), "Not Found")</f>
        <v>Enhanced Emission Policy</v>
      </c>
    </row>
    <row r="624" spans="1:17" x14ac:dyDescent="0.3">
      <c r="A624" t="str">
        <f>LEFT(Articles_collection_modified!A624, FIND(",", Articles_collection_modified!A624) - 1)</f>
        <v>HX90A Tops Hyundai's Compact Excavator Line : CEG</v>
      </c>
      <c r="B624" t="str">
        <f>MID(Articles_collection_modified!A624, FIND(",", Articles_collection_modified!A624) + 1, FIND(",", Articles_collection_modified!A624, FIND(",", Articles_collection_modified!A624) + 1) - FIND(",", Articles_collection_modified!A624) - 1)</f>
        <v>https://www.constructionequipmentguide.com/hx90a-tops-hyundais-compact-excavator-line/67116</v>
      </c>
      <c r="C624" t="str">
        <f>IF(ISNUMBER(FIND(", vol",Articles_collection_modified!A624)), MID(Articles_collection_modified!A624, FIND(", vol", Articles_collection_modified!A624) + 5, FIND(",", Articles_collection_modified!A624, FIND(", vol", Articles_collection_modified!A624) + 5) - FIND(", vol", Articles_collection_modified!A624) - 5), MID(Articles_collection_modified!A624, FIND(",vol", Articles_collection_modified!A624) + 4, FIND(",", Articles_collection_modified!A624, FIND(",vol", Articles_collection_modified!A624) + 4) - FIND(",vol",Articles_collection_modified!A624) - 4))</f>
        <v>8</v>
      </c>
      <c r="D624" t="str">
        <f>IF(ISNUMBER(FIND(", 20", Articles_collection_modified!A624)), MID(Articles_collection_modified!A624, FIND(", 20", Articles_collection_modified!A624) + 2, FIND(",", Articles_collection_modified!A624, FIND(", 20", Articles_collection_modified!A624) + 2) - FIND(", 20", Articles_collection_modified!A624) - 2), MID(Articles_collection_modified!A624, FIND(",20", Articles_collection_modified!A624) + 1, FIND(",", Articles_collection_modified!A624, FIND(",20", Articles_collection_modified!A624) + 1) - FIND(",20", Articles_collection_modified!A624) - 1))</f>
        <v>2025-w05</v>
      </c>
      <c r="E624" t="str">
        <f t="shared" si="18"/>
        <v>2025</v>
      </c>
      <c r="F624" t="str">
        <f t="shared" si="19"/>
        <v>05</v>
      </c>
      <c r="G624" t="str" cm="1">
        <f t="array" ref="G624">_xlfn.TEXTJOIN(", ", TRUE, IF(ISNUMBER(SEARCH(Index!$A$8:$A$22, Articles_collection_modified!A624)), Index!$A$8:$A$22, ""))</f>
        <v>Mobile</v>
      </c>
      <c r="H624" t="str" cm="1">
        <f t="array" ref="H624">IFERROR(INDEX(Index!$A$8:$A$22, MATCH(TRUE, ISNUMBER(SEARCH(Index!$A$8:$A$22, Articles_collection_modified!A624)), 0)), "")</f>
        <v>Mobile</v>
      </c>
      <c r="I624" t="str" cm="1">
        <f t="array" ref="I624">IFERROR(INDEX(Index!$A$3:$A$5, MATCH(TRUE, ISNUMBER(SEARCH(Index!$A$3:$A$5, Articles_collection_modified!A624)), 0)), "")</f>
        <v>product release</v>
      </c>
      <c r="J624" t="str" cm="1">
        <f t="array" ref="J624">IFERROR(INDEX(Index!$A$25:$A$69, MATCH(TRUE, ISNUMBER(SEARCH(Index!$A$25:$A$69, Articles_collection_modified!A624)), 0)), "")</f>
        <v>System</v>
      </c>
      <c r="K624" t="str" cm="1">
        <f t="array" ref="K624">IFERROR(INDEX(Index!$C$3:$C$5, MATCH(TRUE, ISNUMBER(SEARCH(Index!$C$3:$C$5, Articles_collection_modified!A624)), 0)), "")</f>
        <v>H1</v>
      </c>
      <c r="L624" t="str" cm="1">
        <f t="array" ref="L624">_xlfn.TEXTJOIN(", ", TRUE, IF(ISNUMBER(SEARCH(Index!$C$8:$C$58, Articles_collection_modified!A624)), Index!$C$8:$C$58, ""))</f>
        <v>HA-1</v>
      </c>
      <c r="M624" t="str" cm="1">
        <f t="array" ref="M624">_xlfn.TEXTJOIN(", ", TRUE, IFERROR(VLOOKUP(_xlfn.TEXTSPLIT(L624, ", "), Index!$C$8:$D$58, 2, FALSE), ""))</f>
        <v>Green &amp; Connected Construction site</v>
      </c>
      <c r="N624" t="str" cm="1">
        <f t="array" ref="N624">_xlfn.TEXTJOIN(", ", TRUE, _xlfn.UNIQUE(_xlfn.FILTERXML("&lt;t&gt;&lt;s&gt;" &amp; SUBSTITUTE(_xlfn.TEXTJOIN(", ", TRUE, _xlfn.UNIQUE(_xlfn._xlws.FILTER(IFERROR(VLOOKUP(LEFT(_xlfn.TEXTSPLIT(L624, ", "), FIND("-", _xlfn.TEXTSPLIT(L624, ", ")) - 1), Index!$F$8:$G$13, 2, FALSE), ""), IFERROR(VLOOKUP(LEFT(_xlfn.TEXTSPLIT(L624, ", "), FIND("-", _xlfn.TEXTSPLIT(L624, ", ")) - 1), Index!$F$8:$G$13, 2, FALSE), "") &lt;&gt; ""))), ", ", "&lt;/s&gt;&lt;s&gt;") &amp; "&lt;/s&gt;&lt;/t&gt;", "//s[normalize-space()]")))</f>
        <v>Hydraulic Applications Ecosystem</v>
      </c>
      <c r="O624" t="str" cm="1">
        <f t="array" ref="O624">IFERROR(INDEX(Index!$C$8:$C$58, MATCH(TRUE, ISNUMBER(SEARCH(Index!$C$8:$C$58, Articles_collection_modified!A624)), 0)), "")</f>
        <v>HA-1</v>
      </c>
      <c r="P624" t="str">
        <f>IFERROR(VLOOKUP(LEFT(O624, FIND("-", O624)-1), Index!$F$8:$G$13, 2, FALSE), "Not Found")</f>
        <v>Hydraulic Applications Ecosystem</v>
      </c>
      <c r="Q624" t="str">
        <f>IFERROR(VLOOKUP(O624, Index!$C$8:$D$58, 2, FALSE), "Not Found")</f>
        <v>Green &amp; Connected Construction site</v>
      </c>
    </row>
    <row r="625" spans="1:17" x14ac:dyDescent="0.3">
      <c r="A625" t="str">
        <f>LEFT(Articles_collection_modified!A625, FIND(",", Articles_collection_modified!A625) - 1)</f>
        <v>Ireland Hires BVG Associates to Assess Potential to Deploy Floating Wind at Scale</v>
      </c>
      <c r="B625" t="str">
        <f>MID(Articles_collection_modified!A625, FIND(",", Articles_collection_modified!A625) + 1, FIND(",", Articles_collection_modified!A625, FIND(",", Articles_collection_modified!A625) + 1) - FIND(",", Articles_collection_modified!A625) - 1)</f>
        <v>https://www.offshorewind.biz/2025/01/29/ireland-hires-bvg-associates-to-assess-potential-to-deploy-floating-wind-at-scale/</v>
      </c>
      <c r="C625" t="str">
        <f>IF(ISNUMBER(FIND(", vol",Articles_collection_modified!A625)), MID(Articles_collection_modified!A625, FIND(", vol", Articles_collection_modified!A625) + 5, FIND(",", Articles_collection_modified!A625, FIND(", vol", Articles_collection_modified!A625) + 5) - FIND(", vol", Articles_collection_modified!A625) - 5), MID(Articles_collection_modified!A625, FIND(",vol", Articles_collection_modified!A625) + 4, FIND(",", Articles_collection_modified!A625, FIND(",vol", Articles_collection_modified!A625) + 4) - FIND(",vol",Articles_collection_modified!A625) - 4))</f>
        <v>8</v>
      </c>
      <c r="D625" t="str">
        <f>IF(ISNUMBER(FIND(", 20", Articles_collection_modified!A625)), MID(Articles_collection_modified!A625, FIND(", 20", Articles_collection_modified!A625) + 2, FIND(",", Articles_collection_modified!A625, FIND(", 20", Articles_collection_modified!A625) + 2) - FIND(", 20", Articles_collection_modified!A625) - 2), MID(Articles_collection_modified!A625, FIND(",20", Articles_collection_modified!A625) + 1, FIND(",", Articles_collection_modified!A625, FIND(",20", Articles_collection_modified!A625) + 1) - FIND(",20", Articles_collection_modified!A625) - 1))</f>
        <v>2025-w05</v>
      </c>
      <c r="E625" t="str">
        <f t="shared" si="18"/>
        <v>2025</v>
      </c>
      <c r="F625" t="str">
        <f t="shared" si="19"/>
        <v>05</v>
      </c>
      <c r="G625" t="str" cm="1">
        <f t="array" ref="G625">_xlfn.TEXTJOIN(", ", TRUE, IF(ISNUMBER(SEARCH(Index!$A$8:$A$22, Articles_collection_modified!A625)), Index!$A$8:$A$22, ""))</f>
        <v>Industrial applications</v>
      </c>
      <c r="H625" t="str" cm="1">
        <f t="array" ref="H625">IFERROR(INDEX(Index!$A$8:$A$22, MATCH(TRUE, ISNUMBER(SEARCH(Index!$A$8:$A$22, Articles_collection_modified!A625)), 0)), "")</f>
        <v>Industrial applications</v>
      </c>
      <c r="I625" t="str" cm="1">
        <f t="array" ref="I625">IFERROR(INDEX(Index!$A$3:$A$5, MATCH(TRUE, ISNUMBER(SEARCH(Index!$A$3:$A$5, Articles_collection_modified!A625)), 0)), "")</f>
        <v>SEEP</v>
      </c>
      <c r="J625" t="str" cm="1">
        <f t="array" ref="J625">IFERROR(INDEX(Index!$A$25:$A$69, MATCH(TRUE, ISNUMBER(SEARCH(Index!$A$25:$A$69, Articles_collection_modified!A625)), 0)), "")</f>
        <v>market development</v>
      </c>
      <c r="K625" t="str" cm="1">
        <f t="array" ref="K625">IFERROR(INDEX(Index!$C$3:$C$5, MATCH(TRUE, ISNUMBER(SEARCH(Index!$C$3:$C$5, Articles_collection_modified!A625)), 0)), "")</f>
        <v>H3</v>
      </c>
      <c r="L625" t="str" cm="1">
        <f t="array" ref="L625">_xlfn.TEXTJOIN(", ", TRUE, IF(ISNUMBER(SEARCH(Index!$C$8:$C$58, Articles_collection_modified!A625)), Index!$C$8:$C$58, ""))</f>
        <v>HA-2, NB-6</v>
      </c>
      <c r="M625" t="str" cm="1">
        <f t="array" ref="M625">_xlfn.TEXTJOIN(", ", TRUE, IFERROR(VLOOKUP(_xlfn.TEXTSPLIT(L625, ", "), Index!$C$8:$D$58, 2, FALSE), ""))</f>
        <v>Advanced Wind Power, Green Energy System</v>
      </c>
      <c r="N625" t="str" cm="1">
        <f t="array" ref="N625">_xlfn.TEXTJOIN(", ", TRUE, _xlfn.UNIQUE(_xlfn.FILTERXML("&lt;t&gt;&lt;s&gt;" &amp; SUBSTITUTE(_xlfn.TEXTJOIN(", ", TRUE, _xlfn.UNIQUE(_xlfn._xlws.FILTER(IFERROR(VLOOKUP(LEFT(_xlfn.TEXTSPLIT(L625, ", "), FIND("-", _xlfn.TEXTSPLIT(L625, ", ")) - 1), Index!$F$8:$G$13, 2, FALSE), ""), IFERROR(VLOOKUP(LEFT(_xlfn.TEXTSPLIT(L625, ", "), FIND("-", _xlfn.TEXTSPLIT(L625, ", ")) - 1), Index!$F$8:$G$13, 2, FALSE), "") &lt;&gt; ""))), ", ", "&lt;/s&gt;&lt;s&gt;") &amp; "&lt;/s&gt;&lt;/t&gt;", "//s[normalize-space()]")))</f>
        <v>Hydraulic Applications Ecosystem, New Business</v>
      </c>
      <c r="O625" t="str" cm="1">
        <f t="array" ref="O625">IFERROR(INDEX(Index!$C$8:$C$58, MATCH(TRUE, ISNUMBER(SEARCH(Index!$C$8:$C$58, Articles_collection_modified!A625)), 0)), "")</f>
        <v>HA-2</v>
      </c>
      <c r="P625" t="str">
        <f>IFERROR(VLOOKUP(LEFT(O625, FIND("-", O625)-1), Index!$F$8:$G$13, 2, FALSE), "Not Found")</f>
        <v>Hydraulic Applications Ecosystem</v>
      </c>
      <c r="Q625" t="str">
        <f>IFERROR(VLOOKUP(O625, Index!$C$8:$D$58, 2, FALSE), "Not Found")</f>
        <v>Advanced Wind Power</v>
      </c>
    </row>
    <row r="626" spans="1:17" x14ac:dyDescent="0.3">
      <c r="A626" t="str">
        <f>LEFT(Articles_collection_modified!A626, FIND(",", Articles_collection_modified!A626) - 1)</f>
        <v>Enercon launches E-138 turbine variant</v>
      </c>
      <c r="B626" t="str">
        <f>MID(Articles_collection_modified!A626, FIND(",", Articles_collection_modified!A626) + 1, FIND(",", Articles_collection_modified!A626, FIND(",", Articles_collection_modified!A626) + 1) - FIND(",", Articles_collection_modified!A626) - 1)</f>
        <v>https://renews.biz/98435/enercon-launches-strong-winds-turbine/</v>
      </c>
      <c r="C626" t="str">
        <f>IF(ISNUMBER(FIND(", vol",Articles_collection_modified!A626)), MID(Articles_collection_modified!A626, FIND(", vol", Articles_collection_modified!A626) + 5, FIND(",", Articles_collection_modified!A626, FIND(", vol", Articles_collection_modified!A626) + 5) - FIND(", vol", Articles_collection_modified!A626) - 5), MID(Articles_collection_modified!A626, FIND(",vol", Articles_collection_modified!A626) + 4, FIND(",", Articles_collection_modified!A626, FIND(",vol", Articles_collection_modified!A626) + 4) - FIND(",vol",Articles_collection_modified!A626) - 4))</f>
        <v>8</v>
      </c>
      <c r="D626" t="str">
        <f>IF(ISNUMBER(FIND(", 20", Articles_collection_modified!A626)), MID(Articles_collection_modified!A626, FIND(", 20", Articles_collection_modified!A626) + 2, FIND(",", Articles_collection_modified!A626, FIND(", 20", Articles_collection_modified!A626) + 2) - FIND(", 20", Articles_collection_modified!A626) - 2), MID(Articles_collection_modified!A626, FIND(",20", Articles_collection_modified!A626) + 1, FIND(",", Articles_collection_modified!A626, FIND(",20", Articles_collection_modified!A626) + 1) - FIND(",20", Articles_collection_modified!A626) - 1))</f>
        <v>2025-w05</v>
      </c>
      <c r="E626" t="str">
        <f t="shared" si="18"/>
        <v>2025</v>
      </c>
      <c r="F626" t="str">
        <f t="shared" si="19"/>
        <v>05</v>
      </c>
      <c r="G626" t="str" cm="1">
        <f t="array" ref="G626">_xlfn.TEXTJOIN(", ", TRUE, IF(ISNUMBER(SEARCH(Index!$A$8:$A$22, Articles_collection_modified!A626)), Index!$A$8:$A$22, ""))</f>
        <v>Industrial applications</v>
      </c>
      <c r="H626" t="str" cm="1">
        <f t="array" ref="H626">IFERROR(INDEX(Index!$A$8:$A$22, MATCH(TRUE, ISNUMBER(SEARCH(Index!$A$8:$A$22, Articles_collection_modified!A626)), 0)), "")</f>
        <v>Industrial applications</v>
      </c>
      <c r="I626" t="str" cm="1">
        <f t="array" ref="I626">IFERROR(INDEX(Index!$A$3:$A$5, MATCH(TRUE, ISNUMBER(SEARCH(Index!$A$3:$A$5, Articles_collection_modified!A626)), 0)), "")</f>
        <v>product release</v>
      </c>
      <c r="J626" t="str" cm="1">
        <f t="array" ref="J626">IFERROR(INDEX(Index!$A$25:$A$69, MATCH(TRUE, ISNUMBER(SEARCH(Index!$A$25:$A$69, Articles_collection_modified!A626)), 0)), "")</f>
        <v>System</v>
      </c>
      <c r="K626" t="str" cm="1">
        <f t="array" ref="K626">IFERROR(INDEX(Index!$C$3:$C$5, MATCH(TRUE, ISNUMBER(SEARCH(Index!$C$3:$C$5, Articles_collection_modified!A626)), 0)), "")</f>
        <v>H1</v>
      </c>
      <c r="L626" t="str" cm="1">
        <f t="array" ref="L626">_xlfn.TEXTJOIN(", ", TRUE, IF(ISNUMBER(SEARCH(Index!$C$8:$C$58, Articles_collection_modified!A626)), Index!$C$8:$C$58, ""))</f>
        <v>HA-2</v>
      </c>
      <c r="M626" t="str" cm="1">
        <f t="array" ref="M626">_xlfn.TEXTJOIN(", ", TRUE, IFERROR(VLOOKUP(_xlfn.TEXTSPLIT(L626, ", "), Index!$C$8:$D$58, 2, FALSE), ""))</f>
        <v>Advanced Wind Power</v>
      </c>
      <c r="N626" t="str" cm="1">
        <f t="array" ref="N626">_xlfn.TEXTJOIN(", ", TRUE, _xlfn.UNIQUE(_xlfn.FILTERXML("&lt;t&gt;&lt;s&gt;" &amp; SUBSTITUTE(_xlfn.TEXTJOIN(", ", TRUE, _xlfn.UNIQUE(_xlfn._xlws.FILTER(IFERROR(VLOOKUP(LEFT(_xlfn.TEXTSPLIT(L626, ", "), FIND("-", _xlfn.TEXTSPLIT(L626, ", ")) - 1), Index!$F$8:$G$13, 2, FALSE), ""), IFERROR(VLOOKUP(LEFT(_xlfn.TEXTSPLIT(L626, ", "), FIND("-", _xlfn.TEXTSPLIT(L626, ", ")) - 1), Index!$F$8:$G$13, 2, FALSE), "") &lt;&gt; ""))), ", ", "&lt;/s&gt;&lt;s&gt;") &amp; "&lt;/s&gt;&lt;/t&gt;", "//s[normalize-space()]")))</f>
        <v>Hydraulic Applications Ecosystem</v>
      </c>
      <c r="O626" t="str" cm="1">
        <f t="array" ref="O626">IFERROR(INDEX(Index!$C$8:$C$58, MATCH(TRUE, ISNUMBER(SEARCH(Index!$C$8:$C$58, Articles_collection_modified!A626)), 0)), "")</f>
        <v>HA-2</v>
      </c>
      <c r="P626" t="str">
        <f>IFERROR(VLOOKUP(LEFT(O626, FIND("-", O626)-1), Index!$F$8:$G$13, 2, FALSE), "Not Found")</f>
        <v>Hydraulic Applications Ecosystem</v>
      </c>
      <c r="Q626" t="str">
        <f>IFERROR(VLOOKUP(O626, Index!$C$8:$D$58, 2, FALSE), "Not Found")</f>
        <v>Advanced Wind Power</v>
      </c>
    </row>
    <row r="627" spans="1:17" x14ac:dyDescent="0.3">
      <c r="A627" t="str">
        <f>LEFT(Articles_collection_modified!A627, FIND(",", Articles_collection_modified!A627) - 1)</f>
        <v>International Mining | Sandvik launches new intelligent single-boom underground drill</v>
      </c>
      <c r="B627" t="str">
        <f>MID(Articles_collection_modified!A627, FIND(",", Articles_collection_modified!A627) + 1, FIND(",", Articles_collection_modified!A627, FIND(",", Articles_collection_modified!A627) + 1) - FIND(",", Articles_collection_modified!A627) - 1)</f>
        <v>https://im-mining.com/2025/01/29/sandvik-launches-new-intelligent-single-boom-underground-drill/</v>
      </c>
      <c r="C627" t="str">
        <f>IF(ISNUMBER(FIND(", vol",Articles_collection_modified!A627)), MID(Articles_collection_modified!A627, FIND(", vol", Articles_collection_modified!A627) + 5, FIND(",", Articles_collection_modified!A627, FIND(", vol", Articles_collection_modified!A627) + 5) - FIND(", vol", Articles_collection_modified!A627) - 5), MID(Articles_collection_modified!A627, FIND(",vol", Articles_collection_modified!A627) + 4, FIND(",", Articles_collection_modified!A627, FIND(",vol", Articles_collection_modified!A627) + 4) - FIND(",vol",Articles_collection_modified!A627) - 4))</f>
        <v>8</v>
      </c>
      <c r="D627" t="str">
        <f>IF(ISNUMBER(FIND(", 20", Articles_collection_modified!A627)), MID(Articles_collection_modified!A627, FIND(", 20", Articles_collection_modified!A627) + 2, FIND(",", Articles_collection_modified!A627, FIND(", 20", Articles_collection_modified!A627) + 2) - FIND(", 20", Articles_collection_modified!A627) - 2), MID(Articles_collection_modified!A627, FIND(",20", Articles_collection_modified!A627) + 1, FIND(",", Articles_collection_modified!A627, FIND(",20", Articles_collection_modified!A627) + 1) - FIND(",20", Articles_collection_modified!A627) - 1))</f>
        <v>2025-w05</v>
      </c>
      <c r="E627" t="str">
        <f t="shared" si="18"/>
        <v>2025</v>
      </c>
      <c r="F627" t="str">
        <f t="shared" si="19"/>
        <v>05</v>
      </c>
      <c r="G627" t="str" cm="1">
        <f t="array" ref="G627">_xlfn.TEXTJOIN(", ", TRUE, IF(ISNUMBER(SEARCH(Index!$A$8:$A$22, Articles_collection_modified!A627)), Index!$A$8:$A$22, ""))</f>
        <v>Mobile</v>
      </c>
      <c r="H627" t="str" cm="1">
        <f t="array" ref="H627">IFERROR(INDEX(Index!$A$8:$A$22, MATCH(TRUE, ISNUMBER(SEARCH(Index!$A$8:$A$22, Articles_collection_modified!A627)), 0)), "")</f>
        <v>Mobile</v>
      </c>
      <c r="I627" t="str" cm="1">
        <f t="array" ref="I627">IFERROR(INDEX(Index!$A$3:$A$5, MATCH(TRUE, ISNUMBER(SEARCH(Index!$A$3:$A$5, Articles_collection_modified!A627)), 0)), "")</f>
        <v>product release</v>
      </c>
      <c r="J627" t="str" cm="1">
        <f t="array" ref="J627">IFERROR(INDEX(Index!$A$25:$A$69, MATCH(TRUE, ISNUMBER(SEARCH(Index!$A$25:$A$69, Articles_collection_modified!A627)), 0)), "")</f>
        <v>System</v>
      </c>
      <c r="K627" t="str" cm="1">
        <f t="array" ref="K627">IFERROR(INDEX(Index!$C$3:$C$5, MATCH(TRUE, ISNUMBER(SEARCH(Index!$C$3:$C$5, Articles_collection_modified!A627)), 0)), "")</f>
        <v>H1</v>
      </c>
      <c r="L627" t="str" cm="1">
        <f t="array" ref="L627">_xlfn.TEXTJOIN(", ", TRUE, IF(ISNUMBER(SEARCH(Index!$C$8:$C$58, Articles_collection_modified!A627)), Index!$C$8:$C$58, ""))</f>
        <v>HA-8</v>
      </c>
      <c r="M627" t="str" cm="1">
        <f t="array" ref="M627">_xlfn.TEXTJOIN(", ", TRUE, IFERROR(VLOOKUP(_xlfn.TEXTSPLIT(L627, ", "), Index!$C$8:$D$58, 2, FALSE), ""))</f>
        <v>Sustainable Mining</v>
      </c>
      <c r="N627" t="str" cm="1">
        <f t="array" ref="N627">_xlfn.TEXTJOIN(", ", TRUE, _xlfn.UNIQUE(_xlfn.FILTERXML("&lt;t&gt;&lt;s&gt;" &amp; SUBSTITUTE(_xlfn.TEXTJOIN(", ", TRUE, _xlfn.UNIQUE(_xlfn._xlws.FILTER(IFERROR(VLOOKUP(LEFT(_xlfn.TEXTSPLIT(L627, ", "), FIND("-", _xlfn.TEXTSPLIT(L627, ", ")) - 1), Index!$F$8:$G$13, 2, FALSE), ""), IFERROR(VLOOKUP(LEFT(_xlfn.TEXTSPLIT(L627, ", "), FIND("-", _xlfn.TEXTSPLIT(L627, ", ")) - 1), Index!$F$8:$G$13, 2, FALSE), "") &lt;&gt; ""))), ", ", "&lt;/s&gt;&lt;s&gt;") &amp; "&lt;/s&gt;&lt;/t&gt;", "//s[normalize-space()]")))</f>
        <v>Hydraulic Applications Ecosystem</v>
      </c>
      <c r="O627" t="str" cm="1">
        <f t="array" ref="O627">IFERROR(INDEX(Index!$C$8:$C$58, MATCH(TRUE, ISNUMBER(SEARCH(Index!$C$8:$C$58, Articles_collection_modified!A627)), 0)), "")</f>
        <v>HA-8</v>
      </c>
      <c r="P627" t="str">
        <f>IFERROR(VLOOKUP(LEFT(O627, FIND("-", O627)-1), Index!$F$8:$G$13, 2, FALSE), "Not Found")</f>
        <v>Hydraulic Applications Ecosystem</v>
      </c>
      <c r="Q627" t="str">
        <f>IFERROR(VLOOKUP(O627, Index!$C$8:$D$58, 2, FALSE), "Not Found")</f>
        <v>Sustainable Mining</v>
      </c>
    </row>
    <row r="628" spans="1:17" x14ac:dyDescent="0.3">
      <c r="A628" t="str">
        <f>LEFT(Articles_collection_modified!A628, FIND(",", Articles_collection_modified!A628) - 1)</f>
        <v>Report: Offshore wind supply chain faces pressure as energy targets loom | Wind Systems Magazine</v>
      </c>
      <c r="B628" t="str">
        <f>MID(Articles_collection_modified!A628, FIND(",", Articles_collection_modified!A628) + 1, FIND(",", Articles_collection_modified!A628, FIND(",", Articles_collection_modified!A628) + 1) - FIND(",", Articles_collection_modified!A628) - 1)</f>
        <v>https://www.windsystemsmag.com/news/report-offshore-wind-supply-chain-faces-pressure-as-energy-targets-loom/</v>
      </c>
      <c r="C628" t="str">
        <f>IF(ISNUMBER(FIND(", vol",Articles_collection_modified!A628)), MID(Articles_collection_modified!A628, FIND(", vol", Articles_collection_modified!A628) + 5, FIND(",", Articles_collection_modified!A628, FIND(", vol", Articles_collection_modified!A628) + 5) - FIND(", vol", Articles_collection_modified!A628) - 5), MID(Articles_collection_modified!A628, FIND(",vol", Articles_collection_modified!A628) + 4, FIND(",", Articles_collection_modified!A628, FIND(",vol", Articles_collection_modified!A628) + 4) - FIND(",vol",Articles_collection_modified!A628) - 4))</f>
        <v>8</v>
      </c>
      <c r="D628" t="str">
        <f>IF(ISNUMBER(FIND(", 20", Articles_collection_modified!A628)), MID(Articles_collection_modified!A628, FIND(", 20", Articles_collection_modified!A628) + 2, FIND(",", Articles_collection_modified!A628, FIND(", 20", Articles_collection_modified!A628) + 2) - FIND(", 20", Articles_collection_modified!A628) - 2), MID(Articles_collection_modified!A628, FIND(",20", Articles_collection_modified!A628) + 1, FIND(",", Articles_collection_modified!A628, FIND(",20", Articles_collection_modified!A628) + 1) - FIND(",20", Articles_collection_modified!A628) - 1))</f>
        <v>2025-w05</v>
      </c>
      <c r="E628" t="str">
        <f t="shared" si="18"/>
        <v>2025</v>
      </c>
      <c r="F628" t="str">
        <f t="shared" si="19"/>
        <v>05</v>
      </c>
      <c r="G628" t="str" cm="1">
        <f t="array" ref="G628">_xlfn.TEXTJOIN(", ", TRUE, IF(ISNUMBER(SEARCH(Index!$A$8:$A$22, Articles_collection_modified!A628)), Index!$A$8:$A$22, ""))</f>
        <v>Industrial applications</v>
      </c>
      <c r="H628" t="str" cm="1">
        <f t="array" ref="H628">IFERROR(INDEX(Index!$A$8:$A$22, MATCH(TRUE, ISNUMBER(SEARCH(Index!$A$8:$A$22, Articles_collection_modified!A628)), 0)), "")</f>
        <v>Industrial applications</v>
      </c>
      <c r="I628" t="str" cm="1">
        <f t="array" ref="I628">IFERROR(INDEX(Index!$A$3:$A$5, MATCH(TRUE, ISNUMBER(SEARCH(Index!$A$3:$A$5, Articles_collection_modified!A628)), 0)), "")</f>
        <v>SEEP</v>
      </c>
      <c r="J628" t="str" cm="1">
        <f t="array" ref="J628">IFERROR(INDEX(Index!$A$25:$A$69, MATCH(TRUE, ISNUMBER(SEARCH(Index!$A$25:$A$69, Articles_collection_modified!A628)), 0)), "")</f>
        <v>market development</v>
      </c>
      <c r="K628" t="str" cm="1">
        <f t="array" ref="K628">IFERROR(INDEX(Index!$C$3:$C$5, MATCH(TRUE, ISNUMBER(SEARCH(Index!$C$3:$C$5, Articles_collection_modified!A628)), 0)), "")</f>
        <v>H2</v>
      </c>
      <c r="L628" t="str" cm="1">
        <f t="array" ref="L628">_xlfn.TEXTJOIN(", ", TRUE, IF(ISNUMBER(SEARCH(Index!$C$8:$C$58, Articles_collection_modified!A628)), Index!$C$8:$C$58, ""))</f>
        <v>HA-2</v>
      </c>
      <c r="M628" t="str" cm="1">
        <f t="array" ref="M628">_xlfn.TEXTJOIN(", ", TRUE, IFERROR(VLOOKUP(_xlfn.TEXTSPLIT(L628, ", "), Index!$C$8:$D$58, 2, FALSE), ""))</f>
        <v>Advanced Wind Power</v>
      </c>
      <c r="N628" t="str" cm="1">
        <f t="array" ref="N628">_xlfn.TEXTJOIN(", ", TRUE, _xlfn.UNIQUE(_xlfn.FILTERXML("&lt;t&gt;&lt;s&gt;" &amp; SUBSTITUTE(_xlfn.TEXTJOIN(", ", TRUE, _xlfn.UNIQUE(_xlfn._xlws.FILTER(IFERROR(VLOOKUP(LEFT(_xlfn.TEXTSPLIT(L628, ", "), FIND("-", _xlfn.TEXTSPLIT(L628, ", ")) - 1), Index!$F$8:$G$13, 2, FALSE), ""), IFERROR(VLOOKUP(LEFT(_xlfn.TEXTSPLIT(L628, ", "), FIND("-", _xlfn.TEXTSPLIT(L628, ", ")) - 1), Index!$F$8:$G$13, 2, FALSE), "") &lt;&gt; ""))), ", ", "&lt;/s&gt;&lt;s&gt;") &amp; "&lt;/s&gt;&lt;/t&gt;", "//s[normalize-space()]")))</f>
        <v>Hydraulic Applications Ecosystem</v>
      </c>
      <c r="O628" t="str" cm="1">
        <f t="array" ref="O628">IFERROR(INDEX(Index!$C$8:$C$58, MATCH(TRUE, ISNUMBER(SEARCH(Index!$C$8:$C$58, Articles_collection_modified!A628)), 0)), "")</f>
        <v>HA-2</v>
      </c>
      <c r="P628" t="str">
        <f>IFERROR(VLOOKUP(LEFT(O628, FIND("-", O628)-1), Index!$F$8:$G$13, 2, FALSE), "Not Found")</f>
        <v>Hydraulic Applications Ecosystem</v>
      </c>
      <c r="Q628" t="str">
        <f>IFERROR(VLOOKUP(O628, Index!$C$8:$D$58, 2, FALSE), "Not Found")</f>
        <v>Advanced Wind Power</v>
      </c>
    </row>
    <row r="629" spans="1:17" x14ac:dyDescent="0.3">
      <c r="A629" t="str">
        <f>LEFT(Articles_collection_modified!A629, FIND(",", Articles_collection_modified!A629) - 1)</f>
        <v>Vestas receives order for Germany offshore wind project | Wind Systems Magazine</v>
      </c>
      <c r="B629" t="str">
        <f>MID(Articles_collection_modified!A629, FIND(",", Articles_collection_modified!A629) + 1, FIND(",", Articles_collection_modified!A629, FIND(",", Articles_collection_modified!A629) + 1) - FIND(",", Articles_collection_modified!A629) - 1)</f>
        <v>https://www.windsystemsmag.com/news/vestas-receives-order-for-germany-offshore-wind-project/</v>
      </c>
      <c r="C629" t="str">
        <f>IF(ISNUMBER(FIND(", vol",Articles_collection_modified!A629)), MID(Articles_collection_modified!A629, FIND(", vol", Articles_collection_modified!A629) + 5, FIND(",", Articles_collection_modified!A629, FIND(", vol", Articles_collection_modified!A629) + 5) - FIND(", vol", Articles_collection_modified!A629) - 5), MID(Articles_collection_modified!A629, FIND(",vol", Articles_collection_modified!A629) + 4, FIND(",", Articles_collection_modified!A629, FIND(",vol", Articles_collection_modified!A629) + 4) - FIND(",vol",Articles_collection_modified!A629) - 4))</f>
        <v>6</v>
      </c>
      <c r="D629" t="str">
        <f>IF(ISNUMBER(FIND(", 20", Articles_collection_modified!A629)), MID(Articles_collection_modified!A629, FIND(", 20", Articles_collection_modified!A629) + 2, FIND(",", Articles_collection_modified!A629, FIND(", 20", Articles_collection_modified!A629) + 2) - FIND(", 20", Articles_collection_modified!A629) - 2), MID(Articles_collection_modified!A629, FIND(",20", Articles_collection_modified!A629) + 1, FIND(",", Articles_collection_modified!A629, FIND(",20", Articles_collection_modified!A629) + 1) - FIND(",20", Articles_collection_modified!A629) - 1))</f>
        <v>2024-w48</v>
      </c>
      <c r="E629" t="str">
        <f t="shared" si="18"/>
        <v>2024</v>
      </c>
      <c r="F629" t="str">
        <f t="shared" si="19"/>
        <v>48</v>
      </c>
      <c r="G629" t="str" cm="1">
        <f t="array" ref="G629">_xlfn.TEXTJOIN(", ", TRUE, IF(ISNUMBER(SEARCH(Index!$A$8:$A$22, Articles_collection_modified!A629)), Index!$A$8:$A$22, ""))</f>
        <v>Industrial applications</v>
      </c>
      <c r="H629" t="str" cm="1">
        <f t="array" ref="H629">IFERROR(INDEX(Index!$A$8:$A$22, MATCH(TRUE, ISNUMBER(SEARCH(Index!$A$8:$A$22, Articles_collection_modified!A629)), 0)), "")</f>
        <v>Industrial applications</v>
      </c>
      <c r="I629" t="str" cm="1">
        <f t="array" ref="I629">IFERROR(INDEX(Index!$A$3:$A$5, MATCH(TRUE, ISNUMBER(SEARCH(Index!$A$3:$A$5, Articles_collection_modified!A629)), 0)), "")</f>
        <v>SEEP</v>
      </c>
      <c r="J629" t="str" cm="1">
        <f t="array" ref="J629">IFERROR(INDEX(Index!$A$25:$A$69, MATCH(TRUE, ISNUMBER(SEARCH(Index!$A$25:$A$69, Articles_collection_modified!A629)), 0)), "")</f>
        <v>market development</v>
      </c>
      <c r="K629" t="str" cm="1">
        <f t="array" ref="K629">IFERROR(INDEX(Index!$C$3:$C$5, MATCH(TRUE, ISNUMBER(SEARCH(Index!$C$3:$C$5, Articles_collection_modified!A629)), 0)), "")</f>
        <v>H2</v>
      </c>
      <c r="L629" t="str" cm="1">
        <f t="array" ref="L629">_xlfn.TEXTJOIN(", ", TRUE, IF(ISNUMBER(SEARCH(Index!$C$8:$C$58, Articles_collection_modified!A629)), Index!$C$8:$C$58, ""))</f>
        <v>HA-2</v>
      </c>
      <c r="M629" t="str" cm="1">
        <f t="array" ref="M629">_xlfn.TEXTJOIN(", ", TRUE, IFERROR(VLOOKUP(_xlfn.TEXTSPLIT(L629, ", "), Index!$C$8:$D$58, 2, FALSE), ""))</f>
        <v>Advanced Wind Power</v>
      </c>
      <c r="N629" t="str" cm="1">
        <f t="array" ref="N629">_xlfn.TEXTJOIN(", ", TRUE, _xlfn.UNIQUE(_xlfn.FILTERXML("&lt;t&gt;&lt;s&gt;" &amp; SUBSTITUTE(_xlfn.TEXTJOIN(", ", TRUE, _xlfn.UNIQUE(_xlfn._xlws.FILTER(IFERROR(VLOOKUP(LEFT(_xlfn.TEXTSPLIT(L629, ", "), FIND("-", _xlfn.TEXTSPLIT(L629, ", ")) - 1), Index!$F$8:$G$13, 2, FALSE), ""), IFERROR(VLOOKUP(LEFT(_xlfn.TEXTSPLIT(L629, ", "), FIND("-", _xlfn.TEXTSPLIT(L629, ", ")) - 1), Index!$F$8:$G$13, 2, FALSE), "") &lt;&gt; ""))), ", ", "&lt;/s&gt;&lt;s&gt;") &amp; "&lt;/s&gt;&lt;/t&gt;", "//s[normalize-space()]")))</f>
        <v>Hydraulic Applications Ecosystem</v>
      </c>
      <c r="O629" t="str" cm="1">
        <f t="array" ref="O629">IFERROR(INDEX(Index!$C$8:$C$58, MATCH(TRUE, ISNUMBER(SEARCH(Index!$C$8:$C$58, Articles_collection_modified!A629)), 0)), "")</f>
        <v>HA-2</v>
      </c>
      <c r="P629" t="str">
        <f>IFERROR(VLOOKUP(LEFT(O629, FIND("-", O629)-1), Index!$F$8:$G$13, 2, FALSE), "Not Found")</f>
        <v>Hydraulic Applications Ecosystem</v>
      </c>
      <c r="Q629" t="str">
        <f>IFERROR(VLOOKUP(O629, Index!$C$8:$D$58, 2, FALSE), "Not Found")</f>
        <v>Advanced Wind Power</v>
      </c>
    </row>
    <row r="630" spans="1:17" x14ac:dyDescent="0.3">
      <c r="A630" t="str">
        <f>LEFT(Articles_collection_modified!A630, FIND(",", Articles_collection_modified!A630) - 1)</f>
        <v>International Mining | Volvo CE unveils brand new lineup of its world-leading range of articulated haulers</v>
      </c>
      <c r="B630" t="str">
        <f>MID(Articles_collection_modified!A630, FIND(",", Articles_collection_modified!A630) + 1, FIND(",", Articles_collection_modified!A630, FIND(",", Articles_collection_modified!A630) + 1) - FIND(",", Articles_collection_modified!A630) - 1)</f>
        <v>https://im-mining.com/2025/01/28/volvo-ce-unveils-brand-new-lineup-of-its-world-leading-range-of-articulated-haulers/</v>
      </c>
      <c r="C630" t="str">
        <f>IF(ISNUMBER(FIND(", vol",Articles_collection_modified!A630)), MID(Articles_collection_modified!A630, FIND(", vol", Articles_collection_modified!A630) + 5, FIND(",", Articles_collection_modified!A630, FIND(", vol", Articles_collection_modified!A630) + 5) - FIND(", vol", Articles_collection_modified!A630) - 5), MID(Articles_collection_modified!A630, FIND(",vol", Articles_collection_modified!A630) + 4, FIND(",", Articles_collection_modified!A630, FIND(",vol", Articles_collection_modified!A630) + 4) - FIND(",vol",Articles_collection_modified!A630) - 4))</f>
        <v>8</v>
      </c>
      <c r="D630" t="str">
        <f>IF(ISNUMBER(FIND(", 20", Articles_collection_modified!A630)), MID(Articles_collection_modified!A630, FIND(", 20", Articles_collection_modified!A630) + 2, FIND(",", Articles_collection_modified!A630, FIND(", 20", Articles_collection_modified!A630) + 2) - FIND(", 20", Articles_collection_modified!A630) - 2), MID(Articles_collection_modified!A630, FIND(",20", Articles_collection_modified!A630) + 1, FIND(",", Articles_collection_modified!A630, FIND(",20", Articles_collection_modified!A630) + 1) - FIND(",20", Articles_collection_modified!A630) - 1))</f>
        <v>2025-w05</v>
      </c>
      <c r="E630" t="str">
        <f t="shared" si="18"/>
        <v>2025</v>
      </c>
      <c r="F630" t="str">
        <f t="shared" si="19"/>
        <v>05</v>
      </c>
      <c r="G630" t="str" cm="1">
        <f t="array" ref="G630">_xlfn.TEXTJOIN(", ", TRUE, IF(ISNUMBER(SEARCH(Index!$A$8:$A$22, Articles_collection_modified!A630)), Index!$A$8:$A$22, ""))</f>
        <v>Mobile</v>
      </c>
      <c r="H630" t="str" cm="1">
        <f t="array" ref="H630">IFERROR(INDEX(Index!$A$8:$A$22, MATCH(TRUE, ISNUMBER(SEARCH(Index!$A$8:$A$22, Articles_collection_modified!A630)), 0)), "")</f>
        <v>Mobile</v>
      </c>
      <c r="I630" t="str" cm="1">
        <f t="array" ref="I630">IFERROR(INDEX(Index!$A$3:$A$5, MATCH(TRUE, ISNUMBER(SEARCH(Index!$A$3:$A$5, Articles_collection_modified!A630)), 0)), "")</f>
        <v>product release</v>
      </c>
      <c r="J630" t="str" cm="1">
        <f t="array" ref="J630">IFERROR(INDEX(Index!$A$25:$A$69, MATCH(TRUE, ISNUMBER(SEARCH(Index!$A$25:$A$69, Articles_collection_modified!A630)), 0)), "")</f>
        <v>System</v>
      </c>
      <c r="K630" t="str" cm="1">
        <f t="array" ref="K630">IFERROR(INDEX(Index!$C$3:$C$5, MATCH(TRUE, ISNUMBER(SEARCH(Index!$C$3:$C$5, Articles_collection_modified!A630)), 0)), "")</f>
        <v>H1</v>
      </c>
      <c r="L630" t="str" cm="1">
        <f t="array" ref="L630">_xlfn.TEXTJOIN(", ", TRUE, IF(ISNUMBER(SEARCH(Index!$C$8:$C$58, Articles_collection_modified!A630)), Index!$C$8:$C$58, ""))</f>
        <v>ES-2, ES-4, HA-8</v>
      </c>
      <c r="M630" t="str" cm="1">
        <f t="array" ref="M630">_xlfn.TEXTJOIN(", ", TRUE, IFERROR(VLOOKUP(_xlfn.TEXTSPLIT(L630, ", "), Index!$C$8:$D$58, 2, FALSE), ""))</f>
        <v>Enhanced Emission Policy, Circular Economy, Sustainable Mining</v>
      </c>
      <c r="N630" t="str" cm="1">
        <f t="array" ref="N630">_xlfn.TEXTJOIN(", ", TRUE, _xlfn.UNIQUE(_xlfn.FILTERXML("&lt;t&gt;&lt;s&gt;" &amp; SUBSTITUTE(_xlfn.TEXTJOIN(", ", TRUE, _xlfn.UNIQUE(_xlfn._xlws.FILTER(IFERROR(VLOOKUP(LEFT(_xlfn.TEXTSPLIT(L630, ", "), FIND("-", _xlfn.TEXTSPLIT(L630, ", ")) - 1), Index!$F$8:$G$13, 2, FALSE), ""), IFERROR(VLOOKUP(LEFT(_xlfn.TEXTSPLIT(L630, ", "), FIND("-", _xlfn.TEXTSPLIT(L630, ", ")) - 1), Index!$F$8:$G$13, 2, FALSE), "") &lt;&gt; ""))), ", ", "&lt;/s&gt;&lt;s&gt;") &amp; "&lt;/s&gt;&lt;/t&gt;", "//s[normalize-space()]")))</f>
        <v>Ecological Sustainability, Hydraulic Applications Ecosystem</v>
      </c>
      <c r="O630" t="str" cm="1">
        <f t="array" ref="O630">IFERROR(INDEX(Index!$C$8:$C$58, MATCH(TRUE, ISNUMBER(SEARCH(Index!$C$8:$C$58, Articles_collection_modified!A630)), 0)), "")</f>
        <v>ES-2</v>
      </c>
      <c r="P630" t="str">
        <f>IFERROR(VLOOKUP(LEFT(O630, FIND("-", O630)-1), Index!$F$8:$G$13, 2, FALSE), "Not Found")</f>
        <v>Ecological Sustainability</v>
      </c>
      <c r="Q630" t="str">
        <f>IFERROR(VLOOKUP(O630, Index!$C$8:$D$58, 2, FALSE), "Not Found")</f>
        <v>Enhanced Emission Policy</v>
      </c>
    </row>
    <row r="631" spans="1:17" x14ac:dyDescent="0.3">
      <c r="A631" t="str">
        <f>LEFT(Articles_collection_modified!A631, FIND(",", Articles_collection_modified!A631) - 1)</f>
        <v>Yanmar's production plan for hydrogen-fuelled engines approved</v>
      </c>
      <c r="B631" t="str">
        <f>MID(Articles_collection_modified!A631, FIND(",", Articles_collection_modified!A631) + 1, FIND(",", Articles_collection_modified!A631, FIND(",", Articles_collection_modified!A631) + 1) - FIND(",", Articles_collection_modified!A631) - 1)</f>
        <v>https://www.ship-technology.com/news/yanmar-hydrogen-fuelled-engines-approval/?cf-view</v>
      </c>
      <c r="C631" t="str">
        <f>IF(ISNUMBER(FIND(", vol",Articles_collection_modified!A631)), MID(Articles_collection_modified!A631, FIND(", vol", Articles_collection_modified!A631) + 5, FIND(",", Articles_collection_modified!A631, FIND(", vol", Articles_collection_modified!A631) + 5) - FIND(", vol", Articles_collection_modified!A631) - 5), MID(Articles_collection_modified!A631, FIND(",vol", Articles_collection_modified!A631) + 4, FIND(",", Articles_collection_modified!A631, FIND(",vol", Articles_collection_modified!A631) + 4) - FIND(",vol",Articles_collection_modified!A631) - 4))</f>
        <v>8</v>
      </c>
      <c r="D631" t="str">
        <f>IF(ISNUMBER(FIND(", 20", Articles_collection_modified!A631)), MID(Articles_collection_modified!A631, FIND(", 20", Articles_collection_modified!A631) + 2, FIND(",", Articles_collection_modified!A631, FIND(", 20", Articles_collection_modified!A631) + 2) - FIND(", 20", Articles_collection_modified!A631) - 2), MID(Articles_collection_modified!A631, FIND(",20", Articles_collection_modified!A631) + 1, FIND(",", Articles_collection_modified!A631, FIND(",20", Articles_collection_modified!A631) + 1) - FIND(",20", Articles_collection_modified!A631) - 1))</f>
        <v>2025-w05</v>
      </c>
      <c r="E631" t="str">
        <f t="shared" si="18"/>
        <v>2025</v>
      </c>
      <c r="F631" t="str">
        <f t="shared" si="19"/>
        <v>05</v>
      </c>
      <c r="G631" t="str" cm="1">
        <f t="array" ref="G631">_xlfn.TEXTJOIN(", ", TRUE, IF(ISNUMBER(SEARCH(Index!$A$8:$A$22, Articles_collection_modified!A631)), Index!$A$8:$A$22, ""))</f>
        <v>Maritime</v>
      </c>
      <c r="H631" t="str" cm="1">
        <f t="array" ref="H631">IFERROR(INDEX(Index!$A$8:$A$22, MATCH(TRUE, ISNUMBER(SEARCH(Index!$A$8:$A$22, Articles_collection_modified!A631)), 0)), "")</f>
        <v>Maritime</v>
      </c>
      <c r="I631" t="str" cm="1">
        <f t="array" ref="I631">IFERROR(INDEX(Index!$A$3:$A$5, MATCH(TRUE, ISNUMBER(SEARCH(Index!$A$3:$A$5, Articles_collection_modified!A631)), 0)), "")</f>
        <v>Technology</v>
      </c>
      <c r="J631" t="str" cm="1">
        <f t="array" ref="J631">IFERROR(INDEX(Index!$A$25:$A$69, MATCH(TRUE, ISNUMBER(SEARCH(Index!$A$25:$A$69, Articles_collection_modified!A631)), 0)), "")</f>
        <v>Research</v>
      </c>
      <c r="K631" t="str" cm="1">
        <f t="array" ref="K631">IFERROR(INDEX(Index!$C$3:$C$5, MATCH(TRUE, ISNUMBER(SEARCH(Index!$C$3:$C$5, Articles_collection_modified!A631)), 0)), "")</f>
        <v>H3</v>
      </c>
      <c r="L631" t="str" cm="1">
        <f t="array" ref="L631">_xlfn.TEXTJOIN(", ", TRUE, IF(ISNUMBER(SEARCH(Index!$C$8:$C$58, Articles_collection_modified!A631)), Index!$C$8:$C$58, ""))</f>
        <v>ES-2, NB-8</v>
      </c>
      <c r="M631" t="str" cm="1">
        <f t="array" ref="M631">_xlfn.TEXTJOIN(", ", TRUE, IFERROR(VLOOKUP(_xlfn.TEXTSPLIT(L631, ", "), Index!$C$8:$D$58, 2, FALSE), ""))</f>
        <v>Enhanced Emission Policy, Sustainaible Maritime Applications</v>
      </c>
      <c r="N631" t="str" cm="1">
        <f t="array" ref="N631">_xlfn.TEXTJOIN(", ", TRUE, _xlfn.UNIQUE(_xlfn.FILTERXML("&lt;t&gt;&lt;s&gt;" &amp; SUBSTITUTE(_xlfn.TEXTJOIN(", ", TRUE, _xlfn.UNIQUE(_xlfn._xlws.FILTER(IFERROR(VLOOKUP(LEFT(_xlfn.TEXTSPLIT(L631, ", "), FIND("-", _xlfn.TEXTSPLIT(L631, ", ")) - 1), Index!$F$8:$G$13, 2, FALSE), ""), IFERROR(VLOOKUP(LEFT(_xlfn.TEXTSPLIT(L631, ", "), FIND("-", _xlfn.TEXTSPLIT(L631, ", ")) - 1), Index!$F$8:$G$13, 2, FALSE), "") &lt;&gt; ""))), ", ", "&lt;/s&gt;&lt;s&gt;") &amp; "&lt;/s&gt;&lt;/t&gt;", "//s[normalize-space()]")))</f>
        <v>Ecological Sustainability, New Business</v>
      </c>
      <c r="O631" t="str" cm="1">
        <f t="array" ref="O631">IFERROR(INDEX(Index!$C$8:$C$58, MATCH(TRUE, ISNUMBER(SEARCH(Index!$C$8:$C$58, Articles_collection_modified!A631)), 0)), "")</f>
        <v>ES-2</v>
      </c>
      <c r="P631" t="str">
        <f>IFERROR(VLOOKUP(LEFT(O631, FIND("-", O631)-1), Index!$F$8:$G$13, 2, FALSE), "Not Found")</f>
        <v>Ecological Sustainability</v>
      </c>
      <c r="Q631" t="str">
        <f>IFERROR(VLOOKUP(O631, Index!$C$8:$D$58, 2, FALSE), "Not Found")</f>
        <v>Enhanced Emission Policy</v>
      </c>
    </row>
    <row r="632" spans="1:17" x14ac:dyDescent="0.3">
      <c r="A632" t="str">
        <f>LEFT(Articles_collection_modified!A632, FIND(",", Articles_collection_modified!A632) - 1)</f>
        <v>Van Oord and partners complete emission-free dredging pilot</v>
      </c>
      <c r="B632" t="str">
        <f>MID(Articles_collection_modified!A632, FIND(",", Articles_collection_modified!A632) + 1, FIND(",", Articles_collection_modified!A632, FIND(",", Articles_collection_modified!A632) + 1) - FIND(",", Articles_collection_modified!A632) - 1)</f>
        <v>https://www.ship-technology.com/news/van-oord-emission-free-dredging-pilot/</v>
      </c>
      <c r="C632" t="str">
        <f>IF(ISNUMBER(FIND(", vol",Articles_collection_modified!A632)), MID(Articles_collection_modified!A632, FIND(", vol", Articles_collection_modified!A632) + 5, FIND(",", Articles_collection_modified!A632, FIND(", vol", Articles_collection_modified!A632) + 5) - FIND(", vol", Articles_collection_modified!A632) - 5), MID(Articles_collection_modified!A632, FIND(",vol", Articles_collection_modified!A632) + 4, FIND(",", Articles_collection_modified!A632, FIND(",vol", Articles_collection_modified!A632) + 4) - FIND(",vol",Articles_collection_modified!A632) - 4))</f>
        <v>8</v>
      </c>
      <c r="D632" t="str">
        <f>IF(ISNUMBER(FIND(", 20", Articles_collection_modified!A632)), MID(Articles_collection_modified!A632, FIND(", 20", Articles_collection_modified!A632) + 2, FIND(",", Articles_collection_modified!A632, FIND(", 20", Articles_collection_modified!A632) + 2) - FIND(", 20", Articles_collection_modified!A632) - 2), MID(Articles_collection_modified!A632, FIND(",20", Articles_collection_modified!A632) + 1, FIND(",", Articles_collection_modified!A632, FIND(",20", Articles_collection_modified!A632) + 1) - FIND(",20", Articles_collection_modified!A632) - 1))</f>
        <v>2025-w05</v>
      </c>
      <c r="E632" t="str">
        <f t="shared" si="18"/>
        <v>2025</v>
      </c>
      <c r="F632" t="str">
        <f t="shared" si="19"/>
        <v>05</v>
      </c>
      <c r="G632" t="str" cm="1">
        <f t="array" ref="G632">_xlfn.TEXTJOIN(", ", TRUE, IF(ISNUMBER(SEARCH(Index!$A$8:$A$22, Articles_collection_modified!A632)), Index!$A$8:$A$22, ""))</f>
        <v>Maritime</v>
      </c>
      <c r="H632" t="str" cm="1">
        <f t="array" ref="H632">IFERROR(INDEX(Index!$A$8:$A$22, MATCH(TRUE, ISNUMBER(SEARCH(Index!$A$8:$A$22, Articles_collection_modified!A632)), 0)), "")</f>
        <v>Maritime</v>
      </c>
      <c r="I632" t="str" cm="1">
        <f t="array" ref="I632">IFERROR(INDEX(Index!$A$3:$A$5, MATCH(TRUE, ISNUMBER(SEARCH(Index!$A$3:$A$5, Articles_collection_modified!A632)), 0)), "")</f>
        <v>Technology</v>
      </c>
      <c r="J632" t="str" cm="1">
        <f t="array" ref="J632">IFERROR(INDEX(Index!$A$25:$A$69, MATCH(TRUE, ISNUMBER(SEARCH(Index!$A$25:$A$69, Articles_collection_modified!A632)), 0)), "")</f>
        <v>Prototype</v>
      </c>
      <c r="K632" t="str" cm="1">
        <f t="array" ref="K632">IFERROR(INDEX(Index!$C$3:$C$5, MATCH(TRUE, ISNUMBER(SEARCH(Index!$C$3:$C$5, Articles_collection_modified!A632)), 0)), "")</f>
        <v>H2</v>
      </c>
      <c r="L632" t="str" cm="1">
        <f t="array" ref="L632">_xlfn.TEXTJOIN(", ", TRUE, IF(ISNUMBER(SEARCH(Index!$C$8:$C$58, Articles_collection_modified!A632)), Index!$C$8:$C$58, ""))</f>
        <v>ES-2, NB-8</v>
      </c>
      <c r="M632" t="str" cm="1">
        <f t="array" ref="M632">_xlfn.TEXTJOIN(", ", TRUE, IFERROR(VLOOKUP(_xlfn.TEXTSPLIT(L632, ", "), Index!$C$8:$D$58, 2, FALSE), ""))</f>
        <v>Enhanced Emission Policy, Sustainaible Maritime Applications</v>
      </c>
      <c r="N632" t="str" cm="1">
        <f t="array" ref="N632">_xlfn.TEXTJOIN(", ", TRUE, _xlfn.UNIQUE(_xlfn.FILTERXML("&lt;t&gt;&lt;s&gt;" &amp; SUBSTITUTE(_xlfn.TEXTJOIN(", ", TRUE, _xlfn.UNIQUE(_xlfn._xlws.FILTER(IFERROR(VLOOKUP(LEFT(_xlfn.TEXTSPLIT(L632, ", "), FIND("-", _xlfn.TEXTSPLIT(L632, ", ")) - 1), Index!$F$8:$G$13, 2, FALSE), ""), IFERROR(VLOOKUP(LEFT(_xlfn.TEXTSPLIT(L632, ", "), FIND("-", _xlfn.TEXTSPLIT(L632, ", ")) - 1), Index!$F$8:$G$13, 2, FALSE), "") &lt;&gt; ""))), ", ", "&lt;/s&gt;&lt;s&gt;") &amp; "&lt;/s&gt;&lt;/t&gt;", "//s[normalize-space()]")))</f>
        <v>Ecological Sustainability, New Business</v>
      </c>
      <c r="O632" t="str" cm="1">
        <f t="array" ref="O632">IFERROR(INDEX(Index!$C$8:$C$58, MATCH(TRUE, ISNUMBER(SEARCH(Index!$C$8:$C$58, Articles_collection_modified!A632)), 0)), "")</f>
        <v>ES-2</v>
      </c>
      <c r="P632" t="str">
        <f>IFERROR(VLOOKUP(LEFT(O632, FIND("-", O632)-1), Index!$F$8:$G$13, 2, FALSE), "Not Found")</f>
        <v>Ecological Sustainability</v>
      </c>
      <c r="Q632" t="str">
        <f>IFERROR(VLOOKUP(O632, Index!$C$8:$D$58, 2, FALSE), "Not Found")</f>
        <v>Enhanced Emission Policy</v>
      </c>
    </row>
    <row r="633" spans="1:17" x14ac:dyDescent="0.3">
      <c r="A633" t="str">
        <f>LEFT(Articles_collection_modified!A633, FIND(",", Articles_collection_modified!A633) - 1)</f>
        <v>Pave-X Equipment Launch Strengthens JCB Commitment to American Paving : CEG</v>
      </c>
      <c r="B633" t="str">
        <f>MID(Articles_collection_modified!A633, FIND(",", Articles_collection_modified!A633) + 1, FIND(",", Articles_collection_modified!A633, FIND(",", Articles_collection_modified!A633) + 1) - FIND(",", Articles_collection_modified!A633) - 1)</f>
        <v>https://www.constructionequipmentguide.com/pave-x-equipment-launch-strengthens-jcb-commitment-to-american-paving/67093</v>
      </c>
      <c r="C633" t="str">
        <f>IF(ISNUMBER(FIND(", vol",Articles_collection_modified!A633)), MID(Articles_collection_modified!A633, FIND(", vol", Articles_collection_modified!A633) + 5, FIND(",", Articles_collection_modified!A633, FIND(", vol", Articles_collection_modified!A633) + 5) - FIND(", vol", Articles_collection_modified!A633) - 5), MID(Articles_collection_modified!A633, FIND(",vol", Articles_collection_modified!A633) + 4, FIND(",", Articles_collection_modified!A633, FIND(",vol", Articles_collection_modified!A633) + 4) - FIND(",vol",Articles_collection_modified!A633) - 4))</f>
        <v>8</v>
      </c>
      <c r="D633" t="str">
        <f>IF(ISNUMBER(FIND(", 20", Articles_collection_modified!A633)), MID(Articles_collection_modified!A633, FIND(", 20", Articles_collection_modified!A633) + 2, FIND(",", Articles_collection_modified!A633, FIND(", 20", Articles_collection_modified!A633) + 2) - FIND(", 20", Articles_collection_modified!A633) - 2), MID(Articles_collection_modified!A633, FIND(",20", Articles_collection_modified!A633) + 1, FIND(",", Articles_collection_modified!A633, FIND(",20", Articles_collection_modified!A633) + 1) - FIND(",20", Articles_collection_modified!A633) - 1))</f>
        <v>2025-w05</v>
      </c>
      <c r="E633" t="str">
        <f t="shared" si="18"/>
        <v>2025</v>
      </c>
      <c r="F633" t="str">
        <f t="shared" si="19"/>
        <v>05</v>
      </c>
      <c r="G633" t="str" cm="1">
        <f t="array" ref="G633">_xlfn.TEXTJOIN(", ", TRUE, IF(ISNUMBER(SEARCH(Index!$A$8:$A$22, Articles_collection_modified!A633)), Index!$A$8:$A$22, ""))</f>
        <v>Mobile</v>
      </c>
      <c r="H633" t="str" cm="1">
        <f t="array" ref="H633">IFERROR(INDEX(Index!$A$8:$A$22, MATCH(TRUE, ISNUMBER(SEARCH(Index!$A$8:$A$22, Articles_collection_modified!A633)), 0)), "")</f>
        <v>Mobile</v>
      </c>
      <c r="I633" t="str" cm="1">
        <f t="array" ref="I633">IFERROR(INDEX(Index!$A$3:$A$5, MATCH(TRUE, ISNUMBER(SEARCH(Index!$A$3:$A$5, Articles_collection_modified!A633)), 0)), "")</f>
        <v>product release</v>
      </c>
      <c r="J633" t="str" cm="1">
        <f t="array" ref="J633">IFERROR(INDEX(Index!$A$25:$A$69, MATCH(TRUE, ISNUMBER(SEARCH(Index!$A$25:$A$69, Articles_collection_modified!A633)), 0)), "")</f>
        <v>System</v>
      </c>
      <c r="K633" t="str" cm="1">
        <f t="array" ref="K633">IFERROR(INDEX(Index!$C$3:$C$5, MATCH(TRUE, ISNUMBER(SEARCH(Index!$C$3:$C$5, Articles_collection_modified!A633)), 0)), "")</f>
        <v>H1</v>
      </c>
      <c r="L633" t="str" cm="1">
        <f t="array" ref="L633">_xlfn.TEXTJOIN(", ", TRUE, IF(ISNUMBER(SEARCH(Index!$C$8:$C$58, Articles_collection_modified!A633)), Index!$C$8:$C$58, ""))</f>
        <v>HA-1</v>
      </c>
      <c r="M633" t="str" cm="1">
        <f t="array" ref="M633">_xlfn.TEXTJOIN(", ", TRUE, IFERROR(VLOOKUP(_xlfn.TEXTSPLIT(L633, ", "), Index!$C$8:$D$58, 2, FALSE), ""))</f>
        <v>Green &amp; Connected Construction site</v>
      </c>
      <c r="N633" t="str" cm="1">
        <f t="array" ref="N633">_xlfn.TEXTJOIN(", ", TRUE, _xlfn.UNIQUE(_xlfn.FILTERXML("&lt;t&gt;&lt;s&gt;" &amp; SUBSTITUTE(_xlfn.TEXTJOIN(", ", TRUE, _xlfn.UNIQUE(_xlfn._xlws.FILTER(IFERROR(VLOOKUP(LEFT(_xlfn.TEXTSPLIT(L633, ", "), FIND("-", _xlfn.TEXTSPLIT(L633, ", ")) - 1), Index!$F$8:$G$13, 2, FALSE), ""), IFERROR(VLOOKUP(LEFT(_xlfn.TEXTSPLIT(L633, ", "), FIND("-", _xlfn.TEXTSPLIT(L633, ", ")) - 1), Index!$F$8:$G$13, 2, FALSE), "") &lt;&gt; ""))), ", ", "&lt;/s&gt;&lt;s&gt;") &amp; "&lt;/s&gt;&lt;/t&gt;", "//s[normalize-space()]")))</f>
        <v>Hydraulic Applications Ecosystem</v>
      </c>
      <c r="O633" t="str" cm="1">
        <f t="array" ref="O633">IFERROR(INDEX(Index!$C$8:$C$58, MATCH(TRUE, ISNUMBER(SEARCH(Index!$C$8:$C$58, Articles_collection_modified!A633)), 0)), "")</f>
        <v>HA-1</v>
      </c>
      <c r="P633" t="str">
        <f>IFERROR(VLOOKUP(LEFT(O633, FIND("-", O633)-1), Index!$F$8:$G$13, 2, FALSE), "Not Found")</f>
        <v>Hydraulic Applications Ecosystem</v>
      </c>
      <c r="Q633" t="str">
        <f>IFERROR(VLOOKUP(O633, Index!$C$8:$D$58, 2, FALSE), "Not Found")</f>
        <v>Green &amp; Connected Construction site</v>
      </c>
    </row>
    <row r="634" spans="1:17" x14ac:dyDescent="0.3">
      <c r="A634" t="str">
        <f>LEFT(Articles_collection_modified!A634, FIND(",", Articles_collection_modified!A634) - 1)</f>
        <v>International Mining | Codelco sets specific goal to reduce Scope 3 emissions and advances value chain decarbonisation</v>
      </c>
      <c r="B634" t="str">
        <f>MID(Articles_collection_modified!A634, FIND(",", Articles_collection_modified!A634) + 1, FIND(",", Articles_collection_modified!A634, FIND(",", Articles_collection_modified!A634) + 1) - FIND(",", Articles_collection_modified!A634) - 1)</f>
        <v>https://im-mining.com/2025/01/28/codelco-sets-specific-goal-to-reduce-scope-3-emissions-and-advances-value-chain-decarbonisation/</v>
      </c>
      <c r="C634" t="str">
        <f>IF(ISNUMBER(FIND(", vol",Articles_collection_modified!A634)), MID(Articles_collection_modified!A634, FIND(", vol", Articles_collection_modified!A634) + 5, FIND(",", Articles_collection_modified!A634, FIND(", vol", Articles_collection_modified!A634) + 5) - FIND(", vol", Articles_collection_modified!A634) - 5), MID(Articles_collection_modified!A634, FIND(",vol", Articles_collection_modified!A634) + 4, FIND(",", Articles_collection_modified!A634, FIND(",vol", Articles_collection_modified!A634) + 4) - FIND(",vol",Articles_collection_modified!A634) - 4))</f>
        <v>8</v>
      </c>
      <c r="D634" t="str">
        <f>IF(ISNUMBER(FIND(", 20", Articles_collection_modified!A634)), MID(Articles_collection_modified!A634, FIND(", 20", Articles_collection_modified!A634) + 2, FIND(",", Articles_collection_modified!A634, FIND(", 20", Articles_collection_modified!A634) + 2) - FIND(", 20", Articles_collection_modified!A634) - 2), MID(Articles_collection_modified!A634, FIND(",20", Articles_collection_modified!A634) + 1, FIND(",", Articles_collection_modified!A634, FIND(",20", Articles_collection_modified!A634) + 1) - FIND(",20", Articles_collection_modified!A634) - 1))</f>
        <v>2025-w05</v>
      </c>
      <c r="E634" t="str">
        <f t="shared" si="18"/>
        <v>2025</v>
      </c>
      <c r="F634" t="str">
        <f t="shared" si="19"/>
        <v>05</v>
      </c>
      <c r="G634" t="str" cm="1">
        <f t="array" ref="G634">_xlfn.TEXTJOIN(", ", TRUE, IF(ISNUMBER(SEARCH(Index!$A$8:$A$22, Articles_collection_modified!A634)), Index!$A$8:$A$22, ""))</f>
        <v>Sustainability</v>
      </c>
      <c r="H634" t="str" cm="1">
        <f t="array" ref="H634">IFERROR(INDEX(Index!$A$8:$A$22, MATCH(TRUE, ISNUMBER(SEARCH(Index!$A$8:$A$22, Articles_collection_modified!A634)), 0)), "")</f>
        <v>Sustainability</v>
      </c>
      <c r="I634" t="str" cm="1">
        <f t="array" ref="I634">IFERROR(INDEX(Index!$A$3:$A$5, MATCH(TRUE, ISNUMBER(SEARCH(Index!$A$3:$A$5, Articles_collection_modified!A634)), 0)), "")</f>
        <v>SEEP</v>
      </c>
      <c r="J634" t="str" cm="1">
        <f t="array" ref="J634">IFERROR(INDEX(Index!$A$25:$A$69, MATCH(TRUE, ISNUMBER(SEARCH(Index!$A$25:$A$69, Articles_collection_modified!A634)), 0)), "")</f>
        <v>market development</v>
      </c>
      <c r="K634" t="str" cm="1">
        <f t="array" ref="K634">IFERROR(INDEX(Index!$C$3:$C$5, MATCH(TRUE, ISNUMBER(SEARCH(Index!$C$3:$C$5, Articles_collection_modified!A634)), 0)), "")</f>
        <v>H3</v>
      </c>
      <c r="L634" t="str" cm="1">
        <f t="array" ref="L634">_xlfn.TEXTJOIN(", ", TRUE, IF(ISNUMBER(SEARCH(Index!$C$8:$C$58, Articles_collection_modified!A634)), Index!$C$8:$C$58, ""))</f>
        <v>ES-2, ES-6, HA-8</v>
      </c>
      <c r="M634" t="str" cm="1">
        <f t="array" ref="M634">_xlfn.TEXTJOIN(", ", TRUE, IFERROR(VLOOKUP(_xlfn.TEXTSPLIT(L634, ", "), Index!$C$8:$D$58, 2, FALSE), ""))</f>
        <v>Enhanced Emission Policy, Zero Emission Company Value, Sustainable Mining</v>
      </c>
      <c r="N634" t="str" cm="1">
        <f t="array" ref="N634">_xlfn.TEXTJOIN(", ", TRUE, _xlfn.UNIQUE(_xlfn.FILTERXML("&lt;t&gt;&lt;s&gt;" &amp; SUBSTITUTE(_xlfn.TEXTJOIN(", ", TRUE, _xlfn.UNIQUE(_xlfn._xlws.FILTER(IFERROR(VLOOKUP(LEFT(_xlfn.TEXTSPLIT(L634, ", "), FIND("-", _xlfn.TEXTSPLIT(L634, ", ")) - 1), Index!$F$8:$G$13, 2, FALSE), ""), IFERROR(VLOOKUP(LEFT(_xlfn.TEXTSPLIT(L634, ", "), FIND("-", _xlfn.TEXTSPLIT(L634, ", ")) - 1), Index!$F$8:$G$13, 2, FALSE), "") &lt;&gt; ""))), ", ", "&lt;/s&gt;&lt;s&gt;") &amp; "&lt;/s&gt;&lt;/t&gt;", "//s[normalize-space()]")))</f>
        <v>Ecological Sustainability, Hydraulic Applications Ecosystem</v>
      </c>
      <c r="O634" t="str" cm="1">
        <f t="array" ref="O634">IFERROR(INDEX(Index!$C$8:$C$58, MATCH(TRUE, ISNUMBER(SEARCH(Index!$C$8:$C$58, Articles_collection_modified!A634)), 0)), "")</f>
        <v>ES-2</v>
      </c>
      <c r="P634" t="str">
        <f>IFERROR(VLOOKUP(LEFT(O634, FIND("-", O634)-1), Index!$F$8:$G$13, 2, FALSE), "Not Found")</f>
        <v>Ecological Sustainability</v>
      </c>
      <c r="Q634" t="str">
        <f>IFERROR(VLOOKUP(O634, Index!$C$8:$D$58, 2, FALSE), "Not Found")</f>
        <v>Enhanced Emission Policy</v>
      </c>
    </row>
    <row r="635" spans="1:17" x14ac:dyDescent="0.3">
      <c r="A635" t="str">
        <f>LEFT(Articles_collection_modified!A635, FIND(",", Articles_collection_modified!A635) - 1)</f>
        <v>German Robotics and Automation in a Downturn â€“ VDMA Reports | ManufacturingTomorrow</v>
      </c>
      <c r="B635" t="str">
        <f>MID(Articles_collection_modified!A635, FIND(",", Articles_collection_modified!A635) + 1, FIND(",", Articles_collection_modified!A635, FIND(",", Articles_collection_modified!A635) + 1) - FIND(",", Articles_collection_modified!A635) - 1)</f>
        <v>https://www.manufacturingtomorrow.com/news/2025/01/28/german-robotics-and-automation-in-a-downturn-%E2%80%93-vdma-reports/24200</v>
      </c>
      <c r="C635" t="str">
        <f>IF(ISNUMBER(FIND(", vol",Articles_collection_modified!A635)), MID(Articles_collection_modified!A635, FIND(", vol", Articles_collection_modified!A635) + 5, FIND(",", Articles_collection_modified!A635, FIND(", vol", Articles_collection_modified!A635) + 5) - FIND(", vol", Articles_collection_modified!A635) - 5), MID(Articles_collection_modified!A635, FIND(",vol", Articles_collection_modified!A635) + 4, FIND(",", Articles_collection_modified!A635, FIND(",vol", Articles_collection_modified!A635) + 4) - FIND(",vol",Articles_collection_modified!A635) - 4))</f>
        <v>8</v>
      </c>
      <c r="D635" t="str">
        <f>IF(ISNUMBER(FIND(", 20", Articles_collection_modified!A635)), MID(Articles_collection_modified!A635, FIND(", 20", Articles_collection_modified!A635) + 2, FIND(",", Articles_collection_modified!A635, FIND(", 20", Articles_collection_modified!A635) + 2) - FIND(", 20", Articles_collection_modified!A635) - 2), MID(Articles_collection_modified!A635, FIND(",20", Articles_collection_modified!A635) + 1, FIND(",", Articles_collection_modified!A635, FIND(",20", Articles_collection_modified!A635) + 1) - FIND(",20", Articles_collection_modified!A635) - 1))</f>
        <v>2025-w05</v>
      </c>
      <c r="E635" t="str">
        <f t="shared" si="18"/>
        <v>2025</v>
      </c>
      <c r="F635" t="str">
        <f t="shared" si="19"/>
        <v>05</v>
      </c>
      <c r="G635" t="str" cm="1">
        <f t="array" ref="G635">_xlfn.TEXTJOIN(", ", TRUE, IF(ISNUMBER(SEARCH(Index!$A$8:$A$22, Articles_collection_modified!A635)), Index!$A$8:$A$22, ""))</f>
        <v>Robotics</v>
      </c>
      <c r="H635" t="str" cm="1">
        <f t="array" ref="H635">IFERROR(INDEX(Index!$A$8:$A$22, MATCH(TRUE, ISNUMBER(SEARCH(Index!$A$8:$A$22, Articles_collection_modified!A635)), 0)), "")</f>
        <v>Robotics</v>
      </c>
      <c r="I635" t="str" cm="1">
        <f t="array" ref="I635">IFERROR(INDEX(Index!$A$3:$A$5, MATCH(TRUE, ISNUMBER(SEARCH(Index!$A$3:$A$5, Articles_collection_modified!A635)), 0)), "")</f>
        <v>SEEP</v>
      </c>
      <c r="J635" t="str" cm="1">
        <f t="array" ref="J635">IFERROR(INDEX(Index!$A$25:$A$69, MATCH(TRUE, ISNUMBER(SEARCH(Index!$A$25:$A$69, Articles_collection_modified!A635)), 0)), "")</f>
        <v>market development</v>
      </c>
      <c r="K635" t="str" cm="1">
        <f t="array" ref="K635">IFERROR(INDEX(Index!$C$3:$C$5, MATCH(TRUE, ISNUMBER(SEARCH(Index!$C$3:$C$5, Articles_collection_modified!A635)), 0)), "")</f>
        <v>H1</v>
      </c>
      <c r="L635" t="str" cm="1">
        <f t="array" ref="L635">_xlfn.TEXTJOIN(", ", TRUE, IF(ISNUMBER(SEARCH(Index!$C$8:$C$58, Articles_collection_modified!A635)), Index!$C$8:$C$58, ""))</f>
        <v>IPr-2</v>
      </c>
      <c r="M635" t="str" cm="1">
        <f t="array" ref="M635">_xlfn.TEXTJOIN(", ", TRUE, IFERROR(VLOOKUP(_xlfn.TEXTSPLIT(L635, ", "), Index!$C$8:$D$58, 2, FALSE), ""))</f>
        <v>Advanced Robotics</v>
      </c>
      <c r="N635" t="str" cm="1">
        <f t="array" ref="N635">_xlfn.TEXTJOIN(", ", TRUE, _xlfn.UNIQUE(_xlfn.FILTERXML("&lt;t&gt;&lt;s&gt;" &amp; SUBSTITUTE(_xlfn.TEXTJOIN(", ", TRUE, _xlfn.UNIQUE(_xlfn._xlws.FILTER(IFERROR(VLOOKUP(LEFT(_xlfn.TEXTSPLIT(L635, ", "), FIND("-", _xlfn.TEXTSPLIT(L635, ", ")) - 1), Index!$F$8:$G$13, 2, FALSE), ""), IFERROR(VLOOKUP(LEFT(_xlfn.TEXTSPLIT(L635, ", "), FIND("-", _xlfn.TEXTSPLIT(L635, ", ")) - 1), Index!$F$8:$G$13, 2, FALSE), "") &lt;&gt; ""))), ", ", "&lt;/s&gt;&lt;s&gt;") &amp; "&lt;/s&gt;&lt;/t&gt;", "//s[normalize-space()]")))</f>
        <v>Intelligent Production</v>
      </c>
      <c r="O635" t="str" cm="1">
        <f t="array" ref="O635">IFERROR(INDEX(Index!$C$8:$C$58, MATCH(TRUE, ISNUMBER(SEARCH(Index!$C$8:$C$58, Articles_collection_modified!A635)), 0)), "")</f>
        <v>IPr-2</v>
      </c>
      <c r="P635" t="str">
        <f>IFERROR(VLOOKUP(LEFT(O635, FIND("-", O635)-1), Index!$F$8:$G$13, 2, FALSE), "Not Found")</f>
        <v>Intelligent Production</v>
      </c>
      <c r="Q635" t="str">
        <f>IFERROR(VLOOKUP(O635, Index!$C$8:$D$58, 2, FALSE), "Not Found")</f>
        <v>Advanced Robotics</v>
      </c>
    </row>
    <row r="636" spans="1:17" x14ac:dyDescent="0.3">
      <c r="A636" t="str">
        <f>LEFT(Articles_collection_modified!A636, FIND(",", Articles_collection_modified!A636) - 1)</f>
        <v>The Importance of Pressure Sensors in Construction Cranes - Fluid Power Journal</v>
      </c>
      <c r="B636" t="str">
        <f>MID(Articles_collection_modified!A636, FIND(",", Articles_collection_modified!A636) + 1, FIND(",", Articles_collection_modified!A636, FIND(",", Articles_collection_modified!A636) + 1) - FIND(",", Articles_collection_modified!A636) - 1)</f>
        <v>https://fluidpowerjournal.com/the-importance-of-pressure-sensors-in-construction-cranes/</v>
      </c>
      <c r="C636" t="str">
        <f>IF(ISNUMBER(FIND(", vol",Articles_collection_modified!A636)), MID(Articles_collection_modified!A636, FIND(", vol", Articles_collection_modified!A636) + 5, FIND(",", Articles_collection_modified!A636, FIND(", vol", Articles_collection_modified!A636) + 5) - FIND(", vol", Articles_collection_modified!A636) - 5), MID(Articles_collection_modified!A636, FIND(",vol", Articles_collection_modified!A636) + 4, FIND(",", Articles_collection_modified!A636, FIND(",vol", Articles_collection_modified!A636) + 4) - FIND(",vol",Articles_collection_modified!A636) - 4))</f>
        <v>8</v>
      </c>
      <c r="D636" t="str">
        <f>IF(ISNUMBER(FIND(", 20", Articles_collection_modified!A636)), MID(Articles_collection_modified!A636, FIND(", 20", Articles_collection_modified!A636) + 2, FIND(",", Articles_collection_modified!A636, FIND(", 20", Articles_collection_modified!A636) + 2) - FIND(", 20", Articles_collection_modified!A636) - 2), MID(Articles_collection_modified!A636, FIND(",20", Articles_collection_modified!A636) + 1, FIND(",", Articles_collection_modified!A636, FIND(",20", Articles_collection_modified!A636) + 1) - FIND(",20", Articles_collection_modified!A636) - 1))</f>
        <v>2025-w05</v>
      </c>
      <c r="E636" t="str">
        <f t="shared" si="18"/>
        <v>2025</v>
      </c>
      <c r="F636" t="str">
        <f t="shared" si="19"/>
        <v>05</v>
      </c>
      <c r="G636" t="str" cm="1">
        <f t="array" ref="G636">_xlfn.TEXTJOIN(", ", TRUE, IF(ISNUMBER(SEARCH(Index!$A$8:$A$22, Articles_collection_modified!A636)), Index!$A$8:$A$22, ""))</f>
        <v>Crane, Sensors</v>
      </c>
      <c r="H636" t="str" cm="1">
        <f t="array" ref="H636">IFERROR(INDEX(Index!$A$8:$A$22, MATCH(TRUE, ISNUMBER(SEARCH(Index!$A$8:$A$22, Articles_collection_modified!A636)), 0)), "")</f>
        <v>Crane</v>
      </c>
      <c r="I636" t="str" cm="1">
        <f t="array" ref="I636">IFERROR(INDEX(Index!$A$3:$A$5, MATCH(TRUE, ISNUMBER(SEARCH(Index!$A$3:$A$5, Articles_collection_modified!A636)), 0)), "")</f>
        <v>Technology</v>
      </c>
      <c r="J636" t="str" cm="1">
        <f t="array" ref="J636">IFERROR(INDEX(Index!$A$25:$A$69, MATCH(TRUE, ISNUMBER(SEARCH(Index!$A$25:$A$69, Articles_collection_modified!A636)), 0)), "")</f>
        <v>Pressure</v>
      </c>
      <c r="K636" t="str" cm="1">
        <f t="array" ref="K636">IFERROR(INDEX(Index!$C$3:$C$5, MATCH(TRUE, ISNUMBER(SEARCH(Index!$C$3:$C$5, Articles_collection_modified!A636)), 0)), "")</f>
        <v>H1</v>
      </c>
      <c r="L636" t="str" cm="1">
        <f t="array" ref="L636">_xlfn.TEXTJOIN(", ", TRUE, IF(ISNUMBER(SEARCH(Index!$C$8:$C$58, Articles_collection_modified!A636)), Index!$C$8:$C$58, ""))</f>
        <v>HA-1</v>
      </c>
      <c r="M636" t="str" cm="1">
        <f t="array" ref="M636">_xlfn.TEXTJOIN(", ", TRUE, IFERROR(VLOOKUP(_xlfn.TEXTSPLIT(L636, ", "), Index!$C$8:$D$58, 2, FALSE), ""))</f>
        <v>Green &amp; Connected Construction site</v>
      </c>
      <c r="N636" t="str" cm="1">
        <f t="array" ref="N636">_xlfn.TEXTJOIN(", ", TRUE, _xlfn.UNIQUE(_xlfn.FILTERXML("&lt;t&gt;&lt;s&gt;" &amp; SUBSTITUTE(_xlfn.TEXTJOIN(", ", TRUE, _xlfn.UNIQUE(_xlfn._xlws.FILTER(IFERROR(VLOOKUP(LEFT(_xlfn.TEXTSPLIT(L636, ", "), FIND("-", _xlfn.TEXTSPLIT(L636, ", ")) - 1), Index!$F$8:$G$13, 2, FALSE), ""), IFERROR(VLOOKUP(LEFT(_xlfn.TEXTSPLIT(L636, ", "), FIND("-", _xlfn.TEXTSPLIT(L636, ", ")) - 1), Index!$F$8:$G$13, 2, FALSE), "") &lt;&gt; ""))), ", ", "&lt;/s&gt;&lt;s&gt;") &amp; "&lt;/s&gt;&lt;/t&gt;", "//s[normalize-space()]")))</f>
        <v>Hydraulic Applications Ecosystem</v>
      </c>
      <c r="O636" t="str" cm="1">
        <f t="array" ref="O636">IFERROR(INDEX(Index!$C$8:$C$58, MATCH(TRUE, ISNUMBER(SEARCH(Index!$C$8:$C$58, Articles_collection_modified!A636)), 0)), "")</f>
        <v>HA-1</v>
      </c>
      <c r="P636" t="str">
        <f>IFERROR(VLOOKUP(LEFT(O636, FIND("-", O636)-1), Index!$F$8:$G$13, 2, FALSE), "Not Found")</f>
        <v>Hydraulic Applications Ecosystem</v>
      </c>
      <c r="Q636" t="str">
        <f>IFERROR(VLOOKUP(O636, Index!$C$8:$D$58, 2, FALSE), "Not Found")</f>
        <v>Green &amp; Connected Construction site</v>
      </c>
    </row>
    <row r="637" spans="1:17" x14ac:dyDescent="0.3">
      <c r="A637" t="str">
        <f>LEFT(Articles_collection_modified!A637, FIND(",", Articles_collection_modified!A637) - 1)</f>
        <v>Sandvik electrifies intelligent rotary blasthole drill range</v>
      </c>
      <c r="B637" t="str">
        <f>MID(Articles_collection_modified!A637, FIND(",", Articles_collection_modified!A637) + 1, FIND(",", Articles_collection_modified!A637, FIND(",", Articles_collection_modified!A637) + 1) - FIND(",", Articles_collection_modified!A637) - 1)</f>
        <v>https://im-mining.com/2025/01/28/sandvik-electrifies-its-entire-intelligent-rotary-blasthole-drill-range/</v>
      </c>
      <c r="C637" t="str">
        <f>IF(ISNUMBER(FIND(", vol",Articles_collection_modified!A637)), MID(Articles_collection_modified!A637, FIND(", vol", Articles_collection_modified!A637) + 5, FIND(",", Articles_collection_modified!A637, FIND(", vol", Articles_collection_modified!A637) + 5) - FIND(", vol", Articles_collection_modified!A637) - 5), MID(Articles_collection_modified!A637, FIND(",vol", Articles_collection_modified!A637) + 4, FIND(",", Articles_collection_modified!A637, FIND(",vol", Articles_collection_modified!A637) + 4) - FIND(",vol",Articles_collection_modified!A637) - 4))</f>
        <v>8</v>
      </c>
      <c r="D637" t="str">
        <f>IF(ISNUMBER(FIND(", 20", Articles_collection_modified!A637)), MID(Articles_collection_modified!A637, FIND(", 20", Articles_collection_modified!A637) + 2, FIND(",", Articles_collection_modified!A637, FIND(", 20", Articles_collection_modified!A637) + 2) - FIND(", 20", Articles_collection_modified!A637) - 2), MID(Articles_collection_modified!A637, FIND(",20", Articles_collection_modified!A637) + 1, FIND(",", Articles_collection_modified!A637, FIND(",20", Articles_collection_modified!A637) + 1) - FIND(",20", Articles_collection_modified!A637) - 1))</f>
        <v>2025-w05</v>
      </c>
      <c r="E637" t="str">
        <f t="shared" si="18"/>
        <v>2025</v>
      </c>
      <c r="F637" t="str">
        <f t="shared" si="19"/>
        <v>05</v>
      </c>
      <c r="G637" t="str" cm="1">
        <f t="array" ref="G637">_xlfn.TEXTJOIN(", ", TRUE, IF(ISNUMBER(SEARCH(Index!$A$8:$A$22, Articles_collection_modified!A637)), Index!$A$8:$A$22, ""))</f>
        <v>Electrification, Mobile</v>
      </c>
      <c r="H637" t="str" cm="1">
        <f t="array" ref="H637">IFERROR(INDEX(Index!$A$8:$A$22, MATCH(TRUE, ISNUMBER(SEARCH(Index!$A$8:$A$22, Articles_collection_modified!A637)), 0)), "")</f>
        <v>Electrification</v>
      </c>
      <c r="I637" t="str" cm="1">
        <f t="array" ref="I637">IFERROR(INDEX(Index!$A$3:$A$5, MATCH(TRUE, ISNUMBER(SEARCH(Index!$A$3:$A$5, Articles_collection_modified!A637)), 0)), "")</f>
        <v>product release</v>
      </c>
      <c r="J637" t="str" cm="1">
        <f t="array" ref="J637">IFERROR(INDEX(Index!$A$25:$A$69, MATCH(TRUE, ISNUMBER(SEARCH(Index!$A$25:$A$69, Articles_collection_modified!A637)), 0)), "")</f>
        <v>System</v>
      </c>
      <c r="K637" t="str" cm="1">
        <f t="array" ref="K637">IFERROR(INDEX(Index!$C$3:$C$5, MATCH(TRUE, ISNUMBER(SEARCH(Index!$C$3:$C$5, Articles_collection_modified!A637)), 0)), "")</f>
        <v>H1</v>
      </c>
      <c r="L637" t="str" cm="1">
        <f t="array" ref="L637">_xlfn.TEXTJOIN(", ", TRUE, IF(ISNUMBER(SEARCH(Index!$C$8:$C$58, Articles_collection_modified!A637)), Index!$C$8:$C$58, ""))</f>
        <v>ES-2, HA-8</v>
      </c>
      <c r="M637" t="str" cm="1">
        <f t="array" ref="M637">_xlfn.TEXTJOIN(", ", TRUE, IFERROR(VLOOKUP(_xlfn.TEXTSPLIT(L637, ", "), Index!$C$8:$D$58, 2, FALSE), ""))</f>
        <v>Enhanced Emission Policy, Sustainable Mining</v>
      </c>
      <c r="N637" t="str" cm="1">
        <f t="array" ref="N637">_xlfn.TEXTJOIN(", ", TRUE, _xlfn.UNIQUE(_xlfn.FILTERXML("&lt;t&gt;&lt;s&gt;" &amp; SUBSTITUTE(_xlfn.TEXTJOIN(", ", TRUE, _xlfn.UNIQUE(_xlfn._xlws.FILTER(IFERROR(VLOOKUP(LEFT(_xlfn.TEXTSPLIT(L637, ", "), FIND("-", _xlfn.TEXTSPLIT(L637, ", ")) - 1), Index!$F$8:$G$13, 2, FALSE), ""), IFERROR(VLOOKUP(LEFT(_xlfn.TEXTSPLIT(L637, ", "), FIND("-", _xlfn.TEXTSPLIT(L637, ", ")) - 1), Index!$F$8:$G$13, 2, FALSE), "") &lt;&gt; ""))), ", ", "&lt;/s&gt;&lt;s&gt;") &amp; "&lt;/s&gt;&lt;/t&gt;", "//s[normalize-space()]")))</f>
        <v>Ecological Sustainability, Hydraulic Applications Ecosystem</v>
      </c>
      <c r="O637" t="str" cm="1">
        <f t="array" ref="O637">IFERROR(INDEX(Index!$C$8:$C$58, MATCH(TRUE, ISNUMBER(SEARCH(Index!$C$8:$C$58, Articles_collection_modified!A637)), 0)), "")</f>
        <v>ES-2</v>
      </c>
      <c r="P637" t="str">
        <f>IFERROR(VLOOKUP(LEFT(O637, FIND("-", O637)-1), Index!$F$8:$G$13, 2, FALSE), "Not Found")</f>
        <v>Ecological Sustainability</v>
      </c>
      <c r="Q637" t="str">
        <f>IFERROR(VLOOKUP(O637, Index!$C$8:$D$58, 2, FALSE), "Not Found")</f>
        <v>Enhanced Emission Policy</v>
      </c>
    </row>
    <row r="638" spans="1:17" x14ac:dyDescent="0.3">
      <c r="A638" t="str">
        <f>LEFT(Articles_collection_modified!A638, FIND(",", Articles_collection_modified!A638) - 1)</f>
        <v>Ulstein Design Huisman Crane for Penta-Ocean's New Offshore Wind Installation Vessel</v>
      </c>
      <c r="B638" t="str">
        <f>MID(Articles_collection_modified!A638, FIND(",", Articles_collection_modified!A638) + 1, FIND(",", Articles_collection_modified!A638, FIND(",", Articles_collection_modified!A638) + 1) - FIND(",", Articles_collection_modified!A638) - 1)</f>
        <v>https://www.offshorewind.biz/2025/01/27/ulstein-design-huisman-crane-for-penta-oceans-new-offshore-wind-installation-vessel/</v>
      </c>
      <c r="C638" t="str">
        <f>IF(ISNUMBER(FIND(", vol",Articles_collection_modified!A638)), MID(Articles_collection_modified!A638, FIND(", vol", Articles_collection_modified!A638) + 5, FIND(",", Articles_collection_modified!A638, FIND(", vol", Articles_collection_modified!A638) + 5) - FIND(", vol", Articles_collection_modified!A638) - 5), MID(Articles_collection_modified!A638, FIND(",vol", Articles_collection_modified!A638) + 4, FIND(",", Articles_collection_modified!A638, FIND(",vol", Articles_collection_modified!A638) + 4) - FIND(",vol",Articles_collection_modified!A638) - 4))</f>
        <v>8</v>
      </c>
      <c r="D638" t="str">
        <f>IF(ISNUMBER(FIND(", 20", Articles_collection_modified!A638)), MID(Articles_collection_modified!A638, FIND(", 20", Articles_collection_modified!A638) + 2, FIND(",", Articles_collection_modified!A638, FIND(", 20", Articles_collection_modified!A638) + 2) - FIND(", 20", Articles_collection_modified!A638) - 2), MID(Articles_collection_modified!A638, FIND(",20", Articles_collection_modified!A638) + 1, FIND(",", Articles_collection_modified!A638, FIND(",20", Articles_collection_modified!A638) + 1) - FIND(",20", Articles_collection_modified!A638) - 1))</f>
        <v>2025-w05</v>
      </c>
      <c r="E638" t="str">
        <f t="shared" si="18"/>
        <v>2025</v>
      </c>
      <c r="F638" t="str">
        <f t="shared" si="19"/>
        <v>05</v>
      </c>
      <c r="G638" t="str" cm="1">
        <f t="array" ref="G638">_xlfn.TEXTJOIN(", ", TRUE, IF(ISNUMBER(SEARCH(Index!$A$8:$A$22, Articles_collection_modified!A638)), Index!$A$8:$A$22, ""))</f>
        <v>Crane, Maritime</v>
      </c>
      <c r="H638" t="str" cm="1">
        <f t="array" ref="H638">IFERROR(INDEX(Index!$A$8:$A$22, MATCH(TRUE, ISNUMBER(SEARCH(Index!$A$8:$A$22, Articles_collection_modified!A638)), 0)), "")</f>
        <v>Crane</v>
      </c>
      <c r="I638" t="str" cm="1">
        <f t="array" ref="I638">IFERROR(INDEX(Index!$A$3:$A$5, MATCH(TRUE, ISNUMBER(SEARCH(Index!$A$3:$A$5, Articles_collection_modified!A638)), 0)), "")</f>
        <v>SEEP</v>
      </c>
      <c r="J638" t="str" cm="1">
        <f t="array" ref="J638">IFERROR(INDEX(Index!$A$25:$A$69, MATCH(TRUE, ISNUMBER(SEARCH(Index!$A$25:$A$69, Articles_collection_modified!A638)), 0)), "")</f>
        <v>partnership</v>
      </c>
      <c r="K638" t="str" cm="1">
        <f t="array" ref="K638">IFERROR(INDEX(Index!$C$3:$C$5, MATCH(TRUE, ISNUMBER(SEARCH(Index!$C$3:$C$5, Articles_collection_modified!A638)), 0)), "")</f>
        <v>H2</v>
      </c>
      <c r="L638" t="str" cm="1">
        <f t="array" ref="L638">_xlfn.TEXTJOIN(", ", TRUE, IF(ISNUMBER(SEARCH(Index!$C$8:$C$58, Articles_collection_modified!A638)), Index!$C$8:$C$58, ""))</f>
        <v>HA-2, NB-8</v>
      </c>
      <c r="M638" t="str" cm="1">
        <f t="array" ref="M638">_xlfn.TEXTJOIN(", ", TRUE, IFERROR(VLOOKUP(_xlfn.TEXTSPLIT(L638, ", "), Index!$C$8:$D$58, 2, FALSE), ""))</f>
        <v>Advanced Wind Power, Sustainaible Maritime Applications</v>
      </c>
      <c r="N638" t="str" cm="1">
        <f t="array" ref="N638">_xlfn.TEXTJOIN(", ", TRUE, _xlfn.UNIQUE(_xlfn.FILTERXML("&lt;t&gt;&lt;s&gt;" &amp; SUBSTITUTE(_xlfn.TEXTJOIN(", ", TRUE, _xlfn.UNIQUE(_xlfn._xlws.FILTER(IFERROR(VLOOKUP(LEFT(_xlfn.TEXTSPLIT(L638, ", "), FIND("-", _xlfn.TEXTSPLIT(L638, ", ")) - 1), Index!$F$8:$G$13, 2, FALSE), ""), IFERROR(VLOOKUP(LEFT(_xlfn.TEXTSPLIT(L638, ", "), FIND("-", _xlfn.TEXTSPLIT(L638, ", ")) - 1), Index!$F$8:$G$13, 2, FALSE), "") &lt;&gt; ""))), ", ", "&lt;/s&gt;&lt;s&gt;") &amp; "&lt;/s&gt;&lt;/t&gt;", "//s[normalize-space()]")))</f>
        <v>Hydraulic Applications Ecosystem, New Business</v>
      </c>
      <c r="O638" t="str" cm="1">
        <f t="array" ref="O638">IFERROR(INDEX(Index!$C$8:$C$58, MATCH(TRUE, ISNUMBER(SEARCH(Index!$C$8:$C$58, Articles_collection_modified!A638)), 0)), "")</f>
        <v>HA-2</v>
      </c>
      <c r="P638" t="str">
        <f>IFERROR(VLOOKUP(LEFT(O638, FIND("-", O638)-1), Index!$F$8:$G$13, 2, FALSE), "Not Found")</f>
        <v>Hydraulic Applications Ecosystem</v>
      </c>
      <c r="Q638" t="str">
        <f>IFERROR(VLOOKUP(O638, Index!$C$8:$D$58, 2, FALSE), "Not Found")</f>
        <v>Advanced Wind Power</v>
      </c>
    </row>
    <row r="639" spans="1:17" x14ac:dyDescent="0.3">
      <c r="A639" t="str">
        <f>LEFT(Articles_collection_modified!A639, FIND(",", Articles_collection_modified!A639) - 1)</f>
        <v>Flinders University advances vertical wind turbine design</v>
      </c>
      <c r="B639" t="str">
        <f>MID(Articles_collection_modified!A639, FIND(",", Articles_collection_modified!A639) + 1, FIND(",", Articles_collection_modified!A639, FIND(",", Articles_collection_modified!A639) + 1) - FIND(",", Articles_collection_modified!A639) - 1)</f>
        <v>https://www.winddaily.com/reports/Flinders_University_advances_vertical_wind_turbine_design_999.html</v>
      </c>
      <c r="C639" t="str">
        <f>IF(ISNUMBER(FIND(", vol",Articles_collection_modified!A639)), MID(Articles_collection_modified!A639, FIND(", vol", Articles_collection_modified!A639) + 5, FIND(",", Articles_collection_modified!A639, FIND(", vol", Articles_collection_modified!A639) + 5) - FIND(", vol", Articles_collection_modified!A639) - 5), MID(Articles_collection_modified!A639, FIND(",vol", Articles_collection_modified!A639) + 4, FIND(",", Articles_collection_modified!A639, FIND(",vol", Articles_collection_modified!A639) + 4) - FIND(",vol",Articles_collection_modified!A639) - 4))</f>
        <v>7</v>
      </c>
      <c r="D639" t="str">
        <f>IF(ISNUMBER(FIND(", 20", Articles_collection_modified!A639)), MID(Articles_collection_modified!A639, FIND(", 20", Articles_collection_modified!A639) + 2, FIND(",", Articles_collection_modified!A639, FIND(", 20", Articles_collection_modified!A639) + 2) - FIND(", 20", Articles_collection_modified!A639) - 2), MID(Articles_collection_modified!A639, FIND(",20", Articles_collection_modified!A639) + 1, FIND(",", Articles_collection_modified!A639, FIND(",20", Articles_collection_modified!A639) + 1) - FIND(",20", Articles_collection_modified!A639) - 1))</f>
        <v>2025-w03</v>
      </c>
      <c r="E639" t="str">
        <f t="shared" si="18"/>
        <v>2025</v>
      </c>
      <c r="F639" t="str">
        <f t="shared" si="19"/>
        <v>03</v>
      </c>
      <c r="G639" t="str" cm="1">
        <f t="array" ref="G639">_xlfn.TEXTJOIN(", ", TRUE, IF(ISNUMBER(SEARCH(Index!$A$8:$A$22, Articles_collection_modified!A639)), Index!$A$8:$A$22, ""))</f>
        <v>Industrial applications</v>
      </c>
      <c r="H639" t="str" cm="1">
        <f t="array" ref="H639">IFERROR(INDEX(Index!$A$8:$A$22, MATCH(TRUE, ISNUMBER(SEARCH(Index!$A$8:$A$22, Articles_collection_modified!A639)), 0)), "")</f>
        <v>Industrial applications</v>
      </c>
      <c r="I639" t="str" cm="1">
        <f t="array" ref="I639">IFERROR(INDEX(Index!$A$3:$A$5, MATCH(TRUE, ISNUMBER(SEARCH(Index!$A$3:$A$5, Articles_collection_modified!A639)), 0)), "")</f>
        <v>Technology</v>
      </c>
      <c r="J639" t="str" cm="1">
        <f t="array" ref="J639">IFERROR(INDEX(Index!$A$25:$A$69, MATCH(TRUE, ISNUMBER(SEARCH(Index!$A$25:$A$69, Articles_collection_modified!A639)), 0)), "")</f>
        <v>Research</v>
      </c>
      <c r="K639" t="str" cm="1">
        <f t="array" ref="K639">IFERROR(INDEX(Index!$C$3:$C$5, MATCH(TRUE, ISNUMBER(SEARCH(Index!$C$3:$C$5, Articles_collection_modified!A639)), 0)), "")</f>
        <v>H3</v>
      </c>
      <c r="L639" t="str" cm="1">
        <f t="array" ref="L639">_xlfn.TEXTJOIN(", ", TRUE, IF(ISNUMBER(SEARCH(Index!$C$8:$C$58, Articles_collection_modified!A639)), Index!$C$8:$C$58, ""))</f>
        <v>ES-3, HA-2</v>
      </c>
      <c r="M639" t="str" cm="1">
        <f t="array" ref="M639">_xlfn.TEXTJOIN(", ", TRUE, IFERROR(VLOOKUP(_xlfn.TEXTSPLIT(L639, ", "), Index!$C$8:$D$58, 2, FALSE), ""))</f>
        <v>Sustainable Energy System, Advanced Wind Power</v>
      </c>
      <c r="N639" t="str" cm="1">
        <f t="array" ref="N639">_xlfn.TEXTJOIN(", ", TRUE, _xlfn.UNIQUE(_xlfn.FILTERXML("&lt;t&gt;&lt;s&gt;" &amp; SUBSTITUTE(_xlfn.TEXTJOIN(", ", TRUE, _xlfn.UNIQUE(_xlfn._xlws.FILTER(IFERROR(VLOOKUP(LEFT(_xlfn.TEXTSPLIT(L639, ", "), FIND("-", _xlfn.TEXTSPLIT(L639, ", ")) - 1), Index!$F$8:$G$13, 2, FALSE), ""), IFERROR(VLOOKUP(LEFT(_xlfn.TEXTSPLIT(L639, ", "), FIND("-", _xlfn.TEXTSPLIT(L639, ", ")) - 1), Index!$F$8:$G$13, 2, FALSE), "") &lt;&gt; ""))), ", ", "&lt;/s&gt;&lt;s&gt;") &amp; "&lt;/s&gt;&lt;/t&gt;", "//s[normalize-space()]")))</f>
        <v>Ecological Sustainability, Hydraulic Applications Ecosystem</v>
      </c>
      <c r="O639" t="str" cm="1">
        <f t="array" ref="O639">IFERROR(INDEX(Index!$C$8:$C$58, MATCH(TRUE, ISNUMBER(SEARCH(Index!$C$8:$C$58, Articles_collection_modified!A639)), 0)), "")</f>
        <v>ES-3</v>
      </c>
      <c r="P639" t="str">
        <f>IFERROR(VLOOKUP(LEFT(O639, FIND("-", O639)-1), Index!$F$8:$G$13, 2, FALSE), "Not Found")</f>
        <v>Ecological Sustainability</v>
      </c>
      <c r="Q639" t="str">
        <f>IFERROR(VLOOKUP(O639, Index!$C$8:$D$58, 2, FALSE), "Not Found")</f>
        <v>Sustainable Energy System</v>
      </c>
    </row>
    <row r="640" spans="1:17" x14ac:dyDescent="0.3">
      <c r="A640" t="str">
        <f>LEFT(Articles_collection_modified!A640, FIND(",", Articles_collection_modified!A640) - 1)</f>
        <v>Germany to Put 12 GW of Offshore Wind Out to Tender in Next Four Years</v>
      </c>
      <c r="B640" t="str">
        <f>MID(Articles_collection_modified!A640, FIND(",", Articles_collection_modified!A640) + 1, FIND(",", Articles_collection_modified!A640, FIND(",", Articles_collection_modified!A640) + 1) - FIND(",", Articles_collection_modified!A640) - 1)</f>
        <v>https://www.offshorewind.biz/2025/01/30/germany-to-put-12-gw-of-offshore-wind-out-to-tender-in-next-four-years/</v>
      </c>
      <c r="C640" t="str">
        <f>IF(ISNUMBER(FIND(", vol",Articles_collection_modified!A640)), MID(Articles_collection_modified!A640, FIND(", vol", Articles_collection_modified!A640) + 5, FIND(",", Articles_collection_modified!A640, FIND(", vol", Articles_collection_modified!A640) + 5) - FIND(", vol", Articles_collection_modified!A640) - 5), MID(Articles_collection_modified!A640, FIND(",vol", Articles_collection_modified!A640) + 4, FIND(",", Articles_collection_modified!A640, FIND(",vol", Articles_collection_modified!A640) + 4) - FIND(",vol",Articles_collection_modified!A640) - 4))</f>
        <v>8</v>
      </c>
      <c r="D640" t="str">
        <f>IF(ISNUMBER(FIND(", 20", Articles_collection_modified!A640)), MID(Articles_collection_modified!A640, FIND(", 20", Articles_collection_modified!A640) + 2, FIND(",", Articles_collection_modified!A640, FIND(", 20", Articles_collection_modified!A640) + 2) - FIND(", 20", Articles_collection_modified!A640) - 2), MID(Articles_collection_modified!A640, FIND(",20", Articles_collection_modified!A640) + 1, FIND(",", Articles_collection_modified!A640, FIND(",20", Articles_collection_modified!A640) + 1) - FIND(",20", Articles_collection_modified!A640) - 1))</f>
        <v>2025-w05</v>
      </c>
      <c r="E640" t="str">
        <f t="shared" si="18"/>
        <v>2025</v>
      </c>
      <c r="F640" t="str">
        <f t="shared" si="19"/>
        <v>05</v>
      </c>
      <c r="G640" t="str" cm="1">
        <f t="array" ref="G640">_xlfn.TEXTJOIN(", ", TRUE, IF(ISNUMBER(SEARCH(Index!$A$8:$A$22, Articles_collection_modified!A640)), Index!$A$8:$A$22, ""))</f>
        <v>Industrial applications</v>
      </c>
      <c r="H640" t="str" cm="1">
        <f t="array" ref="H640">IFERROR(INDEX(Index!$A$8:$A$22, MATCH(TRUE, ISNUMBER(SEARCH(Index!$A$8:$A$22, Articles_collection_modified!A640)), 0)), "")</f>
        <v>Industrial applications</v>
      </c>
      <c r="I640" t="str" cm="1">
        <f t="array" ref="I640">IFERROR(INDEX(Index!$A$3:$A$5, MATCH(TRUE, ISNUMBER(SEARCH(Index!$A$3:$A$5, Articles_collection_modified!A640)), 0)), "")</f>
        <v>SEEP</v>
      </c>
      <c r="J640" t="str" cm="1">
        <f t="array" ref="J640">IFERROR(INDEX(Index!$A$25:$A$69, MATCH(TRUE, ISNUMBER(SEARCH(Index!$A$25:$A$69, Articles_collection_modified!A640)), 0)), "")</f>
        <v>market development</v>
      </c>
      <c r="K640" t="str" cm="1">
        <f t="array" ref="K640">IFERROR(INDEX(Index!$C$3:$C$5, MATCH(TRUE, ISNUMBER(SEARCH(Index!$C$3:$C$5, Articles_collection_modified!A640)), 0)), "")</f>
        <v>H3</v>
      </c>
      <c r="L640" t="str" cm="1">
        <f t="array" ref="L640">_xlfn.TEXTJOIN(", ", TRUE, IF(ISNUMBER(SEARCH(Index!$C$8:$C$58, Articles_collection_modified!A640)), Index!$C$8:$C$58, ""))</f>
        <v>HA-2</v>
      </c>
      <c r="M640" t="str" cm="1">
        <f t="array" ref="M640">_xlfn.TEXTJOIN(", ", TRUE, IFERROR(VLOOKUP(_xlfn.TEXTSPLIT(L640, ", "), Index!$C$8:$D$58, 2, FALSE), ""))</f>
        <v>Advanced Wind Power</v>
      </c>
      <c r="N640" t="str" cm="1">
        <f t="array" ref="N640">_xlfn.TEXTJOIN(", ", TRUE, _xlfn.UNIQUE(_xlfn.FILTERXML("&lt;t&gt;&lt;s&gt;" &amp; SUBSTITUTE(_xlfn.TEXTJOIN(", ", TRUE, _xlfn.UNIQUE(_xlfn._xlws.FILTER(IFERROR(VLOOKUP(LEFT(_xlfn.TEXTSPLIT(L640, ", "), FIND("-", _xlfn.TEXTSPLIT(L640, ", ")) - 1), Index!$F$8:$G$13, 2, FALSE), ""), IFERROR(VLOOKUP(LEFT(_xlfn.TEXTSPLIT(L640, ", "), FIND("-", _xlfn.TEXTSPLIT(L640, ", ")) - 1), Index!$F$8:$G$13, 2, FALSE), "") &lt;&gt; ""))), ", ", "&lt;/s&gt;&lt;s&gt;") &amp; "&lt;/s&gt;&lt;/t&gt;", "//s[normalize-space()]")))</f>
        <v>Hydraulic Applications Ecosystem</v>
      </c>
      <c r="O640" t="str" cm="1">
        <f t="array" ref="O640">IFERROR(INDEX(Index!$C$8:$C$58, MATCH(TRUE, ISNUMBER(SEARCH(Index!$C$8:$C$58, Articles_collection_modified!A640)), 0)), "")</f>
        <v>HA-2</v>
      </c>
      <c r="P640" t="str">
        <f>IFERROR(VLOOKUP(LEFT(O640, FIND("-", O640)-1), Index!$F$8:$G$13, 2, FALSE), "Not Found")</f>
        <v>Hydraulic Applications Ecosystem</v>
      </c>
      <c r="Q640" t="str">
        <f>IFERROR(VLOOKUP(O640, Index!$C$8:$D$58, 2, FALSE), "Not Found")</f>
        <v>Advanced Wind Power</v>
      </c>
    </row>
    <row r="641" spans="1:17" x14ac:dyDescent="0.3">
      <c r="A641" t="str">
        <f>LEFT(Articles_collection_modified!A641, FIND(",", Articles_collection_modified!A641) - 1)</f>
        <v>International Mining | Metsoâ€™s 5th Generation Hydraulic power unit for NordbergÂ® MP cone crushers</v>
      </c>
      <c r="B641" t="str">
        <f>MID(Articles_collection_modified!A641, FIND(",", Articles_collection_modified!A641) + 1, FIND(",", Articles_collection_modified!A641, FIND(",", Articles_collection_modified!A641) + 1) - FIND(",", Articles_collection_modified!A641) - 1)</f>
        <v>https://im-mining.com/2025/01/30/metsos-5th-generation-hydraulic-power-unit-for-nordberg-mp-cone-crushers/</v>
      </c>
      <c r="C641" t="str">
        <f>IF(ISNUMBER(FIND(", vol",Articles_collection_modified!A641)), MID(Articles_collection_modified!A641, FIND(", vol", Articles_collection_modified!A641) + 5, FIND(",", Articles_collection_modified!A641, FIND(", vol", Articles_collection_modified!A641) + 5) - FIND(", vol", Articles_collection_modified!A641) - 5), MID(Articles_collection_modified!A641, FIND(",vol", Articles_collection_modified!A641) + 4, FIND(",", Articles_collection_modified!A641, FIND(",vol", Articles_collection_modified!A641) + 4) - FIND(",vol",Articles_collection_modified!A641) - 4))</f>
        <v>8</v>
      </c>
      <c r="D641" t="str">
        <f>IF(ISNUMBER(FIND(", 20", Articles_collection_modified!A641)), MID(Articles_collection_modified!A641, FIND(", 20", Articles_collection_modified!A641) + 2, FIND(",", Articles_collection_modified!A641, FIND(", 20", Articles_collection_modified!A641) + 2) - FIND(", 20", Articles_collection_modified!A641) - 2), MID(Articles_collection_modified!A641, FIND(",20", Articles_collection_modified!A641) + 1, FIND(",", Articles_collection_modified!A641, FIND(",20", Articles_collection_modified!A641) + 1) - FIND(",20", Articles_collection_modified!A641) - 1))</f>
        <v>2025-w05</v>
      </c>
      <c r="E641" t="str">
        <f t="shared" ref="E641:E703" si="20">LEFT(D641, 4)</f>
        <v>2025</v>
      </c>
      <c r="F641" t="str">
        <f t="shared" ref="F641:F703" si="21">MID(D641, FIND("w", D641) + 1, LEN(D641) - FIND("w", D641))</f>
        <v>05</v>
      </c>
      <c r="G641" t="str" cm="1">
        <f t="array" ref="G641">_xlfn.TEXTJOIN(", ", TRUE, IF(ISNUMBER(SEARCH(Index!$A$8:$A$22, Articles_collection_modified!A641)), Index!$A$8:$A$22, ""))</f>
        <v>Hydraulics</v>
      </c>
      <c r="H641" t="str" cm="1">
        <f t="array" ref="H641">IFERROR(INDEX(Index!$A$8:$A$22, MATCH(TRUE, ISNUMBER(SEARCH(Index!$A$8:$A$22, Articles_collection_modified!A641)), 0)), "")</f>
        <v>Hydraulics</v>
      </c>
      <c r="I641" t="str" cm="1">
        <f t="array" ref="I641">IFERROR(INDEX(Index!$A$3:$A$5, MATCH(TRUE, ISNUMBER(SEARCH(Index!$A$3:$A$5, Articles_collection_modified!A641)), 0)), "")</f>
        <v>product release</v>
      </c>
      <c r="J641" t="str" cm="1">
        <f t="array" ref="J641">IFERROR(INDEX(Index!$A$25:$A$69, MATCH(TRUE, ISNUMBER(SEARCH(Index!$A$25:$A$69, Articles_collection_modified!A641)), 0)), "")</f>
        <v/>
      </c>
      <c r="K641" t="str" cm="1">
        <f t="array" ref="K641">IFERROR(INDEX(Index!$C$3:$C$5, MATCH(TRUE, ISNUMBER(SEARCH(Index!$C$3:$C$5, Articles_collection_modified!A641)), 0)), "")</f>
        <v>H1</v>
      </c>
      <c r="L641" t="str" cm="1">
        <f t="array" ref="L641">_xlfn.TEXTJOIN(", ", TRUE, IF(ISNUMBER(SEARCH(Index!$C$8:$C$58, Articles_collection_modified!A641)), Index!$C$8:$C$58, ""))</f>
        <v>HA-8</v>
      </c>
      <c r="M641" t="str" cm="1">
        <f t="array" ref="M641">_xlfn.TEXTJOIN(", ", TRUE, IFERROR(VLOOKUP(_xlfn.TEXTSPLIT(L641, ", "), Index!$C$8:$D$58, 2, FALSE), ""))</f>
        <v>Sustainable Mining</v>
      </c>
      <c r="N641" t="str" cm="1">
        <f t="array" ref="N641">_xlfn.TEXTJOIN(", ", TRUE, _xlfn.UNIQUE(_xlfn.FILTERXML("&lt;t&gt;&lt;s&gt;" &amp; SUBSTITUTE(_xlfn.TEXTJOIN(", ", TRUE, _xlfn.UNIQUE(_xlfn._xlws.FILTER(IFERROR(VLOOKUP(LEFT(_xlfn.TEXTSPLIT(L641, ", "), FIND("-", _xlfn.TEXTSPLIT(L641, ", ")) - 1), Index!$F$8:$G$13, 2, FALSE), ""), IFERROR(VLOOKUP(LEFT(_xlfn.TEXTSPLIT(L641, ", "), FIND("-", _xlfn.TEXTSPLIT(L641, ", ")) - 1), Index!$F$8:$G$13, 2, FALSE), "") &lt;&gt; ""))), ", ", "&lt;/s&gt;&lt;s&gt;") &amp; "&lt;/s&gt;&lt;/t&gt;", "//s[normalize-space()]")))</f>
        <v>Hydraulic Applications Ecosystem</v>
      </c>
      <c r="O641" t="str" cm="1">
        <f t="array" ref="O641">IFERROR(INDEX(Index!$C$8:$C$58, MATCH(TRUE, ISNUMBER(SEARCH(Index!$C$8:$C$58, Articles_collection_modified!A641)), 0)), "")</f>
        <v>HA-8</v>
      </c>
      <c r="P641" t="str">
        <f>IFERROR(VLOOKUP(LEFT(O641, FIND("-", O641)-1), Index!$F$8:$G$13, 2, FALSE), "Not Found")</f>
        <v>Hydraulic Applications Ecosystem</v>
      </c>
      <c r="Q641" t="str">
        <f>IFERROR(VLOOKUP(O641, Index!$C$8:$D$58, 2, FALSE), "Not Found")</f>
        <v>Sustainable Mining</v>
      </c>
    </row>
    <row r="642" spans="1:17" x14ac:dyDescent="0.3">
      <c r="A642" t="str">
        <f>LEFT(Articles_collection_modified!A642, FIND(",", Articles_collection_modified!A642) - 1)</f>
        <v>HydraulikflÃ¼ssigkeiten: Produktlinien Ã¼bernommen</v>
      </c>
      <c r="B642" t="str">
        <f>MID(Articles_collection_modified!A642, FIND(",", Articles_collection_modified!A642) + 1, FIND(",", Articles_collection_modified!A642, FIND(",", Articles_collection_modified!A642) + 1) - FIND(",", Articles_collection_modified!A642) - 1)</f>
        <v>https://www.oup-fluidtechnik.de/hydraulikfluessigkeiten-produktlinien-uebernommen/</v>
      </c>
      <c r="C642" t="str">
        <f>IF(ISNUMBER(FIND(", vol",Articles_collection_modified!A642)), MID(Articles_collection_modified!A642, FIND(", vol", Articles_collection_modified!A642) + 5, FIND(",", Articles_collection_modified!A642, FIND(", vol", Articles_collection_modified!A642) + 5) - FIND(", vol", Articles_collection_modified!A642) - 5), MID(Articles_collection_modified!A642, FIND(",vol", Articles_collection_modified!A642) + 4, FIND(",", Articles_collection_modified!A642, FIND(",vol", Articles_collection_modified!A642) + 4) - FIND(",vol",Articles_collection_modified!A642) - 4))</f>
        <v>8</v>
      </c>
      <c r="D642" t="str">
        <f>IF(ISNUMBER(FIND(", 20", Articles_collection_modified!A642)), MID(Articles_collection_modified!A642, FIND(", 20", Articles_collection_modified!A642) + 2, FIND(",", Articles_collection_modified!A642, FIND(", 20", Articles_collection_modified!A642) + 2) - FIND(", 20", Articles_collection_modified!A642) - 2), MID(Articles_collection_modified!A642, FIND(",20", Articles_collection_modified!A642) + 1, FIND(",", Articles_collection_modified!A642, FIND(",20", Articles_collection_modified!A642) + 1) - FIND(",20", Articles_collection_modified!A642) - 1))</f>
        <v>2025-w05</v>
      </c>
      <c r="E642" t="str">
        <f t="shared" si="20"/>
        <v>2025</v>
      </c>
      <c r="F642" t="str">
        <f t="shared" si="21"/>
        <v>05</v>
      </c>
      <c r="G642" t="str" cm="1">
        <f t="array" ref="G642">_xlfn.TEXTJOIN(", ", TRUE, IF(ISNUMBER(SEARCH(Index!$A$8:$A$22, Articles_collection_modified!A642)), Index!$A$8:$A$22, ""))</f>
        <v>Hydraulics</v>
      </c>
      <c r="H642" t="str" cm="1">
        <f t="array" ref="H642">IFERROR(INDEX(Index!$A$8:$A$22, MATCH(TRUE, ISNUMBER(SEARCH(Index!$A$8:$A$22, Articles_collection_modified!A642)), 0)), "")</f>
        <v>Hydraulics</v>
      </c>
      <c r="I642" t="str" cm="1">
        <f t="array" ref="I642">IFERROR(INDEX(Index!$A$3:$A$5, MATCH(TRUE, ISNUMBER(SEARCH(Index!$A$3:$A$5, Articles_collection_modified!A642)), 0)), "")</f>
        <v>SEEP</v>
      </c>
      <c r="J642" t="str" cm="1">
        <f t="array" ref="J642">IFERROR(INDEX(Index!$A$25:$A$69, MATCH(TRUE, ISNUMBER(SEARCH(Index!$A$25:$A$69, Articles_collection_modified!A642)), 0)), "")</f>
        <v>m&amp;a</v>
      </c>
      <c r="K642" t="str" cm="1">
        <f t="array" ref="K642">IFERROR(INDEX(Index!$C$3:$C$5, MATCH(TRUE, ISNUMBER(SEARCH(Index!$C$3:$C$5, Articles_collection_modified!A642)), 0)), "")</f>
        <v>H1</v>
      </c>
      <c r="L642" t="str" cm="1">
        <f t="array" ref="L642">_xlfn.TEXTJOIN(", ", TRUE, IF(ISNUMBER(SEARCH(Index!$C$8:$C$58, Articles_collection_modified!A642)), Index!$C$8:$C$58, ""))</f>
        <v>ES-2</v>
      </c>
      <c r="M642" t="str" cm="1">
        <f t="array" ref="M642">_xlfn.TEXTJOIN(", ", TRUE, IFERROR(VLOOKUP(_xlfn.TEXTSPLIT(L642, ", "), Index!$C$8:$D$58, 2, FALSE), ""))</f>
        <v>Enhanced Emission Policy</v>
      </c>
      <c r="N642" t="str" cm="1">
        <f t="array" ref="N642">_xlfn.TEXTJOIN(", ", TRUE, _xlfn.UNIQUE(_xlfn.FILTERXML("&lt;t&gt;&lt;s&gt;" &amp; SUBSTITUTE(_xlfn.TEXTJOIN(", ", TRUE, _xlfn.UNIQUE(_xlfn._xlws.FILTER(IFERROR(VLOOKUP(LEFT(_xlfn.TEXTSPLIT(L642, ", "), FIND("-", _xlfn.TEXTSPLIT(L642, ", ")) - 1), Index!$F$8:$G$13, 2, FALSE), ""), IFERROR(VLOOKUP(LEFT(_xlfn.TEXTSPLIT(L642, ", "), FIND("-", _xlfn.TEXTSPLIT(L642, ", ")) - 1), Index!$F$8:$G$13, 2, FALSE), "") &lt;&gt; ""))), ", ", "&lt;/s&gt;&lt;s&gt;") &amp; "&lt;/s&gt;&lt;/t&gt;", "//s[normalize-space()]")))</f>
        <v>Ecological Sustainability</v>
      </c>
      <c r="O642" t="str" cm="1">
        <f t="array" ref="O642">IFERROR(INDEX(Index!$C$8:$C$58, MATCH(TRUE, ISNUMBER(SEARCH(Index!$C$8:$C$58, Articles_collection_modified!A642)), 0)), "")</f>
        <v>ES-2</v>
      </c>
      <c r="P642" t="str">
        <f>IFERROR(VLOOKUP(LEFT(O642, FIND("-", O642)-1), Index!$F$8:$G$13, 2, FALSE), "Not Found")</f>
        <v>Ecological Sustainability</v>
      </c>
      <c r="Q642" t="str">
        <f>IFERROR(VLOOKUP(O642, Index!$C$8:$D$58, 2, FALSE), "Not Found")</f>
        <v>Enhanced Emission Policy</v>
      </c>
    </row>
    <row r="643" spans="1:17" x14ac:dyDescent="0.3">
      <c r="A643" t="str">
        <f>LEFT(Articles_collection_modified!A643, FIND(",", Articles_collection_modified!A643) - 1)</f>
        <v>MODEC TOYO secure ABS approval for Blue Ammonia FPSO</v>
      </c>
      <c r="B643" t="str">
        <f>MID(Articles_collection_modified!A643, FIND(",", Articles_collection_modified!A643) + 1, FIND(",", Articles_collection_modified!A643, FIND(",", Articles_collection_modified!A643) + 1) - FIND(",", Articles_collection_modified!A643) - 1)</f>
        <v>https://www.ship-technology.com/news/modec-toyo-abs-blue-ammonia-fpso/?cf-view</v>
      </c>
      <c r="C643" t="str">
        <f>IF(ISNUMBER(FIND(", vol",Articles_collection_modified!A643)), MID(Articles_collection_modified!A643, FIND(", vol", Articles_collection_modified!A643) + 5, FIND(",", Articles_collection_modified!A643, FIND(", vol", Articles_collection_modified!A643) + 5) - FIND(", vol", Articles_collection_modified!A643) - 5), MID(Articles_collection_modified!A643, FIND(",vol", Articles_collection_modified!A643) + 4, FIND(",", Articles_collection_modified!A643, FIND(",vol", Articles_collection_modified!A643) + 4) - FIND(",vol",Articles_collection_modified!A643) - 4))</f>
        <v>8</v>
      </c>
      <c r="D643" t="str">
        <f>IF(ISNUMBER(FIND(", 20", Articles_collection_modified!A643)), MID(Articles_collection_modified!A643, FIND(", 20", Articles_collection_modified!A643) + 2, FIND(",", Articles_collection_modified!A643, FIND(", 20", Articles_collection_modified!A643) + 2) - FIND(", 20", Articles_collection_modified!A643) - 2), MID(Articles_collection_modified!A643, FIND(",20", Articles_collection_modified!A643) + 1, FIND(",", Articles_collection_modified!A643, FIND(",20", Articles_collection_modified!A643) + 1) - FIND(",20", Articles_collection_modified!A643) - 1))</f>
        <v>2025-w05</v>
      </c>
      <c r="E643" t="str">
        <f t="shared" si="20"/>
        <v>2025</v>
      </c>
      <c r="F643" t="str">
        <f t="shared" si="21"/>
        <v>05</v>
      </c>
      <c r="G643" t="str" cm="1">
        <f t="array" ref="G643">_xlfn.TEXTJOIN(", ", TRUE, IF(ISNUMBER(SEARCH(Index!$A$8:$A$22, Articles_collection_modified!A643)), Index!$A$8:$A$22, ""))</f>
        <v>Sustainability</v>
      </c>
      <c r="H643" t="str" cm="1">
        <f t="array" ref="H643">IFERROR(INDEX(Index!$A$8:$A$22, MATCH(TRUE, ISNUMBER(SEARCH(Index!$A$8:$A$22, Articles_collection_modified!A643)), 0)), "")</f>
        <v>Sustainability</v>
      </c>
      <c r="I643" t="str" cm="1">
        <f t="array" ref="I643">IFERROR(INDEX(Index!$A$3:$A$5, MATCH(TRUE, ISNUMBER(SEARCH(Index!$A$3:$A$5, Articles_collection_modified!A643)), 0)), "")</f>
        <v>Technology</v>
      </c>
      <c r="J643" t="str" cm="1">
        <f t="array" ref="J643">IFERROR(INDEX(Index!$A$25:$A$69, MATCH(TRUE, ISNUMBER(SEARCH(Index!$A$25:$A$69, Articles_collection_modified!A643)), 0)), "")</f>
        <v>Prototype</v>
      </c>
      <c r="K643" t="str" cm="1">
        <f t="array" ref="K643">IFERROR(INDEX(Index!$C$3:$C$5, MATCH(TRUE, ISNUMBER(SEARCH(Index!$C$3:$C$5, Articles_collection_modified!A643)), 0)), "")</f>
        <v>H3</v>
      </c>
      <c r="L643" t="str" cm="1">
        <f t="array" ref="L643">_xlfn.TEXTJOIN(", ", TRUE, IF(ISNUMBER(SEARCH(Index!$C$8:$C$58, Articles_collection_modified!A643)), Index!$C$8:$C$58, ""))</f>
        <v>ES-2, NB-6</v>
      </c>
      <c r="M643" t="str" cm="1">
        <f t="array" ref="M643">_xlfn.TEXTJOIN(", ", TRUE, IFERROR(VLOOKUP(_xlfn.TEXTSPLIT(L643, ", "), Index!$C$8:$D$58, 2, FALSE), ""))</f>
        <v>Enhanced Emission Policy, Green Energy System</v>
      </c>
      <c r="N643" t="str" cm="1">
        <f t="array" ref="N643">_xlfn.TEXTJOIN(", ", TRUE, _xlfn.UNIQUE(_xlfn.FILTERXML("&lt;t&gt;&lt;s&gt;" &amp; SUBSTITUTE(_xlfn.TEXTJOIN(", ", TRUE, _xlfn.UNIQUE(_xlfn._xlws.FILTER(IFERROR(VLOOKUP(LEFT(_xlfn.TEXTSPLIT(L643, ", "), FIND("-", _xlfn.TEXTSPLIT(L643, ", ")) - 1), Index!$F$8:$G$13, 2, FALSE), ""), IFERROR(VLOOKUP(LEFT(_xlfn.TEXTSPLIT(L643, ", "), FIND("-", _xlfn.TEXTSPLIT(L643, ", ")) - 1), Index!$F$8:$G$13, 2, FALSE), "") &lt;&gt; ""))), ", ", "&lt;/s&gt;&lt;s&gt;") &amp; "&lt;/s&gt;&lt;/t&gt;", "//s[normalize-space()]")))</f>
        <v>Ecological Sustainability, New Business</v>
      </c>
      <c r="O643" t="str" cm="1">
        <f t="array" ref="O643">IFERROR(INDEX(Index!$C$8:$C$58, MATCH(TRUE, ISNUMBER(SEARCH(Index!$C$8:$C$58, Articles_collection_modified!A643)), 0)), "")</f>
        <v>ES-2</v>
      </c>
      <c r="P643" t="str">
        <f>IFERROR(VLOOKUP(LEFT(O643, FIND("-", O643)-1), Index!$F$8:$G$13, 2, FALSE), "Not Found")</f>
        <v>Ecological Sustainability</v>
      </c>
      <c r="Q643" t="str">
        <f>IFERROR(VLOOKUP(O643, Index!$C$8:$D$58, 2, FALSE), "Not Found")</f>
        <v>Enhanced Emission Policy</v>
      </c>
    </row>
    <row r="644" spans="1:17" x14ac:dyDescent="0.3">
      <c r="A644" t="str">
        <f>LEFT(Articles_collection_modified!A644, FIND(",", Articles_collection_modified!A644) - 1)</f>
        <v>Norsepower Rotor Sail installed on Yodohime bulk carrier</v>
      </c>
      <c r="B644" t="str">
        <f>MID(Articles_collection_modified!A644, FIND(",", Articles_collection_modified!A644) + 1, FIND(",", Articles_collection_modified!A644, FIND(",", Articles_collection_modified!A644) + 1) - FIND(",", Articles_collection_modified!A644) - 1)</f>
        <v>https://www.ship-technology.com/news/norsepower-rotor-sail-yodohime-bulk-carrier/?cf-view</v>
      </c>
      <c r="C644" t="str">
        <f>IF(ISNUMBER(FIND(", vol",Articles_collection_modified!A644)), MID(Articles_collection_modified!A644, FIND(", vol", Articles_collection_modified!A644) + 5, FIND(",", Articles_collection_modified!A644, FIND(", vol", Articles_collection_modified!A644) + 5) - FIND(", vol", Articles_collection_modified!A644) - 5), MID(Articles_collection_modified!A644, FIND(",vol", Articles_collection_modified!A644) + 4, FIND(",", Articles_collection_modified!A644, FIND(",vol", Articles_collection_modified!A644) + 4) - FIND(",vol",Articles_collection_modified!A644) - 4))</f>
        <v>8</v>
      </c>
      <c r="D644" t="str">
        <f>IF(ISNUMBER(FIND(", 20", Articles_collection_modified!A644)), MID(Articles_collection_modified!A644, FIND(", 20", Articles_collection_modified!A644) + 2, FIND(",", Articles_collection_modified!A644, FIND(", 20", Articles_collection_modified!A644) + 2) - FIND(", 20", Articles_collection_modified!A644) - 2), MID(Articles_collection_modified!A644, FIND(",20", Articles_collection_modified!A644) + 1, FIND(",", Articles_collection_modified!A644, FIND(",20", Articles_collection_modified!A644) + 1) - FIND(",20", Articles_collection_modified!A644) - 1))</f>
        <v>2025-w05</v>
      </c>
      <c r="E644" t="str">
        <f t="shared" si="20"/>
        <v>2025</v>
      </c>
      <c r="F644" t="str">
        <f t="shared" si="21"/>
        <v>05</v>
      </c>
      <c r="G644" t="str" cm="1">
        <f t="array" ref="G644">_xlfn.TEXTJOIN(", ", TRUE, IF(ISNUMBER(SEARCH(Index!$A$8:$A$22, Articles_collection_modified!A644)), Index!$A$8:$A$22, ""))</f>
        <v>Maritime</v>
      </c>
      <c r="H644" t="str" cm="1">
        <f t="array" ref="H644">IFERROR(INDEX(Index!$A$8:$A$22, MATCH(TRUE, ISNUMBER(SEARCH(Index!$A$8:$A$22, Articles_collection_modified!A644)), 0)), "")</f>
        <v>Maritime</v>
      </c>
      <c r="I644" t="str" cm="1">
        <f t="array" ref="I644">IFERROR(INDEX(Index!$A$3:$A$5, MATCH(TRUE, ISNUMBER(SEARCH(Index!$A$3:$A$5, Articles_collection_modified!A644)), 0)), "")</f>
        <v>Technology</v>
      </c>
      <c r="J644" t="str" cm="1">
        <f t="array" ref="J644">IFERROR(INDEX(Index!$A$25:$A$69, MATCH(TRUE, ISNUMBER(SEARCH(Index!$A$25:$A$69, Articles_collection_modified!A644)), 0)), "")</f>
        <v>market development</v>
      </c>
      <c r="K644" t="str" cm="1">
        <f t="array" ref="K644">IFERROR(INDEX(Index!$C$3:$C$5, MATCH(TRUE, ISNUMBER(SEARCH(Index!$C$3:$C$5, Articles_collection_modified!A644)), 0)), "")</f>
        <v>H1</v>
      </c>
      <c r="L644" t="str" cm="1">
        <f t="array" ref="L644">_xlfn.TEXTJOIN(", ", TRUE, IF(ISNUMBER(SEARCH(Index!$C$8:$C$58, Articles_collection_modified!A644)), Index!$C$8:$C$58, ""))</f>
        <v>ES-2, NB-8</v>
      </c>
      <c r="M644" t="str" cm="1">
        <f t="array" ref="M644">_xlfn.TEXTJOIN(", ", TRUE, IFERROR(VLOOKUP(_xlfn.TEXTSPLIT(L644, ", "), Index!$C$8:$D$58, 2, FALSE), ""))</f>
        <v>Enhanced Emission Policy, Sustainaible Maritime Applications</v>
      </c>
      <c r="N644" t="str" cm="1">
        <f t="array" ref="N644">_xlfn.TEXTJOIN(", ", TRUE, _xlfn.UNIQUE(_xlfn.FILTERXML("&lt;t&gt;&lt;s&gt;" &amp; SUBSTITUTE(_xlfn.TEXTJOIN(", ", TRUE, _xlfn.UNIQUE(_xlfn._xlws.FILTER(IFERROR(VLOOKUP(LEFT(_xlfn.TEXTSPLIT(L644, ", "), FIND("-", _xlfn.TEXTSPLIT(L644, ", ")) - 1), Index!$F$8:$G$13, 2, FALSE), ""), IFERROR(VLOOKUP(LEFT(_xlfn.TEXTSPLIT(L644, ", "), FIND("-", _xlfn.TEXTSPLIT(L644, ", ")) - 1), Index!$F$8:$G$13, 2, FALSE), "") &lt;&gt; ""))), ", ", "&lt;/s&gt;&lt;s&gt;") &amp; "&lt;/s&gt;&lt;/t&gt;", "//s[normalize-space()]")))</f>
        <v>Ecological Sustainability, New Business</v>
      </c>
      <c r="O644" t="str" cm="1">
        <f t="array" ref="O644">IFERROR(INDEX(Index!$C$8:$C$58, MATCH(TRUE, ISNUMBER(SEARCH(Index!$C$8:$C$58, Articles_collection_modified!A644)), 0)), "")</f>
        <v>ES-2</v>
      </c>
      <c r="P644" t="str">
        <f>IFERROR(VLOOKUP(LEFT(O644, FIND("-", O644)-1), Index!$F$8:$G$13, 2, FALSE), "Not Found")</f>
        <v>Ecological Sustainability</v>
      </c>
      <c r="Q644" t="str">
        <f>IFERROR(VLOOKUP(O644, Index!$C$8:$D$58, 2, FALSE), "Not Found")</f>
        <v>Enhanced Emission Policy</v>
      </c>
    </row>
    <row r="645" spans="1:17" x14ac:dyDescent="0.3">
      <c r="A645" t="str">
        <f>LEFT(Articles_collection_modified!A645, FIND(",", Articles_collection_modified!A645) - 1)</f>
        <v>Final Dogger Bank Service Operation Vessel Delivered</v>
      </c>
      <c r="B645" t="str">
        <f>MID(Articles_collection_modified!A645, FIND(",", Articles_collection_modified!A645) + 1, FIND(",", Articles_collection_modified!A645, FIND(",", Articles_collection_modified!A645) + 1) - FIND(",", Articles_collection_modified!A645) - 1)</f>
        <v>https://www.offshorewind.biz/2025/01/31/final-dogger-bank-service-operation-vessel-delivered/</v>
      </c>
      <c r="C645" t="str">
        <f>IF(ISNUMBER(FIND(", vol",Articles_collection_modified!A645)), MID(Articles_collection_modified!A645, FIND(", vol", Articles_collection_modified!A645) + 5, FIND(",", Articles_collection_modified!A645, FIND(", vol", Articles_collection_modified!A645) + 5) - FIND(", vol", Articles_collection_modified!A645) - 5), MID(Articles_collection_modified!A645, FIND(",vol", Articles_collection_modified!A645) + 4, FIND(",", Articles_collection_modified!A645, FIND(",vol", Articles_collection_modified!A645) + 4) - FIND(",vol",Articles_collection_modified!A645) - 4))</f>
        <v>8</v>
      </c>
      <c r="D645" t="str">
        <f>IF(ISNUMBER(FIND(", 20", Articles_collection_modified!A645)), MID(Articles_collection_modified!A645, FIND(", 20", Articles_collection_modified!A645) + 2, FIND(",", Articles_collection_modified!A645, FIND(", 20", Articles_collection_modified!A645) + 2) - FIND(", 20", Articles_collection_modified!A645) - 2), MID(Articles_collection_modified!A645, FIND(",20", Articles_collection_modified!A645) + 1, FIND(",", Articles_collection_modified!A645, FIND(",20", Articles_collection_modified!A645) + 1) - FIND(",20", Articles_collection_modified!A645) - 1))</f>
        <v>2025-w05</v>
      </c>
      <c r="E645" t="str">
        <f t="shared" si="20"/>
        <v>2025</v>
      </c>
      <c r="F645" t="str">
        <f t="shared" si="21"/>
        <v>05</v>
      </c>
      <c r="G645" t="str" cm="1">
        <f t="array" ref="G645">_xlfn.TEXTJOIN(", ", TRUE, IF(ISNUMBER(SEARCH(Index!$A$8:$A$22, Articles_collection_modified!A645)), Index!$A$8:$A$22, ""))</f>
        <v>Maritime</v>
      </c>
      <c r="H645" t="str" cm="1">
        <f t="array" ref="H645">IFERROR(INDEX(Index!$A$8:$A$22, MATCH(TRUE, ISNUMBER(SEARCH(Index!$A$8:$A$22, Articles_collection_modified!A645)), 0)), "")</f>
        <v>Maritime</v>
      </c>
      <c r="I645" t="str" cm="1">
        <f t="array" ref="I645">IFERROR(INDEX(Index!$A$3:$A$5, MATCH(TRUE, ISNUMBER(SEARCH(Index!$A$3:$A$5, Articles_collection_modified!A645)), 0)), "")</f>
        <v>SEEP</v>
      </c>
      <c r="J645" t="str" cm="1">
        <f t="array" ref="J645">IFERROR(INDEX(Index!$A$25:$A$69, MATCH(TRUE, ISNUMBER(SEARCH(Index!$A$25:$A$69, Articles_collection_modified!A645)), 0)), "")</f>
        <v>market development</v>
      </c>
      <c r="K645" t="str" cm="1">
        <f t="array" ref="K645">IFERROR(INDEX(Index!$C$3:$C$5, MATCH(TRUE, ISNUMBER(SEARCH(Index!$C$3:$C$5, Articles_collection_modified!A645)), 0)), "")</f>
        <v>H1</v>
      </c>
      <c r="L645" t="str" cm="1">
        <f t="array" ref="L645">_xlfn.TEXTJOIN(", ", TRUE, IF(ISNUMBER(SEARCH(Index!$C$8:$C$58, Articles_collection_modified!A645)), Index!$C$8:$C$58, ""))</f>
        <v>HA-2, NB-8</v>
      </c>
      <c r="M645" t="str" cm="1">
        <f t="array" ref="M645">_xlfn.TEXTJOIN(", ", TRUE, IFERROR(VLOOKUP(_xlfn.TEXTSPLIT(L645, ", "), Index!$C$8:$D$58, 2, FALSE), ""))</f>
        <v>Advanced Wind Power, Sustainaible Maritime Applications</v>
      </c>
      <c r="N645" t="str" cm="1">
        <f t="array" ref="N645">_xlfn.TEXTJOIN(", ", TRUE, _xlfn.UNIQUE(_xlfn.FILTERXML("&lt;t&gt;&lt;s&gt;" &amp; SUBSTITUTE(_xlfn.TEXTJOIN(", ", TRUE, _xlfn.UNIQUE(_xlfn._xlws.FILTER(IFERROR(VLOOKUP(LEFT(_xlfn.TEXTSPLIT(L645, ", "), FIND("-", _xlfn.TEXTSPLIT(L645, ", ")) - 1), Index!$F$8:$G$13, 2, FALSE), ""), IFERROR(VLOOKUP(LEFT(_xlfn.TEXTSPLIT(L645, ", "), FIND("-", _xlfn.TEXTSPLIT(L645, ", ")) - 1), Index!$F$8:$G$13, 2, FALSE), "") &lt;&gt; ""))), ", ", "&lt;/s&gt;&lt;s&gt;") &amp; "&lt;/s&gt;&lt;/t&gt;", "//s[normalize-space()]")))</f>
        <v>Hydraulic Applications Ecosystem, New Business</v>
      </c>
      <c r="O645" t="str" cm="1">
        <f t="array" ref="O645">IFERROR(INDEX(Index!$C$8:$C$58, MATCH(TRUE, ISNUMBER(SEARCH(Index!$C$8:$C$58, Articles_collection_modified!A645)), 0)), "")</f>
        <v>HA-2</v>
      </c>
      <c r="P645" t="str">
        <f>IFERROR(VLOOKUP(LEFT(O645, FIND("-", O645)-1), Index!$F$8:$G$13, 2, FALSE), "Not Found")</f>
        <v>Hydraulic Applications Ecosystem</v>
      </c>
      <c r="Q645" t="str">
        <f>IFERROR(VLOOKUP(O645, Index!$C$8:$D$58, 2, FALSE), "Not Found")</f>
        <v>Advanced Wind Power</v>
      </c>
    </row>
    <row r="646" spans="1:17" x14ac:dyDescent="0.3">
      <c r="A646" t="str">
        <f>LEFT(Articles_collection_modified!A646, FIND(",", Articles_collection_modified!A646) - 1)</f>
        <v>Humanoid Robots to Become the Next US-China Battleground with Price Differentiation and Tiered Applications as Emerging Trends Says TrendForce | RoboticsTomorrow</v>
      </c>
      <c r="B646" t="str">
        <f>MID(Articles_collection_modified!A646, FIND(",", Articles_collection_modified!A646) + 1, FIND(",", Articles_collection_modified!A646, FIND(",", Articles_collection_modified!A646) + 1) - FIND(",", Articles_collection_modified!A646) - 1)</f>
        <v>https://www.roboticstomorrow.com/story/2025/02/humanoid-robots-to-become-the-next-us-china-battleground-with-price-differentiation-and-tiered-applications-as-emerging-trends-says-trendforce/24271/</v>
      </c>
      <c r="C646" t="str">
        <f>IF(ISNUMBER(FIND(", vol",Articles_collection_modified!A646)), MID(Articles_collection_modified!A646, FIND(", vol", Articles_collection_modified!A646) + 5, FIND(",", Articles_collection_modified!A646, FIND(", vol", Articles_collection_modified!A646) + 5) - FIND(", vol", Articles_collection_modified!A646) - 5), MID(Articles_collection_modified!A646, FIND(",vol", Articles_collection_modified!A646) + 4, FIND(",", Articles_collection_modified!A646, FIND(",vol", Articles_collection_modified!A646) + 4) - FIND(",vol",Articles_collection_modified!A646) - 4))</f>
        <v>8</v>
      </c>
      <c r="D646" t="str">
        <f>IF(ISNUMBER(FIND(", 20", Articles_collection_modified!A646)), MID(Articles_collection_modified!A646, FIND(", 20", Articles_collection_modified!A646) + 2, FIND(",", Articles_collection_modified!A646, FIND(", 20", Articles_collection_modified!A646) + 2) - FIND(", 20", Articles_collection_modified!A646) - 2), MID(Articles_collection_modified!A646, FIND(",20", Articles_collection_modified!A646) + 1, FIND(",", Articles_collection_modified!A646, FIND(",20", Articles_collection_modified!A646) + 1) - FIND(",20", Articles_collection_modified!A646) - 1))</f>
        <v>2025-w04</v>
      </c>
      <c r="E646" t="str">
        <f t="shared" si="20"/>
        <v>2025</v>
      </c>
      <c r="F646" t="str">
        <f t="shared" si="21"/>
        <v>04</v>
      </c>
      <c r="G646" t="str" cm="1">
        <f t="array" ref="G646">_xlfn.TEXTJOIN(", ", TRUE, IF(ISNUMBER(SEARCH(Index!$A$8:$A$22, Articles_collection_modified!A646)), Index!$A$8:$A$22, ""))</f>
        <v>Robotics</v>
      </c>
      <c r="H646" t="str" cm="1">
        <f t="array" ref="H646">IFERROR(INDEX(Index!$A$8:$A$22, MATCH(TRUE, ISNUMBER(SEARCH(Index!$A$8:$A$22, Articles_collection_modified!A646)), 0)), "")</f>
        <v>Robotics</v>
      </c>
      <c r="I646" t="str" cm="1">
        <f t="array" ref="I646">IFERROR(INDEX(Index!$A$3:$A$5, MATCH(TRUE, ISNUMBER(SEARCH(Index!$A$3:$A$5, Articles_collection_modified!A646)), 0)), "")</f>
        <v>SEEP</v>
      </c>
      <c r="J646" t="str" cm="1">
        <f t="array" ref="J646">IFERROR(INDEX(Index!$A$25:$A$69, MATCH(TRUE, ISNUMBER(SEARCH(Index!$A$25:$A$69, Articles_collection_modified!A646)), 0)), "")</f>
        <v>market development</v>
      </c>
      <c r="K646" t="str" cm="1">
        <f t="array" ref="K646">IFERROR(INDEX(Index!$C$3:$C$5, MATCH(TRUE, ISNUMBER(SEARCH(Index!$C$3:$C$5, Articles_collection_modified!A646)), 0)), "")</f>
        <v>H2</v>
      </c>
      <c r="L646" t="str" cm="1">
        <f t="array" ref="L646">_xlfn.TEXTJOIN(", ", TRUE, IF(ISNUMBER(SEARCH(Index!$C$8:$C$58, Articles_collection_modified!A646)), Index!$C$8:$C$58, ""))</f>
        <v>IPr-2</v>
      </c>
      <c r="M646" t="str" cm="1">
        <f t="array" ref="M646">_xlfn.TEXTJOIN(", ", TRUE, IFERROR(VLOOKUP(_xlfn.TEXTSPLIT(L646, ", "), Index!$C$8:$D$58, 2, FALSE), ""))</f>
        <v>Advanced Robotics</v>
      </c>
      <c r="N646" t="str" cm="1">
        <f t="array" ref="N646">_xlfn.TEXTJOIN(", ", TRUE, _xlfn.UNIQUE(_xlfn.FILTERXML("&lt;t&gt;&lt;s&gt;" &amp; SUBSTITUTE(_xlfn.TEXTJOIN(", ", TRUE, _xlfn.UNIQUE(_xlfn._xlws.FILTER(IFERROR(VLOOKUP(LEFT(_xlfn.TEXTSPLIT(L646, ", "), FIND("-", _xlfn.TEXTSPLIT(L646, ", ")) - 1), Index!$F$8:$G$13, 2, FALSE), ""), IFERROR(VLOOKUP(LEFT(_xlfn.TEXTSPLIT(L646, ", "), FIND("-", _xlfn.TEXTSPLIT(L646, ", ")) - 1), Index!$F$8:$G$13, 2, FALSE), "") &lt;&gt; ""))), ", ", "&lt;/s&gt;&lt;s&gt;") &amp; "&lt;/s&gt;&lt;/t&gt;", "//s[normalize-space()]")))</f>
        <v>Intelligent Production</v>
      </c>
      <c r="O646" t="str" cm="1">
        <f t="array" ref="O646">IFERROR(INDEX(Index!$C$8:$C$58, MATCH(TRUE, ISNUMBER(SEARCH(Index!$C$8:$C$58, Articles_collection_modified!A646)), 0)), "")</f>
        <v>IPr-2</v>
      </c>
      <c r="P646" t="str">
        <f>IFERROR(VLOOKUP(LEFT(O646, FIND("-", O646)-1), Index!$F$8:$G$13, 2, FALSE), "Not Found")</f>
        <v>Intelligent Production</v>
      </c>
      <c r="Q646" t="str">
        <f>IFERROR(VLOOKUP(O646, Index!$C$8:$D$58, 2, FALSE), "Not Found")</f>
        <v>Advanced Robotics</v>
      </c>
    </row>
    <row r="647" spans="1:17" x14ac:dyDescent="0.3">
      <c r="A647" t="str">
        <f>LEFT(Articles_collection_modified!A647, FIND(",", Articles_collection_modified!A647) - 1)</f>
        <v>Warehouse Robotics Company Contoro Achieves New Milestone Surpassing 100 Trailers Unloaded Autonomously With Its AI-Powered Robot | RoboticsTomorrow</v>
      </c>
      <c r="B647" t="str">
        <f>MID(Articles_collection_modified!A647, FIND(",", Articles_collection_modified!A647) + 1, FIND(",", Articles_collection_modified!A647, FIND(",", Articles_collection_modified!A647) + 1) - FIND(",", Articles_collection_modified!A647) - 1)</f>
        <v>https://www.roboticstomorrow.com/story/2025/01/warehouse-robotics-company-contoro-achieves-new-milestone-surpassing-100-trailers-unloaded-autonomously-with-its-ai-powered-robot/24045/</v>
      </c>
      <c r="C647" t="str">
        <f>IF(ISNUMBER(FIND(", vol",Articles_collection_modified!A647)), MID(Articles_collection_modified!A647, FIND(", vol", Articles_collection_modified!A647) + 5, FIND(",", Articles_collection_modified!A647, FIND(", vol", Articles_collection_modified!A647) + 5) - FIND(", vol", Articles_collection_modified!A647) - 5), MID(Articles_collection_modified!A647, FIND(",vol", Articles_collection_modified!A647) + 4, FIND(",", Articles_collection_modified!A647, FIND(",vol", Articles_collection_modified!A647) + 4) - FIND(",vol",Articles_collection_modified!A647) - 4))</f>
        <v>8</v>
      </c>
      <c r="D647" t="str">
        <f>IF(ISNUMBER(FIND(", 20", Articles_collection_modified!A647)), MID(Articles_collection_modified!A647, FIND(", 20", Articles_collection_modified!A647) + 2, FIND(",", Articles_collection_modified!A647, FIND(", 20", Articles_collection_modified!A647) + 2) - FIND(", 20", Articles_collection_modified!A647) - 2), MID(Articles_collection_modified!A647, FIND(",20", Articles_collection_modified!A647) + 1, FIND(",", Articles_collection_modified!A647, FIND(",20", Articles_collection_modified!A647) + 1) - FIND(",20", Articles_collection_modified!A647) - 1))</f>
        <v>2025-w05</v>
      </c>
      <c r="E647" t="str">
        <f t="shared" si="20"/>
        <v>2025</v>
      </c>
      <c r="F647" t="str">
        <f t="shared" si="21"/>
        <v>05</v>
      </c>
      <c r="G647" t="str" cm="1">
        <f t="array" ref="G647">_xlfn.TEXTJOIN(", ", TRUE, IF(ISNUMBER(SEARCH(Index!$A$8:$A$22, Articles_collection_modified!A647)), Index!$A$8:$A$22, ""))</f>
        <v>Robotics</v>
      </c>
      <c r="H647" t="str" cm="1">
        <f t="array" ref="H647">IFERROR(INDEX(Index!$A$8:$A$22, MATCH(TRUE, ISNUMBER(SEARCH(Index!$A$8:$A$22, Articles_collection_modified!A647)), 0)), "")</f>
        <v>Robotics</v>
      </c>
      <c r="I647" t="str" cm="1">
        <f t="array" ref="I647">IFERROR(INDEX(Index!$A$3:$A$5, MATCH(TRUE, ISNUMBER(SEARCH(Index!$A$3:$A$5, Articles_collection_modified!A647)), 0)), "")</f>
        <v>SEEP</v>
      </c>
      <c r="J647" t="str" cm="1">
        <f t="array" ref="J647">IFERROR(INDEX(Index!$A$25:$A$69, MATCH(TRUE, ISNUMBER(SEARCH(Index!$A$25:$A$69, Articles_collection_modified!A647)), 0)), "")</f>
        <v>market development</v>
      </c>
      <c r="K647" t="str" cm="1">
        <f t="array" ref="K647">IFERROR(INDEX(Index!$C$3:$C$5, MATCH(TRUE, ISNUMBER(SEARCH(Index!$C$3:$C$5, Articles_collection_modified!A647)), 0)), "")</f>
        <v>H1</v>
      </c>
      <c r="L647" t="str" cm="1">
        <f t="array" ref="L647">_xlfn.TEXTJOIN(", ", TRUE, IF(ISNUMBER(SEARCH(Index!$C$8:$C$58, Articles_collection_modified!A647)), Index!$C$8:$C$58, ""))</f>
        <v>HA-4, IPr-2</v>
      </c>
      <c r="M647" t="str" cm="1">
        <f t="array" ref="M647">_xlfn.TEXTJOIN(", ", TRUE, IFERROR(VLOOKUP(_xlfn.TEXTSPLIT(L647, ", "), Index!$C$8:$D$58, 2, FALSE), ""))</f>
        <v>Autonomous Material Handling, Advanced Robotics</v>
      </c>
      <c r="N647" t="str" cm="1">
        <f t="array" ref="N647">_xlfn.TEXTJOIN(", ", TRUE, _xlfn.UNIQUE(_xlfn.FILTERXML("&lt;t&gt;&lt;s&gt;" &amp; SUBSTITUTE(_xlfn.TEXTJOIN(", ", TRUE, _xlfn.UNIQUE(_xlfn._xlws.FILTER(IFERROR(VLOOKUP(LEFT(_xlfn.TEXTSPLIT(L647, ", "), FIND("-", _xlfn.TEXTSPLIT(L647, ", ")) - 1), Index!$F$8:$G$13, 2, FALSE), ""), IFERROR(VLOOKUP(LEFT(_xlfn.TEXTSPLIT(L647, ", "), FIND("-", _xlfn.TEXTSPLIT(L647, ", ")) - 1), Index!$F$8:$G$13, 2, FALSE), "") &lt;&gt; ""))), ", ", "&lt;/s&gt;&lt;s&gt;") &amp; "&lt;/s&gt;&lt;/t&gt;", "//s[normalize-space()]")))</f>
        <v>Hydraulic Applications Ecosystem, Intelligent Production</v>
      </c>
      <c r="O647" t="str" cm="1">
        <f t="array" ref="O647">IFERROR(INDEX(Index!$C$8:$C$58, MATCH(TRUE, ISNUMBER(SEARCH(Index!$C$8:$C$58, Articles_collection_modified!A647)), 0)), "")</f>
        <v>HA-4</v>
      </c>
      <c r="P647" t="str">
        <f>IFERROR(VLOOKUP(LEFT(O647, FIND("-", O647)-1), Index!$F$8:$G$13, 2, FALSE), "Not Found")</f>
        <v>Hydraulic Applications Ecosystem</v>
      </c>
      <c r="Q647" t="str">
        <f>IFERROR(VLOOKUP(O647, Index!$C$8:$D$58, 2, FALSE), "Not Found")</f>
        <v>Autonomous Material Handling</v>
      </c>
    </row>
    <row r="648" spans="1:17" x14ac:dyDescent="0.3">
      <c r="A648" t="str">
        <f>LEFT(Articles_collection_modified!A648, FIND(",", Articles_collection_modified!A648) - 1)</f>
        <v>MOL announces delivery of â€œenvironmentally friendlyâ€ vessel Prima Verde</v>
      </c>
      <c r="B648" t="str">
        <f>MID(Articles_collection_modified!A648, FIND(",", Articles_collection_modified!A648) + 1, FIND(",", Articles_collection_modified!A648, FIND(",", Articles_collection_modified!A648) + 1) - FIND(",", Articles_collection_modified!A648) - 1)</f>
        <v>https://www.ship-technology.com/news/mol-environmentally-vessel-prima-verde/?cf-view</v>
      </c>
      <c r="C648" t="str">
        <f>IF(ISNUMBER(FIND(", vol",Articles_collection_modified!A648)), MID(Articles_collection_modified!A648, FIND(", vol", Articles_collection_modified!A648) + 5, FIND(",", Articles_collection_modified!A648, FIND(", vol", Articles_collection_modified!A648) + 5) - FIND(", vol", Articles_collection_modified!A648) - 5), MID(Articles_collection_modified!A648, FIND(",vol", Articles_collection_modified!A648) + 4, FIND(",", Articles_collection_modified!A648, FIND(",vol", Articles_collection_modified!A648) + 4) - FIND(",vol",Articles_collection_modified!A648) - 4))</f>
        <v>8</v>
      </c>
      <c r="D648" t="str">
        <f>IF(ISNUMBER(FIND(", 20", Articles_collection_modified!A648)), MID(Articles_collection_modified!A648, FIND(", 20", Articles_collection_modified!A648) + 2, FIND(",", Articles_collection_modified!A648, FIND(", 20", Articles_collection_modified!A648) + 2) - FIND(", 20", Articles_collection_modified!A648) - 2), MID(Articles_collection_modified!A648, FIND(",20", Articles_collection_modified!A648) + 1, FIND(",", Articles_collection_modified!A648, FIND(",20", Articles_collection_modified!A648) + 1) - FIND(",20", Articles_collection_modified!A648) - 1))</f>
        <v>2025-w05</v>
      </c>
      <c r="E648" t="str">
        <f t="shared" si="20"/>
        <v>2025</v>
      </c>
      <c r="F648" t="str">
        <f t="shared" si="21"/>
        <v>05</v>
      </c>
      <c r="G648" t="str" cm="1">
        <f t="array" ref="G648">_xlfn.TEXTJOIN(", ", TRUE, IF(ISNUMBER(SEARCH(Index!$A$8:$A$22, Articles_collection_modified!A648)), Index!$A$8:$A$22, ""))</f>
        <v>Maritime</v>
      </c>
      <c r="H648" t="str" cm="1">
        <f t="array" ref="H648">IFERROR(INDEX(Index!$A$8:$A$22, MATCH(TRUE, ISNUMBER(SEARCH(Index!$A$8:$A$22, Articles_collection_modified!A648)), 0)), "")</f>
        <v>Maritime</v>
      </c>
      <c r="I648" t="str" cm="1">
        <f t="array" ref="I648">IFERROR(INDEX(Index!$A$3:$A$5, MATCH(TRUE, ISNUMBER(SEARCH(Index!$A$3:$A$5, Articles_collection_modified!A648)), 0)), "")</f>
        <v>product release</v>
      </c>
      <c r="J648" t="str" cm="1">
        <f t="array" ref="J648">IFERROR(INDEX(Index!$A$25:$A$69, MATCH(TRUE, ISNUMBER(SEARCH(Index!$A$25:$A$69, Articles_collection_modified!A648)), 0)), "")</f>
        <v>System</v>
      </c>
      <c r="K648" t="str" cm="1">
        <f t="array" ref="K648">IFERROR(INDEX(Index!$C$3:$C$5, MATCH(TRUE, ISNUMBER(SEARCH(Index!$C$3:$C$5, Articles_collection_modified!A648)), 0)), "")</f>
        <v>H2</v>
      </c>
      <c r="L648" t="str" cm="1">
        <f t="array" ref="L648">_xlfn.TEXTJOIN(", ", TRUE, IF(ISNUMBER(SEARCH(Index!$C$8:$C$58, Articles_collection_modified!A648)), Index!$C$8:$C$58, ""))</f>
        <v>ES-2, NB-8</v>
      </c>
      <c r="M648" t="str" cm="1">
        <f t="array" ref="M648">_xlfn.TEXTJOIN(", ", TRUE, IFERROR(VLOOKUP(_xlfn.TEXTSPLIT(L648, ", "), Index!$C$8:$D$58, 2, FALSE), ""))</f>
        <v>Enhanced Emission Policy, Sustainaible Maritime Applications</v>
      </c>
      <c r="N648" t="str" cm="1">
        <f t="array" ref="N648">_xlfn.TEXTJOIN(", ", TRUE, _xlfn.UNIQUE(_xlfn.FILTERXML("&lt;t&gt;&lt;s&gt;" &amp; SUBSTITUTE(_xlfn.TEXTJOIN(", ", TRUE, _xlfn.UNIQUE(_xlfn._xlws.FILTER(IFERROR(VLOOKUP(LEFT(_xlfn.TEXTSPLIT(L648, ", "), FIND("-", _xlfn.TEXTSPLIT(L648, ", ")) - 1), Index!$F$8:$G$13, 2, FALSE), ""), IFERROR(VLOOKUP(LEFT(_xlfn.TEXTSPLIT(L648, ", "), FIND("-", _xlfn.TEXTSPLIT(L648, ", ")) - 1), Index!$F$8:$G$13, 2, FALSE), "") &lt;&gt; ""))), ", ", "&lt;/s&gt;&lt;s&gt;") &amp; "&lt;/s&gt;&lt;/t&gt;", "//s[normalize-space()]")))</f>
        <v>Ecological Sustainability, New Business</v>
      </c>
      <c r="O648" t="str" cm="1">
        <f t="array" ref="O648">IFERROR(INDEX(Index!$C$8:$C$58, MATCH(TRUE, ISNUMBER(SEARCH(Index!$C$8:$C$58, Articles_collection_modified!A648)), 0)), "")</f>
        <v>ES-2</v>
      </c>
      <c r="P648" t="str">
        <f>IFERROR(VLOOKUP(LEFT(O648, FIND("-", O648)-1), Index!$F$8:$G$13, 2, FALSE), "Not Found")</f>
        <v>Ecological Sustainability</v>
      </c>
      <c r="Q648" t="str">
        <f>IFERROR(VLOOKUP(O648, Index!$C$8:$D$58, 2, FALSE), "Not Found")</f>
        <v>Enhanced Emission Policy</v>
      </c>
    </row>
    <row r="649" spans="1:17" x14ac:dyDescent="0.3">
      <c r="A649" t="str">
        <f>LEFT(Articles_collection_modified!A649, FIND(",", Articles_collection_modified!A649) - 1)</f>
        <v>Wind turbines: high tech high hopes continuing challenges</v>
      </c>
      <c r="B649" t="str">
        <f>MID(Articles_collection_modified!A649, FIND(",", Articles_collection_modified!A649) + 1, FIND(",", Articles_collection_modified!A649, FIND(",", Articles_collection_modified!A649) + 1) - FIND(",", Articles_collection_modified!A649) - 1)</f>
        <v>https://www.ship-technology.com/sponsored/wind-turbines-high-tech-high-hopes-continuing-challenges/</v>
      </c>
      <c r="C649" t="str">
        <f>IF(ISNUMBER(FIND(", vol",Articles_collection_modified!A649)), MID(Articles_collection_modified!A649, FIND(", vol", Articles_collection_modified!A649) + 5, FIND(",", Articles_collection_modified!A649, FIND(", vol", Articles_collection_modified!A649) + 5) - FIND(", vol", Articles_collection_modified!A649) - 5), MID(Articles_collection_modified!A649, FIND(",vol", Articles_collection_modified!A649) + 4, FIND(",", Articles_collection_modified!A649, FIND(",vol", Articles_collection_modified!A649) + 4) - FIND(",vol",Articles_collection_modified!A649) - 4))</f>
        <v>8</v>
      </c>
      <c r="D649" t="str">
        <f>IF(ISNUMBER(FIND(", 20", Articles_collection_modified!A649)), MID(Articles_collection_modified!A649, FIND(", 20", Articles_collection_modified!A649) + 2, FIND(",", Articles_collection_modified!A649, FIND(", 20", Articles_collection_modified!A649) + 2) - FIND(", 20", Articles_collection_modified!A649) - 2), MID(Articles_collection_modified!A649, FIND(",20", Articles_collection_modified!A649) + 1, FIND(",", Articles_collection_modified!A649, FIND(",20", Articles_collection_modified!A649) + 1) - FIND(",20", Articles_collection_modified!A649) - 1))</f>
        <v>2025-w05</v>
      </c>
      <c r="E649" t="str">
        <f t="shared" si="20"/>
        <v>2025</v>
      </c>
      <c r="F649" t="str">
        <f t="shared" si="21"/>
        <v>05</v>
      </c>
      <c r="G649" t="str" cm="1">
        <f t="array" ref="G649">_xlfn.TEXTJOIN(", ", TRUE, IF(ISNUMBER(SEARCH(Index!$A$8:$A$22, Articles_collection_modified!A649)), Index!$A$8:$A$22, ""))</f>
        <v>Industrial applications</v>
      </c>
      <c r="H649" t="str" cm="1">
        <f t="array" ref="H649">IFERROR(INDEX(Index!$A$8:$A$22, MATCH(TRUE, ISNUMBER(SEARCH(Index!$A$8:$A$22, Articles_collection_modified!A649)), 0)), "")</f>
        <v>Industrial applications</v>
      </c>
      <c r="I649" t="str" cm="1">
        <f t="array" ref="I649">IFERROR(INDEX(Index!$A$3:$A$5, MATCH(TRUE, ISNUMBER(SEARCH(Index!$A$3:$A$5, Articles_collection_modified!A649)), 0)), "")</f>
        <v>Technology</v>
      </c>
      <c r="J649" t="str" cm="1">
        <f t="array" ref="J649">IFERROR(INDEX(Index!$A$25:$A$69, MATCH(TRUE, ISNUMBER(SEARCH(Index!$A$25:$A$69, Articles_collection_modified!A649)), 0)), "")</f>
        <v>Service</v>
      </c>
      <c r="K649" t="str" cm="1">
        <f t="array" ref="K649">IFERROR(INDEX(Index!$C$3:$C$5, MATCH(TRUE, ISNUMBER(SEARCH(Index!$C$3:$C$5, Articles_collection_modified!A649)), 0)), "")</f>
        <v>H1</v>
      </c>
      <c r="L649" t="str" cm="1">
        <f t="array" ref="L649">_xlfn.TEXTJOIN(", ", TRUE, IF(ISNUMBER(SEARCH(Index!$C$8:$C$58, Articles_collection_modified!A649)), Index!$C$8:$C$58, ""))</f>
        <v>HA-2</v>
      </c>
      <c r="M649" t="str" cm="1">
        <f t="array" ref="M649">_xlfn.TEXTJOIN(", ", TRUE, IFERROR(VLOOKUP(_xlfn.TEXTSPLIT(L649, ", "), Index!$C$8:$D$58, 2, FALSE), ""))</f>
        <v>Advanced Wind Power</v>
      </c>
      <c r="N649" t="str" cm="1">
        <f t="array" ref="N649">_xlfn.TEXTJOIN(", ", TRUE, _xlfn.UNIQUE(_xlfn.FILTERXML("&lt;t&gt;&lt;s&gt;" &amp; SUBSTITUTE(_xlfn.TEXTJOIN(", ", TRUE, _xlfn.UNIQUE(_xlfn._xlws.FILTER(IFERROR(VLOOKUP(LEFT(_xlfn.TEXTSPLIT(L649, ", "), FIND("-", _xlfn.TEXTSPLIT(L649, ", ")) - 1), Index!$F$8:$G$13, 2, FALSE), ""), IFERROR(VLOOKUP(LEFT(_xlfn.TEXTSPLIT(L649, ", "), FIND("-", _xlfn.TEXTSPLIT(L649, ", ")) - 1), Index!$F$8:$G$13, 2, FALSE), "") &lt;&gt; ""))), ", ", "&lt;/s&gt;&lt;s&gt;") &amp; "&lt;/s&gt;&lt;/t&gt;", "//s[normalize-space()]")))</f>
        <v>Hydraulic Applications Ecosystem</v>
      </c>
      <c r="O649" t="str" cm="1">
        <f t="array" ref="O649">IFERROR(INDEX(Index!$C$8:$C$58, MATCH(TRUE, ISNUMBER(SEARCH(Index!$C$8:$C$58, Articles_collection_modified!A649)), 0)), "")</f>
        <v>HA-2</v>
      </c>
      <c r="P649" t="str">
        <f>IFERROR(VLOOKUP(LEFT(O649, FIND("-", O649)-1), Index!$F$8:$G$13, 2, FALSE), "Not Found")</f>
        <v>Hydraulic Applications Ecosystem</v>
      </c>
      <c r="Q649" t="str">
        <f>IFERROR(VLOOKUP(O649, Index!$C$8:$D$58, 2, FALSE), "Not Found")</f>
        <v>Advanced Wind Power</v>
      </c>
    </row>
    <row r="650" spans="1:17" x14ac:dyDescent="0.3">
      <c r="A650" t="str">
        <f>LEFT(Articles_collection_modified!A650, FIND(",", Articles_collection_modified!A650) - 1)</f>
        <v>Cadeler Takes Delivery of First M-Class Vessel Signs Contracts for Second Unit</v>
      </c>
      <c r="B650" t="str">
        <f>MID(Articles_collection_modified!A650, FIND(",", Articles_collection_modified!A650) + 1, FIND(",", Articles_collection_modified!A650, FIND(",", Articles_collection_modified!A650) + 1) - FIND(",", Articles_collection_modified!A650) - 1)</f>
        <v>https://www.offshorewind.biz/2025/02/03/cadeler-takes-delivery-of-first-m-class-vessel-signs-contracts-for-second-unit/</v>
      </c>
      <c r="C650" t="str">
        <f>IF(ISNUMBER(FIND(", vol",Articles_collection_modified!A650)), MID(Articles_collection_modified!A650, FIND(", vol", Articles_collection_modified!A650) + 5, FIND(",", Articles_collection_modified!A650, FIND(", vol", Articles_collection_modified!A650) + 5) - FIND(", vol", Articles_collection_modified!A650) - 5), MID(Articles_collection_modified!A650, FIND(",vol", Articles_collection_modified!A650) + 4, FIND(",", Articles_collection_modified!A650, FIND(",vol", Articles_collection_modified!A650) + 4) - FIND(",vol",Articles_collection_modified!A650) - 4))</f>
        <v>8</v>
      </c>
      <c r="D650" t="str">
        <f>IF(ISNUMBER(FIND(", 20", Articles_collection_modified!A650)), MID(Articles_collection_modified!A650, FIND(", 20", Articles_collection_modified!A650) + 2, FIND(",", Articles_collection_modified!A650, FIND(", 20", Articles_collection_modified!A650) + 2) - FIND(", 20", Articles_collection_modified!A650) - 2), MID(Articles_collection_modified!A650, FIND(",20", Articles_collection_modified!A650) + 1, FIND(",", Articles_collection_modified!A650, FIND(",20", Articles_collection_modified!A650) + 1) - FIND(",20", Articles_collection_modified!A650) - 1))</f>
        <v>2025-w06</v>
      </c>
      <c r="E650" t="str">
        <f t="shared" si="20"/>
        <v>2025</v>
      </c>
      <c r="F650" t="str">
        <f t="shared" si="21"/>
        <v>06</v>
      </c>
      <c r="G650" t="str" cm="1">
        <f t="array" ref="G650">_xlfn.TEXTJOIN(", ", TRUE, IF(ISNUMBER(SEARCH(Index!$A$8:$A$22, Articles_collection_modified!A650)), Index!$A$8:$A$22, ""))</f>
        <v>Maritime</v>
      </c>
      <c r="H650" t="str" cm="1">
        <f t="array" ref="H650">IFERROR(INDEX(Index!$A$8:$A$22, MATCH(TRUE, ISNUMBER(SEARCH(Index!$A$8:$A$22, Articles_collection_modified!A650)), 0)), "")</f>
        <v>Maritime</v>
      </c>
      <c r="I650" t="str" cm="1">
        <f t="array" ref="I650">IFERROR(INDEX(Index!$A$3:$A$5, MATCH(TRUE, ISNUMBER(SEARCH(Index!$A$3:$A$5, Articles_collection_modified!A650)), 0)), "")</f>
        <v>SEEP</v>
      </c>
      <c r="J650" t="str" cm="1">
        <f t="array" ref="J650">IFERROR(INDEX(Index!$A$25:$A$69, MATCH(TRUE, ISNUMBER(SEARCH(Index!$A$25:$A$69, Articles_collection_modified!A650)), 0)), "")</f>
        <v>market development</v>
      </c>
      <c r="K650" t="str" cm="1">
        <f t="array" ref="K650">IFERROR(INDEX(Index!$C$3:$C$5, MATCH(TRUE, ISNUMBER(SEARCH(Index!$C$3:$C$5, Articles_collection_modified!A650)), 0)), "")</f>
        <v>H1</v>
      </c>
      <c r="L650" t="str" cm="1">
        <f t="array" ref="L650">_xlfn.TEXTJOIN(", ", TRUE, IF(ISNUMBER(SEARCH(Index!$C$8:$C$58, Articles_collection_modified!A650)), Index!$C$8:$C$58, ""))</f>
        <v>NB-8</v>
      </c>
      <c r="M650" t="str" cm="1">
        <f t="array" ref="M650">_xlfn.TEXTJOIN(", ", TRUE, IFERROR(VLOOKUP(_xlfn.TEXTSPLIT(L650, ", "), Index!$C$8:$D$58, 2, FALSE), ""))</f>
        <v>Sustainaible Maritime Applications</v>
      </c>
      <c r="N650" t="str" cm="1">
        <f t="array" ref="N650">_xlfn.TEXTJOIN(", ", TRUE, _xlfn.UNIQUE(_xlfn.FILTERXML("&lt;t&gt;&lt;s&gt;" &amp; SUBSTITUTE(_xlfn.TEXTJOIN(", ", TRUE, _xlfn.UNIQUE(_xlfn._xlws.FILTER(IFERROR(VLOOKUP(LEFT(_xlfn.TEXTSPLIT(L650, ", "), FIND("-", _xlfn.TEXTSPLIT(L650, ", ")) - 1), Index!$F$8:$G$13, 2, FALSE), ""), IFERROR(VLOOKUP(LEFT(_xlfn.TEXTSPLIT(L650, ", "), FIND("-", _xlfn.TEXTSPLIT(L650, ", ")) - 1), Index!$F$8:$G$13, 2, FALSE), "") &lt;&gt; ""))), ", ", "&lt;/s&gt;&lt;s&gt;") &amp; "&lt;/s&gt;&lt;/t&gt;", "//s[normalize-space()]")))</f>
        <v>New Business</v>
      </c>
      <c r="O650" t="str" cm="1">
        <f t="array" ref="O650">IFERROR(INDEX(Index!$C$8:$C$58, MATCH(TRUE, ISNUMBER(SEARCH(Index!$C$8:$C$58, Articles_collection_modified!A650)), 0)), "")</f>
        <v>NB-8</v>
      </c>
      <c r="P650" t="str">
        <f>IFERROR(VLOOKUP(LEFT(O650, FIND("-", O650)-1), Index!$F$8:$G$13, 2, FALSE), "Not Found")</f>
        <v>New Business</v>
      </c>
      <c r="Q650" t="str">
        <f>IFERROR(VLOOKUP(O650, Index!$C$8:$D$58, 2, FALSE), "Not Found")</f>
        <v>Sustainaible Maritime Applications</v>
      </c>
    </row>
    <row r="651" spans="1:17" x14ac:dyDescent="0.3">
      <c r="A651" t="str">
        <f>LEFT(Articles_collection_modified!A651, FIND(",", Articles_collection_modified!A651) - 1)</f>
        <v>EIB EBRD Lend EUR 600 Million to Build 'EU's Largest Offshore Wind Farm'</v>
      </c>
      <c r="B651" t="str">
        <f>MID(Articles_collection_modified!A651, FIND(",", Articles_collection_modified!A651) + 1, FIND(",", Articles_collection_modified!A651, FIND(",", Articles_collection_modified!A651) + 1) - FIND(",", Articles_collection_modified!A651) - 1)</f>
        <v>https://www.offshorewind.biz/2025/02/03/eib-ebrd-lend-eur-600-million-to-build-eus-largest-offshore-wind-farm/</v>
      </c>
      <c r="C651" t="str">
        <f>IF(ISNUMBER(FIND(", vol",Articles_collection_modified!A651)), MID(Articles_collection_modified!A651, FIND(", vol", Articles_collection_modified!A651) + 5, FIND(",", Articles_collection_modified!A651, FIND(", vol", Articles_collection_modified!A651) + 5) - FIND(", vol", Articles_collection_modified!A651) - 5), MID(Articles_collection_modified!A651, FIND(",vol", Articles_collection_modified!A651) + 4, FIND(",", Articles_collection_modified!A651, FIND(",vol", Articles_collection_modified!A651) + 4) - FIND(",vol",Articles_collection_modified!A651) - 4))</f>
        <v>8</v>
      </c>
      <c r="D651" t="str">
        <f>IF(ISNUMBER(FIND(", 20", Articles_collection_modified!A651)), MID(Articles_collection_modified!A651, FIND(", 20", Articles_collection_modified!A651) + 2, FIND(",", Articles_collection_modified!A651, FIND(", 20", Articles_collection_modified!A651) + 2) - FIND(", 20", Articles_collection_modified!A651) - 2), MID(Articles_collection_modified!A651, FIND(",20", Articles_collection_modified!A651) + 1, FIND(",", Articles_collection_modified!A651, FIND(",20", Articles_collection_modified!A651) + 1) - FIND(",20", Articles_collection_modified!A651) - 1))</f>
        <v>2025-w06</v>
      </c>
      <c r="E651" t="str">
        <f t="shared" si="20"/>
        <v>2025</v>
      </c>
      <c r="F651" t="str">
        <f t="shared" si="21"/>
        <v>06</v>
      </c>
      <c r="G651" t="str" cm="1">
        <f t="array" ref="G651">_xlfn.TEXTJOIN(", ", TRUE, IF(ISNUMBER(SEARCH(Index!$A$8:$A$22, Articles_collection_modified!A651)), Index!$A$8:$A$22, ""))</f>
        <v>Industrial applications</v>
      </c>
      <c r="H651" t="str" cm="1">
        <f t="array" ref="H651">IFERROR(INDEX(Index!$A$8:$A$22, MATCH(TRUE, ISNUMBER(SEARCH(Index!$A$8:$A$22, Articles_collection_modified!A651)), 0)), "")</f>
        <v>Industrial applications</v>
      </c>
      <c r="I651" t="str" cm="1">
        <f t="array" ref="I651">IFERROR(INDEX(Index!$A$3:$A$5, MATCH(TRUE, ISNUMBER(SEARCH(Index!$A$3:$A$5, Articles_collection_modified!A651)), 0)), "")</f>
        <v>SEEP</v>
      </c>
      <c r="J651" t="str" cm="1">
        <f t="array" ref="J651">IFERROR(INDEX(Index!$A$25:$A$69, MATCH(TRUE, ISNUMBER(SEARCH(Index!$A$25:$A$69, Articles_collection_modified!A651)), 0)), "")</f>
        <v>market development</v>
      </c>
      <c r="K651" t="str" cm="1">
        <f t="array" ref="K651">IFERROR(INDEX(Index!$C$3:$C$5, MATCH(TRUE, ISNUMBER(SEARCH(Index!$C$3:$C$5, Articles_collection_modified!A651)), 0)), "")</f>
        <v>H3</v>
      </c>
      <c r="L651" t="str" cm="1">
        <f t="array" ref="L651">_xlfn.TEXTJOIN(", ", TRUE, IF(ISNUMBER(SEARCH(Index!$C$8:$C$58, Articles_collection_modified!A651)), Index!$C$8:$C$58, ""))</f>
        <v>HA-2</v>
      </c>
      <c r="M651" t="str" cm="1">
        <f t="array" ref="M651">_xlfn.TEXTJOIN(", ", TRUE, IFERROR(VLOOKUP(_xlfn.TEXTSPLIT(L651, ", "), Index!$C$8:$D$58, 2, FALSE), ""))</f>
        <v>Advanced Wind Power</v>
      </c>
      <c r="N651" t="str" cm="1">
        <f t="array" ref="N651">_xlfn.TEXTJOIN(", ", TRUE, _xlfn.UNIQUE(_xlfn.FILTERXML("&lt;t&gt;&lt;s&gt;" &amp; SUBSTITUTE(_xlfn.TEXTJOIN(", ", TRUE, _xlfn.UNIQUE(_xlfn._xlws.FILTER(IFERROR(VLOOKUP(LEFT(_xlfn.TEXTSPLIT(L651, ", "), FIND("-", _xlfn.TEXTSPLIT(L651, ", ")) - 1), Index!$F$8:$G$13, 2, FALSE), ""), IFERROR(VLOOKUP(LEFT(_xlfn.TEXTSPLIT(L651, ", "), FIND("-", _xlfn.TEXTSPLIT(L651, ", ")) - 1), Index!$F$8:$G$13, 2, FALSE), "") &lt;&gt; ""))), ", ", "&lt;/s&gt;&lt;s&gt;") &amp; "&lt;/s&gt;&lt;/t&gt;", "//s[normalize-space()]")))</f>
        <v>Hydraulic Applications Ecosystem</v>
      </c>
      <c r="O651" t="str" cm="1">
        <f t="array" ref="O651">IFERROR(INDEX(Index!$C$8:$C$58, MATCH(TRUE, ISNUMBER(SEARCH(Index!$C$8:$C$58, Articles_collection_modified!A651)), 0)), "")</f>
        <v>HA-2</v>
      </c>
      <c r="P651" t="str">
        <f>IFERROR(VLOOKUP(LEFT(O651, FIND("-", O651)-1), Index!$F$8:$G$13, 2, FALSE), "Not Found")</f>
        <v>Hydraulic Applications Ecosystem</v>
      </c>
      <c r="Q651" t="str">
        <f>IFERROR(VLOOKUP(O651, Index!$C$8:$D$58, 2, FALSE), "Not Found")</f>
        <v>Advanced Wind Power</v>
      </c>
    </row>
    <row r="652" spans="1:17" x14ac:dyDescent="0.3">
      <c r="A652" t="str">
        <f>LEFT(Articles_collection_modified!A652, FIND(",", Articles_collection_modified!A652) - 1)</f>
        <v>640 MW Taiwanese Offshore Wind Project Fully Up and Running</v>
      </c>
      <c r="B652" t="str">
        <f>MID(Articles_collection_modified!A652, FIND(",", Articles_collection_modified!A652) + 1, FIND(",", Articles_collection_modified!A652, FIND(",", Articles_collection_modified!A652) + 1) - FIND(",", Articles_collection_modified!A652) - 1)</f>
        <v>https://www.offshorewind.biz/2025/02/03/640-mw-taiwanese-offshore-wind-project-fully-up-and-running/</v>
      </c>
      <c r="C652" t="str">
        <f>IF(ISNUMBER(FIND(", vol",Articles_collection_modified!A652)), MID(Articles_collection_modified!A652, FIND(", vol", Articles_collection_modified!A652) + 5, FIND(",", Articles_collection_modified!A652, FIND(", vol", Articles_collection_modified!A652) + 5) - FIND(", vol", Articles_collection_modified!A652) - 5), MID(Articles_collection_modified!A652, FIND(",vol", Articles_collection_modified!A652) + 4, FIND(",", Articles_collection_modified!A652, FIND(",vol", Articles_collection_modified!A652) + 4) - FIND(",vol",Articles_collection_modified!A652) - 4))</f>
        <v>8</v>
      </c>
      <c r="D652" t="str">
        <f>IF(ISNUMBER(FIND(", 20", Articles_collection_modified!A652)), MID(Articles_collection_modified!A652, FIND(", 20", Articles_collection_modified!A652) + 2, FIND(",", Articles_collection_modified!A652, FIND(", 20", Articles_collection_modified!A652) + 2) - FIND(", 20", Articles_collection_modified!A652) - 2), MID(Articles_collection_modified!A652, FIND(",20", Articles_collection_modified!A652) + 1, FIND(",", Articles_collection_modified!A652, FIND(",20", Articles_collection_modified!A652) + 1) - FIND(",20", Articles_collection_modified!A652) - 1))</f>
        <v>2025-w06</v>
      </c>
      <c r="E652" t="str">
        <f t="shared" si="20"/>
        <v>2025</v>
      </c>
      <c r="F652" t="str">
        <f t="shared" si="21"/>
        <v>06</v>
      </c>
      <c r="G652" t="str" cm="1">
        <f t="array" ref="G652">_xlfn.TEXTJOIN(", ", TRUE, IF(ISNUMBER(SEARCH(Index!$A$8:$A$22, Articles_collection_modified!A652)), Index!$A$8:$A$22, ""))</f>
        <v>Industrial applications</v>
      </c>
      <c r="H652" t="str" cm="1">
        <f t="array" ref="H652">IFERROR(INDEX(Index!$A$8:$A$22, MATCH(TRUE, ISNUMBER(SEARCH(Index!$A$8:$A$22, Articles_collection_modified!A652)), 0)), "")</f>
        <v>Industrial applications</v>
      </c>
      <c r="I652" t="str" cm="1">
        <f t="array" ref="I652">IFERROR(INDEX(Index!$A$3:$A$5, MATCH(TRUE, ISNUMBER(SEARCH(Index!$A$3:$A$5, Articles_collection_modified!A652)), 0)), "")</f>
        <v>SEEP</v>
      </c>
      <c r="J652" t="str" cm="1">
        <f t="array" ref="J652">IFERROR(INDEX(Index!$A$25:$A$69, MATCH(TRUE, ISNUMBER(SEARCH(Index!$A$25:$A$69, Articles_collection_modified!A652)), 0)), "")</f>
        <v>market development</v>
      </c>
      <c r="K652" t="str" cm="1">
        <f t="array" ref="K652">IFERROR(INDEX(Index!$C$3:$C$5, MATCH(TRUE, ISNUMBER(SEARCH(Index!$C$3:$C$5, Articles_collection_modified!A652)), 0)), "")</f>
        <v>H1</v>
      </c>
      <c r="L652" t="str" cm="1">
        <f t="array" ref="L652">_xlfn.TEXTJOIN(", ", TRUE, IF(ISNUMBER(SEARCH(Index!$C$8:$C$58, Articles_collection_modified!A652)), Index!$C$8:$C$58, ""))</f>
        <v>HA-2</v>
      </c>
      <c r="M652" t="str" cm="1">
        <f t="array" ref="M652">_xlfn.TEXTJOIN(", ", TRUE, IFERROR(VLOOKUP(_xlfn.TEXTSPLIT(L652, ", "), Index!$C$8:$D$58, 2, FALSE), ""))</f>
        <v>Advanced Wind Power</v>
      </c>
      <c r="N652" t="str" cm="1">
        <f t="array" ref="N652">_xlfn.TEXTJOIN(", ", TRUE, _xlfn.UNIQUE(_xlfn.FILTERXML("&lt;t&gt;&lt;s&gt;" &amp; SUBSTITUTE(_xlfn.TEXTJOIN(", ", TRUE, _xlfn.UNIQUE(_xlfn._xlws.FILTER(IFERROR(VLOOKUP(LEFT(_xlfn.TEXTSPLIT(L652, ", "), FIND("-", _xlfn.TEXTSPLIT(L652, ", ")) - 1), Index!$F$8:$G$13, 2, FALSE), ""), IFERROR(VLOOKUP(LEFT(_xlfn.TEXTSPLIT(L652, ", "), FIND("-", _xlfn.TEXTSPLIT(L652, ", ")) - 1), Index!$F$8:$G$13, 2, FALSE), "") &lt;&gt; ""))), ", ", "&lt;/s&gt;&lt;s&gt;") &amp; "&lt;/s&gt;&lt;/t&gt;", "//s[normalize-space()]")))</f>
        <v>Hydraulic Applications Ecosystem</v>
      </c>
      <c r="O652" t="str" cm="1">
        <f t="array" ref="O652">IFERROR(INDEX(Index!$C$8:$C$58, MATCH(TRUE, ISNUMBER(SEARCH(Index!$C$8:$C$58, Articles_collection_modified!A652)), 0)), "")</f>
        <v>HA-2</v>
      </c>
      <c r="P652" t="str">
        <f>IFERROR(VLOOKUP(LEFT(O652, FIND("-", O652)-1), Index!$F$8:$G$13, 2, FALSE), "Not Found")</f>
        <v>Hydraulic Applications Ecosystem</v>
      </c>
      <c r="Q652" t="str">
        <f>IFERROR(VLOOKUP(O652, Index!$C$8:$D$58, 2, FALSE), "Not Found")</f>
        <v>Advanced Wind Power</v>
      </c>
    </row>
    <row r="653" spans="1:17" x14ac:dyDescent="0.3">
      <c r="A653" t="str">
        <f>LEFT(Articles_collection_modified!A653, FIND(",", Articles_collection_modified!A653) - 1)</f>
        <v>Germany Greenlights Iberdrola's 315 MW Offshore Wind Farm</v>
      </c>
      <c r="B653" t="str">
        <f>MID(Articles_collection_modified!A653, FIND(",", Articles_collection_modified!A653) + 1, FIND(",", Articles_collection_modified!A653, FIND(",", Articles_collection_modified!A653) + 1) - FIND(",", Articles_collection_modified!A653) - 1)</f>
        <v>https://www.offshorewind.biz/2025/02/03/germany-greenlights-iberdrolas-315-mw-offshore-wind-farm/</v>
      </c>
      <c r="C653" t="str">
        <f>IF(ISNUMBER(FIND(", vol",Articles_collection_modified!A653)), MID(Articles_collection_modified!A653, FIND(", vol", Articles_collection_modified!A653) + 5, FIND(",", Articles_collection_modified!A653, FIND(", vol", Articles_collection_modified!A653) + 5) - FIND(", vol", Articles_collection_modified!A653) - 5), MID(Articles_collection_modified!A653, FIND(",vol", Articles_collection_modified!A653) + 4, FIND(",", Articles_collection_modified!A653, FIND(",vol", Articles_collection_modified!A653) + 4) - FIND(",vol",Articles_collection_modified!A653) - 4))</f>
        <v>8</v>
      </c>
      <c r="D653" t="str">
        <f>IF(ISNUMBER(FIND(", 20", Articles_collection_modified!A653)), MID(Articles_collection_modified!A653, FIND(", 20", Articles_collection_modified!A653) + 2, FIND(",", Articles_collection_modified!A653, FIND(", 20", Articles_collection_modified!A653) + 2) - FIND(", 20", Articles_collection_modified!A653) - 2), MID(Articles_collection_modified!A653, FIND(",20", Articles_collection_modified!A653) + 1, FIND(",", Articles_collection_modified!A653, FIND(",20", Articles_collection_modified!A653) + 1) - FIND(",20", Articles_collection_modified!A653) - 1))</f>
        <v>2025-w06</v>
      </c>
      <c r="E653" t="str">
        <f t="shared" si="20"/>
        <v>2025</v>
      </c>
      <c r="F653" t="str">
        <f t="shared" si="21"/>
        <v>06</v>
      </c>
      <c r="G653" t="str" cm="1">
        <f t="array" ref="G653">_xlfn.TEXTJOIN(", ", TRUE, IF(ISNUMBER(SEARCH(Index!$A$8:$A$22, Articles_collection_modified!A653)), Index!$A$8:$A$22, ""))</f>
        <v>Industrial applications</v>
      </c>
      <c r="H653" t="str" cm="1">
        <f t="array" ref="H653">IFERROR(INDEX(Index!$A$8:$A$22, MATCH(TRUE, ISNUMBER(SEARCH(Index!$A$8:$A$22, Articles_collection_modified!A653)), 0)), "")</f>
        <v>Industrial applications</v>
      </c>
      <c r="I653" t="str" cm="1">
        <f t="array" ref="I653">IFERROR(INDEX(Index!$A$3:$A$5, MATCH(TRUE, ISNUMBER(SEARCH(Index!$A$3:$A$5, Articles_collection_modified!A653)), 0)), "")</f>
        <v>SEEP</v>
      </c>
      <c r="J653" t="str" cm="1">
        <f t="array" ref="J653">IFERROR(INDEX(Index!$A$25:$A$69, MATCH(TRUE, ISNUMBER(SEARCH(Index!$A$25:$A$69, Articles_collection_modified!A653)), 0)), "")</f>
        <v>market development</v>
      </c>
      <c r="K653" t="str" cm="1">
        <f t="array" ref="K653">IFERROR(INDEX(Index!$C$3:$C$5, MATCH(TRUE, ISNUMBER(SEARCH(Index!$C$3:$C$5, Articles_collection_modified!A653)), 0)), "")</f>
        <v>H1</v>
      </c>
      <c r="L653" t="str" cm="1">
        <f t="array" ref="L653">_xlfn.TEXTJOIN(", ", TRUE, IF(ISNUMBER(SEARCH(Index!$C$8:$C$58, Articles_collection_modified!A653)), Index!$C$8:$C$58, ""))</f>
        <v>HA-2</v>
      </c>
      <c r="M653" t="str" cm="1">
        <f t="array" ref="M653">_xlfn.TEXTJOIN(", ", TRUE, IFERROR(VLOOKUP(_xlfn.TEXTSPLIT(L653, ", "), Index!$C$8:$D$58, 2, FALSE), ""))</f>
        <v>Advanced Wind Power</v>
      </c>
      <c r="N653" t="str" cm="1">
        <f t="array" ref="N653">_xlfn.TEXTJOIN(", ", TRUE, _xlfn.UNIQUE(_xlfn.FILTERXML("&lt;t&gt;&lt;s&gt;" &amp; SUBSTITUTE(_xlfn.TEXTJOIN(", ", TRUE, _xlfn.UNIQUE(_xlfn._xlws.FILTER(IFERROR(VLOOKUP(LEFT(_xlfn.TEXTSPLIT(L653, ", "), FIND("-", _xlfn.TEXTSPLIT(L653, ", ")) - 1), Index!$F$8:$G$13, 2, FALSE), ""), IFERROR(VLOOKUP(LEFT(_xlfn.TEXTSPLIT(L653, ", "), FIND("-", _xlfn.TEXTSPLIT(L653, ", ")) - 1), Index!$F$8:$G$13, 2, FALSE), "") &lt;&gt; ""))), ", ", "&lt;/s&gt;&lt;s&gt;") &amp; "&lt;/s&gt;&lt;/t&gt;", "//s[normalize-space()]")))</f>
        <v>Hydraulic Applications Ecosystem</v>
      </c>
      <c r="O653" t="str" cm="1">
        <f t="array" ref="O653">IFERROR(INDEX(Index!$C$8:$C$58, MATCH(TRUE, ISNUMBER(SEARCH(Index!$C$8:$C$58, Articles_collection_modified!A653)), 0)), "")</f>
        <v>HA-2</v>
      </c>
      <c r="P653" t="str">
        <f>IFERROR(VLOOKUP(LEFT(O653, FIND("-", O653)-1), Index!$F$8:$G$13, 2, FALSE), "Not Found")</f>
        <v>Hydraulic Applications Ecosystem</v>
      </c>
      <c r="Q653" t="str">
        <f>IFERROR(VLOOKUP(O653, Index!$C$8:$D$58, 2, FALSE), "Not Found")</f>
        <v>Advanced Wind Power</v>
      </c>
    </row>
    <row r="654" spans="1:17" x14ac:dyDescent="0.3">
      <c r="A654" t="str">
        <f>LEFT(Articles_collection_modified!A654, FIND(",", Articles_collection_modified!A654) - 1)</f>
        <v>Offshore Wind Common Goal in Netherlands as 75 Pct of Electricity in 2032 Expected to Come from Wind Farms in Dutch North Sea</v>
      </c>
      <c r="B654" t="str">
        <f>MID(Articles_collection_modified!A654, FIND(",", Articles_collection_modified!A654) + 1, FIND(",", Articles_collection_modified!A654, FIND(",", Articles_collection_modified!A654) + 1) - FIND(",", Articles_collection_modified!A654) - 1)</f>
        <v>https://www.offshorewind.biz/2025/02/03/offshore-wind-common-goal-in-netherlands-as-75-pct-of-electricity-in-2032-expected-to-come-from-wind-farms-in-dutch-north-sea/</v>
      </c>
      <c r="C654" t="str">
        <f>IF(ISNUMBER(FIND(", vol",Articles_collection_modified!A654)), MID(Articles_collection_modified!A654, FIND(", vol", Articles_collection_modified!A654) + 5, FIND(",", Articles_collection_modified!A654, FIND(", vol", Articles_collection_modified!A654) + 5) - FIND(", vol", Articles_collection_modified!A654) - 5), MID(Articles_collection_modified!A654, FIND(",vol", Articles_collection_modified!A654) + 4, FIND(",", Articles_collection_modified!A654, FIND(",vol", Articles_collection_modified!A654) + 4) - FIND(",vol",Articles_collection_modified!A654) - 4))</f>
        <v>8</v>
      </c>
      <c r="D654" t="str">
        <f>IF(ISNUMBER(FIND(", 20", Articles_collection_modified!A654)), MID(Articles_collection_modified!A654, FIND(", 20", Articles_collection_modified!A654) + 2, FIND(",", Articles_collection_modified!A654, FIND(", 20", Articles_collection_modified!A654) + 2) - FIND(", 20", Articles_collection_modified!A654) - 2), MID(Articles_collection_modified!A654, FIND(",20", Articles_collection_modified!A654) + 1, FIND(",", Articles_collection_modified!A654, FIND(",20", Articles_collection_modified!A654) + 1) - FIND(",20", Articles_collection_modified!A654) - 1))</f>
        <v>2025-w06</v>
      </c>
      <c r="E654" t="str">
        <f t="shared" si="20"/>
        <v>2025</v>
      </c>
      <c r="F654" t="str">
        <f t="shared" si="21"/>
        <v>06</v>
      </c>
      <c r="G654" t="str" cm="1">
        <f t="array" ref="G654">_xlfn.TEXTJOIN(", ", TRUE, IF(ISNUMBER(SEARCH(Index!$A$8:$A$22, Articles_collection_modified!A654)), Index!$A$8:$A$22, ""))</f>
        <v>Industrial applications</v>
      </c>
      <c r="H654" t="str" cm="1">
        <f t="array" ref="H654">IFERROR(INDEX(Index!$A$8:$A$22, MATCH(TRUE, ISNUMBER(SEARCH(Index!$A$8:$A$22, Articles_collection_modified!A654)), 0)), "")</f>
        <v>Industrial applications</v>
      </c>
      <c r="I654" t="str" cm="1">
        <f t="array" ref="I654">IFERROR(INDEX(Index!$A$3:$A$5, MATCH(TRUE, ISNUMBER(SEARCH(Index!$A$3:$A$5, Articles_collection_modified!A654)), 0)), "")</f>
        <v>SEEP</v>
      </c>
      <c r="J654" t="str" cm="1">
        <f t="array" ref="J654">IFERROR(INDEX(Index!$A$25:$A$69, MATCH(TRUE, ISNUMBER(SEARCH(Index!$A$25:$A$69, Articles_collection_modified!A654)), 0)), "")</f>
        <v>market development</v>
      </c>
      <c r="K654" t="str" cm="1">
        <f t="array" ref="K654">IFERROR(INDEX(Index!$C$3:$C$5, MATCH(TRUE, ISNUMBER(SEARCH(Index!$C$3:$C$5, Articles_collection_modified!A654)), 0)), "")</f>
        <v>H3</v>
      </c>
      <c r="L654" t="str" cm="1">
        <f t="array" ref="L654">_xlfn.TEXTJOIN(", ", TRUE, IF(ISNUMBER(SEARCH(Index!$C$8:$C$58, Articles_collection_modified!A654)), Index!$C$8:$C$58, ""))</f>
        <v>ES-3, HA-2</v>
      </c>
      <c r="M654" t="str" cm="1">
        <f t="array" ref="M654">_xlfn.TEXTJOIN(", ", TRUE, IFERROR(VLOOKUP(_xlfn.TEXTSPLIT(L654, ", "), Index!$C$8:$D$58, 2, FALSE), ""))</f>
        <v>Sustainable Energy System, Advanced Wind Power</v>
      </c>
      <c r="N654" t="str" cm="1">
        <f t="array" ref="N654">_xlfn.TEXTJOIN(", ", TRUE, _xlfn.UNIQUE(_xlfn.FILTERXML("&lt;t&gt;&lt;s&gt;" &amp; SUBSTITUTE(_xlfn.TEXTJOIN(", ", TRUE, _xlfn.UNIQUE(_xlfn._xlws.FILTER(IFERROR(VLOOKUP(LEFT(_xlfn.TEXTSPLIT(L654, ", "), FIND("-", _xlfn.TEXTSPLIT(L654, ", ")) - 1), Index!$F$8:$G$13, 2, FALSE), ""), IFERROR(VLOOKUP(LEFT(_xlfn.TEXTSPLIT(L654, ", "), FIND("-", _xlfn.TEXTSPLIT(L654, ", ")) - 1), Index!$F$8:$G$13, 2, FALSE), "") &lt;&gt; ""))), ", ", "&lt;/s&gt;&lt;s&gt;") &amp; "&lt;/s&gt;&lt;/t&gt;", "//s[normalize-space()]")))</f>
        <v>Ecological Sustainability, Hydraulic Applications Ecosystem</v>
      </c>
      <c r="O654" t="str" cm="1">
        <f t="array" ref="O654">IFERROR(INDEX(Index!$C$8:$C$58, MATCH(TRUE, ISNUMBER(SEARCH(Index!$C$8:$C$58, Articles_collection_modified!A654)), 0)), "")</f>
        <v>ES-3</v>
      </c>
      <c r="P654" t="str">
        <f>IFERROR(VLOOKUP(LEFT(O654, FIND("-", O654)-1), Index!$F$8:$G$13, 2, FALSE), "Not Found")</f>
        <v>Ecological Sustainability</v>
      </c>
      <c r="Q654" t="str">
        <f>IFERROR(VLOOKUP(O654, Index!$C$8:$D$58, 2, FALSE), "Not Found")</f>
        <v>Sustainable Energy System</v>
      </c>
    </row>
    <row r="655" spans="1:17" x14ac:dyDescent="0.3">
      <c r="A655" t="str">
        <f>LEFT(Articles_collection_modified!A655, FIND(",", Articles_collection_modified!A655) - 1)</f>
        <v>International Mining | Sierra Gorda to deploy 40 LNG-powered Scania trucks for concentrate transport</v>
      </c>
      <c r="B655" t="str">
        <f>MID(Articles_collection_modified!A655, FIND(",", Articles_collection_modified!A655) + 1, FIND(",", Articles_collection_modified!A655, FIND(",", Articles_collection_modified!A655) + 1) - FIND(",", Articles_collection_modified!A655) - 1)</f>
        <v>https://im-mining.com/2025/02/03/sierra-gorda-to-deploy-40-lng-powered-scania-trucks-for-concentrate-transport/</v>
      </c>
      <c r="C655" t="str">
        <f>IF(ISNUMBER(FIND(", vol",Articles_collection_modified!A655)), MID(Articles_collection_modified!A655, FIND(", vol", Articles_collection_modified!A655) + 5, FIND(",", Articles_collection_modified!A655, FIND(", vol", Articles_collection_modified!A655) + 5) - FIND(", vol", Articles_collection_modified!A655) - 5), MID(Articles_collection_modified!A655, FIND(",vol", Articles_collection_modified!A655) + 4, FIND(",", Articles_collection_modified!A655, FIND(",vol", Articles_collection_modified!A655) + 4) - FIND(",vol",Articles_collection_modified!A655) - 4))</f>
        <v>8</v>
      </c>
      <c r="D655" t="str">
        <f>IF(ISNUMBER(FIND(", 20", Articles_collection_modified!A655)), MID(Articles_collection_modified!A655, FIND(", 20", Articles_collection_modified!A655) + 2, FIND(",", Articles_collection_modified!A655, FIND(", 20", Articles_collection_modified!A655) + 2) - FIND(", 20", Articles_collection_modified!A655) - 2), MID(Articles_collection_modified!A655, FIND(",20", Articles_collection_modified!A655) + 1, FIND(",", Articles_collection_modified!A655, FIND(",20", Articles_collection_modified!A655) + 1) - FIND(",20", Articles_collection_modified!A655) - 1))</f>
        <v>2025-w06</v>
      </c>
      <c r="E655" t="str">
        <f t="shared" si="20"/>
        <v>2025</v>
      </c>
      <c r="F655" t="str">
        <f t="shared" si="21"/>
        <v>06</v>
      </c>
      <c r="G655" t="str" cm="1">
        <f t="array" ref="G655">_xlfn.TEXTJOIN(", ", TRUE, IF(ISNUMBER(SEARCH(Index!$A$8:$A$22, Articles_collection_modified!A655)), Index!$A$8:$A$22, ""))</f>
        <v>Mobile</v>
      </c>
      <c r="H655" t="str" cm="1">
        <f t="array" ref="H655">IFERROR(INDEX(Index!$A$8:$A$22, MATCH(TRUE, ISNUMBER(SEARCH(Index!$A$8:$A$22, Articles_collection_modified!A655)), 0)), "")</f>
        <v>Mobile</v>
      </c>
      <c r="I655" t="str" cm="1">
        <f t="array" ref="I655">IFERROR(INDEX(Index!$A$3:$A$5, MATCH(TRUE, ISNUMBER(SEARCH(Index!$A$3:$A$5, Articles_collection_modified!A655)), 0)), "")</f>
        <v>SEEP</v>
      </c>
      <c r="J655" t="str" cm="1">
        <f t="array" ref="J655">IFERROR(INDEX(Index!$A$25:$A$69, MATCH(TRUE, ISNUMBER(SEARCH(Index!$A$25:$A$69, Articles_collection_modified!A655)), 0)), "")</f>
        <v>market development</v>
      </c>
      <c r="K655" t="str" cm="1">
        <f t="array" ref="K655">IFERROR(INDEX(Index!$C$3:$C$5, MATCH(TRUE, ISNUMBER(SEARCH(Index!$C$3:$C$5, Articles_collection_modified!A655)), 0)), "")</f>
        <v>H1</v>
      </c>
      <c r="L655" t="str" cm="1">
        <f t="array" ref="L655">_xlfn.TEXTJOIN(", ", TRUE, IF(ISNUMBER(SEARCH(Index!$C$8:$C$58, Articles_collection_modified!A655)), Index!$C$8:$C$58, ""))</f>
        <v>ES-2, HA-8</v>
      </c>
      <c r="M655" t="str" cm="1">
        <f t="array" ref="M655">_xlfn.TEXTJOIN(", ", TRUE, IFERROR(VLOOKUP(_xlfn.TEXTSPLIT(L655, ", "), Index!$C$8:$D$58, 2, FALSE), ""))</f>
        <v>Enhanced Emission Policy, Sustainable Mining</v>
      </c>
      <c r="N655" t="str" cm="1">
        <f t="array" ref="N655">_xlfn.TEXTJOIN(", ", TRUE, _xlfn.UNIQUE(_xlfn.FILTERXML("&lt;t&gt;&lt;s&gt;" &amp; SUBSTITUTE(_xlfn.TEXTJOIN(", ", TRUE, _xlfn.UNIQUE(_xlfn._xlws.FILTER(IFERROR(VLOOKUP(LEFT(_xlfn.TEXTSPLIT(L655, ", "), FIND("-", _xlfn.TEXTSPLIT(L655, ", ")) - 1), Index!$F$8:$G$13, 2, FALSE), ""), IFERROR(VLOOKUP(LEFT(_xlfn.TEXTSPLIT(L655, ", "), FIND("-", _xlfn.TEXTSPLIT(L655, ", ")) - 1), Index!$F$8:$G$13, 2, FALSE), "") &lt;&gt; ""))), ", ", "&lt;/s&gt;&lt;s&gt;") &amp; "&lt;/s&gt;&lt;/t&gt;", "//s[normalize-space()]")))</f>
        <v>Ecological Sustainability, Hydraulic Applications Ecosystem</v>
      </c>
      <c r="O655" t="str" cm="1">
        <f t="array" ref="O655">IFERROR(INDEX(Index!$C$8:$C$58, MATCH(TRUE, ISNUMBER(SEARCH(Index!$C$8:$C$58, Articles_collection_modified!A655)), 0)), "")</f>
        <v>ES-2</v>
      </c>
      <c r="P655" t="str">
        <f>IFERROR(VLOOKUP(LEFT(O655, FIND("-", O655)-1), Index!$F$8:$G$13, 2, FALSE), "Not Found")</f>
        <v>Ecological Sustainability</v>
      </c>
      <c r="Q655" t="str">
        <f>IFERROR(VLOOKUP(O655, Index!$C$8:$D$58, 2, FALSE), "Not Found")</f>
        <v>Enhanced Emission Policy</v>
      </c>
    </row>
    <row r="656" spans="1:17" x14ac:dyDescent="0.3">
      <c r="A656" t="str">
        <f>LEFT(Articles_collection_modified!A656, FIND(",", Articles_collection_modified!A656) - 1)</f>
        <v>Licovolt teams up with PBT on battery recycling - Electric &amp; Hybrid Vehicle Technology International</v>
      </c>
      <c r="B656" t="str">
        <f>MID(Articles_collection_modified!A656, FIND(",", Articles_collection_modified!A656) + 1, FIND(",", Articles_collection_modified!A656, FIND(",", Articles_collection_modified!A656) + 1) - FIND(",", Articles_collection_modified!A656) - 1)</f>
        <v>https://www.electrichybridvehicletechnology.com/news/licovolt-teams-up-with-pbt-on-battery-recycling.html</v>
      </c>
      <c r="C656" t="str">
        <f>IF(ISNUMBER(FIND(", vol",Articles_collection_modified!A656)), MID(Articles_collection_modified!A656, FIND(", vol", Articles_collection_modified!A656) + 5, FIND(",", Articles_collection_modified!A656, FIND(", vol", Articles_collection_modified!A656) + 5) - FIND(", vol", Articles_collection_modified!A656) - 5), MID(Articles_collection_modified!A656, FIND(",vol", Articles_collection_modified!A656) + 4, FIND(",", Articles_collection_modified!A656, FIND(",vol", Articles_collection_modified!A656) + 4) - FIND(",vol",Articles_collection_modified!A656) - 4))</f>
        <v>8</v>
      </c>
      <c r="D656" t="str">
        <f>IF(ISNUMBER(FIND(", 20", Articles_collection_modified!A656)), MID(Articles_collection_modified!A656, FIND(", 20", Articles_collection_modified!A656) + 2, FIND(",", Articles_collection_modified!A656, FIND(", 20", Articles_collection_modified!A656) + 2) - FIND(", 20", Articles_collection_modified!A656) - 2), MID(Articles_collection_modified!A656, FIND(",20", Articles_collection_modified!A656) + 1, FIND(",", Articles_collection_modified!A656, FIND(",20", Articles_collection_modified!A656) + 1) - FIND(",20", Articles_collection_modified!A656) - 1))</f>
        <v>2025-w06</v>
      </c>
      <c r="E656" t="str">
        <f t="shared" si="20"/>
        <v>2025</v>
      </c>
      <c r="F656" t="str">
        <f t="shared" si="21"/>
        <v>06</v>
      </c>
      <c r="G656" t="str" cm="1">
        <f t="array" ref="G656">_xlfn.TEXTJOIN(", ", TRUE, IF(ISNUMBER(SEARCH(Index!$A$8:$A$22, Articles_collection_modified!A656)), Index!$A$8:$A$22, ""))</f>
        <v>Battery</v>
      </c>
      <c r="H656" t="str" cm="1">
        <f t="array" ref="H656">IFERROR(INDEX(Index!$A$8:$A$22, MATCH(TRUE, ISNUMBER(SEARCH(Index!$A$8:$A$22, Articles_collection_modified!A656)), 0)), "")</f>
        <v>Battery</v>
      </c>
      <c r="I656" t="str" cm="1">
        <f t="array" ref="I656">IFERROR(INDEX(Index!$A$3:$A$5, MATCH(TRUE, ISNUMBER(SEARCH(Index!$A$3:$A$5, Articles_collection_modified!A656)), 0)), "")</f>
        <v>Technology</v>
      </c>
      <c r="J656" t="str" cm="1">
        <f t="array" ref="J656">IFERROR(INDEX(Index!$A$25:$A$69, MATCH(TRUE, ISNUMBER(SEARCH(Index!$A$25:$A$69, Articles_collection_modified!A656)), 0)), "")</f>
        <v>partnership</v>
      </c>
      <c r="K656" t="str" cm="1">
        <f t="array" ref="K656">IFERROR(INDEX(Index!$C$3:$C$5, MATCH(TRUE, ISNUMBER(SEARCH(Index!$C$3:$C$5, Articles_collection_modified!A656)), 0)), "")</f>
        <v>H2</v>
      </c>
      <c r="L656" t="str" cm="1">
        <f t="array" ref="L656">_xlfn.TEXTJOIN(", ", TRUE, IF(ISNUMBER(SEARCH(Index!$C$8:$C$58, Articles_collection_modified!A656)), Index!$C$8:$C$58, ""))</f>
        <v>ES-2, ES-4</v>
      </c>
      <c r="M656" t="str" cm="1">
        <f t="array" ref="M656">_xlfn.TEXTJOIN(", ", TRUE, IFERROR(VLOOKUP(_xlfn.TEXTSPLIT(L656, ", "), Index!$C$8:$D$58, 2, FALSE), ""))</f>
        <v>Enhanced Emission Policy, Circular Economy</v>
      </c>
      <c r="N656" t="str" cm="1">
        <f t="array" ref="N656">_xlfn.TEXTJOIN(", ", TRUE, _xlfn.UNIQUE(_xlfn.FILTERXML("&lt;t&gt;&lt;s&gt;" &amp; SUBSTITUTE(_xlfn.TEXTJOIN(", ", TRUE, _xlfn.UNIQUE(_xlfn._xlws.FILTER(IFERROR(VLOOKUP(LEFT(_xlfn.TEXTSPLIT(L656, ", "), FIND("-", _xlfn.TEXTSPLIT(L656, ", ")) - 1), Index!$F$8:$G$13, 2, FALSE), ""), IFERROR(VLOOKUP(LEFT(_xlfn.TEXTSPLIT(L656, ", "), FIND("-", _xlfn.TEXTSPLIT(L656, ", ")) - 1), Index!$F$8:$G$13, 2, FALSE), "") &lt;&gt; ""))), ", ", "&lt;/s&gt;&lt;s&gt;") &amp; "&lt;/s&gt;&lt;/t&gt;", "//s[normalize-space()]")))</f>
        <v>Ecological Sustainability</v>
      </c>
      <c r="O656" t="str" cm="1">
        <f t="array" ref="O656">IFERROR(INDEX(Index!$C$8:$C$58, MATCH(TRUE, ISNUMBER(SEARCH(Index!$C$8:$C$58, Articles_collection_modified!A656)), 0)), "")</f>
        <v>ES-2</v>
      </c>
      <c r="P656" t="str">
        <f>IFERROR(VLOOKUP(LEFT(O656, FIND("-", O656)-1), Index!$F$8:$G$13, 2, FALSE), "Not Found")</f>
        <v>Ecological Sustainability</v>
      </c>
      <c r="Q656" t="str">
        <f>IFERROR(VLOOKUP(O656, Index!$C$8:$D$58, 2, FALSE), "Not Found")</f>
        <v>Enhanced Emission Policy</v>
      </c>
    </row>
    <row r="657" spans="1:17" x14ac:dyDescent="0.3">
      <c r="A657" t="str">
        <f>LEFT(Articles_collection_modified!A657, FIND(",", Articles_collection_modified!A657) - 1)</f>
        <v>Cadeler boosts fleet with advanced Wind Maker wind turbine installer</v>
      </c>
      <c r="B657" t="str">
        <f>MID(Articles_collection_modified!A657, FIND(",", Articles_collection_modified!A657) + 1, FIND(",", Articles_collection_modified!A657, FIND(",", Articles_collection_modified!A657) + 1) - FIND(",", Articles_collection_modified!A657) - 1)</f>
        <v>https://www.ship-technology.com/news/cadeler-boosts-fleet-with-wind-turbine-installer/</v>
      </c>
      <c r="C657" t="str">
        <f>IF(ISNUMBER(FIND(", vol",Articles_collection_modified!A657)), MID(Articles_collection_modified!A657, FIND(", vol", Articles_collection_modified!A657) + 5, FIND(",", Articles_collection_modified!A657, FIND(", vol", Articles_collection_modified!A657) + 5) - FIND(", vol", Articles_collection_modified!A657) - 5), MID(Articles_collection_modified!A657, FIND(",vol", Articles_collection_modified!A657) + 4, FIND(",", Articles_collection_modified!A657, FIND(",vol", Articles_collection_modified!A657) + 4) - FIND(",vol",Articles_collection_modified!A657) - 4))</f>
        <v>8</v>
      </c>
      <c r="D657" t="str">
        <f>IF(ISNUMBER(FIND(", 20", Articles_collection_modified!A657)), MID(Articles_collection_modified!A657, FIND(", 20", Articles_collection_modified!A657) + 2, FIND(",", Articles_collection_modified!A657, FIND(", 20", Articles_collection_modified!A657) + 2) - FIND(", 20", Articles_collection_modified!A657) - 2), MID(Articles_collection_modified!A657, FIND(",20", Articles_collection_modified!A657) + 1, FIND(",", Articles_collection_modified!A657, FIND(",20", Articles_collection_modified!A657) + 1) - FIND(",20", Articles_collection_modified!A657) - 1))</f>
        <v>2025-w06</v>
      </c>
      <c r="E657" t="str">
        <f t="shared" si="20"/>
        <v>2025</v>
      </c>
      <c r="F657" t="str">
        <f t="shared" si="21"/>
        <v>06</v>
      </c>
      <c r="G657" t="str" cm="1">
        <f t="array" ref="G657">_xlfn.TEXTJOIN(", ", TRUE, IF(ISNUMBER(SEARCH(Index!$A$8:$A$22, Articles_collection_modified!A657)), Index!$A$8:$A$22, ""))</f>
        <v>Maritime</v>
      </c>
      <c r="H657" t="str" cm="1">
        <f t="array" ref="H657">IFERROR(INDEX(Index!$A$8:$A$22, MATCH(TRUE, ISNUMBER(SEARCH(Index!$A$8:$A$22, Articles_collection_modified!A657)), 0)), "")</f>
        <v>Maritime</v>
      </c>
      <c r="I657" t="str" cm="1">
        <f t="array" ref="I657">IFERROR(INDEX(Index!$A$3:$A$5, MATCH(TRUE, ISNUMBER(SEARCH(Index!$A$3:$A$5, Articles_collection_modified!A657)), 0)), "")</f>
        <v>product release</v>
      </c>
      <c r="J657" t="str" cm="1">
        <f t="array" ref="J657">IFERROR(INDEX(Index!$A$25:$A$69, MATCH(TRUE, ISNUMBER(SEARCH(Index!$A$25:$A$69, Articles_collection_modified!A657)), 0)), "")</f>
        <v>System</v>
      </c>
      <c r="K657" t="str" cm="1">
        <f t="array" ref="K657">IFERROR(INDEX(Index!$C$3:$C$5, MATCH(TRUE, ISNUMBER(SEARCH(Index!$C$3:$C$5, Articles_collection_modified!A657)), 0)), "")</f>
        <v>H1</v>
      </c>
      <c r="L657" t="str" cm="1">
        <f t="array" ref="L657">_xlfn.TEXTJOIN(", ", TRUE, IF(ISNUMBER(SEARCH(Index!$C$8:$C$58, Articles_collection_modified!A657)), Index!$C$8:$C$58, ""))</f>
        <v>HA-2, NB-8</v>
      </c>
      <c r="M657" t="str" cm="1">
        <f t="array" ref="M657">_xlfn.TEXTJOIN(", ", TRUE, IFERROR(VLOOKUP(_xlfn.TEXTSPLIT(L657, ", "), Index!$C$8:$D$58, 2, FALSE), ""))</f>
        <v>Advanced Wind Power, Sustainaible Maritime Applications</v>
      </c>
      <c r="N657" t="str" cm="1">
        <f t="array" ref="N657">_xlfn.TEXTJOIN(", ", TRUE, _xlfn.UNIQUE(_xlfn.FILTERXML("&lt;t&gt;&lt;s&gt;" &amp; SUBSTITUTE(_xlfn.TEXTJOIN(", ", TRUE, _xlfn.UNIQUE(_xlfn._xlws.FILTER(IFERROR(VLOOKUP(LEFT(_xlfn.TEXTSPLIT(L657, ", "), FIND("-", _xlfn.TEXTSPLIT(L657, ", ")) - 1), Index!$F$8:$G$13, 2, FALSE), ""), IFERROR(VLOOKUP(LEFT(_xlfn.TEXTSPLIT(L657, ", "), FIND("-", _xlfn.TEXTSPLIT(L657, ", ")) - 1), Index!$F$8:$G$13, 2, FALSE), "") &lt;&gt; ""))), ", ", "&lt;/s&gt;&lt;s&gt;") &amp; "&lt;/s&gt;&lt;/t&gt;", "//s[normalize-space()]")))</f>
        <v>Hydraulic Applications Ecosystem, New Business</v>
      </c>
      <c r="O657" t="str" cm="1">
        <f t="array" ref="O657">IFERROR(INDEX(Index!$C$8:$C$58, MATCH(TRUE, ISNUMBER(SEARCH(Index!$C$8:$C$58, Articles_collection_modified!A657)), 0)), "")</f>
        <v>HA-2</v>
      </c>
      <c r="P657" t="str">
        <f>IFERROR(VLOOKUP(LEFT(O657, FIND("-", O657)-1), Index!$F$8:$G$13, 2, FALSE), "Not Found")</f>
        <v>Hydraulic Applications Ecosystem</v>
      </c>
      <c r="Q657" t="str">
        <f>IFERROR(VLOOKUP(O657, Index!$C$8:$D$58, 2, FALSE), "Not Found")</f>
        <v>Advanced Wind Power</v>
      </c>
    </row>
    <row r="658" spans="1:17" x14ac:dyDescent="0.3">
      <c r="A658" t="str">
        <f>LEFT(Articles_collection_modified!A658, FIND(",", Articles_collection_modified!A658) - 1)</f>
        <v>Manitou Enters North American Scissor Lift Market With Two New Models : CEG</v>
      </c>
      <c r="B658" t="str">
        <f>MID(Articles_collection_modified!A658, FIND(",", Articles_collection_modified!A658) + 1, FIND(",", Articles_collection_modified!A658, FIND(",", Articles_collection_modified!A658) + 1) - FIND(",", Articles_collection_modified!A658) - 1)</f>
        <v>https://www.constructionequipmentguide.com/mnsw-man-se1932-2632/67140</v>
      </c>
      <c r="C658" t="str">
        <f>IF(ISNUMBER(FIND(", vol",Articles_collection_modified!A658)), MID(Articles_collection_modified!A658, FIND(", vol", Articles_collection_modified!A658) + 5, FIND(",", Articles_collection_modified!A658, FIND(", vol", Articles_collection_modified!A658) + 5) - FIND(", vol", Articles_collection_modified!A658) - 5), MID(Articles_collection_modified!A658, FIND(",vol", Articles_collection_modified!A658) + 4, FIND(",", Articles_collection_modified!A658, FIND(",vol", Articles_collection_modified!A658) + 4) - FIND(",vol",Articles_collection_modified!A658) - 4))</f>
        <v>8</v>
      </c>
      <c r="D658" t="str">
        <f>IF(ISNUMBER(FIND(", 20", Articles_collection_modified!A658)), MID(Articles_collection_modified!A658, FIND(", 20", Articles_collection_modified!A658) + 2, FIND(",", Articles_collection_modified!A658, FIND(", 20", Articles_collection_modified!A658) + 2) - FIND(", 20", Articles_collection_modified!A658) - 2), MID(Articles_collection_modified!A658, FIND(",20", Articles_collection_modified!A658) + 1, FIND(",", Articles_collection_modified!A658, FIND(",20", Articles_collection_modified!A658) + 1) - FIND(",20", Articles_collection_modified!A658) - 1))</f>
        <v>2025-w06</v>
      </c>
      <c r="E658" t="str">
        <f t="shared" si="20"/>
        <v>2025</v>
      </c>
      <c r="F658" t="str">
        <f t="shared" si="21"/>
        <v>06</v>
      </c>
      <c r="G658" t="str" cm="1">
        <f t="array" ref="G658">_xlfn.TEXTJOIN(", ", TRUE, IF(ISNUMBER(SEARCH(Index!$A$8:$A$22, Articles_collection_modified!A658)), Index!$A$8:$A$22, ""))</f>
        <v>Electrification, Mobile</v>
      </c>
      <c r="H658" t="str" cm="1">
        <f t="array" ref="H658">IFERROR(INDEX(Index!$A$8:$A$22, MATCH(TRUE, ISNUMBER(SEARCH(Index!$A$8:$A$22, Articles_collection_modified!A658)), 0)), "")</f>
        <v>Electrification</v>
      </c>
      <c r="I658" t="str" cm="1">
        <f t="array" ref="I658">IFERROR(INDEX(Index!$A$3:$A$5, MATCH(TRUE, ISNUMBER(SEARCH(Index!$A$3:$A$5, Articles_collection_modified!A658)), 0)), "")</f>
        <v>product release</v>
      </c>
      <c r="J658" t="str" cm="1">
        <f t="array" ref="J658">IFERROR(INDEX(Index!$A$25:$A$69, MATCH(TRUE, ISNUMBER(SEARCH(Index!$A$25:$A$69, Articles_collection_modified!A658)), 0)), "")</f>
        <v>System</v>
      </c>
      <c r="K658" t="str" cm="1">
        <f t="array" ref="K658">IFERROR(INDEX(Index!$C$3:$C$5, MATCH(TRUE, ISNUMBER(SEARCH(Index!$C$3:$C$5, Articles_collection_modified!A658)), 0)), "")</f>
        <v>H1</v>
      </c>
      <c r="L658" t="str" cm="1">
        <f t="array" ref="L658">_xlfn.TEXTJOIN(", ", TRUE, IF(ISNUMBER(SEARCH(Index!$C$8:$C$58, Articles_collection_modified!A658)), Index!$C$8:$C$58, ""))</f>
        <v>ES-2, HA-4</v>
      </c>
      <c r="M658" t="str" cm="1">
        <f t="array" ref="M658">_xlfn.TEXTJOIN(", ", TRUE, IFERROR(VLOOKUP(_xlfn.TEXTSPLIT(L658, ", "), Index!$C$8:$D$58, 2, FALSE), ""))</f>
        <v>Enhanced Emission Policy, Autonomous Material Handling</v>
      </c>
      <c r="N658" t="str" cm="1">
        <f t="array" ref="N658">_xlfn.TEXTJOIN(", ", TRUE, _xlfn.UNIQUE(_xlfn.FILTERXML("&lt;t&gt;&lt;s&gt;" &amp; SUBSTITUTE(_xlfn.TEXTJOIN(", ", TRUE, _xlfn.UNIQUE(_xlfn._xlws.FILTER(IFERROR(VLOOKUP(LEFT(_xlfn.TEXTSPLIT(L658, ", "), FIND("-", _xlfn.TEXTSPLIT(L658, ", ")) - 1), Index!$F$8:$G$13, 2, FALSE), ""), IFERROR(VLOOKUP(LEFT(_xlfn.TEXTSPLIT(L658, ", "), FIND("-", _xlfn.TEXTSPLIT(L658, ", ")) - 1), Index!$F$8:$G$13, 2, FALSE), "") &lt;&gt; ""))), ", ", "&lt;/s&gt;&lt;s&gt;") &amp; "&lt;/s&gt;&lt;/t&gt;", "//s[normalize-space()]")))</f>
        <v>Ecological Sustainability, Hydraulic Applications Ecosystem</v>
      </c>
      <c r="O658" t="str" cm="1">
        <f t="array" ref="O658">IFERROR(INDEX(Index!$C$8:$C$58, MATCH(TRUE, ISNUMBER(SEARCH(Index!$C$8:$C$58, Articles_collection_modified!A658)), 0)), "")</f>
        <v>ES-2</v>
      </c>
      <c r="P658" t="str">
        <f>IFERROR(VLOOKUP(LEFT(O658, FIND("-", O658)-1), Index!$F$8:$G$13, 2, FALSE), "Not Found")</f>
        <v>Ecological Sustainability</v>
      </c>
      <c r="Q658" t="str">
        <f>IFERROR(VLOOKUP(O658, Index!$C$8:$D$58, 2, FALSE), "Not Found")</f>
        <v>Enhanced Emission Policy</v>
      </c>
    </row>
    <row r="659" spans="1:17" x14ac:dyDescent="0.3">
      <c r="A659" t="str">
        <f>LEFT(Articles_collection_modified!A659, FIND(",", Articles_collection_modified!A659) - 1)</f>
        <v>Fluid power paves the way for industry at Hannover Messe 2025 - Fluid Power World</v>
      </c>
      <c r="B659" t="str">
        <f>MID(Articles_collection_modified!A659, FIND(",", Articles_collection_modified!A659) + 1, FIND(",", Articles_collection_modified!A659, FIND(",", Articles_collection_modified!A659) + 1) - FIND(",", Articles_collection_modified!A659) - 1)</f>
        <v>https://www.fluidpowerworld.com/fluid-power-paves-the-way-for-industry-at-hannover-messe-2025/</v>
      </c>
      <c r="C659" t="str">
        <f>IF(ISNUMBER(FIND(", vol",Articles_collection_modified!A659)), MID(Articles_collection_modified!A659, FIND(", vol", Articles_collection_modified!A659) + 5, FIND(",", Articles_collection_modified!A659, FIND(", vol", Articles_collection_modified!A659) + 5) - FIND(", vol", Articles_collection_modified!A659) - 5), MID(Articles_collection_modified!A659, FIND(",vol", Articles_collection_modified!A659) + 4, FIND(",", Articles_collection_modified!A659, FIND(",vol", Articles_collection_modified!A659) + 4) - FIND(",vol",Articles_collection_modified!A659) - 4))</f>
        <v>8</v>
      </c>
      <c r="D659" t="str">
        <f>IF(ISNUMBER(FIND(", 20", Articles_collection_modified!A659)), MID(Articles_collection_modified!A659, FIND(", 20", Articles_collection_modified!A659) + 2, FIND(",", Articles_collection_modified!A659, FIND(", 20", Articles_collection_modified!A659) + 2) - FIND(", 20", Articles_collection_modified!A659) - 2), MID(Articles_collection_modified!A659, FIND(",20", Articles_collection_modified!A659) + 1, FIND(",", Articles_collection_modified!A659, FIND(",20", Articles_collection_modified!A659) + 1) - FIND(",20", Articles_collection_modified!A659) - 1))</f>
        <v>2025-w06</v>
      </c>
      <c r="E659" t="str">
        <f t="shared" si="20"/>
        <v>2025</v>
      </c>
      <c r="F659" t="str">
        <f t="shared" si="21"/>
        <v>06</v>
      </c>
      <c r="G659" t="str" cm="1">
        <f t="array" ref="G659">_xlfn.TEXTJOIN(", ", TRUE, IF(ISNUMBER(SEARCH(Index!$A$8:$A$22, Articles_collection_modified!A659)), Index!$A$8:$A$22, ""))</f>
        <v>Hydraulics, Industrial mfg, Industrial applications, Mobile</v>
      </c>
      <c r="H659" t="str" cm="1">
        <f t="array" ref="H659">IFERROR(INDEX(Index!$A$8:$A$22, MATCH(TRUE, ISNUMBER(SEARCH(Index!$A$8:$A$22, Articles_collection_modified!A659)), 0)), "")</f>
        <v>Hydraulics</v>
      </c>
      <c r="I659" t="str" cm="1">
        <f t="array" ref="I659">IFERROR(INDEX(Index!$A$3:$A$5, MATCH(TRUE, ISNUMBER(SEARCH(Index!$A$3:$A$5, Articles_collection_modified!A659)), 0)), "")</f>
        <v/>
      </c>
      <c r="J659" t="str" cm="1">
        <f t="array" ref="J659">IFERROR(INDEX(Index!$A$25:$A$69, MATCH(TRUE, ISNUMBER(SEARCH(Index!$A$25:$A$69, Articles_collection_modified!A659)), 0)), "")</f>
        <v/>
      </c>
      <c r="K659" t="str" cm="1">
        <f t="array" ref="K659">IFERROR(INDEX(Index!$C$3:$C$5, MATCH(TRUE, ISNUMBER(SEARCH(Index!$C$3:$C$5, Articles_collection_modified!A659)), 0)), "")</f>
        <v>H1</v>
      </c>
      <c r="L659" t="str" cm="1">
        <f t="array" ref="L659">_xlfn.TEXTJOIN(", ", TRUE, IF(ISNUMBER(SEARCH(Index!$C$8:$C$58, Articles_collection_modified!A659)), Index!$C$8:$C$58, ""))</f>
        <v/>
      </c>
      <c r="M659" t="str" cm="1">
        <f t="array" ref="M659">_xlfn.TEXTJOIN(", ", TRUE, IFERROR(VLOOKUP(_xlfn.TEXTSPLIT(L659, ", "), Index!$C$8:$D$58, 2, FALSE), ""))</f>
        <v/>
      </c>
      <c r="N659" t="e" cm="1" vm="1">
        <f t="array" ref="N659">_xlfn.TEXTJOIN(", ", TRUE, _xlfn.UNIQUE(_xlfn.FILTERXML("&lt;t&gt;&lt;s&gt;" &amp; SUBSTITUTE(_xlfn.TEXTJOIN(", ", TRUE, _xlfn.UNIQUE(_xlfn._xlws.FILTER(IFERROR(VLOOKUP(LEFT(_xlfn.TEXTSPLIT(L659, ", "), FIND("-", _xlfn.TEXTSPLIT(L659, ", ")) - 1), Index!$F$8:$G$13, 2, FALSE), ""), IFERROR(VLOOKUP(LEFT(_xlfn.TEXTSPLIT(L659, ", "), FIND("-", _xlfn.TEXTSPLIT(L659, ", ")) - 1), Index!$F$8:$G$13, 2, FALSE), "") &lt;&gt; ""))), ", ", "&lt;/s&gt;&lt;s&gt;") &amp; "&lt;/s&gt;&lt;/t&gt;", "//s[normalize-space()]")))</f>
        <v>#VALUE!</v>
      </c>
      <c r="O659" t="str" cm="1">
        <f t="array" ref="O659">IFERROR(INDEX(Index!$C$8:$C$58, MATCH(TRUE, ISNUMBER(SEARCH(Index!$C$8:$C$58, Articles_collection_modified!A659)), 0)), "")</f>
        <v/>
      </c>
      <c r="P659" t="str">
        <f>IFERROR(VLOOKUP(LEFT(O659, FIND("-", O659)-1), Index!$F$8:$G$13, 2, FALSE), "Not Found")</f>
        <v>Not Found</v>
      </c>
      <c r="Q659" t="str">
        <f>IFERROR(VLOOKUP(O659, Index!$C$8:$D$58, 2, FALSE), "Not Found")</f>
        <v>Not Found</v>
      </c>
    </row>
    <row r="660" spans="1:17" x14ac:dyDescent="0.3">
      <c r="A660" t="str">
        <f>LEFT(Articles_collection_modified!A660, FIND(",", Articles_collection_modified!A660) - 1)</f>
        <v>Manitou Adds Two Models to Its MTA Construction Telehandler Lineup : CEG</v>
      </c>
      <c r="B660" t="str">
        <f>MID(Articles_collection_modified!A660, FIND(",", Articles_collection_modified!A660) + 1, FIND(",", Articles_collection_modified!A660, FIND(",", Articles_collection_modified!A660) + 1) - FIND(",", Articles_collection_modified!A660) - 1)</f>
        <v>https://www.constructionequipmentguide.com/mnsw-man-mta1242-max/67145</v>
      </c>
      <c r="C660" t="str">
        <f>IF(ISNUMBER(FIND(", vol",Articles_collection_modified!A660)), MID(Articles_collection_modified!A660, FIND(", vol", Articles_collection_modified!A660) + 5, FIND(",", Articles_collection_modified!A660, FIND(", vol", Articles_collection_modified!A660) + 5) - FIND(", vol", Articles_collection_modified!A660) - 5), MID(Articles_collection_modified!A660, FIND(",vol", Articles_collection_modified!A660) + 4, FIND(",", Articles_collection_modified!A660, FIND(",vol", Articles_collection_modified!A660) + 4) - FIND(",vol",Articles_collection_modified!A660) - 4))</f>
        <v>8</v>
      </c>
      <c r="D660" t="str">
        <f>IF(ISNUMBER(FIND(", 20", Articles_collection_modified!A660)), MID(Articles_collection_modified!A660, FIND(", 20", Articles_collection_modified!A660) + 2, FIND(",", Articles_collection_modified!A660, FIND(", 20", Articles_collection_modified!A660) + 2) - FIND(", 20", Articles_collection_modified!A660) - 2), MID(Articles_collection_modified!A660, FIND(",20", Articles_collection_modified!A660) + 1, FIND(",", Articles_collection_modified!A660, FIND(",20", Articles_collection_modified!A660) + 1) - FIND(",20", Articles_collection_modified!A660) - 1))</f>
        <v>2025-w06</v>
      </c>
      <c r="E660" t="str">
        <f t="shared" si="20"/>
        <v>2025</v>
      </c>
      <c r="F660" t="str">
        <f t="shared" si="21"/>
        <v>06</v>
      </c>
      <c r="G660" t="str" cm="1">
        <f t="array" ref="G660">_xlfn.TEXTJOIN(", ", TRUE, IF(ISNUMBER(SEARCH(Index!$A$8:$A$22, Articles_collection_modified!A660)), Index!$A$8:$A$22, ""))</f>
        <v>Mobile</v>
      </c>
      <c r="H660" t="str" cm="1">
        <f t="array" ref="H660">IFERROR(INDEX(Index!$A$8:$A$22, MATCH(TRUE, ISNUMBER(SEARCH(Index!$A$8:$A$22, Articles_collection_modified!A660)), 0)), "")</f>
        <v>Mobile</v>
      </c>
      <c r="I660" t="str" cm="1">
        <f t="array" ref="I660">IFERROR(INDEX(Index!$A$3:$A$5, MATCH(TRUE, ISNUMBER(SEARCH(Index!$A$3:$A$5, Articles_collection_modified!A660)), 0)), "")</f>
        <v>product release</v>
      </c>
      <c r="J660" t="str" cm="1">
        <f t="array" ref="J660">IFERROR(INDEX(Index!$A$25:$A$69, MATCH(TRUE, ISNUMBER(SEARCH(Index!$A$25:$A$69, Articles_collection_modified!A660)), 0)), "")</f>
        <v>System</v>
      </c>
      <c r="K660" t="str" cm="1">
        <f t="array" ref="K660">IFERROR(INDEX(Index!$C$3:$C$5, MATCH(TRUE, ISNUMBER(SEARCH(Index!$C$3:$C$5, Articles_collection_modified!A660)), 0)), "")</f>
        <v>H1</v>
      </c>
      <c r="L660" t="str" cm="1">
        <f t="array" ref="L660">_xlfn.TEXTJOIN(", ", TRUE, IF(ISNUMBER(SEARCH(Index!$C$8:$C$58, Articles_collection_modified!A660)), Index!$C$8:$C$58, ""))</f>
        <v>HA-1, HA-4</v>
      </c>
      <c r="M660" t="str" cm="1">
        <f t="array" ref="M660">_xlfn.TEXTJOIN(", ", TRUE, IFERROR(VLOOKUP(_xlfn.TEXTSPLIT(L660, ", "), Index!$C$8:$D$58, 2, FALSE), ""))</f>
        <v>Green &amp; Connected Construction site, Autonomous Material Handling</v>
      </c>
      <c r="N660" t="str" cm="1">
        <f t="array" ref="N660">_xlfn.TEXTJOIN(", ", TRUE, _xlfn.UNIQUE(_xlfn.FILTERXML("&lt;t&gt;&lt;s&gt;" &amp; SUBSTITUTE(_xlfn.TEXTJOIN(", ", TRUE, _xlfn.UNIQUE(_xlfn._xlws.FILTER(IFERROR(VLOOKUP(LEFT(_xlfn.TEXTSPLIT(L660, ", "), FIND("-", _xlfn.TEXTSPLIT(L660, ", ")) - 1), Index!$F$8:$G$13, 2, FALSE), ""), IFERROR(VLOOKUP(LEFT(_xlfn.TEXTSPLIT(L660, ", "), FIND("-", _xlfn.TEXTSPLIT(L660, ", ")) - 1), Index!$F$8:$G$13, 2, FALSE), "") &lt;&gt; ""))), ", ", "&lt;/s&gt;&lt;s&gt;") &amp; "&lt;/s&gt;&lt;/t&gt;", "//s[normalize-space()]")))</f>
        <v>Hydraulic Applications Ecosystem</v>
      </c>
      <c r="O660" t="str" cm="1">
        <f t="array" ref="O660">IFERROR(INDEX(Index!$C$8:$C$58, MATCH(TRUE, ISNUMBER(SEARCH(Index!$C$8:$C$58, Articles_collection_modified!A660)), 0)), "")</f>
        <v>HA-1</v>
      </c>
      <c r="P660" t="str">
        <f>IFERROR(VLOOKUP(LEFT(O660, FIND("-", O660)-1), Index!$F$8:$G$13, 2, FALSE), "Not Found")</f>
        <v>Hydraulic Applications Ecosystem</v>
      </c>
      <c r="Q660" t="str">
        <f>IFERROR(VLOOKUP(O660, Index!$C$8:$D$58, 2, FALSE), "Not Found")</f>
        <v>Green &amp; Connected Construction site</v>
      </c>
    </row>
    <row r="661" spans="1:17" x14ac:dyDescent="0.3">
      <c r="A661" t="str">
        <f>LEFT(Articles_collection_modified!A661, FIND(",", Articles_collection_modified!A661) - 1)</f>
        <v>Helion raises $425M to help build a fusion reactor for Microsoft | TechCrunch</v>
      </c>
      <c r="B661" t="str">
        <f>MID(Articles_collection_modified!A661, FIND(",", Articles_collection_modified!A661) + 1, FIND(",", Articles_collection_modified!A661, FIND(",", Articles_collection_modified!A661) + 1) - FIND(",", Articles_collection_modified!A661) - 1)</f>
        <v>https://techcrunch.com/2025/01/28/helion-raises-425m-to-help-build-a-fusion-reactor-for-microsoft/</v>
      </c>
      <c r="C661" t="str">
        <f>IF(ISNUMBER(FIND(", vol",Articles_collection_modified!A661)), MID(Articles_collection_modified!A661, FIND(", vol", Articles_collection_modified!A661) + 5, FIND(",", Articles_collection_modified!A661, FIND(", vol", Articles_collection_modified!A661) + 5) - FIND(", vol", Articles_collection_modified!A661) - 5), MID(Articles_collection_modified!A661, FIND(",vol", Articles_collection_modified!A661) + 4, FIND(",", Articles_collection_modified!A661, FIND(",vol", Articles_collection_modified!A661) + 4) - FIND(",vol",Articles_collection_modified!A661) - 4))</f>
        <v>8</v>
      </c>
      <c r="D661" t="str">
        <f>IF(ISNUMBER(FIND(", 20", Articles_collection_modified!A661)), MID(Articles_collection_modified!A661, FIND(", 20", Articles_collection_modified!A661) + 2, FIND(",", Articles_collection_modified!A661, FIND(", 20", Articles_collection_modified!A661) + 2) - FIND(", 20", Articles_collection_modified!A661) - 2), MID(Articles_collection_modified!A661, FIND(",20", Articles_collection_modified!A661) + 1, FIND(",", Articles_collection_modified!A661, FIND(",20", Articles_collection_modified!A661) + 1) - FIND(",20", Articles_collection_modified!A661) - 1))</f>
        <v>2025-w05</v>
      </c>
      <c r="E661" t="str">
        <f t="shared" si="20"/>
        <v>2025</v>
      </c>
      <c r="F661" t="str">
        <f t="shared" si="21"/>
        <v>05</v>
      </c>
      <c r="G661" t="str" cm="1">
        <f t="array" ref="G661">_xlfn.TEXTJOIN(", ", TRUE, IF(ISNUMBER(SEARCH(Index!$A$8:$A$22, Articles_collection_modified!A661)), Index!$A$8:$A$22, ""))</f>
        <v>Sustainability</v>
      </c>
      <c r="H661" t="str" cm="1">
        <f t="array" ref="H661">IFERROR(INDEX(Index!$A$8:$A$22, MATCH(TRUE, ISNUMBER(SEARCH(Index!$A$8:$A$22, Articles_collection_modified!A661)), 0)), "")</f>
        <v>Sustainability</v>
      </c>
      <c r="I661" t="str" cm="1">
        <f t="array" ref="I661">IFERROR(INDEX(Index!$A$3:$A$5, MATCH(TRUE, ISNUMBER(SEARCH(Index!$A$3:$A$5, Articles_collection_modified!A661)), 0)), "")</f>
        <v>Technology</v>
      </c>
      <c r="J661" t="str" cm="1">
        <f t="array" ref="J661">IFERROR(INDEX(Index!$A$25:$A$69, MATCH(TRUE, ISNUMBER(SEARCH(Index!$A$25:$A$69, Articles_collection_modified!A661)), 0)), "")</f>
        <v>Energy Generation</v>
      </c>
      <c r="K661" t="str" cm="1">
        <f t="array" ref="K661">IFERROR(INDEX(Index!$C$3:$C$5, MATCH(TRUE, ISNUMBER(SEARCH(Index!$C$3:$C$5, Articles_collection_modified!A661)), 0)), "")</f>
        <v>H2</v>
      </c>
      <c r="L661" t="str" cm="1">
        <f t="array" ref="L661">_xlfn.TEXTJOIN(", ", TRUE, IF(ISNUMBER(SEARCH(Index!$C$8:$C$58, Articles_collection_modified!A661)), Index!$C$8:$C$58, ""))</f>
        <v>ES-4, NB-6</v>
      </c>
      <c r="M661" t="str" cm="1">
        <f t="array" ref="M661">_xlfn.TEXTJOIN(", ", TRUE, IFERROR(VLOOKUP(_xlfn.TEXTSPLIT(L661, ", "), Index!$C$8:$D$58, 2, FALSE), ""))</f>
        <v>Circular Economy, Green Energy System</v>
      </c>
      <c r="N661" t="str" cm="1">
        <f t="array" ref="N661">_xlfn.TEXTJOIN(", ", TRUE, _xlfn.UNIQUE(_xlfn.FILTERXML("&lt;t&gt;&lt;s&gt;" &amp; SUBSTITUTE(_xlfn.TEXTJOIN(", ", TRUE, _xlfn.UNIQUE(_xlfn._xlws.FILTER(IFERROR(VLOOKUP(LEFT(_xlfn.TEXTSPLIT(L661, ", "), FIND("-", _xlfn.TEXTSPLIT(L661, ", ")) - 1), Index!$F$8:$G$13, 2, FALSE), ""), IFERROR(VLOOKUP(LEFT(_xlfn.TEXTSPLIT(L661, ", "), FIND("-", _xlfn.TEXTSPLIT(L661, ", ")) - 1), Index!$F$8:$G$13, 2, FALSE), "") &lt;&gt; ""))), ", ", "&lt;/s&gt;&lt;s&gt;") &amp; "&lt;/s&gt;&lt;/t&gt;", "//s[normalize-space()]")))</f>
        <v>Ecological Sustainability, New Business</v>
      </c>
      <c r="O661" t="str" cm="1">
        <f t="array" ref="O661">IFERROR(INDEX(Index!$C$8:$C$58, MATCH(TRUE, ISNUMBER(SEARCH(Index!$C$8:$C$58, Articles_collection_modified!A661)), 0)), "")</f>
        <v>ES-4</v>
      </c>
      <c r="P661" t="str">
        <f>IFERROR(VLOOKUP(LEFT(O661, FIND("-", O661)-1), Index!$F$8:$G$13, 2, FALSE), "Not Found")</f>
        <v>Ecological Sustainability</v>
      </c>
      <c r="Q661" t="str">
        <f>IFERROR(VLOOKUP(O661, Index!$C$8:$D$58, 2, FALSE), "Not Found")</f>
        <v>Circular Economy</v>
      </c>
    </row>
    <row r="662" spans="1:17" x14ac:dyDescent="0.3">
      <c r="A662" t="str">
        <f>LEFT(Articles_collection_modified!A662, FIND(",", Articles_collection_modified!A662) - 1)</f>
        <v>Figure AI details plan to improve humanoid robot safety in the workplace | TechCrunch</v>
      </c>
      <c r="B662" t="str">
        <f>MID(Articles_collection_modified!A662, FIND(",", Articles_collection_modified!A662) + 1, FIND(",", Articles_collection_modified!A662, FIND(",", Articles_collection_modified!A662) + 1) - FIND(",", Articles_collection_modified!A662) - 1)</f>
        <v>https://techcrunch.com/2025/01/28/figure-ai-details-plan-to-improve-humanoid-robot-safety-in-the-workplace/</v>
      </c>
      <c r="C662" t="str">
        <f>IF(ISNUMBER(FIND(", vol",Articles_collection_modified!A662)), MID(Articles_collection_modified!A662, FIND(", vol", Articles_collection_modified!A662) + 5, FIND(",", Articles_collection_modified!A662, FIND(", vol", Articles_collection_modified!A662) + 5) - FIND(", vol", Articles_collection_modified!A662) - 5), MID(Articles_collection_modified!A662, FIND(",vol", Articles_collection_modified!A662) + 4, FIND(",", Articles_collection_modified!A662, FIND(",vol", Articles_collection_modified!A662) + 4) - FIND(",vol",Articles_collection_modified!A662) - 4))</f>
        <v>8</v>
      </c>
      <c r="D662" t="str">
        <f>IF(ISNUMBER(FIND(", 20", Articles_collection_modified!A662)), MID(Articles_collection_modified!A662, FIND(", 20", Articles_collection_modified!A662) + 2, FIND(",", Articles_collection_modified!A662, FIND(", 20", Articles_collection_modified!A662) + 2) - FIND(", 20", Articles_collection_modified!A662) - 2), MID(Articles_collection_modified!A662, FIND(",20", Articles_collection_modified!A662) + 1, FIND(",", Articles_collection_modified!A662, FIND(",20", Articles_collection_modified!A662) + 1) - FIND(",20", Articles_collection_modified!A662) - 1))</f>
        <v>2025-w05</v>
      </c>
      <c r="E662" t="str">
        <f t="shared" si="20"/>
        <v>2025</v>
      </c>
      <c r="F662" t="str">
        <f t="shared" si="21"/>
        <v>05</v>
      </c>
      <c r="G662" t="str" cm="1">
        <f t="array" ref="G662">_xlfn.TEXTJOIN(", ", TRUE, IF(ISNUMBER(SEARCH(Index!$A$8:$A$22, Articles_collection_modified!A662)), Index!$A$8:$A$22, ""))</f>
        <v>Robotics</v>
      </c>
      <c r="H662" t="str" cm="1">
        <f t="array" ref="H662">IFERROR(INDEX(Index!$A$8:$A$22, MATCH(TRUE, ISNUMBER(SEARCH(Index!$A$8:$A$22, Articles_collection_modified!A662)), 0)), "")</f>
        <v>Robotics</v>
      </c>
      <c r="I662" t="str" cm="1">
        <f t="array" ref="I662">IFERROR(INDEX(Index!$A$3:$A$5, MATCH(TRUE, ISNUMBER(SEARCH(Index!$A$3:$A$5, Articles_collection_modified!A662)), 0)), "")</f>
        <v>Technology</v>
      </c>
      <c r="J662" t="str" cm="1">
        <f t="array" ref="J662">IFERROR(INDEX(Index!$A$25:$A$69, MATCH(TRUE, ISNUMBER(SEARCH(Index!$A$25:$A$69, Articles_collection_modified!A662)), 0)), "")</f>
        <v>Safety</v>
      </c>
      <c r="K662" t="str" cm="1">
        <f t="array" ref="K662">IFERROR(INDEX(Index!$C$3:$C$5, MATCH(TRUE, ISNUMBER(SEARCH(Index!$C$3:$C$5, Articles_collection_modified!A662)), 0)), "")</f>
        <v>H2</v>
      </c>
      <c r="L662" t="str" cm="1">
        <f t="array" ref="L662">_xlfn.TEXTJOIN(", ", TRUE, IF(ISNUMBER(SEARCH(Index!$C$8:$C$58, Articles_collection_modified!A662)), Index!$C$8:$C$58, ""))</f>
        <v>IPr-2</v>
      </c>
      <c r="M662" t="str" cm="1">
        <f t="array" ref="M662">_xlfn.TEXTJOIN(", ", TRUE, IFERROR(VLOOKUP(_xlfn.TEXTSPLIT(L662, ", "), Index!$C$8:$D$58, 2, FALSE), ""))</f>
        <v>Advanced Robotics</v>
      </c>
      <c r="N662" t="str" cm="1">
        <f t="array" ref="N662">_xlfn.TEXTJOIN(", ", TRUE, _xlfn.UNIQUE(_xlfn.FILTERXML("&lt;t&gt;&lt;s&gt;" &amp; SUBSTITUTE(_xlfn.TEXTJOIN(", ", TRUE, _xlfn.UNIQUE(_xlfn._xlws.FILTER(IFERROR(VLOOKUP(LEFT(_xlfn.TEXTSPLIT(L662, ", "), FIND("-", _xlfn.TEXTSPLIT(L662, ", ")) - 1), Index!$F$8:$G$13, 2, FALSE), ""), IFERROR(VLOOKUP(LEFT(_xlfn.TEXTSPLIT(L662, ", "), FIND("-", _xlfn.TEXTSPLIT(L662, ", ")) - 1), Index!$F$8:$G$13, 2, FALSE), "") &lt;&gt; ""))), ", ", "&lt;/s&gt;&lt;s&gt;") &amp; "&lt;/s&gt;&lt;/t&gt;", "//s[normalize-space()]")))</f>
        <v>Intelligent Production</v>
      </c>
      <c r="O662" t="str" cm="1">
        <f t="array" ref="O662">IFERROR(INDEX(Index!$C$8:$C$58, MATCH(TRUE, ISNUMBER(SEARCH(Index!$C$8:$C$58, Articles_collection_modified!A662)), 0)), "")</f>
        <v>IPr-2</v>
      </c>
      <c r="P662" t="str">
        <f>IFERROR(VLOOKUP(LEFT(O662, FIND("-", O662)-1), Index!$F$8:$G$13, 2, FALSE), "Not Found")</f>
        <v>Intelligent Production</v>
      </c>
      <c r="Q662" t="str">
        <f>IFERROR(VLOOKUP(O662, Index!$C$8:$D$58, 2, FALSE), "Not Found")</f>
        <v>Advanced Robotics</v>
      </c>
    </row>
    <row r="663" spans="1:17" x14ac:dyDescent="0.3">
      <c r="A663" t="str">
        <f>LEFT(Articles_collection_modified!A663, FIND(",", Articles_collection_modified!A663) - 1)</f>
        <v>Robotic Automation Helps Auto OEMs Navigate EV Market Uncertainty</v>
      </c>
      <c r="B663" t="str">
        <f>MID(Articles_collection_modified!A663, FIND(",", Articles_collection_modified!A663) + 1, FIND(",", Articles_collection_modified!A663, FIND(",", Articles_collection_modified!A663) + 1) - FIND(",", Articles_collection_modified!A663) - 1)</f>
        <v>https://www.assemblymag.com/articles/99064-robotic-automation-helps-auto-oems-navigate-ev-market-uncertainty</v>
      </c>
      <c r="C663" t="str">
        <f>IF(ISNUMBER(FIND(", vol",Articles_collection_modified!A663)), MID(Articles_collection_modified!A663, FIND(", vol", Articles_collection_modified!A663) + 5, FIND(",", Articles_collection_modified!A663, FIND(", vol", Articles_collection_modified!A663) + 5) - FIND(", vol", Articles_collection_modified!A663) - 5), MID(Articles_collection_modified!A663, FIND(",vol", Articles_collection_modified!A663) + 4, FIND(",", Articles_collection_modified!A663, FIND(",vol", Articles_collection_modified!A663) + 4) - FIND(",vol",Articles_collection_modified!A663) - 4))</f>
        <v>8</v>
      </c>
      <c r="D663" t="str">
        <f>IF(ISNUMBER(FIND(", 20", Articles_collection_modified!A663)), MID(Articles_collection_modified!A663, FIND(", 20", Articles_collection_modified!A663) + 2, FIND(",", Articles_collection_modified!A663, FIND(", 20", Articles_collection_modified!A663) + 2) - FIND(", 20", Articles_collection_modified!A663) - 2), MID(Articles_collection_modified!A663, FIND(",20", Articles_collection_modified!A663) + 1, FIND(",", Articles_collection_modified!A663, FIND(",20", Articles_collection_modified!A663) + 1) - FIND(",20", Articles_collection_modified!A663) - 1))</f>
        <v>2025-w07</v>
      </c>
      <c r="E663" t="str">
        <f t="shared" si="20"/>
        <v>2025</v>
      </c>
      <c r="F663" t="str">
        <f t="shared" si="21"/>
        <v>07</v>
      </c>
      <c r="G663" t="str" cm="1">
        <f t="array" ref="G663">_xlfn.TEXTJOIN(", ", TRUE, IF(ISNUMBER(SEARCH(Index!$A$8:$A$22, Articles_collection_modified!A663)), Index!$A$8:$A$22, ""))</f>
        <v>Industrial mfg, Robotics</v>
      </c>
      <c r="H663" t="str" cm="1">
        <f t="array" ref="H663">IFERROR(INDEX(Index!$A$8:$A$22, MATCH(TRUE, ISNUMBER(SEARCH(Index!$A$8:$A$22, Articles_collection_modified!A663)), 0)), "")</f>
        <v>Industrial mfg</v>
      </c>
      <c r="I663" t="str" cm="1">
        <f t="array" ref="I663">IFERROR(INDEX(Index!$A$3:$A$5, MATCH(TRUE, ISNUMBER(SEARCH(Index!$A$3:$A$5, Articles_collection_modified!A663)), 0)), "")</f>
        <v>Technology</v>
      </c>
      <c r="J663" t="str" cm="1">
        <f t="array" ref="J663">IFERROR(INDEX(Index!$A$25:$A$69, MATCH(TRUE, ISNUMBER(SEARCH(Index!$A$25:$A$69, Articles_collection_modified!A663)), 0)), "")</f>
        <v>Automation</v>
      </c>
      <c r="K663" t="str" cm="1">
        <f t="array" ref="K663">IFERROR(INDEX(Index!$C$3:$C$5, MATCH(TRUE, ISNUMBER(SEARCH(Index!$C$3:$C$5, Articles_collection_modified!A663)), 0)), "")</f>
        <v>H1</v>
      </c>
      <c r="L663" t="str" cm="1">
        <f t="array" ref="L663">_xlfn.TEXTJOIN(", ", TRUE, IF(ISNUMBER(SEARCH(Index!$C$8:$C$58, Articles_collection_modified!A663)), Index!$C$8:$C$58, ""))</f>
        <v>HA-5</v>
      </c>
      <c r="M663" t="str" cm="1">
        <f t="array" ref="M663">_xlfn.TEXTJOIN(", ", TRUE, IFERROR(VLOOKUP(_xlfn.TEXTSPLIT(L663, ", "), Index!$C$8:$D$58, 2, FALSE), ""))</f>
        <v>Intelligent &amp; Efficient Factory</v>
      </c>
      <c r="N663" t="str" cm="1">
        <f t="array" ref="N663">_xlfn.TEXTJOIN(", ", TRUE, _xlfn.UNIQUE(_xlfn.FILTERXML("&lt;t&gt;&lt;s&gt;" &amp; SUBSTITUTE(_xlfn.TEXTJOIN(", ", TRUE, _xlfn.UNIQUE(_xlfn._xlws.FILTER(IFERROR(VLOOKUP(LEFT(_xlfn.TEXTSPLIT(L663, ", "), FIND("-", _xlfn.TEXTSPLIT(L663, ", ")) - 1), Index!$F$8:$G$13, 2, FALSE), ""), IFERROR(VLOOKUP(LEFT(_xlfn.TEXTSPLIT(L663, ", "), FIND("-", _xlfn.TEXTSPLIT(L663, ", ")) - 1), Index!$F$8:$G$13, 2, FALSE), "") &lt;&gt; ""))), ", ", "&lt;/s&gt;&lt;s&gt;") &amp; "&lt;/s&gt;&lt;/t&gt;", "//s[normalize-space()]")))</f>
        <v>Hydraulic Applications Ecosystem</v>
      </c>
      <c r="O663" t="str" cm="1">
        <f t="array" ref="O663">IFERROR(INDEX(Index!$C$8:$C$58, MATCH(TRUE, ISNUMBER(SEARCH(Index!$C$8:$C$58, Articles_collection_modified!A663)), 0)), "")</f>
        <v>HA-5</v>
      </c>
      <c r="P663" t="str">
        <f>IFERROR(VLOOKUP(LEFT(O663, FIND("-", O663)-1), Index!$F$8:$G$13, 2, FALSE), "Not Found")</f>
        <v>Hydraulic Applications Ecosystem</v>
      </c>
      <c r="Q663" t="str">
        <f>IFERROR(VLOOKUP(O663, Index!$C$8:$D$58, 2, FALSE), "Not Found")</f>
        <v>Intelligent &amp; Efficient Factory</v>
      </c>
    </row>
    <row r="664" spans="1:17" x14ac:dyDescent="0.3">
      <c r="A664" t="str">
        <f>LEFT(Articles_collection_modified!A664, FIND(",", Articles_collection_modified!A664) - 1)</f>
        <v>Batteries in monopiles? RWE Vattenfall and SSE in 'baseload' offshore wind push</v>
      </c>
      <c r="B664" t="str">
        <f>MID(Articles_collection_modified!A664, FIND(",", Articles_collection_modified!A664) + 1, FIND(",", Articles_collection_modified!A664, FIND(",", Articles_collection_modified!A664) + 1) - FIND(",", Articles_collection_modified!A664) - 1)</f>
        <v>https://www.rechargenews.com/storage/batteries-in-monopiles-rwe-vattenfall-and-sse-in-baseload-offshore-wind-push/2-1-1778630</v>
      </c>
      <c r="C664" t="str">
        <f>IF(ISNUMBER(FIND(", vol",Articles_collection_modified!A664)), MID(Articles_collection_modified!A664, FIND(", vol", Articles_collection_modified!A664) + 5, FIND(",", Articles_collection_modified!A664, FIND(", vol", Articles_collection_modified!A664) + 5) - FIND(", vol", Articles_collection_modified!A664) - 5), MID(Articles_collection_modified!A664, FIND(",vol", Articles_collection_modified!A664) + 4, FIND(",", Articles_collection_modified!A664, FIND(",vol", Articles_collection_modified!A664) + 4) - FIND(",vol",Articles_collection_modified!A664) - 4))</f>
        <v>8</v>
      </c>
      <c r="D664" t="str">
        <f>IF(ISNUMBER(FIND(", 20", Articles_collection_modified!A664)), MID(Articles_collection_modified!A664, FIND(", 20", Articles_collection_modified!A664) + 2, FIND(",", Articles_collection_modified!A664, FIND(", 20", Articles_collection_modified!A664) + 2) - FIND(", 20", Articles_collection_modified!A664) - 2), MID(Articles_collection_modified!A664, FIND(",20", Articles_collection_modified!A664) + 1, FIND(",", Articles_collection_modified!A664, FIND(",20", Articles_collection_modified!A664) + 1) - FIND(",20", Articles_collection_modified!A664) - 1))</f>
        <v>2025-w07</v>
      </c>
      <c r="E664" t="str">
        <f t="shared" si="20"/>
        <v>2025</v>
      </c>
      <c r="F664" t="str">
        <f t="shared" si="21"/>
        <v>07</v>
      </c>
      <c r="G664" t="str" cm="1">
        <f t="array" ref="G664">_xlfn.TEXTJOIN(", ", TRUE, IF(ISNUMBER(SEARCH(Index!$A$8:$A$22, Articles_collection_modified!A664)), Index!$A$8:$A$22, ""))</f>
        <v>Industrial applications</v>
      </c>
      <c r="H664" t="str" cm="1">
        <f t="array" ref="H664">IFERROR(INDEX(Index!$A$8:$A$22, MATCH(TRUE, ISNUMBER(SEARCH(Index!$A$8:$A$22, Articles_collection_modified!A664)), 0)), "")</f>
        <v>Industrial applications</v>
      </c>
      <c r="I664" t="str" cm="1">
        <f t="array" ref="I664">IFERROR(INDEX(Index!$A$3:$A$5, MATCH(TRUE, ISNUMBER(SEARCH(Index!$A$3:$A$5, Articles_collection_modified!A664)), 0)), "")</f>
        <v>Technology</v>
      </c>
      <c r="J664" t="str" cm="1">
        <f t="array" ref="J664">IFERROR(INDEX(Index!$A$25:$A$69, MATCH(TRUE, ISNUMBER(SEARCH(Index!$A$25:$A$69, Articles_collection_modified!A664)), 0)), "")</f>
        <v>Research</v>
      </c>
      <c r="K664" t="str" cm="1">
        <f t="array" ref="K664">IFERROR(INDEX(Index!$C$3:$C$5, MATCH(TRUE, ISNUMBER(SEARCH(Index!$C$3:$C$5, Articles_collection_modified!A664)), 0)), "")</f>
        <v>H3</v>
      </c>
      <c r="L664" t="str" cm="1">
        <f t="array" ref="L664">_xlfn.TEXTJOIN(", ", TRUE, IF(ISNUMBER(SEARCH(Index!$C$8:$C$58, Articles_collection_modified!A664)), Index!$C$8:$C$58, ""))</f>
        <v>HA-2, NB-6</v>
      </c>
      <c r="M664" t="str" cm="1">
        <f t="array" ref="M664">_xlfn.TEXTJOIN(", ", TRUE, IFERROR(VLOOKUP(_xlfn.TEXTSPLIT(L664, ", "), Index!$C$8:$D$58, 2, FALSE), ""))</f>
        <v>Advanced Wind Power, Green Energy System</v>
      </c>
      <c r="N664" t="str" cm="1">
        <f t="array" ref="N664">_xlfn.TEXTJOIN(", ", TRUE, _xlfn.UNIQUE(_xlfn.FILTERXML("&lt;t&gt;&lt;s&gt;" &amp; SUBSTITUTE(_xlfn.TEXTJOIN(", ", TRUE, _xlfn.UNIQUE(_xlfn._xlws.FILTER(IFERROR(VLOOKUP(LEFT(_xlfn.TEXTSPLIT(L664, ", "), FIND("-", _xlfn.TEXTSPLIT(L664, ", ")) - 1), Index!$F$8:$G$13, 2, FALSE), ""), IFERROR(VLOOKUP(LEFT(_xlfn.TEXTSPLIT(L664, ", "), FIND("-", _xlfn.TEXTSPLIT(L664, ", ")) - 1), Index!$F$8:$G$13, 2, FALSE), "") &lt;&gt; ""))), ", ", "&lt;/s&gt;&lt;s&gt;") &amp; "&lt;/s&gt;&lt;/t&gt;", "//s[normalize-space()]")))</f>
        <v>Hydraulic Applications Ecosystem, New Business</v>
      </c>
      <c r="O664" t="str" cm="1">
        <f t="array" ref="O664">IFERROR(INDEX(Index!$C$8:$C$58, MATCH(TRUE, ISNUMBER(SEARCH(Index!$C$8:$C$58, Articles_collection_modified!A664)), 0)), "")</f>
        <v>HA-2</v>
      </c>
      <c r="P664" t="str">
        <f>IFERROR(VLOOKUP(LEFT(O664, FIND("-", O664)-1), Index!$F$8:$G$13, 2, FALSE), "Not Found")</f>
        <v>Hydraulic Applications Ecosystem</v>
      </c>
      <c r="Q664" t="str">
        <f>IFERROR(VLOOKUP(O664, Index!$C$8:$D$58, 2, FALSE), "Not Found")</f>
        <v>Advanced Wind Power</v>
      </c>
    </row>
    <row r="665" spans="1:17" x14ac:dyDescent="0.3">
      <c r="A665" t="str">
        <f>LEFT(Articles_collection_modified!A665, FIND(",", Articles_collection_modified!A665) - 1)</f>
        <v>More capacity for BvL self-propelled diet feeder - Farmers Weekly</v>
      </c>
      <c r="B665" t="str">
        <f>MID(Articles_collection_modified!A665, FIND(",", Articles_collection_modified!A665) + 1, FIND(",", Articles_collection_modified!A665, FIND(",", Articles_collection_modified!A665) + 1) - FIND(",", Articles_collection_modified!A665) - 1)</f>
        <v>https://www.fwi.co.uk/machinery/grassland-maize/diet-feeders/more-capacity-for-bvl-self-propelled-diet-feeder?fw_source=home_machinery</v>
      </c>
      <c r="C665" t="str">
        <f>IF(ISNUMBER(FIND(", vol",Articles_collection_modified!A665)), MID(Articles_collection_modified!A665, FIND(", vol", Articles_collection_modified!A665) + 5, FIND(",", Articles_collection_modified!A665, FIND(", vol", Articles_collection_modified!A665) + 5) - FIND(", vol", Articles_collection_modified!A665) - 5), MID(Articles_collection_modified!A665, FIND(",vol", Articles_collection_modified!A665) + 4, FIND(",", Articles_collection_modified!A665, FIND(",vol", Articles_collection_modified!A665) + 4) - FIND(",vol",Articles_collection_modified!A665) - 4))</f>
        <v>8</v>
      </c>
      <c r="D665" t="str">
        <f>IF(ISNUMBER(FIND(", 20", Articles_collection_modified!A665)), MID(Articles_collection_modified!A665, FIND(", 20", Articles_collection_modified!A665) + 2, FIND(",", Articles_collection_modified!A665, FIND(", 20", Articles_collection_modified!A665) + 2) - FIND(", 20", Articles_collection_modified!A665) - 2), MID(Articles_collection_modified!A665, FIND(",20", Articles_collection_modified!A665) + 1, FIND(",", Articles_collection_modified!A665, FIND(",20", Articles_collection_modified!A665) + 1) - FIND(",20", Articles_collection_modified!A665) - 1))</f>
        <v>2025-w06</v>
      </c>
      <c r="E665" t="str">
        <f t="shared" si="20"/>
        <v>2025</v>
      </c>
      <c r="F665" t="str">
        <f t="shared" si="21"/>
        <v>06</v>
      </c>
      <c r="G665" t="str" cm="1">
        <f t="array" ref="G665">_xlfn.TEXTJOIN(", ", TRUE, IF(ISNUMBER(SEARCH(Index!$A$8:$A$22, Articles_collection_modified!A665)), Index!$A$8:$A$22, ""))</f>
        <v>Mobile</v>
      </c>
      <c r="H665" t="str" cm="1">
        <f t="array" ref="H665">IFERROR(INDEX(Index!$A$8:$A$22, MATCH(TRUE, ISNUMBER(SEARCH(Index!$A$8:$A$22, Articles_collection_modified!A665)), 0)), "")</f>
        <v>Mobile</v>
      </c>
      <c r="I665" t="str" cm="1">
        <f t="array" ref="I665">IFERROR(INDEX(Index!$A$3:$A$5, MATCH(TRUE, ISNUMBER(SEARCH(Index!$A$3:$A$5, Articles_collection_modified!A665)), 0)), "")</f>
        <v>product release</v>
      </c>
      <c r="J665" t="str" cm="1">
        <f t="array" ref="J665">IFERROR(INDEX(Index!$A$25:$A$69, MATCH(TRUE, ISNUMBER(SEARCH(Index!$A$25:$A$69, Articles_collection_modified!A665)), 0)), "")</f>
        <v>System</v>
      </c>
      <c r="K665" t="str" cm="1">
        <f t="array" ref="K665">IFERROR(INDEX(Index!$C$3:$C$5, MATCH(TRUE, ISNUMBER(SEARCH(Index!$C$3:$C$5, Articles_collection_modified!A665)), 0)), "")</f>
        <v>H1</v>
      </c>
      <c r="L665" t="str" cm="1">
        <f t="array" ref="L665">_xlfn.TEXTJOIN(", ", TRUE, IF(ISNUMBER(SEARCH(Index!$C$8:$C$58, Articles_collection_modified!A665)), Index!$C$8:$C$58, ""))</f>
        <v>HA-3</v>
      </c>
      <c r="M665" t="str" cm="1">
        <f t="array" ref="M665">_xlfn.TEXTJOIN(", ", TRUE, IFERROR(VLOOKUP(_xlfn.TEXTSPLIT(L665, ", "), Index!$C$8:$D$58, 2, FALSE), ""))</f>
        <v>Smart Farming</v>
      </c>
      <c r="N665" t="str" cm="1">
        <f t="array" ref="N665">_xlfn.TEXTJOIN(", ", TRUE, _xlfn.UNIQUE(_xlfn.FILTERXML("&lt;t&gt;&lt;s&gt;" &amp; SUBSTITUTE(_xlfn.TEXTJOIN(", ", TRUE, _xlfn.UNIQUE(_xlfn._xlws.FILTER(IFERROR(VLOOKUP(LEFT(_xlfn.TEXTSPLIT(L665, ", "), FIND("-", _xlfn.TEXTSPLIT(L665, ", ")) - 1), Index!$F$8:$G$13, 2, FALSE), ""), IFERROR(VLOOKUP(LEFT(_xlfn.TEXTSPLIT(L665, ", "), FIND("-", _xlfn.TEXTSPLIT(L665, ", ")) - 1), Index!$F$8:$G$13, 2, FALSE), "") &lt;&gt; ""))), ", ", "&lt;/s&gt;&lt;s&gt;") &amp; "&lt;/s&gt;&lt;/t&gt;", "//s[normalize-space()]")))</f>
        <v>Hydraulic Applications Ecosystem</v>
      </c>
      <c r="O665" t="str" cm="1">
        <f t="array" ref="O665">IFERROR(INDEX(Index!$C$8:$C$58, MATCH(TRUE, ISNUMBER(SEARCH(Index!$C$8:$C$58, Articles_collection_modified!A665)), 0)), "")</f>
        <v>HA-3</v>
      </c>
      <c r="P665" t="str">
        <f>IFERROR(VLOOKUP(LEFT(O665, FIND("-", O665)-1), Index!$F$8:$G$13, 2, FALSE), "Not Found")</f>
        <v>Hydraulic Applications Ecosystem</v>
      </c>
      <c r="Q665" t="str">
        <f>IFERROR(VLOOKUP(O665, Index!$C$8:$D$58, 2, FALSE), "Not Found")</f>
        <v>Smart Farming</v>
      </c>
    </row>
    <row r="666" spans="1:17" x14ac:dyDescent="0.3">
      <c r="A666" t="str">
        <f>LEFT(Articles_collection_modified!A666, FIND(",", Articles_collection_modified!A666) - 1)</f>
        <v>Swappable batteries for Traktorarvid autonomous tractor - Alcoraplant</v>
      </c>
      <c r="B666" t="str">
        <f>MID(Articles_collection_modified!A666, FIND(",", Articles_collection_modified!A666) + 1, FIND(",", Articles_collection_modified!A666, FIND(",", Articles_collection_modified!A666) + 1) - FIND(",", Articles_collection_modified!A666) - 1)</f>
        <v>https://alcoraplant.com/swappable-batteries-for-traktorarvid-autonomous-tractor/</v>
      </c>
      <c r="C666" t="str">
        <f>IF(ISNUMBER(FIND(", vol",Articles_collection_modified!A666)), MID(Articles_collection_modified!A666, FIND(", vol", Articles_collection_modified!A666) + 5, FIND(",", Articles_collection_modified!A666, FIND(", vol", Articles_collection_modified!A666) + 5) - FIND(", vol", Articles_collection_modified!A666) - 5), MID(Articles_collection_modified!A666, FIND(",vol", Articles_collection_modified!A666) + 4, FIND(",", Articles_collection_modified!A666, FIND(",vol", Articles_collection_modified!A666) + 4) - FIND(",vol",Articles_collection_modified!A666) - 4))</f>
        <v>8</v>
      </c>
      <c r="D666" t="str">
        <f>IF(ISNUMBER(FIND(", 20", Articles_collection_modified!A666)), MID(Articles_collection_modified!A666, FIND(", 20", Articles_collection_modified!A666) + 2, FIND(",", Articles_collection_modified!A666, FIND(", 20", Articles_collection_modified!A666) + 2) - FIND(", 20", Articles_collection_modified!A666) - 2), MID(Articles_collection_modified!A666, FIND(",20", Articles_collection_modified!A666) + 1, FIND(",", Articles_collection_modified!A666, FIND(",20", Articles_collection_modified!A666) + 1) - FIND(",20", Articles_collection_modified!A666) - 1))</f>
        <v>2025-w07</v>
      </c>
      <c r="E666" t="str">
        <f t="shared" si="20"/>
        <v>2025</v>
      </c>
      <c r="F666" t="str">
        <f t="shared" si="21"/>
        <v>07</v>
      </c>
      <c r="G666" t="str" cm="1">
        <f t="array" ref="G666">_xlfn.TEXTJOIN(", ", TRUE, IF(ISNUMBER(SEARCH(Index!$A$8:$A$22, Articles_collection_modified!A666)), Index!$A$8:$A$22, ""))</f>
        <v>Battery, Mobile</v>
      </c>
      <c r="H666" t="str" cm="1">
        <f t="array" ref="H666">IFERROR(INDEX(Index!$A$8:$A$22, MATCH(TRUE, ISNUMBER(SEARCH(Index!$A$8:$A$22, Articles_collection_modified!A666)), 0)), "")</f>
        <v>Battery</v>
      </c>
      <c r="I666" t="str" cm="1">
        <f t="array" ref="I666">IFERROR(INDEX(Index!$A$3:$A$5, MATCH(TRUE, ISNUMBER(SEARCH(Index!$A$3:$A$5, Articles_collection_modified!A666)), 0)), "")</f>
        <v>Technology</v>
      </c>
      <c r="J666" t="str" cm="1">
        <f t="array" ref="J666">IFERROR(INDEX(Index!$A$25:$A$69, MATCH(TRUE, ISNUMBER(SEARCH(Index!$A$25:$A$69, Articles_collection_modified!A666)), 0)), "")</f>
        <v>Prototype</v>
      </c>
      <c r="K666" t="str" cm="1">
        <f t="array" ref="K666">IFERROR(INDEX(Index!$C$3:$C$5, MATCH(TRUE, ISNUMBER(SEARCH(Index!$C$3:$C$5, Articles_collection_modified!A666)), 0)), "")</f>
        <v>H2</v>
      </c>
      <c r="L666" t="str" cm="1">
        <f t="array" ref="L666">_xlfn.TEXTJOIN(", ", TRUE, IF(ISNUMBER(SEARCH(Index!$C$8:$C$58, Articles_collection_modified!A666)), Index!$C$8:$C$58, ""))</f>
        <v>ES-2, HA-3</v>
      </c>
      <c r="M666" t="str" cm="1">
        <f t="array" ref="M666">_xlfn.TEXTJOIN(", ", TRUE, IFERROR(VLOOKUP(_xlfn.TEXTSPLIT(L666, ", "), Index!$C$8:$D$58, 2, FALSE), ""))</f>
        <v>Enhanced Emission Policy, Smart Farming</v>
      </c>
      <c r="N666" t="str" cm="1">
        <f t="array" ref="N666">_xlfn.TEXTJOIN(", ", TRUE, _xlfn.UNIQUE(_xlfn.FILTERXML("&lt;t&gt;&lt;s&gt;" &amp; SUBSTITUTE(_xlfn.TEXTJOIN(", ", TRUE, _xlfn.UNIQUE(_xlfn._xlws.FILTER(IFERROR(VLOOKUP(LEFT(_xlfn.TEXTSPLIT(L666, ", "), FIND("-", _xlfn.TEXTSPLIT(L666, ", ")) - 1), Index!$F$8:$G$13, 2, FALSE), ""), IFERROR(VLOOKUP(LEFT(_xlfn.TEXTSPLIT(L666, ", "), FIND("-", _xlfn.TEXTSPLIT(L666, ", ")) - 1), Index!$F$8:$G$13, 2, FALSE), "") &lt;&gt; ""))), ", ", "&lt;/s&gt;&lt;s&gt;") &amp; "&lt;/s&gt;&lt;/t&gt;", "//s[normalize-space()]")))</f>
        <v>Ecological Sustainability, Hydraulic Applications Ecosystem</v>
      </c>
      <c r="O666" t="str" cm="1">
        <f t="array" ref="O666">IFERROR(INDEX(Index!$C$8:$C$58, MATCH(TRUE, ISNUMBER(SEARCH(Index!$C$8:$C$58, Articles_collection_modified!A666)), 0)), "")</f>
        <v>ES-2</v>
      </c>
      <c r="P666" t="str">
        <f>IFERROR(VLOOKUP(LEFT(O666, FIND("-", O666)-1), Index!$F$8:$G$13, 2, FALSE), "Not Found")</f>
        <v>Ecological Sustainability</v>
      </c>
      <c r="Q666" t="str">
        <f>IFERROR(VLOOKUP(O666, Index!$C$8:$D$58, 2, FALSE), "Not Found")</f>
        <v>Enhanced Emission Policy</v>
      </c>
    </row>
    <row r="667" spans="1:17" x14ac:dyDescent="0.3">
      <c r="A667" t="str">
        <f>LEFT(Articles_collection_modified!A667, FIND(",", Articles_collection_modified!A667) - 1)</f>
        <v>World's longest wooden blades set to be tested on 4.2 MW turbine</v>
      </c>
      <c r="B667" t="str">
        <f>MID(Articles_collection_modified!A667, FIND(",", Articles_collection_modified!A667) + 1, FIND(",", Articles_collection_modified!A667, FIND(",", Articles_collection_modified!A667) + 1) - FIND(",", Articles_collection_modified!A667) - 1)</f>
        <v>https://interestingengineering.com/energy/world-longest-wooden-blades</v>
      </c>
      <c r="C667" t="str">
        <f>IF(ISNUMBER(FIND(", vol",Articles_collection_modified!A667)), MID(Articles_collection_modified!A667, FIND(", vol", Articles_collection_modified!A667) + 5, FIND(",", Articles_collection_modified!A667, FIND(", vol", Articles_collection_modified!A667) + 5) - FIND(", vol", Articles_collection_modified!A667) - 5), MID(Articles_collection_modified!A667, FIND(",vol", Articles_collection_modified!A667) + 4, FIND(",", Articles_collection_modified!A667, FIND(",vol", Articles_collection_modified!A667) + 4) - FIND(",vol",Articles_collection_modified!A667) - 4))</f>
        <v>8</v>
      </c>
      <c r="D667" t="str">
        <f>IF(ISNUMBER(FIND(", 20", Articles_collection_modified!A667)), MID(Articles_collection_modified!A667, FIND(", 20", Articles_collection_modified!A667) + 2, FIND(",", Articles_collection_modified!A667, FIND(", 20", Articles_collection_modified!A667) + 2) - FIND(", 20", Articles_collection_modified!A667) - 2), MID(Articles_collection_modified!A667, FIND(",20", Articles_collection_modified!A667) + 1, FIND(",", Articles_collection_modified!A667, FIND(",20", Articles_collection_modified!A667) + 1) - FIND(",20", Articles_collection_modified!A667) - 1))</f>
        <v>2025-w06</v>
      </c>
      <c r="E667" t="str">
        <f t="shared" si="20"/>
        <v>2025</v>
      </c>
      <c r="F667" t="str">
        <f t="shared" si="21"/>
        <v>06</v>
      </c>
      <c r="G667" t="str" cm="1">
        <f t="array" ref="G667">_xlfn.TEXTJOIN(", ", TRUE, IF(ISNUMBER(SEARCH(Index!$A$8:$A$22, Articles_collection_modified!A667)), Index!$A$8:$A$22, ""))</f>
        <v>Industrial applications</v>
      </c>
      <c r="H667" t="str" cm="1">
        <f t="array" ref="H667">IFERROR(INDEX(Index!$A$8:$A$22, MATCH(TRUE, ISNUMBER(SEARCH(Index!$A$8:$A$22, Articles_collection_modified!A667)), 0)), "")</f>
        <v>Industrial applications</v>
      </c>
      <c r="I667" t="str" cm="1">
        <f t="array" ref="I667">IFERROR(INDEX(Index!$A$3:$A$5, MATCH(TRUE, ISNUMBER(SEARCH(Index!$A$3:$A$5, Articles_collection_modified!A667)), 0)), "")</f>
        <v>Technology</v>
      </c>
      <c r="J667" t="str" cm="1">
        <f t="array" ref="J667">IFERROR(INDEX(Index!$A$25:$A$69, MATCH(TRUE, ISNUMBER(SEARCH(Index!$A$25:$A$69, Articles_collection_modified!A667)), 0)), "")</f>
        <v>Materials</v>
      </c>
      <c r="K667" t="str" cm="1">
        <f t="array" ref="K667">IFERROR(INDEX(Index!$C$3:$C$5, MATCH(TRUE, ISNUMBER(SEARCH(Index!$C$3:$C$5, Articles_collection_modified!A667)), 0)), "")</f>
        <v>H1</v>
      </c>
      <c r="L667" t="str" cm="1">
        <f t="array" ref="L667">_xlfn.TEXTJOIN(", ", TRUE, IF(ISNUMBER(SEARCH(Index!$C$8:$C$58, Articles_collection_modified!A667)), Index!$C$8:$C$58, ""))</f>
        <v>HA-2</v>
      </c>
      <c r="M667" t="str" cm="1">
        <f t="array" ref="M667">_xlfn.TEXTJOIN(", ", TRUE, IFERROR(VLOOKUP(_xlfn.TEXTSPLIT(L667, ", "), Index!$C$8:$D$58, 2, FALSE), ""))</f>
        <v>Advanced Wind Power</v>
      </c>
      <c r="N667" t="str" cm="1">
        <f t="array" ref="N667">_xlfn.TEXTJOIN(", ", TRUE, _xlfn.UNIQUE(_xlfn.FILTERXML("&lt;t&gt;&lt;s&gt;" &amp; SUBSTITUTE(_xlfn.TEXTJOIN(", ", TRUE, _xlfn.UNIQUE(_xlfn._xlws.FILTER(IFERROR(VLOOKUP(LEFT(_xlfn.TEXTSPLIT(L667, ", "), FIND("-", _xlfn.TEXTSPLIT(L667, ", ")) - 1), Index!$F$8:$G$13, 2, FALSE), ""), IFERROR(VLOOKUP(LEFT(_xlfn.TEXTSPLIT(L667, ", "), FIND("-", _xlfn.TEXTSPLIT(L667, ", ")) - 1), Index!$F$8:$G$13, 2, FALSE), "") &lt;&gt; ""))), ", ", "&lt;/s&gt;&lt;s&gt;") &amp; "&lt;/s&gt;&lt;/t&gt;", "//s[normalize-space()]")))</f>
        <v>Hydraulic Applications Ecosystem</v>
      </c>
      <c r="O667" t="str" cm="1">
        <f t="array" ref="O667">IFERROR(INDEX(Index!$C$8:$C$58, MATCH(TRUE, ISNUMBER(SEARCH(Index!$C$8:$C$58, Articles_collection_modified!A667)), 0)), "")</f>
        <v>HA-2</v>
      </c>
      <c r="P667" t="str">
        <f>IFERROR(VLOOKUP(LEFT(O667, FIND("-", O667)-1), Index!$F$8:$G$13, 2, FALSE), "Not Found")</f>
        <v>Hydraulic Applications Ecosystem</v>
      </c>
      <c r="Q667" t="str">
        <f>IFERROR(VLOOKUP(O667, Index!$C$8:$D$58, 2, FALSE), "Not Found")</f>
        <v>Advanced Wind Power</v>
      </c>
    </row>
    <row r="668" spans="1:17" x14ac:dyDescent="0.3">
      <c r="A668" t="str">
        <f>LEFT(Articles_collection_modified!A668, FIND(",", Articles_collection_modified!A668) - 1)</f>
        <v>Senvion eyes wooden blades for 4.2MW wind turbine</v>
      </c>
      <c r="B668" t="str">
        <f>MID(Articles_collection_modified!A668, FIND(",", Articles_collection_modified!A668) + 1, FIND(",", Articles_collection_modified!A668, FIND(",", Articles_collection_modified!A668) + 1) - FIND(",", Articles_collection_modified!A668) - 1)</f>
        <v>https://www.windpowermonthly.com/article/1904819/senvion-eyes-wooden-blades-42mw-wind-turbine</v>
      </c>
      <c r="C668" t="str">
        <f>IF(ISNUMBER(FIND(", vol",Articles_collection_modified!A668)), MID(Articles_collection_modified!A668, FIND(", vol", Articles_collection_modified!A668) + 5, FIND(",", Articles_collection_modified!A668, FIND(", vol", Articles_collection_modified!A668) + 5) - FIND(", vol", Articles_collection_modified!A668) - 5), MID(Articles_collection_modified!A668, FIND(",vol", Articles_collection_modified!A668) + 4, FIND(",", Articles_collection_modified!A668, FIND(",vol", Articles_collection_modified!A668) + 4) - FIND(",vol",Articles_collection_modified!A668) - 4))</f>
        <v>8</v>
      </c>
      <c r="D668" t="str">
        <f>IF(ISNUMBER(FIND(", 20", Articles_collection_modified!A668)), MID(Articles_collection_modified!A668, FIND(", 20", Articles_collection_modified!A668) + 2, FIND(",", Articles_collection_modified!A668, FIND(", 20", Articles_collection_modified!A668) + 2) - FIND(", 20", Articles_collection_modified!A668) - 2), MID(Articles_collection_modified!A668, FIND(",20", Articles_collection_modified!A668) + 1, FIND(",", Articles_collection_modified!A668, FIND(",20", Articles_collection_modified!A668) + 1) - FIND(",20", Articles_collection_modified!A668) - 1))</f>
        <v>2025-w09</v>
      </c>
      <c r="E668" t="str">
        <f t="shared" si="20"/>
        <v>2025</v>
      </c>
      <c r="F668" t="str">
        <f t="shared" si="21"/>
        <v>09</v>
      </c>
      <c r="G668" t="str" cm="1">
        <f t="array" ref="G668">_xlfn.TEXTJOIN(", ", TRUE, IF(ISNUMBER(SEARCH(Index!$A$8:$A$22, Articles_collection_modified!A668)), Index!$A$8:$A$22, ""))</f>
        <v>Industrial applications, Sustainability</v>
      </c>
      <c r="H668" t="str" cm="1">
        <f t="array" ref="H668">IFERROR(INDEX(Index!$A$8:$A$22, MATCH(TRUE, ISNUMBER(SEARCH(Index!$A$8:$A$22, Articles_collection_modified!A668)), 0)), "")</f>
        <v>Industrial applications</v>
      </c>
      <c r="I668" t="str" cm="1">
        <f t="array" ref="I668">IFERROR(INDEX(Index!$A$3:$A$5, MATCH(TRUE, ISNUMBER(SEARCH(Index!$A$3:$A$5, Articles_collection_modified!A668)), 0)), "")</f>
        <v>Technology</v>
      </c>
      <c r="J668" t="str" cm="1">
        <f t="array" ref="J668">IFERROR(INDEX(Index!$A$25:$A$69, MATCH(TRUE, ISNUMBER(SEARCH(Index!$A$25:$A$69, Articles_collection_modified!A668)), 0)), "")</f>
        <v>Materials</v>
      </c>
      <c r="K668" t="str" cm="1">
        <f t="array" ref="K668">IFERROR(INDEX(Index!$C$3:$C$5, MATCH(TRUE, ISNUMBER(SEARCH(Index!$C$3:$C$5, Articles_collection_modified!A668)), 0)), "")</f>
        <v>H3</v>
      </c>
      <c r="L668" t="str" cm="1">
        <f t="array" ref="L668">_xlfn.TEXTJOIN(", ", TRUE, IF(ISNUMBER(SEARCH(Index!$C$8:$C$58, Articles_collection_modified!A668)), Index!$C$8:$C$58, ""))</f>
        <v>ES-4, HA-2</v>
      </c>
      <c r="M668" t="str" cm="1">
        <f t="array" ref="M668">_xlfn.TEXTJOIN(", ", TRUE, IFERROR(VLOOKUP(_xlfn.TEXTSPLIT(L668, ", "), Index!$C$8:$D$58, 2, FALSE), ""))</f>
        <v>Circular Economy, Advanced Wind Power</v>
      </c>
      <c r="N668" t="str" cm="1">
        <f t="array" ref="N668">_xlfn.TEXTJOIN(", ", TRUE, _xlfn.UNIQUE(_xlfn.FILTERXML("&lt;t&gt;&lt;s&gt;" &amp; SUBSTITUTE(_xlfn.TEXTJOIN(", ", TRUE, _xlfn.UNIQUE(_xlfn._xlws.FILTER(IFERROR(VLOOKUP(LEFT(_xlfn.TEXTSPLIT(L668, ", "), FIND("-", _xlfn.TEXTSPLIT(L668, ", ")) - 1), Index!$F$8:$G$13, 2, FALSE), ""), IFERROR(VLOOKUP(LEFT(_xlfn.TEXTSPLIT(L668, ", "), FIND("-", _xlfn.TEXTSPLIT(L668, ", ")) - 1), Index!$F$8:$G$13, 2, FALSE), "") &lt;&gt; ""))), ", ", "&lt;/s&gt;&lt;s&gt;") &amp; "&lt;/s&gt;&lt;/t&gt;", "//s[normalize-space()]")))</f>
        <v>Ecological Sustainability, Hydraulic Applications Ecosystem</v>
      </c>
      <c r="O668" t="str" cm="1">
        <f t="array" ref="O668">IFERROR(INDEX(Index!$C$8:$C$58, MATCH(TRUE, ISNUMBER(SEARCH(Index!$C$8:$C$58, Articles_collection_modified!A668)), 0)), "")</f>
        <v>ES-4</v>
      </c>
      <c r="P668" t="str">
        <f>IFERROR(VLOOKUP(LEFT(O668, FIND("-", O668)-1), Index!$F$8:$G$13, 2, FALSE), "Not Found")</f>
        <v>Ecological Sustainability</v>
      </c>
      <c r="Q668" t="str">
        <f>IFERROR(VLOOKUP(O668, Index!$C$8:$D$58, 2, FALSE), "Not Found")</f>
        <v>Circular Economy</v>
      </c>
    </row>
    <row r="669" spans="1:17" x14ac:dyDescent="0.3">
      <c r="A669" t="str">
        <f>LEFT(Articles_collection_modified!A669, FIND(",", Articles_collection_modified!A669) - 1)</f>
        <v>China completes building worldâ€™s largest 26-MW offshore wind turbine | REVE News of the wind sector in Spain and in the world</v>
      </c>
      <c r="B669" t="str">
        <f>MID(Articles_collection_modified!A669, FIND(",", Articles_collection_modified!A669) + 1, FIND(",", Articles_collection_modified!A669, FIND(",", Articles_collection_modified!A669) + 1) - FIND(",", Articles_collection_modified!A669) - 1)</f>
        <v>https://www.evwind.es/2024/10/14/china-completes-building-worlds-largest-26-mw-offshore-wind-turbine/101752</v>
      </c>
      <c r="C669" t="str">
        <f>IF(ISNUMBER(FIND(", vol",Articles_collection_modified!A669)), MID(Articles_collection_modified!A669, FIND(", vol", Articles_collection_modified!A669) + 5, FIND(",", Articles_collection_modified!A669, FIND(", vol", Articles_collection_modified!A669) + 5) - FIND(", vol", Articles_collection_modified!A669) - 5), MID(Articles_collection_modified!A669, FIND(",vol", Articles_collection_modified!A669) + 4, FIND(",", Articles_collection_modified!A669, FIND(",vol", Articles_collection_modified!A669) + 4) - FIND(",vol",Articles_collection_modified!A669) - 4))</f>
        <v>4</v>
      </c>
      <c r="D669" t="str">
        <f>IF(ISNUMBER(FIND(", 20", Articles_collection_modified!A669)), MID(Articles_collection_modified!A669, FIND(", 20", Articles_collection_modified!A669) + 2, FIND(",", Articles_collection_modified!A669, FIND(", 20", Articles_collection_modified!A669) + 2) - FIND(", 20", Articles_collection_modified!A669) - 2), MID(Articles_collection_modified!A669, FIND(",20", Articles_collection_modified!A669) + 1, FIND(",", Articles_collection_modified!A669, FIND(",20", Articles_collection_modified!A669) + 1) - FIND(",20", Articles_collection_modified!A669) - 1))</f>
        <v>2024-w42</v>
      </c>
      <c r="E669" t="str">
        <f t="shared" si="20"/>
        <v>2024</v>
      </c>
      <c r="F669" t="str">
        <f t="shared" si="21"/>
        <v>42</v>
      </c>
      <c r="G669" t="str" cm="1">
        <f t="array" ref="G669">_xlfn.TEXTJOIN(", ", TRUE, IF(ISNUMBER(SEARCH(Index!$A$8:$A$22, Articles_collection_modified!A669)), Index!$A$8:$A$22, ""))</f>
        <v>Industrial applications</v>
      </c>
      <c r="H669" t="str" cm="1">
        <f t="array" ref="H669">IFERROR(INDEX(Index!$A$8:$A$22, MATCH(TRUE, ISNUMBER(SEARCH(Index!$A$8:$A$22, Articles_collection_modified!A669)), 0)), "")</f>
        <v>Industrial applications</v>
      </c>
      <c r="I669" t="str" cm="1">
        <f t="array" ref="I669">IFERROR(INDEX(Index!$A$3:$A$5, MATCH(TRUE, ISNUMBER(SEARCH(Index!$A$3:$A$5, Articles_collection_modified!A669)), 0)), "")</f>
        <v>SEEP</v>
      </c>
      <c r="J669" t="str" cm="1">
        <f t="array" ref="J669">IFERROR(INDEX(Index!$A$25:$A$69, MATCH(TRUE, ISNUMBER(SEARCH(Index!$A$25:$A$69, Articles_collection_modified!A669)), 0)), "")</f>
        <v>market development</v>
      </c>
      <c r="K669" t="str" cm="1">
        <f t="array" ref="K669">IFERROR(INDEX(Index!$C$3:$C$5, MATCH(TRUE, ISNUMBER(SEARCH(Index!$C$3:$C$5, Articles_collection_modified!A669)), 0)), "")</f>
        <v>H1</v>
      </c>
      <c r="L669" t="str" cm="1">
        <f t="array" ref="L669">_xlfn.TEXTJOIN(", ", TRUE, IF(ISNUMBER(SEARCH(Index!$C$8:$C$58, Articles_collection_modified!A669)), Index!$C$8:$C$58, ""))</f>
        <v>HA-2</v>
      </c>
      <c r="M669" t="str" cm="1">
        <f t="array" ref="M669">_xlfn.TEXTJOIN(", ", TRUE, IFERROR(VLOOKUP(_xlfn.TEXTSPLIT(L669, ", "), Index!$C$8:$D$58, 2, FALSE), ""))</f>
        <v>Advanced Wind Power</v>
      </c>
      <c r="N669" t="str" cm="1">
        <f t="array" ref="N669">_xlfn.TEXTJOIN(", ", TRUE, _xlfn.UNIQUE(_xlfn.FILTERXML("&lt;t&gt;&lt;s&gt;" &amp; SUBSTITUTE(_xlfn.TEXTJOIN(", ", TRUE, _xlfn.UNIQUE(_xlfn._xlws.FILTER(IFERROR(VLOOKUP(LEFT(_xlfn.TEXTSPLIT(L669, ", "), FIND("-", _xlfn.TEXTSPLIT(L669, ", ")) - 1), Index!$F$8:$G$13, 2, FALSE), ""), IFERROR(VLOOKUP(LEFT(_xlfn.TEXTSPLIT(L669, ", "), FIND("-", _xlfn.TEXTSPLIT(L669, ", ")) - 1), Index!$F$8:$G$13, 2, FALSE), "") &lt;&gt; ""))), ", ", "&lt;/s&gt;&lt;s&gt;") &amp; "&lt;/s&gt;&lt;/t&gt;", "//s[normalize-space()]")))</f>
        <v>Hydraulic Applications Ecosystem</v>
      </c>
      <c r="O669" t="str" cm="1">
        <f t="array" ref="O669">IFERROR(INDEX(Index!$C$8:$C$58, MATCH(TRUE, ISNUMBER(SEARCH(Index!$C$8:$C$58, Articles_collection_modified!A669)), 0)), "")</f>
        <v>HA-2</v>
      </c>
      <c r="P669" t="str">
        <f>IFERROR(VLOOKUP(LEFT(O669, FIND("-", O669)-1), Index!$F$8:$G$13, 2, FALSE), "Not Found")</f>
        <v>Hydraulic Applications Ecosystem</v>
      </c>
      <c r="Q669" t="str">
        <f>IFERROR(VLOOKUP(O669, Index!$C$8:$D$58, 2, FALSE), "Not Found")</f>
        <v>Advanced Wind Power</v>
      </c>
    </row>
    <row r="670" spans="1:17" x14ac:dyDescent="0.3">
      <c r="A670" t="str">
        <f>LEFT(Articles_collection_modified!A670, FIND(",", Articles_collection_modified!A670) - 1)</f>
        <v>'World's Largest': Chinese Company Installs 15-MW Onshore Wind Turbine</v>
      </c>
      <c r="B670" t="str">
        <f>MID(Articles_collection_modified!A670, FIND(",", Articles_collection_modified!A670) + 1, FIND(",", Articles_collection_modified!A670, FIND(",", Articles_collection_modified!A670) + 1) - FIND(",", Articles_collection_modified!A670) - 1)</f>
        <v>https://www.powermag.com/worlds-largest-chinese-company-installs-15-mw-onshore-wind-turbine/</v>
      </c>
      <c r="C670" t="str">
        <f>IF(ISNUMBER(FIND(", vol",Articles_collection_modified!A670)), MID(Articles_collection_modified!A670, FIND(", vol", Articles_collection_modified!A670) + 5, FIND(",", Articles_collection_modified!A670, FIND(", vol", Articles_collection_modified!A670) + 5) - FIND(", vol", Articles_collection_modified!A670) - 5), MID(Articles_collection_modified!A670, FIND(",vol", Articles_collection_modified!A670) + 4, FIND(",", Articles_collection_modified!A670, FIND(",vol", Articles_collection_modified!A670) + 4) - FIND(",vol",Articles_collection_modified!A670) - 4))</f>
        <v>4</v>
      </c>
      <c r="D670" t="str">
        <f>IF(ISNUMBER(FIND(", 20", Articles_collection_modified!A670)), MID(Articles_collection_modified!A670, FIND(", 20", Articles_collection_modified!A670) + 2, FIND(",", Articles_collection_modified!A670, FIND(", 20", Articles_collection_modified!A670) + 2) - FIND(", 20", Articles_collection_modified!A670) - 2), MID(Articles_collection_modified!A670, FIND(",20", Articles_collection_modified!A670) + 1, FIND(",", Articles_collection_modified!A670, FIND(",20", Articles_collection_modified!A670) + 1) - FIND(",20", Articles_collection_modified!A670) - 1))</f>
        <v>2024-w42</v>
      </c>
      <c r="E670" t="str">
        <f t="shared" si="20"/>
        <v>2024</v>
      </c>
      <c r="F670" t="str">
        <f t="shared" si="21"/>
        <v>42</v>
      </c>
      <c r="G670" t="str" cm="1">
        <f t="array" ref="G670">_xlfn.TEXTJOIN(", ", TRUE, IF(ISNUMBER(SEARCH(Index!$A$8:$A$22, Articles_collection_modified!A670)), Index!$A$8:$A$22, ""))</f>
        <v>Industrial applications</v>
      </c>
      <c r="H670" t="str" cm="1">
        <f t="array" ref="H670">IFERROR(INDEX(Index!$A$8:$A$22, MATCH(TRUE, ISNUMBER(SEARCH(Index!$A$8:$A$22, Articles_collection_modified!A670)), 0)), "")</f>
        <v>Industrial applications</v>
      </c>
      <c r="I670" t="str" cm="1">
        <f t="array" ref="I670">IFERROR(INDEX(Index!$A$3:$A$5, MATCH(TRUE, ISNUMBER(SEARCH(Index!$A$3:$A$5, Articles_collection_modified!A670)), 0)), "")</f>
        <v>SEEP</v>
      </c>
      <c r="J670" t="str" cm="1">
        <f t="array" ref="J670">IFERROR(INDEX(Index!$A$25:$A$69, MATCH(TRUE, ISNUMBER(SEARCH(Index!$A$25:$A$69, Articles_collection_modified!A670)), 0)), "")</f>
        <v>market development</v>
      </c>
      <c r="K670" t="str" cm="1">
        <f t="array" ref="K670">IFERROR(INDEX(Index!$C$3:$C$5, MATCH(TRUE, ISNUMBER(SEARCH(Index!$C$3:$C$5, Articles_collection_modified!A670)), 0)), "")</f>
        <v>H1</v>
      </c>
      <c r="L670" t="str" cm="1">
        <f t="array" ref="L670">_xlfn.TEXTJOIN(", ", TRUE, IF(ISNUMBER(SEARCH(Index!$C$8:$C$58, Articles_collection_modified!A670)), Index!$C$8:$C$58, ""))</f>
        <v>HA-2, NB-6</v>
      </c>
      <c r="M670" t="str" cm="1">
        <f t="array" ref="M670">_xlfn.TEXTJOIN(", ", TRUE, IFERROR(VLOOKUP(_xlfn.TEXTSPLIT(L670, ", "), Index!$C$8:$D$58, 2, FALSE), ""))</f>
        <v>Advanced Wind Power, Green Energy System</v>
      </c>
      <c r="N670" t="str" cm="1">
        <f t="array" ref="N670">_xlfn.TEXTJOIN(", ", TRUE, _xlfn.UNIQUE(_xlfn.FILTERXML("&lt;t&gt;&lt;s&gt;" &amp; SUBSTITUTE(_xlfn.TEXTJOIN(", ", TRUE, _xlfn.UNIQUE(_xlfn._xlws.FILTER(IFERROR(VLOOKUP(LEFT(_xlfn.TEXTSPLIT(L670, ", "), FIND("-", _xlfn.TEXTSPLIT(L670, ", ")) - 1), Index!$F$8:$G$13, 2, FALSE), ""), IFERROR(VLOOKUP(LEFT(_xlfn.TEXTSPLIT(L670, ", "), FIND("-", _xlfn.TEXTSPLIT(L670, ", ")) - 1), Index!$F$8:$G$13, 2, FALSE), "") &lt;&gt; ""))), ", ", "&lt;/s&gt;&lt;s&gt;") &amp; "&lt;/s&gt;&lt;/t&gt;", "//s[normalize-space()]")))</f>
        <v>Hydraulic Applications Ecosystem, New Business</v>
      </c>
      <c r="O670" t="str" cm="1">
        <f t="array" ref="O670">IFERROR(INDEX(Index!$C$8:$C$58, MATCH(TRUE, ISNUMBER(SEARCH(Index!$C$8:$C$58, Articles_collection_modified!A670)), 0)), "")</f>
        <v>HA-2</v>
      </c>
      <c r="P670" t="str">
        <f>IFERROR(VLOOKUP(LEFT(O670, FIND("-", O670)-1), Index!$F$8:$G$13, 2, FALSE), "Not Found")</f>
        <v>Hydraulic Applications Ecosystem</v>
      </c>
      <c r="Q670" t="str">
        <f>IFERROR(VLOOKUP(O670, Index!$C$8:$D$58, 2, FALSE), "Not Found")</f>
        <v>Advanced Wind Power</v>
      </c>
    </row>
    <row r="671" spans="1:17" x14ac:dyDescent="0.3">
      <c r="A671" t="str">
        <f>LEFT(Articles_collection_modified!A671, FIND(",", Articles_collection_modified!A671) - 1)</f>
        <v>Europe teases secretive wind turbine world's largest outside China</v>
      </c>
      <c r="B671" t="str">
        <f>MID(Articles_collection_modified!A671, FIND(",", Articles_collection_modified!A671) + 1, FIND(",", Articles_collection_modified!A671, FIND(",", Articles_collection_modified!A671) + 1) - FIND(",", Articles_collection_modified!A671) - 1)</f>
        <v>https://interestingengineering.com/energy/largest-european-pffshore-wind-turbine</v>
      </c>
      <c r="C671" t="str">
        <f>IF(ISNUMBER(FIND(", vol",Articles_collection_modified!A671)), MID(Articles_collection_modified!A671, FIND(", vol", Articles_collection_modified!A671) + 5, FIND(",", Articles_collection_modified!A671, FIND(", vol", Articles_collection_modified!A671) + 5) - FIND(", vol", Articles_collection_modified!A671) - 5), MID(Articles_collection_modified!A671, FIND(",vol", Articles_collection_modified!A671) + 4, FIND(",", Articles_collection_modified!A671, FIND(",vol", Articles_collection_modified!A671) + 4) - FIND(",vol",Articles_collection_modified!A671) - 4))</f>
        <v>8</v>
      </c>
      <c r="D671" t="str">
        <f>IF(ISNUMBER(FIND(", 20", Articles_collection_modified!A671)), MID(Articles_collection_modified!A671, FIND(", 20", Articles_collection_modified!A671) + 2, FIND(",", Articles_collection_modified!A671, FIND(", 20", Articles_collection_modified!A671) + 2) - FIND(", 20", Articles_collection_modified!A671) - 2), MID(Articles_collection_modified!A671, FIND(",20", Articles_collection_modified!A671) + 1, FIND(",", Articles_collection_modified!A671, FIND(",20", Articles_collection_modified!A671) + 1) - FIND(",20", Articles_collection_modified!A671) - 1))</f>
        <v>2025-w06</v>
      </c>
      <c r="E671" t="str">
        <f t="shared" si="20"/>
        <v>2025</v>
      </c>
      <c r="F671" t="str">
        <f t="shared" si="21"/>
        <v>06</v>
      </c>
      <c r="G671" t="str" cm="1">
        <f t="array" ref="G671">_xlfn.TEXTJOIN(", ", TRUE, IF(ISNUMBER(SEARCH(Index!$A$8:$A$22, Articles_collection_modified!A671)), Index!$A$8:$A$22, ""))</f>
        <v>Industrial applications</v>
      </c>
      <c r="H671" t="str" cm="1">
        <f t="array" ref="H671">IFERROR(INDEX(Index!$A$8:$A$22, MATCH(TRUE, ISNUMBER(SEARCH(Index!$A$8:$A$22, Articles_collection_modified!A671)), 0)), "")</f>
        <v>Industrial applications</v>
      </c>
      <c r="I671" t="str" cm="1">
        <f t="array" ref="I671">IFERROR(INDEX(Index!$A$3:$A$5, MATCH(TRUE, ISNUMBER(SEARCH(Index!$A$3:$A$5, Articles_collection_modified!A671)), 0)), "")</f>
        <v>Technology</v>
      </c>
      <c r="J671" t="str" cm="1">
        <f t="array" ref="J671">IFERROR(INDEX(Index!$A$25:$A$69, MATCH(TRUE, ISNUMBER(SEARCH(Index!$A$25:$A$69, Articles_collection_modified!A671)), 0)), "")</f>
        <v>Prototype</v>
      </c>
      <c r="K671" t="str" cm="1">
        <f t="array" ref="K671">IFERROR(INDEX(Index!$C$3:$C$5, MATCH(TRUE, ISNUMBER(SEARCH(Index!$C$3:$C$5, Articles_collection_modified!A671)), 0)), "")</f>
        <v>H2</v>
      </c>
      <c r="L671" t="str" cm="1">
        <f t="array" ref="L671">_xlfn.TEXTJOIN(", ", TRUE, IF(ISNUMBER(SEARCH(Index!$C$8:$C$58, Articles_collection_modified!A671)), Index!$C$8:$C$58, ""))</f>
        <v>HA-2</v>
      </c>
      <c r="M671" t="str" cm="1">
        <f t="array" ref="M671">_xlfn.TEXTJOIN(", ", TRUE, IFERROR(VLOOKUP(_xlfn.TEXTSPLIT(L671, ", "), Index!$C$8:$D$58, 2, FALSE), ""))</f>
        <v>Advanced Wind Power</v>
      </c>
      <c r="N671" t="str" cm="1">
        <f t="array" ref="N671">_xlfn.TEXTJOIN(", ", TRUE, _xlfn.UNIQUE(_xlfn.FILTERXML("&lt;t&gt;&lt;s&gt;" &amp; SUBSTITUTE(_xlfn.TEXTJOIN(", ", TRUE, _xlfn.UNIQUE(_xlfn._xlws.FILTER(IFERROR(VLOOKUP(LEFT(_xlfn.TEXTSPLIT(L671, ", "), FIND("-", _xlfn.TEXTSPLIT(L671, ", ")) - 1), Index!$F$8:$G$13, 2, FALSE), ""), IFERROR(VLOOKUP(LEFT(_xlfn.TEXTSPLIT(L671, ", "), FIND("-", _xlfn.TEXTSPLIT(L671, ", ")) - 1), Index!$F$8:$G$13, 2, FALSE), "") &lt;&gt; ""))), ", ", "&lt;/s&gt;&lt;s&gt;") &amp; "&lt;/s&gt;&lt;/t&gt;", "//s[normalize-space()]")))</f>
        <v>Hydraulic Applications Ecosystem</v>
      </c>
      <c r="O671" t="str" cm="1">
        <f t="array" ref="O671">IFERROR(INDEX(Index!$C$8:$C$58, MATCH(TRUE, ISNUMBER(SEARCH(Index!$C$8:$C$58, Articles_collection_modified!A671)), 0)), "")</f>
        <v>HA-2</v>
      </c>
      <c r="P671" t="str">
        <f>IFERROR(VLOOKUP(LEFT(O671, FIND("-", O671)-1), Index!$F$8:$G$13, 2, FALSE), "Not Found")</f>
        <v>Hydraulic Applications Ecosystem</v>
      </c>
      <c r="Q671" t="str">
        <f>IFERROR(VLOOKUP(O671, Index!$C$8:$D$58, 2, FALSE), "Not Found")</f>
        <v>Advanced Wind Power</v>
      </c>
    </row>
    <row r="672" spans="1:17" x14ac:dyDescent="0.3">
      <c r="A672" t="str">
        <f>LEFT(Articles_collection_modified!A672, FIND(",", Articles_collection_modified!A672) - 1)</f>
        <v>Hanwha and Baker Hughes to develop ammonia gas turbines for ships</v>
      </c>
      <c r="B672" t="str">
        <f>MID(Articles_collection_modified!A672, FIND(",", Articles_collection_modified!A672) + 1, FIND(",", Articles_collection_modified!A672, FIND(",", Articles_collection_modified!A672) + 1) - FIND(",", Articles_collection_modified!A672) - 1)</f>
        <v>https://www.ship-technology.com/news/hanwha-baker-hughes-ammonia-gas-turbines/?cf-view</v>
      </c>
      <c r="C672" t="str">
        <f>IF(ISNUMBER(FIND(", vol",Articles_collection_modified!A672)), MID(Articles_collection_modified!A672, FIND(", vol", Articles_collection_modified!A672) + 5, FIND(",", Articles_collection_modified!A672, FIND(", vol", Articles_collection_modified!A672) + 5) - FIND(", vol", Articles_collection_modified!A672) - 5), MID(Articles_collection_modified!A672, FIND(",vol", Articles_collection_modified!A672) + 4, FIND(",", Articles_collection_modified!A672, FIND(",vol", Articles_collection_modified!A672) + 4) - FIND(",vol",Articles_collection_modified!A672) - 4))</f>
        <v>8</v>
      </c>
      <c r="D672" t="str">
        <f>IF(ISNUMBER(FIND(", 20", Articles_collection_modified!A672)), MID(Articles_collection_modified!A672, FIND(", 20", Articles_collection_modified!A672) + 2, FIND(",", Articles_collection_modified!A672, FIND(", 20", Articles_collection_modified!A672) + 2) - FIND(", 20", Articles_collection_modified!A672) - 2), MID(Articles_collection_modified!A672, FIND(",20", Articles_collection_modified!A672) + 1, FIND(",", Articles_collection_modified!A672, FIND(",20", Articles_collection_modified!A672) + 1) - FIND(",20", Articles_collection_modified!A672) - 1))</f>
        <v>2025-w06</v>
      </c>
      <c r="E672" t="str">
        <f t="shared" si="20"/>
        <v>2025</v>
      </c>
      <c r="F672" t="str">
        <f t="shared" si="21"/>
        <v>06</v>
      </c>
      <c r="G672" t="str" cm="1">
        <f t="array" ref="G672">_xlfn.TEXTJOIN(", ", TRUE, IF(ISNUMBER(SEARCH(Index!$A$8:$A$22, Articles_collection_modified!A672)), Index!$A$8:$A$22, ""))</f>
        <v>Maritime</v>
      </c>
      <c r="H672" t="str" cm="1">
        <f t="array" ref="H672">IFERROR(INDEX(Index!$A$8:$A$22, MATCH(TRUE, ISNUMBER(SEARCH(Index!$A$8:$A$22, Articles_collection_modified!A672)), 0)), "")</f>
        <v>Maritime</v>
      </c>
      <c r="I672" t="str" cm="1">
        <f t="array" ref="I672">IFERROR(INDEX(Index!$A$3:$A$5, MATCH(TRUE, ISNUMBER(SEARCH(Index!$A$3:$A$5, Articles_collection_modified!A672)), 0)), "")</f>
        <v>Technology</v>
      </c>
      <c r="J672" t="str" cm="1">
        <f t="array" ref="J672">IFERROR(INDEX(Index!$A$25:$A$69, MATCH(TRUE, ISNUMBER(SEARCH(Index!$A$25:$A$69, Articles_collection_modified!A672)), 0)), "")</f>
        <v>partnership</v>
      </c>
      <c r="K672" t="str" cm="1">
        <f t="array" ref="K672">IFERROR(INDEX(Index!$C$3:$C$5, MATCH(TRUE, ISNUMBER(SEARCH(Index!$C$3:$C$5, Articles_collection_modified!A672)), 0)), "")</f>
        <v>H2</v>
      </c>
      <c r="L672" t="str" cm="1">
        <f t="array" ref="L672">_xlfn.TEXTJOIN(", ", TRUE, IF(ISNUMBER(SEARCH(Index!$C$8:$C$58, Articles_collection_modified!A672)), Index!$C$8:$C$58, ""))</f>
        <v>ES-2, NB-8</v>
      </c>
      <c r="M672" t="str" cm="1">
        <f t="array" ref="M672">_xlfn.TEXTJOIN(", ", TRUE, IFERROR(VLOOKUP(_xlfn.TEXTSPLIT(L672, ", "), Index!$C$8:$D$58, 2, FALSE), ""))</f>
        <v>Enhanced Emission Policy, Sustainaible Maritime Applications</v>
      </c>
      <c r="N672" t="str" cm="1">
        <f t="array" ref="N672">_xlfn.TEXTJOIN(", ", TRUE, _xlfn.UNIQUE(_xlfn.FILTERXML("&lt;t&gt;&lt;s&gt;" &amp; SUBSTITUTE(_xlfn.TEXTJOIN(", ", TRUE, _xlfn.UNIQUE(_xlfn._xlws.FILTER(IFERROR(VLOOKUP(LEFT(_xlfn.TEXTSPLIT(L672, ", "), FIND("-", _xlfn.TEXTSPLIT(L672, ", ")) - 1), Index!$F$8:$G$13, 2, FALSE), ""), IFERROR(VLOOKUP(LEFT(_xlfn.TEXTSPLIT(L672, ", "), FIND("-", _xlfn.TEXTSPLIT(L672, ", ")) - 1), Index!$F$8:$G$13, 2, FALSE), "") &lt;&gt; ""))), ", ", "&lt;/s&gt;&lt;s&gt;") &amp; "&lt;/s&gt;&lt;/t&gt;", "//s[normalize-space()]")))</f>
        <v>Ecological Sustainability, New Business</v>
      </c>
      <c r="O672" t="str" cm="1">
        <f t="array" ref="O672">IFERROR(INDEX(Index!$C$8:$C$58, MATCH(TRUE, ISNUMBER(SEARCH(Index!$C$8:$C$58, Articles_collection_modified!A672)), 0)), "")</f>
        <v>ES-2</v>
      </c>
      <c r="P672" t="str">
        <f>IFERROR(VLOOKUP(LEFT(O672, FIND("-", O672)-1), Index!$F$8:$G$13, 2, FALSE), "Not Found")</f>
        <v>Ecological Sustainability</v>
      </c>
      <c r="Q672" t="str">
        <f>IFERROR(VLOOKUP(O672, Index!$C$8:$D$58, 2, FALSE), "Not Found")</f>
        <v>Enhanced Emission Policy</v>
      </c>
    </row>
    <row r="673" spans="1:17" x14ac:dyDescent="0.3">
      <c r="A673" t="str">
        <f>LEFT(Articles_collection_modified!A673, FIND(",", Articles_collection_modified!A673) - 1)</f>
        <v>Chinese wind power state support greater than in Europe and US â€“ report</v>
      </c>
      <c r="B673" t="str">
        <f>MID(Articles_collection_modified!A673, FIND(",", Articles_collection_modified!A673) + 1, FIND(",", Articles_collection_modified!A673, FIND(",", Articles_collection_modified!A673) + 1) - FIND(",", Articles_collection_modified!A673) - 1)</f>
        <v>https://www.windpowermonthly.com/article/1905142/chinese-wind-power-state-support-greater-europe-us-%E2%80%93-report</v>
      </c>
      <c r="C673" t="str">
        <f>IF(ISNUMBER(FIND(", vol",Articles_collection_modified!A673)), MID(Articles_collection_modified!A673, FIND(", vol", Articles_collection_modified!A673) + 5, FIND(",", Articles_collection_modified!A673, FIND(", vol", Articles_collection_modified!A673) + 5) - FIND(", vol", Articles_collection_modified!A673) - 5), MID(Articles_collection_modified!A673, FIND(",vol", Articles_collection_modified!A673) + 4, FIND(",", Articles_collection_modified!A673, FIND(",vol", Articles_collection_modified!A673) + 4) - FIND(",vol",Articles_collection_modified!A673) - 4))</f>
        <v>8</v>
      </c>
      <c r="D673" t="str">
        <f>IF(ISNUMBER(FIND(", 20", Articles_collection_modified!A673)), MID(Articles_collection_modified!A673, FIND(", 20", Articles_collection_modified!A673) + 2, FIND(",", Articles_collection_modified!A673, FIND(", 20", Articles_collection_modified!A673) + 2) - FIND(", 20", Articles_collection_modified!A673) - 2), MID(Articles_collection_modified!A673, FIND(",20", Articles_collection_modified!A673) + 1, FIND(",", Articles_collection_modified!A673, FIND(",20", Articles_collection_modified!A673) + 1) - FIND(",20", Articles_collection_modified!A673) - 1))</f>
        <v>2025-w06</v>
      </c>
      <c r="E673" t="str">
        <f t="shared" si="20"/>
        <v>2025</v>
      </c>
      <c r="F673" t="str">
        <f t="shared" si="21"/>
        <v>06</v>
      </c>
      <c r="G673" t="str" cm="1">
        <f t="array" ref="G673">_xlfn.TEXTJOIN(", ", TRUE, IF(ISNUMBER(SEARCH(Index!$A$8:$A$22, Articles_collection_modified!A673)), Index!$A$8:$A$22, ""))</f>
        <v>Industrial applications</v>
      </c>
      <c r="H673" t="str" cm="1">
        <f t="array" ref="H673">IFERROR(INDEX(Index!$A$8:$A$22, MATCH(TRUE, ISNUMBER(SEARCH(Index!$A$8:$A$22, Articles_collection_modified!A673)), 0)), "")</f>
        <v>Industrial applications</v>
      </c>
      <c r="I673" t="str" cm="1">
        <f t="array" ref="I673">IFERROR(INDEX(Index!$A$3:$A$5, MATCH(TRUE, ISNUMBER(SEARCH(Index!$A$3:$A$5, Articles_collection_modified!A673)), 0)), "")</f>
        <v>SEEP</v>
      </c>
      <c r="J673" t="str" cm="1">
        <f t="array" ref="J673">IFERROR(INDEX(Index!$A$25:$A$69, MATCH(TRUE, ISNUMBER(SEARCH(Index!$A$25:$A$69, Articles_collection_modified!A673)), 0)), "")</f>
        <v>geopolitics</v>
      </c>
      <c r="K673" t="str" cm="1">
        <f t="array" ref="K673">IFERROR(INDEX(Index!$C$3:$C$5, MATCH(TRUE, ISNUMBER(SEARCH(Index!$C$3:$C$5, Articles_collection_modified!A673)), 0)), "")</f>
        <v>H2</v>
      </c>
      <c r="L673" t="str" cm="1">
        <f t="array" ref="L673">_xlfn.TEXTJOIN(", ", TRUE, IF(ISNUMBER(SEARCH(Index!$C$8:$C$58, Articles_collection_modified!A673)), Index!$C$8:$C$58, ""))</f>
        <v>HA-2</v>
      </c>
      <c r="M673" t="str" cm="1">
        <f t="array" ref="M673">_xlfn.TEXTJOIN(", ", TRUE, IFERROR(VLOOKUP(_xlfn.TEXTSPLIT(L673, ", "), Index!$C$8:$D$58, 2, FALSE), ""))</f>
        <v>Advanced Wind Power</v>
      </c>
      <c r="N673" t="str" cm="1">
        <f t="array" ref="N673">_xlfn.TEXTJOIN(", ", TRUE, _xlfn.UNIQUE(_xlfn.FILTERXML("&lt;t&gt;&lt;s&gt;" &amp; SUBSTITUTE(_xlfn.TEXTJOIN(", ", TRUE, _xlfn.UNIQUE(_xlfn._xlws.FILTER(IFERROR(VLOOKUP(LEFT(_xlfn.TEXTSPLIT(L673, ", "), FIND("-", _xlfn.TEXTSPLIT(L673, ", ")) - 1), Index!$F$8:$G$13, 2, FALSE), ""), IFERROR(VLOOKUP(LEFT(_xlfn.TEXTSPLIT(L673, ", "), FIND("-", _xlfn.TEXTSPLIT(L673, ", ")) - 1), Index!$F$8:$G$13, 2, FALSE), "") &lt;&gt; ""))), ", ", "&lt;/s&gt;&lt;s&gt;") &amp; "&lt;/s&gt;&lt;/t&gt;", "//s[normalize-space()]")))</f>
        <v>Hydraulic Applications Ecosystem</v>
      </c>
      <c r="O673" t="str" cm="1">
        <f t="array" ref="O673">IFERROR(INDEX(Index!$C$8:$C$58, MATCH(TRUE, ISNUMBER(SEARCH(Index!$C$8:$C$58, Articles_collection_modified!A673)), 0)), "")</f>
        <v>HA-2</v>
      </c>
      <c r="P673" t="str">
        <f>IFERROR(VLOOKUP(LEFT(O673, FIND("-", O673)-1), Index!$F$8:$G$13, 2, FALSE), "Not Found")</f>
        <v>Hydraulic Applications Ecosystem</v>
      </c>
      <c r="Q673" t="str">
        <f>IFERROR(VLOOKUP(O673, Index!$C$8:$D$58, 2, FALSE), "Not Found")</f>
        <v>Advanced Wind Power</v>
      </c>
    </row>
    <row r="674" spans="1:17" x14ac:dyDescent="0.3">
      <c r="A674" t="str">
        <f>LEFT(Articles_collection_modified!A674, FIND(",", Articles_collection_modified!A674) - 1)</f>
        <v>Germany Launches 1 GW Offshore Wind Tender for North Sea Site</v>
      </c>
      <c r="B674" t="str">
        <f>MID(Articles_collection_modified!A674, FIND(",", Articles_collection_modified!A674) + 1, FIND(",", Articles_collection_modified!A674, FIND(",", Articles_collection_modified!A674) + 1) - FIND(",", Articles_collection_modified!A674) - 1)</f>
        <v>https://www.offshorewind.biz/2025/02/05/germany-launches-1-gw-offshore-wind-tender-for-north-sea-site/</v>
      </c>
      <c r="C674" t="str">
        <f>IF(ISNUMBER(FIND(", vol",Articles_collection_modified!A674)), MID(Articles_collection_modified!A674, FIND(", vol", Articles_collection_modified!A674) + 5, FIND(",", Articles_collection_modified!A674, FIND(", vol", Articles_collection_modified!A674) + 5) - FIND(", vol", Articles_collection_modified!A674) - 5), MID(Articles_collection_modified!A674, FIND(",vol", Articles_collection_modified!A674) + 4, FIND(",", Articles_collection_modified!A674, FIND(",vol", Articles_collection_modified!A674) + 4) - FIND(",vol",Articles_collection_modified!A674) - 4))</f>
        <v>8</v>
      </c>
      <c r="D674" t="str">
        <f>IF(ISNUMBER(FIND(", 20", Articles_collection_modified!A674)), MID(Articles_collection_modified!A674, FIND(", 20", Articles_collection_modified!A674) + 2, FIND(",", Articles_collection_modified!A674, FIND(", 20", Articles_collection_modified!A674) + 2) - FIND(", 20", Articles_collection_modified!A674) - 2), MID(Articles_collection_modified!A674, FIND(",20", Articles_collection_modified!A674) + 1, FIND(",", Articles_collection_modified!A674, FIND(",20", Articles_collection_modified!A674) + 1) - FIND(",20", Articles_collection_modified!A674) - 1))</f>
        <v>2025-w06</v>
      </c>
      <c r="E674" t="str">
        <f t="shared" si="20"/>
        <v>2025</v>
      </c>
      <c r="F674" t="str">
        <f t="shared" si="21"/>
        <v>06</v>
      </c>
      <c r="G674" t="str" cm="1">
        <f t="array" ref="G674">_xlfn.TEXTJOIN(", ", TRUE, IF(ISNUMBER(SEARCH(Index!$A$8:$A$22, Articles_collection_modified!A674)), Index!$A$8:$A$22, ""))</f>
        <v>Industrial applications</v>
      </c>
      <c r="H674" t="str" cm="1">
        <f t="array" ref="H674">IFERROR(INDEX(Index!$A$8:$A$22, MATCH(TRUE, ISNUMBER(SEARCH(Index!$A$8:$A$22, Articles_collection_modified!A674)), 0)), "")</f>
        <v>Industrial applications</v>
      </c>
      <c r="I674" t="str" cm="1">
        <f t="array" ref="I674">IFERROR(INDEX(Index!$A$3:$A$5, MATCH(TRUE, ISNUMBER(SEARCH(Index!$A$3:$A$5, Articles_collection_modified!A674)), 0)), "")</f>
        <v>SEEP</v>
      </c>
      <c r="J674" t="str" cm="1">
        <f t="array" ref="J674">IFERROR(INDEX(Index!$A$25:$A$69, MATCH(TRUE, ISNUMBER(SEARCH(Index!$A$25:$A$69, Articles_collection_modified!A674)), 0)), "")</f>
        <v>market development</v>
      </c>
      <c r="K674" t="str" cm="1">
        <f t="array" ref="K674">IFERROR(INDEX(Index!$C$3:$C$5, MATCH(TRUE, ISNUMBER(SEARCH(Index!$C$3:$C$5, Articles_collection_modified!A674)), 0)), "")</f>
        <v>H2</v>
      </c>
      <c r="L674" t="str" cm="1">
        <f t="array" ref="L674">_xlfn.TEXTJOIN(", ", TRUE, IF(ISNUMBER(SEARCH(Index!$C$8:$C$58, Articles_collection_modified!A674)), Index!$C$8:$C$58, ""))</f>
        <v>ES-1, HA-2</v>
      </c>
      <c r="M674" t="str" cm="1">
        <f t="array" ref="M674">_xlfn.TEXTJOIN(", ", TRUE, IFERROR(VLOOKUP(_xlfn.TEXTSPLIT(L674, ", "), Index!$C$8:$D$58, 2, FALSE), ""))</f>
        <v>Green Cities, Advanced Wind Power</v>
      </c>
      <c r="N674" t="str" cm="1">
        <f t="array" ref="N674">_xlfn.TEXTJOIN(", ", TRUE, _xlfn.UNIQUE(_xlfn.FILTERXML("&lt;t&gt;&lt;s&gt;" &amp; SUBSTITUTE(_xlfn.TEXTJOIN(", ", TRUE, _xlfn.UNIQUE(_xlfn._xlws.FILTER(IFERROR(VLOOKUP(LEFT(_xlfn.TEXTSPLIT(L674, ", "), FIND("-", _xlfn.TEXTSPLIT(L674, ", ")) - 1), Index!$F$8:$G$13, 2, FALSE), ""), IFERROR(VLOOKUP(LEFT(_xlfn.TEXTSPLIT(L674, ", "), FIND("-", _xlfn.TEXTSPLIT(L674, ", ")) - 1), Index!$F$8:$G$13, 2, FALSE), "") &lt;&gt; ""))), ", ", "&lt;/s&gt;&lt;s&gt;") &amp; "&lt;/s&gt;&lt;/t&gt;", "//s[normalize-space()]")))</f>
        <v>Ecological Sustainability, Hydraulic Applications Ecosystem</v>
      </c>
      <c r="O674" t="str" cm="1">
        <f t="array" ref="O674">IFERROR(INDEX(Index!$C$8:$C$58, MATCH(TRUE, ISNUMBER(SEARCH(Index!$C$8:$C$58, Articles_collection_modified!A674)), 0)), "")</f>
        <v>ES-1</v>
      </c>
      <c r="P674" t="str">
        <f>IFERROR(VLOOKUP(LEFT(O674, FIND("-", O674)-1), Index!$F$8:$G$13, 2, FALSE), "Not Found")</f>
        <v>Ecological Sustainability</v>
      </c>
      <c r="Q674" t="str">
        <f>IFERROR(VLOOKUP(O674, Index!$C$8:$D$58, 2, FALSE), "Not Found")</f>
        <v>Green Cities</v>
      </c>
    </row>
    <row r="675" spans="1:17" x14ac:dyDescent="0.3">
      <c r="A675" t="str">
        <f>LEFT(Articles_collection_modified!A675, FIND(",", Articles_collection_modified!A675) - 1)</f>
        <v>WinGD announces commercial deployment of on-engine NOâ‚“ abatement system</v>
      </c>
      <c r="B675" t="str">
        <f>MID(Articles_collection_modified!A675, FIND(",", Articles_collection_modified!A675) + 1, FIND(",", Articles_collection_modified!A675, FIND(",", Articles_collection_modified!A675) + 1) - FIND(",", Articles_collection_modified!A675) - 1)</f>
        <v>https://www.ship-technology.com/news/wingd-on-engine-nox-abatement-system/</v>
      </c>
      <c r="C675" t="str">
        <f>IF(ISNUMBER(FIND(", vol",Articles_collection_modified!A675)), MID(Articles_collection_modified!A675, FIND(", vol", Articles_collection_modified!A675) + 5, FIND(",", Articles_collection_modified!A675, FIND(", vol", Articles_collection_modified!A675) + 5) - FIND(", vol", Articles_collection_modified!A675) - 5), MID(Articles_collection_modified!A675, FIND(",vol", Articles_collection_modified!A675) + 4, FIND(",", Articles_collection_modified!A675, FIND(",vol", Articles_collection_modified!A675) + 4) - FIND(",vol",Articles_collection_modified!A675) - 4))</f>
        <v>8</v>
      </c>
      <c r="D675" t="str">
        <f>IF(ISNUMBER(FIND(", 20", Articles_collection_modified!A675)), MID(Articles_collection_modified!A675, FIND(", 20", Articles_collection_modified!A675) + 2, FIND(",", Articles_collection_modified!A675, FIND(", 20", Articles_collection_modified!A675) + 2) - FIND(", 20", Articles_collection_modified!A675) - 2), MID(Articles_collection_modified!A675, FIND(",20", Articles_collection_modified!A675) + 1, FIND(",", Articles_collection_modified!A675, FIND(",20", Articles_collection_modified!A675) + 1) - FIND(",20", Articles_collection_modified!A675) - 1))</f>
        <v>2025-w06</v>
      </c>
      <c r="E675" t="str">
        <f t="shared" si="20"/>
        <v>2025</v>
      </c>
      <c r="F675" t="str">
        <f t="shared" si="21"/>
        <v>06</v>
      </c>
      <c r="G675" t="str" cm="1">
        <f t="array" ref="G675">_xlfn.TEXTJOIN(", ", TRUE, IF(ISNUMBER(SEARCH(Index!$A$8:$A$22, Articles_collection_modified!A675)), Index!$A$8:$A$22, ""))</f>
        <v>Maritime</v>
      </c>
      <c r="H675" t="str" cm="1">
        <f t="array" ref="H675">IFERROR(INDEX(Index!$A$8:$A$22, MATCH(TRUE, ISNUMBER(SEARCH(Index!$A$8:$A$22, Articles_collection_modified!A675)), 0)), "")</f>
        <v>Maritime</v>
      </c>
      <c r="I675" t="str" cm="1">
        <f t="array" ref="I675">IFERROR(INDEX(Index!$A$3:$A$5, MATCH(TRUE, ISNUMBER(SEARCH(Index!$A$3:$A$5, Articles_collection_modified!A675)), 0)), "")</f>
        <v>Technology</v>
      </c>
      <c r="J675" t="str" cm="1">
        <f t="array" ref="J675">IFERROR(INDEX(Index!$A$25:$A$69, MATCH(TRUE, ISNUMBER(SEARCH(Index!$A$25:$A$69, Articles_collection_modified!A675)), 0)), "")</f>
        <v>System</v>
      </c>
      <c r="K675" t="str" cm="1">
        <f t="array" ref="K675">IFERROR(INDEX(Index!$C$3:$C$5, MATCH(TRUE, ISNUMBER(SEARCH(Index!$C$3:$C$5, Articles_collection_modified!A675)), 0)), "")</f>
        <v>H2</v>
      </c>
      <c r="L675" t="str" cm="1">
        <f t="array" ref="L675">_xlfn.TEXTJOIN(", ", TRUE, IF(ISNUMBER(SEARCH(Index!$C$8:$C$58, Articles_collection_modified!A675)), Index!$C$8:$C$58, ""))</f>
        <v>ES-2, NB-8</v>
      </c>
      <c r="M675" t="str" cm="1">
        <f t="array" ref="M675">_xlfn.TEXTJOIN(", ", TRUE, IFERROR(VLOOKUP(_xlfn.TEXTSPLIT(L675, ", "), Index!$C$8:$D$58, 2, FALSE), ""))</f>
        <v>Enhanced Emission Policy, Sustainaible Maritime Applications</v>
      </c>
      <c r="N675" t="str" cm="1">
        <f t="array" ref="N675">_xlfn.TEXTJOIN(", ", TRUE, _xlfn.UNIQUE(_xlfn.FILTERXML("&lt;t&gt;&lt;s&gt;" &amp; SUBSTITUTE(_xlfn.TEXTJOIN(", ", TRUE, _xlfn.UNIQUE(_xlfn._xlws.FILTER(IFERROR(VLOOKUP(LEFT(_xlfn.TEXTSPLIT(L675, ", "), FIND("-", _xlfn.TEXTSPLIT(L675, ", ")) - 1), Index!$F$8:$G$13, 2, FALSE), ""), IFERROR(VLOOKUP(LEFT(_xlfn.TEXTSPLIT(L675, ", "), FIND("-", _xlfn.TEXTSPLIT(L675, ", ")) - 1), Index!$F$8:$G$13, 2, FALSE), "") &lt;&gt; ""))), ", ", "&lt;/s&gt;&lt;s&gt;") &amp; "&lt;/s&gt;&lt;/t&gt;", "//s[normalize-space()]")))</f>
        <v>Ecological Sustainability, New Business</v>
      </c>
      <c r="O675" t="str" cm="1">
        <f t="array" ref="O675">IFERROR(INDEX(Index!$C$8:$C$58, MATCH(TRUE, ISNUMBER(SEARCH(Index!$C$8:$C$58, Articles_collection_modified!A675)), 0)), "")</f>
        <v>ES-2</v>
      </c>
      <c r="P675" t="str">
        <f>IFERROR(VLOOKUP(LEFT(O675, FIND("-", O675)-1), Index!$F$8:$G$13, 2, FALSE), "Not Found")</f>
        <v>Ecological Sustainability</v>
      </c>
      <c r="Q675" t="str">
        <f>IFERROR(VLOOKUP(O675, Index!$C$8:$D$58, 2, FALSE), "Not Found")</f>
        <v>Enhanced Emission Policy</v>
      </c>
    </row>
    <row r="676" spans="1:17" x14ac:dyDescent="0.3">
      <c r="A676" t="str">
        <f>LEFT(Articles_collection_modified!A676, FIND(",", Articles_collection_modified!A676) - 1)</f>
        <v>$6.7m boost for vision of autonomous factories from quotes to inspection - Drives&amp;Controls</v>
      </c>
      <c r="B676" t="str">
        <f>MID(Articles_collection_modified!A676, FIND(",", Articles_collection_modified!A676) + 1, FIND(",", Articles_collection_modified!A676, FIND(",", Articles_collection_modified!A676) + 1) - FIND(",", Articles_collection_modified!A676) - 1)</f>
        <v>https://drivesncontrols.com/6-7m-boost-for-vision-of-autonomous-factories-from-quotes-to-inspection/?utm_source=rss&amp;utm_medium=rss&amp;utm_campaign=6-7m-boost-for-vision-of-autonomous-factories-from-quotes-to-inspection</v>
      </c>
      <c r="C676" t="str">
        <f>IF(ISNUMBER(FIND(", vol",Articles_collection_modified!A676)), MID(Articles_collection_modified!A676, FIND(", vol", Articles_collection_modified!A676) + 5, FIND(",", Articles_collection_modified!A676, FIND(", vol", Articles_collection_modified!A676) + 5) - FIND(", vol", Articles_collection_modified!A676) - 5), MID(Articles_collection_modified!A676, FIND(",vol", Articles_collection_modified!A676) + 4, FIND(",", Articles_collection_modified!A676, FIND(",vol", Articles_collection_modified!A676) + 4) - FIND(",vol",Articles_collection_modified!A676) - 4))</f>
        <v>8</v>
      </c>
      <c r="D676" t="str">
        <f>IF(ISNUMBER(FIND(", 20", Articles_collection_modified!A676)), MID(Articles_collection_modified!A676, FIND(", 20", Articles_collection_modified!A676) + 2, FIND(",", Articles_collection_modified!A676, FIND(", 20", Articles_collection_modified!A676) + 2) - FIND(", 20", Articles_collection_modified!A676) - 2), MID(Articles_collection_modified!A676, FIND(",20", Articles_collection_modified!A676) + 1, FIND(",", Articles_collection_modified!A676, FIND(",20", Articles_collection_modified!A676) + 1) - FIND(",20", Articles_collection_modified!A676) - 1))</f>
        <v>2025-w06</v>
      </c>
      <c r="E676" t="str">
        <f t="shared" si="20"/>
        <v>2025</v>
      </c>
      <c r="F676" t="str">
        <f t="shared" si="21"/>
        <v>06</v>
      </c>
      <c r="G676" t="str" cm="1">
        <f t="array" ref="G676">_xlfn.TEXTJOIN(", ", TRUE, IF(ISNUMBER(SEARCH(Index!$A$8:$A$22, Articles_collection_modified!A676)), Index!$A$8:$A$22, ""))</f>
        <v>Industrial mfg</v>
      </c>
      <c r="H676" t="str" cm="1">
        <f t="array" ref="H676">IFERROR(INDEX(Index!$A$8:$A$22, MATCH(TRUE, ISNUMBER(SEARCH(Index!$A$8:$A$22, Articles_collection_modified!A676)), 0)), "")</f>
        <v>Industrial mfg</v>
      </c>
      <c r="I676" t="str" cm="1">
        <f t="array" ref="I676">IFERROR(INDEX(Index!$A$3:$A$5, MATCH(TRUE, ISNUMBER(SEARCH(Index!$A$3:$A$5, Articles_collection_modified!A676)), 0)), "")</f>
        <v>SEEP</v>
      </c>
      <c r="J676" t="str" cm="1">
        <f t="array" ref="J676">IFERROR(INDEX(Index!$A$25:$A$69, MATCH(TRUE, ISNUMBER(SEARCH(Index!$A$25:$A$69, Articles_collection_modified!A676)), 0)), "")</f>
        <v>investment</v>
      </c>
      <c r="K676" t="str" cm="1">
        <f t="array" ref="K676">IFERROR(INDEX(Index!$C$3:$C$5, MATCH(TRUE, ISNUMBER(SEARCH(Index!$C$3:$C$5, Articles_collection_modified!A676)), 0)), "")</f>
        <v>H2</v>
      </c>
      <c r="L676" t="str" cm="1">
        <f t="array" ref="L676">_xlfn.TEXTJOIN(", ", TRUE, IF(ISNUMBER(SEARCH(Index!$C$8:$C$58, Articles_collection_modified!A676)), Index!$C$8:$C$58, ""))</f>
        <v>IPr-4, SD-6</v>
      </c>
      <c r="M676" t="str" cm="1">
        <f t="array" ref="M676">_xlfn.TEXTJOIN(", ", TRUE, IFERROR(VLOOKUP(_xlfn.TEXTSPLIT(L676, ", "), Index!$C$8:$D$58, 2, FALSE), ""))</f>
        <v>Autonomus Intralofistic, Intelligent Process Automation</v>
      </c>
      <c r="N676" t="str" cm="1">
        <f t="array" ref="N676">_xlfn.TEXTJOIN(", ", TRUE, _xlfn.UNIQUE(_xlfn.FILTERXML("&lt;t&gt;&lt;s&gt;" &amp; SUBSTITUTE(_xlfn.TEXTJOIN(", ", TRUE, _xlfn.UNIQUE(_xlfn._xlws.FILTER(IFERROR(VLOOKUP(LEFT(_xlfn.TEXTSPLIT(L676, ", "), FIND("-", _xlfn.TEXTSPLIT(L676, ", ")) - 1), Index!$F$8:$G$13, 2, FALSE), ""), IFERROR(VLOOKUP(LEFT(_xlfn.TEXTSPLIT(L676, ", "), FIND("-", _xlfn.TEXTSPLIT(L676, ", ")) - 1), Index!$F$8:$G$13, 2, FALSE), "") &lt;&gt; ""))), ", ", "&lt;/s&gt;&lt;s&gt;") &amp; "&lt;/s&gt;&lt;/t&gt;", "//s[normalize-space()]")))</f>
        <v>Intelligent Production, Smart Data Usage</v>
      </c>
      <c r="O676" t="str" cm="1">
        <f t="array" ref="O676">IFERROR(INDEX(Index!$C$8:$C$58, MATCH(TRUE, ISNUMBER(SEARCH(Index!$C$8:$C$58, Articles_collection_modified!A676)), 0)), "")</f>
        <v>IPr-4</v>
      </c>
      <c r="P676" t="str">
        <f>IFERROR(VLOOKUP(LEFT(O676, FIND("-", O676)-1), Index!$F$8:$G$13, 2, FALSE), "Not Found")</f>
        <v>Intelligent Production</v>
      </c>
      <c r="Q676" t="str">
        <f>IFERROR(VLOOKUP(O676, Index!$C$8:$D$58, 2, FALSE), "Not Found")</f>
        <v>Autonomus Intralofistic</v>
      </c>
    </row>
    <row r="677" spans="1:17" x14ac:dyDescent="0.3">
      <c r="A677" t="str">
        <f>LEFT(Articles_collection_modified!A677, FIND(",", Articles_collection_modified!A677) - 1)</f>
        <v>JCB Showcases Agricultural Solutions at National Farm Show : CEG</v>
      </c>
      <c r="B677" t="str">
        <f>MID(Articles_collection_modified!A677, FIND(",", Articles_collection_modified!A677) + 1, FIND(",", Articles_collection_modified!A677, FIND(",", Articles_collection_modified!A677) + 1) - FIND(",", Articles_collection_modified!A677) - 1)</f>
        <v>https://www.constructionequipmentguide.com/jcb-showcases-purpose-built-agricultural-solutions-at-national-farm-machinery-show/67165</v>
      </c>
      <c r="C677" t="str">
        <f>IF(ISNUMBER(FIND(", vol",Articles_collection_modified!A677)), MID(Articles_collection_modified!A677, FIND(", vol", Articles_collection_modified!A677) + 5, FIND(",", Articles_collection_modified!A677, FIND(", vol", Articles_collection_modified!A677) + 5) - FIND(", vol", Articles_collection_modified!A677) - 5), MID(Articles_collection_modified!A677, FIND(",vol", Articles_collection_modified!A677) + 4, FIND(",", Articles_collection_modified!A677, FIND(",vol", Articles_collection_modified!A677) + 4) - FIND(",vol",Articles_collection_modified!A677) - 4))</f>
        <v>8</v>
      </c>
      <c r="D677" t="str">
        <f>IF(ISNUMBER(FIND(", 20", Articles_collection_modified!A677)), MID(Articles_collection_modified!A677, FIND(", 20", Articles_collection_modified!A677) + 2, FIND(",", Articles_collection_modified!A677, FIND(", 20", Articles_collection_modified!A677) + 2) - FIND(", 20", Articles_collection_modified!A677) - 2), MID(Articles_collection_modified!A677, FIND(",20", Articles_collection_modified!A677) + 1, FIND(",", Articles_collection_modified!A677, FIND(",20", Articles_collection_modified!A677) + 1) - FIND(",20", Articles_collection_modified!A677) - 1))</f>
        <v>2025-w06</v>
      </c>
      <c r="E677" t="str">
        <f t="shared" si="20"/>
        <v>2025</v>
      </c>
      <c r="F677" t="str">
        <f t="shared" si="21"/>
        <v>06</v>
      </c>
      <c r="G677" t="str" cm="1">
        <f t="array" ref="G677">_xlfn.TEXTJOIN(", ", TRUE, IF(ISNUMBER(SEARCH(Index!$A$8:$A$22, Articles_collection_modified!A677)), Index!$A$8:$A$22, ""))</f>
        <v>Mobile</v>
      </c>
      <c r="H677" t="str" cm="1">
        <f t="array" ref="H677">IFERROR(INDEX(Index!$A$8:$A$22, MATCH(TRUE, ISNUMBER(SEARCH(Index!$A$8:$A$22, Articles_collection_modified!A677)), 0)), "")</f>
        <v>Mobile</v>
      </c>
      <c r="I677" t="str" cm="1">
        <f t="array" ref="I677">IFERROR(INDEX(Index!$A$3:$A$5, MATCH(TRUE, ISNUMBER(SEARCH(Index!$A$3:$A$5, Articles_collection_modified!A677)), 0)), "")</f>
        <v>product release</v>
      </c>
      <c r="J677" t="str" cm="1">
        <f t="array" ref="J677">IFERROR(INDEX(Index!$A$25:$A$69, MATCH(TRUE, ISNUMBER(SEARCH(Index!$A$25:$A$69, Articles_collection_modified!A677)), 0)), "")</f>
        <v>System</v>
      </c>
      <c r="K677" t="str" cm="1">
        <f t="array" ref="K677">IFERROR(INDEX(Index!$C$3:$C$5, MATCH(TRUE, ISNUMBER(SEARCH(Index!$C$3:$C$5, Articles_collection_modified!A677)), 0)), "")</f>
        <v>H1</v>
      </c>
      <c r="L677" t="str" cm="1">
        <f t="array" ref="L677">_xlfn.TEXTJOIN(", ", TRUE, IF(ISNUMBER(SEARCH(Index!$C$8:$C$58, Articles_collection_modified!A677)), Index!$C$8:$C$58, ""))</f>
        <v>HA-3, HA-4</v>
      </c>
      <c r="M677" t="str" cm="1">
        <f t="array" ref="M677">_xlfn.TEXTJOIN(", ", TRUE, IFERROR(VLOOKUP(_xlfn.TEXTSPLIT(L677, ", "), Index!$C$8:$D$58, 2, FALSE), ""))</f>
        <v>Smart Farming, Autonomous Material Handling</v>
      </c>
      <c r="N677" t="str" cm="1">
        <f t="array" ref="N677">_xlfn.TEXTJOIN(", ", TRUE, _xlfn.UNIQUE(_xlfn.FILTERXML("&lt;t&gt;&lt;s&gt;" &amp; SUBSTITUTE(_xlfn.TEXTJOIN(", ", TRUE, _xlfn.UNIQUE(_xlfn._xlws.FILTER(IFERROR(VLOOKUP(LEFT(_xlfn.TEXTSPLIT(L677, ", "), FIND("-", _xlfn.TEXTSPLIT(L677, ", ")) - 1), Index!$F$8:$G$13, 2, FALSE), ""), IFERROR(VLOOKUP(LEFT(_xlfn.TEXTSPLIT(L677, ", "), FIND("-", _xlfn.TEXTSPLIT(L677, ", ")) - 1), Index!$F$8:$G$13, 2, FALSE), "") &lt;&gt; ""))), ", ", "&lt;/s&gt;&lt;s&gt;") &amp; "&lt;/s&gt;&lt;/t&gt;", "//s[normalize-space()]")))</f>
        <v>Hydraulic Applications Ecosystem</v>
      </c>
      <c r="O677" t="str" cm="1">
        <f t="array" ref="O677">IFERROR(INDEX(Index!$C$8:$C$58, MATCH(TRUE, ISNUMBER(SEARCH(Index!$C$8:$C$58, Articles_collection_modified!A677)), 0)), "")</f>
        <v>HA-3</v>
      </c>
      <c r="P677" t="str">
        <f>IFERROR(VLOOKUP(LEFT(O677, FIND("-", O677)-1), Index!$F$8:$G$13, 2, FALSE), "Not Found")</f>
        <v>Hydraulic Applications Ecosystem</v>
      </c>
      <c r="Q677" t="str">
        <f>IFERROR(VLOOKUP(O677, Index!$C$8:$D$58, 2, FALSE), "Not Found")</f>
        <v>Smart Farming</v>
      </c>
    </row>
    <row r="678" spans="1:17" x14ac:dyDescent="0.3">
      <c r="A678" t="str">
        <f>LEFT(Articles_collection_modified!A678, FIND(",", Articles_collection_modified!A678) - 1)</f>
        <v>Intelligenter Service mit Hydraulic Hub</v>
      </c>
      <c r="B678" t="str">
        <f>MID(Articles_collection_modified!A678, FIND(",", Articles_collection_modified!A678) + 1, FIND(",", Articles_collection_modified!A678, FIND(",", Articles_collection_modified!A678) + 1) - FIND(",", Articles_collection_modified!A678) - 1)</f>
        <v>https://www.oup-fluidtechnik.de/intelligenter-service-mit-hydraulic-hub/</v>
      </c>
      <c r="C678" t="str">
        <f>IF(ISNUMBER(FIND(", vol",Articles_collection_modified!A678)), MID(Articles_collection_modified!A678, FIND(", vol", Articles_collection_modified!A678) + 5, FIND(",", Articles_collection_modified!A678, FIND(", vol", Articles_collection_modified!A678) + 5) - FIND(", vol", Articles_collection_modified!A678) - 5), MID(Articles_collection_modified!A678, FIND(",vol", Articles_collection_modified!A678) + 4, FIND(",", Articles_collection_modified!A678, FIND(",vol", Articles_collection_modified!A678) + 4) - FIND(",vol",Articles_collection_modified!A678) - 4))</f>
        <v>8</v>
      </c>
      <c r="D678" t="str">
        <f>IF(ISNUMBER(FIND(", 20", Articles_collection_modified!A678)), MID(Articles_collection_modified!A678, FIND(", 20", Articles_collection_modified!A678) + 2, FIND(",", Articles_collection_modified!A678, FIND(", 20", Articles_collection_modified!A678) + 2) - FIND(", 20", Articles_collection_modified!A678) - 2), MID(Articles_collection_modified!A678, FIND(",20", Articles_collection_modified!A678) + 1, FIND(",", Articles_collection_modified!A678, FIND(",20", Articles_collection_modified!A678) + 1) - FIND(",20", Articles_collection_modified!A678) - 1))</f>
        <v>2025-w06</v>
      </c>
      <c r="E678" t="str">
        <f t="shared" si="20"/>
        <v>2025</v>
      </c>
      <c r="F678" t="str">
        <f t="shared" si="21"/>
        <v>06</v>
      </c>
      <c r="G678" t="str" cm="1">
        <f t="array" ref="G678">_xlfn.TEXTJOIN(", ", TRUE, IF(ISNUMBER(SEARCH(Index!$A$8:$A$22, Articles_collection_modified!A678)), Index!$A$8:$A$22, ""))</f>
        <v>Hydraulics</v>
      </c>
      <c r="H678" t="str" cm="1">
        <f t="array" ref="H678">IFERROR(INDEX(Index!$A$8:$A$22, MATCH(TRUE, ISNUMBER(SEARCH(Index!$A$8:$A$22, Articles_collection_modified!A678)), 0)), "")</f>
        <v>Hydraulics</v>
      </c>
      <c r="I678" t="str" cm="1">
        <f t="array" ref="I678">IFERROR(INDEX(Index!$A$3:$A$5, MATCH(TRUE, ISNUMBER(SEARCH(Index!$A$3:$A$5, Articles_collection_modified!A678)), 0)), "")</f>
        <v>product release</v>
      </c>
      <c r="J678" t="str" cm="1">
        <f t="array" ref="J678">IFERROR(INDEX(Index!$A$25:$A$69, MATCH(TRUE, ISNUMBER(SEARCH(Index!$A$25:$A$69, Articles_collection_modified!A678)), 0)), "")</f>
        <v>Service</v>
      </c>
      <c r="K678" t="str" cm="1">
        <f t="array" ref="K678">IFERROR(INDEX(Index!$C$3:$C$5, MATCH(TRUE, ISNUMBER(SEARCH(Index!$C$3:$C$5, Articles_collection_modified!A678)), 0)), "")</f>
        <v>H1</v>
      </c>
      <c r="L678" t="str" cm="1">
        <f t="array" ref="L678">_xlfn.TEXTJOIN(", ", TRUE, IF(ISNUMBER(SEARCH(Index!$C$8:$C$58, Articles_collection_modified!A678)), Index!$C$8:$C$58, ""))</f>
        <v>NB-1</v>
      </c>
      <c r="M678" t="str" cm="1">
        <f t="array" ref="M678">_xlfn.TEXTJOIN(", ", TRUE, IFERROR(VLOOKUP(_xlfn.TEXTSPLIT(L678, ", "), Index!$C$8:$D$58, 2, FALSE), ""))</f>
        <v>Digital Platforms &amp; Marketplaces</v>
      </c>
      <c r="N678" t="str" cm="1">
        <f t="array" ref="N678">_xlfn.TEXTJOIN(", ", TRUE, _xlfn.UNIQUE(_xlfn.FILTERXML("&lt;t&gt;&lt;s&gt;" &amp; SUBSTITUTE(_xlfn.TEXTJOIN(", ", TRUE, _xlfn.UNIQUE(_xlfn._xlws.FILTER(IFERROR(VLOOKUP(LEFT(_xlfn.TEXTSPLIT(L678, ", "), FIND("-", _xlfn.TEXTSPLIT(L678, ", ")) - 1), Index!$F$8:$G$13, 2, FALSE), ""), IFERROR(VLOOKUP(LEFT(_xlfn.TEXTSPLIT(L678, ", "), FIND("-", _xlfn.TEXTSPLIT(L678, ", ")) - 1), Index!$F$8:$G$13, 2, FALSE), "") &lt;&gt; ""))), ", ", "&lt;/s&gt;&lt;s&gt;") &amp; "&lt;/s&gt;&lt;/t&gt;", "//s[normalize-space()]")))</f>
        <v>New Business</v>
      </c>
      <c r="O678" t="str" cm="1">
        <f t="array" ref="O678">IFERROR(INDEX(Index!$C$8:$C$58, MATCH(TRUE, ISNUMBER(SEARCH(Index!$C$8:$C$58, Articles_collection_modified!A678)), 0)), "")</f>
        <v>NB-1</v>
      </c>
      <c r="P678" t="str">
        <f>IFERROR(VLOOKUP(LEFT(O678, FIND("-", O678)-1), Index!$F$8:$G$13, 2, FALSE), "Not Found")</f>
        <v>New Business</v>
      </c>
      <c r="Q678" t="str">
        <f>IFERROR(VLOOKUP(O678, Index!$C$8:$D$58, 2, FALSE), "Not Found")</f>
        <v>Digital Platforms &amp; Marketplaces</v>
      </c>
    </row>
    <row r="679" spans="1:17" x14ac:dyDescent="0.3">
      <c r="A679" t="str">
        <f>LEFT(Articles_collection_modified!A679, FIND(",", Articles_collection_modified!A679) - 1)</f>
        <v>Stardust Power Breaks Ground in Oklahoma On $1.2B Lithium Refinery : CEG</v>
      </c>
      <c r="B679" t="str">
        <f>MID(Articles_collection_modified!A679, FIND(",", Articles_collection_modified!A679) + 1, FIND(",", Articles_collection_modified!A679, FIND(",", Articles_collection_modified!A679) + 1) - FIND(",", Articles_collection_modified!A679) - 1)</f>
        <v>https://www.constructionequipmentguide.com/stardust-power-breaks-ground-in-oklahoma-on-12b-lithium-refinery/67178</v>
      </c>
      <c r="C679" t="str">
        <f>IF(ISNUMBER(FIND(", vol",Articles_collection_modified!A679)), MID(Articles_collection_modified!A679, FIND(", vol", Articles_collection_modified!A679) + 5, FIND(",", Articles_collection_modified!A679, FIND(", vol", Articles_collection_modified!A679) + 5) - FIND(", vol", Articles_collection_modified!A679) - 5), MID(Articles_collection_modified!A679, FIND(",vol", Articles_collection_modified!A679) + 4, FIND(",", Articles_collection_modified!A679, FIND(",vol", Articles_collection_modified!A679) + 4) - FIND(",vol",Articles_collection_modified!A679) - 4))</f>
        <v>8</v>
      </c>
      <c r="D679" t="str">
        <f>IF(ISNUMBER(FIND(", 20", Articles_collection_modified!A679)), MID(Articles_collection_modified!A679, FIND(", 20", Articles_collection_modified!A679) + 2, FIND(",", Articles_collection_modified!A679, FIND(", 20", Articles_collection_modified!A679) + 2) - FIND(", 20", Articles_collection_modified!A679) - 2), MID(Articles_collection_modified!A679, FIND(",20", Articles_collection_modified!A679) + 1, FIND(",", Articles_collection_modified!A679, FIND(",20", Articles_collection_modified!A679) + 1) - FIND(",20", Articles_collection_modified!A679) - 1))</f>
        <v>2025-w06</v>
      </c>
      <c r="E679" t="str">
        <f t="shared" si="20"/>
        <v>2025</v>
      </c>
      <c r="F679" t="str">
        <f t="shared" si="21"/>
        <v>06</v>
      </c>
      <c r="G679" t="str" cm="1">
        <f t="array" ref="G679">_xlfn.TEXTJOIN(", ", TRUE, IF(ISNUMBER(SEARCH(Index!$A$8:$A$22, Articles_collection_modified!A679)), Index!$A$8:$A$22, ""))</f>
        <v>Battery, Electrification</v>
      </c>
      <c r="H679" t="str" cm="1">
        <f t="array" ref="H679">IFERROR(INDEX(Index!$A$8:$A$22, MATCH(TRUE, ISNUMBER(SEARCH(Index!$A$8:$A$22, Articles_collection_modified!A679)), 0)), "")</f>
        <v>Battery</v>
      </c>
      <c r="I679" t="str" cm="1">
        <f t="array" ref="I679">IFERROR(INDEX(Index!$A$3:$A$5, MATCH(TRUE, ISNUMBER(SEARCH(Index!$A$3:$A$5, Articles_collection_modified!A679)), 0)), "")</f>
        <v>SEEP</v>
      </c>
      <c r="J679" t="str" cm="1">
        <f t="array" ref="J679">IFERROR(INDEX(Index!$A$25:$A$69, MATCH(TRUE, ISNUMBER(SEARCH(Index!$A$25:$A$69, Articles_collection_modified!A679)), 0)), "")</f>
        <v>market development</v>
      </c>
      <c r="K679" t="str" cm="1">
        <f t="array" ref="K679">IFERROR(INDEX(Index!$C$3:$C$5, MATCH(TRUE, ISNUMBER(SEARCH(Index!$C$3:$C$5, Articles_collection_modified!A679)), 0)), "")</f>
        <v>H2</v>
      </c>
      <c r="L679" t="str" cm="1">
        <f t="array" ref="L679">_xlfn.TEXTJOIN(", ", TRUE, IF(ISNUMBER(SEARCH(Index!$C$8:$C$58, Articles_collection_modified!A679)), Index!$C$8:$C$58, ""))</f>
        <v>ES-2</v>
      </c>
      <c r="M679" t="str" cm="1">
        <f t="array" ref="M679">_xlfn.TEXTJOIN(", ", TRUE, IFERROR(VLOOKUP(_xlfn.TEXTSPLIT(L679, ", "), Index!$C$8:$D$58, 2, FALSE), ""))</f>
        <v>Enhanced Emission Policy</v>
      </c>
      <c r="N679" t="str" cm="1">
        <f t="array" ref="N679">_xlfn.TEXTJOIN(", ", TRUE, _xlfn.UNIQUE(_xlfn.FILTERXML("&lt;t&gt;&lt;s&gt;" &amp; SUBSTITUTE(_xlfn.TEXTJOIN(", ", TRUE, _xlfn.UNIQUE(_xlfn._xlws.FILTER(IFERROR(VLOOKUP(LEFT(_xlfn.TEXTSPLIT(L679, ", "), FIND("-", _xlfn.TEXTSPLIT(L679, ", ")) - 1), Index!$F$8:$G$13, 2, FALSE), ""), IFERROR(VLOOKUP(LEFT(_xlfn.TEXTSPLIT(L679, ", "), FIND("-", _xlfn.TEXTSPLIT(L679, ", ")) - 1), Index!$F$8:$G$13, 2, FALSE), "") &lt;&gt; ""))), ", ", "&lt;/s&gt;&lt;s&gt;") &amp; "&lt;/s&gt;&lt;/t&gt;", "//s[normalize-space()]")))</f>
        <v>Ecological Sustainability</v>
      </c>
      <c r="O679" t="str" cm="1">
        <f t="array" ref="O679">IFERROR(INDEX(Index!$C$8:$C$58, MATCH(TRUE, ISNUMBER(SEARCH(Index!$C$8:$C$58, Articles_collection_modified!A679)), 0)), "")</f>
        <v>ES-2</v>
      </c>
      <c r="P679" t="str">
        <f>IFERROR(VLOOKUP(LEFT(O679, FIND("-", O679)-1), Index!$F$8:$G$13, 2, FALSE), "Not Found")</f>
        <v>Ecological Sustainability</v>
      </c>
      <c r="Q679" t="str">
        <f>IFERROR(VLOOKUP(O679, Index!$C$8:$D$58, 2, FALSE), "Not Found")</f>
        <v>Enhanced Emission Policy</v>
      </c>
    </row>
    <row r="680" spans="1:17" x14ac:dyDescent="0.3">
      <c r="A680" t="str">
        <f>LEFT(Articles_collection_modified!A680, FIND(",", Articles_collection_modified!A680) - 1)</f>
        <v>Mecbo America Launches Scorpion Concrete Crawler Boom : CEG</v>
      </c>
      <c r="B680" t="str">
        <f>MID(Articles_collection_modified!A680, FIND(",", Articles_collection_modified!A680) + 1, FIND(",", Articles_collection_modified!A680, FIND(",", Articles_collection_modified!A680) + 1) - FIND(",", Articles_collection_modified!A680) - 1)</f>
        <v>https://www.constructionequipmentguide.com/mecbo-america-launches-scorpion-concrete-crawler-boom/67180</v>
      </c>
      <c r="C680" t="str">
        <f>IF(ISNUMBER(FIND(", vol",Articles_collection_modified!A680)), MID(Articles_collection_modified!A680, FIND(", vol", Articles_collection_modified!A680) + 5, FIND(",", Articles_collection_modified!A680, FIND(", vol", Articles_collection_modified!A680) + 5) - FIND(", vol", Articles_collection_modified!A680) - 5), MID(Articles_collection_modified!A680, FIND(",vol", Articles_collection_modified!A680) + 4, FIND(",", Articles_collection_modified!A680, FIND(",vol", Articles_collection_modified!A680) + 4) - FIND(",vol",Articles_collection_modified!A680) - 4))</f>
        <v>8</v>
      </c>
      <c r="D680" t="str">
        <f>IF(ISNUMBER(FIND(", 20", Articles_collection_modified!A680)), MID(Articles_collection_modified!A680, FIND(", 20", Articles_collection_modified!A680) + 2, FIND(",", Articles_collection_modified!A680, FIND(", 20", Articles_collection_modified!A680) + 2) - FIND(", 20", Articles_collection_modified!A680) - 2), MID(Articles_collection_modified!A680, FIND(",20", Articles_collection_modified!A680) + 1, FIND(",", Articles_collection_modified!A680, FIND(",20", Articles_collection_modified!A680) + 1) - FIND(",20", Articles_collection_modified!A680) - 1))</f>
        <v>2025-w06</v>
      </c>
      <c r="E680" t="str">
        <f t="shared" si="20"/>
        <v>2025</v>
      </c>
      <c r="F680" t="str">
        <f t="shared" si="21"/>
        <v>06</v>
      </c>
      <c r="G680" t="str" cm="1">
        <f t="array" ref="G680">_xlfn.TEXTJOIN(", ", TRUE, IF(ISNUMBER(SEARCH(Index!$A$8:$A$22, Articles_collection_modified!A680)), Index!$A$8:$A$22, ""))</f>
        <v>Mobile</v>
      </c>
      <c r="H680" t="str" cm="1">
        <f t="array" ref="H680">IFERROR(INDEX(Index!$A$8:$A$22, MATCH(TRUE, ISNUMBER(SEARCH(Index!$A$8:$A$22, Articles_collection_modified!A680)), 0)), "")</f>
        <v>Mobile</v>
      </c>
      <c r="I680" t="str" cm="1">
        <f t="array" ref="I680">IFERROR(INDEX(Index!$A$3:$A$5, MATCH(TRUE, ISNUMBER(SEARCH(Index!$A$3:$A$5, Articles_collection_modified!A680)), 0)), "")</f>
        <v>product release</v>
      </c>
      <c r="J680" t="str" cm="1">
        <f t="array" ref="J680">IFERROR(INDEX(Index!$A$25:$A$69, MATCH(TRUE, ISNUMBER(SEARCH(Index!$A$25:$A$69, Articles_collection_modified!A680)), 0)), "")</f>
        <v>System</v>
      </c>
      <c r="K680" t="str" cm="1">
        <f t="array" ref="K680">IFERROR(INDEX(Index!$C$3:$C$5, MATCH(TRUE, ISNUMBER(SEARCH(Index!$C$3:$C$5, Articles_collection_modified!A680)), 0)), "")</f>
        <v>H1</v>
      </c>
      <c r="L680" t="str" cm="1">
        <f t="array" ref="L680">_xlfn.TEXTJOIN(", ", TRUE, IF(ISNUMBER(SEARCH(Index!$C$8:$C$58, Articles_collection_modified!A680)), Index!$C$8:$C$58, ""))</f>
        <v>HA-1</v>
      </c>
      <c r="M680" t="str" cm="1">
        <f t="array" ref="M680">_xlfn.TEXTJOIN(", ", TRUE, IFERROR(VLOOKUP(_xlfn.TEXTSPLIT(L680, ", "), Index!$C$8:$D$58, 2, FALSE), ""))</f>
        <v>Green &amp; Connected Construction site</v>
      </c>
      <c r="N680" t="str" cm="1">
        <f t="array" ref="N680">_xlfn.TEXTJOIN(", ", TRUE, _xlfn.UNIQUE(_xlfn.FILTERXML("&lt;t&gt;&lt;s&gt;" &amp; SUBSTITUTE(_xlfn.TEXTJOIN(", ", TRUE, _xlfn.UNIQUE(_xlfn._xlws.FILTER(IFERROR(VLOOKUP(LEFT(_xlfn.TEXTSPLIT(L680, ", "), FIND("-", _xlfn.TEXTSPLIT(L680, ", ")) - 1), Index!$F$8:$G$13, 2, FALSE), ""), IFERROR(VLOOKUP(LEFT(_xlfn.TEXTSPLIT(L680, ", "), FIND("-", _xlfn.TEXTSPLIT(L680, ", ")) - 1), Index!$F$8:$G$13, 2, FALSE), "") &lt;&gt; ""))), ", ", "&lt;/s&gt;&lt;s&gt;") &amp; "&lt;/s&gt;&lt;/t&gt;", "//s[normalize-space()]")))</f>
        <v>Hydraulic Applications Ecosystem</v>
      </c>
      <c r="O680" t="str" cm="1">
        <f t="array" ref="O680">IFERROR(INDEX(Index!$C$8:$C$58, MATCH(TRUE, ISNUMBER(SEARCH(Index!$C$8:$C$58, Articles_collection_modified!A680)), 0)), "")</f>
        <v>HA-1</v>
      </c>
      <c r="P680" t="str">
        <f>IFERROR(VLOOKUP(LEFT(O680, FIND("-", O680)-1), Index!$F$8:$G$13, 2, FALSE), "Not Found")</f>
        <v>Hydraulic Applications Ecosystem</v>
      </c>
      <c r="Q680" t="str">
        <f>IFERROR(VLOOKUP(O680, Index!$C$8:$D$58, 2, FALSE), "Not Found")</f>
        <v>Green &amp; Connected Construction site</v>
      </c>
    </row>
    <row r="681" spans="1:17" x14ac:dyDescent="0.3">
      <c r="A681" t="str">
        <f>LEFT(Articles_collection_modified!A681, FIND(",", Articles_collection_modified!A681) - 1)</f>
        <v>RCT enables multiple machine control at Pilbara mine</v>
      </c>
      <c r="B681" t="str">
        <f>MID(Articles_collection_modified!A681, FIND(",", Articles_collection_modified!A681) + 1, FIND(",", Articles_collection_modified!A681, FIND(",", Articles_collection_modified!A681) + 1) - FIND(",", Articles_collection_modified!A681) - 1)</f>
        <v>https://im-mining.com/2025/02/06/rcts-custom-automation-successfully-deployed-on-excavators-in-the-pilbara/</v>
      </c>
      <c r="C681" t="str">
        <f>IF(ISNUMBER(FIND(", vol",Articles_collection_modified!A681)), MID(Articles_collection_modified!A681, FIND(", vol", Articles_collection_modified!A681) + 5, FIND(",", Articles_collection_modified!A681, FIND(", vol", Articles_collection_modified!A681) + 5) - FIND(", vol", Articles_collection_modified!A681) - 5), MID(Articles_collection_modified!A681, FIND(",vol", Articles_collection_modified!A681) + 4, FIND(",", Articles_collection_modified!A681, FIND(",vol", Articles_collection_modified!A681) + 4) - FIND(",vol",Articles_collection_modified!A681) - 4))</f>
        <v>8</v>
      </c>
      <c r="D681" t="str">
        <f>IF(ISNUMBER(FIND(", 20", Articles_collection_modified!A681)), MID(Articles_collection_modified!A681, FIND(", 20", Articles_collection_modified!A681) + 2, FIND(",", Articles_collection_modified!A681, FIND(", 20", Articles_collection_modified!A681) + 2) - FIND(", 20", Articles_collection_modified!A681) - 2), MID(Articles_collection_modified!A681, FIND(",20", Articles_collection_modified!A681) + 1, FIND(",", Articles_collection_modified!A681, FIND(",20", Articles_collection_modified!A681) + 1) - FIND(",20", Articles_collection_modified!A681) - 1))</f>
        <v>2025-w06</v>
      </c>
      <c r="E681" t="str">
        <f t="shared" si="20"/>
        <v>2025</v>
      </c>
      <c r="F681" t="str">
        <f t="shared" si="21"/>
        <v>06</v>
      </c>
      <c r="G681" t="str" cm="1">
        <f t="array" ref="G681">_xlfn.TEXTJOIN(", ", TRUE, IF(ISNUMBER(SEARCH(Index!$A$8:$A$22, Articles_collection_modified!A681)), Index!$A$8:$A$22, ""))</f>
        <v>Mobile</v>
      </c>
      <c r="H681" t="str" cm="1">
        <f t="array" ref="H681">IFERROR(INDEX(Index!$A$8:$A$22, MATCH(TRUE, ISNUMBER(SEARCH(Index!$A$8:$A$22, Articles_collection_modified!A681)), 0)), "")</f>
        <v>Mobile</v>
      </c>
      <c r="I681" t="str" cm="1">
        <f t="array" ref="I681">IFERROR(INDEX(Index!$A$3:$A$5, MATCH(TRUE, ISNUMBER(SEARCH(Index!$A$3:$A$5, Articles_collection_modified!A681)), 0)), "")</f>
        <v>Technology</v>
      </c>
      <c r="J681" t="str" cm="1">
        <f t="array" ref="J681">IFERROR(INDEX(Index!$A$25:$A$69, MATCH(TRUE, ISNUMBER(SEARCH(Index!$A$25:$A$69, Articles_collection_modified!A681)), 0)), "")</f>
        <v>Automation</v>
      </c>
      <c r="K681" t="str" cm="1">
        <f t="array" ref="K681">IFERROR(INDEX(Index!$C$3:$C$5, MATCH(TRUE, ISNUMBER(SEARCH(Index!$C$3:$C$5, Articles_collection_modified!A681)), 0)), "")</f>
        <v>H1</v>
      </c>
      <c r="L681" t="str" cm="1">
        <f t="array" ref="L681">_xlfn.TEXTJOIN(", ", TRUE, IF(ISNUMBER(SEARCH(Index!$C$8:$C$58, Articles_collection_modified!A681)), Index!$C$8:$C$58, ""))</f>
        <v>HA-8</v>
      </c>
      <c r="M681" t="str" cm="1">
        <f t="array" ref="M681">_xlfn.TEXTJOIN(", ", TRUE, IFERROR(VLOOKUP(_xlfn.TEXTSPLIT(L681, ", "), Index!$C$8:$D$58, 2, FALSE), ""))</f>
        <v>Sustainable Mining</v>
      </c>
      <c r="N681" t="str" cm="1">
        <f t="array" ref="N681">_xlfn.TEXTJOIN(", ", TRUE, _xlfn.UNIQUE(_xlfn.FILTERXML("&lt;t&gt;&lt;s&gt;" &amp; SUBSTITUTE(_xlfn.TEXTJOIN(", ", TRUE, _xlfn.UNIQUE(_xlfn._xlws.FILTER(IFERROR(VLOOKUP(LEFT(_xlfn.TEXTSPLIT(L681, ", "), FIND("-", _xlfn.TEXTSPLIT(L681, ", ")) - 1), Index!$F$8:$G$13, 2, FALSE), ""), IFERROR(VLOOKUP(LEFT(_xlfn.TEXTSPLIT(L681, ", "), FIND("-", _xlfn.TEXTSPLIT(L681, ", ")) - 1), Index!$F$8:$G$13, 2, FALSE), "") &lt;&gt; ""))), ", ", "&lt;/s&gt;&lt;s&gt;") &amp; "&lt;/s&gt;&lt;/t&gt;", "//s[normalize-space()]")))</f>
        <v>Hydraulic Applications Ecosystem</v>
      </c>
      <c r="O681" t="str" cm="1">
        <f t="array" ref="O681">IFERROR(INDEX(Index!$C$8:$C$58, MATCH(TRUE, ISNUMBER(SEARCH(Index!$C$8:$C$58, Articles_collection_modified!A681)), 0)), "")</f>
        <v>HA-8</v>
      </c>
      <c r="P681" t="str">
        <f>IFERROR(VLOOKUP(LEFT(O681, FIND("-", O681)-1), Index!$F$8:$G$13, 2, FALSE), "Not Found")</f>
        <v>Hydraulic Applications Ecosystem</v>
      </c>
      <c r="Q681" t="str">
        <f>IFERROR(VLOOKUP(O681, Index!$C$8:$D$58, 2, FALSE), "Not Found")</f>
        <v>Sustainable Mining</v>
      </c>
    </row>
    <row r="682" spans="1:17" x14ac:dyDescent="0.3">
      <c r="A682" t="str">
        <f>LEFT(Articles_collection_modified!A682, FIND(",", Articles_collection_modified!A682) - 1)</f>
        <v>JLG unveils new Aviation Package for ES2646 electric-drive scissor lifts | Industrial Vehicle Technology International</v>
      </c>
      <c r="B682" t="str">
        <f>MID(Articles_collection_modified!A682, FIND(",", Articles_collection_modified!A682) + 1, FIND(",", Articles_collection_modified!A682, FIND(",", Articles_collection_modified!A682) + 1) - FIND(",", Articles_collection_modified!A682) - 1)</f>
        <v>https://www.ivtinternational.com/news/safety/jlg-unveils-new-aviation-package-for-es2646-electric-drive-scissor-lifts.html</v>
      </c>
      <c r="C682" t="str">
        <f>IF(ISNUMBER(FIND(", vol",Articles_collection_modified!A682)), MID(Articles_collection_modified!A682, FIND(", vol", Articles_collection_modified!A682) + 5, FIND(",", Articles_collection_modified!A682, FIND(", vol", Articles_collection_modified!A682) + 5) - FIND(", vol", Articles_collection_modified!A682) - 5), MID(Articles_collection_modified!A682, FIND(",vol", Articles_collection_modified!A682) + 4, FIND(",", Articles_collection_modified!A682, FIND(",vol", Articles_collection_modified!A682) + 4) - FIND(",vol",Articles_collection_modified!A682) - 4))</f>
        <v>8</v>
      </c>
      <c r="D682" t="str">
        <f>IF(ISNUMBER(FIND(", 20", Articles_collection_modified!A682)), MID(Articles_collection_modified!A682, FIND(", 20", Articles_collection_modified!A682) + 2, FIND(",", Articles_collection_modified!A682, FIND(", 20", Articles_collection_modified!A682) + 2) - FIND(", 20", Articles_collection_modified!A682) - 2), MID(Articles_collection_modified!A682, FIND(",20", Articles_collection_modified!A682) + 1, FIND(",", Articles_collection_modified!A682, FIND(",20", Articles_collection_modified!A682) + 1) - FIND(",20", Articles_collection_modified!A682) - 1))</f>
        <v>2025-w06</v>
      </c>
      <c r="E682" t="str">
        <f t="shared" si="20"/>
        <v>2025</v>
      </c>
      <c r="F682" t="str">
        <f t="shared" si="21"/>
        <v>06</v>
      </c>
      <c r="G682" t="str" cm="1">
        <f t="array" ref="G682">_xlfn.TEXTJOIN(", ", TRUE, IF(ISNUMBER(SEARCH(Index!$A$8:$A$22, Articles_collection_modified!A682)), Index!$A$8:$A$22, ""))</f>
        <v>Mobile, Sensors</v>
      </c>
      <c r="H682" t="str" cm="1">
        <f t="array" ref="H682">IFERROR(INDEX(Index!$A$8:$A$22, MATCH(TRUE, ISNUMBER(SEARCH(Index!$A$8:$A$22, Articles_collection_modified!A682)), 0)), "")</f>
        <v>Mobile</v>
      </c>
      <c r="I682" t="str" cm="1">
        <f t="array" ref="I682">IFERROR(INDEX(Index!$A$3:$A$5, MATCH(TRUE, ISNUMBER(SEARCH(Index!$A$3:$A$5, Articles_collection_modified!A682)), 0)), "")</f>
        <v>product release</v>
      </c>
      <c r="J682" t="str" cm="1">
        <f t="array" ref="J682">IFERROR(INDEX(Index!$A$25:$A$69, MATCH(TRUE, ISNUMBER(SEARCH(Index!$A$25:$A$69, Articles_collection_modified!A682)), 0)), "")</f>
        <v>System</v>
      </c>
      <c r="K682" t="str" cm="1">
        <f t="array" ref="K682">IFERROR(INDEX(Index!$C$3:$C$5, MATCH(TRUE, ISNUMBER(SEARCH(Index!$C$3:$C$5, Articles_collection_modified!A682)), 0)), "")</f>
        <v>H1</v>
      </c>
      <c r="L682" t="str" cm="1">
        <f t="array" ref="L682">_xlfn.TEXTJOIN(", ", TRUE, IF(ISNUMBER(SEARCH(Index!$C$8:$C$58, Articles_collection_modified!A682)), Index!$C$8:$C$58, ""))</f>
        <v>HA-4, IPr-4</v>
      </c>
      <c r="M682" t="str" cm="1">
        <f t="array" ref="M682">_xlfn.TEXTJOIN(", ", TRUE, IFERROR(VLOOKUP(_xlfn.TEXTSPLIT(L682, ", "), Index!$C$8:$D$58, 2, FALSE), ""))</f>
        <v>Autonomous Material Handling, Autonomus Intralofistic</v>
      </c>
      <c r="N682" t="str" cm="1">
        <f t="array" ref="N682">_xlfn.TEXTJOIN(", ", TRUE, _xlfn.UNIQUE(_xlfn.FILTERXML("&lt;t&gt;&lt;s&gt;" &amp; SUBSTITUTE(_xlfn.TEXTJOIN(", ", TRUE, _xlfn.UNIQUE(_xlfn._xlws.FILTER(IFERROR(VLOOKUP(LEFT(_xlfn.TEXTSPLIT(L682, ", "), FIND("-", _xlfn.TEXTSPLIT(L682, ", ")) - 1), Index!$F$8:$G$13, 2, FALSE), ""), IFERROR(VLOOKUP(LEFT(_xlfn.TEXTSPLIT(L682, ", "), FIND("-", _xlfn.TEXTSPLIT(L682, ", ")) - 1), Index!$F$8:$G$13, 2, FALSE), "") &lt;&gt; ""))), ", ", "&lt;/s&gt;&lt;s&gt;") &amp; "&lt;/s&gt;&lt;/t&gt;", "//s[normalize-space()]")))</f>
        <v>Hydraulic Applications Ecosystem, Intelligent Production</v>
      </c>
      <c r="O682" t="str" cm="1">
        <f t="array" ref="O682">IFERROR(INDEX(Index!$C$8:$C$58, MATCH(TRUE, ISNUMBER(SEARCH(Index!$C$8:$C$58, Articles_collection_modified!A682)), 0)), "")</f>
        <v>HA-4</v>
      </c>
      <c r="P682" t="str">
        <f>IFERROR(VLOOKUP(LEFT(O682, FIND("-", O682)-1), Index!$F$8:$G$13, 2, FALSE), "Not Found")</f>
        <v>Hydraulic Applications Ecosystem</v>
      </c>
      <c r="Q682" t="str">
        <f>IFERROR(VLOOKUP(O682, Index!$C$8:$D$58, 2, FALSE), "Not Found")</f>
        <v>Autonomous Material Handling</v>
      </c>
    </row>
    <row r="683" spans="1:17" x14ac:dyDescent="0.3">
      <c r="A683" t="str">
        <f>LEFT(Articles_collection_modified!A683, FIND(",", Articles_collection_modified!A683) - 1)</f>
        <v>National Highways plans first major road built with all zero-emission vehicles | Industrial Vehicle Technology International</v>
      </c>
      <c r="B683" t="str">
        <f>MID(Articles_collection_modified!A683, FIND(",", Articles_collection_modified!A683) + 1, FIND(",", Articles_collection_modified!A683, FIND(",", Articles_collection_modified!A683) + 1) - FIND(",", Articles_collection_modified!A683) - 1)</f>
        <v>https://www.ivtinternational.com/news/hybrid-electric-vehicles/national-highways-reveals-first-zero-emission-construction-project-in-the-uk.html</v>
      </c>
      <c r="C683" t="str">
        <f>IF(ISNUMBER(FIND(", vol",Articles_collection_modified!A683)), MID(Articles_collection_modified!A683, FIND(", vol", Articles_collection_modified!A683) + 5, FIND(",", Articles_collection_modified!A683, FIND(", vol", Articles_collection_modified!A683) + 5) - FIND(", vol", Articles_collection_modified!A683) - 5), MID(Articles_collection_modified!A683, FIND(",vol", Articles_collection_modified!A683) + 4, FIND(",", Articles_collection_modified!A683, FIND(",vol", Articles_collection_modified!A683) + 4) - FIND(",vol",Articles_collection_modified!A683) - 4))</f>
        <v>8</v>
      </c>
      <c r="D683" t="str">
        <f>IF(ISNUMBER(FIND(", 20", Articles_collection_modified!A683)), MID(Articles_collection_modified!A683, FIND(", 20", Articles_collection_modified!A683) + 2, FIND(",", Articles_collection_modified!A683, FIND(", 20", Articles_collection_modified!A683) + 2) - FIND(", 20", Articles_collection_modified!A683) - 2), MID(Articles_collection_modified!A683, FIND(",20", Articles_collection_modified!A683) + 1, FIND(",", Articles_collection_modified!A683, FIND(",20", Articles_collection_modified!A683) + 1) - FIND(",20", Articles_collection_modified!A683) - 1))</f>
        <v>2025-w06</v>
      </c>
      <c r="E683" t="str">
        <f t="shared" si="20"/>
        <v>2025</v>
      </c>
      <c r="F683" t="str">
        <f t="shared" si="21"/>
        <v>06</v>
      </c>
      <c r="G683" t="str" cm="1">
        <f t="array" ref="G683">_xlfn.TEXTJOIN(", ", TRUE, IF(ISNUMBER(SEARCH(Index!$A$8:$A$22, Articles_collection_modified!A683)), Index!$A$8:$A$22, ""))</f>
        <v>Mobile, Sustainability</v>
      </c>
      <c r="H683" t="str" cm="1">
        <f t="array" ref="H683">IFERROR(INDEX(Index!$A$8:$A$22, MATCH(TRUE, ISNUMBER(SEARCH(Index!$A$8:$A$22, Articles_collection_modified!A683)), 0)), "")</f>
        <v>Mobile</v>
      </c>
      <c r="I683" t="str" cm="1">
        <f t="array" ref="I683">IFERROR(INDEX(Index!$A$3:$A$5, MATCH(TRUE, ISNUMBER(SEARCH(Index!$A$3:$A$5, Articles_collection_modified!A683)), 0)), "")</f>
        <v>Technology</v>
      </c>
      <c r="J683" t="str" cm="1">
        <f t="array" ref="J683">IFERROR(INDEX(Index!$A$25:$A$69, MATCH(TRUE, ISNUMBER(SEARCH(Index!$A$25:$A$69, Articles_collection_modified!A683)), 0)), "")</f>
        <v>market development</v>
      </c>
      <c r="K683" t="str" cm="1">
        <f t="array" ref="K683">IFERROR(INDEX(Index!$C$3:$C$5, MATCH(TRUE, ISNUMBER(SEARCH(Index!$C$3:$C$5, Articles_collection_modified!A683)), 0)), "")</f>
        <v>H2</v>
      </c>
      <c r="L683" t="str" cm="1">
        <f t="array" ref="L683">_xlfn.TEXTJOIN(", ", TRUE, IF(ISNUMBER(SEARCH(Index!$C$8:$C$58, Articles_collection_modified!A683)), Index!$C$8:$C$58, ""))</f>
        <v>ES-1, ES-2, HA-1</v>
      </c>
      <c r="M683" t="str" cm="1">
        <f t="array" ref="M683">_xlfn.TEXTJOIN(", ", TRUE, IFERROR(VLOOKUP(_xlfn.TEXTSPLIT(L683, ", "), Index!$C$8:$D$58, 2, FALSE), ""))</f>
        <v>Green Cities, Enhanced Emission Policy, Green &amp; Connected Construction site</v>
      </c>
      <c r="N683" t="str" cm="1">
        <f t="array" ref="N683">_xlfn.TEXTJOIN(", ", TRUE, _xlfn.UNIQUE(_xlfn.FILTERXML("&lt;t&gt;&lt;s&gt;" &amp; SUBSTITUTE(_xlfn.TEXTJOIN(", ", TRUE, _xlfn.UNIQUE(_xlfn._xlws.FILTER(IFERROR(VLOOKUP(LEFT(_xlfn.TEXTSPLIT(L683, ", "), FIND("-", _xlfn.TEXTSPLIT(L683, ", ")) - 1), Index!$F$8:$G$13, 2, FALSE), ""), IFERROR(VLOOKUP(LEFT(_xlfn.TEXTSPLIT(L683, ", "), FIND("-", _xlfn.TEXTSPLIT(L683, ", ")) - 1), Index!$F$8:$G$13, 2, FALSE), "") &lt;&gt; ""))), ", ", "&lt;/s&gt;&lt;s&gt;") &amp; "&lt;/s&gt;&lt;/t&gt;", "//s[normalize-space()]")))</f>
        <v>Ecological Sustainability, Hydraulic Applications Ecosystem</v>
      </c>
      <c r="O683" t="str" cm="1">
        <f t="array" ref="O683">IFERROR(INDEX(Index!$C$8:$C$58, MATCH(TRUE, ISNUMBER(SEARCH(Index!$C$8:$C$58, Articles_collection_modified!A683)), 0)), "")</f>
        <v>ES-1</v>
      </c>
      <c r="P683" t="str">
        <f>IFERROR(VLOOKUP(LEFT(O683, FIND("-", O683)-1), Index!$F$8:$G$13, 2, FALSE), "Not Found")</f>
        <v>Ecological Sustainability</v>
      </c>
      <c r="Q683" t="str">
        <f>IFERROR(VLOOKUP(O683, Index!$C$8:$D$58, 2, FALSE), "Not Found")</f>
        <v>Green Cities</v>
      </c>
    </row>
    <row r="684" spans="1:17" x14ac:dyDescent="0.3">
      <c r="A684" t="str">
        <f>LEFT(Articles_collection_modified!A684, FIND(",", Articles_collection_modified!A684) - 1)</f>
        <v>FEATURE: How can OEMs maximise safety for operators moving molten slag? | Industrial Vehicle Technology International</v>
      </c>
      <c r="B684" t="str">
        <f>MID(Articles_collection_modified!A684, FIND(",", Articles_collection_modified!A684) + 1, FIND(",", Articles_collection_modified!A684, FIND(",", Articles_collection_modified!A684) + 1) - FIND(",", Articles_collection_modified!A684) - 1)</f>
        <v>https://www.ivtinternational.com/features/feature-how-can-oems-maximise-safety-for-operators-moving-molten-slag.html</v>
      </c>
      <c r="C684" t="str">
        <f>IF(ISNUMBER(FIND(", vol",Articles_collection_modified!A684)), MID(Articles_collection_modified!A684, FIND(", vol", Articles_collection_modified!A684) + 5, FIND(",", Articles_collection_modified!A684, FIND(", vol", Articles_collection_modified!A684) + 5) - FIND(", vol", Articles_collection_modified!A684) - 5), MID(Articles_collection_modified!A684, FIND(",vol", Articles_collection_modified!A684) + 4, FIND(",", Articles_collection_modified!A684, FIND(",vol", Articles_collection_modified!A684) + 4) - FIND(",vol",Articles_collection_modified!A684) - 4))</f>
        <v>8</v>
      </c>
      <c r="D684" t="str">
        <f>IF(ISNUMBER(FIND(", 20", Articles_collection_modified!A684)), MID(Articles_collection_modified!A684, FIND(", 20", Articles_collection_modified!A684) + 2, FIND(",", Articles_collection_modified!A684, FIND(", 20", Articles_collection_modified!A684) + 2) - FIND(", 20", Articles_collection_modified!A684) - 2), MID(Articles_collection_modified!A684, FIND(",20", Articles_collection_modified!A684) + 1, FIND(",", Articles_collection_modified!A684, FIND(",20", Articles_collection_modified!A684) + 1) - FIND(",20", Articles_collection_modified!A684) - 1))</f>
        <v>2025-w06</v>
      </c>
      <c r="E684" t="str">
        <f t="shared" si="20"/>
        <v>2025</v>
      </c>
      <c r="F684" t="str">
        <f t="shared" si="21"/>
        <v>06</v>
      </c>
      <c r="G684" t="str" cm="1">
        <f t="array" ref="G684">_xlfn.TEXTJOIN(", ", TRUE, IF(ISNUMBER(SEARCH(Index!$A$8:$A$22, Articles_collection_modified!A684)), Index!$A$8:$A$22, ""))</f>
        <v>Mobile</v>
      </c>
      <c r="H684" t="str" cm="1">
        <f t="array" ref="H684">IFERROR(INDEX(Index!$A$8:$A$22, MATCH(TRUE, ISNUMBER(SEARCH(Index!$A$8:$A$22, Articles_collection_modified!A684)), 0)), "")</f>
        <v>Mobile</v>
      </c>
      <c r="I684" t="str" cm="1">
        <f t="array" ref="I684">IFERROR(INDEX(Index!$A$3:$A$5, MATCH(TRUE, ISNUMBER(SEARCH(Index!$A$3:$A$5, Articles_collection_modified!A684)), 0)), "")</f>
        <v>Technology</v>
      </c>
      <c r="J684" t="str" cm="1">
        <f t="array" ref="J684">IFERROR(INDEX(Index!$A$25:$A$69, MATCH(TRUE, ISNUMBER(SEARCH(Index!$A$25:$A$69, Articles_collection_modified!A684)), 0)), "")</f>
        <v>Safety</v>
      </c>
      <c r="K684" t="str" cm="1">
        <f t="array" ref="K684">IFERROR(INDEX(Index!$C$3:$C$5, MATCH(TRUE, ISNUMBER(SEARCH(Index!$C$3:$C$5, Articles_collection_modified!A684)), 0)), "")</f>
        <v>H1</v>
      </c>
      <c r="L684" t="str" cm="1">
        <f t="array" ref="L684">_xlfn.TEXTJOIN(", ", TRUE, IF(ISNUMBER(SEARCH(Index!$C$8:$C$58, Articles_collection_modified!A684)), Index!$C$8:$C$58, ""))</f>
        <v>HA-4</v>
      </c>
      <c r="M684" t="str" cm="1">
        <f t="array" ref="M684">_xlfn.TEXTJOIN(", ", TRUE, IFERROR(VLOOKUP(_xlfn.TEXTSPLIT(L684, ", "), Index!$C$8:$D$58, 2, FALSE), ""))</f>
        <v>Autonomous Material Handling</v>
      </c>
      <c r="N684" t="str" cm="1">
        <f t="array" ref="N684">_xlfn.TEXTJOIN(", ", TRUE, _xlfn.UNIQUE(_xlfn.FILTERXML("&lt;t&gt;&lt;s&gt;" &amp; SUBSTITUTE(_xlfn.TEXTJOIN(", ", TRUE, _xlfn.UNIQUE(_xlfn._xlws.FILTER(IFERROR(VLOOKUP(LEFT(_xlfn.TEXTSPLIT(L684, ", "), FIND("-", _xlfn.TEXTSPLIT(L684, ", ")) - 1), Index!$F$8:$G$13, 2, FALSE), ""), IFERROR(VLOOKUP(LEFT(_xlfn.TEXTSPLIT(L684, ", "), FIND("-", _xlfn.TEXTSPLIT(L684, ", ")) - 1), Index!$F$8:$G$13, 2, FALSE), "") &lt;&gt; ""))), ", ", "&lt;/s&gt;&lt;s&gt;") &amp; "&lt;/s&gt;&lt;/t&gt;", "//s[normalize-space()]")))</f>
        <v>Hydraulic Applications Ecosystem</v>
      </c>
      <c r="O684" t="str" cm="1">
        <f t="array" ref="O684">IFERROR(INDEX(Index!$C$8:$C$58, MATCH(TRUE, ISNUMBER(SEARCH(Index!$C$8:$C$58, Articles_collection_modified!A684)), 0)), "")</f>
        <v>HA-4</v>
      </c>
      <c r="P684" t="str">
        <f>IFERROR(VLOOKUP(LEFT(O684, FIND("-", O684)-1), Index!$F$8:$G$13, 2, FALSE), "Not Found")</f>
        <v>Hydraulic Applications Ecosystem</v>
      </c>
      <c r="Q684" t="str">
        <f>IFERROR(VLOOKUP(O684, Index!$C$8:$D$58, 2, FALSE), "Not Found")</f>
        <v>Autonomous Material Handling</v>
      </c>
    </row>
    <row r="685" spans="1:17" x14ac:dyDescent="0.3">
      <c r="A685" t="str">
        <f>LEFT(Articles_collection_modified!A685, FIND(",", Articles_collection_modified!A685) - 1)</f>
        <v>Kongsberg Maritime Introduces Transport &amp; Installation Solutions for Floating Wind</v>
      </c>
      <c r="B685" t="str">
        <f>MID(Articles_collection_modified!A685, FIND(",", Articles_collection_modified!A685) + 1, FIND(",", Articles_collection_modified!A685, FIND(",", Articles_collection_modified!A685) + 1) - FIND(",", Articles_collection_modified!A685) - 1)</f>
        <v>https://www.offshorewind.biz/2025/02/06/kongsberg-maritime-introduces-transport-installation-solutions-for-floating-wind/</v>
      </c>
      <c r="C685" t="str">
        <f>IF(ISNUMBER(FIND(", vol",Articles_collection_modified!A685)), MID(Articles_collection_modified!A685, FIND(", vol", Articles_collection_modified!A685) + 5, FIND(",", Articles_collection_modified!A685, FIND(", vol", Articles_collection_modified!A685) + 5) - FIND(", vol", Articles_collection_modified!A685) - 5), MID(Articles_collection_modified!A685, FIND(",vol", Articles_collection_modified!A685) + 4, FIND(",", Articles_collection_modified!A685, FIND(",vol", Articles_collection_modified!A685) + 4) - FIND(",vol",Articles_collection_modified!A685) - 4))</f>
        <v>8</v>
      </c>
      <c r="D685" t="str">
        <f>IF(ISNUMBER(FIND(", 20", Articles_collection_modified!A685)), MID(Articles_collection_modified!A685, FIND(", 20", Articles_collection_modified!A685) + 2, FIND(",", Articles_collection_modified!A685, FIND(", 20", Articles_collection_modified!A685) + 2) - FIND(", 20", Articles_collection_modified!A685) - 2), MID(Articles_collection_modified!A685, FIND(",20", Articles_collection_modified!A685) + 1, FIND(",", Articles_collection_modified!A685, FIND(",20", Articles_collection_modified!A685) + 1) - FIND(",20", Articles_collection_modified!A685) - 1))</f>
        <v>2025-w06</v>
      </c>
      <c r="E685" t="str">
        <f t="shared" si="20"/>
        <v>2025</v>
      </c>
      <c r="F685" t="str">
        <f t="shared" si="21"/>
        <v>06</v>
      </c>
      <c r="G685" t="str" cm="1">
        <f t="array" ref="G685">_xlfn.TEXTJOIN(", ", TRUE, IF(ISNUMBER(SEARCH(Index!$A$8:$A$22, Articles_collection_modified!A685)), Index!$A$8:$A$22, ""))</f>
        <v>Maritime</v>
      </c>
      <c r="H685" t="str" cm="1">
        <f t="array" ref="H685">IFERROR(INDEX(Index!$A$8:$A$22, MATCH(TRUE, ISNUMBER(SEARCH(Index!$A$8:$A$22, Articles_collection_modified!A685)), 0)), "")</f>
        <v>Maritime</v>
      </c>
      <c r="I685" t="str" cm="1">
        <f t="array" ref="I685">IFERROR(INDEX(Index!$A$3:$A$5, MATCH(TRUE, ISNUMBER(SEARCH(Index!$A$3:$A$5, Articles_collection_modified!A685)), 0)), "")</f>
        <v>Technology</v>
      </c>
      <c r="J685" t="str" cm="1">
        <f t="array" ref="J685">IFERROR(INDEX(Index!$A$25:$A$69, MATCH(TRUE, ISNUMBER(SEARCH(Index!$A$25:$A$69, Articles_collection_modified!A685)), 0)), "")</f>
        <v>Architecture</v>
      </c>
      <c r="K685" t="str" cm="1">
        <f t="array" ref="K685">IFERROR(INDEX(Index!$C$3:$C$5, MATCH(TRUE, ISNUMBER(SEARCH(Index!$C$3:$C$5, Articles_collection_modified!A685)), 0)), "")</f>
        <v>H2</v>
      </c>
      <c r="L685" t="str" cm="1">
        <f t="array" ref="L685">_xlfn.TEXTJOIN(", ", TRUE, IF(ISNUMBER(SEARCH(Index!$C$8:$C$58, Articles_collection_modified!A685)), Index!$C$8:$C$58, ""))</f>
        <v>ES-3, HA-2, HA-8, NB-6, NB-8</v>
      </c>
      <c r="M685" t="str" cm="1">
        <f t="array" ref="M685">_xlfn.TEXTJOIN(", ", TRUE, IFERROR(VLOOKUP(_xlfn.TEXTSPLIT(L685, ", "), Index!$C$8:$D$58, 2, FALSE), ""))</f>
        <v>Sustainable Energy System, Advanced Wind Power, Sustainable Mining, Green Energy System, Sustainaible Maritime Applications</v>
      </c>
      <c r="N685" t="str" cm="1">
        <f t="array" ref="N685">_xlfn.TEXTJOIN(", ", TRUE, _xlfn.UNIQUE(_xlfn.FILTERXML("&lt;t&gt;&lt;s&gt;" &amp; SUBSTITUTE(_xlfn.TEXTJOIN(", ", TRUE, _xlfn.UNIQUE(_xlfn._xlws.FILTER(IFERROR(VLOOKUP(LEFT(_xlfn.TEXTSPLIT(L685, ", "), FIND("-", _xlfn.TEXTSPLIT(L685, ", ")) - 1), Index!$F$8:$G$13, 2, FALSE), ""), IFERROR(VLOOKUP(LEFT(_xlfn.TEXTSPLIT(L685, ", "), FIND("-", _xlfn.TEXTSPLIT(L685, ", ")) - 1), Index!$F$8:$G$13, 2, FALSE), "") &lt;&gt; ""))), ", ", "&lt;/s&gt;&lt;s&gt;") &amp; "&lt;/s&gt;&lt;/t&gt;", "//s[normalize-space()]")))</f>
        <v>Ecological Sustainability, Hydraulic Applications Ecosystem, New Business</v>
      </c>
      <c r="O685" t="str" cm="1">
        <f t="array" ref="O685">IFERROR(INDEX(Index!$C$8:$C$58, MATCH(TRUE, ISNUMBER(SEARCH(Index!$C$8:$C$58, Articles_collection_modified!A685)), 0)), "")</f>
        <v>ES-3</v>
      </c>
      <c r="P685" t="str">
        <f>IFERROR(VLOOKUP(LEFT(O685, FIND("-", O685)-1), Index!$F$8:$G$13, 2, FALSE), "Not Found")</f>
        <v>Ecological Sustainability</v>
      </c>
      <c r="Q685" t="str">
        <f>IFERROR(VLOOKUP(O685, Index!$C$8:$D$58, 2, FALSE), "Not Found")</f>
        <v>Sustainable Energy System</v>
      </c>
    </row>
    <row r="686" spans="1:17" x14ac:dyDescent="0.3">
      <c r="A686" t="str">
        <f>LEFT(Articles_collection_modified!A686, FIND(",", Articles_collection_modified!A686) - 1)</f>
        <v>Seasats raises funding to expand autonomous maritime solutions</v>
      </c>
      <c r="B686" t="str">
        <f>MID(Articles_collection_modified!A686, FIND(",", Articles_collection_modified!A686) + 1, FIND(",", Articles_collection_modified!A686, FIND(",", Articles_collection_modified!A686) + 1) - FIND(",", Articles_collection_modified!A686) - 1)</f>
        <v>https://www.ship-technology.com/news/seasats-funding-autonomous-maritime-solutions/?cf-view</v>
      </c>
      <c r="C686" t="str">
        <f>IF(ISNUMBER(FIND(", vol",Articles_collection_modified!A686)), MID(Articles_collection_modified!A686, FIND(", vol", Articles_collection_modified!A686) + 5, FIND(",", Articles_collection_modified!A686, FIND(", vol", Articles_collection_modified!A686) + 5) - FIND(", vol", Articles_collection_modified!A686) - 5), MID(Articles_collection_modified!A686, FIND(",vol", Articles_collection_modified!A686) + 4, FIND(",", Articles_collection_modified!A686, FIND(",vol", Articles_collection_modified!A686) + 4) - FIND(",vol",Articles_collection_modified!A686) - 4))</f>
        <v>8</v>
      </c>
      <c r="D686" t="str">
        <f>IF(ISNUMBER(FIND(", 20", Articles_collection_modified!A686)), MID(Articles_collection_modified!A686, FIND(", 20", Articles_collection_modified!A686) + 2, FIND(",", Articles_collection_modified!A686, FIND(", 20", Articles_collection_modified!A686) + 2) - FIND(", 20", Articles_collection_modified!A686) - 2), MID(Articles_collection_modified!A686, FIND(",20", Articles_collection_modified!A686) + 1, FIND(",", Articles_collection_modified!A686, FIND(",20", Articles_collection_modified!A686) + 1) - FIND(",20", Articles_collection_modified!A686) - 1))</f>
        <v>2025-w06</v>
      </c>
      <c r="E686" t="str">
        <f t="shared" si="20"/>
        <v>2025</v>
      </c>
      <c r="F686" t="str">
        <f t="shared" si="21"/>
        <v>06</v>
      </c>
      <c r="G686" t="str" cm="1">
        <f t="array" ref="G686">_xlfn.TEXTJOIN(", ", TRUE, IF(ISNUMBER(SEARCH(Index!$A$8:$A$22, Articles_collection_modified!A686)), Index!$A$8:$A$22, ""))</f>
        <v>Maritime</v>
      </c>
      <c r="H686" t="str" cm="1">
        <f t="array" ref="H686">IFERROR(INDEX(Index!$A$8:$A$22, MATCH(TRUE, ISNUMBER(SEARCH(Index!$A$8:$A$22, Articles_collection_modified!A686)), 0)), "")</f>
        <v>Maritime</v>
      </c>
      <c r="I686" t="str" cm="1">
        <f t="array" ref="I686">IFERROR(INDEX(Index!$A$3:$A$5, MATCH(TRUE, ISNUMBER(SEARCH(Index!$A$3:$A$5, Articles_collection_modified!A686)), 0)), "")</f>
        <v>Technology</v>
      </c>
      <c r="J686" t="str" cm="1">
        <f t="array" ref="J686">IFERROR(INDEX(Index!$A$25:$A$69, MATCH(TRUE, ISNUMBER(SEARCH(Index!$A$25:$A$69, Articles_collection_modified!A686)), 0)), "")</f>
        <v>funding</v>
      </c>
      <c r="K686" t="str" cm="1">
        <f t="array" ref="K686">IFERROR(INDEX(Index!$C$3:$C$5, MATCH(TRUE, ISNUMBER(SEARCH(Index!$C$3:$C$5, Articles_collection_modified!A686)), 0)), "")</f>
        <v>H2</v>
      </c>
      <c r="L686" t="str" cm="1">
        <f t="array" ref="L686">_xlfn.TEXTJOIN(", ", TRUE, IF(ISNUMBER(SEARCH(Index!$C$8:$C$58, Articles_collection_modified!A686)), Index!$C$8:$C$58, ""))</f>
        <v>NB-8</v>
      </c>
      <c r="M686" t="str" cm="1">
        <f t="array" ref="M686">_xlfn.TEXTJOIN(", ", TRUE, IFERROR(VLOOKUP(_xlfn.TEXTSPLIT(L686, ", "), Index!$C$8:$D$58, 2, FALSE), ""))</f>
        <v>Sustainaible Maritime Applications</v>
      </c>
      <c r="N686" t="str" cm="1">
        <f t="array" ref="N686">_xlfn.TEXTJOIN(", ", TRUE, _xlfn.UNIQUE(_xlfn.FILTERXML("&lt;t&gt;&lt;s&gt;" &amp; SUBSTITUTE(_xlfn.TEXTJOIN(", ", TRUE, _xlfn.UNIQUE(_xlfn._xlws.FILTER(IFERROR(VLOOKUP(LEFT(_xlfn.TEXTSPLIT(L686, ", "), FIND("-", _xlfn.TEXTSPLIT(L686, ", ")) - 1), Index!$F$8:$G$13, 2, FALSE), ""), IFERROR(VLOOKUP(LEFT(_xlfn.TEXTSPLIT(L686, ", "), FIND("-", _xlfn.TEXTSPLIT(L686, ", ")) - 1), Index!$F$8:$G$13, 2, FALSE), "") &lt;&gt; ""))), ", ", "&lt;/s&gt;&lt;s&gt;") &amp; "&lt;/s&gt;&lt;/t&gt;", "//s[normalize-space()]")))</f>
        <v>New Business</v>
      </c>
      <c r="O686" t="str" cm="1">
        <f t="array" ref="O686">IFERROR(INDEX(Index!$C$8:$C$58, MATCH(TRUE, ISNUMBER(SEARCH(Index!$C$8:$C$58, Articles_collection_modified!A686)), 0)), "")</f>
        <v>NB-8</v>
      </c>
      <c r="P686" t="str">
        <f>IFERROR(VLOOKUP(LEFT(O686, FIND("-", O686)-1), Index!$F$8:$G$13, 2, FALSE), "Not Found")</f>
        <v>New Business</v>
      </c>
      <c r="Q686" t="str">
        <f>IFERROR(VLOOKUP(O686, Index!$C$8:$D$58, 2, FALSE), "Not Found")</f>
        <v>Sustainaible Maritime Applications</v>
      </c>
    </row>
    <row r="687" spans="1:17" x14ac:dyDescent="0.3">
      <c r="A687" t="str">
        <f>LEFT(Articles_collection_modified!A687, FIND(",", Articles_collection_modified!A687) - 1)</f>
        <v>Hapag-Lloyd secures green financing for new $4bn container ships</v>
      </c>
      <c r="B687" t="str">
        <f>MID(Articles_collection_modified!A687, FIND(",", Articles_collection_modified!A687) + 1, FIND(",", Articles_collection_modified!A687, FIND(",", Articles_collection_modified!A687) + 1) - FIND(",", Articles_collection_modified!A687) - 1)</f>
        <v>https://www.ship-technology.com/news/hapag-lloyd-green-financing-container-ships/?cf-view</v>
      </c>
      <c r="C687" t="str">
        <f>IF(ISNUMBER(FIND(", vol",Articles_collection_modified!A687)), MID(Articles_collection_modified!A687, FIND(", vol", Articles_collection_modified!A687) + 5, FIND(",", Articles_collection_modified!A687, FIND(", vol", Articles_collection_modified!A687) + 5) - FIND(", vol", Articles_collection_modified!A687) - 5), MID(Articles_collection_modified!A687, FIND(",vol", Articles_collection_modified!A687) + 4, FIND(",", Articles_collection_modified!A687, FIND(",vol", Articles_collection_modified!A687) + 4) - FIND(",vol",Articles_collection_modified!A687) - 4))</f>
        <v>8</v>
      </c>
      <c r="D687" t="str">
        <f>IF(ISNUMBER(FIND(", 20", Articles_collection_modified!A687)), MID(Articles_collection_modified!A687, FIND(", 20", Articles_collection_modified!A687) + 2, FIND(",", Articles_collection_modified!A687, FIND(", 20", Articles_collection_modified!A687) + 2) - FIND(", 20", Articles_collection_modified!A687) - 2), MID(Articles_collection_modified!A687, FIND(",20", Articles_collection_modified!A687) + 1, FIND(",", Articles_collection_modified!A687, FIND(",20", Articles_collection_modified!A687) + 1) - FIND(",20", Articles_collection_modified!A687) - 1))</f>
        <v>2025-w06</v>
      </c>
      <c r="E687" t="str">
        <f t="shared" si="20"/>
        <v>2025</v>
      </c>
      <c r="F687" t="str">
        <f t="shared" si="21"/>
        <v>06</v>
      </c>
      <c r="G687" t="str" cm="1">
        <f t="array" ref="G687">_xlfn.TEXTJOIN(", ", TRUE, IF(ISNUMBER(SEARCH(Index!$A$8:$A$22, Articles_collection_modified!A687)), Index!$A$8:$A$22, ""))</f>
        <v>Maritime</v>
      </c>
      <c r="H687" t="str" cm="1">
        <f t="array" ref="H687">IFERROR(INDEX(Index!$A$8:$A$22, MATCH(TRUE, ISNUMBER(SEARCH(Index!$A$8:$A$22, Articles_collection_modified!A687)), 0)), "")</f>
        <v>Maritime</v>
      </c>
      <c r="I687" t="str" cm="1">
        <f t="array" ref="I687">IFERROR(INDEX(Index!$A$3:$A$5, MATCH(TRUE, ISNUMBER(SEARCH(Index!$A$3:$A$5, Articles_collection_modified!A687)), 0)), "")</f>
        <v>Technology</v>
      </c>
      <c r="J687" t="str" cm="1">
        <f t="array" ref="J687">IFERROR(INDEX(Index!$A$25:$A$69, MATCH(TRUE, ISNUMBER(SEARCH(Index!$A$25:$A$69, Articles_collection_modified!A687)), 0)), "")</f>
        <v>investment</v>
      </c>
      <c r="K687" t="str" cm="1">
        <f t="array" ref="K687">IFERROR(INDEX(Index!$C$3:$C$5, MATCH(TRUE, ISNUMBER(SEARCH(Index!$C$3:$C$5, Articles_collection_modified!A687)), 0)), "")</f>
        <v>H2</v>
      </c>
      <c r="L687" t="str" cm="1">
        <f t="array" ref="L687">_xlfn.TEXTJOIN(", ", TRUE, IF(ISNUMBER(SEARCH(Index!$C$8:$C$58, Articles_collection_modified!A687)), Index!$C$8:$C$58, ""))</f>
        <v>ES-2, NB-8</v>
      </c>
      <c r="M687" t="str" cm="1">
        <f t="array" ref="M687">_xlfn.TEXTJOIN(", ", TRUE, IFERROR(VLOOKUP(_xlfn.TEXTSPLIT(L687, ", "), Index!$C$8:$D$58, 2, FALSE), ""))</f>
        <v>Enhanced Emission Policy, Sustainaible Maritime Applications</v>
      </c>
      <c r="N687" t="str" cm="1">
        <f t="array" ref="N687">_xlfn.TEXTJOIN(", ", TRUE, _xlfn.UNIQUE(_xlfn.FILTERXML("&lt;t&gt;&lt;s&gt;" &amp; SUBSTITUTE(_xlfn.TEXTJOIN(", ", TRUE, _xlfn.UNIQUE(_xlfn._xlws.FILTER(IFERROR(VLOOKUP(LEFT(_xlfn.TEXTSPLIT(L687, ", "), FIND("-", _xlfn.TEXTSPLIT(L687, ", ")) - 1), Index!$F$8:$G$13, 2, FALSE), ""), IFERROR(VLOOKUP(LEFT(_xlfn.TEXTSPLIT(L687, ", "), FIND("-", _xlfn.TEXTSPLIT(L687, ", ")) - 1), Index!$F$8:$G$13, 2, FALSE), "") &lt;&gt; ""))), ", ", "&lt;/s&gt;&lt;s&gt;") &amp; "&lt;/s&gt;&lt;/t&gt;", "//s[normalize-space()]")))</f>
        <v>Ecological Sustainability, New Business</v>
      </c>
      <c r="O687" t="str" cm="1">
        <f t="array" ref="O687">IFERROR(INDEX(Index!$C$8:$C$58, MATCH(TRUE, ISNUMBER(SEARCH(Index!$C$8:$C$58, Articles_collection_modified!A687)), 0)), "")</f>
        <v>ES-2</v>
      </c>
      <c r="P687" t="str">
        <f>IFERROR(VLOOKUP(LEFT(O687, FIND("-", O687)-1), Index!$F$8:$G$13, 2, FALSE), "Not Found")</f>
        <v>Ecological Sustainability</v>
      </c>
      <c r="Q687" t="str">
        <f>IFERROR(VLOOKUP(O687, Index!$C$8:$D$58, 2, FALSE), "Not Found")</f>
        <v>Enhanced Emission Policy</v>
      </c>
    </row>
    <row r="688" spans="1:17" x14ac:dyDescent="0.3">
      <c r="A688" t="str">
        <f>LEFT(Articles_collection_modified!A688, FIND(",", Articles_collection_modified!A688) - 1)</f>
        <v>Liebherr Displays New Equipment at Demolition New Orleans : CEG</v>
      </c>
      <c r="B688" t="str">
        <f>MID(Articles_collection_modified!A688, FIND(",", Articles_collection_modified!A688) + 1, FIND(",", Articles_collection_modified!A688, FIND(",", Articles_collection_modified!A688) + 1) - FIND(",", Articles_collection_modified!A688) - 1)</f>
        <v>https://www.constructionequipmentguide.com/liebherr-displays-new-equipment-at-demolition-new-orleans-march-5-8-2025/67181</v>
      </c>
      <c r="C688" t="str">
        <f>IF(ISNUMBER(FIND(", vol",Articles_collection_modified!A688)), MID(Articles_collection_modified!A688, FIND(", vol", Articles_collection_modified!A688) + 5, FIND(",", Articles_collection_modified!A688, FIND(", vol", Articles_collection_modified!A688) + 5) - FIND(", vol", Articles_collection_modified!A688) - 5), MID(Articles_collection_modified!A688, FIND(",vol", Articles_collection_modified!A688) + 4, FIND(",", Articles_collection_modified!A688, FIND(",vol", Articles_collection_modified!A688) + 4) - FIND(",vol",Articles_collection_modified!A688) - 4))</f>
        <v>8</v>
      </c>
      <c r="D688" t="str">
        <f>IF(ISNUMBER(FIND(", 20", Articles_collection_modified!A688)), MID(Articles_collection_modified!A688, FIND(", 20", Articles_collection_modified!A688) + 2, FIND(",", Articles_collection_modified!A688, FIND(", 20", Articles_collection_modified!A688) + 2) - FIND(", 20", Articles_collection_modified!A688) - 2), MID(Articles_collection_modified!A688, FIND(",20", Articles_collection_modified!A688) + 1, FIND(",", Articles_collection_modified!A688, FIND(",20", Articles_collection_modified!A688) + 1) - FIND(",20", Articles_collection_modified!A688) - 1))</f>
        <v>2024-w06</v>
      </c>
      <c r="E688" t="str">
        <f t="shared" si="20"/>
        <v>2024</v>
      </c>
      <c r="F688" t="str">
        <f t="shared" si="21"/>
        <v>06</v>
      </c>
      <c r="G688" t="str" cm="1">
        <f t="array" ref="G688">_xlfn.TEXTJOIN(", ", TRUE, IF(ISNUMBER(SEARCH(Index!$A$8:$A$22, Articles_collection_modified!A688)), Index!$A$8:$A$22, ""))</f>
        <v>Mobile</v>
      </c>
      <c r="H688" t="str" cm="1">
        <f t="array" ref="H688">IFERROR(INDEX(Index!$A$8:$A$22, MATCH(TRUE, ISNUMBER(SEARCH(Index!$A$8:$A$22, Articles_collection_modified!A688)), 0)), "")</f>
        <v>Mobile</v>
      </c>
      <c r="I688" t="str" cm="1">
        <f t="array" ref="I688">IFERROR(INDEX(Index!$A$3:$A$5, MATCH(TRUE, ISNUMBER(SEARCH(Index!$A$3:$A$5, Articles_collection_modified!A688)), 0)), "")</f>
        <v>product release</v>
      </c>
      <c r="J688" t="str" cm="1">
        <f t="array" ref="J688">IFERROR(INDEX(Index!$A$25:$A$69, MATCH(TRUE, ISNUMBER(SEARCH(Index!$A$25:$A$69, Articles_collection_modified!A688)), 0)), "")</f>
        <v>System</v>
      </c>
      <c r="K688" t="str" cm="1">
        <f t="array" ref="K688">IFERROR(INDEX(Index!$C$3:$C$5, MATCH(TRUE, ISNUMBER(SEARCH(Index!$C$3:$C$5, Articles_collection_modified!A688)), 0)), "")</f>
        <v>H1</v>
      </c>
      <c r="L688" t="str" cm="1">
        <f t="array" ref="L688">_xlfn.TEXTJOIN(", ", TRUE, IF(ISNUMBER(SEARCH(Index!$C$8:$C$58, Articles_collection_modified!A688)), Index!$C$8:$C$58, ""))</f>
        <v>HA-1</v>
      </c>
      <c r="M688" t="str" cm="1">
        <f t="array" ref="M688">_xlfn.TEXTJOIN(", ", TRUE, IFERROR(VLOOKUP(_xlfn.TEXTSPLIT(L688, ", "), Index!$C$8:$D$58, 2, FALSE), ""))</f>
        <v>Green &amp; Connected Construction site</v>
      </c>
      <c r="N688" t="str" cm="1">
        <f t="array" ref="N688">_xlfn.TEXTJOIN(", ", TRUE, _xlfn.UNIQUE(_xlfn.FILTERXML("&lt;t&gt;&lt;s&gt;" &amp; SUBSTITUTE(_xlfn.TEXTJOIN(", ", TRUE, _xlfn.UNIQUE(_xlfn._xlws.FILTER(IFERROR(VLOOKUP(LEFT(_xlfn.TEXTSPLIT(L688, ", "), FIND("-", _xlfn.TEXTSPLIT(L688, ", ")) - 1), Index!$F$8:$G$13, 2, FALSE), ""), IFERROR(VLOOKUP(LEFT(_xlfn.TEXTSPLIT(L688, ", "), FIND("-", _xlfn.TEXTSPLIT(L688, ", ")) - 1), Index!$F$8:$G$13, 2, FALSE), "") &lt;&gt; ""))), ", ", "&lt;/s&gt;&lt;s&gt;") &amp; "&lt;/s&gt;&lt;/t&gt;", "//s[normalize-space()]")))</f>
        <v>Hydraulic Applications Ecosystem</v>
      </c>
      <c r="O688" t="str" cm="1">
        <f t="array" ref="O688">IFERROR(INDEX(Index!$C$8:$C$58, MATCH(TRUE, ISNUMBER(SEARCH(Index!$C$8:$C$58, Articles_collection_modified!A688)), 0)), "")</f>
        <v>HA-1</v>
      </c>
      <c r="P688" t="str">
        <f>IFERROR(VLOOKUP(LEFT(O688, FIND("-", O688)-1), Index!$F$8:$G$13, 2, FALSE), "Not Found")</f>
        <v>Hydraulic Applications Ecosystem</v>
      </c>
      <c r="Q688" t="str">
        <f>IFERROR(VLOOKUP(O688, Index!$C$8:$D$58, 2, FALSE), "Not Found")</f>
        <v>Green &amp; Connected Construction site</v>
      </c>
    </row>
    <row r="689" spans="1:17" x14ac:dyDescent="0.3">
      <c r="A689" t="str">
        <f>LEFT(Articles_collection_modified!A689, FIND(",", Articles_collection_modified!A689) - 1)</f>
        <v>Trump Tariffs Causing Uncertainty for Fluid Power Industry</v>
      </c>
      <c r="B689" t="str">
        <f>MID(Articles_collection_modified!A689, FIND(",", Articles_collection_modified!A689) + 1, FIND(",", Articles_collection_modified!A689, FIND(",", Articles_collection_modified!A689) + 1) - FIND(",", Articles_collection_modified!A689) - 1)</f>
        <v>https://www.powermotiontech.com/hydraulics/article/55265472/trump-tariffs-causing-uncertainty-for-fluid-power-industry</v>
      </c>
      <c r="C689" t="str">
        <f>IF(ISNUMBER(FIND(", vol",Articles_collection_modified!A689)), MID(Articles_collection_modified!A689, FIND(", vol", Articles_collection_modified!A689) + 5, FIND(",", Articles_collection_modified!A689, FIND(", vol", Articles_collection_modified!A689) + 5) - FIND(", vol", Articles_collection_modified!A689) - 5), MID(Articles_collection_modified!A689, FIND(",vol", Articles_collection_modified!A689) + 4, FIND(",", Articles_collection_modified!A689, FIND(",vol", Articles_collection_modified!A689) + 4) - FIND(",vol",Articles_collection_modified!A689) - 4))</f>
        <v>8</v>
      </c>
      <c r="D689" t="str">
        <f>IF(ISNUMBER(FIND(", 20", Articles_collection_modified!A689)), MID(Articles_collection_modified!A689, FIND(", 20", Articles_collection_modified!A689) + 2, FIND(",", Articles_collection_modified!A689, FIND(", 20", Articles_collection_modified!A689) + 2) - FIND(", 20", Articles_collection_modified!A689) - 2), MID(Articles_collection_modified!A689, FIND(",20", Articles_collection_modified!A689) + 1, FIND(",", Articles_collection_modified!A689, FIND(",20", Articles_collection_modified!A689) + 1) - FIND(",20", Articles_collection_modified!A689) - 1))</f>
        <v>2025-w06</v>
      </c>
      <c r="E689" t="str">
        <f t="shared" si="20"/>
        <v>2025</v>
      </c>
      <c r="F689" t="str">
        <f t="shared" si="21"/>
        <v>06</v>
      </c>
      <c r="G689" t="str" cm="1">
        <f t="array" ref="G689">_xlfn.TEXTJOIN(", ", TRUE, IF(ISNUMBER(SEARCH(Index!$A$8:$A$22, Articles_collection_modified!A689)), Index!$A$8:$A$22, ""))</f>
        <v>Hydraulics</v>
      </c>
      <c r="H689" t="str" cm="1">
        <f t="array" ref="H689">IFERROR(INDEX(Index!$A$8:$A$22, MATCH(TRUE, ISNUMBER(SEARCH(Index!$A$8:$A$22, Articles_collection_modified!A689)), 0)), "")</f>
        <v>Hydraulics</v>
      </c>
      <c r="I689" t="str" cm="1">
        <f t="array" ref="I689">IFERROR(INDEX(Index!$A$3:$A$5, MATCH(TRUE, ISNUMBER(SEARCH(Index!$A$3:$A$5, Articles_collection_modified!A689)), 0)), "")</f>
        <v>SEEP</v>
      </c>
      <c r="J689" t="str" cm="1">
        <f t="array" ref="J689">IFERROR(INDEX(Index!$A$25:$A$69, MATCH(TRUE, ISNUMBER(SEARCH(Index!$A$25:$A$69, Articles_collection_modified!A689)), 0)), "")</f>
        <v>geopolitics</v>
      </c>
      <c r="K689" t="str" cm="1">
        <f t="array" ref="K689">IFERROR(INDEX(Index!$C$3:$C$5, MATCH(TRUE, ISNUMBER(SEARCH(Index!$C$3:$C$5, Articles_collection_modified!A689)), 0)), "")</f>
        <v>H1</v>
      </c>
      <c r="L689" t="str" cm="1">
        <f t="array" ref="L689">_xlfn.TEXTJOIN(", ", TRUE, IF(ISNUMBER(SEARCH(Index!$C$8:$C$58, Articles_collection_modified!A689)), Index!$C$8:$C$58, ""))</f>
        <v>NB-4</v>
      </c>
      <c r="M689" t="str" cm="1">
        <f t="array" ref="M689">_xlfn.TEXTJOIN(", ", TRUE, IFERROR(VLOOKUP(_xlfn.TEXTSPLIT(L689, ", "), Index!$C$8:$D$58, 2, FALSE), ""))</f>
        <v>Geopolitics &amp; Decoupling</v>
      </c>
      <c r="N689" t="str" cm="1">
        <f t="array" ref="N689">_xlfn.TEXTJOIN(", ", TRUE, _xlfn.UNIQUE(_xlfn.FILTERXML("&lt;t&gt;&lt;s&gt;" &amp; SUBSTITUTE(_xlfn.TEXTJOIN(", ", TRUE, _xlfn.UNIQUE(_xlfn._xlws.FILTER(IFERROR(VLOOKUP(LEFT(_xlfn.TEXTSPLIT(L689, ", "), FIND("-", _xlfn.TEXTSPLIT(L689, ", ")) - 1), Index!$F$8:$G$13, 2, FALSE), ""), IFERROR(VLOOKUP(LEFT(_xlfn.TEXTSPLIT(L689, ", "), FIND("-", _xlfn.TEXTSPLIT(L689, ", ")) - 1), Index!$F$8:$G$13, 2, FALSE), "") &lt;&gt; ""))), ", ", "&lt;/s&gt;&lt;s&gt;") &amp; "&lt;/s&gt;&lt;/t&gt;", "//s[normalize-space()]")))</f>
        <v>New Business</v>
      </c>
      <c r="O689" t="str" cm="1">
        <f t="array" ref="O689">IFERROR(INDEX(Index!$C$8:$C$58, MATCH(TRUE, ISNUMBER(SEARCH(Index!$C$8:$C$58, Articles_collection_modified!A689)), 0)), "")</f>
        <v>NB-4</v>
      </c>
      <c r="P689" t="str">
        <f>IFERROR(VLOOKUP(LEFT(O689, FIND("-", O689)-1), Index!$F$8:$G$13, 2, FALSE), "Not Found")</f>
        <v>New Business</v>
      </c>
      <c r="Q689" t="str">
        <f>IFERROR(VLOOKUP(O689, Index!$C$8:$D$58, 2, FALSE), "Not Found")</f>
        <v>Geopolitics &amp; Decoupling</v>
      </c>
    </row>
    <row r="690" spans="1:17" x14ac:dyDescent="0.3">
      <c r="A690" t="str">
        <f>LEFT(Articles_collection_modified!A690, FIND(",", Articles_collection_modified!A690) - 1)</f>
        <v>Engineering Roles in Fluid Power Desirable but Difficult to Fill</v>
      </c>
      <c r="B690" t="str">
        <f>MID(Articles_collection_modified!A690, FIND(",", Articles_collection_modified!A690) + 1, FIND(",", Articles_collection_modified!A690, FIND(",", Articles_collection_modified!A690) + 1) - FIND(",", Articles_collection_modified!A690) - 1)</f>
        <v>https://www.powermotiontech.com/hydraulics/article/55239543/engineering-roles-in-fluid-power-desirable-but-difficult-to-fill</v>
      </c>
      <c r="C690" t="str">
        <f>IF(ISNUMBER(FIND(", vol",Articles_collection_modified!A690)), MID(Articles_collection_modified!A690, FIND(", vol", Articles_collection_modified!A690) + 5, FIND(",", Articles_collection_modified!A690, FIND(", vol", Articles_collection_modified!A690) + 5) - FIND(", vol", Articles_collection_modified!A690) - 5), MID(Articles_collection_modified!A690, FIND(",vol", Articles_collection_modified!A690) + 4, FIND(",", Articles_collection_modified!A690, FIND(",vol", Articles_collection_modified!A690) + 4) - FIND(",vol",Articles_collection_modified!A690) - 4))</f>
        <v>6</v>
      </c>
      <c r="D690" t="str">
        <f>IF(ISNUMBER(FIND(", 20", Articles_collection_modified!A690)), MID(Articles_collection_modified!A690, FIND(", 20", Articles_collection_modified!A690) + 2, FIND(",", Articles_collection_modified!A690, FIND(", 20", Articles_collection_modified!A690) + 2) - FIND(", 20", Articles_collection_modified!A690) - 2), MID(Articles_collection_modified!A690, FIND(",20", Articles_collection_modified!A690) + 1, FIND(",", Articles_collection_modified!A690, FIND(",20", Articles_collection_modified!A690) + 1) - FIND(",20", Articles_collection_modified!A690) - 1))</f>
        <v>2024-w50</v>
      </c>
      <c r="E690" t="str">
        <f t="shared" si="20"/>
        <v>2024</v>
      </c>
      <c r="F690" t="str">
        <f t="shared" si="21"/>
        <v>50</v>
      </c>
      <c r="G690" t="str" cm="1">
        <f t="array" ref="G690">_xlfn.TEXTJOIN(", ", TRUE, IF(ISNUMBER(SEARCH(Index!$A$8:$A$22, Articles_collection_modified!A690)), Index!$A$8:$A$22, ""))</f>
        <v>Hydraulics</v>
      </c>
      <c r="H690" t="str" cm="1">
        <f t="array" ref="H690">IFERROR(INDEX(Index!$A$8:$A$22, MATCH(TRUE, ISNUMBER(SEARCH(Index!$A$8:$A$22, Articles_collection_modified!A690)), 0)), "")</f>
        <v>Hydraulics</v>
      </c>
      <c r="I690" t="str" cm="1">
        <f t="array" ref="I690">IFERROR(INDEX(Index!$A$3:$A$5, MATCH(TRUE, ISNUMBER(SEARCH(Index!$A$3:$A$5, Articles_collection_modified!A690)), 0)), "")</f>
        <v>SEEP</v>
      </c>
      <c r="J690" t="str" cm="1">
        <f t="array" ref="J690">IFERROR(INDEX(Index!$A$25:$A$69, MATCH(TRUE, ISNUMBER(SEARCH(Index!$A$25:$A$69, Articles_collection_modified!A690)), 0)), "")</f>
        <v>social</v>
      </c>
      <c r="K690" t="str" cm="1">
        <f t="array" ref="K690">IFERROR(INDEX(Index!$C$3:$C$5, MATCH(TRUE, ISNUMBER(SEARCH(Index!$C$3:$C$5, Articles_collection_modified!A690)), 0)), "")</f>
        <v>H1</v>
      </c>
      <c r="L690" t="str" cm="1">
        <f t="array" ref="L690">_xlfn.TEXTJOIN(", ", TRUE, IF(ISNUMBER(SEARCH(Index!$C$8:$C$58, Articles_collection_modified!A690)), Index!$C$8:$C$58, ""))</f>
        <v>AO-3</v>
      </c>
      <c r="M690" t="str" cm="1">
        <f t="array" ref="M690">_xlfn.TEXTJOIN(", ", TRUE, IFERROR(VLOOKUP(_xlfn.TEXTSPLIT(L690, ", "), Index!$C$8:$D$58, 2, FALSE), ""))</f>
        <v>Skilled Workers Shortage</v>
      </c>
      <c r="N690" t="str" cm="1">
        <f t="array" ref="N690">_xlfn.TEXTJOIN(", ", TRUE, _xlfn.UNIQUE(_xlfn.FILTERXML("&lt;t&gt;&lt;s&gt;" &amp; SUBSTITUTE(_xlfn.TEXTJOIN(", ", TRUE, _xlfn.UNIQUE(_xlfn._xlws.FILTER(IFERROR(VLOOKUP(LEFT(_xlfn.TEXTSPLIT(L690, ", "), FIND("-", _xlfn.TEXTSPLIT(L690, ", ")) - 1), Index!$F$8:$G$13, 2, FALSE), ""), IFERROR(VLOOKUP(LEFT(_xlfn.TEXTSPLIT(L690, ", "), FIND("-", _xlfn.TEXTSPLIT(L690, ", ")) - 1), Index!$F$8:$G$13, 2, FALSE), "") &lt;&gt; ""))), ", ", "&lt;/s&gt;&lt;s&gt;") &amp; "&lt;/s&gt;&lt;/t&gt;", "//s[normalize-space()]")))</f>
        <v>Adaptive Organization</v>
      </c>
      <c r="O690" t="str" cm="1">
        <f t="array" ref="O690">IFERROR(INDEX(Index!$C$8:$C$58, MATCH(TRUE, ISNUMBER(SEARCH(Index!$C$8:$C$58, Articles_collection_modified!A690)), 0)), "")</f>
        <v>AO-3</v>
      </c>
      <c r="P690" t="str">
        <f>IFERROR(VLOOKUP(LEFT(O690, FIND("-", O690)-1), Index!$F$8:$G$13, 2, FALSE), "Not Found")</f>
        <v>Adaptive Organization</v>
      </c>
      <c r="Q690" t="str">
        <f>IFERROR(VLOOKUP(O690, Index!$C$8:$D$58, 2, FALSE), "Not Found")</f>
        <v>Skilled Workers Shortage</v>
      </c>
    </row>
    <row r="691" spans="1:17" x14ac:dyDescent="0.3">
      <c r="A691" t="str">
        <f>LEFT(Articles_collection_modified!A691, FIND(",", Articles_collection_modified!A691) - 1)</f>
        <v>How Tariffs are Impacting Fluid Power Electronics and Other Manufacturing Sectors</v>
      </c>
      <c r="B691" t="str">
        <f>MID(Articles_collection_modified!A691, FIND(",", Articles_collection_modified!A691) + 1, FIND(",", Articles_collection_modified!A691, FIND(",", Articles_collection_modified!A691) + 1) - FIND(",", Articles_collection_modified!A691) - 1)</f>
        <v>https://www.powermotiontech.com/hydraulics/video/55265908/how-tariffs-are-impacting-fluid-power-electronics-and-other-manufacturing-sectors</v>
      </c>
      <c r="C691" t="str">
        <f>IF(ISNUMBER(FIND(", vol",Articles_collection_modified!A691)), MID(Articles_collection_modified!A691, FIND(", vol", Articles_collection_modified!A691) + 5, FIND(",", Articles_collection_modified!A691, FIND(", vol", Articles_collection_modified!A691) + 5) - FIND(", vol", Articles_collection_modified!A691) - 5), MID(Articles_collection_modified!A691, FIND(",vol", Articles_collection_modified!A691) + 4, FIND(",", Articles_collection_modified!A691, FIND(",vol", Articles_collection_modified!A691) + 4) - FIND(",vol",Articles_collection_modified!A691) - 4))</f>
        <v>8</v>
      </c>
      <c r="D691" t="str">
        <f>IF(ISNUMBER(FIND(", 20", Articles_collection_modified!A691)), MID(Articles_collection_modified!A691, FIND(", 20", Articles_collection_modified!A691) + 2, FIND(",", Articles_collection_modified!A691, FIND(", 20", Articles_collection_modified!A691) + 2) - FIND(", 20", Articles_collection_modified!A691) - 2), MID(Articles_collection_modified!A691, FIND(",20", Articles_collection_modified!A691) + 1, FIND(",", Articles_collection_modified!A691, FIND(",20", Articles_collection_modified!A691) + 1) - FIND(",20", Articles_collection_modified!A691) - 1))</f>
        <v>2025-w06</v>
      </c>
      <c r="E691" t="str">
        <f t="shared" si="20"/>
        <v>2025</v>
      </c>
      <c r="F691" t="str">
        <f t="shared" si="21"/>
        <v>06</v>
      </c>
      <c r="G691" t="str" cm="1">
        <f t="array" ref="G691">_xlfn.TEXTJOIN(", ", TRUE, IF(ISNUMBER(SEARCH(Index!$A$8:$A$22, Articles_collection_modified!A691)), Index!$A$8:$A$22, ""))</f>
        <v>Electronics, Hydraulics</v>
      </c>
      <c r="H691" t="str" cm="1">
        <f t="array" ref="H691">IFERROR(INDEX(Index!$A$8:$A$22, MATCH(TRUE, ISNUMBER(SEARCH(Index!$A$8:$A$22, Articles_collection_modified!A691)), 0)), "")</f>
        <v>Electronics</v>
      </c>
      <c r="I691" t="str" cm="1">
        <f t="array" ref="I691">IFERROR(INDEX(Index!$A$3:$A$5, MATCH(TRUE, ISNUMBER(SEARCH(Index!$A$3:$A$5, Articles_collection_modified!A691)), 0)), "")</f>
        <v>SEEP</v>
      </c>
      <c r="J691" t="str" cm="1">
        <f t="array" ref="J691">IFERROR(INDEX(Index!$A$25:$A$69, MATCH(TRUE, ISNUMBER(SEARCH(Index!$A$25:$A$69, Articles_collection_modified!A691)), 0)), "")</f>
        <v>geopolitics</v>
      </c>
      <c r="K691" t="str" cm="1">
        <f t="array" ref="K691">IFERROR(INDEX(Index!$C$3:$C$5, MATCH(TRUE, ISNUMBER(SEARCH(Index!$C$3:$C$5, Articles_collection_modified!A691)), 0)), "")</f>
        <v>H1</v>
      </c>
      <c r="L691" t="str" cm="1">
        <f t="array" ref="L691">_xlfn.TEXTJOIN(", ", TRUE, IF(ISNUMBER(SEARCH(Index!$C$8:$C$58, Articles_collection_modified!A691)), Index!$C$8:$C$58, ""))</f>
        <v>NB-4</v>
      </c>
      <c r="M691" t="str" cm="1">
        <f t="array" ref="M691">_xlfn.TEXTJOIN(", ", TRUE, IFERROR(VLOOKUP(_xlfn.TEXTSPLIT(L691, ", "), Index!$C$8:$D$58, 2, FALSE), ""))</f>
        <v>Geopolitics &amp; Decoupling</v>
      </c>
      <c r="N691" t="str" cm="1">
        <f t="array" ref="N691">_xlfn.TEXTJOIN(", ", TRUE, _xlfn.UNIQUE(_xlfn.FILTERXML("&lt;t&gt;&lt;s&gt;" &amp; SUBSTITUTE(_xlfn.TEXTJOIN(", ", TRUE, _xlfn.UNIQUE(_xlfn._xlws.FILTER(IFERROR(VLOOKUP(LEFT(_xlfn.TEXTSPLIT(L691, ", "), FIND("-", _xlfn.TEXTSPLIT(L691, ", ")) - 1), Index!$F$8:$G$13, 2, FALSE), ""), IFERROR(VLOOKUP(LEFT(_xlfn.TEXTSPLIT(L691, ", "), FIND("-", _xlfn.TEXTSPLIT(L691, ", ")) - 1), Index!$F$8:$G$13, 2, FALSE), "") &lt;&gt; ""))), ", ", "&lt;/s&gt;&lt;s&gt;") &amp; "&lt;/s&gt;&lt;/t&gt;", "//s[normalize-space()]")))</f>
        <v>New Business</v>
      </c>
      <c r="O691" t="str" cm="1">
        <f t="array" ref="O691">IFERROR(INDEX(Index!$C$8:$C$58, MATCH(TRUE, ISNUMBER(SEARCH(Index!$C$8:$C$58, Articles_collection_modified!A691)), 0)), "")</f>
        <v>NB-4</v>
      </c>
      <c r="P691" t="str">
        <f>IFERROR(VLOOKUP(LEFT(O691, FIND("-", O691)-1), Index!$F$8:$G$13, 2, FALSE), "Not Found")</f>
        <v>New Business</v>
      </c>
      <c r="Q691" t="str">
        <f>IFERROR(VLOOKUP(O691, Index!$C$8:$D$58, 2, FALSE), "Not Found")</f>
        <v>Geopolitics &amp; Decoupling</v>
      </c>
    </row>
    <row r="692" spans="1:17" x14ac:dyDescent="0.3">
      <c r="A692" t="str">
        <f>LEFT(Articles_collection_modified!A692, FIND(",", Articles_collection_modified!A692) - 1)</f>
        <v>Starmer to rip up rule book to allow more small nuclear reactors to be built</v>
      </c>
      <c r="B692" t="str">
        <f>MID(Articles_collection_modified!A692, FIND(",", Articles_collection_modified!A692) + 1, FIND(",", Articles_collection_modified!A692, FIND(",", Articles_collection_modified!A692) + 1) - FIND(",", Articles_collection_modified!A692) - 1)</f>
        <v>https://www.pbctoday.co.uk/news/energy-news/starmer-to-rip-up-rule-book-allow-more-small-nuclear-reactors-built/148146/</v>
      </c>
      <c r="C692" t="str">
        <f>IF(ISNUMBER(FIND(", vol",Articles_collection_modified!A692)), MID(Articles_collection_modified!A692, FIND(", vol", Articles_collection_modified!A692) + 5, FIND(",", Articles_collection_modified!A692, FIND(", vol", Articles_collection_modified!A692) + 5) - FIND(", vol", Articles_collection_modified!A692) - 5), MID(Articles_collection_modified!A692, FIND(",vol", Articles_collection_modified!A692) + 4, FIND(",", Articles_collection_modified!A692, FIND(",vol", Articles_collection_modified!A692) + 4) - FIND(",vol",Articles_collection_modified!A692) - 4))</f>
        <v>8</v>
      </c>
      <c r="D692" t="str">
        <f>IF(ISNUMBER(FIND(", 20", Articles_collection_modified!A692)), MID(Articles_collection_modified!A692, FIND(", 20", Articles_collection_modified!A692) + 2, FIND(",", Articles_collection_modified!A692, FIND(", 20", Articles_collection_modified!A692) + 2) - FIND(", 20", Articles_collection_modified!A692) - 2), MID(Articles_collection_modified!A692, FIND(",20", Articles_collection_modified!A692) + 1, FIND(",", Articles_collection_modified!A692, FIND(",20", Articles_collection_modified!A692) + 1) - FIND(",20", Articles_collection_modified!A692) - 1))</f>
        <v>2025-w06</v>
      </c>
      <c r="E692" t="str">
        <f t="shared" si="20"/>
        <v>2025</v>
      </c>
      <c r="F692" t="str">
        <f t="shared" si="21"/>
        <v>06</v>
      </c>
      <c r="G692" t="str" cm="1">
        <f t="array" ref="G692">_xlfn.TEXTJOIN(", ", TRUE, IF(ISNUMBER(SEARCH(Index!$A$8:$A$22, Articles_collection_modified!A692)), Index!$A$8:$A$22, ""))</f>
        <v>Sustainability</v>
      </c>
      <c r="H692" t="str" cm="1">
        <f t="array" ref="H692">IFERROR(INDEX(Index!$A$8:$A$22, MATCH(TRUE, ISNUMBER(SEARCH(Index!$A$8:$A$22, Articles_collection_modified!A692)), 0)), "")</f>
        <v>Sustainability</v>
      </c>
      <c r="I692" t="str" cm="1">
        <f t="array" ref="I692">IFERROR(INDEX(Index!$A$3:$A$5, MATCH(TRUE, ISNUMBER(SEARCH(Index!$A$3:$A$5, Articles_collection_modified!A692)), 0)), "")</f>
        <v>SEEP</v>
      </c>
      <c r="J692" t="str" cm="1">
        <f t="array" ref="J692">IFERROR(INDEX(Index!$A$25:$A$69, MATCH(TRUE, ISNUMBER(SEARCH(Index!$A$25:$A$69, Articles_collection_modified!A692)), 0)), "")</f>
        <v>regulation</v>
      </c>
      <c r="K692" t="str" cm="1">
        <f t="array" ref="K692">IFERROR(INDEX(Index!$C$3:$C$5, MATCH(TRUE, ISNUMBER(SEARCH(Index!$C$3:$C$5, Articles_collection_modified!A692)), 0)), "")</f>
        <v>H2</v>
      </c>
      <c r="L692" t="str" cm="1">
        <f t="array" ref="L692">_xlfn.TEXTJOIN(", ", TRUE, IF(ISNUMBER(SEARCH(Index!$C$8:$C$58, Articles_collection_modified!A692)), Index!$C$8:$C$58, ""))</f>
        <v>ES-3</v>
      </c>
      <c r="M692" t="str" cm="1">
        <f t="array" ref="M692">_xlfn.TEXTJOIN(", ", TRUE, IFERROR(VLOOKUP(_xlfn.TEXTSPLIT(L692, ", "), Index!$C$8:$D$58, 2, FALSE), ""))</f>
        <v>Sustainable Energy System</v>
      </c>
      <c r="N692" t="str" cm="1">
        <f t="array" ref="N692">_xlfn.TEXTJOIN(", ", TRUE, _xlfn.UNIQUE(_xlfn.FILTERXML("&lt;t&gt;&lt;s&gt;" &amp; SUBSTITUTE(_xlfn.TEXTJOIN(", ", TRUE, _xlfn.UNIQUE(_xlfn._xlws.FILTER(IFERROR(VLOOKUP(LEFT(_xlfn.TEXTSPLIT(L692, ", "), FIND("-", _xlfn.TEXTSPLIT(L692, ", ")) - 1), Index!$F$8:$G$13, 2, FALSE), ""), IFERROR(VLOOKUP(LEFT(_xlfn.TEXTSPLIT(L692, ", "), FIND("-", _xlfn.TEXTSPLIT(L692, ", ")) - 1), Index!$F$8:$G$13, 2, FALSE), "") &lt;&gt; ""))), ", ", "&lt;/s&gt;&lt;s&gt;") &amp; "&lt;/s&gt;&lt;/t&gt;", "//s[normalize-space()]")))</f>
        <v>Ecological Sustainability</v>
      </c>
      <c r="O692" t="str" cm="1">
        <f t="array" ref="O692">IFERROR(INDEX(Index!$C$8:$C$58, MATCH(TRUE, ISNUMBER(SEARCH(Index!$C$8:$C$58, Articles_collection_modified!A692)), 0)), "")</f>
        <v>ES-3</v>
      </c>
      <c r="P692" t="str">
        <f>IFERROR(VLOOKUP(LEFT(O692, FIND("-", O692)-1), Index!$F$8:$G$13, 2, FALSE), "Not Found")</f>
        <v>Ecological Sustainability</v>
      </c>
      <c r="Q692" t="str">
        <f>IFERROR(VLOOKUP(O692, Index!$C$8:$D$58, 2, FALSE), "Not Found")</f>
        <v>Sustainable Energy System</v>
      </c>
    </row>
    <row r="693" spans="1:17" x14ac:dyDescent="0.3">
      <c r="A693" t="str">
        <f>LEFT(Articles_collection_modified!A693, FIND(",", Articles_collection_modified!A693) - 1)</f>
        <v>Cadeler Inks Reservation Agreement for Ocean Winds' Polish Offshore Wind Farm</v>
      </c>
      <c r="B693" t="str">
        <f>MID(Articles_collection_modified!A693, FIND(",", Articles_collection_modified!A693) + 1, FIND(",", Articles_collection_modified!A693, FIND(",", Articles_collection_modified!A693) + 1) - FIND(",", Articles_collection_modified!A693) - 1)</f>
        <v>https://www.offshorewind.biz/2025/02/07/cadeler-inks-reservation-agreement-for-ocean-winds-polish-offshore-wind-farm/</v>
      </c>
      <c r="C693" t="str">
        <f>IF(ISNUMBER(FIND(", vol",Articles_collection_modified!A693)), MID(Articles_collection_modified!A693, FIND(", vol", Articles_collection_modified!A693) + 5, FIND(",", Articles_collection_modified!A693, FIND(", vol", Articles_collection_modified!A693) + 5) - FIND(", vol", Articles_collection_modified!A693) - 5), MID(Articles_collection_modified!A693, FIND(",vol", Articles_collection_modified!A693) + 4, FIND(",", Articles_collection_modified!A693, FIND(",vol", Articles_collection_modified!A693) + 4) - FIND(",vol",Articles_collection_modified!A693) - 4))</f>
        <v>8</v>
      </c>
      <c r="D693" t="str">
        <f>IF(ISNUMBER(FIND(", 20", Articles_collection_modified!A693)), MID(Articles_collection_modified!A693, FIND(", 20", Articles_collection_modified!A693) + 2, FIND(",", Articles_collection_modified!A693, FIND(", 20", Articles_collection_modified!A693) + 2) - FIND(", 20", Articles_collection_modified!A693) - 2), MID(Articles_collection_modified!A693, FIND(",20", Articles_collection_modified!A693) + 1, FIND(",", Articles_collection_modified!A693, FIND(",20", Articles_collection_modified!A693) + 1) - FIND(",20", Articles_collection_modified!A693) - 1))</f>
        <v>2025-w06</v>
      </c>
      <c r="E693" t="str">
        <f t="shared" si="20"/>
        <v>2025</v>
      </c>
      <c r="F693" t="str">
        <f t="shared" si="21"/>
        <v>06</v>
      </c>
      <c r="G693" t="str" cm="1">
        <f t="array" ref="G693">_xlfn.TEXTJOIN(", ", TRUE, IF(ISNUMBER(SEARCH(Index!$A$8:$A$22, Articles_collection_modified!A693)), Index!$A$8:$A$22, ""))</f>
        <v>Industrial applications</v>
      </c>
      <c r="H693" t="str" cm="1">
        <f t="array" ref="H693">IFERROR(INDEX(Index!$A$8:$A$22, MATCH(TRUE, ISNUMBER(SEARCH(Index!$A$8:$A$22, Articles_collection_modified!A693)), 0)), "")</f>
        <v>Industrial applications</v>
      </c>
      <c r="I693" t="str" cm="1">
        <f t="array" ref="I693">IFERROR(INDEX(Index!$A$3:$A$5, MATCH(TRUE, ISNUMBER(SEARCH(Index!$A$3:$A$5, Articles_collection_modified!A693)), 0)), "")</f>
        <v>SEEP</v>
      </c>
      <c r="J693" t="str" cm="1">
        <f t="array" ref="J693">IFERROR(INDEX(Index!$A$25:$A$69, MATCH(TRUE, ISNUMBER(SEARCH(Index!$A$25:$A$69, Articles_collection_modified!A693)), 0)), "")</f>
        <v>market development</v>
      </c>
      <c r="K693" t="str" cm="1">
        <f t="array" ref="K693">IFERROR(INDEX(Index!$C$3:$C$5, MATCH(TRUE, ISNUMBER(SEARCH(Index!$C$3:$C$5, Articles_collection_modified!A693)), 0)), "")</f>
        <v>H2</v>
      </c>
      <c r="L693" t="str" cm="1">
        <f t="array" ref="L693">_xlfn.TEXTJOIN(", ", TRUE, IF(ISNUMBER(SEARCH(Index!$C$8:$C$58, Articles_collection_modified!A693)), Index!$C$8:$C$58, ""))</f>
        <v>HA-2</v>
      </c>
      <c r="M693" t="str" cm="1">
        <f t="array" ref="M693">_xlfn.TEXTJOIN(", ", TRUE, IFERROR(VLOOKUP(_xlfn.TEXTSPLIT(L693, ", "), Index!$C$8:$D$58, 2, FALSE), ""))</f>
        <v>Advanced Wind Power</v>
      </c>
      <c r="N693" t="str" cm="1">
        <f t="array" ref="N693">_xlfn.TEXTJOIN(", ", TRUE, _xlfn.UNIQUE(_xlfn.FILTERXML("&lt;t&gt;&lt;s&gt;" &amp; SUBSTITUTE(_xlfn.TEXTJOIN(", ", TRUE, _xlfn.UNIQUE(_xlfn._xlws.FILTER(IFERROR(VLOOKUP(LEFT(_xlfn.TEXTSPLIT(L693, ", "), FIND("-", _xlfn.TEXTSPLIT(L693, ", ")) - 1), Index!$F$8:$G$13, 2, FALSE), ""), IFERROR(VLOOKUP(LEFT(_xlfn.TEXTSPLIT(L693, ", "), FIND("-", _xlfn.TEXTSPLIT(L693, ", ")) - 1), Index!$F$8:$G$13, 2, FALSE), "") &lt;&gt; ""))), ", ", "&lt;/s&gt;&lt;s&gt;") &amp; "&lt;/s&gt;&lt;/t&gt;", "//s[normalize-space()]")))</f>
        <v>Hydraulic Applications Ecosystem</v>
      </c>
      <c r="O693" t="str" cm="1">
        <f t="array" ref="O693">IFERROR(INDEX(Index!$C$8:$C$58, MATCH(TRUE, ISNUMBER(SEARCH(Index!$C$8:$C$58, Articles_collection_modified!A693)), 0)), "")</f>
        <v>HA-2</v>
      </c>
      <c r="P693" t="str">
        <f>IFERROR(VLOOKUP(LEFT(O693, FIND("-", O693)-1), Index!$F$8:$G$13, 2, FALSE), "Not Found")</f>
        <v>Hydraulic Applications Ecosystem</v>
      </c>
      <c r="Q693" t="str">
        <f>IFERROR(VLOOKUP(O693, Index!$C$8:$D$58, 2, FALSE), "Not Found")</f>
        <v>Advanced Wind Power</v>
      </c>
    </row>
    <row r="694" spans="1:17" x14ac:dyDescent="0.3">
      <c r="A694" t="str">
        <f>LEFT(Articles_collection_modified!A694, FIND(",", Articles_collection_modified!A694) - 1)</f>
        <v>Five key trends for robots in 2025 - Drives&amp;Controls</v>
      </c>
      <c r="B694" t="str">
        <f>MID(Articles_collection_modified!A694, FIND(",", Articles_collection_modified!A694) + 1, FIND(",", Articles_collection_modified!A694, FIND(",", Articles_collection_modified!A694) + 1) - FIND(",", Articles_collection_modified!A694) - 1)</f>
        <v>https://drivesncontrols.com/five-key-trends-for-robots-in-2025/?utm_source=rss&amp;utm_medium=rss&amp;utm_campaign=five-key-trends-for-robots-in-2025</v>
      </c>
      <c r="C694" t="str">
        <f>IF(ISNUMBER(FIND(", vol",Articles_collection_modified!A694)), MID(Articles_collection_modified!A694, FIND(", vol", Articles_collection_modified!A694) + 5, FIND(",", Articles_collection_modified!A694, FIND(", vol", Articles_collection_modified!A694) + 5) - FIND(", vol", Articles_collection_modified!A694) - 5), MID(Articles_collection_modified!A694, FIND(",vol", Articles_collection_modified!A694) + 4, FIND(",", Articles_collection_modified!A694, FIND(",vol", Articles_collection_modified!A694) + 4) - FIND(",vol",Articles_collection_modified!A694) - 4))</f>
        <v>8</v>
      </c>
      <c r="D694" t="str">
        <f>IF(ISNUMBER(FIND(", 20", Articles_collection_modified!A694)), MID(Articles_collection_modified!A694, FIND(", 20", Articles_collection_modified!A694) + 2, FIND(",", Articles_collection_modified!A694, FIND(", 20", Articles_collection_modified!A694) + 2) - FIND(", 20", Articles_collection_modified!A694) - 2), MID(Articles_collection_modified!A694, FIND(",20", Articles_collection_modified!A694) + 1, FIND(",", Articles_collection_modified!A694, FIND(",20", Articles_collection_modified!A694) + 1) - FIND(",20", Articles_collection_modified!A694) - 1))</f>
        <v>2025-w06</v>
      </c>
      <c r="E694" t="str">
        <f t="shared" si="20"/>
        <v>2025</v>
      </c>
      <c r="F694" t="str">
        <f t="shared" si="21"/>
        <v>06</v>
      </c>
      <c r="G694" t="str" cm="1">
        <f t="array" ref="G694">_xlfn.TEXTJOIN(", ", TRUE, IF(ISNUMBER(SEARCH(Index!$A$8:$A$22, Articles_collection_modified!A694)), Index!$A$8:$A$22, ""))</f>
        <v>Robotics</v>
      </c>
      <c r="H694" t="str" cm="1">
        <f t="array" ref="H694">IFERROR(INDEX(Index!$A$8:$A$22, MATCH(TRUE, ISNUMBER(SEARCH(Index!$A$8:$A$22, Articles_collection_modified!A694)), 0)), "")</f>
        <v>Robotics</v>
      </c>
      <c r="I694" t="str" cm="1">
        <f t="array" ref="I694">IFERROR(INDEX(Index!$A$3:$A$5, MATCH(TRUE, ISNUMBER(SEARCH(Index!$A$3:$A$5, Articles_collection_modified!A694)), 0)), "")</f>
        <v>SEEP</v>
      </c>
      <c r="J694" t="str" cm="1">
        <f t="array" ref="J694">IFERROR(INDEX(Index!$A$25:$A$69, MATCH(TRUE, ISNUMBER(SEARCH(Index!$A$25:$A$69, Articles_collection_modified!A694)), 0)), "")</f>
        <v>market development</v>
      </c>
      <c r="K694" t="str" cm="1">
        <f t="array" ref="K694">IFERROR(INDEX(Index!$C$3:$C$5, MATCH(TRUE, ISNUMBER(SEARCH(Index!$C$3:$C$5, Articles_collection_modified!A694)), 0)), "")</f>
        <v>H1</v>
      </c>
      <c r="L694" t="str" cm="1">
        <f t="array" ref="L694">_xlfn.TEXTJOIN(", ", TRUE, IF(ISNUMBER(SEARCH(Index!$C$8:$C$58, Articles_collection_modified!A694)), Index!$C$8:$C$58, ""))</f>
        <v>IPr-2</v>
      </c>
      <c r="M694" t="str" cm="1">
        <f t="array" ref="M694">_xlfn.TEXTJOIN(", ", TRUE, IFERROR(VLOOKUP(_xlfn.TEXTSPLIT(L694, ", "), Index!$C$8:$D$58, 2, FALSE), ""))</f>
        <v>Advanced Robotics</v>
      </c>
      <c r="N694" t="str" cm="1">
        <f t="array" ref="N694">_xlfn.TEXTJOIN(", ", TRUE, _xlfn.UNIQUE(_xlfn.FILTERXML("&lt;t&gt;&lt;s&gt;" &amp; SUBSTITUTE(_xlfn.TEXTJOIN(", ", TRUE, _xlfn.UNIQUE(_xlfn._xlws.FILTER(IFERROR(VLOOKUP(LEFT(_xlfn.TEXTSPLIT(L694, ", "), FIND("-", _xlfn.TEXTSPLIT(L694, ", ")) - 1), Index!$F$8:$G$13, 2, FALSE), ""), IFERROR(VLOOKUP(LEFT(_xlfn.TEXTSPLIT(L694, ", "), FIND("-", _xlfn.TEXTSPLIT(L694, ", ")) - 1), Index!$F$8:$G$13, 2, FALSE), "") &lt;&gt; ""))), ", ", "&lt;/s&gt;&lt;s&gt;") &amp; "&lt;/s&gt;&lt;/t&gt;", "//s[normalize-space()]")))</f>
        <v>Intelligent Production</v>
      </c>
      <c r="O694" t="str" cm="1">
        <f t="array" ref="O694">IFERROR(INDEX(Index!$C$8:$C$58, MATCH(TRUE, ISNUMBER(SEARCH(Index!$C$8:$C$58, Articles_collection_modified!A694)), 0)), "")</f>
        <v>IPr-2</v>
      </c>
      <c r="P694" t="str">
        <f>IFERROR(VLOOKUP(LEFT(O694, FIND("-", O694)-1), Index!$F$8:$G$13, 2, FALSE), "Not Found")</f>
        <v>Intelligent Production</v>
      </c>
      <c r="Q694" t="str">
        <f>IFERROR(VLOOKUP(O694, Index!$C$8:$D$58, 2, FALSE), "Not Found")</f>
        <v>Advanced Robotics</v>
      </c>
    </row>
    <row r="695" spans="1:17" x14ac:dyDescent="0.3">
      <c r="A695" t="str">
        <f>LEFT(Articles_collection_modified!A695, FIND(",", Articles_collection_modified!A695) - 1)</f>
        <v>Half of Global Operational Offshore Wind Capacity in China</v>
      </c>
      <c r="B695" t="str">
        <f>MID(Articles_collection_modified!A695, FIND(",", Articles_collection_modified!A695) + 1, FIND(",", Articles_collection_modified!A695, FIND(",", Articles_collection_modified!A695) + 1) - FIND(",", Articles_collection_modified!A695) - 1)</f>
        <v>https://www.offshorewind.biz/2025/02/07/half-of-global-operational-offshore-wind-capacity-in-china/</v>
      </c>
      <c r="C695" t="str">
        <f>IF(ISNUMBER(FIND(", vol",Articles_collection_modified!A695)), MID(Articles_collection_modified!A695, FIND(", vol", Articles_collection_modified!A695) + 5, FIND(",", Articles_collection_modified!A695, FIND(", vol", Articles_collection_modified!A695) + 5) - FIND(", vol", Articles_collection_modified!A695) - 5), MID(Articles_collection_modified!A695, FIND(",vol", Articles_collection_modified!A695) + 4, FIND(",", Articles_collection_modified!A695, FIND(",vol", Articles_collection_modified!A695) + 4) - FIND(",vol",Articles_collection_modified!A695) - 4))</f>
        <v>8</v>
      </c>
      <c r="D695" t="str">
        <f>IF(ISNUMBER(FIND(", 20", Articles_collection_modified!A695)), MID(Articles_collection_modified!A695, FIND(", 20", Articles_collection_modified!A695) + 2, FIND(",", Articles_collection_modified!A695, FIND(", 20", Articles_collection_modified!A695) + 2) - FIND(", 20", Articles_collection_modified!A695) - 2), MID(Articles_collection_modified!A695, FIND(",20", Articles_collection_modified!A695) + 1, FIND(",", Articles_collection_modified!A695, FIND(",20", Articles_collection_modified!A695) + 1) - FIND(",20", Articles_collection_modified!A695) - 1))</f>
        <v>2025-w06</v>
      </c>
      <c r="E695" t="str">
        <f t="shared" si="20"/>
        <v>2025</v>
      </c>
      <c r="F695" t="str">
        <f t="shared" si="21"/>
        <v>06</v>
      </c>
      <c r="G695" t="str" cm="1">
        <f t="array" ref="G695">_xlfn.TEXTJOIN(", ", TRUE, IF(ISNUMBER(SEARCH(Index!$A$8:$A$22, Articles_collection_modified!A695)), Index!$A$8:$A$22, ""))</f>
        <v>Industrial applications</v>
      </c>
      <c r="H695" t="str" cm="1">
        <f t="array" ref="H695">IFERROR(INDEX(Index!$A$8:$A$22, MATCH(TRUE, ISNUMBER(SEARCH(Index!$A$8:$A$22, Articles_collection_modified!A695)), 0)), "")</f>
        <v>Industrial applications</v>
      </c>
      <c r="I695" t="str" cm="1">
        <f t="array" ref="I695">IFERROR(INDEX(Index!$A$3:$A$5, MATCH(TRUE, ISNUMBER(SEARCH(Index!$A$3:$A$5, Articles_collection_modified!A695)), 0)), "")</f>
        <v>SEEP</v>
      </c>
      <c r="J695" t="str" cm="1">
        <f t="array" ref="J695">IFERROR(INDEX(Index!$A$25:$A$69, MATCH(TRUE, ISNUMBER(SEARCH(Index!$A$25:$A$69, Articles_collection_modified!A695)), 0)), "")</f>
        <v>market development</v>
      </c>
      <c r="K695" t="str" cm="1">
        <f t="array" ref="K695">IFERROR(INDEX(Index!$C$3:$C$5, MATCH(TRUE, ISNUMBER(SEARCH(Index!$C$3:$C$5, Articles_collection_modified!A695)), 0)), "")</f>
        <v>H1</v>
      </c>
      <c r="L695" t="str" cm="1">
        <f t="array" ref="L695">_xlfn.TEXTJOIN(", ", TRUE, IF(ISNUMBER(SEARCH(Index!$C$8:$C$58, Articles_collection_modified!A695)), Index!$C$8:$C$58, ""))</f>
        <v>HA-2</v>
      </c>
      <c r="M695" t="str" cm="1">
        <f t="array" ref="M695">_xlfn.TEXTJOIN(", ", TRUE, IFERROR(VLOOKUP(_xlfn.TEXTSPLIT(L695, ", "), Index!$C$8:$D$58, 2, FALSE), ""))</f>
        <v>Advanced Wind Power</v>
      </c>
      <c r="N695" t="str" cm="1">
        <f t="array" ref="N695">_xlfn.TEXTJOIN(", ", TRUE, _xlfn.UNIQUE(_xlfn.FILTERXML("&lt;t&gt;&lt;s&gt;" &amp; SUBSTITUTE(_xlfn.TEXTJOIN(", ", TRUE, _xlfn.UNIQUE(_xlfn._xlws.FILTER(IFERROR(VLOOKUP(LEFT(_xlfn.TEXTSPLIT(L695, ", "), FIND("-", _xlfn.TEXTSPLIT(L695, ", ")) - 1), Index!$F$8:$G$13, 2, FALSE), ""), IFERROR(VLOOKUP(LEFT(_xlfn.TEXTSPLIT(L695, ", "), FIND("-", _xlfn.TEXTSPLIT(L695, ", ")) - 1), Index!$F$8:$G$13, 2, FALSE), "") &lt;&gt; ""))), ", ", "&lt;/s&gt;&lt;s&gt;") &amp; "&lt;/s&gt;&lt;/t&gt;", "//s[normalize-space()]")))</f>
        <v>Hydraulic Applications Ecosystem</v>
      </c>
      <c r="O695" t="str" cm="1">
        <f t="array" ref="O695">IFERROR(INDEX(Index!$C$8:$C$58, MATCH(TRUE, ISNUMBER(SEARCH(Index!$C$8:$C$58, Articles_collection_modified!A695)), 0)), "")</f>
        <v>HA-2</v>
      </c>
      <c r="P695" t="str">
        <f>IFERROR(VLOOKUP(LEFT(O695, FIND("-", O695)-1), Index!$F$8:$G$13, 2, FALSE), "Not Found")</f>
        <v>Hydraulic Applications Ecosystem</v>
      </c>
      <c r="Q695" t="str">
        <f>IFERROR(VLOOKUP(O695, Index!$C$8:$D$58, 2, FALSE), "Not Found")</f>
        <v>Advanced Wind Power</v>
      </c>
    </row>
    <row r="696" spans="1:17" x14ac:dyDescent="0.3">
      <c r="A696" t="str">
        <f>LEFT(Articles_collection_modified!A696, FIND(",", Articles_collection_modified!A696) - 1)</f>
        <v>Powerscreen Set to Display Innovation Solutions at World of Asphalt 25 : CEG</v>
      </c>
      <c r="B696" t="str">
        <f>MID(Articles_collection_modified!A696, FIND(",", Articles_collection_modified!A696) + 1, FIND(",", Articles_collection_modified!A696, FIND(",", Articles_collection_modified!A696) + 1) - FIND(",", Articles_collection_modified!A696) - 1)</f>
        <v>https://www.constructionequipmentguide.com/powerscreen-set-to-display-innovation-solutions-at-world-of-asphalt-25/67189</v>
      </c>
      <c r="C696" t="str">
        <f>IF(ISNUMBER(FIND(", vol",Articles_collection_modified!A696)), MID(Articles_collection_modified!A696, FIND(", vol", Articles_collection_modified!A696) + 5, FIND(",", Articles_collection_modified!A696, FIND(", vol", Articles_collection_modified!A696) + 5) - FIND(", vol", Articles_collection_modified!A696) - 5), MID(Articles_collection_modified!A696, FIND(",vol", Articles_collection_modified!A696) + 4, FIND(",", Articles_collection_modified!A696, FIND(",vol", Articles_collection_modified!A696) + 4) - FIND(",vol",Articles_collection_modified!A696) - 4))</f>
        <v>8</v>
      </c>
      <c r="D696" t="str">
        <f>IF(ISNUMBER(FIND(", 20", Articles_collection_modified!A696)), MID(Articles_collection_modified!A696, FIND(", 20", Articles_collection_modified!A696) + 2, FIND(",", Articles_collection_modified!A696, FIND(", 20", Articles_collection_modified!A696) + 2) - FIND(", 20", Articles_collection_modified!A696) - 2), MID(Articles_collection_modified!A696, FIND(",20", Articles_collection_modified!A696) + 1, FIND(",", Articles_collection_modified!A696, FIND(",20", Articles_collection_modified!A696) + 1) - FIND(",20", Articles_collection_modified!A696) - 1))</f>
        <v>2025-w06</v>
      </c>
      <c r="E696" t="str">
        <f t="shared" si="20"/>
        <v>2025</v>
      </c>
      <c r="F696" t="str">
        <f t="shared" si="21"/>
        <v>06</v>
      </c>
      <c r="G696" t="str" cm="1">
        <f t="array" ref="G696">_xlfn.TEXTJOIN(", ", TRUE, IF(ISNUMBER(SEARCH(Index!$A$8:$A$22, Articles_collection_modified!A696)), Index!$A$8:$A$22, ""))</f>
        <v>Mobile</v>
      </c>
      <c r="H696" t="str" cm="1">
        <f t="array" ref="H696">IFERROR(INDEX(Index!$A$8:$A$22, MATCH(TRUE, ISNUMBER(SEARCH(Index!$A$8:$A$22, Articles_collection_modified!A696)), 0)), "")</f>
        <v>Mobile</v>
      </c>
      <c r="I696" t="str" cm="1">
        <f t="array" ref="I696">IFERROR(INDEX(Index!$A$3:$A$5, MATCH(TRUE, ISNUMBER(SEARCH(Index!$A$3:$A$5, Articles_collection_modified!A696)), 0)), "")</f>
        <v>product release</v>
      </c>
      <c r="J696" t="str" cm="1">
        <f t="array" ref="J696">IFERROR(INDEX(Index!$A$25:$A$69, MATCH(TRUE, ISNUMBER(SEARCH(Index!$A$25:$A$69, Articles_collection_modified!A696)), 0)), "")</f>
        <v>System</v>
      </c>
      <c r="K696" t="str" cm="1">
        <f t="array" ref="K696">IFERROR(INDEX(Index!$C$3:$C$5, MATCH(TRUE, ISNUMBER(SEARCH(Index!$C$3:$C$5, Articles_collection_modified!A696)), 0)), "")</f>
        <v>H1</v>
      </c>
      <c r="L696" t="str" cm="1">
        <f t="array" ref="L696">_xlfn.TEXTJOIN(", ", TRUE, IF(ISNUMBER(SEARCH(Index!$C$8:$C$58, Articles_collection_modified!A696)), Index!$C$8:$C$58, ""))</f>
        <v>HA-1</v>
      </c>
      <c r="M696" t="str" cm="1">
        <f t="array" ref="M696">_xlfn.TEXTJOIN(", ", TRUE, IFERROR(VLOOKUP(_xlfn.TEXTSPLIT(L696, ", "), Index!$C$8:$D$58, 2, FALSE), ""))</f>
        <v>Green &amp; Connected Construction site</v>
      </c>
      <c r="N696" t="str" cm="1">
        <f t="array" ref="N696">_xlfn.TEXTJOIN(", ", TRUE, _xlfn.UNIQUE(_xlfn.FILTERXML("&lt;t&gt;&lt;s&gt;" &amp; SUBSTITUTE(_xlfn.TEXTJOIN(", ", TRUE, _xlfn.UNIQUE(_xlfn._xlws.FILTER(IFERROR(VLOOKUP(LEFT(_xlfn.TEXTSPLIT(L696, ", "), FIND("-", _xlfn.TEXTSPLIT(L696, ", ")) - 1), Index!$F$8:$G$13, 2, FALSE), ""), IFERROR(VLOOKUP(LEFT(_xlfn.TEXTSPLIT(L696, ", "), FIND("-", _xlfn.TEXTSPLIT(L696, ", ")) - 1), Index!$F$8:$G$13, 2, FALSE), "") &lt;&gt; ""))), ", ", "&lt;/s&gt;&lt;s&gt;") &amp; "&lt;/s&gt;&lt;/t&gt;", "//s[normalize-space()]")))</f>
        <v>Hydraulic Applications Ecosystem</v>
      </c>
      <c r="O696" t="str" cm="1">
        <f t="array" ref="O696">IFERROR(INDEX(Index!$C$8:$C$58, MATCH(TRUE, ISNUMBER(SEARCH(Index!$C$8:$C$58, Articles_collection_modified!A696)), 0)), "")</f>
        <v>HA-1</v>
      </c>
      <c r="P696" t="str">
        <f>IFERROR(VLOOKUP(LEFT(O696, FIND("-", O696)-1), Index!$F$8:$G$13, 2, FALSE), "Not Found")</f>
        <v>Hydraulic Applications Ecosystem</v>
      </c>
      <c r="Q696" t="str">
        <f>IFERROR(VLOOKUP(O696, Index!$C$8:$D$58, 2, FALSE), "Not Found")</f>
        <v>Green &amp; Connected Construction site</v>
      </c>
    </row>
    <row r="697" spans="1:17" x14ac:dyDescent="0.3">
      <c r="A697" t="str">
        <f>LEFT(Articles_collection_modified!A697, FIND(",", Articles_collection_modified!A697) - 1)</f>
        <v>February 2025 Issue: Electric vehicle design considerations - Fluid Power World</v>
      </c>
      <c r="B697" t="str">
        <f>MID(Articles_collection_modified!A697, FIND(",", Articles_collection_modified!A697) + 1, FIND(",", Articles_collection_modified!A697, FIND(",", Articles_collection_modified!A697) + 1) - FIND(",", Articles_collection_modified!A697) - 1)</f>
        <v>https://www.fluidpowerworld.com/february-2025-issue-electric-vehicle-design-considerations/</v>
      </c>
      <c r="C697" t="str">
        <f>IF(ISNUMBER(FIND(", vol",Articles_collection_modified!A697)), MID(Articles_collection_modified!A697, FIND(", vol", Articles_collection_modified!A697) + 5, FIND(",", Articles_collection_modified!A697, FIND(", vol", Articles_collection_modified!A697) + 5) - FIND(", vol", Articles_collection_modified!A697) - 5), MID(Articles_collection_modified!A697, FIND(",vol", Articles_collection_modified!A697) + 4, FIND(",", Articles_collection_modified!A697, FIND(",vol", Articles_collection_modified!A697) + 4) - FIND(",vol",Articles_collection_modified!A697) - 4))</f>
        <v>8</v>
      </c>
      <c r="D697" t="str">
        <f>IF(ISNUMBER(FIND(", 20", Articles_collection_modified!A697)), MID(Articles_collection_modified!A697, FIND(", 20", Articles_collection_modified!A697) + 2, FIND(",", Articles_collection_modified!A697, FIND(", 20", Articles_collection_modified!A697) + 2) - FIND(", 20", Articles_collection_modified!A697) - 2), MID(Articles_collection_modified!A697, FIND(",20", Articles_collection_modified!A697) + 1, FIND(",", Articles_collection_modified!A697, FIND(",20", Articles_collection_modified!A697) + 1) - FIND(",20", Articles_collection_modified!A697) - 1))</f>
        <v>2025-w06</v>
      </c>
      <c r="E697" t="str">
        <f t="shared" si="20"/>
        <v>2025</v>
      </c>
      <c r="F697" t="str">
        <f t="shared" si="21"/>
        <v>06</v>
      </c>
      <c r="G697" t="str" cm="1">
        <f t="array" ref="G697">_xlfn.TEXTJOIN(", ", TRUE, IF(ISNUMBER(SEARCH(Index!$A$8:$A$22, Articles_collection_modified!A697)), Index!$A$8:$A$22, ""))</f>
        <v>Electrification, Hydraulics, Mobile</v>
      </c>
      <c r="H697" t="str" cm="1">
        <f t="array" ref="H697">IFERROR(INDEX(Index!$A$8:$A$22, MATCH(TRUE, ISNUMBER(SEARCH(Index!$A$8:$A$22, Articles_collection_modified!A697)), 0)), "")</f>
        <v>Electrification</v>
      </c>
      <c r="I697" t="str" cm="1">
        <f t="array" ref="I697">IFERROR(INDEX(Index!$A$3:$A$5, MATCH(TRUE, ISNUMBER(SEARCH(Index!$A$3:$A$5, Articles_collection_modified!A697)), 0)), "")</f>
        <v>Technology</v>
      </c>
      <c r="J697" t="str" cm="1">
        <f t="array" ref="J697">IFERROR(INDEX(Index!$A$25:$A$69, MATCH(TRUE, ISNUMBER(SEARCH(Index!$A$25:$A$69, Articles_collection_modified!A697)), 0)), "")</f>
        <v>Architecture</v>
      </c>
      <c r="K697" t="str" cm="1">
        <f t="array" ref="K697">IFERROR(INDEX(Index!$C$3:$C$5, MATCH(TRUE, ISNUMBER(SEARCH(Index!$C$3:$C$5, Articles_collection_modified!A697)), 0)), "")</f>
        <v>H1</v>
      </c>
      <c r="L697" t="str" cm="1">
        <f t="array" ref="L697">_xlfn.TEXTJOIN(", ", TRUE, IF(ISNUMBER(SEARCH(Index!$C$8:$C$58, Articles_collection_modified!A697)), Index!$C$8:$C$58, ""))</f>
        <v>ES-2</v>
      </c>
      <c r="M697" t="str" cm="1">
        <f t="array" ref="M697">_xlfn.TEXTJOIN(", ", TRUE, IFERROR(VLOOKUP(_xlfn.TEXTSPLIT(L697, ", "), Index!$C$8:$D$58, 2, FALSE), ""))</f>
        <v>Enhanced Emission Policy</v>
      </c>
      <c r="N697" t="str" cm="1">
        <f t="array" ref="N697">_xlfn.TEXTJOIN(", ", TRUE, _xlfn.UNIQUE(_xlfn.FILTERXML("&lt;t&gt;&lt;s&gt;" &amp; SUBSTITUTE(_xlfn.TEXTJOIN(", ", TRUE, _xlfn.UNIQUE(_xlfn._xlws.FILTER(IFERROR(VLOOKUP(LEFT(_xlfn.TEXTSPLIT(L697, ", "), FIND("-", _xlfn.TEXTSPLIT(L697, ", ")) - 1), Index!$F$8:$G$13, 2, FALSE), ""), IFERROR(VLOOKUP(LEFT(_xlfn.TEXTSPLIT(L697, ", "), FIND("-", _xlfn.TEXTSPLIT(L697, ", ")) - 1), Index!$F$8:$G$13, 2, FALSE), "") &lt;&gt; ""))), ", ", "&lt;/s&gt;&lt;s&gt;") &amp; "&lt;/s&gt;&lt;/t&gt;", "//s[normalize-space()]")))</f>
        <v>Ecological Sustainability</v>
      </c>
      <c r="O697" t="str" cm="1">
        <f t="array" ref="O697">IFERROR(INDEX(Index!$C$8:$C$58, MATCH(TRUE, ISNUMBER(SEARCH(Index!$C$8:$C$58, Articles_collection_modified!A697)), 0)), "")</f>
        <v>ES-2</v>
      </c>
      <c r="P697" t="str">
        <f>IFERROR(VLOOKUP(LEFT(O697, FIND("-", O697)-1), Index!$F$8:$G$13, 2, FALSE), "Not Found")</f>
        <v>Ecological Sustainability</v>
      </c>
      <c r="Q697" t="str">
        <f>IFERROR(VLOOKUP(O697, Index!$C$8:$D$58, 2, FALSE), "Not Found")</f>
        <v>Enhanced Emission Policy</v>
      </c>
    </row>
    <row r="698" spans="1:17" x14ac:dyDescent="0.3">
      <c r="A698" t="str">
        <f>LEFT(Articles_collection_modified!A698, FIND(",", Articles_collection_modified!A698) - 1)</f>
        <v>Tolomatic Introduces Drive Integration Tool To Streamline Servo Linear Actuator Commissioning - Fluid Power Journal</v>
      </c>
      <c r="B698" t="str">
        <f>MID(Articles_collection_modified!A698, FIND(",", Articles_collection_modified!A698) + 1, FIND(",", Articles_collection_modified!A698, FIND(",", Articles_collection_modified!A698) + 1) - FIND(",", Articles_collection_modified!A698) - 1)</f>
        <v>https://fluidpowerjournal.com/tolomatic-introduces-drive-integration-tool-to-streamline-servo-linear-actuator-commissioning/</v>
      </c>
      <c r="C698" t="str">
        <f>IF(ISNUMBER(FIND(", vol",Articles_collection_modified!A698)), MID(Articles_collection_modified!A698, FIND(", vol", Articles_collection_modified!A698) + 5, FIND(",", Articles_collection_modified!A698, FIND(", vol", Articles_collection_modified!A698) + 5) - FIND(", vol", Articles_collection_modified!A698) - 5), MID(Articles_collection_modified!A698, FIND(",vol", Articles_collection_modified!A698) + 4, FIND(",", Articles_collection_modified!A698, FIND(",vol", Articles_collection_modified!A698) + 4) - FIND(",vol",Articles_collection_modified!A698) - 4))</f>
        <v>8</v>
      </c>
      <c r="D698" t="str">
        <f>IF(ISNUMBER(FIND(", 20", Articles_collection_modified!A698)), MID(Articles_collection_modified!A698, FIND(", 20", Articles_collection_modified!A698) + 2, FIND(",", Articles_collection_modified!A698, FIND(", 20", Articles_collection_modified!A698) + 2) - FIND(", 20", Articles_collection_modified!A698) - 2), MID(Articles_collection_modified!A698, FIND(",20", Articles_collection_modified!A698) + 1, FIND(",", Articles_collection_modified!A698, FIND(",20", Articles_collection_modified!A698) + 1) - FIND(",20", Articles_collection_modified!A698) - 1))</f>
        <v>2025-w06</v>
      </c>
      <c r="E698" t="str">
        <f t="shared" si="20"/>
        <v>2025</v>
      </c>
      <c r="F698" t="str">
        <f t="shared" si="21"/>
        <v>06</v>
      </c>
      <c r="G698" t="str" cm="1">
        <f t="array" ref="G698">_xlfn.TEXTJOIN(", ", TRUE, IF(ISNUMBER(SEARCH(Index!$A$8:$A$22, Articles_collection_modified!A698)), Index!$A$8:$A$22, ""))</f>
        <v>Hydraulics</v>
      </c>
      <c r="H698" t="str" cm="1">
        <f t="array" ref="H698">IFERROR(INDEX(Index!$A$8:$A$22, MATCH(TRUE, ISNUMBER(SEARCH(Index!$A$8:$A$22, Articles_collection_modified!A698)), 0)), "")</f>
        <v>Hydraulics</v>
      </c>
      <c r="I698" t="str" cm="1">
        <f t="array" ref="I698">IFERROR(INDEX(Index!$A$3:$A$5, MATCH(TRUE, ISNUMBER(SEARCH(Index!$A$3:$A$5, Articles_collection_modified!A698)), 0)), "")</f>
        <v>SEEP</v>
      </c>
      <c r="J698" t="str" cm="1">
        <f t="array" ref="J698">IFERROR(INDEX(Index!$A$25:$A$69, MATCH(TRUE, ISNUMBER(SEARCH(Index!$A$25:$A$69, Articles_collection_modified!A698)), 0)), "")</f>
        <v>market development</v>
      </c>
      <c r="K698" t="str" cm="1">
        <f t="array" ref="K698">IFERROR(INDEX(Index!$C$3:$C$5, MATCH(TRUE, ISNUMBER(SEARCH(Index!$C$3:$C$5, Articles_collection_modified!A698)), 0)), "")</f>
        <v>H1</v>
      </c>
      <c r="L698" t="str" cm="1">
        <f t="array" ref="L698">_xlfn.TEXTJOIN(", ", TRUE, IF(ISNUMBER(SEARCH(Index!$C$8:$C$58, Articles_collection_modified!A698)), Index!$C$8:$C$58, ""))</f>
        <v>NB-1</v>
      </c>
      <c r="M698" t="str" cm="1">
        <f t="array" ref="M698">_xlfn.TEXTJOIN(", ", TRUE, IFERROR(VLOOKUP(_xlfn.TEXTSPLIT(L698, ", "), Index!$C$8:$D$58, 2, FALSE), ""))</f>
        <v>Digital Platforms &amp; Marketplaces</v>
      </c>
      <c r="N698" t="str" cm="1">
        <f t="array" ref="N698">_xlfn.TEXTJOIN(", ", TRUE, _xlfn.UNIQUE(_xlfn.FILTERXML("&lt;t&gt;&lt;s&gt;" &amp; SUBSTITUTE(_xlfn.TEXTJOIN(", ", TRUE, _xlfn.UNIQUE(_xlfn._xlws.FILTER(IFERROR(VLOOKUP(LEFT(_xlfn.TEXTSPLIT(L698, ", "), FIND("-", _xlfn.TEXTSPLIT(L698, ", ")) - 1), Index!$F$8:$G$13, 2, FALSE), ""), IFERROR(VLOOKUP(LEFT(_xlfn.TEXTSPLIT(L698, ", "), FIND("-", _xlfn.TEXTSPLIT(L698, ", ")) - 1), Index!$F$8:$G$13, 2, FALSE), "") &lt;&gt; ""))), ", ", "&lt;/s&gt;&lt;s&gt;") &amp; "&lt;/s&gt;&lt;/t&gt;", "//s[normalize-space()]")))</f>
        <v>New Business</v>
      </c>
      <c r="O698" t="str" cm="1">
        <f t="array" ref="O698">IFERROR(INDEX(Index!$C$8:$C$58, MATCH(TRUE, ISNUMBER(SEARCH(Index!$C$8:$C$58, Articles_collection_modified!A698)), 0)), "")</f>
        <v>NB-1</v>
      </c>
      <c r="P698" t="str">
        <f>IFERROR(VLOOKUP(LEFT(O698, FIND("-", O698)-1), Index!$F$8:$G$13, 2, FALSE), "Not Found")</f>
        <v>New Business</v>
      </c>
      <c r="Q698" t="str">
        <f>IFERROR(VLOOKUP(O698, Index!$C$8:$D$58, 2, FALSE), "Not Found")</f>
        <v>Digital Platforms &amp; Marketplaces</v>
      </c>
    </row>
    <row r="699" spans="1:17" x14ac:dyDescent="0.3">
      <c r="A699" t="str">
        <f>LEFT(Articles_collection_modified!A699, FIND(",", Articles_collection_modified!A699) - 1)</f>
        <v>Rizon all-electric dump truck now in Canada - On-Site Magazine</v>
      </c>
      <c r="B699" t="str">
        <f>MID(Articles_collection_modified!A699, FIND(",", Articles_collection_modified!A699) + 1, FIND(",", Articles_collection_modified!A699, FIND(",", Articles_collection_modified!A699) + 1) - FIND(",", Articles_collection_modified!A699) - 1)</f>
        <v>https://www.on-sitemag.com/construction/rizon-all-electric-dump-truck-now-in-canada/1003984355/</v>
      </c>
      <c r="C699" t="str">
        <f>IF(ISNUMBER(FIND(", vol",Articles_collection_modified!A699)), MID(Articles_collection_modified!A699, FIND(", vol", Articles_collection_modified!A699) + 5, FIND(",", Articles_collection_modified!A699, FIND(", vol", Articles_collection_modified!A699) + 5) - FIND(", vol", Articles_collection_modified!A699) - 5), MID(Articles_collection_modified!A699, FIND(",vol", Articles_collection_modified!A699) + 4, FIND(",", Articles_collection_modified!A699, FIND(",vol", Articles_collection_modified!A699) + 4) - FIND(",vol",Articles_collection_modified!A699) - 4))</f>
        <v>8</v>
      </c>
      <c r="D699" t="str">
        <f>IF(ISNUMBER(FIND(", 20", Articles_collection_modified!A699)), MID(Articles_collection_modified!A699, FIND(", 20", Articles_collection_modified!A699) + 2, FIND(",", Articles_collection_modified!A699, FIND(", 20", Articles_collection_modified!A699) + 2) - FIND(", 20", Articles_collection_modified!A699) - 2), MID(Articles_collection_modified!A699, FIND(",20", Articles_collection_modified!A699) + 1, FIND(",", Articles_collection_modified!A699, FIND(",20", Articles_collection_modified!A699) + 1) - FIND(",20", Articles_collection_modified!A699) - 1))</f>
        <v>2025-w06</v>
      </c>
      <c r="E699" t="str">
        <f t="shared" si="20"/>
        <v>2025</v>
      </c>
      <c r="F699" t="str">
        <f t="shared" si="21"/>
        <v>06</v>
      </c>
      <c r="G699" t="str" cm="1">
        <f t="array" ref="G699">_xlfn.TEXTJOIN(", ", TRUE, IF(ISNUMBER(SEARCH(Index!$A$8:$A$22, Articles_collection_modified!A699)), Index!$A$8:$A$22, ""))</f>
        <v>Mobile</v>
      </c>
      <c r="H699" t="str" cm="1">
        <f t="array" ref="H699">IFERROR(INDEX(Index!$A$8:$A$22, MATCH(TRUE, ISNUMBER(SEARCH(Index!$A$8:$A$22, Articles_collection_modified!A699)), 0)), "")</f>
        <v>Mobile</v>
      </c>
      <c r="I699" t="str" cm="1">
        <f t="array" ref="I699">IFERROR(INDEX(Index!$A$3:$A$5, MATCH(TRUE, ISNUMBER(SEARCH(Index!$A$3:$A$5, Articles_collection_modified!A699)), 0)), "")</f>
        <v>SEEP</v>
      </c>
      <c r="J699" t="str" cm="1">
        <f t="array" ref="J699">IFERROR(INDEX(Index!$A$25:$A$69, MATCH(TRUE, ISNUMBER(SEARCH(Index!$A$25:$A$69, Articles_collection_modified!A699)), 0)), "")</f>
        <v>market development</v>
      </c>
      <c r="K699" t="str" cm="1">
        <f t="array" ref="K699">IFERROR(INDEX(Index!$C$3:$C$5, MATCH(TRUE, ISNUMBER(SEARCH(Index!$C$3:$C$5, Articles_collection_modified!A699)), 0)), "")</f>
        <v>H1</v>
      </c>
      <c r="L699" t="str" cm="1">
        <f t="array" ref="L699">_xlfn.TEXTJOIN(", ", TRUE, IF(ISNUMBER(SEARCH(Index!$C$8:$C$58, Articles_collection_modified!A699)), Index!$C$8:$C$58, ""))</f>
        <v>ES-2</v>
      </c>
      <c r="M699" t="str" cm="1">
        <f t="array" ref="M699">_xlfn.TEXTJOIN(", ", TRUE, IFERROR(VLOOKUP(_xlfn.TEXTSPLIT(L699, ", "), Index!$C$8:$D$58, 2, FALSE), ""))</f>
        <v>Enhanced Emission Policy</v>
      </c>
      <c r="N699" t="str" cm="1">
        <f t="array" ref="N699">_xlfn.TEXTJOIN(", ", TRUE, _xlfn.UNIQUE(_xlfn.FILTERXML("&lt;t&gt;&lt;s&gt;" &amp; SUBSTITUTE(_xlfn.TEXTJOIN(", ", TRUE, _xlfn.UNIQUE(_xlfn._xlws.FILTER(IFERROR(VLOOKUP(LEFT(_xlfn.TEXTSPLIT(L699, ", "), FIND("-", _xlfn.TEXTSPLIT(L699, ", ")) - 1), Index!$F$8:$G$13, 2, FALSE), ""), IFERROR(VLOOKUP(LEFT(_xlfn.TEXTSPLIT(L699, ", "), FIND("-", _xlfn.TEXTSPLIT(L699, ", ")) - 1), Index!$F$8:$G$13, 2, FALSE), "") &lt;&gt; ""))), ", ", "&lt;/s&gt;&lt;s&gt;") &amp; "&lt;/s&gt;&lt;/t&gt;", "//s[normalize-space()]")))</f>
        <v>Ecological Sustainability</v>
      </c>
      <c r="O699" t="str" cm="1">
        <f t="array" ref="O699">IFERROR(INDEX(Index!$C$8:$C$58, MATCH(TRUE, ISNUMBER(SEARCH(Index!$C$8:$C$58, Articles_collection_modified!A699)), 0)), "")</f>
        <v>ES-2</v>
      </c>
      <c r="P699" t="str">
        <f>IFERROR(VLOOKUP(LEFT(O699, FIND("-", O699)-1), Index!$F$8:$G$13, 2, FALSE), "Not Found")</f>
        <v>Ecological Sustainability</v>
      </c>
      <c r="Q699" t="str">
        <f>IFERROR(VLOOKUP(O699, Index!$C$8:$D$58, 2, FALSE), "Not Found")</f>
        <v>Enhanced Emission Policy</v>
      </c>
    </row>
    <row r="700" spans="1:17" x14ac:dyDescent="0.3">
      <c r="A700" t="str">
        <f>LEFT(Articles_collection_modified!A700, FIND(",", Articles_collection_modified!A700) - 1)</f>
        <v>RWE to Offer 60 MW from Amrumbank West Offshore Wind Farm for Grid Stabilisation</v>
      </c>
      <c r="B700" t="str">
        <f>MID(Articles_collection_modified!A700, FIND(",", Articles_collection_modified!A700) + 1, FIND(",", Articles_collection_modified!A700, FIND(",", Articles_collection_modified!A700) + 1) - FIND(",", Articles_collection_modified!A700) - 1)</f>
        <v>https://www.offshorewind.biz/2025/02/07/rwe-to-offer-60-mw-from-amrumbank-west-offshore-wind-farm-for-grid-stabilisation/</v>
      </c>
      <c r="C700" t="str">
        <f>IF(ISNUMBER(FIND(", vol",Articles_collection_modified!A700)), MID(Articles_collection_modified!A700, FIND(", vol", Articles_collection_modified!A700) + 5, FIND(",", Articles_collection_modified!A700, FIND(", vol", Articles_collection_modified!A700) + 5) - FIND(", vol", Articles_collection_modified!A700) - 5), MID(Articles_collection_modified!A700, FIND(",vol", Articles_collection_modified!A700) + 4, FIND(",", Articles_collection_modified!A700, FIND(",vol", Articles_collection_modified!A700) + 4) - FIND(",vol",Articles_collection_modified!A700) - 4))</f>
        <v>8</v>
      </c>
      <c r="D700" t="str">
        <f>IF(ISNUMBER(FIND(", 20", Articles_collection_modified!A700)), MID(Articles_collection_modified!A700, FIND(", 20", Articles_collection_modified!A700) + 2, FIND(",", Articles_collection_modified!A700, FIND(", 20", Articles_collection_modified!A700) + 2) - FIND(", 20", Articles_collection_modified!A700) - 2), MID(Articles_collection_modified!A700, FIND(",20", Articles_collection_modified!A700) + 1, FIND(",", Articles_collection_modified!A700, FIND(",20", Articles_collection_modified!A700) + 1) - FIND(",20", Articles_collection_modified!A700) - 1))</f>
        <v>2025-w06</v>
      </c>
      <c r="E700" t="str">
        <f t="shared" si="20"/>
        <v>2025</v>
      </c>
      <c r="F700" t="str">
        <f t="shared" si="21"/>
        <v>06</v>
      </c>
      <c r="G700" t="str" cm="1">
        <f t="array" ref="G700">_xlfn.TEXTJOIN(", ", TRUE, IF(ISNUMBER(SEARCH(Index!$A$8:$A$22, Articles_collection_modified!A700)), Index!$A$8:$A$22, ""))</f>
        <v>Industrial applications</v>
      </c>
      <c r="H700" t="str" cm="1">
        <f t="array" ref="H700">IFERROR(INDEX(Index!$A$8:$A$22, MATCH(TRUE, ISNUMBER(SEARCH(Index!$A$8:$A$22, Articles_collection_modified!A700)), 0)), "")</f>
        <v>Industrial applications</v>
      </c>
      <c r="I700" t="str" cm="1">
        <f t="array" ref="I700">IFERROR(INDEX(Index!$A$3:$A$5, MATCH(TRUE, ISNUMBER(SEARCH(Index!$A$3:$A$5, Articles_collection_modified!A700)), 0)), "")</f>
        <v>Technology</v>
      </c>
      <c r="J700" t="str" cm="1">
        <f t="array" ref="J700">IFERROR(INDEX(Index!$A$25:$A$69, MATCH(TRUE, ISNUMBER(SEARCH(Index!$A$25:$A$69, Articles_collection_modified!A700)), 0)), "")</f>
        <v>Prototype</v>
      </c>
      <c r="K700" t="str" cm="1">
        <f t="array" ref="K700">IFERROR(INDEX(Index!$C$3:$C$5, MATCH(TRUE, ISNUMBER(SEARCH(Index!$C$3:$C$5, Articles_collection_modified!A700)), 0)), "")</f>
        <v>H2</v>
      </c>
      <c r="L700" t="str" cm="1">
        <f t="array" ref="L700">_xlfn.TEXTJOIN(", ", TRUE, IF(ISNUMBER(SEARCH(Index!$C$8:$C$58, Articles_collection_modified!A700)), Index!$C$8:$C$58, ""))</f>
        <v>HA-2</v>
      </c>
      <c r="M700" t="str" cm="1">
        <f t="array" ref="M700">_xlfn.TEXTJOIN(", ", TRUE, IFERROR(VLOOKUP(_xlfn.TEXTSPLIT(L700, ", "), Index!$C$8:$D$58, 2, FALSE), ""))</f>
        <v>Advanced Wind Power</v>
      </c>
      <c r="N700" t="str" cm="1">
        <f t="array" ref="N700">_xlfn.TEXTJOIN(", ", TRUE, _xlfn.UNIQUE(_xlfn.FILTERXML("&lt;t&gt;&lt;s&gt;" &amp; SUBSTITUTE(_xlfn.TEXTJOIN(", ", TRUE, _xlfn.UNIQUE(_xlfn._xlws.FILTER(IFERROR(VLOOKUP(LEFT(_xlfn.TEXTSPLIT(L700, ", "), FIND("-", _xlfn.TEXTSPLIT(L700, ", ")) - 1), Index!$F$8:$G$13, 2, FALSE), ""), IFERROR(VLOOKUP(LEFT(_xlfn.TEXTSPLIT(L700, ", "), FIND("-", _xlfn.TEXTSPLIT(L700, ", ")) - 1), Index!$F$8:$G$13, 2, FALSE), "") &lt;&gt; ""))), ", ", "&lt;/s&gt;&lt;s&gt;") &amp; "&lt;/s&gt;&lt;/t&gt;", "//s[normalize-space()]")))</f>
        <v>Hydraulic Applications Ecosystem</v>
      </c>
      <c r="O700" t="str" cm="1">
        <f t="array" ref="O700">IFERROR(INDEX(Index!$C$8:$C$58, MATCH(TRUE, ISNUMBER(SEARCH(Index!$C$8:$C$58, Articles_collection_modified!A700)), 0)), "")</f>
        <v>HA-2</v>
      </c>
      <c r="P700" t="str">
        <f>IFERROR(VLOOKUP(LEFT(O700, FIND("-", O700)-1), Index!$F$8:$G$13, 2, FALSE), "Not Found")</f>
        <v>Hydraulic Applications Ecosystem</v>
      </c>
      <c r="Q700" t="str">
        <f>IFERROR(VLOOKUP(O700, Index!$C$8:$D$58, 2, FALSE), "Not Found")</f>
        <v>Advanced Wind Power</v>
      </c>
    </row>
    <row r="701" spans="1:17" x14ac:dyDescent="0.3">
      <c r="A701" t="str">
        <f>LEFT(Articles_collection_modified!A701, FIND(",", Articles_collection_modified!A701) - 1)</f>
        <v>Corvus Energy to supply battery system for first all-electric offshore vessel - electrive.com</v>
      </c>
      <c r="B701" t="str">
        <f>MID(Articles_collection_modified!A701, FIND(",", Articles_collection_modified!A701) + 1, FIND(",", Articles_collection_modified!A701, FIND(",", Articles_collection_modified!A701) + 1) - FIND(",", Articles_collection_modified!A701) - 1)</f>
        <v>https://www.electrive.com/2025/02/06/corvus-energy-to-supply-battery-system-for/</v>
      </c>
      <c r="C701" t="str">
        <f>IF(ISNUMBER(FIND(", vol",Articles_collection_modified!A701)), MID(Articles_collection_modified!A701, FIND(", vol", Articles_collection_modified!A701) + 5, FIND(",", Articles_collection_modified!A701, FIND(", vol", Articles_collection_modified!A701) + 5) - FIND(", vol", Articles_collection_modified!A701) - 5), MID(Articles_collection_modified!A701, FIND(",vol", Articles_collection_modified!A701) + 4, FIND(",", Articles_collection_modified!A701, FIND(",vol", Articles_collection_modified!A701) + 4) - FIND(",vol",Articles_collection_modified!A701) - 4))</f>
        <v>8</v>
      </c>
      <c r="D701" t="str">
        <f>IF(ISNUMBER(FIND(", 20", Articles_collection_modified!A701)), MID(Articles_collection_modified!A701, FIND(", 20", Articles_collection_modified!A701) + 2, FIND(",", Articles_collection_modified!A701, FIND(", 20", Articles_collection_modified!A701) + 2) - FIND(", 20", Articles_collection_modified!A701) - 2), MID(Articles_collection_modified!A701, FIND(",20", Articles_collection_modified!A701) + 1, FIND(",", Articles_collection_modified!A701, FIND(",20", Articles_collection_modified!A701) + 1) - FIND(",20", Articles_collection_modified!A701) - 1))</f>
        <v>2025-w06</v>
      </c>
      <c r="E701" t="str">
        <f t="shared" si="20"/>
        <v>2025</v>
      </c>
      <c r="F701" t="str">
        <f t="shared" si="21"/>
        <v>06</v>
      </c>
      <c r="G701" t="str" cm="1">
        <f t="array" ref="G701">_xlfn.TEXTJOIN(", ", TRUE, IF(ISNUMBER(SEARCH(Index!$A$8:$A$22, Articles_collection_modified!A701)), Index!$A$8:$A$22, ""))</f>
        <v>Battery, Maritime</v>
      </c>
      <c r="H701" t="str" cm="1">
        <f t="array" ref="H701">IFERROR(INDEX(Index!$A$8:$A$22, MATCH(TRUE, ISNUMBER(SEARCH(Index!$A$8:$A$22, Articles_collection_modified!A701)), 0)), "")</f>
        <v>Battery</v>
      </c>
      <c r="I701" t="str" cm="1">
        <f t="array" ref="I701">IFERROR(INDEX(Index!$A$3:$A$5, MATCH(TRUE, ISNUMBER(SEARCH(Index!$A$3:$A$5, Articles_collection_modified!A701)), 0)), "")</f>
        <v>product release</v>
      </c>
      <c r="J701" t="str" cm="1">
        <f t="array" ref="J701">IFERROR(INDEX(Index!$A$25:$A$69, MATCH(TRUE, ISNUMBER(SEARCH(Index!$A$25:$A$69, Articles_collection_modified!A701)), 0)), "")</f>
        <v>System</v>
      </c>
      <c r="K701" t="str" cm="1">
        <f t="array" ref="K701">IFERROR(INDEX(Index!$C$3:$C$5, MATCH(TRUE, ISNUMBER(SEARCH(Index!$C$3:$C$5, Articles_collection_modified!A701)), 0)), "")</f>
        <v>H2</v>
      </c>
      <c r="L701" t="str" cm="1">
        <f t="array" ref="L701">_xlfn.TEXTJOIN(", ", TRUE, IF(ISNUMBER(SEARCH(Index!$C$8:$C$58, Articles_collection_modified!A701)), Index!$C$8:$C$58, ""))</f>
        <v>ES-2, NB-8</v>
      </c>
      <c r="M701" t="str" cm="1">
        <f t="array" ref="M701">_xlfn.TEXTJOIN(", ", TRUE, IFERROR(VLOOKUP(_xlfn.TEXTSPLIT(L701, ", "), Index!$C$8:$D$58, 2, FALSE), ""))</f>
        <v>Enhanced Emission Policy, Sustainaible Maritime Applications</v>
      </c>
      <c r="N701" t="str" cm="1">
        <f t="array" ref="N701">_xlfn.TEXTJOIN(", ", TRUE, _xlfn.UNIQUE(_xlfn.FILTERXML("&lt;t&gt;&lt;s&gt;" &amp; SUBSTITUTE(_xlfn.TEXTJOIN(", ", TRUE, _xlfn.UNIQUE(_xlfn._xlws.FILTER(IFERROR(VLOOKUP(LEFT(_xlfn.TEXTSPLIT(L701, ", "), FIND("-", _xlfn.TEXTSPLIT(L701, ", ")) - 1), Index!$F$8:$G$13, 2, FALSE), ""), IFERROR(VLOOKUP(LEFT(_xlfn.TEXTSPLIT(L701, ", "), FIND("-", _xlfn.TEXTSPLIT(L701, ", ")) - 1), Index!$F$8:$G$13, 2, FALSE), "") &lt;&gt; ""))), ", ", "&lt;/s&gt;&lt;s&gt;") &amp; "&lt;/s&gt;&lt;/t&gt;", "//s[normalize-space()]")))</f>
        <v>Ecological Sustainability, New Business</v>
      </c>
      <c r="O701" t="str" cm="1">
        <f t="array" ref="O701">IFERROR(INDEX(Index!$C$8:$C$58, MATCH(TRUE, ISNUMBER(SEARCH(Index!$C$8:$C$58, Articles_collection_modified!A701)), 0)), "")</f>
        <v>ES-2</v>
      </c>
      <c r="P701" t="str">
        <f>IFERROR(VLOOKUP(LEFT(O701, FIND("-", O701)-1), Index!$F$8:$G$13, 2, FALSE), "Not Found")</f>
        <v>Ecological Sustainability</v>
      </c>
      <c r="Q701" t="str">
        <f>IFERROR(VLOOKUP(O701, Index!$C$8:$D$58, 2, FALSE), "Not Found")</f>
        <v>Enhanced Emission Policy</v>
      </c>
    </row>
    <row r="702" spans="1:17" x14ac:dyDescent="0.3">
      <c r="A702" t="str">
        <f>LEFT(Articles_collection_modified!A702, FIND(",", Articles_collection_modified!A702) - 1)</f>
        <v>Germany: Brummer Logistik receives twelve eActros 600 - electrive.com</v>
      </c>
      <c r="B702" t="str">
        <f>MID(Articles_collection_modified!A702, FIND(",", Articles_collection_modified!A702) + 1, FIND(",", Articles_collection_modified!A702, FIND(",", Articles_collection_modified!A702) + 1) - FIND(",", Articles_collection_modified!A702) - 1)</f>
        <v>https://www.electrive.com/2025/02/06/germany-brummer-logistik-receives-twelve-eactros-600/</v>
      </c>
      <c r="C702" t="str">
        <f>IF(ISNUMBER(FIND(", vol",Articles_collection_modified!A702)), MID(Articles_collection_modified!A702, FIND(", vol", Articles_collection_modified!A702) + 5, FIND(",", Articles_collection_modified!A702, FIND(", vol", Articles_collection_modified!A702) + 5) - FIND(", vol", Articles_collection_modified!A702) - 5), MID(Articles_collection_modified!A702, FIND(",vol", Articles_collection_modified!A702) + 4, FIND(",", Articles_collection_modified!A702, FIND(",vol", Articles_collection_modified!A702) + 4) - FIND(",vol",Articles_collection_modified!A702) - 4))</f>
        <v>8</v>
      </c>
      <c r="D702" t="str">
        <f>IF(ISNUMBER(FIND(", 20", Articles_collection_modified!A702)), MID(Articles_collection_modified!A702, FIND(", 20", Articles_collection_modified!A702) + 2, FIND(",", Articles_collection_modified!A702, FIND(", 20", Articles_collection_modified!A702) + 2) - FIND(", 20", Articles_collection_modified!A702) - 2), MID(Articles_collection_modified!A702, FIND(",20", Articles_collection_modified!A702) + 1, FIND(",", Articles_collection_modified!A702, FIND(",20", Articles_collection_modified!A702) + 1) - FIND(",20", Articles_collection_modified!A702) - 1))</f>
        <v>2025-w06</v>
      </c>
      <c r="E702" t="str">
        <f t="shared" si="20"/>
        <v>2025</v>
      </c>
      <c r="F702" t="str">
        <f t="shared" si="21"/>
        <v>06</v>
      </c>
      <c r="G702" t="str" cm="1">
        <f t="array" ref="G702">_xlfn.TEXTJOIN(", ", TRUE, IF(ISNUMBER(SEARCH(Index!$A$8:$A$22, Articles_collection_modified!A702)), Index!$A$8:$A$22, ""))</f>
        <v>Electrification, Mobile</v>
      </c>
      <c r="H702" t="str" cm="1">
        <f t="array" ref="H702">IFERROR(INDEX(Index!$A$8:$A$22, MATCH(TRUE, ISNUMBER(SEARCH(Index!$A$8:$A$22, Articles_collection_modified!A702)), 0)), "")</f>
        <v>Electrification</v>
      </c>
      <c r="I702" t="str" cm="1">
        <f t="array" ref="I702">IFERROR(INDEX(Index!$A$3:$A$5, MATCH(TRUE, ISNUMBER(SEARCH(Index!$A$3:$A$5, Articles_collection_modified!A702)), 0)), "")</f>
        <v>SEEP</v>
      </c>
      <c r="J702" t="str" cm="1">
        <f t="array" ref="J702">IFERROR(INDEX(Index!$A$25:$A$69, MATCH(TRUE, ISNUMBER(SEARCH(Index!$A$25:$A$69, Articles_collection_modified!A702)), 0)), "")</f>
        <v>market development</v>
      </c>
      <c r="K702" t="str" cm="1">
        <f t="array" ref="K702">IFERROR(INDEX(Index!$C$3:$C$5, MATCH(TRUE, ISNUMBER(SEARCH(Index!$C$3:$C$5, Articles_collection_modified!A702)), 0)), "")</f>
        <v>H1</v>
      </c>
      <c r="L702" t="str" cm="1">
        <f t="array" ref="L702">_xlfn.TEXTJOIN(", ", TRUE, IF(ISNUMBER(SEARCH(Index!$C$8:$C$58, Articles_collection_modified!A702)), Index!$C$8:$C$58, ""))</f>
        <v>ES-1, ES-2</v>
      </c>
      <c r="M702" t="str" cm="1">
        <f t="array" ref="M702">_xlfn.TEXTJOIN(", ", TRUE, IFERROR(VLOOKUP(_xlfn.TEXTSPLIT(L702, ", "), Index!$C$8:$D$58, 2, FALSE), ""))</f>
        <v>Green Cities, Enhanced Emission Policy</v>
      </c>
      <c r="N702" t="str" cm="1">
        <f t="array" ref="N702">_xlfn.TEXTJOIN(", ", TRUE, _xlfn.UNIQUE(_xlfn.FILTERXML("&lt;t&gt;&lt;s&gt;" &amp; SUBSTITUTE(_xlfn.TEXTJOIN(", ", TRUE, _xlfn.UNIQUE(_xlfn._xlws.FILTER(IFERROR(VLOOKUP(LEFT(_xlfn.TEXTSPLIT(L702, ", "), FIND("-", _xlfn.TEXTSPLIT(L702, ", ")) - 1), Index!$F$8:$G$13, 2, FALSE), ""), IFERROR(VLOOKUP(LEFT(_xlfn.TEXTSPLIT(L702, ", "), FIND("-", _xlfn.TEXTSPLIT(L702, ", ")) - 1), Index!$F$8:$G$13, 2, FALSE), "") &lt;&gt; ""))), ", ", "&lt;/s&gt;&lt;s&gt;") &amp; "&lt;/s&gt;&lt;/t&gt;", "//s[normalize-space()]")))</f>
        <v>Ecological Sustainability</v>
      </c>
      <c r="O702" t="str" cm="1">
        <f t="array" ref="O702">IFERROR(INDEX(Index!$C$8:$C$58, MATCH(TRUE, ISNUMBER(SEARCH(Index!$C$8:$C$58, Articles_collection_modified!A702)), 0)), "")</f>
        <v>ES-1</v>
      </c>
      <c r="P702" t="str">
        <f>IFERROR(VLOOKUP(LEFT(O702, FIND("-", O702)-1), Index!$F$8:$G$13, 2, FALSE), "Not Found")</f>
        <v>Ecological Sustainability</v>
      </c>
      <c r="Q702" t="str">
        <f>IFERROR(VLOOKUP(O702, Index!$C$8:$D$58, 2, FALSE), "Not Found")</f>
        <v>Green Cities</v>
      </c>
    </row>
    <row r="703" spans="1:17" x14ac:dyDescent="0.3">
      <c r="A703" t="str">
        <f>LEFT(Articles_collection_modified!A703, FIND(",", Articles_collection_modified!A703) - 1)</f>
        <v>New York wants to trial electric construction equipment - electrive.com</v>
      </c>
      <c r="B703" t="str">
        <f>MID(Articles_collection_modified!A703, FIND(",", Articles_collection_modified!A703) + 1, FIND(",", Articles_collection_modified!A703, FIND(",", Articles_collection_modified!A703) + 1) - FIND(",", Articles_collection_modified!A703) - 1)</f>
        <v>https://www.electrive.com/2025/02/06/new-york-wants-to-trial-electric-construction-equipment/</v>
      </c>
      <c r="C703" t="str">
        <f>IF(ISNUMBER(FIND(", vol",Articles_collection_modified!A703)), MID(Articles_collection_modified!A703, FIND(", vol", Articles_collection_modified!A703) + 5, FIND(",", Articles_collection_modified!A703, FIND(", vol", Articles_collection_modified!A703) + 5) - FIND(", vol", Articles_collection_modified!A703) - 5), MID(Articles_collection_modified!A703, FIND(",vol", Articles_collection_modified!A703) + 4, FIND(",", Articles_collection_modified!A703, FIND(",vol", Articles_collection_modified!A703) + 4) - FIND(",vol",Articles_collection_modified!A703) - 4))</f>
        <v>8</v>
      </c>
      <c r="D703" t="str">
        <f>IF(ISNUMBER(FIND(", 20", Articles_collection_modified!A703)), MID(Articles_collection_modified!A703, FIND(", 20", Articles_collection_modified!A703) + 2, FIND(",", Articles_collection_modified!A703, FIND(", 20", Articles_collection_modified!A703) + 2) - FIND(", 20", Articles_collection_modified!A703) - 2), MID(Articles_collection_modified!A703, FIND(",20", Articles_collection_modified!A703) + 1, FIND(",", Articles_collection_modified!A703, FIND(",20", Articles_collection_modified!A703) + 1) - FIND(",20", Articles_collection_modified!A703) - 1))</f>
        <v>2025-w06</v>
      </c>
      <c r="E703" t="str">
        <f t="shared" si="20"/>
        <v>2025</v>
      </c>
      <c r="F703" t="str">
        <f t="shared" si="21"/>
        <v>06</v>
      </c>
      <c r="G703" t="str" cm="1">
        <f t="array" ref="G703">_xlfn.TEXTJOIN(", ", TRUE, IF(ISNUMBER(SEARCH(Index!$A$8:$A$22, Articles_collection_modified!A703)), Index!$A$8:$A$22, ""))</f>
        <v>Mobile</v>
      </c>
      <c r="H703" t="str" cm="1">
        <f t="array" ref="H703">IFERROR(INDEX(Index!$A$8:$A$22, MATCH(TRUE, ISNUMBER(SEARCH(Index!$A$8:$A$22, Articles_collection_modified!A703)), 0)), "")</f>
        <v>Mobile</v>
      </c>
      <c r="I703" t="str" cm="1">
        <f t="array" ref="I703">IFERROR(INDEX(Index!$A$3:$A$5, MATCH(TRUE, ISNUMBER(SEARCH(Index!$A$3:$A$5, Articles_collection_modified!A703)), 0)), "")</f>
        <v>Technology</v>
      </c>
      <c r="J703" t="str" cm="1">
        <f t="array" ref="J703">IFERROR(INDEX(Index!$A$25:$A$69, MATCH(TRUE, ISNUMBER(SEARCH(Index!$A$25:$A$69, Articles_collection_modified!A703)), 0)), "")</f>
        <v>Prototype</v>
      </c>
      <c r="K703" t="str" cm="1">
        <f t="array" ref="K703">IFERROR(INDEX(Index!$C$3:$C$5, MATCH(TRUE, ISNUMBER(SEARCH(Index!$C$3:$C$5, Articles_collection_modified!A703)), 0)), "")</f>
        <v>H2</v>
      </c>
      <c r="L703" t="str" cm="1">
        <f t="array" ref="L703">_xlfn.TEXTJOIN(", ", TRUE, IF(ISNUMBER(SEARCH(Index!$C$8:$C$58, Articles_collection_modified!A703)), Index!$C$8:$C$58, ""))</f>
        <v>ES-1, ES-2, HA-1</v>
      </c>
      <c r="M703" t="str" cm="1">
        <f t="array" ref="M703">_xlfn.TEXTJOIN(", ", TRUE, IFERROR(VLOOKUP(_xlfn.TEXTSPLIT(L703, ", "), Index!$C$8:$D$58, 2, FALSE), ""))</f>
        <v>Green Cities, Enhanced Emission Policy, Green &amp; Connected Construction site</v>
      </c>
      <c r="N703" t="str" cm="1">
        <f t="array" ref="N703">_xlfn.TEXTJOIN(", ", TRUE, _xlfn.UNIQUE(_xlfn.FILTERXML("&lt;t&gt;&lt;s&gt;" &amp; SUBSTITUTE(_xlfn.TEXTJOIN(", ", TRUE, _xlfn.UNIQUE(_xlfn._xlws.FILTER(IFERROR(VLOOKUP(LEFT(_xlfn.TEXTSPLIT(L703, ", "), FIND("-", _xlfn.TEXTSPLIT(L703, ", ")) - 1), Index!$F$8:$G$13, 2, FALSE), ""), IFERROR(VLOOKUP(LEFT(_xlfn.TEXTSPLIT(L703, ", "), FIND("-", _xlfn.TEXTSPLIT(L703, ", ")) - 1), Index!$F$8:$G$13, 2, FALSE), "") &lt;&gt; ""))), ", ", "&lt;/s&gt;&lt;s&gt;") &amp; "&lt;/s&gt;&lt;/t&gt;", "//s[normalize-space()]")))</f>
        <v>Ecological Sustainability, Hydraulic Applications Ecosystem</v>
      </c>
      <c r="O703" t="str" cm="1">
        <f t="array" ref="O703">IFERROR(INDEX(Index!$C$8:$C$58, MATCH(TRUE, ISNUMBER(SEARCH(Index!$C$8:$C$58, Articles_collection_modified!A703)), 0)), "")</f>
        <v>ES-1</v>
      </c>
      <c r="P703" t="str">
        <f>IFERROR(VLOOKUP(LEFT(O703, FIND("-", O703)-1), Index!$F$8:$G$13, 2, FALSE), "Not Found")</f>
        <v>Ecological Sustainability</v>
      </c>
      <c r="Q703" t="str">
        <f>IFERROR(VLOOKUP(O703, Index!$C$8:$D$58, 2, FALSE), "Not Found")</f>
        <v>Green Cities</v>
      </c>
    </row>
    <row r="704" spans="1:17" x14ac:dyDescent="0.3">
      <c r="A704" t="str">
        <f>LEFT(Articles_collection_modified!A704, FIND(",", Articles_collection_modified!A704) - 1)</f>
        <v>AFIF grant: EU funds alternative infrastructure with â‚¬422 mn - electrive.com</v>
      </c>
      <c r="B704" t="str">
        <f>MID(Articles_collection_modified!A704, FIND(",", Articles_collection_modified!A704) + 1, FIND(",", Articles_collection_modified!A704, FIND(",", Articles_collection_modified!A704) + 1) - FIND(",", Articles_collection_modified!A704) - 1)</f>
        <v>https://www.electrive.com/2025/02/07/afif-grant-eu-funds-alternative-infrastructure-with-e422-mn/</v>
      </c>
      <c r="C704" t="str">
        <f>IF(ISNUMBER(FIND(", vol",Articles_collection_modified!A704)), MID(Articles_collection_modified!A704, FIND(", vol", Articles_collection_modified!A704) + 5, FIND(",", Articles_collection_modified!A704, FIND(", vol", Articles_collection_modified!A704) + 5) - FIND(", vol", Articles_collection_modified!A704) - 5), MID(Articles_collection_modified!A704, FIND(",vol", Articles_collection_modified!A704) + 4, FIND(",", Articles_collection_modified!A704, FIND(",vol", Articles_collection_modified!A704) + 4) - FIND(",vol",Articles_collection_modified!A704) - 4))</f>
        <v>8</v>
      </c>
      <c r="D704" t="str">
        <f>IF(ISNUMBER(FIND(", 20", Articles_collection_modified!A704)), MID(Articles_collection_modified!A704, FIND(", 20", Articles_collection_modified!A704) + 2, FIND(",", Articles_collection_modified!A704, FIND(", 20", Articles_collection_modified!A704) + 2) - FIND(", 20", Articles_collection_modified!A704) - 2), MID(Articles_collection_modified!A704, FIND(",20", Articles_collection_modified!A704) + 1, FIND(",", Articles_collection_modified!A704, FIND(",20", Articles_collection_modified!A704) + 1) - FIND(",20", Articles_collection_modified!A704) - 1))</f>
        <v>2025-w06</v>
      </c>
      <c r="E704" t="str">
        <f t="shared" ref="E704:E767" si="22">LEFT(D704, 4)</f>
        <v>2025</v>
      </c>
      <c r="F704" t="str">
        <f t="shared" ref="F704:F767" si="23">MID(D704, FIND("w", D704) + 1, LEN(D704) - FIND("w", D704))</f>
        <v>06</v>
      </c>
      <c r="G704" t="str" cm="1">
        <f t="array" ref="G704">_xlfn.TEXTJOIN(", ", TRUE, IF(ISNUMBER(SEARCH(Index!$A$8:$A$22, Articles_collection_modified!A704)), Index!$A$8:$A$22, ""))</f>
        <v>Sustainability</v>
      </c>
      <c r="H704" t="str" cm="1">
        <f t="array" ref="H704">IFERROR(INDEX(Index!$A$8:$A$22, MATCH(TRUE, ISNUMBER(SEARCH(Index!$A$8:$A$22, Articles_collection_modified!A704)), 0)), "")</f>
        <v>Sustainability</v>
      </c>
      <c r="I704" t="str" cm="1">
        <f t="array" ref="I704">IFERROR(INDEX(Index!$A$3:$A$5, MATCH(TRUE, ISNUMBER(SEARCH(Index!$A$3:$A$5, Articles_collection_modified!A704)), 0)), "")</f>
        <v>SEEP</v>
      </c>
      <c r="J704" t="str" cm="1">
        <f t="array" ref="J704">IFERROR(INDEX(Index!$A$25:$A$69, MATCH(TRUE, ISNUMBER(SEARCH(Index!$A$25:$A$69, Articles_collection_modified!A704)), 0)), "")</f>
        <v>funding</v>
      </c>
      <c r="K704" t="str" cm="1">
        <f t="array" ref="K704">IFERROR(INDEX(Index!$C$3:$C$5, MATCH(TRUE, ISNUMBER(SEARCH(Index!$C$3:$C$5, Articles_collection_modified!A704)), 0)), "")</f>
        <v>H2</v>
      </c>
      <c r="L704" t="str" cm="1">
        <f t="array" ref="L704">_xlfn.TEXTJOIN(", ", TRUE, IF(ISNUMBER(SEARCH(Index!$C$8:$C$58, Articles_collection_modified!A704)), Index!$C$8:$C$58, ""))</f>
        <v>ES-2</v>
      </c>
      <c r="M704" t="str" cm="1">
        <f t="array" ref="M704">_xlfn.TEXTJOIN(", ", TRUE, IFERROR(VLOOKUP(_xlfn.TEXTSPLIT(L704, ", "), Index!$C$8:$D$58, 2, FALSE), ""))</f>
        <v>Enhanced Emission Policy</v>
      </c>
      <c r="N704" t="str" cm="1">
        <f t="array" ref="N704">_xlfn.TEXTJOIN(", ", TRUE, _xlfn.UNIQUE(_xlfn.FILTERXML("&lt;t&gt;&lt;s&gt;" &amp; SUBSTITUTE(_xlfn.TEXTJOIN(", ", TRUE, _xlfn.UNIQUE(_xlfn._xlws.FILTER(IFERROR(VLOOKUP(LEFT(_xlfn.TEXTSPLIT(L704, ", "), FIND("-", _xlfn.TEXTSPLIT(L704, ", ")) - 1), Index!$F$8:$G$13, 2, FALSE), ""), IFERROR(VLOOKUP(LEFT(_xlfn.TEXTSPLIT(L704, ", "), FIND("-", _xlfn.TEXTSPLIT(L704, ", ")) - 1), Index!$F$8:$G$13, 2, FALSE), "") &lt;&gt; ""))), ", ", "&lt;/s&gt;&lt;s&gt;") &amp; "&lt;/s&gt;&lt;/t&gt;", "//s[normalize-space()]")))</f>
        <v>Ecological Sustainability</v>
      </c>
      <c r="O704" t="str" cm="1">
        <f t="array" ref="O704">IFERROR(INDEX(Index!$C$8:$C$58, MATCH(TRUE, ISNUMBER(SEARCH(Index!$C$8:$C$58, Articles_collection_modified!A704)), 0)), "")</f>
        <v>ES-2</v>
      </c>
      <c r="P704" t="str">
        <f>IFERROR(VLOOKUP(LEFT(O704, FIND("-", O704)-1), Index!$F$8:$G$13, 2, FALSE), "Not Found")</f>
        <v>Ecological Sustainability</v>
      </c>
      <c r="Q704" t="str">
        <f>IFERROR(VLOOKUP(O704, Index!$C$8:$D$58, 2, FALSE), "Not Found")</f>
        <v>Enhanced Emission Policy</v>
      </c>
    </row>
    <row r="705" spans="1:17" x14ac:dyDescent="0.3">
      <c r="A705" t="str">
        <f>LEFT(Articles_collection_modified!A705, FIND(",", Articles_collection_modified!A705) - 1)</f>
        <v>German government funds research into sodium-ion batteries - electrive.com</v>
      </c>
      <c r="B705" t="str">
        <f>MID(Articles_collection_modified!A705, FIND(",", Articles_collection_modified!A705) + 1, FIND(",", Articles_collection_modified!A705, FIND(",", Articles_collection_modified!A705) + 1) - FIND(",", Articles_collection_modified!A705) - 1)</f>
        <v>https://www.electrive.com/2025/02/08/german-government-funds-research-into-sodium-ion-batteries/</v>
      </c>
      <c r="C705" t="str">
        <f>IF(ISNUMBER(FIND(", vol",Articles_collection_modified!A705)), MID(Articles_collection_modified!A705, FIND(", vol", Articles_collection_modified!A705) + 5, FIND(",", Articles_collection_modified!A705, FIND(", vol", Articles_collection_modified!A705) + 5) - FIND(", vol", Articles_collection_modified!A705) - 5), MID(Articles_collection_modified!A705, FIND(",vol", Articles_collection_modified!A705) + 4, FIND(",", Articles_collection_modified!A705, FIND(",vol", Articles_collection_modified!A705) + 4) - FIND(",vol",Articles_collection_modified!A705) - 4))</f>
        <v>8</v>
      </c>
      <c r="D705" t="str">
        <f>IF(ISNUMBER(FIND(", 20", Articles_collection_modified!A705)), MID(Articles_collection_modified!A705, FIND(", 20", Articles_collection_modified!A705) + 2, FIND(",", Articles_collection_modified!A705, FIND(", 20", Articles_collection_modified!A705) + 2) - FIND(", 20", Articles_collection_modified!A705) - 2), MID(Articles_collection_modified!A705, FIND(",20", Articles_collection_modified!A705) + 1, FIND(",", Articles_collection_modified!A705, FIND(",20", Articles_collection_modified!A705) + 1) - FIND(",20", Articles_collection_modified!A705) - 1))</f>
        <v>2025-w06</v>
      </c>
      <c r="E705" t="str">
        <f t="shared" si="22"/>
        <v>2025</v>
      </c>
      <c r="F705" t="str">
        <f t="shared" si="23"/>
        <v>06</v>
      </c>
      <c r="G705" t="str" cm="1">
        <f t="array" ref="G705">_xlfn.TEXTJOIN(", ", TRUE, IF(ISNUMBER(SEARCH(Index!$A$8:$A$22, Articles_collection_modified!A705)), Index!$A$8:$A$22, ""))</f>
        <v>Battery</v>
      </c>
      <c r="H705" t="str" cm="1">
        <f t="array" ref="H705">IFERROR(INDEX(Index!$A$8:$A$22, MATCH(TRUE, ISNUMBER(SEARCH(Index!$A$8:$A$22, Articles_collection_modified!A705)), 0)), "")</f>
        <v>Battery</v>
      </c>
      <c r="I705" t="str" cm="1">
        <f t="array" ref="I705">IFERROR(INDEX(Index!$A$3:$A$5, MATCH(TRUE, ISNUMBER(SEARCH(Index!$A$3:$A$5, Articles_collection_modified!A705)), 0)), "")</f>
        <v>Technology</v>
      </c>
      <c r="J705" t="str" cm="1">
        <f t="array" ref="J705">IFERROR(INDEX(Index!$A$25:$A$69, MATCH(TRUE, ISNUMBER(SEARCH(Index!$A$25:$A$69, Articles_collection_modified!A705)), 0)), "")</f>
        <v>funding</v>
      </c>
      <c r="K705" t="str" cm="1">
        <f t="array" ref="K705">IFERROR(INDEX(Index!$C$3:$C$5, MATCH(TRUE, ISNUMBER(SEARCH(Index!$C$3:$C$5, Articles_collection_modified!A705)), 0)), "")</f>
        <v>H3</v>
      </c>
      <c r="L705" t="str" cm="1">
        <f t="array" ref="L705">_xlfn.TEXTJOIN(", ", TRUE, IF(ISNUMBER(SEARCH(Index!$C$8:$C$58, Articles_collection_modified!A705)), Index!$C$8:$C$58, ""))</f>
        <v>ES-2</v>
      </c>
      <c r="M705" t="str" cm="1">
        <f t="array" ref="M705">_xlfn.TEXTJOIN(", ", TRUE, IFERROR(VLOOKUP(_xlfn.TEXTSPLIT(L705, ", "), Index!$C$8:$D$58, 2, FALSE), ""))</f>
        <v>Enhanced Emission Policy</v>
      </c>
      <c r="N705" t="str" cm="1">
        <f t="array" ref="N705">_xlfn.TEXTJOIN(", ", TRUE, _xlfn.UNIQUE(_xlfn.FILTERXML("&lt;t&gt;&lt;s&gt;" &amp; SUBSTITUTE(_xlfn.TEXTJOIN(", ", TRUE, _xlfn.UNIQUE(_xlfn._xlws.FILTER(IFERROR(VLOOKUP(LEFT(_xlfn.TEXTSPLIT(L705, ", "), FIND("-", _xlfn.TEXTSPLIT(L705, ", ")) - 1), Index!$F$8:$G$13, 2, FALSE), ""), IFERROR(VLOOKUP(LEFT(_xlfn.TEXTSPLIT(L705, ", "), FIND("-", _xlfn.TEXTSPLIT(L705, ", ")) - 1), Index!$F$8:$G$13, 2, FALSE), "") &lt;&gt; ""))), ", ", "&lt;/s&gt;&lt;s&gt;") &amp; "&lt;/s&gt;&lt;/t&gt;", "//s[normalize-space()]")))</f>
        <v>Ecological Sustainability</v>
      </c>
      <c r="O705" t="str" cm="1">
        <f t="array" ref="O705">IFERROR(INDEX(Index!$C$8:$C$58, MATCH(TRUE, ISNUMBER(SEARCH(Index!$C$8:$C$58, Articles_collection_modified!A705)), 0)), "")</f>
        <v>ES-2</v>
      </c>
      <c r="P705" t="str">
        <f>IFERROR(VLOOKUP(LEFT(O705, FIND("-", O705)-1), Index!$F$8:$G$13, 2, FALSE), "Not Found")</f>
        <v>Ecological Sustainability</v>
      </c>
      <c r="Q705" t="str">
        <f>IFERROR(VLOOKUP(O705, Index!$C$8:$D$58, 2, FALSE), "Not Found")</f>
        <v>Enhanced Emission Policy</v>
      </c>
    </row>
    <row r="706" spans="1:17" x14ac:dyDescent="0.3">
      <c r="A706" t="str">
        <f>LEFT(Articles_collection_modified!A706, FIND(",", Articles_collection_modified!A706) - 1)</f>
        <v>Norway brings marine operations expertise to Japanese floating wind</v>
      </c>
      <c r="B706" t="str">
        <f>MID(Articles_collection_modified!A706, FIND(",", Articles_collection_modified!A706) + 1, FIND(",", Articles_collection_modified!A706, FIND(",", Articles_collection_modified!A706) + 1) - FIND(",", Articles_collection_modified!A706) - 1)</f>
        <v>https://www.offshorewind.biz/2025/02/09/norway-brings-marine-operations-expertise-to-japanese-floating-wind/</v>
      </c>
      <c r="C706" t="str">
        <f>IF(ISNUMBER(FIND(", vol",Articles_collection_modified!A706)), MID(Articles_collection_modified!A706, FIND(", vol", Articles_collection_modified!A706) + 5, FIND(",", Articles_collection_modified!A706, FIND(", vol", Articles_collection_modified!A706) + 5) - FIND(", vol", Articles_collection_modified!A706) - 5), MID(Articles_collection_modified!A706, FIND(",vol", Articles_collection_modified!A706) + 4, FIND(",", Articles_collection_modified!A706, FIND(",vol", Articles_collection_modified!A706) + 4) - FIND(",vol",Articles_collection_modified!A706) - 4))</f>
        <v>8</v>
      </c>
      <c r="D706" t="str">
        <f>IF(ISNUMBER(FIND(", 20", Articles_collection_modified!A706)), MID(Articles_collection_modified!A706, FIND(", 20", Articles_collection_modified!A706) + 2, FIND(",", Articles_collection_modified!A706, FIND(", 20", Articles_collection_modified!A706) + 2) - FIND(", 20", Articles_collection_modified!A706) - 2), MID(Articles_collection_modified!A706, FIND(",20", Articles_collection_modified!A706) + 1, FIND(",", Articles_collection_modified!A706, FIND(",20", Articles_collection_modified!A706) + 1) - FIND(",20", Articles_collection_modified!A706) - 1))</f>
        <v>2025-w06</v>
      </c>
      <c r="E706" t="str">
        <f t="shared" si="22"/>
        <v>2025</v>
      </c>
      <c r="F706" t="str">
        <f t="shared" si="23"/>
        <v>06</v>
      </c>
      <c r="G706" t="str" cm="1">
        <f t="array" ref="G706">_xlfn.TEXTJOIN(", ", TRUE, IF(ISNUMBER(SEARCH(Index!$A$8:$A$22, Articles_collection_modified!A706)), Index!$A$8:$A$22, ""))</f>
        <v>Industrial applications</v>
      </c>
      <c r="H706" t="str" cm="1">
        <f t="array" ref="H706">IFERROR(INDEX(Index!$A$8:$A$22, MATCH(TRUE, ISNUMBER(SEARCH(Index!$A$8:$A$22, Articles_collection_modified!A706)), 0)), "")</f>
        <v>Industrial applications</v>
      </c>
      <c r="I706" t="str" cm="1">
        <f t="array" ref="I706">IFERROR(INDEX(Index!$A$3:$A$5, MATCH(TRUE, ISNUMBER(SEARCH(Index!$A$3:$A$5, Articles_collection_modified!A706)), 0)), "")</f>
        <v>SEEP</v>
      </c>
      <c r="J706" t="str" cm="1">
        <f t="array" ref="J706">IFERROR(INDEX(Index!$A$25:$A$69, MATCH(TRUE, ISNUMBER(SEARCH(Index!$A$25:$A$69, Articles_collection_modified!A706)), 0)), "")</f>
        <v>market development</v>
      </c>
      <c r="K706" t="str" cm="1">
        <f t="array" ref="K706">IFERROR(INDEX(Index!$C$3:$C$5, MATCH(TRUE, ISNUMBER(SEARCH(Index!$C$3:$C$5, Articles_collection_modified!A706)), 0)), "")</f>
        <v>H2</v>
      </c>
      <c r="L706" t="str" cm="1">
        <f t="array" ref="L706">_xlfn.TEXTJOIN(", ", TRUE, IF(ISNUMBER(SEARCH(Index!$C$8:$C$58, Articles_collection_modified!A706)), Index!$C$8:$C$58, ""))</f>
        <v>HA-2, NB-6</v>
      </c>
      <c r="M706" t="str" cm="1">
        <f t="array" ref="M706">_xlfn.TEXTJOIN(", ", TRUE, IFERROR(VLOOKUP(_xlfn.TEXTSPLIT(L706, ", "), Index!$C$8:$D$58, 2, FALSE), ""))</f>
        <v>Advanced Wind Power, Green Energy System</v>
      </c>
      <c r="N706" t="str" cm="1">
        <f t="array" ref="N706">_xlfn.TEXTJOIN(", ", TRUE, _xlfn.UNIQUE(_xlfn.FILTERXML("&lt;t&gt;&lt;s&gt;" &amp; SUBSTITUTE(_xlfn.TEXTJOIN(", ", TRUE, _xlfn.UNIQUE(_xlfn._xlws.FILTER(IFERROR(VLOOKUP(LEFT(_xlfn.TEXTSPLIT(L706, ", "), FIND("-", _xlfn.TEXTSPLIT(L706, ", ")) - 1), Index!$F$8:$G$13, 2, FALSE), ""), IFERROR(VLOOKUP(LEFT(_xlfn.TEXTSPLIT(L706, ", "), FIND("-", _xlfn.TEXTSPLIT(L706, ", ")) - 1), Index!$F$8:$G$13, 2, FALSE), "") &lt;&gt; ""))), ", ", "&lt;/s&gt;&lt;s&gt;") &amp; "&lt;/s&gt;&lt;/t&gt;", "//s[normalize-space()]")))</f>
        <v>Hydraulic Applications Ecosystem, New Business</v>
      </c>
      <c r="O706" t="str" cm="1">
        <f t="array" ref="O706">IFERROR(INDEX(Index!$C$8:$C$58, MATCH(TRUE, ISNUMBER(SEARCH(Index!$C$8:$C$58, Articles_collection_modified!A706)), 0)), "")</f>
        <v>HA-2</v>
      </c>
      <c r="P706" t="str">
        <f>IFERROR(VLOOKUP(LEFT(O706, FIND("-", O706)-1), Index!$F$8:$G$13, 2, FALSE), "Not Found")</f>
        <v>Hydraulic Applications Ecosystem</v>
      </c>
      <c r="Q706" t="str">
        <f>IFERROR(VLOOKUP(O706, Index!$C$8:$D$58, 2, FALSE), "Not Found")</f>
        <v>Advanced Wind Power</v>
      </c>
    </row>
    <row r="707" spans="1:17" x14ac:dyDescent="0.3">
      <c r="A707" t="str">
        <f>LEFT(Articles_collection_modified!A707, FIND(",", Articles_collection_modified!A707) - 1)</f>
        <v>Brightpickâ€™s new warehouse robot can reach 20-foot-high shelves | TechCrunch</v>
      </c>
      <c r="B707" t="str">
        <f>MID(Articles_collection_modified!A707, FIND(",", Articles_collection_modified!A707) + 1, FIND(",", Articles_collection_modified!A707, FIND(",", Articles_collection_modified!A707) + 1) - FIND(",", Articles_collection_modified!A707) - 1)</f>
        <v>https://techcrunch.com/2025/02/04/brightpicks-new-warehouse-robot-can-reach-20-foot-high-shelves/</v>
      </c>
      <c r="C707" t="str">
        <f>IF(ISNUMBER(FIND(", vol",Articles_collection_modified!A707)), MID(Articles_collection_modified!A707, FIND(", vol", Articles_collection_modified!A707) + 5, FIND(",", Articles_collection_modified!A707, FIND(", vol", Articles_collection_modified!A707) + 5) - FIND(", vol", Articles_collection_modified!A707) - 5), MID(Articles_collection_modified!A707, FIND(",vol", Articles_collection_modified!A707) + 4, FIND(",", Articles_collection_modified!A707, FIND(",vol", Articles_collection_modified!A707) + 4) - FIND(",vol",Articles_collection_modified!A707) - 4))</f>
        <v>8</v>
      </c>
      <c r="D707" t="str">
        <f>IF(ISNUMBER(FIND(", 20", Articles_collection_modified!A707)), MID(Articles_collection_modified!A707, FIND(", 20", Articles_collection_modified!A707) + 2, FIND(",", Articles_collection_modified!A707, FIND(", 20", Articles_collection_modified!A707) + 2) - FIND(", 20", Articles_collection_modified!A707) - 2), MID(Articles_collection_modified!A707, FIND(",20", Articles_collection_modified!A707) + 1, FIND(",", Articles_collection_modified!A707, FIND(",20", Articles_collection_modified!A707) + 1) - FIND(",20", Articles_collection_modified!A707) - 1))</f>
        <v>2025-w06</v>
      </c>
      <c r="E707" t="str">
        <f t="shared" si="22"/>
        <v>2025</v>
      </c>
      <c r="F707" t="str">
        <f t="shared" si="23"/>
        <v>06</v>
      </c>
      <c r="G707" t="str" cm="1">
        <f t="array" ref="G707">_xlfn.TEXTJOIN(", ", TRUE, IF(ISNUMBER(SEARCH(Index!$A$8:$A$22, Articles_collection_modified!A707)), Index!$A$8:$A$22, ""))</f>
        <v>Mobile</v>
      </c>
      <c r="H707" t="str" cm="1">
        <f t="array" ref="H707">IFERROR(INDEX(Index!$A$8:$A$22, MATCH(TRUE, ISNUMBER(SEARCH(Index!$A$8:$A$22, Articles_collection_modified!A707)), 0)), "")</f>
        <v>Mobile</v>
      </c>
      <c r="I707" t="str" cm="1">
        <f t="array" ref="I707">IFERROR(INDEX(Index!$A$3:$A$5, MATCH(TRUE, ISNUMBER(SEARCH(Index!$A$3:$A$5, Articles_collection_modified!A707)), 0)), "")</f>
        <v>product release</v>
      </c>
      <c r="J707" t="str" cm="1">
        <f t="array" ref="J707">IFERROR(INDEX(Index!$A$25:$A$69, MATCH(TRUE, ISNUMBER(SEARCH(Index!$A$25:$A$69, Articles_collection_modified!A707)), 0)), "")</f>
        <v>System</v>
      </c>
      <c r="K707" t="str" cm="1">
        <f t="array" ref="K707">IFERROR(INDEX(Index!$C$3:$C$5, MATCH(TRUE, ISNUMBER(SEARCH(Index!$C$3:$C$5, Articles_collection_modified!A707)), 0)), "")</f>
        <v>H1</v>
      </c>
      <c r="L707" t="str" cm="1">
        <f t="array" ref="L707">_xlfn.TEXTJOIN(", ", TRUE, IF(ISNUMBER(SEARCH(Index!$C$8:$C$58, Articles_collection_modified!A707)), Index!$C$8:$C$58, ""))</f>
        <v>HA-4</v>
      </c>
      <c r="M707" t="str" cm="1">
        <f t="array" ref="M707">_xlfn.TEXTJOIN(", ", TRUE, IFERROR(VLOOKUP(_xlfn.TEXTSPLIT(L707, ", "), Index!$C$8:$D$58, 2, FALSE), ""))</f>
        <v>Autonomous Material Handling</v>
      </c>
      <c r="N707" t="str" cm="1">
        <f t="array" ref="N707">_xlfn.TEXTJOIN(", ", TRUE, _xlfn.UNIQUE(_xlfn.FILTERXML("&lt;t&gt;&lt;s&gt;" &amp; SUBSTITUTE(_xlfn.TEXTJOIN(", ", TRUE, _xlfn.UNIQUE(_xlfn._xlws.FILTER(IFERROR(VLOOKUP(LEFT(_xlfn.TEXTSPLIT(L707, ", "), FIND("-", _xlfn.TEXTSPLIT(L707, ", ")) - 1), Index!$F$8:$G$13, 2, FALSE), ""), IFERROR(VLOOKUP(LEFT(_xlfn.TEXTSPLIT(L707, ", "), FIND("-", _xlfn.TEXTSPLIT(L707, ", ")) - 1), Index!$F$8:$G$13, 2, FALSE), "") &lt;&gt; ""))), ", ", "&lt;/s&gt;&lt;s&gt;") &amp; "&lt;/s&gt;&lt;/t&gt;", "//s[normalize-space()]")))</f>
        <v>Hydraulic Applications Ecosystem</v>
      </c>
      <c r="O707" t="str" cm="1">
        <f t="array" ref="O707">IFERROR(INDEX(Index!$C$8:$C$58, MATCH(TRUE, ISNUMBER(SEARCH(Index!$C$8:$C$58, Articles_collection_modified!A707)), 0)), "")</f>
        <v>HA-4</v>
      </c>
      <c r="P707" t="str">
        <f>IFERROR(VLOOKUP(LEFT(O707, FIND("-", O707)-1), Index!$F$8:$G$13, 2, FALSE), "Not Found")</f>
        <v>Hydraulic Applications Ecosystem</v>
      </c>
      <c r="Q707" t="str">
        <f>IFERROR(VLOOKUP(O707, Index!$C$8:$D$58, 2, FALSE), "Not Found")</f>
        <v>Autonomous Material Handling</v>
      </c>
    </row>
    <row r="708" spans="1:17" x14ac:dyDescent="0.3">
      <c r="A708" t="str">
        <f>LEFT(Articles_collection_modified!A708, FIND(",", Articles_collection_modified!A708) - 1)</f>
        <v>iSURE Geo to deliver real-time on-board analysis of the rock mass</v>
      </c>
      <c r="B708" t="str">
        <f>MID(Articles_collection_modified!A708, FIND(",", Articles_collection_modified!A708) + 1, FIND(",", Articles_collection_modified!A708, FIND(",", Articles_collection_modified!A708) + 1) - FIND(",", Articles_collection_modified!A708) - 1)</f>
        <v>https://im-mining.com/2025/02/04/sandvik-provides-real-time-rock-mass-information-with-isure-geo-for-development-drilling/</v>
      </c>
      <c r="C708" t="str">
        <f>IF(ISNUMBER(FIND(", vol",Articles_collection_modified!A708)), MID(Articles_collection_modified!A708, FIND(", vol", Articles_collection_modified!A708) + 5, FIND(",", Articles_collection_modified!A708, FIND(", vol", Articles_collection_modified!A708) + 5) - FIND(", vol", Articles_collection_modified!A708) - 5), MID(Articles_collection_modified!A708, FIND(",vol", Articles_collection_modified!A708) + 4, FIND(",", Articles_collection_modified!A708, FIND(",vol", Articles_collection_modified!A708) + 4) - FIND(",vol",Articles_collection_modified!A708) - 4))</f>
        <v>8</v>
      </c>
      <c r="D708" t="str">
        <f>IF(ISNUMBER(FIND(", 20", Articles_collection_modified!A708)), MID(Articles_collection_modified!A708, FIND(", 20", Articles_collection_modified!A708) + 2, FIND(",", Articles_collection_modified!A708, FIND(", 20", Articles_collection_modified!A708) + 2) - FIND(", 20", Articles_collection_modified!A708) - 2), MID(Articles_collection_modified!A708, FIND(",20", Articles_collection_modified!A708) + 1, FIND(",", Articles_collection_modified!A708, FIND(",20", Articles_collection_modified!A708) + 1) - FIND(",20", Articles_collection_modified!A708) - 1))</f>
        <v>2025-w06</v>
      </c>
      <c r="E708" t="str">
        <f t="shared" si="22"/>
        <v>2025</v>
      </c>
      <c r="F708" t="str">
        <f t="shared" si="23"/>
        <v>06</v>
      </c>
      <c r="G708" t="str" cm="1">
        <f t="array" ref="G708">_xlfn.TEXTJOIN(", ", TRUE, IF(ISNUMBER(SEARCH(Index!$A$8:$A$22, Articles_collection_modified!A708)), Index!$A$8:$A$22, ""))</f>
        <v>Mobile</v>
      </c>
      <c r="H708" t="str" cm="1">
        <f t="array" ref="H708">IFERROR(INDEX(Index!$A$8:$A$22, MATCH(TRUE, ISNUMBER(SEARCH(Index!$A$8:$A$22, Articles_collection_modified!A708)), 0)), "")</f>
        <v>Mobile</v>
      </c>
      <c r="I708" t="str" cm="1">
        <f t="array" ref="I708">IFERROR(INDEX(Index!$A$3:$A$5, MATCH(TRUE, ISNUMBER(SEARCH(Index!$A$3:$A$5, Articles_collection_modified!A708)), 0)), "")</f>
        <v>product release</v>
      </c>
      <c r="J708" t="str" cm="1">
        <f t="array" ref="J708">IFERROR(INDEX(Index!$A$25:$A$69, MATCH(TRUE, ISNUMBER(SEARCH(Index!$A$25:$A$69, Articles_collection_modified!A708)), 0)), "")</f>
        <v>Software</v>
      </c>
      <c r="K708" t="str" cm="1">
        <f t="array" ref="K708">IFERROR(INDEX(Index!$C$3:$C$5, MATCH(TRUE, ISNUMBER(SEARCH(Index!$C$3:$C$5, Articles_collection_modified!A708)), 0)), "")</f>
        <v>H1</v>
      </c>
      <c r="L708" t="str" cm="1">
        <f t="array" ref="L708">_xlfn.TEXTJOIN(", ", TRUE, IF(ISNUMBER(SEARCH(Index!$C$8:$C$58, Articles_collection_modified!A708)), Index!$C$8:$C$58, ""))</f>
        <v>HA-8</v>
      </c>
      <c r="M708" t="str" cm="1">
        <f t="array" ref="M708">_xlfn.TEXTJOIN(", ", TRUE, IFERROR(VLOOKUP(_xlfn.TEXTSPLIT(L708, ", "), Index!$C$8:$D$58, 2, FALSE), ""))</f>
        <v>Sustainable Mining</v>
      </c>
      <c r="N708" t="str" cm="1">
        <f t="array" ref="N708">_xlfn.TEXTJOIN(", ", TRUE, _xlfn.UNIQUE(_xlfn.FILTERXML("&lt;t&gt;&lt;s&gt;" &amp; SUBSTITUTE(_xlfn.TEXTJOIN(", ", TRUE, _xlfn.UNIQUE(_xlfn._xlws.FILTER(IFERROR(VLOOKUP(LEFT(_xlfn.TEXTSPLIT(L708, ", "), FIND("-", _xlfn.TEXTSPLIT(L708, ", ")) - 1), Index!$F$8:$G$13, 2, FALSE), ""), IFERROR(VLOOKUP(LEFT(_xlfn.TEXTSPLIT(L708, ", "), FIND("-", _xlfn.TEXTSPLIT(L708, ", ")) - 1), Index!$F$8:$G$13, 2, FALSE), "") &lt;&gt; ""))), ", ", "&lt;/s&gt;&lt;s&gt;") &amp; "&lt;/s&gt;&lt;/t&gt;", "//s[normalize-space()]")))</f>
        <v>Hydraulic Applications Ecosystem</v>
      </c>
      <c r="O708" t="str" cm="1">
        <f t="array" ref="O708">IFERROR(INDEX(Index!$C$8:$C$58, MATCH(TRUE, ISNUMBER(SEARCH(Index!$C$8:$C$58, Articles_collection_modified!A708)), 0)), "")</f>
        <v>HA-8</v>
      </c>
      <c r="P708" t="str">
        <f>IFERROR(VLOOKUP(LEFT(O708, FIND("-", O708)-1), Index!$F$8:$G$13, 2, FALSE), "Not Found")</f>
        <v>Hydraulic Applications Ecosystem</v>
      </c>
      <c r="Q708" t="str">
        <f>IFERROR(VLOOKUP(O708, Index!$C$8:$D$58, 2, FALSE), "Not Found")</f>
        <v>Sustainable Mining</v>
      </c>
    </row>
    <row r="709" spans="1:17" x14ac:dyDescent="0.3">
      <c r="A709" t="str">
        <f>LEFT(Articles_collection_modified!A709, FIND(",", Articles_collection_modified!A709) - 1)</f>
        <v>The role of building material innovations to reduce emissions</v>
      </c>
      <c r="B709" t="str">
        <f>MID(Articles_collection_modified!A709, FIND(",", Articles_collection_modified!A709) + 1, FIND(",", Articles_collection_modified!A709, FIND(",", Articles_collection_modified!A709) + 1) - FIND(",", Articles_collection_modified!A709) - 1)</f>
        <v>https://www.pbctoday.co.uk/news/energy-news/the-role-building-material-innovations-net-zero-pathway/148030/</v>
      </c>
      <c r="C709" t="str">
        <f>IF(ISNUMBER(FIND(", vol",Articles_collection_modified!A709)), MID(Articles_collection_modified!A709, FIND(", vol", Articles_collection_modified!A709) + 5, FIND(",", Articles_collection_modified!A709, FIND(", vol", Articles_collection_modified!A709) + 5) - FIND(", vol", Articles_collection_modified!A709) - 5), MID(Articles_collection_modified!A709, FIND(",vol", Articles_collection_modified!A709) + 4, FIND(",", Articles_collection_modified!A709, FIND(",vol", Articles_collection_modified!A709) + 4) - FIND(",vol",Articles_collection_modified!A709) - 4))</f>
        <v>8</v>
      </c>
      <c r="D709" t="str">
        <f>IF(ISNUMBER(FIND(", 20", Articles_collection_modified!A709)), MID(Articles_collection_modified!A709, FIND(", 20", Articles_collection_modified!A709) + 2, FIND(",", Articles_collection_modified!A709, FIND(", 20", Articles_collection_modified!A709) + 2) - FIND(", 20", Articles_collection_modified!A709) - 2), MID(Articles_collection_modified!A709, FIND(",20", Articles_collection_modified!A709) + 1, FIND(",", Articles_collection_modified!A709, FIND(",20", Articles_collection_modified!A709) + 1) - FIND(",20", Articles_collection_modified!A709) - 1))</f>
        <v>2025-w06</v>
      </c>
      <c r="E709" t="str">
        <f t="shared" si="22"/>
        <v>2025</v>
      </c>
      <c r="F709" t="str">
        <f t="shared" si="23"/>
        <v>06</v>
      </c>
      <c r="G709" t="str" cm="1">
        <f t="array" ref="G709">_xlfn.TEXTJOIN(", ", TRUE, IF(ISNUMBER(SEARCH(Index!$A$8:$A$22, Articles_collection_modified!A709)), Index!$A$8:$A$22, ""))</f>
        <v>Sustainability</v>
      </c>
      <c r="H709" t="str" cm="1">
        <f t="array" ref="H709">IFERROR(INDEX(Index!$A$8:$A$22, MATCH(TRUE, ISNUMBER(SEARCH(Index!$A$8:$A$22, Articles_collection_modified!A709)), 0)), "")</f>
        <v>Sustainability</v>
      </c>
      <c r="I709" t="str" cm="1">
        <f t="array" ref="I709">IFERROR(INDEX(Index!$A$3:$A$5, MATCH(TRUE, ISNUMBER(SEARCH(Index!$A$3:$A$5, Articles_collection_modified!A709)), 0)), "")</f>
        <v>Technology</v>
      </c>
      <c r="J709" t="str" cm="1">
        <f t="array" ref="J709">IFERROR(INDEX(Index!$A$25:$A$69, MATCH(TRUE, ISNUMBER(SEARCH(Index!$A$25:$A$69, Articles_collection_modified!A709)), 0)), "")</f>
        <v>Materials</v>
      </c>
      <c r="K709" t="str" cm="1">
        <f t="array" ref="K709">IFERROR(INDEX(Index!$C$3:$C$5, MATCH(TRUE, ISNUMBER(SEARCH(Index!$C$3:$C$5, Articles_collection_modified!A709)), 0)), "")</f>
        <v>H3</v>
      </c>
      <c r="L709" t="str" cm="1">
        <f t="array" ref="L709">_xlfn.TEXTJOIN(", ", TRUE, IF(ISNUMBER(SEARCH(Index!$C$8:$C$58, Articles_collection_modified!A709)), Index!$C$8:$C$58, ""))</f>
        <v>ES-1, ES-2, HA-1</v>
      </c>
      <c r="M709" t="str" cm="1">
        <f t="array" ref="M709">_xlfn.TEXTJOIN(", ", TRUE, IFERROR(VLOOKUP(_xlfn.TEXTSPLIT(L709, ", "), Index!$C$8:$D$58, 2, FALSE), ""))</f>
        <v>Green Cities, Enhanced Emission Policy, Green &amp; Connected Construction site</v>
      </c>
      <c r="N709" t="str" cm="1">
        <f t="array" ref="N709">_xlfn.TEXTJOIN(", ", TRUE, _xlfn.UNIQUE(_xlfn.FILTERXML("&lt;t&gt;&lt;s&gt;" &amp; SUBSTITUTE(_xlfn.TEXTJOIN(", ", TRUE, _xlfn.UNIQUE(_xlfn._xlws.FILTER(IFERROR(VLOOKUP(LEFT(_xlfn.TEXTSPLIT(L709, ", "), FIND("-", _xlfn.TEXTSPLIT(L709, ", ")) - 1), Index!$F$8:$G$13, 2, FALSE), ""), IFERROR(VLOOKUP(LEFT(_xlfn.TEXTSPLIT(L709, ", "), FIND("-", _xlfn.TEXTSPLIT(L709, ", ")) - 1), Index!$F$8:$G$13, 2, FALSE), "") &lt;&gt; ""))), ", ", "&lt;/s&gt;&lt;s&gt;") &amp; "&lt;/s&gt;&lt;/t&gt;", "//s[normalize-space()]")))</f>
        <v>Ecological Sustainability, Hydraulic Applications Ecosystem</v>
      </c>
      <c r="O709" t="str" cm="1">
        <f t="array" ref="O709">IFERROR(INDEX(Index!$C$8:$C$58, MATCH(TRUE, ISNUMBER(SEARCH(Index!$C$8:$C$58, Articles_collection_modified!A709)), 0)), "")</f>
        <v>ES-1</v>
      </c>
      <c r="P709" t="str">
        <f>IFERROR(VLOOKUP(LEFT(O709, FIND("-", O709)-1), Index!$F$8:$G$13, 2, FALSE), "Not Found")</f>
        <v>Ecological Sustainability</v>
      </c>
      <c r="Q709" t="str">
        <f>IFERROR(VLOOKUP(O709, Index!$C$8:$D$58, 2, FALSE), "Not Found")</f>
        <v>Green Cities</v>
      </c>
    </row>
    <row r="710" spans="1:17" x14ac:dyDescent="0.3">
      <c r="A710" t="str">
        <f>LEFT(Articles_collection_modified!A710, FIND(",", Articles_collection_modified!A710) - 1)</f>
        <v>Caterpillar Introduces FM528 GF/LL Forest Machine</v>
      </c>
      <c r="B710" t="str">
        <f>MID(Articles_collection_modified!A710, FIND(",", Articles_collection_modified!A710) + 1, FIND(",", Articles_collection_modified!A710, FIND(",", Articles_collection_modified!A710) + 1) - FIND(",", Articles_collection_modified!A710) - 1)</f>
        <v>https://www.forestryequipmentguide.com/article/67184-caterpillar-introduces-fm528-gf-ll-forest-machine</v>
      </c>
      <c r="C710" t="str">
        <f>IF(ISNUMBER(FIND(", vol",Articles_collection_modified!A710)), MID(Articles_collection_modified!A710, FIND(", vol", Articles_collection_modified!A710) + 5, FIND(",", Articles_collection_modified!A710, FIND(", vol", Articles_collection_modified!A710) + 5) - FIND(", vol", Articles_collection_modified!A710) - 5), MID(Articles_collection_modified!A710, FIND(",vol", Articles_collection_modified!A710) + 4, FIND(",", Articles_collection_modified!A710, FIND(",vol", Articles_collection_modified!A710) + 4) - FIND(",vol",Articles_collection_modified!A710) - 4))</f>
        <v>8</v>
      </c>
      <c r="D710" t="str">
        <f>IF(ISNUMBER(FIND(", 20", Articles_collection_modified!A710)), MID(Articles_collection_modified!A710, FIND(", 20", Articles_collection_modified!A710) + 2, FIND(",", Articles_collection_modified!A710, FIND(", 20", Articles_collection_modified!A710) + 2) - FIND(", 20", Articles_collection_modified!A710) - 2), MID(Articles_collection_modified!A710, FIND(",20", Articles_collection_modified!A710) + 1, FIND(",", Articles_collection_modified!A710, FIND(",20", Articles_collection_modified!A710) + 1) - FIND(",20", Articles_collection_modified!A710) - 1))</f>
        <v>2025-w06</v>
      </c>
      <c r="E710" t="str">
        <f t="shared" si="22"/>
        <v>2025</v>
      </c>
      <c r="F710" t="str">
        <f t="shared" si="23"/>
        <v>06</v>
      </c>
      <c r="G710" t="str" cm="1">
        <f t="array" ref="G710">_xlfn.TEXTJOIN(", ", TRUE, IF(ISNUMBER(SEARCH(Index!$A$8:$A$22, Articles_collection_modified!A710)), Index!$A$8:$A$22, ""))</f>
        <v>Mobile</v>
      </c>
      <c r="H710" t="str" cm="1">
        <f t="array" ref="H710">IFERROR(INDEX(Index!$A$8:$A$22, MATCH(TRUE, ISNUMBER(SEARCH(Index!$A$8:$A$22, Articles_collection_modified!A710)), 0)), "")</f>
        <v>Mobile</v>
      </c>
      <c r="I710" t="str" cm="1">
        <f t="array" ref="I710">IFERROR(INDEX(Index!$A$3:$A$5, MATCH(TRUE, ISNUMBER(SEARCH(Index!$A$3:$A$5, Articles_collection_modified!A710)), 0)), "")</f>
        <v>product release</v>
      </c>
      <c r="J710" t="str" cm="1">
        <f t="array" ref="J710">IFERROR(INDEX(Index!$A$25:$A$69, MATCH(TRUE, ISNUMBER(SEARCH(Index!$A$25:$A$69, Articles_collection_modified!A710)), 0)), "")</f>
        <v>System</v>
      </c>
      <c r="K710" t="str" cm="1">
        <f t="array" ref="K710">IFERROR(INDEX(Index!$C$3:$C$5, MATCH(TRUE, ISNUMBER(SEARCH(Index!$C$3:$C$5, Articles_collection_modified!A710)), 0)), "")</f>
        <v>H1</v>
      </c>
      <c r="L710" t="str" cm="1">
        <f t="array" ref="L710">_xlfn.TEXTJOIN(", ", TRUE, IF(ISNUMBER(SEARCH(Index!$C$8:$C$58, Articles_collection_modified!A710)), Index!$C$8:$C$58, ""))</f>
        <v>HA-7</v>
      </c>
      <c r="M710" t="str" cm="1">
        <f t="array" ref="M710">_xlfn.TEXTJOIN(", ", TRUE, IFERROR(VLOOKUP(_xlfn.TEXTSPLIT(L710, ", "), Index!$C$8:$D$58, 2, FALSE), ""))</f>
        <v>Future Wood &amp; Forest Industry</v>
      </c>
      <c r="N710" t="str" cm="1">
        <f t="array" ref="N710">_xlfn.TEXTJOIN(", ", TRUE, _xlfn.UNIQUE(_xlfn.FILTERXML("&lt;t&gt;&lt;s&gt;" &amp; SUBSTITUTE(_xlfn.TEXTJOIN(", ", TRUE, _xlfn.UNIQUE(_xlfn._xlws.FILTER(IFERROR(VLOOKUP(LEFT(_xlfn.TEXTSPLIT(L710, ", "), FIND("-", _xlfn.TEXTSPLIT(L710, ", ")) - 1), Index!$F$8:$G$13, 2, FALSE), ""), IFERROR(VLOOKUP(LEFT(_xlfn.TEXTSPLIT(L710, ", "), FIND("-", _xlfn.TEXTSPLIT(L710, ", ")) - 1), Index!$F$8:$G$13, 2, FALSE), "") &lt;&gt; ""))), ", ", "&lt;/s&gt;&lt;s&gt;") &amp; "&lt;/s&gt;&lt;/t&gt;", "//s[normalize-space()]")))</f>
        <v>Hydraulic Applications Ecosystem</v>
      </c>
      <c r="O710" t="str" cm="1">
        <f t="array" ref="O710">IFERROR(INDEX(Index!$C$8:$C$58, MATCH(TRUE, ISNUMBER(SEARCH(Index!$C$8:$C$58, Articles_collection_modified!A710)), 0)), "")</f>
        <v>HA-7</v>
      </c>
      <c r="P710" t="str">
        <f>IFERROR(VLOOKUP(LEFT(O710, FIND("-", O710)-1), Index!$F$8:$G$13, 2, FALSE), "Not Found")</f>
        <v>Hydraulic Applications Ecosystem</v>
      </c>
      <c r="Q710" t="str">
        <f>IFERROR(VLOOKUP(O710, Index!$C$8:$D$58, 2, FALSE), "Not Found")</f>
        <v>Future Wood &amp; Forest Industry</v>
      </c>
    </row>
    <row r="711" spans="1:17" x14ac:dyDescent="0.3">
      <c r="A711" t="str">
        <f>LEFT(Articles_collection_modified!A711, FIND(",", Articles_collection_modified!A711) - 1)</f>
        <v>Fluid Power Shipments Close Out 2024 on Downward Trend</v>
      </c>
      <c r="B711" t="str">
        <f>MID(Articles_collection_modified!A711, FIND(",", Articles_collection_modified!A711) + 1, FIND(",", Articles_collection_modified!A711, FIND(",", Articles_collection_modified!A711) + 1) - FIND(",", Articles_collection_modified!A711) - 1)</f>
        <v>https://www.powermotiontech.com/hydraulics/news/55267480/national-fluid-power-association-nfpa-fluid-power-shipments-stay-down-to-close-out-2024</v>
      </c>
      <c r="C711" t="str">
        <f>IF(ISNUMBER(FIND(", vol",Articles_collection_modified!A711)), MID(Articles_collection_modified!A711, FIND(", vol", Articles_collection_modified!A711) + 5, FIND(",", Articles_collection_modified!A711, FIND(", vol", Articles_collection_modified!A711) + 5) - FIND(", vol", Articles_collection_modified!A711) - 5), MID(Articles_collection_modified!A711, FIND(",vol", Articles_collection_modified!A711) + 4, FIND(",", Articles_collection_modified!A711, FIND(",vol", Articles_collection_modified!A711) + 4) - FIND(",vol",Articles_collection_modified!A711) - 4))</f>
        <v>8</v>
      </c>
      <c r="D711" t="str">
        <f>IF(ISNUMBER(FIND(", 20", Articles_collection_modified!A711)), MID(Articles_collection_modified!A711, FIND(", 20", Articles_collection_modified!A711) + 2, FIND(",", Articles_collection_modified!A711, FIND(", 20", Articles_collection_modified!A711) + 2) - FIND(", 20", Articles_collection_modified!A711) - 2), MID(Articles_collection_modified!A711, FIND(",20", Articles_collection_modified!A711) + 1, FIND(",", Articles_collection_modified!A711, FIND(",20", Articles_collection_modified!A711) + 1) - FIND(",20", Articles_collection_modified!A711) - 1))</f>
        <v>2025-w07</v>
      </c>
      <c r="E711" t="str">
        <f t="shared" si="22"/>
        <v>2025</v>
      </c>
      <c r="F711" t="str">
        <f t="shared" si="23"/>
        <v>07</v>
      </c>
      <c r="G711" t="str" cm="1">
        <f t="array" ref="G711">_xlfn.TEXTJOIN(", ", TRUE, IF(ISNUMBER(SEARCH(Index!$A$8:$A$22, Articles_collection_modified!A711)), Index!$A$8:$A$22, ""))</f>
        <v>Hydraulics</v>
      </c>
      <c r="H711" t="str" cm="1">
        <f t="array" ref="H711">IFERROR(INDEX(Index!$A$8:$A$22, MATCH(TRUE, ISNUMBER(SEARCH(Index!$A$8:$A$22, Articles_collection_modified!A711)), 0)), "")</f>
        <v>Hydraulics</v>
      </c>
      <c r="I711" t="str" cm="1">
        <f t="array" ref="I711">IFERROR(INDEX(Index!$A$3:$A$5, MATCH(TRUE, ISNUMBER(SEARCH(Index!$A$3:$A$5, Articles_collection_modified!A711)), 0)), "")</f>
        <v>SEEP</v>
      </c>
      <c r="J711" t="str" cm="1">
        <f t="array" ref="J711">IFERROR(INDEX(Index!$A$25:$A$69, MATCH(TRUE, ISNUMBER(SEARCH(Index!$A$25:$A$69, Articles_collection_modified!A711)), 0)), "")</f>
        <v>market development</v>
      </c>
      <c r="K711" t="str" cm="1">
        <f t="array" ref="K711">IFERROR(INDEX(Index!$C$3:$C$5, MATCH(TRUE, ISNUMBER(SEARCH(Index!$C$3:$C$5, Articles_collection_modified!A711)), 0)), "")</f>
        <v>H1</v>
      </c>
      <c r="L711" t="str" cm="1">
        <f t="array" ref="L711">_xlfn.TEXTJOIN(", ", TRUE, IF(ISNUMBER(SEARCH(Index!$C$8:$C$58, Articles_collection_modified!A711)), Index!$C$8:$C$58, ""))</f>
        <v/>
      </c>
      <c r="M711" t="str" cm="1">
        <f t="array" ref="M711">_xlfn.TEXTJOIN(", ", TRUE, IFERROR(VLOOKUP(_xlfn.TEXTSPLIT(L711, ", "), Index!$C$8:$D$58, 2, FALSE), ""))</f>
        <v/>
      </c>
      <c r="N711" t="e" cm="1" vm="1">
        <f t="array" ref="N711">_xlfn.TEXTJOIN(", ", TRUE, _xlfn.UNIQUE(_xlfn.FILTERXML("&lt;t&gt;&lt;s&gt;" &amp; SUBSTITUTE(_xlfn.TEXTJOIN(", ", TRUE, _xlfn.UNIQUE(_xlfn._xlws.FILTER(IFERROR(VLOOKUP(LEFT(_xlfn.TEXTSPLIT(L711, ", "), FIND("-", _xlfn.TEXTSPLIT(L711, ", ")) - 1), Index!$F$8:$G$13, 2, FALSE), ""), IFERROR(VLOOKUP(LEFT(_xlfn.TEXTSPLIT(L711, ", "), FIND("-", _xlfn.TEXTSPLIT(L711, ", ")) - 1), Index!$F$8:$G$13, 2, FALSE), "") &lt;&gt; ""))), ", ", "&lt;/s&gt;&lt;s&gt;") &amp; "&lt;/s&gt;&lt;/t&gt;", "//s[normalize-space()]")))</f>
        <v>#VALUE!</v>
      </c>
      <c r="O711" t="str" cm="1">
        <f t="array" ref="O711">IFERROR(INDEX(Index!$C$8:$C$58, MATCH(TRUE, ISNUMBER(SEARCH(Index!$C$8:$C$58, Articles_collection_modified!A711)), 0)), "")</f>
        <v/>
      </c>
      <c r="P711" t="str">
        <f>IFERROR(VLOOKUP(LEFT(O711, FIND("-", O711)-1), Index!$F$8:$G$13, 2, FALSE), "Not Found")</f>
        <v>Not Found</v>
      </c>
      <c r="Q711" t="str">
        <f>IFERROR(VLOOKUP(O711, Index!$C$8:$D$58, 2, FALSE), "Not Found")</f>
        <v>Not Found</v>
      </c>
    </row>
    <row r="712" spans="1:17" x14ac:dyDescent="0.3">
      <c r="A712" t="str">
        <f>LEFT(Articles_collection_modified!A712, FIND(",", Articles_collection_modified!A712) - 1)</f>
        <v>Mitsui O.S.K. Lines Partners with Compatriot Company for Floating Offshore Wind</v>
      </c>
      <c r="B712" t="str">
        <f>MID(Articles_collection_modified!A712, FIND(",", Articles_collection_modified!A712) + 1, FIND(",", Articles_collection_modified!A712, FIND(",", Articles_collection_modified!A712) + 1) - FIND(",", Articles_collection_modified!A712) - 1)</f>
        <v>https://www.offshorewind.biz/2025/02/14/mitsui-o-s-k-lines-partners-with-compatriot-company-for-floating-offshore-wind/</v>
      </c>
      <c r="C712" t="str">
        <f>IF(ISNUMBER(FIND(", vol",Articles_collection_modified!A712)), MID(Articles_collection_modified!A712, FIND(", vol", Articles_collection_modified!A712) + 5, FIND(",", Articles_collection_modified!A712, FIND(", vol", Articles_collection_modified!A712) + 5) - FIND(", vol", Articles_collection_modified!A712) - 5), MID(Articles_collection_modified!A712, FIND(",vol", Articles_collection_modified!A712) + 4, FIND(",", Articles_collection_modified!A712, FIND(",vol", Articles_collection_modified!A712) + 4) - FIND(",vol",Articles_collection_modified!A712) - 4))</f>
        <v>8</v>
      </c>
      <c r="D712" t="str">
        <f>IF(ISNUMBER(FIND(", 20", Articles_collection_modified!A712)), MID(Articles_collection_modified!A712, FIND(", 20", Articles_collection_modified!A712) + 2, FIND(",", Articles_collection_modified!A712, FIND(", 20", Articles_collection_modified!A712) + 2) - FIND(", 20", Articles_collection_modified!A712) - 2), MID(Articles_collection_modified!A712, FIND(",20", Articles_collection_modified!A712) + 1, FIND(",", Articles_collection_modified!A712, FIND(",20", Articles_collection_modified!A712) + 1) - FIND(",20", Articles_collection_modified!A712) - 1))</f>
        <v>2025-w07</v>
      </c>
      <c r="E712" t="str">
        <f t="shared" si="22"/>
        <v>2025</v>
      </c>
      <c r="F712" t="str">
        <f t="shared" si="23"/>
        <v>07</v>
      </c>
      <c r="G712" t="str" cm="1">
        <f t="array" ref="G712">_xlfn.TEXTJOIN(", ", TRUE, IF(ISNUMBER(SEARCH(Index!$A$8:$A$22, Articles_collection_modified!A712)), Index!$A$8:$A$22, ""))</f>
        <v>Maritime</v>
      </c>
      <c r="H712" t="str" cm="1">
        <f t="array" ref="H712">IFERROR(INDEX(Index!$A$8:$A$22, MATCH(TRUE, ISNUMBER(SEARCH(Index!$A$8:$A$22, Articles_collection_modified!A712)), 0)), "")</f>
        <v>Maritime</v>
      </c>
      <c r="I712" t="str" cm="1">
        <f t="array" ref="I712">IFERROR(INDEX(Index!$A$3:$A$5, MATCH(TRUE, ISNUMBER(SEARCH(Index!$A$3:$A$5, Articles_collection_modified!A712)), 0)), "")</f>
        <v>SEEP</v>
      </c>
      <c r="J712" t="str" cm="1">
        <f t="array" ref="J712">IFERROR(INDEX(Index!$A$25:$A$69, MATCH(TRUE, ISNUMBER(SEARCH(Index!$A$25:$A$69, Articles_collection_modified!A712)), 0)), "")</f>
        <v>partnership</v>
      </c>
      <c r="K712" t="str" cm="1">
        <f t="array" ref="K712">IFERROR(INDEX(Index!$C$3:$C$5, MATCH(TRUE, ISNUMBER(SEARCH(Index!$C$3:$C$5, Articles_collection_modified!A712)), 0)), "")</f>
        <v>H2</v>
      </c>
      <c r="L712" t="str" cm="1">
        <f t="array" ref="L712">_xlfn.TEXTJOIN(", ", TRUE, IF(ISNUMBER(SEARCH(Index!$C$8:$C$58, Articles_collection_modified!A712)), Index!$C$8:$C$58, ""))</f>
        <v>ES-3, HA-2, NB-6, NB-8</v>
      </c>
      <c r="M712" t="str" cm="1">
        <f t="array" ref="M712">_xlfn.TEXTJOIN(", ", TRUE, IFERROR(VLOOKUP(_xlfn.TEXTSPLIT(L712, ", "), Index!$C$8:$D$58, 2, FALSE), ""))</f>
        <v>Sustainable Energy System, Advanced Wind Power, Green Energy System, Sustainaible Maritime Applications</v>
      </c>
      <c r="N712" t="str" cm="1">
        <f t="array" ref="N712">_xlfn.TEXTJOIN(", ", TRUE, _xlfn.UNIQUE(_xlfn.FILTERXML("&lt;t&gt;&lt;s&gt;" &amp; SUBSTITUTE(_xlfn.TEXTJOIN(", ", TRUE, _xlfn.UNIQUE(_xlfn._xlws.FILTER(IFERROR(VLOOKUP(LEFT(_xlfn.TEXTSPLIT(L712, ", "), FIND("-", _xlfn.TEXTSPLIT(L712, ", ")) - 1), Index!$F$8:$G$13, 2, FALSE), ""), IFERROR(VLOOKUP(LEFT(_xlfn.TEXTSPLIT(L712, ", "), FIND("-", _xlfn.TEXTSPLIT(L712, ", ")) - 1), Index!$F$8:$G$13, 2, FALSE), "") &lt;&gt; ""))), ", ", "&lt;/s&gt;&lt;s&gt;") &amp; "&lt;/s&gt;&lt;/t&gt;", "//s[normalize-space()]")))</f>
        <v>Ecological Sustainability, Hydraulic Applications Ecosystem, New Business</v>
      </c>
      <c r="O712" t="str" cm="1">
        <f t="array" ref="O712">IFERROR(INDEX(Index!$C$8:$C$58, MATCH(TRUE, ISNUMBER(SEARCH(Index!$C$8:$C$58, Articles_collection_modified!A712)), 0)), "")</f>
        <v>ES-3</v>
      </c>
      <c r="P712" t="str">
        <f>IFERROR(VLOOKUP(LEFT(O712, FIND("-", O712)-1), Index!$F$8:$G$13, 2, FALSE), "Not Found")</f>
        <v>Ecological Sustainability</v>
      </c>
      <c r="Q712" t="str">
        <f>IFERROR(VLOOKUP(O712, Index!$C$8:$D$58, 2, FALSE), "Not Found")</f>
        <v>Sustainable Energy System</v>
      </c>
    </row>
    <row r="713" spans="1:17" x14ac:dyDescent="0.3">
      <c r="A713" t="str">
        <f>LEFT(Articles_collection_modified!A713, FIND(",", Articles_collection_modified!A713) - 1)</f>
        <v>Komatsu launches new TimberPro TN230D log loader | Industrial Vehicle Technology International</v>
      </c>
      <c r="B713" t="str">
        <f>MID(Articles_collection_modified!A713, FIND(",", Articles_collection_modified!A713) + 1, FIND(",", Articles_collection_modified!A713, FIND(",", Articles_collection_modified!A713) + 1) - FIND(",", Articles_collection_modified!A713) - 1)</f>
        <v>https://www.ivtinternational.com/news/forestry/komatsu-unveils-new-timberpro-tn230d-log-loader.html</v>
      </c>
      <c r="C713" t="str">
        <f>IF(ISNUMBER(FIND(", vol",Articles_collection_modified!A713)), MID(Articles_collection_modified!A713, FIND(", vol", Articles_collection_modified!A713) + 5, FIND(",", Articles_collection_modified!A713, FIND(", vol", Articles_collection_modified!A713) + 5) - FIND(", vol", Articles_collection_modified!A713) - 5), MID(Articles_collection_modified!A713, FIND(",vol", Articles_collection_modified!A713) + 4, FIND(",", Articles_collection_modified!A713, FIND(",vol", Articles_collection_modified!A713) + 4) - FIND(",vol",Articles_collection_modified!A713) - 4))</f>
        <v>8</v>
      </c>
      <c r="D713" t="str">
        <f>IF(ISNUMBER(FIND(", 20", Articles_collection_modified!A713)), MID(Articles_collection_modified!A713, FIND(", 20", Articles_collection_modified!A713) + 2, FIND(",", Articles_collection_modified!A713, FIND(", 20", Articles_collection_modified!A713) + 2) - FIND(", 20", Articles_collection_modified!A713) - 2), MID(Articles_collection_modified!A713, FIND(",20", Articles_collection_modified!A713) + 1, FIND(",", Articles_collection_modified!A713, FIND(",20", Articles_collection_modified!A713) + 1) - FIND(",20", Articles_collection_modified!A713) - 1))</f>
        <v>2025-w07</v>
      </c>
      <c r="E713" t="str">
        <f t="shared" si="22"/>
        <v>2025</v>
      </c>
      <c r="F713" t="str">
        <f t="shared" si="23"/>
        <v>07</v>
      </c>
      <c r="G713" t="str" cm="1">
        <f t="array" ref="G713">_xlfn.TEXTJOIN(", ", TRUE, IF(ISNUMBER(SEARCH(Index!$A$8:$A$22, Articles_collection_modified!A713)), Index!$A$8:$A$22, ""))</f>
        <v>Mobile</v>
      </c>
      <c r="H713" t="str" cm="1">
        <f t="array" ref="H713">IFERROR(INDEX(Index!$A$8:$A$22, MATCH(TRUE, ISNUMBER(SEARCH(Index!$A$8:$A$22, Articles_collection_modified!A713)), 0)), "")</f>
        <v>Mobile</v>
      </c>
      <c r="I713" t="str" cm="1">
        <f t="array" ref="I713">IFERROR(INDEX(Index!$A$3:$A$5, MATCH(TRUE, ISNUMBER(SEARCH(Index!$A$3:$A$5, Articles_collection_modified!A713)), 0)), "")</f>
        <v>product release</v>
      </c>
      <c r="J713" t="str" cm="1">
        <f t="array" ref="J713">IFERROR(INDEX(Index!$A$25:$A$69, MATCH(TRUE, ISNUMBER(SEARCH(Index!$A$25:$A$69, Articles_collection_modified!A713)), 0)), "")</f>
        <v>System</v>
      </c>
      <c r="K713" t="str" cm="1">
        <f t="array" ref="K713">IFERROR(INDEX(Index!$C$3:$C$5, MATCH(TRUE, ISNUMBER(SEARCH(Index!$C$3:$C$5, Articles_collection_modified!A713)), 0)), "")</f>
        <v>H1</v>
      </c>
      <c r="L713" t="str" cm="1">
        <f t="array" ref="L713">_xlfn.TEXTJOIN(", ", TRUE, IF(ISNUMBER(SEARCH(Index!$C$8:$C$58, Articles_collection_modified!A713)), Index!$C$8:$C$58, ""))</f>
        <v>HA-7</v>
      </c>
      <c r="M713" t="str" cm="1">
        <f t="array" ref="M713">_xlfn.TEXTJOIN(", ", TRUE, IFERROR(VLOOKUP(_xlfn.TEXTSPLIT(L713, ", "), Index!$C$8:$D$58, 2, FALSE), ""))</f>
        <v>Future Wood &amp; Forest Industry</v>
      </c>
      <c r="N713" t="str" cm="1">
        <f t="array" ref="N713">_xlfn.TEXTJOIN(", ", TRUE, _xlfn.UNIQUE(_xlfn.FILTERXML("&lt;t&gt;&lt;s&gt;" &amp; SUBSTITUTE(_xlfn.TEXTJOIN(", ", TRUE, _xlfn.UNIQUE(_xlfn._xlws.FILTER(IFERROR(VLOOKUP(LEFT(_xlfn.TEXTSPLIT(L713, ", "), FIND("-", _xlfn.TEXTSPLIT(L713, ", ")) - 1), Index!$F$8:$G$13, 2, FALSE), ""), IFERROR(VLOOKUP(LEFT(_xlfn.TEXTSPLIT(L713, ", "), FIND("-", _xlfn.TEXTSPLIT(L713, ", ")) - 1), Index!$F$8:$G$13, 2, FALSE), "") &lt;&gt; ""))), ", ", "&lt;/s&gt;&lt;s&gt;") &amp; "&lt;/s&gt;&lt;/t&gt;", "//s[normalize-space()]")))</f>
        <v>Hydraulic Applications Ecosystem</v>
      </c>
      <c r="O713" t="str" cm="1">
        <f t="array" ref="O713">IFERROR(INDEX(Index!$C$8:$C$58, MATCH(TRUE, ISNUMBER(SEARCH(Index!$C$8:$C$58, Articles_collection_modified!A713)), 0)), "")</f>
        <v>HA-7</v>
      </c>
      <c r="P713" t="str">
        <f>IFERROR(VLOOKUP(LEFT(O713, FIND("-", O713)-1), Index!$F$8:$G$13, 2, FALSE), "Not Found")</f>
        <v>Hydraulic Applications Ecosystem</v>
      </c>
      <c r="Q713" t="str">
        <f>IFERROR(VLOOKUP(O713, Index!$C$8:$D$58, 2, FALSE), "Not Found")</f>
        <v>Future Wood &amp; Forest Industry</v>
      </c>
    </row>
    <row r="714" spans="1:17" x14ac:dyDescent="0.3">
      <c r="A714" t="str">
        <f>LEFT(Articles_collection_modified!A714, FIND(",", Articles_collection_modified!A714) - 1)</f>
        <v>Apptronik which makes humanoid robots raises $350M as category heats up | TechCrunch</v>
      </c>
      <c r="B714" t="str">
        <f>MID(Articles_collection_modified!A714, FIND(",", Articles_collection_modified!A714) + 1, FIND(",", Articles_collection_modified!A714, FIND(",", Articles_collection_modified!A714) + 1) - FIND(",", Articles_collection_modified!A714) - 1)</f>
        <v>https://techcrunch.com/2025/02/13/apptronik-raises-350m-to-build-humanoid-robots-with-help-from-google/</v>
      </c>
      <c r="C714" t="str">
        <f>IF(ISNUMBER(FIND(", vol",Articles_collection_modified!A714)), MID(Articles_collection_modified!A714, FIND(", vol", Articles_collection_modified!A714) + 5, FIND(",", Articles_collection_modified!A714, FIND(", vol", Articles_collection_modified!A714) + 5) - FIND(", vol", Articles_collection_modified!A714) - 5), MID(Articles_collection_modified!A714, FIND(",vol", Articles_collection_modified!A714) + 4, FIND(",", Articles_collection_modified!A714, FIND(",vol", Articles_collection_modified!A714) + 4) - FIND(",vol",Articles_collection_modified!A714) - 4))</f>
        <v>8</v>
      </c>
      <c r="D714" t="str">
        <f>IF(ISNUMBER(FIND(", 20", Articles_collection_modified!A714)), MID(Articles_collection_modified!A714, FIND(", 20", Articles_collection_modified!A714) + 2, FIND(",", Articles_collection_modified!A714, FIND(", 20", Articles_collection_modified!A714) + 2) - FIND(", 20", Articles_collection_modified!A714) - 2), MID(Articles_collection_modified!A714, FIND(",20", Articles_collection_modified!A714) + 1, FIND(",", Articles_collection_modified!A714, FIND(",20", Articles_collection_modified!A714) + 1) - FIND(",20", Articles_collection_modified!A714) - 1))</f>
        <v>2025-w07</v>
      </c>
      <c r="E714" t="str">
        <f t="shared" si="22"/>
        <v>2025</v>
      </c>
      <c r="F714" t="str">
        <f t="shared" si="23"/>
        <v>07</v>
      </c>
      <c r="G714" t="str" cm="1">
        <f t="array" ref="G714">_xlfn.TEXTJOIN(", ", TRUE, IF(ISNUMBER(SEARCH(Index!$A$8:$A$22, Articles_collection_modified!A714)), Index!$A$8:$A$22, ""))</f>
        <v>Robotics</v>
      </c>
      <c r="H714" t="str" cm="1">
        <f t="array" ref="H714">IFERROR(INDEX(Index!$A$8:$A$22, MATCH(TRUE, ISNUMBER(SEARCH(Index!$A$8:$A$22, Articles_collection_modified!A714)), 0)), "")</f>
        <v>Robotics</v>
      </c>
      <c r="I714" t="str" cm="1">
        <f t="array" ref="I714">IFERROR(INDEX(Index!$A$3:$A$5, MATCH(TRUE, ISNUMBER(SEARCH(Index!$A$3:$A$5, Articles_collection_modified!A714)), 0)), "")</f>
        <v>SEEP</v>
      </c>
      <c r="J714" t="str" cm="1">
        <f t="array" ref="J714">IFERROR(INDEX(Index!$A$25:$A$69, MATCH(TRUE, ISNUMBER(SEARCH(Index!$A$25:$A$69, Articles_collection_modified!A714)), 0)), "")</f>
        <v>investment</v>
      </c>
      <c r="K714" t="str" cm="1">
        <f t="array" ref="K714">IFERROR(INDEX(Index!$C$3:$C$5, MATCH(TRUE, ISNUMBER(SEARCH(Index!$C$3:$C$5, Articles_collection_modified!A714)), 0)), "")</f>
        <v>H2</v>
      </c>
      <c r="L714" t="str" cm="1">
        <f t="array" ref="L714">_xlfn.TEXTJOIN(", ", TRUE, IF(ISNUMBER(SEARCH(Index!$C$8:$C$58, Articles_collection_modified!A714)), Index!$C$8:$C$58, ""))</f>
        <v>ES-3, IPr-2</v>
      </c>
      <c r="M714" t="str" cm="1">
        <f t="array" ref="M714">_xlfn.TEXTJOIN(", ", TRUE, IFERROR(VLOOKUP(_xlfn.TEXTSPLIT(L714, ", "), Index!$C$8:$D$58, 2, FALSE), ""))</f>
        <v>Sustainable Energy System, Advanced Robotics</v>
      </c>
      <c r="N714" t="str" cm="1">
        <f t="array" ref="N714">_xlfn.TEXTJOIN(", ", TRUE, _xlfn.UNIQUE(_xlfn.FILTERXML("&lt;t&gt;&lt;s&gt;" &amp; SUBSTITUTE(_xlfn.TEXTJOIN(", ", TRUE, _xlfn.UNIQUE(_xlfn._xlws.FILTER(IFERROR(VLOOKUP(LEFT(_xlfn.TEXTSPLIT(L714, ", "), FIND("-", _xlfn.TEXTSPLIT(L714, ", ")) - 1), Index!$F$8:$G$13, 2, FALSE), ""), IFERROR(VLOOKUP(LEFT(_xlfn.TEXTSPLIT(L714, ", "), FIND("-", _xlfn.TEXTSPLIT(L714, ", ")) - 1), Index!$F$8:$G$13, 2, FALSE), "") &lt;&gt; ""))), ", ", "&lt;/s&gt;&lt;s&gt;") &amp; "&lt;/s&gt;&lt;/t&gt;", "//s[normalize-space()]")))</f>
        <v>Ecological Sustainability, Intelligent Production</v>
      </c>
      <c r="O714" t="str" cm="1">
        <f t="array" ref="O714">IFERROR(INDEX(Index!$C$8:$C$58, MATCH(TRUE, ISNUMBER(SEARCH(Index!$C$8:$C$58, Articles_collection_modified!A714)), 0)), "")</f>
        <v>ES-3</v>
      </c>
      <c r="P714" t="str">
        <f>IFERROR(VLOOKUP(LEFT(O714, FIND("-", O714)-1), Index!$F$8:$G$13, 2, FALSE), "Not Found")</f>
        <v>Ecological Sustainability</v>
      </c>
      <c r="Q714" t="str">
        <f>IFERROR(VLOOKUP(O714, Index!$C$8:$D$58, 2, FALSE), "Not Found")</f>
        <v>Sustainable Energy System</v>
      </c>
    </row>
    <row r="715" spans="1:17" x14ac:dyDescent="0.3">
      <c r="A715" t="str">
        <f>LEFT(Articles_collection_modified!A715, FIND(",", Articles_collection_modified!A715) - 1)</f>
        <v>New European project sets out to develop liquid hydrogen-fueled SOV design</v>
      </c>
      <c r="B715" t="str">
        <f>MID(Articles_collection_modified!A715, FIND(",", Articles_collection_modified!A715) + 1, FIND(",", Articles_collection_modified!A715, FIND(",", Articles_collection_modified!A715) + 1) - FIND(",", Articles_collection_modified!A715) - 1)</f>
        <v>https://www.offshore-energy.biz/new-european-project-sets-out-to-develop-liquid-hydrogen-fueled-sov-design/</v>
      </c>
      <c r="C715" t="str">
        <f>IF(ISNUMBER(FIND(", vol",Articles_collection_modified!A715)), MID(Articles_collection_modified!A715, FIND(", vol", Articles_collection_modified!A715) + 5, FIND(",", Articles_collection_modified!A715, FIND(", vol", Articles_collection_modified!A715) + 5) - FIND(", vol", Articles_collection_modified!A715) - 5), MID(Articles_collection_modified!A715, FIND(",vol", Articles_collection_modified!A715) + 4, FIND(",", Articles_collection_modified!A715, FIND(",vol", Articles_collection_modified!A715) + 4) - FIND(",vol",Articles_collection_modified!A715) - 4))</f>
        <v>8</v>
      </c>
      <c r="D715" t="str">
        <f>IF(ISNUMBER(FIND(", 20", Articles_collection_modified!A715)), MID(Articles_collection_modified!A715, FIND(", 20", Articles_collection_modified!A715) + 2, FIND(",", Articles_collection_modified!A715, FIND(", 20", Articles_collection_modified!A715) + 2) - FIND(", 20", Articles_collection_modified!A715) - 2), MID(Articles_collection_modified!A715, FIND(",20", Articles_collection_modified!A715) + 1, FIND(",", Articles_collection_modified!A715, FIND(",20", Articles_collection_modified!A715) + 1) - FIND(",20", Articles_collection_modified!A715) - 1))</f>
        <v>2025-w09</v>
      </c>
      <c r="E715" t="str">
        <f t="shared" si="22"/>
        <v>2025</v>
      </c>
      <c r="F715" t="str">
        <f t="shared" si="23"/>
        <v>09</v>
      </c>
      <c r="G715" t="str" cm="1">
        <f t="array" ref="G715">_xlfn.TEXTJOIN(", ", TRUE, IF(ISNUMBER(SEARCH(Index!$A$8:$A$22, Articles_collection_modified!A715)), Index!$A$8:$A$22, ""))</f>
        <v>Maritime</v>
      </c>
      <c r="H715" t="str" cm="1">
        <f t="array" ref="H715">IFERROR(INDEX(Index!$A$8:$A$22, MATCH(TRUE, ISNUMBER(SEARCH(Index!$A$8:$A$22, Articles_collection_modified!A715)), 0)), "")</f>
        <v>Maritime</v>
      </c>
      <c r="I715" t="str" cm="1">
        <f t="array" ref="I715">IFERROR(INDEX(Index!$A$3:$A$5, MATCH(TRUE, ISNUMBER(SEARCH(Index!$A$3:$A$5, Articles_collection_modified!A715)), 0)), "")</f>
        <v>Technology</v>
      </c>
      <c r="J715" t="str" cm="1">
        <f t="array" ref="J715">IFERROR(INDEX(Index!$A$25:$A$69, MATCH(TRUE, ISNUMBER(SEARCH(Index!$A$25:$A$69, Articles_collection_modified!A715)), 0)), "")</f>
        <v>Research</v>
      </c>
      <c r="K715" t="str" cm="1">
        <f t="array" ref="K715">IFERROR(INDEX(Index!$C$3:$C$5, MATCH(TRUE, ISNUMBER(SEARCH(Index!$C$3:$C$5, Articles_collection_modified!A715)), 0)), "")</f>
        <v>H3</v>
      </c>
      <c r="L715" t="str" cm="1">
        <f t="array" ref="L715">_xlfn.TEXTJOIN(", ", TRUE, IF(ISNUMBER(SEARCH(Index!$C$8:$C$58, Articles_collection_modified!A715)), Index!$C$8:$C$58, ""))</f>
        <v>ES-2, HA-2, NB-8</v>
      </c>
      <c r="M715" t="str" cm="1">
        <f t="array" ref="M715">_xlfn.TEXTJOIN(", ", TRUE, IFERROR(VLOOKUP(_xlfn.TEXTSPLIT(L715, ", "), Index!$C$8:$D$58, 2, FALSE), ""))</f>
        <v>Enhanced Emission Policy, Advanced Wind Power, Sustainaible Maritime Applications</v>
      </c>
      <c r="N715" t="str" cm="1">
        <f t="array" ref="N715">_xlfn.TEXTJOIN(", ", TRUE, _xlfn.UNIQUE(_xlfn.FILTERXML("&lt;t&gt;&lt;s&gt;" &amp; SUBSTITUTE(_xlfn.TEXTJOIN(", ", TRUE, _xlfn.UNIQUE(_xlfn._xlws.FILTER(IFERROR(VLOOKUP(LEFT(_xlfn.TEXTSPLIT(L715, ", "), FIND("-", _xlfn.TEXTSPLIT(L715, ", ")) - 1), Index!$F$8:$G$13, 2, FALSE), ""), IFERROR(VLOOKUP(LEFT(_xlfn.TEXTSPLIT(L715, ", "), FIND("-", _xlfn.TEXTSPLIT(L715, ", ")) - 1), Index!$F$8:$G$13, 2, FALSE), "") &lt;&gt; ""))), ", ", "&lt;/s&gt;&lt;s&gt;") &amp; "&lt;/s&gt;&lt;/t&gt;", "//s[normalize-space()]")))</f>
        <v>Ecological Sustainability, Hydraulic Applications Ecosystem, New Business</v>
      </c>
      <c r="O715" t="str" cm="1">
        <f t="array" ref="O715">IFERROR(INDEX(Index!$C$8:$C$58, MATCH(TRUE, ISNUMBER(SEARCH(Index!$C$8:$C$58, Articles_collection_modified!A715)), 0)), "")</f>
        <v>ES-2</v>
      </c>
      <c r="P715" t="str">
        <f>IFERROR(VLOOKUP(LEFT(O715, FIND("-", O715)-1), Index!$F$8:$G$13, 2, FALSE), "Not Found")</f>
        <v>Ecological Sustainability</v>
      </c>
      <c r="Q715" t="str">
        <f>IFERROR(VLOOKUP(O715, Index!$C$8:$D$58, 2, FALSE), "Not Found")</f>
        <v>Enhanced Emission Policy</v>
      </c>
    </row>
    <row r="716" spans="1:17" x14ac:dyDescent="0.3">
      <c r="A716" t="str">
        <f>LEFT(Articles_collection_modified!A716, FIND(",", Articles_collection_modified!A716) - 1)</f>
        <v>Yutong to launch 7.5-tonne electric truck in the UK - electrive.com</v>
      </c>
      <c r="B716" t="str">
        <f>MID(Articles_collection_modified!A716, FIND(",", Articles_collection_modified!A716) + 1, FIND(",", Articles_collection_modified!A716, FIND(",", Articles_collection_modified!A716) + 1) - FIND(",", Articles_collection_modified!A716) - 1)</f>
        <v>https://www.electrive.com/2025/02/10/yutong-to-launch-7-5-tonne-electric-truck-in-the-uk/</v>
      </c>
      <c r="C716" t="str">
        <f>IF(ISNUMBER(FIND(", vol",Articles_collection_modified!A716)), MID(Articles_collection_modified!A716, FIND(", vol", Articles_collection_modified!A716) + 5, FIND(",", Articles_collection_modified!A716, FIND(", vol", Articles_collection_modified!A716) + 5) - FIND(", vol", Articles_collection_modified!A716) - 5), MID(Articles_collection_modified!A716, FIND(",vol", Articles_collection_modified!A716) + 4, FIND(",", Articles_collection_modified!A716, FIND(",vol", Articles_collection_modified!A716) + 4) - FIND(",vol",Articles_collection_modified!A716) - 4))</f>
        <v>8</v>
      </c>
      <c r="D716" t="str">
        <f>IF(ISNUMBER(FIND(", 20", Articles_collection_modified!A716)), MID(Articles_collection_modified!A716, FIND(", 20", Articles_collection_modified!A716) + 2, FIND(",", Articles_collection_modified!A716, FIND(", 20", Articles_collection_modified!A716) + 2) - FIND(", 20", Articles_collection_modified!A716) - 2), MID(Articles_collection_modified!A716, FIND(",20", Articles_collection_modified!A716) + 1, FIND(",", Articles_collection_modified!A716, FIND(",20", Articles_collection_modified!A716) + 1) - FIND(",20", Articles_collection_modified!A716) - 1))</f>
        <v>2025-w07</v>
      </c>
      <c r="E716" t="str">
        <f t="shared" si="22"/>
        <v>2025</v>
      </c>
      <c r="F716" t="str">
        <f t="shared" si="23"/>
        <v>07</v>
      </c>
      <c r="G716" t="str" cm="1">
        <f t="array" ref="G716">_xlfn.TEXTJOIN(", ", TRUE, IF(ISNUMBER(SEARCH(Index!$A$8:$A$22, Articles_collection_modified!A716)), Index!$A$8:$A$22, ""))</f>
        <v>Electrification, Mobile</v>
      </c>
      <c r="H716" t="str" cm="1">
        <f t="array" ref="H716">IFERROR(INDEX(Index!$A$8:$A$22, MATCH(TRUE, ISNUMBER(SEARCH(Index!$A$8:$A$22, Articles_collection_modified!A716)), 0)), "")</f>
        <v>Electrification</v>
      </c>
      <c r="I716" t="str" cm="1">
        <f t="array" ref="I716">IFERROR(INDEX(Index!$A$3:$A$5, MATCH(TRUE, ISNUMBER(SEARCH(Index!$A$3:$A$5, Articles_collection_modified!A716)), 0)), "")</f>
        <v>product release</v>
      </c>
      <c r="J716" t="str" cm="1">
        <f t="array" ref="J716">IFERROR(INDEX(Index!$A$25:$A$69, MATCH(TRUE, ISNUMBER(SEARCH(Index!$A$25:$A$69, Articles_collection_modified!A716)), 0)), "")</f>
        <v>System</v>
      </c>
      <c r="K716" t="str" cm="1">
        <f t="array" ref="K716">IFERROR(INDEX(Index!$C$3:$C$5, MATCH(TRUE, ISNUMBER(SEARCH(Index!$C$3:$C$5, Articles_collection_modified!A716)), 0)), "")</f>
        <v>H1</v>
      </c>
      <c r="L716" t="str" cm="1">
        <f t="array" ref="L716">_xlfn.TEXTJOIN(", ", TRUE, IF(ISNUMBER(SEARCH(Index!$C$8:$C$58, Articles_collection_modified!A716)), Index!$C$8:$C$58, ""))</f>
        <v>ES-1, ES-2</v>
      </c>
      <c r="M716" t="str" cm="1">
        <f t="array" ref="M716">_xlfn.TEXTJOIN(", ", TRUE, IFERROR(VLOOKUP(_xlfn.TEXTSPLIT(L716, ", "), Index!$C$8:$D$58, 2, FALSE), ""))</f>
        <v>Green Cities, Enhanced Emission Policy</v>
      </c>
      <c r="N716" t="str" cm="1">
        <f t="array" ref="N716">_xlfn.TEXTJOIN(", ", TRUE, _xlfn.UNIQUE(_xlfn.FILTERXML("&lt;t&gt;&lt;s&gt;" &amp; SUBSTITUTE(_xlfn.TEXTJOIN(", ", TRUE, _xlfn.UNIQUE(_xlfn._xlws.FILTER(IFERROR(VLOOKUP(LEFT(_xlfn.TEXTSPLIT(L716, ", "), FIND("-", _xlfn.TEXTSPLIT(L716, ", ")) - 1), Index!$F$8:$G$13, 2, FALSE), ""), IFERROR(VLOOKUP(LEFT(_xlfn.TEXTSPLIT(L716, ", "), FIND("-", _xlfn.TEXTSPLIT(L716, ", ")) - 1), Index!$F$8:$G$13, 2, FALSE), "") &lt;&gt; ""))), ", ", "&lt;/s&gt;&lt;s&gt;") &amp; "&lt;/s&gt;&lt;/t&gt;", "//s[normalize-space()]")))</f>
        <v>Ecological Sustainability</v>
      </c>
      <c r="O716" t="str" cm="1">
        <f t="array" ref="O716">IFERROR(INDEX(Index!$C$8:$C$58, MATCH(TRUE, ISNUMBER(SEARCH(Index!$C$8:$C$58, Articles_collection_modified!A716)), 0)), "")</f>
        <v>ES-1</v>
      </c>
      <c r="P716" t="str">
        <f>IFERROR(VLOOKUP(LEFT(O716, FIND("-", O716)-1), Index!$F$8:$G$13, 2, FALSE), "Not Found")</f>
        <v>Ecological Sustainability</v>
      </c>
      <c r="Q716" t="str">
        <f>IFERROR(VLOOKUP(O716, Index!$C$8:$D$58, 2, FALSE), "Not Found")</f>
        <v>Green Cities</v>
      </c>
    </row>
    <row r="717" spans="1:17" x14ac:dyDescent="0.3">
      <c r="A717" t="str">
        <f>LEFT(Articles_collection_modified!A717, FIND(",", Articles_collection_modified!A717) - 1)</f>
        <v>International Mining | SANY electric wide body trucks deployed by contractor DTP at Kibali</v>
      </c>
      <c r="B717" t="str">
        <f>MID(Articles_collection_modified!A717, FIND(",", Articles_collection_modified!A717) + 1, FIND(",", Articles_collection_modified!A717, FIND(",", Articles_collection_modified!A717) + 1) - FIND(",", Articles_collection_modified!A717) - 1)</f>
        <v>https://im-mining.com/2025/02/10/sany-electric-wide-body-trucks-deployed-by-contractor-dtp-at-kibali/</v>
      </c>
      <c r="C717" t="str">
        <f>IF(ISNUMBER(FIND(", vol",Articles_collection_modified!A717)), MID(Articles_collection_modified!A717, FIND(", vol", Articles_collection_modified!A717) + 5, FIND(",", Articles_collection_modified!A717, FIND(", vol", Articles_collection_modified!A717) + 5) - FIND(", vol", Articles_collection_modified!A717) - 5), MID(Articles_collection_modified!A717, FIND(",vol", Articles_collection_modified!A717) + 4, FIND(",", Articles_collection_modified!A717, FIND(",vol", Articles_collection_modified!A717) + 4) - FIND(",vol",Articles_collection_modified!A717) - 4))</f>
        <v>8</v>
      </c>
      <c r="D717" t="str">
        <f>IF(ISNUMBER(FIND(", 20", Articles_collection_modified!A717)), MID(Articles_collection_modified!A717, FIND(", 20", Articles_collection_modified!A717) + 2, FIND(",", Articles_collection_modified!A717, FIND(", 20", Articles_collection_modified!A717) + 2) - FIND(", 20", Articles_collection_modified!A717) - 2), MID(Articles_collection_modified!A717, FIND(",20", Articles_collection_modified!A717) + 1, FIND(",", Articles_collection_modified!A717, FIND(",20", Articles_collection_modified!A717) + 1) - FIND(",20", Articles_collection_modified!A717) - 1))</f>
        <v>2025-w07</v>
      </c>
      <c r="E717" t="str">
        <f t="shared" si="22"/>
        <v>2025</v>
      </c>
      <c r="F717" t="str">
        <f t="shared" si="23"/>
        <v>07</v>
      </c>
      <c r="G717" t="str" cm="1">
        <f t="array" ref="G717">_xlfn.TEXTJOIN(", ", TRUE, IF(ISNUMBER(SEARCH(Index!$A$8:$A$22, Articles_collection_modified!A717)), Index!$A$8:$A$22, ""))</f>
        <v>Mobile</v>
      </c>
      <c r="H717" t="str" cm="1">
        <f t="array" ref="H717">IFERROR(INDEX(Index!$A$8:$A$22, MATCH(TRUE, ISNUMBER(SEARCH(Index!$A$8:$A$22, Articles_collection_modified!A717)), 0)), "")</f>
        <v>Mobile</v>
      </c>
      <c r="I717" t="str" cm="1">
        <f t="array" ref="I717">IFERROR(INDEX(Index!$A$3:$A$5, MATCH(TRUE, ISNUMBER(SEARCH(Index!$A$3:$A$5, Articles_collection_modified!A717)), 0)), "")</f>
        <v>SEEP</v>
      </c>
      <c r="J717" t="str" cm="1">
        <f t="array" ref="J717">IFERROR(INDEX(Index!$A$25:$A$69, MATCH(TRUE, ISNUMBER(SEARCH(Index!$A$25:$A$69, Articles_collection_modified!A717)), 0)), "")</f>
        <v>market development</v>
      </c>
      <c r="K717" t="str" cm="1">
        <f t="array" ref="K717">IFERROR(INDEX(Index!$C$3:$C$5, MATCH(TRUE, ISNUMBER(SEARCH(Index!$C$3:$C$5, Articles_collection_modified!A717)), 0)), "")</f>
        <v>H1</v>
      </c>
      <c r="L717" t="str" cm="1">
        <f t="array" ref="L717">_xlfn.TEXTJOIN(", ", TRUE, IF(ISNUMBER(SEARCH(Index!$C$8:$C$58, Articles_collection_modified!A717)), Index!$C$8:$C$58, ""))</f>
        <v>ES-2, HA-8</v>
      </c>
      <c r="M717" t="str" cm="1">
        <f t="array" ref="M717">_xlfn.TEXTJOIN(", ", TRUE, IFERROR(VLOOKUP(_xlfn.TEXTSPLIT(L717, ", "), Index!$C$8:$D$58, 2, FALSE), ""))</f>
        <v>Enhanced Emission Policy, Sustainable Mining</v>
      </c>
      <c r="N717" t="str" cm="1">
        <f t="array" ref="N717">_xlfn.TEXTJOIN(", ", TRUE, _xlfn.UNIQUE(_xlfn.FILTERXML("&lt;t&gt;&lt;s&gt;" &amp; SUBSTITUTE(_xlfn.TEXTJOIN(", ", TRUE, _xlfn.UNIQUE(_xlfn._xlws.FILTER(IFERROR(VLOOKUP(LEFT(_xlfn.TEXTSPLIT(L717, ", "), FIND("-", _xlfn.TEXTSPLIT(L717, ", ")) - 1), Index!$F$8:$G$13, 2, FALSE), ""), IFERROR(VLOOKUP(LEFT(_xlfn.TEXTSPLIT(L717, ", "), FIND("-", _xlfn.TEXTSPLIT(L717, ", ")) - 1), Index!$F$8:$G$13, 2, FALSE), "") &lt;&gt; ""))), ", ", "&lt;/s&gt;&lt;s&gt;") &amp; "&lt;/s&gt;&lt;/t&gt;", "//s[normalize-space()]")))</f>
        <v>Ecological Sustainability, Hydraulic Applications Ecosystem</v>
      </c>
      <c r="O717" t="str" cm="1">
        <f t="array" ref="O717">IFERROR(INDEX(Index!$C$8:$C$58, MATCH(TRUE, ISNUMBER(SEARCH(Index!$C$8:$C$58, Articles_collection_modified!A717)), 0)), "")</f>
        <v>ES-2</v>
      </c>
      <c r="P717" t="str">
        <f>IFERROR(VLOOKUP(LEFT(O717, FIND("-", O717)-1), Index!$F$8:$G$13, 2, FALSE), "Not Found")</f>
        <v>Ecological Sustainability</v>
      </c>
      <c r="Q717" t="str">
        <f>IFERROR(VLOOKUP(O717, Index!$C$8:$D$58, 2, FALSE), "Not Found")</f>
        <v>Enhanced Emission Policy</v>
      </c>
    </row>
    <row r="718" spans="1:17" x14ac:dyDescent="0.3">
      <c r="A718" t="str">
        <f>LEFT(Articles_collection_modified!A718, FIND(",", Articles_collection_modified!A718) - 1)</f>
        <v>Digitalization Improves Performance of Hydraulics and Pneumatics</v>
      </c>
      <c r="B718" t="str">
        <f>MID(Articles_collection_modified!A718, FIND(",", Articles_collection_modified!A718) + 1, FIND(",", Articles_collection_modified!A718, FIND(",", Articles_collection_modified!A718) + 1) - FIND(",", Articles_collection_modified!A718) - 1)</f>
        <v>https://www.powermotiontech.com/sensors-software/article/55266121/digitalization-improves-performance-of-hydraulics-and-pneumatics</v>
      </c>
      <c r="C718" t="str">
        <f>IF(ISNUMBER(FIND(", vol",Articles_collection_modified!A718)), MID(Articles_collection_modified!A718, FIND(", vol", Articles_collection_modified!A718) + 5, FIND(",", Articles_collection_modified!A718, FIND(", vol", Articles_collection_modified!A718) + 5) - FIND(", vol", Articles_collection_modified!A718) - 5), MID(Articles_collection_modified!A718, FIND(",vol", Articles_collection_modified!A718) + 4, FIND(",", Articles_collection_modified!A718, FIND(",vol", Articles_collection_modified!A718) + 4) - FIND(",vol",Articles_collection_modified!A718) - 4))</f>
        <v>8</v>
      </c>
      <c r="D718" t="str">
        <f>IF(ISNUMBER(FIND(", 20", Articles_collection_modified!A718)), MID(Articles_collection_modified!A718, FIND(", 20", Articles_collection_modified!A718) + 2, FIND(",", Articles_collection_modified!A718, FIND(", 20", Articles_collection_modified!A718) + 2) - FIND(", 20", Articles_collection_modified!A718) - 2), MID(Articles_collection_modified!A718, FIND(",20", Articles_collection_modified!A718) + 1, FIND(",", Articles_collection_modified!A718, FIND(",20", Articles_collection_modified!A718) + 1) - FIND(",20", Articles_collection_modified!A718) - 1))</f>
        <v>2025-w07</v>
      </c>
      <c r="E718" t="str">
        <f t="shared" si="22"/>
        <v>2025</v>
      </c>
      <c r="F718" t="str">
        <f t="shared" si="23"/>
        <v>07</v>
      </c>
      <c r="G718" t="str" cm="1">
        <f t="array" ref="G718">_xlfn.TEXTJOIN(", ", TRUE, IF(ISNUMBER(SEARCH(Index!$A$8:$A$22, Articles_collection_modified!A718)), Index!$A$8:$A$22, ""))</f>
        <v>Hydraulics, Sensors</v>
      </c>
      <c r="H718" t="str" cm="1">
        <f t="array" ref="H718">IFERROR(INDEX(Index!$A$8:$A$22, MATCH(TRUE, ISNUMBER(SEARCH(Index!$A$8:$A$22, Articles_collection_modified!A718)), 0)), "")</f>
        <v>Hydraulics</v>
      </c>
      <c r="I718" t="str" cm="1">
        <f t="array" ref="I718">IFERROR(INDEX(Index!$A$3:$A$5, MATCH(TRUE, ISNUMBER(SEARCH(Index!$A$3:$A$5, Articles_collection_modified!A718)), 0)), "")</f>
        <v>SEEP</v>
      </c>
      <c r="J718" t="str" cm="1">
        <f t="array" ref="J718">IFERROR(INDEX(Index!$A$25:$A$69, MATCH(TRUE, ISNUMBER(SEARCH(Index!$A$25:$A$69, Articles_collection_modified!A718)), 0)), "")</f>
        <v>market development</v>
      </c>
      <c r="K718" t="str" cm="1">
        <f t="array" ref="K718">IFERROR(INDEX(Index!$C$3:$C$5, MATCH(TRUE, ISNUMBER(SEARCH(Index!$C$3:$C$5, Articles_collection_modified!A718)), 0)), "")</f>
        <v>H1</v>
      </c>
      <c r="L718" t="str" cm="1">
        <f t="array" ref="L718">_xlfn.TEXTJOIN(", ", TRUE, IF(ISNUMBER(SEARCH(Index!$C$8:$C$58, Articles_collection_modified!A718)), Index!$C$8:$C$58, ""))</f>
        <v>SD-4</v>
      </c>
      <c r="M718" t="str" cm="1">
        <f t="array" ref="M718">_xlfn.TEXTJOIN(", ", TRUE, IFERROR(VLOOKUP(_xlfn.TEXTSPLIT(L718, ", "), Index!$C$8:$D$58, 2, FALSE), ""))</f>
        <v>Big Data Value Creation</v>
      </c>
      <c r="N718" t="str" cm="1">
        <f t="array" ref="N718">_xlfn.TEXTJOIN(", ", TRUE, _xlfn.UNIQUE(_xlfn.FILTERXML("&lt;t&gt;&lt;s&gt;" &amp; SUBSTITUTE(_xlfn.TEXTJOIN(", ", TRUE, _xlfn.UNIQUE(_xlfn._xlws.FILTER(IFERROR(VLOOKUP(LEFT(_xlfn.TEXTSPLIT(L718, ", "), FIND("-", _xlfn.TEXTSPLIT(L718, ", ")) - 1), Index!$F$8:$G$13, 2, FALSE), ""), IFERROR(VLOOKUP(LEFT(_xlfn.TEXTSPLIT(L718, ", "), FIND("-", _xlfn.TEXTSPLIT(L718, ", ")) - 1), Index!$F$8:$G$13, 2, FALSE), "") &lt;&gt; ""))), ", ", "&lt;/s&gt;&lt;s&gt;") &amp; "&lt;/s&gt;&lt;/t&gt;", "//s[normalize-space()]")))</f>
        <v>Smart Data Usage</v>
      </c>
      <c r="O718" t="str" cm="1">
        <f t="array" ref="O718">IFERROR(INDEX(Index!$C$8:$C$58, MATCH(TRUE, ISNUMBER(SEARCH(Index!$C$8:$C$58, Articles_collection_modified!A718)), 0)), "")</f>
        <v>SD-4</v>
      </c>
      <c r="P718" t="str">
        <f>IFERROR(VLOOKUP(LEFT(O718, FIND("-", O718)-1), Index!$F$8:$G$13, 2, FALSE), "Not Found")</f>
        <v>Smart Data Usage</v>
      </c>
      <c r="Q718" t="str">
        <f>IFERROR(VLOOKUP(O718, Index!$C$8:$D$58, 2, FALSE), "Not Found")</f>
        <v>Big Data Value Creation</v>
      </c>
    </row>
    <row r="719" spans="1:17" x14ac:dyDescent="0.3">
      <c r="A719" t="str">
        <f>LEFT(Articles_collection_modified!A719, FIND(",", Articles_collection_modified!A719) - 1)</f>
        <v>Toyota presents new battery recycling technology - electrive.com</v>
      </c>
      <c r="B719" t="str">
        <f>MID(Articles_collection_modified!A719, FIND(",", Articles_collection_modified!A719) + 1, FIND(",", Articles_collection_modified!A719, FIND(",", Articles_collection_modified!A719) + 1) - FIND(",", Articles_collection_modified!A719) - 1)</f>
        <v>https://www.electrive.com/2025/02/10/toyota-presents-new-battery-recycling-technology/</v>
      </c>
      <c r="C719" t="str">
        <f>IF(ISNUMBER(FIND(", vol",Articles_collection_modified!A719)), MID(Articles_collection_modified!A719, FIND(", vol", Articles_collection_modified!A719) + 5, FIND(",", Articles_collection_modified!A719, FIND(", vol", Articles_collection_modified!A719) + 5) - FIND(", vol", Articles_collection_modified!A719) - 5), MID(Articles_collection_modified!A719, FIND(",vol", Articles_collection_modified!A719) + 4, FIND(",", Articles_collection_modified!A719, FIND(",vol", Articles_collection_modified!A719) + 4) - FIND(",vol",Articles_collection_modified!A719) - 4))</f>
        <v>8</v>
      </c>
      <c r="D719" t="str">
        <f>IF(ISNUMBER(FIND(", 20", Articles_collection_modified!A719)), MID(Articles_collection_modified!A719, FIND(", 20", Articles_collection_modified!A719) + 2, FIND(",", Articles_collection_modified!A719, FIND(", 20", Articles_collection_modified!A719) + 2) - FIND(", 20", Articles_collection_modified!A719) - 2), MID(Articles_collection_modified!A719, FIND(",20", Articles_collection_modified!A719) + 1, FIND(",", Articles_collection_modified!A719, FIND(",20", Articles_collection_modified!A719) + 1) - FIND(",20", Articles_collection_modified!A719) - 1))</f>
        <v>2025-w07</v>
      </c>
      <c r="E719" t="str">
        <f t="shared" si="22"/>
        <v>2025</v>
      </c>
      <c r="F719" t="str">
        <f t="shared" si="23"/>
        <v>07</v>
      </c>
      <c r="G719" t="str" cm="1">
        <f t="array" ref="G719">_xlfn.TEXTJOIN(", ", TRUE, IF(ISNUMBER(SEARCH(Index!$A$8:$A$22, Articles_collection_modified!A719)), Index!$A$8:$A$22, ""))</f>
        <v>Battery</v>
      </c>
      <c r="H719" t="str" cm="1">
        <f t="array" ref="H719">IFERROR(INDEX(Index!$A$8:$A$22, MATCH(TRUE, ISNUMBER(SEARCH(Index!$A$8:$A$22, Articles_collection_modified!A719)), 0)), "")</f>
        <v>Battery</v>
      </c>
      <c r="I719" t="str" cm="1">
        <f t="array" ref="I719">IFERROR(INDEX(Index!$A$3:$A$5, MATCH(TRUE, ISNUMBER(SEARCH(Index!$A$3:$A$5, Articles_collection_modified!A719)), 0)), "")</f>
        <v>Technology</v>
      </c>
      <c r="J719" t="str" cm="1">
        <f t="array" ref="J719">IFERROR(INDEX(Index!$A$25:$A$69, MATCH(TRUE, ISNUMBER(SEARCH(Index!$A$25:$A$69, Articles_collection_modified!A719)), 0)), "")</f>
        <v>Materials</v>
      </c>
      <c r="K719" t="str" cm="1">
        <f t="array" ref="K719">IFERROR(INDEX(Index!$C$3:$C$5, MATCH(TRUE, ISNUMBER(SEARCH(Index!$C$3:$C$5, Articles_collection_modified!A719)), 0)), "")</f>
        <v>H2</v>
      </c>
      <c r="L719" t="str" cm="1">
        <f t="array" ref="L719">_xlfn.TEXTJOIN(", ", TRUE, IF(ISNUMBER(SEARCH(Index!$C$8:$C$58, Articles_collection_modified!A719)), Index!$C$8:$C$58, ""))</f>
        <v>ES-4</v>
      </c>
      <c r="M719" t="str" cm="1">
        <f t="array" ref="M719">_xlfn.TEXTJOIN(", ", TRUE, IFERROR(VLOOKUP(_xlfn.TEXTSPLIT(L719, ", "), Index!$C$8:$D$58, 2, FALSE), ""))</f>
        <v>Circular Economy</v>
      </c>
      <c r="N719" t="str" cm="1">
        <f t="array" ref="N719">_xlfn.TEXTJOIN(", ", TRUE, _xlfn.UNIQUE(_xlfn.FILTERXML("&lt;t&gt;&lt;s&gt;" &amp; SUBSTITUTE(_xlfn.TEXTJOIN(", ", TRUE, _xlfn.UNIQUE(_xlfn._xlws.FILTER(IFERROR(VLOOKUP(LEFT(_xlfn.TEXTSPLIT(L719, ", "), FIND("-", _xlfn.TEXTSPLIT(L719, ", ")) - 1), Index!$F$8:$G$13, 2, FALSE), ""), IFERROR(VLOOKUP(LEFT(_xlfn.TEXTSPLIT(L719, ", "), FIND("-", _xlfn.TEXTSPLIT(L719, ", ")) - 1), Index!$F$8:$G$13, 2, FALSE), "") &lt;&gt; ""))), ", ", "&lt;/s&gt;&lt;s&gt;") &amp; "&lt;/s&gt;&lt;/t&gt;", "//s[normalize-space()]")))</f>
        <v>Ecological Sustainability</v>
      </c>
      <c r="O719" t="str" cm="1">
        <f t="array" ref="O719">IFERROR(INDEX(Index!$C$8:$C$58, MATCH(TRUE, ISNUMBER(SEARCH(Index!$C$8:$C$58, Articles_collection_modified!A719)), 0)), "")</f>
        <v>ES-4</v>
      </c>
      <c r="P719" t="str">
        <f>IFERROR(VLOOKUP(LEFT(O719, FIND("-", O719)-1), Index!$F$8:$G$13, 2, FALSE), "Not Found")</f>
        <v>Ecological Sustainability</v>
      </c>
      <c r="Q719" t="str">
        <f>IFERROR(VLOOKUP(O719, Index!$C$8:$D$58, 2, FALSE), "Not Found")</f>
        <v>Circular Economy</v>
      </c>
    </row>
    <row r="720" spans="1:17" x14ac:dyDescent="0.3">
      <c r="A720" t="str">
        <f>LEFT(Articles_collection_modified!A720, FIND(",", Articles_collection_modified!A720) - 1)</f>
        <v>Airbus pauses hydrogen aviation project - electrive.com</v>
      </c>
      <c r="B720" t="str">
        <f>MID(Articles_collection_modified!A720, FIND(",", Articles_collection_modified!A720) + 1, FIND(",", Articles_collection_modified!A720, FIND(",", Articles_collection_modified!A720) + 1) - FIND(",", Articles_collection_modified!A720) - 1)</f>
        <v>https://www.electrive.com/2025/02/10/airbus-pauses-hydrogen-aviation-project/</v>
      </c>
      <c r="C720" t="str">
        <f>IF(ISNUMBER(FIND(", vol",Articles_collection_modified!A720)), MID(Articles_collection_modified!A720, FIND(", vol", Articles_collection_modified!A720) + 5, FIND(",", Articles_collection_modified!A720, FIND(", vol", Articles_collection_modified!A720) + 5) - FIND(", vol", Articles_collection_modified!A720) - 5), MID(Articles_collection_modified!A720, FIND(",vol", Articles_collection_modified!A720) + 4, FIND(",", Articles_collection_modified!A720, FIND(",vol", Articles_collection_modified!A720) + 4) - FIND(",vol",Articles_collection_modified!A720) - 4))</f>
        <v>8</v>
      </c>
      <c r="D720" t="str">
        <f>IF(ISNUMBER(FIND(", 20", Articles_collection_modified!A720)), MID(Articles_collection_modified!A720, FIND(", 20", Articles_collection_modified!A720) + 2, FIND(",", Articles_collection_modified!A720, FIND(", 20", Articles_collection_modified!A720) + 2) - FIND(", 20", Articles_collection_modified!A720) - 2), MID(Articles_collection_modified!A720, FIND(",20", Articles_collection_modified!A720) + 1, FIND(",", Articles_collection_modified!A720, FIND(",20", Articles_collection_modified!A720) + 1) - FIND(",20", Articles_collection_modified!A720) - 1))</f>
        <v>2025-w07</v>
      </c>
      <c r="E720" t="str">
        <f t="shared" si="22"/>
        <v>2025</v>
      </c>
      <c r="F720" t="str">
        <f t="shared" si="23"/>
        <v>07</v>
      </c>
      <c r="G720" t="str" cm="1">
        <f t="array" ref="G720">_xlfn.TEXTJOIN(", ", TRUE, IF(ISNUMBER(SEARCH(Index!$A$8:$A$22, Articles_collection_modified!A720)), Index!$A$8:$A$22, ""))</f>
        <v>aviation &amp; space</v>
      </c>
      <c r="H720" t="str" cm="1">
        <f t="array" ref="H720">IFERROR(INDEX(Index!$A$8:$A$22, MATCH(TRUE, ISNUMBER(SEARCH(Index!$A$8:$A$22, Articles_collection_modified!A720)), 0)), "")</f>
        <v>aviation &amp; space</v>
      </c>
      <c r="I720" t="str" cm="1">
        <f t="array" ref="I720">IFERROR(INDEX(Index!$A$3:$A$5, MATCH(TRUE, ISNUMBER(SEARCH(Index!$A$3:$A$5, Articles_collection_modified!A720)), 0)), "")</f>
        <v>Technology</v>
      </c>
      <c r="J720" t="str" cm="1">
        <f t="array" ref="J720">IFERROR(INDEX(Index!$A$25:$A$69, MATCH(TRUE, ISNUMBER(SEARCH(Index!$A$25:$A$69, Articles_collection_modified!A720)), 0)), "")</f>
        <v>Research</v>
      </c>
      <c r="K720" t="str" cm="1">
        <f t="array" ref="K720">IFERROR(INDEX(Index!$C$3:$C$5, MATCH(TRUE, ISNUMBER(SEARCH(Index!$C$3:$C$5, Articles_collection_modified!A720)), 0)), "")</f>
        <v>H3</v>
      </c>
      <c r="L720" t="str" cm="1">
        <f t="array" ref="L720">_xlfn.TEXTJOIN(", ", TRUE, IF(ISNUMBER(SEARCH(Index!$C$8:$C$58, Articles_collection_modified!A720)), Index!$C$8:$C$58, ""))</f>
        <v>ES-2, NB-1, NB-10</v>
      </c>
      <c r="M720" t="str" cm="1">
        <f t="array" ref="M720">_xlfn.TEXTJOIN(", ", TRUE, IFERROR(VLOOKUP(_xlfn.TEXTSPLIT(L720, ", "), Index!$C$8:$D$58, 2, FALSE), ""))</f>
        <v>Enhanced Emission Policy, Digital Platforms &amp; Marketplaces, Air &amp; Space</v>
      </c>
      <c r="N720" t="str" cm="1">
        <f t="array" ref="N720">_xlfn.TEXTJOIN(", ", TRUE, _xlfn.UNIQUE(_xlfn.FILTERXML("&lt;t&gt;&lt;s&gt;" &amp; SUBSTITUTE(_xlfn.TEXTJOIN(", ", TRUE, _xlfn.UNIQUE(_xlfn._xlws.FILTER(IFERROR(VLOOKUP(LEFT(_xlfn.TEXTSPLIT(L720, ", "), FIND("-", _xlfn.TEXTSPLIT(L720, ", ")) - 1), Index!$F$8:$G$13, 2, FALSE), ""), IFERROR(VLOOKUP(LEFT(_xlfn.TEXTSPLIT(L720, ", "), FIND("-", _xlfn.TEXTSPLIT(L720, ", ")) - 1), Index!$F$8:$G$13, 2, FALSE), "") &lt;&gt; ""))), ", ", "&lt;/s&gt;&lt;s&gt;") &amp; "&lt;/s&gt;&lt;/t&gt;", "//s[normalize-space()]")))</f>
        <v>Ecological Sustainability, New Business</v>
      </c>
      <c r="O720" t="str" cm="1">
        <f t="array" ref="O720">IFERROR(INDEX(Index!$C$8:$C$58, MATCH(TRUE, ISNUMBER(SEARCH(Index!$C$8:$C$58, Articles_collection_modified!A720)), 0)), "")</f>
        <v>ES-2</v>
      </c>
      <c r="P720" t="str">
        <f>IFERROR(VLOOKUP(LEFT(O720, FIND("-", O720)-1), Index!$F$8:$G$13, 2, FALSE), "Not Found")</f>
        <v>Ecological Sustainability</v>
      </c>
      <c r="Q720" t="str">
        <f>IFERROR(VLOOKUP(O720, Index!$C$8:$D$58, 2, FALSE), "Not Found")</f>
        <v>Enhanced Emission Policy</v>
      </c>
    </row>
    <row r="721" spans="1:17" x14ac:dyDescent="0.3">
      <c r="A721" t="str">
        <f>LEFT(Articles_collection_modified!A721, FIND(",", Articles_collection_modified!A721) - 1)</f>
        <v>New Holland introduces new TH6.26 compact telehandler | Industrial Vehicle Technology International</v>
      </c>
      <c r="B721" t="str">
        <f>MID(Articles_collection_modified!A721, FIND(",", Articles_collection_modified!A721) + 1, FIND(",", Articles_collection_modified!A721, FIND(",", Articles_collection_modified!A721) + 1) - FIND(",", Articles_collection_modified!A721) - 1)</f>
        <v>https://www.ivtinternational.com/news/agriculture/new-holland-introduces-the-new-th6-26-compact-telehandler.html</v>
      </c>
      <c r="C721" t="str">
        <f>IF(ISNUMBER(FIND(", vol",Articles_collection_modified!A721)), MID(Articles_collection_modified!A721, FIND(", vol", Articles_collection_modified!A721) + 5, FIND(",", Articles_collection_modified!A721, FIND(", vol", Articles_collection_modified!A721) + 5) - FIND(", vol", Articles_collection_modified!A721) - 5), MID(Articles_collection_modified!A721, FIND(",vol", Articles_collection_modified!A721) + 4, FIND(",", Articles_collection_modified!A721, FIND(",vol", Articles_collection_modified!A721) + 4) - FIND(",vol",Articles_collection_modified!A721) - 4))</f>
        <v>8</v>
      </c>
      <c r="D721" t="str">
        <f>IF(ISNUMBER(FIND(", 20", Articles_collection_modified!A721)), MID(Articles_collection_modified!A721, FIND(", 20", Articles_collection_modified!A721) + 2, FIND(",", Articles_collection_modified!A721, FIND(", 20", Articles_collection_modified!A721) + 2) - FIND(", 20", Articles_collection_modified!A721) - 2), MID(Articles_collection_modified!A721, FIND(",20", Articles_collection_modified!A721) + 1, FIND(",", Articles_collection_modified!A721, FIND(",20", Articles_collection_modified!A721) + 1) - FIND(",20", Articles_collection_modified!A721) - 1))</f>
        <v>2025-w07</v>
      </c>
      <c r="E721" t="str">
        <f t="shared" si="22"/>
        <v>2025</v>
      </c>
      <c r="F721" t="str">
        <f t="shared" si="23"/>
        <v>07</v>
      </c>
      <c r="G721" t="str" cm="1">
        <f t="array" ref="G721">_xlfn.TEXTJOIN(", ", TRUE, IF(ISNUMBER(SEARCH(Index!$A$8:$A$22, Articles_collection_modified!A721)), Index!$A$8:$A$22, ""))</f>
        <v>Mobile</v>
      </c>
      <c r="H721" t="str" cm="1">
        <f t="array" ref="H721">IFERROR(INDEX(Index!$A$8:$A$22, MATCH(TRUE, ISNUMBER(SEARCH(Index!$A$8:$A$22, Articles_collection_modified!A721)), 0)), "")</f>
        <v>Mobile</v>
      </c>
      <c r="I721" t="str" cm="1">
        <f t="array" ref="I721">IFERROR(INDEX(Index!$A$3:$A$5, MATCH(TRUE, ISNUMBER(SEARCH(Index!$A$3:$A$5, Articles_collection_modified!A721)), 0)), "")</f>
        <v>product release</v>
      </c>
      <c r="J721" t="str" cm="1">
        <f t="array" ref="J721">IFERROR(INDEX(Index!$A$25:$A$69, MATCH(TRUE, ISNUMBER(SEARCH(Index!$A$25:$A$69, Articles_collection_modified!A721)), 0)), "")</f>
        <v>System</v>
      </c>
      <c r="K721" t="str" cm="1">
        <f t="array" ref="K721">IFERROR(INDEX(Index!$C$3:$C$5, MATCH(TRUE, ISNUMBER(SEARCH(Index!$C$3:$C$5, Articles_collection_modified!A721)), 0)), "")</f>
        <v>H1</v>
      </c>
      <c r="L721" t="str" cm="1">
        <f t="array" ref="L721">_xlfn.TEXTJOIN(", ", TRUE, IF(ISNUMBER(SEARCH(Index!$C$8:$C$58, Articles_collection_modified!A721)), Index!$C$8:$C$58, ""))</f>
        <v>HA-4</v>
      </c>
      <c r="M721" t="str" cm="1">
        <f t="array" ref="M721">_xlfn.TEXTJOIN(", ", TRUE, IFERROR(VLOOKUP(_xlfn.TEXTSPLIT(L721, ", "), Index!$C$8:$D$58, 2, FALSE), ""))</f>
        <v>Autonomous Material Handling</v>
      </c>
      <c r="N721" t="str" cm="1">
        <f t="array" ref="N721">_xlfn.TEXTJOIN(", ", TRUE, _xlfn.UNIQUE(_xlfn.FILTERXML("&lt;t&gt;&lt;s&gt;" &amp; SUBSTITUTE(_xlfn.TEXTJOIN(", ", TRUE, _xlfn.UNIQUE(_xlfn._xlws.FILTER(IFERROR(VLOOKUP(LEFT(_xlfn.TEXTSPLIT(L721, ", "), FIND("-", _xlfn.TEXTSPLIT(L721, ", ")) - 1), Index!$F$8:$G$13, 2, FALSE), ""), IFERROR(VLOOKUP(LEFT(_xlfn.TEXTSPLIT(L721, ", "), FIND("-", _xlfn.TEXTSPLIT(L721, ", ")) - 1), Index!$F$8:$G$13, 2, FALSE), "") &lt;&gt; ""))), ", ", "&lt;/s&gt;&lt;s&gt;") &amp; "&lt;/s&gt;&lt;/t&gt;", "//s[normalize-space()]")))</f>
        <v>Hydraulic Applications Ecosystem</v>
      </c>
      <c r="O721" t="str" cm="1">
        <f t="array" ref="O721">IFERROR(INDEX(Index!$C$8:$C$58, MATCH(TRUE, ISNUMBER(SEARCH(Index!$C$8:$C$58, Articles_collection_modified!A721)), 0)), "")</f>
        <v>HA-4</v>
      </c>
      <c r="P721" t="str">
        <f>IFERROR(VLOOKUP(LEFT(O721, FIND("-", O721)-1), Index!$F$8:$G$13, 2, FALSE), "Not Found")</f>
        <v>Hydraulic Applications Ecosystem</v>
      </c>
      <c r="Q721" t="str">
        <f>IFERROR(VLOOKUP(O721, Index!$C$8:$D$58, 2, FALSE), "Not Found")</f>
        <v>Autonomous Material Handling</v>
      </c>
    </row>
    <row r="722" spans="1:17" x14ac:dyDescent="0.3">
      <c r="A722" t="str">
        <f>LEFT(Articles_collection_modified!A722, FIND(",", Articles_collection_modified!A722) - 1)</f>
        <v>JCB launches 403E full cab ultra-compact electric loader | Industrial Vehicle Technology International</v>
      </c>
      <c r="B722" t="str">
        <f>MID(Articles_collection_modified!A722, FIND(",", Articles_collection_modified!A722) + 1, FIND(",", Articles_collection_modified!A722, FIND(",", Articles_collection_modified!A722) + 1) - FIND(",", Articles_collection_modified!A722) - 1)</f>
        <v>https://www.ivtinternational.com/news/agriculture/jcb-launches-403e-full-cab-ultra-compact-electric-loader.html</v>
      </c>
      <c r="C722" t="str">
        <f>IF(ISNUMBER(FIND(", vol",Articles_collection_modified!A722)), MID(Articles_collection_modified!A722, FIND(", vol", Articles_collection_modified!A722) + 5, FIND(",", Articles_collection_modified!A722, FIND(", vol", Articles_collection_modified!A722) + 5) - FIND(", vol", Articles_collection_modified!A722) - 5), MID(Articles_collection_modified!A722, FIND(",vol", Articles_collection_modified!A722) + 4, FIND(",", Articles_collection_modified!A722, FIND(",vol", Articles_collection_modified!A722) + 4) - FIND(",vol",Articles_collection_modified!A722) - 4))</f>
        <v>8</v>
      </c>
      <c r="D722" t="str">
        <f>IF(ISNUMBER(FIND(", 20", Articles_collection_modified!A722)), MID(Articles_collection_modified!A722, FIND(", 20", Articles_collection_modified!A722) + 2, FIND(",", Articles_collection_modified!A722, FIND(", 20", Articles_collection_modified!A722) + 2) - FIND(", 20", Articles_collection_modified!A722) - 2), MID(Articles_collection_modified!A722, FIND(",20", Articles_collection_modified!A722) + 1, FIND(",", Articles_collection_modified!A722, FIND(",20", Articles_collection_modified!A722) + 1) - FIND(",20", Articles_collection_modified!A722) - 1))</f>
        <v>2025-w07</v>
      </c>
      <c r="E722" t="str">
        <f t="shared" si="22"/>
        <v>2025</v>
      </c>
      <c r="F722" t="str">
        <f t="shared" si="23"/>
        <v>07</v>
      </c>
      <c r="G722" t="str" cm="1">
        <f t="array" ref="G722">_xlfn.TEXTJOIN(", ", TRUE, IF(ISNUMBER(SEARCH(Index!$A$8:$A$22, Articles_collection_modified!A722)), Index!$A$8:$A$22, ""))</f>
        <v>Electrification, Mobile</v>
      </c>
      <c r="H722" t="str" cm="1">
        <f t="array" ref="H722">IFERROR(INDEX(Index!$A$8:$A$22, MATCH(TRUE, ISNUMBER(SEARCH(Index!$A$8:$A$22, Articles_collection_modified!A722)), 0)), "")</f>
        <v>Electrification</v>
      </c>
      <c r="I722" t="str" cm="1">
        <f t="array" ref="I722">IFERROR(INDEX(Index!$A$3:$A$5, MATCH(TRUE, ISNUMBER(SEARCH(Index!$A$3:$A$5, Articles_collection_modified!A722)), 0)), "")</f>
        <v>product release</v>
      </c>
      <c r="J722" t="str" cm="1">
        <f t="array" ref="J722">IFERROR(INDEX(Index!$A$25:$A$69, MATCH(TRUE, ISNUMBER(SEARCH(Index!$A$25:$A$69, Articles_collection_modified!A722)), 0)), "")</f>
        <v>System</v>
      </c>
      <c r="K722" t="str" cm="1">
        <f t="array" ref="K722">IFERROR(INDEX(Index!$C$3:$C$5, MATCH(TRUE, ISNUMBER(SEARCH(Index!$C$3:$C$5, Articles_collection_modified!A722)), 0)), "")</f>
        <v>H1</v>
      </c>
      <c r="L722" t="str" cm="1">
        <f t="array" ref="L722">_xlfn.TEXTJOIN(", ", TRUE, IF(ISNUMBER(SEARCH(Index!$C$8:$C$58, Articles_collection_modified!A722)), Index!$C$8:$C$58, ""))</f>
        <v>ES-2, ES-4, HA-3</v>
      </c>
      <c r="M722" t="str" cm="1">
        <f t="array" ref="M722">_xlfn.TEXTJOIN(", ", TRUE, IFERROR(VLOOKUP(_xlfn.TEXTSPLIT(L722, ", "), Index!$C$8:$D$58, 2, FALSE), ""))</f>
        <v>Enhanced Emission Policy, Circular Economy, Smart Farming</v>
      </c>
      <c r="N722" t="str" cm="1">
        <f t="array" ref="N722">_xlfn.TEXTJOIN(", ", TRUE, _xlfn.UNIQUE(_xlfn.FILTERXML("&lt;t&gt;&lt;s&gt;" &amp; SUBSTITUTE(_xlfn.TEXTJOIN(", ", TRUE, _xlfn.UNIQUE(_xlfn._xlws.FILTER(IFERROR(VLOOKUP(LEFT(_xlfn.TEXTSPLIT(L722, ", "), FIND("-", _xlfn.TEXTSPLIT(L722, ", ")) - 1), Index!$F$8:$G$13, 2, FALSE), ""), IFERROR(VLOOKUP(LEFT(_xlfn.TEXTSPLIT(L722, ", "), FIND("-", _xlfn.TEXTSPLIT(L722, ", ")) - 1), Index!$F$8:$G$13, 2, FALSE), "") &lt;&gt; ""))), ", ", "&lt;/s&gt;&lt;s&gt;") &amp; "&lt;/s&gt;&lt;/t&gt;", "//s[normalize-space()]")))</f>
        <v>Ecological Sustainability, Hydraulic Applications Ecosystem</v>
      </c>
      <c r="O722" t="str" cm="1">
        <f t="array" ref="O722">IFERROR(INDEX(Index!$C$8:$C$58, MATCH(TRUE, ISNUMBER(SEARCH(Index!$C$8:$C$58, Articles_collection_modified!A722)), 0)), "")</f>
        <v>ES-2</v>
      </c>
      <c r="P722" t="str">
        <f>IFERROR(VLOOKUP(LEFT(O722, FIND("-", O722)-1), Index!$F$8:$G$13, 2, FALSE), "Not Found")</f>
        <v>Ecological Sustainability</v>
      </c>
      <c r="Q722" t="str">
        <f>IFERROR(VLOOKUP(O722, Index!$C$8:$D$58, 2, FALSE), "Not Found")</f>
        <v>Enhanced Emission Policy</v>
      </c>
    </row>
    <row r="723" spans="1:17" x14ac:dyDescent="0.3">
      <c r="A723" t="str">
        <f>LEFT(Articles_collection_modified!A723, FIND(",", Articles_collection_modified!A723) - 1)</f>
        <v>UK Company to Deliver Davit Cranes for Inch Cape Offshore Wind Farm</v>
      </c>
      <c r="B723" t="str">
        <f>MID(Articles_collection_modified!A723, FIND(",", Articles_collection_modified!A723) + 1, FIND(",", Articles_collection_modified!A723, FIND(",", Articles_collection_modified!A723) + 1) - FIND(",", Articles_collection_modified!A723) - 1)</f>
        <v>https://www.offshorewind.biz/2025/02/11/uk-company-to-deliver-davit-cranes-for-inch-cape-offshore-wind-farm/</v>
      </c>
      <c r="C723" t="str">
        <f>IF(ISNUMBER(FIND(", vol",Articles_collection_modified!A723)), MID(Articles_collection_modified!A723, FIND(", vol", Articles_collection_modified!A723) + 5, FIND(",", Articles_collection_modified!A723, FIND(", vol", Articles_collection_modified!A723) + 5) - FIND(", vol", Articles_collection_modified!A723) - 5), MID(Articles_collection_modified!A723, FIND(",vol", Articles_collection_modified!A723) + 4, FIND(",", Articles_collection_modified!A723, FIND(",vol", Articles_collection_modified!A723) + 4) - FIND(",vol",Articles_collection_modified!A723) - 4))</f>
        <v>8</v>
      </c>
      <c r="D723" t="str">
        <f>IF(ISNUMBER(FIND(", 20", Articles_collection_modified!A723)), MID(Articles_collection_modified!A723, FIND(", 20", Articles_collection_modified!A723) + 2, FIND(",", Articles_collection_modified!A723, FIND(", 20", Articles_collection_modified!A723) + 2) - FIND(", 20", Articles_collection_modified!A723) - 2), MID(Articles_collection_modified!A723, FIND(",20", Articles_collection_modified!A723) + 1, FIND(",", Articles_collection_modified!A723, FIND(",20", Articles_collection_modified!A723) + 1) - FIND(",20", Articles_collection_modified!A723) - 1))</f>
        <v>2025-w07</v>
      </c>
      <c r="E723" t="str">
        <f t="shared" si="22"/>
        <v>2025</v>
      </c>
      <c r="F723" t="str">
        <f t="shared" si="23"/>
        <v>07</v>
      </c>
      <c r="G723" t="str" cm="1">
        <f t="array" ref="G723">_xlfn.TEXTJOIN(", ", TRUE, IF(ISNUMBER(SEARCH(Index!$A$8:$A$22, Articles_collection_modified!A723)), Index!$A$8:$A$22, ""))</f>
        <v>Crane</v>
      </c>
      <c r="H723" t="str" cm="1">
        <f t="array" ref="H723">IFERROR(INDEX(Index!$A$8:$A$22, MATCH(TRUE, ISNUMBER(SEARCH(Index!$A$8:$A$22, Articles_collection_modified!A723)), 0)), "")</f>
        <v>Crane</v>
      </c>
      <c r="I723" t="str" cm="1">
        <f t="array" ref="I723">IFERROR(INDEX(Index!$A$3:$A$5, MATCH(TRUE, ISNUMBER(SEARCH(Index!$A$3:$A$5, Articles_collection_modified!A723)), 0)), "")</f>
        <v>SEEP</v>
      </c>
      <c r="J723" t="str" cm="1">
        <f t="array" ref="J723">IFERROR(INDEX(Index!$A$25:$A$69, MATCH(TRUE, ISNUMBER(SEARCH(Index!$A$25:$A$69, Articles_collection_modified!A723)), 0)), "")</f>
        <v>market development</v>
      </c>
      <c r="K723" t="str" cm="1">
        <f t="array" ref="K723">IFERROR(INDEX(Index!$C$3:$C$5, MATCH(TRUE, ISNUMBER(SEARCH(Index!$C$3:$C$5, Articles_collection_modified!A723)), 0)), "")</f>
        <v>H1</v>
      </c>
      <c r="L723" t="str" cm="1">
        <f t="array" ref="L723">_xlfn.TEXTJOIN(", ", TRUE, IF(ISNUMBER(SEARCH(Index!$C$8:$C$58, Articles_collection_modified!A723)), Index!$C$8:$C$58, ""))</f>
        <v>ES-3, HA-2</v>
      </c>
      <c r="M723" t="str" cm="1">
        <f t="array" ref="M723">_xlfn.TEXTJOIN(", ", TRUE, IFERROR(VLOOKUP(_xlfn.TEXTSPLIT(L723, ", "), Index!$C$8:$D$58, 2, FALSE), ""))</f>
        <v>Sustainable Energy System, Advanced Wind Power</v>
      </c>
      <c r="N723" t="str" cm="1">
        <f t="array" ref="N723">_xlfn.TEXTJOIN(", ", TRUE, _xlfn.UNIQUE(_xlfn.FILTERXML("&lt;t&gt;&lt;s&gt;" &amp; SUBSTITUTE(_xlfn.TEXTJOIN(", ", TRUE, _xlfn.UNIQUE(_xlfn._xlws.FILTER(IFERROR(VLOOKUP(LEFT(_xlfn.TEXTSPLIT(L723, ", "), FIND("-", _xlfn.TEXTSPLIT(L723, ", ")) - 1), Index!$F$8:$G$13, 2, FALSE), ""), IFERROR(VLOOKUP(LEFT(_xlfn.TEXTSPLIT(L723, ", "), FIND("-", _xlfn.TEXTSPLIT(L723, ", ")) - 1), Index!$F$8:$G$13, 2, FALSE), "") &lt;&gt; ""))), ", ", "&lt;/s&gt;&lt;s&gt;") &amp; "&lt;/s&gt;&lt;/t&gt;", "//s[normalize-space()]")))</f>
        <v>Ecological Sustainability, Hydraulic Applications Ecosystem</v>
      </c>
      <c r="O723" t="str" cm="1">
        <f t="array" ref="O723">IFERROR(INDEX(Index!$C$8:$C$58, MATCH(TRUE, ISNUMBER(SEARCH(Index!$C$8:$C$58, Articles_collection_modified!A723)), 0)), "")</f>
        <v>ES-3</v>
      </c>
      <c r="P723" t="str">
        <f>IFERROR(VLOOKUP(LEFT(O723, FIND("-", O723)-1), Index!$F$8:$G$13, 2, FALSE), "Not Found")</f>
        <v>Ecological Sustainability</v>
      </c>
      <c r="Q723" t="str">
        <f>IFERROR(VLOOKUP(O723, Index!$C$8:$D$58, 2, FALSE), "Not Found")</f>
        <v>Sustainable Energy System</v>
      </c>
    </row>
    <row r="724" spans="1:17" x14ac:dyDescent="0.3">
      <c r="A724" t="str">
        <f>LEFT(Articles_collection_modified!A724, FIND(",", Articles_collection_modified!A724) - 1)</f>
        <v>Hydraulic Systems for Hydrogen-Powered Working Machines - Fluid Power Journal</v>
      </c>
      <c r="B724" t="str">
        <f>MID(Articles_collection_modified!A724, FIND(",", Articles_collection_modified!A724) + 1, FIND(",", Articles_collection_modified!A724, FIND(",", Articles_collection_modified!A724) + 1) - FIND(",", Articles_collection_modified!A724) - 1)</f>
        <v>https://fluidpowerjournal.com/hydraulic-systems-for-hydrogen-powered-working-machines/</v>
      </c>
      <c r="C724" t="str">
        <f>IF(ISNUMBER(FIND(", vol",Articles_collection_modified!A724)), MID(Articles_collection_modified!A724, FIND(", vol", Articles_collection_modified!A724) + 5, FIND(",", Articles_collection_modified!A724, FIND(", vol", Articles_collection_modified!A724) + 5) - FIND(", vol", Articles_collection_modified!A724) - 5), MID(Articles_collection_modified!A724, FIND(",vol", Articles_collection_modified!A724) + 4, FIND(",", Articles_collection_modified!A724, FIND(",vol", Articles_collection_modified!A724) + 4) - FIND(",vol",Articles_collection_modified!A724) - 4))</f>
        <v>8</v>
      </c>
      <c r="D724" t="str">
        <f>IF(ISNUMBER(FIND(", 20", Articles_collection_modified!A724)), MID(Articles_collection_modified!A724, FIND(", 20", Articles_collection_modified!A724) + 2, FIND(",", Articles_collection_modified!A724, FIND(", 20", Articles_collection_modified!A724) + 2) - FIND(", 20", Articles_collection_modified!A724) - 2), MID(Articles_collection_modified!A724, FIND(",20", Articles_collection_modified!A724) + 1, FIND(",", Articles_collection_modified!A724, FIND(",20", Articles_collection_modified!A724) + 1) - FIND(",20", Articles_collection_modified!A724) - 1))</f>
        <v>2025-w07</v>
      </c>
      <c r="E724" t="str">
        <f t="shared" si="22"/>
        <v>2025</v>
      </c>
      <c r="F724" t="str">
        <f t="shared" si="23"/>
        <v>07</v>
      </c>
      <c r="G724" t="str" cm="1">
        <f t="array" ref="G724">_xlfn.TEXTJOIN(", ", TRUE, IF(ISNUMBER(SEARCH(Index!$A$8:$A$22, Articles_collection_modified!A724)), Index!$A$8:$A$22, ""))</f>
        <v>Hydraulics</v>
      </c>
      <c r="H724" t="str" cm="1">
        <f t="array" ref="H724">IFERROR(INDEX(Index!$A$8:$A$22, MATCH(TRUE, ISNUMBER(SEARCH(Index!$A$8:$A$22, Articles_collection_modified!A724)), 0)), "")</f>
        <v>Hydraulics</v>
      </c>
      <c r="I724" t="str" cm="1">
        <f t="array" ref="I724">IFERROR(INDEX(Index!$A$3:$A$5, MATCH(TRUE, ISNUMBER(SEARCH(Index!$A$3:$A$5, Articles_collection_modified!A724)), 0)), "")</f>
        <v>Technology</v>
      </c>
      <c r="J724" t="str" cm="1">
        <f t="array" ref="J724">IFERROR(INDEX(Index!$A$25:$A$69, MATCH(TRUE, ISNUMBER(SEARCH(Index!$A$25:$A$69, Articles_collection_modified!A724)), 0)), "")</f>
        <v>System</v>
      </c>
      <c r="K724" t="str" cm="1">
        <f t="array" ref="K724">IFERROR(INDEX(Index!$C$3:$C$5, MATCH(TRUE, ISNUMBER(SEARCH(Index!$C$3:$C$5, Articles_collection_modified!A724)), 0)), "")</f>
        <v>H2</v>
      </c>
      <c r="L724" t="str" cm="1">
        <f t="array" ref="L724">_xlfn.TEXTJOIN(", ", TRUE, IF(ISNUMBER(SEARCH(Index!$C$8:$C$58, Articles_collection_modified!A724)), Index!$C$8:$C$58, ""))</f>
        <v/>
      </c>
      <c r="M724" t="str" cm="1">
        <f t="array" ref="M724">_xlfn.TEXTJOIN(", ", TRUE, IFERROR(VLOOKUP(_xlfn.TEXTSPLIT(L724, ", "), Index!$C$8:$D$58, 2, FALSE), ""))</f>
        <v/>
      </c>
      <c r="N724" t="e" cm="1" vm="1">
        <f t="array" ref="N724">_xlfn.TEXTJOIN(", ", TRUE, _xlfn.UNIQUE(_xlfn.FILTERXML("&lt;t&gt;&lt;s&gt;" &amp; SUBSTITUTE(_xlfn.TEXTJOIN(", ", TRUE, _xlfn.UNIQUE(_xlfn._xlws.FILTER(IFERROR(VLOOKUP(LEFT(_xlfn.TEXTSPLIT(L724, ", "), FIND("-", _xlfn.TEXTSPLIT(L724, ", ")) - 1), Index!$F$8:$G$13, 2, FALSE), ""), IFERROR(VLOOKUP(LEFT(_xlfn.TEXTSPLIT(L724, ", "), FIND("-", _xlfn.TEXTSPLIT(L724, ", ")) - 1), Index!$F$8:$G$13, 2, FALSE), "") &lt;&gt; ""))), ", ", "&lt;/s&gt;&lt;s&gt;") &amp; "&lt;/s&gt;&lt;/t&gt;", "//s[normalize-space()]")))</f>
        <v>#VALUE!</v>
      </c>
      <c r="O724" t="str" cm="1">
        <f t="array" ref="O724">IFERROR(INDEX(Index!$C$8:$C$58, MATCH(TRUE, ISNUMBER(SEARCH(Index!$C$8:$C$58, Articles_collection_modified!A724)), 0)), "")</f>
        <v/>
      </c>
      <c r="P724" t="str">
        <f>IFERROR(VLOOKUP(LEFT(O724, FIND("-", O724)-1), Index!$F$8:$G$13, 2, FALSE), "Not Found")</f>
        <v>Not Found</v>
      </c>
      <c r="Q724" t="str">
        <f>IFERROR(VLOOKUP(O724, Index!$C$8:$D$58, 2, FALSE), "Not Found")</f>
        <v>Not Found</v>
      </c>
    </row>
    <row r="725" spans="1:17" x14ac:dyDescent="0.3">
      <c r="A725" t="str">
        <f>LEFT(Articles_collection_modified!A725, FIND(",", Articles_collection_modified!A725) - 1)</f>
        <v>China's battery manufacturers continue to penetrate the EV market - electrive.com</v>
      </c>
      <c r="B725" t="str">
        <f>MID(Articles_collection_modified!A725, FIND(",", Articles_collection_modified!A725) + 1, FIND(",", Articles_collection_modified!A725, FIND(",", Articles_collection_modified!A725) + 1) - FIND(",", Articles_collection_modified!A725) - 1)</f>
        <v>https://www.electrive.com/2025/02/11/chinas-battery-manufacturers-continue-to-penetrate-the-ev-market/</v>
      </c>
      <c r="C725" t="str">
        <f>IF(ISNUMBER(FIND(", vol",Articles_collection_modified!A725)), MID(Articles_collection_modified!A725, FIND(", vol", Articles_collection_modified!A725) + 5, FIND(",", Articles_collection_modified!A725, FIND(", vol", Articles_collection_modified!A725) + 5) - FIND(", vol", Articles_collection_modified!A725) - 5), MID(Articles_collection_modified!A725, FIND(",vol", Articles_collection_modified!A725) + 4, FIND(",", Articles_collection_modified!A725, FIND(",vol", Articles_collection_modified!A725) + 4) - FIND(",vol",Articles_collection_modified!A725) - 4))</f>
        <v>8</v>
      </c>
      <c r="D725" t="str">
        <f>IF(ISNUMBER(FIND(", 20", Articles_collection_modified!A725)), MID(Articles_collection_modified!A725, FIND(", 20", Articles_collection_modified!A725) + 2, FIND(",", Articles_collection_modified!A725, FIND(", 20", Articles_collection_modified!A725) + 2) - FIND(", 20", Articles_collection_modified!A725) - 2), MID(Articles_collection_modified!A725, FIND(",20", Articles_collection_modified!A725) + 1, FIND(",", Articles_collection_modified!A725, FIND(",20", Articles_collection_modified!A725) + 1) - FIND(",20", Articles_collection_modified!A725) - 1))</f>
        <v>2025-w07</v>
      </c>
      <c r="E725" t="str">
        <f t="shared" si="22"/>
        <v>2025</v>
      </c>
      <c r="F725" t="str">
        <f t="shared" si="23"/>
        <v>07</v>
      </c>
      <c r="G725" t="str" cm="1">
        <f t="array" ref="G725">_xlfn.TEXTJOIN(", ", TRUE, IF(ISNUMBER(SEARCH(Index!$A$8:$A$22, Articles_collection_modified!A725)), Index!$A$8:$A$22, ""))</f>
        <v>Battery</v>
      </c>
      <c r="H725" t="str" cm="1">
        <f t="array" ref="H725">IFERROR(INDEX(Index!$A$8:$A$22, MATCH(TRUE, ISNUMBER(SEARCH(Index!$A$8:$A$22, Articles_collection_modified!A725)), 0)), "")</f>
        <v>Battery</v>
      </c>
      <c r="I725" t="str" cm="1">
        <f t="array" ref="I725">IFERROR(INDEX(Index!$A$3:$A$5, MATCH(TRUE, ISNUMBER(SEARCH(Index!$A$3:$A$5, Articles_collection_modified!A725)), 0)), "")</f>
        <v>SEEP</v>
      </c>
      <c r="J725" t="str" cm="1">
        <f t="array" ref="J725">IFERROR(INDEX(Index!$A$25:$A$69, MATCH(TRUE, ISNUMBER(SEARCH(Index!$A$25:$A$69, Articles_collection_modified!A725)), 0)), "")</f>
        <v>market development</v>
      </c>
      <c r="K725" t="str" cm="1">
        <f t="array" ref="K725">IFERROR(INDEX(Index!$C$3:$C$5, MATCH(TRUE, ISNUMBER(SEARCH(Index!$C$3:$C$5, Articles_collection_modified!A725)), 0)), "")</f>
        <v>H1</v>
      </c>
      <c r="L725" t="str" cm="1">
        <f t="array" ref="L725">_xlfn.TEXTJOIN(", ", TRUE, IF(ISNUMBER(SEARCH(Index!$C$8:$C$58, Articles_collection_modified!A725)), Index!$C$8:$C$58, ""))</f>
        <v>ES-2</v>
      </c>
      <c r="M725" t="str" cm="1">
        <f t="array" ref="M725">_xlfn.TEXTJOIN(", ", TRUE, IFERROR(VLOOKUP(_xlfn.TEXTSPLIT(L725, ", "), Index!$C$8:$D$58, 2, FALSE), ""))</f>
        <v>Enhanced Emission Policy</v>
      </c>
      <c r="N725" t="str" cm="1">
        <f t="array" ref="N725">_xlfn.TEXTJOIN(", ", TRUE, _xlfn.UNIQUE(_xlfn.FILTERXML("&lt;t&gt;&lt;s&gt;" &amp; SUBSTITUTE(_xlfn.TEXTJOIN(", ", TRUE, _xlfn.UNIQUE(_xlfn._xlws.FILTER(IFERROR(VLOOKUP(LEFT(_xlfn.TEXTSPLIT(L725, ", "), FIND("-", _xlfn.TEXTSPLIT(L725, ", ")) - 1), Index!$F$8:$G$13, 2, FALSE), ""), IFERROR(VLOOKUP(LEFT(_xlfn.TEXTSPLIT(L725, ", "), FIND("-", _xlfn.TEXTSPLIT(L725, ", ")) - 1), Index!$F$8:$G$13, 2, FALSE), "") &lt;&gt; ""))), ", ", "&lt;/s&gt;&lt;s&gt;") &amp; "&lt;/s&gt;&lt;/t&gt;", "//s[normalize-space()]")))</f>
        <v>Ecological Sustainability</v>
      </c>
      <c r="O725" t="str" cm="1">
        <f t="array" ref="O725">IFERROR(INDEX(Index!$C$8:$C$58, MATCH(TRUE, ISNUMBER(SEARCH(Index!$C$8:$C$58, Articles_collection_modified!A725)), 0)), "")</f>
        <v>ES-2</v>
      </c>
      <c r="P725" t="str">
        <f>IFERROR(VLOOKUP(LEFT(O725, FIND("-", O725)-1), Index!$F$8:$G$13, 2, FALSE), "Not Found")</f>
        <v>Ecological Sustainability</v>
      </c>
      <c r="Q725" t="str">
        <f>IFERROR(VLOOKUP(O725, Index!$C$8:$D$58, 2, FALSE), "Not Found")</f>
        <v>Enhanced Emission Policy</v>
      </c>
    </row>
    <row r="726" spans="1:17" x14ac:dyDescent="0.3">
      <c r="A726" t="str">
        <f>LEFT(Articles_collection_modified!A726, FIND(",", Articles_collection_modified!A726) - 1)</f>
        <v>Electric delivery firm orders Mercedes fleet for UK network - Electric &amp; Hybrid Vehicle Technology International</v>
      </c>
      <c r="B726" t="str">
        <f>MID(Articles_collection_modified!A726, FIND(",", Articles_collection_modified!A726) + 1, FIND(",", Articles_collection_modified!A726, FIND(",", Articles_collection_modified!A726) + 1) - FIND(",", Articles_collection_modified!A726) - 1)</f>
        <v>https://www.electrichybridvehicletechnology.com/news/electric-delivery-firm-orders-mercedes-fleet-for-uk-network.html</v>
      </c>
      <c r="C726" t="str">
        <f>IF(ISNUMBER(FIND(", vol",Articles_collection_modified!A726)), MID(Articles_collection_modified!A726, FIND(", vol", Articles_collection_modified!A726) + 5, FIND(",", Articles_collection_modified!A726, FIND(", vol", Articles_collection_modified!A726) + 5) - FIND(", vol", Articles_collection_modified!A726) - 5), MID(Articles_collection_modified!A726, FIND(",vol", Articles_collection_modified!A726) + 4, FIND(",", Articles_collection_modified!A726, FIND(",vol", Articles_collection_modified!A726) + 4) - FIND(",vol",Articles_collection_modified!A726) - 4))</f>
        <v>8</v>
      </c>
      <c r="D726" t="str">
        <f>IF(ISNUMBER(FIND(", 20", Articles_collection_modified!A726)), MID(Articles_collection_modified!A726, FIND(", 20", Articles_collection_modified!A726) + 2, FIND(",", Articles_collection_modified!A726, FIND(", 20", Articles_collection_modified!A726) + 2) - FIND(", 20", Articles_collection_modified!A726) - 2), MID(Articles_collection_modified!A726, FIND(",20", Articles_collection_modified!A726) + 1, FIND(",", Articles_collection_modified!A726, FIND(",20", Articles_collection_modified!A726) + 1) - FIND(",20", Articles_collection_modified!A726) - 1))</f>
        <v>2025-w07</v>
      </c>
      <c r="E726" t="str">
        <f t="shared" si="22"/>
        <v>2025</v>
      </c>
      <c r="F726" t="str">
        <f t="shared" si="23"/>
        <v>07</v>
      </c>
      <c r="G726" t="str" cm="1">
        <f t="array" ref="G726">_xlfn.TEXTJOIN(", ", TRUE, IF(ISNUMBER(SEARCH(Index!$A$8:$A$22, Articles_collection_modified!A726)), Index!$A$8:$A$22, ""))</f>
        <v>Electrification, Mobile</v>
      </c>
      <c r="H726" t="str" cm="1">
        <f t="array" ref="H726">IFERROR(INDEX(Index!$A$8:$A$22, MATCH(TRUE, ISNUMBER(SEARCH(Index!$A$8:$A$22, Articles_collection_modified!A726)), 0)), "")</f>
        <v>Electrification</v>
      </c>
      <c r="I726" t="str" cm="1">
        <f t="array" ref="I726">IFERROR(INDEX(Index!$A$3:$A$5, MATCH(TRUE, ISNUMBER(SEARCH(Index!$A$3:$A$5, Articles_collection_modified!A726)), 0)), "")</f>
        <v>Technology</v>
      </c>
      <c r="J726" t="str" cm="1">
        <f t="array" ref="J726">IFERROR(INDEX(Index!$A$25:$A$69, MATCH(TRUE, ISNUMBER(SEARCH(Index!$A$25:$A$69, Articles_collection_modified!A726)), 0)), "")</f>
        <v>market development</v>
      </c>
      <c r="K726" t="str" cm="1">
        <f t="array" ref="K726">IFERROR(INDEX(Index!$C$3:$C$5, MATCH(TRUE, ISNUMBER(SEARCH(Index!$C$3:$C$5, Articles_collection_modified!A726)), 0)), "")</f>
        <v>H1</v>
      </c>
      <c r="L726" t="str" cm="1">
        <f t="array" ref="L726">_xlfn.TEXTJOIN(", ", TRUE, IF(ISNUMBER(SEARCH(Index!$C$8:$C$58, Articles_collection_modified!A726)), Index!$C$8:$C$58, ""))</f>
        <v>ES-1, ES-2</v>
      </c>
      <c r="M726" t="str" cm="1">
        <f t="array" ref="M726">_xlfn.TEXTJOIN(", ", TRUE, IFERROR(VLOOKUP(_xlfn.TEXTSPLIT(L726, ", "), Index!$C$8:$D$58, 2, FALSE), ""))</f>
        <v>Green Cities, Enhanced Emission Policy</v>
      </c>
      <c r="N726" t="str" cm="1">
        <f t="array" ref="N726">_xlfn.TEXTJOIN(", ", TRUE, _xlfn.UNIQUE(_xlfn.FILTERXML("&lt;t&gt;&lt;s&gt;" &amp; SUBSTITUTE(_xlfn.TEXTJOIN(", ", TRUE, _xlfn.UNIQUE(_xlfn._xlws.FILTER(IFERROR(VLOOKUP(LEFT(_xlfn.TEXTSPLIT(L726, ", "), FIND("-", _xlfn.TEXTSPLIT(L726, ", ")) - 1), Index!$F$8:$G$13, 2, FALSE), ""), IFERROR(VLOOKUP(LEFT(_xlfn.TEXTSPLIT(L726, ", "), FIND("-", _xlfn.TEXTSPLIT(L726, ", ")) - 1), Index!$F$8:$G$13, 2, FALSE), "") &lt;&gt; ""))), ", ", "&lt;/s&gt;&lt;s&gt;") &amp; "&lt;/s&gt;&lt;/t&gt;", "//s[normalize-space()]")))</f>
        <v>Ecological Sustainability</v>
      </c>
      <c r="O726" t="str" cm="1">
        <f t="array" ref="O726">IFERROR(INDEX(Index!$C$8:$C$58, MATCH(TRUE, ISNUMBER(SEARCH(Index!$C$8:$C$58, Articles_collection_modified!A726)), 0)), "")</f>
        <v>ES-1</v>
      </c>
      <c r="P726" t="str">
        <f>IFERROR(VLOOKUP(LEFT(O726, FIND("-", O726)-1), Index!$F$8:$G$13, 2, FALSE), "Not Found")</f>
        <v>Ecological Sustainability</v>
      </c>
      <c r="Q726" t="str">
        <f>IFERROR(VLOOKUP(O726, Index!$C$8:$D$58, 2, FALSE), "Not Found")</f>
        <v>Green Cities</v>
      </c>
    </row>
    <row r="727" spans="1:17" x14ac:dyDescent="0.3">
      <c r="A727" t="str">
        <f>LEFT(Articles_collection_modified!A727, FIND(",", Articles_collection_modified!A727) - 1)</f>
        <v>North American Robotics Market Holds Steady in 2024</v>
      </c>
      <c r="B727" t="str">
        <f>MID(Articles_collection_modified!A727, FIND(",", Articles_collection_modified!A727) + 1, FIND(",", Articles_collection_modified!A727, FIND(",", Articles_collection_modified!A727) + 1) - FIND(",", Articles_collection_modified!A727) - 1)</f>
        <v>https://www.assemblymag.com/articles/99062-north-american-robotics-market-holds-steady-in-2024</v>
      </c>
      <c r="C727" t="str">
        <f>IF(ISNUMBER(FIND(", vol",Articles_collection_modified!A727)), MID(Articles_collection_modified!A727, FIND(", vol", Articles_collection_modified!A727) + 5, FIND(",", Articles_collection_modified!A727, FIND(", vol", Articles_collection_modified!A727) + 5) - FIND(", vol", Articles_collection_modified!A727) - 5), MID(Articles_collection_modified!A727, FIND(",vol", Articles_collection_modified!A727) + 4, FIND(",", Articles_collection_modified!A727, FIND(",vol", Articles_collection_modified!A727) + 4) - FIND(",vol",Articles_collection_modified!A727) - 4))</f>
        <v>8</v>
      </c>
      <c r="D727" t="str">
        <f>IF(ISNUMBER(FIND(", 20", Articles_collection_modified!A727)), MID(Articles_collection_modified!A727, FIND(", 20", Articles_collection_modified!A727) + 2, FIND(",", Articles_collection_modified!A727, FIND(", 20", Articles_collection_modified!A727) + 2) - FIND(", 20", Articles_collection_modified!A727) - 2), MID(Articles_collection_modified!A727, FIND(",20", Articles_collection_modified!A727) + 1, FIND(",", Articles_collection_modified!A727, FIND(",20", Articles_collection_modified!A727) + 1) - FIND(",20", Articles_collection_modified!A727) - 1))</f>
        <v>2025-w07</v>
      </c>
      <c r="E727" t="str">
        <f t="shared" si="22"/>
        <v>2025</v>
      </c>
      <c r="F727" t="str">
        <f t="shared" si="23"/>
        <v>07</v>
      </c>
      <c r="G727" t="str" cm="1">
        <f t="array" ref="G727">_xlfn.TEXTJOIN(", ", TRUE, IF(ISNUMBER(SEARCH(Index!$A$8:$A$22, Articles_collection_modified!A727)), Index!$A$8:$A$22, ""))</f>
        <v>Industrial mfg, Robotics</v>
      </c>
      <c r="H727" t="str" cm="1">
        <f t="array" ref="H727">IFERROR(INDEX(Index!$A$8:$A$22, MATCH(TRUE, ISNUMBER(SEARCH(Index!$A$8:$A$22, Articles_collection_modified!A727)), 0)), "")</f>
        <v>Industrial mfg</v>
      </c>
      <c r="I727" t="str" cm="1">
        <f t="array" ref="I727">IFERROR(INDEX(Index!$A$3:$A$5, MATCH(TRUE, ISNUMBER(SEARCH(Index!$A$3:$A$5, Articles_collection_modified!A727)), 0)), "")</f>
        <v>SEEP</v>
      </c>
      <c r="J727" t="str" cm="1">
        <f t="array" ref="J727">IFERROR(INDEX(Index!$A$25:$A$69, MATCH(TRUE, ISNUMBER(SEARCH(Index!$A$25:$A$69, Articles_collection_modified!A727)), 0)), "")</f>
        <v>market development</v>
      </c>
      <c r="K727" t="str" cm="1">
        <f t="array" ref="K727">IFERROR(INDEX(Index!$C$3:$C$5, MATCH(TRUE, ISNUMBER(SEARCH(Index!$C$3:$C$5, Articles_collection_modified!A727)), 0)), "")</f>
        <v>H1</v>
      </c>
      <c r="L727" t="str" cm="1">
        <f t="array" ref="L727">_xlfn.TEXTJOIN(", ", TRUE, IF(ISNUMBER(SEARCH(Index!$C$8:$C$58, Articles_collection_modified!A727)), Index!$C$8:$C$58, ""))</f>
        <v>HA-5, IPr-2</v>
      </c>
      <c r="M727" t="str" cm="1">
        <f t="array" ref="M727">_xlfn.TEXTJOIN(", ", TRUE, IFERROR(VLOOKUP(_xlfn.TEXTSPLIT(L727, ", "), Index!$C$8:$D$58, 2, FALSE), ""))</f>
        <v>Intelligent &amp; Efficient Factory, Advanced Robotics</v>
      </c>
      <c r="N727" t="str" cm="1">
        <f t="array" ref="N727">_xlfn.TEXTJOIN(", ", TRUE, _xlfn.UNIQUE(_xlfn.FILTERXML("&lt;t&gt;&lt;s&gt;" &amp; SUBSTITUTE(_xlfn.TEXTJOIN(", ", TRUE, _xlfn.UNIQUE(_xlfn._xlws.FILTER(IFERROR(VLOOKUP(LEFT(_xlfn.TEXTSPLIT(L727, ", "), FIND("-", _xlfn.TEXTSPLIT(L727, ", ")) - 1), Index!$F$8:$G$13, 2, FALSE), ""), IFERROR(VLOOKUP(LEFT(_xlfn.TEXTSPLIT(L727, ", "), FIND("-", _xlfn.TEXTSPLIT(L727, ", ")) - 1), Index!$F$8:$G$13, 2, FALSE), "") &lt;&gt; ""))), ", ", "&lt;/s&gt;&lt;s&gt;") &amp; "&lt;/s&gt;&lt;/t&gt;", "//s[normalize-space()]")))</f>
        <v>Hydraulic Applications Ecosystem, Intelligent Production</v>
      </c>
      <c r="O727" t="str" cm="1">
        <f t="array" ref="O727">IFERROR(INDEX(Index!$C$8:$C$58, MATCH(TRUE, ISNUMBER(SEARCH(Index!$C$8:$C$58, Articles_collection_modified!A727)), 0)), "")</f>
        <v>HA-5</v>
      </c>
      <c r="P727" t="str">
        <f>IFERROR(VLOOKUP(LEFT(O727, FIND("-", O727)-1), Index!$F$8:$G$13, 2, FALSE), "Not Found")</f>
        <v>Hydraulic Applications Ecosystem</v>
      </c>
      <c r="Q727" t="str">
        <f>IFERROR(VLOOKUP(O727, Index!$C$8:$D$58, 2, FALSE), "Not Found")</f>
        <v>Intelligent &amp; Efficient Factory</v>
      </c>
    </row>
    <row r="728" spans="1:17" x14ac:dyDescent="0.3">
      <c r="A728" t="str">
        <f>LEFT(Articles_collection_modified!A728, FIND(",", Articles_collection_modified!A728) - 1)</f>
        <v>Redefining industries with robotics and AI | RoboticsTomorrow</v>
      </c>
      <c r="B728" t="str">
        <f>MID(Articles_collection_modified!A728, FIND(",", Articles_collection_modified!A728) + 1, FIND(",", Articles_collection_modified!A728, FIND(",", Articles_collection_modified!A728) + 1) - FIND(",", Articles_collection_modified!A728) - 1)</f>
        <v>https://www.roboticstomorrow.com/article/2025/02/redefining-industries-with-robotics-and-ai/24035</v>
      </c>
      <c r="C728" t="str">
        <f>IF(ISNUMBER(FIND(", vol",Articles_collection_modified!A728)), MID(Articles_collection_modified!A728, FIND(", vol", Articles_collection_modified!A728) + 5, FIND(",", Articles_collection_modified!A728, FIND(", vol", Articles_collection_modified!A728) + 5) - FIND(", vol", Articles_collection_modified!A728) - 5), MID(Articles_collection_modified!A728, FIND(",vol", Articles_collection_modified!A728) + 4, FIND(",", Articles_collection_modified!A728, FIND(",vol", Articles_collection_modified!A728) + 4) - FIND(",vol",Articles_collection_modified!A728) - 4))</f>
        <v>8</v>
      </c>
      <c r="D728" t="str">
        <f>IF(ISNUMBER(FIND(", 20", Articles_collection_modified!A728)), MID(Articles_collection_modified!A728, FIND(", 20", Articles_collection_modified!A728) + 2, FIND(",", Articles_collection_modified!A728, FIND(", 20", Articles_collection_modified!A728) + 2) - FIND(", 20", Articles_collection_modified!A728) - 2), MID(Articles_collection_modified!A728, FIND(",20", Articles_collection_modified!A728) + 1, FIND(",", Articles_collection_modified!A728, FIND(",20", Articles_collection_modified!A728) + 1) - FIND(",20", Articles_collection_modified!A728) - 1))</f>
        <v>2025-w07</v>
      </c>
      <c r="E728" t="str">
        <f t="shared" si="22"/>
        <v>2025</v>
      </c>
      <c r="F728" t="str">
        <f t="shared" si="23"/>
        <v>07</v>
      </c>
      <c r="G728" t="str" cm="1">
        <f t="array" ref="G728">_xlfn.TEXTJOIN(", ", TRUE, IF(ISNUMBER(SEARCH(Index!$A$8:$A$22, Articles_collection_modified!A728)), Index!$A$8:$A$22, ""))</f>
        <v>Robotics</v>
      </c>
      <c r="H728" t="str" cm="1">
        <f t="array" ref="H728">IFERROR(INDEX(Index!$A$8:$A$22, MATCH(TRUE, ISNUMBER(SEARCH(Index!$A$8:$A$22, Articles_collection_modified!A728)), 0)), "")</f>
        <v>Robotics</v>
      </c>
      <c r="I728" t="str" cm="1">
        <f t="array" ref="I728">IFERROR(INDEX(Index!$A$3:$A$5, MATCH(TRUE, ISNUMBER(SEARCH(Index!$A$3:$A$5, Articles_collection_modified!A728)), 0)), "")</f>
        <v>SEEP</v>
      </c>
      <c r="J728" t="str" cm="1">
        <f t="array" ref="J728">IFERROR(INDEX(Index!$A$25:$A$69, MATCH(TRUE, ISNUMBER(SEARCH(Index!$A$25:$A$69, Articles_collection_modified!A728)), 0)), "")</f>
        <v>market development</v>
      </c>
      <c r="K728" t="str" cm="1">
        <f t="array" ref="K728">IFERROR(INDEX(Index!$C$3:$C$5, MATCH(TRUE, ISNUMBER(SEARCH(Index!$C$3:$C$5, Articles_collection_modified!A728)), 0)), "")</f>
        <v>H2</v>
      </c>
      <c r="L728" t="str" cm="1">
        <f t="array" ref="L728">_xlfn.TEXTJOIN(", ", TRUE, IF(ISNUMBER(SEARCH(Index!$C$8:$C$58, Articles_collection_modified!A728)), Index!$C$8:$C$58, ""))</f>
        <v>HA-5, IPr-2</v>
      </c>
      <c r="M728" t="str" cm="1">
        <f t="array" ref="M728">_xlfn.TEXTJOIN(", ", TRUE, IFERROR(VLOOKUP(_xlfn.TEXTSPLIT(L728, ", "), Index!$C$8:$D$58, 2, FALSE), ""))</f>
        <v>Intelligent &amp; Efficient Factory, Advanced Robotics</v>
      </c>
      <c r="N728" t="str" cm="1">
        <f t="array" ref="N728">_xlfn.TEXTJOIN(", ", TRUE, _xlfn.UNIQUE(_xlfn.FILTERXML("&lt;t&gt;&lt;s&gt;" &amp; SUBSTITUTE(_xlfn.TEXTJOIN(", ", TRUE, _xlfn.UNIQUE(_xlfn._xlws.FILTER(IFERROR(VLOOKUP(LEFT(_xlfn.TEXTSPLIT(L728, ", "), FIND("-", _xlfn.TEXTSPLIT(L728, ", ")) - 1), Index!$F$8:$G$13, 2, FALSE), ""), IFERROR(VLOOKUP(LEFT(_xlfn.TEXTSPLIT(L728, ", "), FIND("-", _xlfn.TEXTSPLIT(L728, ", ")) - 1), Index!$F$8:$G$13, 2, FALSE), "") &lt;&gt; ""))), ", ", "&lt;/s&gt;&lt;s&gt;") &amp; "&lt;/s&gt;&lt;/t&gt;", "//s[normalize-space()]")))</f>
        <v>Hydraulic Applications Ecosystem, Intelligent Production</v>
      </c>
      <c r="O728" t="str" cm="1">
        <f t="array" ref="O728">IFERROR(INDEX(Index!$C$8:$C$58, MATCH(TRUE, ISNUMBER(SEARCH(Index!$C$8:$C$58, Articles_collection_modified!A728)), 0)), "")</f>
        <v>HA-5</v>
      </c>
      <c r="P728" t="str">
        <f>IFERROR(VLOOKUP(LEFT(O728, FIND("-", O728)-1), Index!$F$8:$G$13, 2, FALSE), "Not Found")</f>
        <v>Hydraulic Applications Ecosystem</v>
      </c>
      <c r="Q728" t="str">
        <f>IFERROR(VLOOKUP(O728, Index!$C$8:$D$58, 2, FALSE), "Not Found")</f>
        <v>Intelligent &amp; Efficient Factory</v>
      </c>
    </row>
    <row r="729" spans="1:17" x14ac:dyDescent="0.3">
      <c r="A729" t="str">
        <f>LEFT(Articles_collection_modified!A729, FIND(",", Articles_collection_modified!A729) - 1)</f>
        <v>Norway Drops Fixed-Bottom Offshore Wind Plans Shifts Focus to Floating Wind</v>
      </c>
      <c r="B729" t="str">
        <f>MID(Articles_collection_modified!A729, FIND(",", Articles_collection_modified!A729) + 1, FIND(",", Articles_collection_modified!A729, FIND(",", Articles_collection_modified!A729) + 1) - FIND(",", Articles_collection_modified!A729) - 1)</f>
        <v>https://www.offshorewind.biz/2025/02/11/norway-drops-fixed-bottom-offshore-wind-plans-shifts-focus-to-floating-wind/</v>
      </c>
      <c r="C729" t="str">
        <f>IF(ISNUMBER(FIND(", vol",Articles_collection_modified!A729)), MID(Articles_collection_modified!A729, FIND(", vol", Articles_collection_modified!A729) + 5, FIND(",", Articles_collection_modified!A729, FIND(", vol", Articles_collection_modified!A729) + 5) - FIND(", vol", Articles_collection_modified!A729) - 5), MID(Articles_collection_modified!A729, FIND(",vol", Articles_collection_modified!A729) + 4, FIND(",", Articles_collection_modified!A729, FIND(",vol", Articles_collection_modified!A729) + 4) - FIND(",vol",Articles_collection_modified!A729) - 4))</f>
        <v>8</v>
      </c>
      <c r="D729" t="str">
        <f>IF(ISNUMBER(FIND(", 20", Articles_collection_modified!A729)), MID(Articles_collection_modified!A729, FIND(", 20", Articles_collection_modified!A729) + 2, FIND(",", Articles_collection_modified!A729, FIND(", 20", Articles_collection_modified!A729) + 2) - FIND(", 20", Articles_collection_modified!A729) - 2), MID(Articles_collection_modified!A729, FIND(",20", Articles_collection_modified!A729) + 1, FIND(",", Articles_collection_modified!A729, FIND(",20", Articles_collection_modified!A729) + 1) - FIND(",20", Articles_collection_modified!A729) - 1))</f>
        <v>2025-w07</v>
      </c>
      <c r="E729" t="str">
        <f t="shared" si="22"/>
        <v>2025</v>
      </c>
      <c r="F729" t="str">
        <f t="shared" si="23"/>
        <v>07</v>
      </c>
      <c r="G729" t="str" cm="1">
        <f t="array" ref="G729">_xlfn.TEXTJOIN(", ", TRUE, IF(ISNUMBER(SEARCH(Index!$A$8:$A$22, Articles_collection_modified!A729)), Index!$A$8:$A$22, ""))</f>
        <v>Industrial applications</v>
      </c>
      <c r="H729" t="str" cm="1">
        <f t="array" ref="H729">IFERROR(INDEX(Index!$A$8:$A$22, MATCH(TRUE, ISNUMBER(SEARCH(Index!$A$8:$A$22, Articles_collection_modified!A729)), 0)), "")</f>
        <v>Industrial applications</v>
      </c>
      <c r="I729" t="str" cm="1">
        <f t="array" ref="I729">IFERROR(INDEX(Index!$A$3:$A$5, MATCH(TRUE, ISNUMBER(SEARCH(Index!$A$3:$A$5, Articles_collection_modified!A729)), 0)), "")</f>
        <v>SEEP</v>
      </c>
      <c r="J729" t="str" cm="1">
        <f t="array" ref="J729">IFERROR(INDEX(Index!$A$25:$A$69, MATCH(TRUE, ISNUMBER(SEARCH(Index!$A$25:$A$69, Articles_collection_modified!A729)), 0)), "")</f>
        <v>market development</v>
      </c>
      <c r="K729" t="str" cm="1">
        <f t="array" ref="K729">IFERROR(INDEX(Index!$C$3:$C$5, MATCH(TRUE, ISNUMBER(SEARCH(Index!$C$3:$C$5, Articles_collection_modified!A729)), 0)), "")</f>
        <v>H2</v>
      </c>
      <c r="L729" t="str" cm="1">
        <f t="array" ref="L729">_xlfn.TEXTJOIN(", ", TRUE, IF(ISNUMBER(SEARCH(Index!$C$8:$C$58, Articles_collection_modified!A729)), Index!$C$8:$C$58, ""))</f>
        <v>ES-3, NB-6</v>
      </c>
      <c r="M729" t="str" cm="1">
        <f t="array" ref="M729">_xlfn.TEXTJOIN(", ", TRUE, IFERROR(VLOOKUP(_xlfn.TEXTSPLIT(L729, ", "), Index!$C$8:$D$58, 2, FALSE), ""))</f>
        <v>Sustainable Energy System, Green Energy System</v>
      </c>
      <c r="N729" t="str" cm="1">
        <f t="array" ref="N729">_xlfn.TEXTJOIN(", ", TRUE, _xlfn.UNIQUE(_xlfn.FILTERXML("&lt;t&gt;&lt;s&gt;" &amp; SUBSTITUTE(_xlfn.TEXTJOIN(", ", TRUE, _xlfn.UNIQUE(_xlfn._xlws.FILTER(IFERROR(VLOOKUP(LEFT(_xlfn.TEXTSPLIT(L729, ", "), FIND("-", _xlfn.TEXTSPLIT(L729, ", ")) - 1), Index!$F$8:$G$13, 2, FALSE), ""), IFERROR(VLOOKUP(LEFT(_xlfn.TEXTSPLIT(L729, ", "), FIND("-", _xlfn.TEXTSPLIT(L729, ", ")) - 1), Index!$F$8:$G$13, 2, FALSE), "") &lt;&gt; ""))), ", ", "&lt;/s&gt;&lt;s&gt;") &amp; "&lt;/s&gt;&lt;/t&gt;", "//s[normalize-space()]")))</f>
        <v>Ecological Sustainability, New Business</v>
      </c>
      <c r="O729" t="str" cm="1">
        <f t="array" ref="O729">IFERROR(INDEX(Index!$C$8:$C$58, MATCH(TRUE, ISNUMBER(SEARCH(Index!$C$8:$C$58, Articles_collection_modified!A729)), 0)), "")</f>
        <v>ES-3</v>
      </c>
      <c r="P729" t="str">
        <f>IFERROR(VLOOKUP(LEFT(O729, FIND("-", O729)-1), Index!$F$8:$G$13, 2, FALSE), "Not Found")</f>
        <v>Ecological Sustainability</v>
      </c>
      <c r="Q729" t="str">
        <f>IFERROR(VLOOKUP(O729, Index!$C$8:$D$58, 2, FALSE), "Not Found")</f>
        <v>Sustainable Energy System</v>
      </c>
    </row>
    <row r="730" spans="1:17" x14ac:dyDescent="0.3">
      <c r="A730" t="str">
        <f>LEFT(Articles_collection_modified!A730, FIND(",", Articles_collection_modified!A730) - 1)</f>
        <v>International Mining | Vale and Caterpillar sign new five year global framework deal</v>
      </c>
      <c r="B730" t="str">
        <f>MID(Articles_collection_modified!A730, FIND(",", Articles_collection_modified!A730) + 1, FIND(",", Articles_collection_modified!A730, FIND(",", Articles_collection_modified!A730) + 1) - FIND(",", Articles_collection_modified!A730) - 1)</f>
        <v>https://im-mining.com/2025/02/11/vale-and-caterpillar-sign-new-five-year-global-framework-deal/</v>
      </c>
      <c r="C730" t="str">
        <f>IF(ISNUMBER(FIND(", vol",Articles_collection_modified!A730)), MID(Articles_collection_modified!A730, FIND(", vol", Articles_collection_modified!A730) + 5, FIND(",", Articles_collection_modified!A730, FIND(", vol", Articles_collection_modified!A730) + 5) - FIND(", vol", Articles_collection_modified!A730) - 5), MID(Articles_collection_modified!A730, FIND(",vol", Articles_collection_modified!A730) + 4, FIND(",", Articles_collection_modified!A730, FIND(",vol", Articles_collection_modified!A730) + 4) - FIND(",vol",Articles_collection_modified!A730) - 4))</f>
        <v>8</v>
      </c>
      <c r="D730" t="str">
        <f>IF(ISNUMBER(FIND(", 20", Articles_collection_modified!A730)), MID(Articles_collection_modified!A730, FIND(", 20", Articles_collection_modified!A730) + 2, FIND(",", Articles_collection_modified!A730, FIND(", 20", Articles_collection_modified!A730) + 2) - FIND(", 20", Articles_collection_modified!A730) - 2), MID(Articles_collection_modified!A730, FIND(",20", Articles_collection_modified!A730) + 1, FIND(",", Articles_collection_modified!A730, FIND(",20", Articles_collection_modified!A730) + 1) - FIND(",20", Articles_collection_modified!A730) - 1))</f>
        <v>2025-w07</v>
      </c>
      <c r="E730" t="str">
        <f t="shared" si="22"/>
        <v>2025</v>
      </c>
      <c r="F730" t="str">
        <f t="shared" si="23"/>
        <v>07</v>
      </c>
      <c r="G730" t="str" cm="1">
        <f t="array" ref="G730">_xlfn.TEXTJOIN(", ", TRUE, IF(ISNUMBER(SEARCH(Index!$A$8:$A$22, Articles_collection_modified!A730)), Index!$A$8:$A$22, ""))</f>
        <v>Mobile</v>
      </c>
      <c r="H730" t="str" cm="1">
        <f t="array" ref="H730">IFERROR(INDEX(Index!$A$8:$A$22, MATCH(TRUE, ISNUMBER(SEARCH(Index!$A$8:$A$22, Articles_collection_modified!A730)), 0)), "")</f>
        <v>Mobile</v>
      </c>
      <c r="I730" t="str" cm="1">
        <f t="array" ref="I730">IFERROR(INDEX(Index!$A$3:$A$5, MATCH(TRUE, ISNUMBER(SEARCH(Index!$A$3:$A$5, Articles_collection_modified!A730)), 0)), "")</f>
        <v>SEEP</v>
      </c>
      <c r="J730" t="str" cm="1">
        <f t="array" ref="J730">IFERROR(INDEX(Index!$A$25:$A$69, MATCH(TRUE, ISNUMBER(SEARCH(Index!$A$25:$A$69, Articles_collection_modified!A730)), 0)), "")</f>
        <v>partnership</v>
      </c>
      <c r="K730" t="str" cm="1">
        <f t="array" ref="K730">IFERROR(INDEX(Index!$C$3:$C$5, MATCH(TRUE, ISNUMBER(SEARCH(Index!$C$3:$C$5, Articles_collection_modified!A730)), 0)), "")</f>
        <v>H2</v>
      </c>
      <c r="L730" t="str" cm="1">
        <f t="array" ref="L730">_xlfn.TEXTJOIN(", ", TRUE, IF(ISNUMBER(SEARCH(Index!$C$8:$C$58, Articles_collection_modified!A730)), Index!$C$8:$C$58, ""))</f>
        <v>ES-2, HA-8</v>
      </c>
      <c r="M730" t="str" cm="1">
        <f t="array" ref="M730">_xlfn.TEXTJOIN(", ", TRUE, IFERROR(VLOOKUP(_xlfn.TEXTSPLIT(L730, ", "), Index!$C$8:$D$58, 2, FALSE), ""))</f>
        <v>Enhanced Emission Policy, Sustainable Mining</v>
      </c>
      <c r="N730" t="str" cm="1">
        <f t="array" ref="N730">_xlfn.TEXTJOIN(", ", TRUE, _xlfn.UNIQUE(_xlfn.FILTERXML("&lt;t&gt;&lt;s&gt;" &amp; SUBSTITUTE(_xlfn.TEXTJOIN(", ", TRUE, _xlfn.UNIQUE(_xlfn._xlws.FILTER(IFERROR(VLOOKUP(LEFT(_xlfn.TEXTSPLIT(L730, ", "), FIND("-", _xlfn.TEXTSPLIT(L730, ", ")) - 1), Index!$F$8:$G$13, 2, FALSE), ""), IFERROR(VLOOKUP(LEFT(_xlfn.TEXTSPLIT(L730, ", "), FIND("-", _xlfn.TEXTSPLIT(L730, ", ")) - 1), Index!$F$8:$G$13, 2, FALSE), "") &lt;&gt; ""))), ", ", "&lt;/s&gt;&lt;s&gt;") &amp; "&lt;/s&gt;&lt;/t&gt;", "//s[normalize-space()]")))</f>
        <v>Ecological Sustainability, Hydraulic Applications Ecosystem</v>
      </c>
      <c r="O730" t="str" cm="1">
        <f t="array" ref="O730">IFERROR(INDEX(Index!$C$8:$C$58, MATCH(TRUE, ISNUMBER(SEARCH(Index!$C$8:$C$58, Articles_collection_modified!A730)), 0)), "")</f>
        <v>ES-2</v>
      </c>
      <c r="P730" t="str">
        <f>IFERROR(VLOOKUP(LEFT(O730, FIND("-", O730)-1), Index!$F$8:$G$13, 2, FALSE), "Not Found")</f>
        <v>Ecological Sustainability</v>
      </c>
      <c r="Q730" t="str">
        <f>IFERROR(VLOOKUP(O730, Index!$C$8:$D$58, 2, FALSE), "Not Found")</f>
        <v>Enhanced Emission Policy</v>
      </c>
    </row>
    <row r="731" spans="1:17" x14ac:dyDescent="0.3">
      <c r="A731" t="str">
        <f>LEFT(Articles_collection_modified!A731, FIND(",", Articles_collection_modified!A731) - 1)</f>
        <v>Renewable Lubricants Develops Biodegradable Hydraulic Fluids for Cold Temperatures</v>
      </c>
      <c r="B731" t="str">
        <f>MID(Articles_collection_modified!A731, FIND(",", Articles_collection_modified!A731) + 1, FIND(",", Articles_collection_modified!A731, FIND(",", Articles_collection_modified!A731) + 1) - FIND(",", Articles_collection_modified!A731) - 1)</f>
        <v>https://www.powermotiontech.com/hydraulics/hydraulic-fluids/news/55266304/renewable-lubricants-develops-biodegradable-hydraulic-fluids-for-cold-temperatures</v>
      </c>
      <c r="C731" t="str">
        <f>IF(ISNUMBER(FIND(", vol",Articles_collection_modified!A731)), MID(Articles_collection_modified!A731, FIND(", vol", Articles_collection_modified!A731) + 5, FIND(",", Articles_collection_modified!A731, FIND(", vol", Articles_collection_modified!A731) + 5) - FIND(", vol", Articles_collection_modified!A731) - 5), MID(Articles_collection_modified!A731, FIND(",vol", Articles_collection_modified!A731) + 4, FIND(",", Articles_collection_modified!A731, FIND(",vol", Articles_collection_modified!A731) + 4) - FIND(",vol",Articles_collection_modified!A731) - 4))</f>
        <v>8</v>
      </c>
      <c r="D731" t="str">
        <f>IF(ISNUMBER(FIND(", 20", Articles_collection_modified!A731)), MID(Articles_collection_modified!A731, FIND(", 20", Articles_collection_modified!A731) + 2, FIND(",", Articles_collection_modified!A731, FIND(", 20", Articles_collection_modified!A731) + 2) - FIND(", 20", Articles_collection_modified!A731) - 2), MID(Articles_collection_modified!A731, FIND(",20", Articles_collection_modified!A731) + 1, FIND(",", Articles_collection_modified!A731, FIND(",20", Articles_collection_modified!A731) + 1) - FIND(",20", Articles_collection_modified!A731) - 1))</f>
        <v>2025-w07</v>
      </c>
      <c r="E731" t="str">
        <f t="shared" si="22"/>
        <v>2025</v>
      </c>
      <c r="F731" t="str">
        <f t="shared" si="23"/>
        <v>07</v>
      </c>
      <c r="G731" t="str" cm="1">
        <f t="array" ref="G731">_xlfn.TEXTJOIN(", ", TRUE, IF(ISNUMBER(SEARCH(Index!$A$8:$A$22, Articles_collection_modified!A731)), Index!$A$8:$A$22, ""))</f>
        <v>Hydraulics</v>
      </c>
      <c r="H731" t="str" cm="1">
        <f t="array" ref="H731">IFERROR(INDEX(Index!$A$8:$A$22, MATCH(TRUE, ISNUMBER(SEARCH(Index!$A$8:$A$22, Articles_collection_modified!A731)), 0)), "")</f>
        <v>Hydraulics</v>
      </c>
      <c r="I731" t="str" cm="1">
        <f t="array" ref="I731">IFERROR(INDEX(Index!$A$3:$A$5, MATCH(TRUE, ISNUMBER(SEARCH(Index!$A$3:$A$5, Articles_collection_modified!A731)), 0)), "")</f>
        <v>Technology</v>
      </c>
      <c r="J731" t="str" cm="1">
        <f t="array" ref="J731">IFERROR(INDEX(Index!$A$25:$A$69, MATCH(TRUE, ISNUMBER(SEARCH(Index!$A$25:$A$69, Articles_collection_modified!A731)), 0)), "")</f>
        <v>Materials</v>
      </c>
      <c r="K731" t="str" cm="1">
        <f t="array" ref="K731">IFERROR(INDEX(Index!$C$3:$C$5, MATCH(TRUE, ISNUMBER(SEARCH(Index!$C$3:$C$5, Articles_collection_modified!A731)), 0)), "")</f>
        <v>H1</v>
      </c>
      <c r="L731" t="str" cm="1">
        <f t="array" ref="L731">_xlfn.TEXTJOIN(", ", TRUE, IF(ISNUMBER(SEARCH(Index!$C$8:$C$58, Articles_collection_modified!A731)), Index!$C$8:$C$58, ""))</f>
        <v>ES-5</v>
      </c>
      <c r="M731" t="str" cm="1">
        <f t="array" ref="M731">_xlfn.TEXTJOIN(", ", TRUE, IFERROR(VLOOKUP(_xlfn.TEXTSPLIT(L731, ", "), Index!$C$8:$D$58, 2, FALSE), ""))</f>
        <v>Promoting Biodiversity</v>
      </c>
      <c r="N731" t="str" cm="1">
        <f t="array" ref="N731">_xlfn.TEXTJOIN(", ", TRUE, _xlfn.UNIQUE(_xlfn.FILTERXML("&lt;t&gt;&lt;s&gt;" &amp; SUBSTITUTE(_xlfn.TEXTJOIN(", ", TRUE, _xlfn.UNIQUE(_xlfn._xlws.FILTER(IFERROR(VLOOKUP(LEFT(_xlfn.TEXTSPLIT(L731, ", "), FIND("-", _xlfn.TEXTSPLIT(L731, ", ")) - 1), Index!$F$8:$G$13, 2, FALSE), ""), IFERROR(VLOOKUP(LEFT(_xlfn.TEXTSPLIT(L731, ", "), FIND("-", _xlfn.TEXTSPLIT(L731, ", ")) - 1), Index!$F$8:$G$13, 2, FALSE), "") &lt;&gt; ""))), ", ", "&lt;/s&gt;&lt;s&gt;") &amp; "&lt;/s&gt;&lt;/t&gt;", "//s[normalize-space()]")))</f>
        <v>Ecological Sustainability</v>
      </c>
      <c r="O731" t="str" cm="1">
        <f t="array" ref="O731">IFERROR(INDEX(Index!$C$8:$C$58, MATCH(TRUE, ISNUMBER(SEARCH(Index!$C$8:$C$58, Articles_collection_modified!A731)), 0)), "")</f>
        <v>ES-5</v>
      </c>
      <c r="P731" t="str">
        <f>IFERROR(VLOOKUP(LEFT(O731, FIND("-", O731)-1), Index!$F$8:$G$13, 2, FALSE), "Not Found")</f>
        <v>Ecological Sustainability</v>
      </c>
      <c r="Q731" t="str">
        <f>IFERROR(VLOOKUP(O731, Index!$C$8:$D$58, 2, FALSE), "Not Found")</f>
        <v>Promoting Biodiversity</v>
      </c>
    </row>
    <row r="732" spans="1:17" x14ac:dyDescent="0.3">
      <c r="A732" t="str">
        <f>LEFT(Articles_collection_modified!A732, FIND(",", Articles_collection_modified!A732) - 1)</f>
        <v>Stellantis is working on an EV exhaust system - electrive.com</v>
      </c>
      <c r="B732" t="str">
        <f>MID(Articles_collection_modified!A732, FIND(",", Articles_collection_modified!A732) + 1, FIND(",", Articles_collection_modified!A732, FIND(",", Articles_collection_modified!A732) + 1) - FIND(",", Articles_collection_modified!A732) - 1)</f>
        <v>https://www.electrive.com/2025/02/11/stellantis-is-working-on-an-ev-exhaust-system/</v>
      </c>
      <c r="C732" t="str">
        <f>IF(ISNUMBER(FIND(", vol",Articles_collection_modified!A732)), MID(Articles_collection_modified!A732, FIND(", vol", Articles_collection_modified!A732) + 5, FIND(",", Articles_collection_modified!A732, FIND(", vol", Articles_collection_modified!A732) + 5) - FIND(", vol", Articles_collection_modified!A732) - 5), MID(Articles_collection_modified!A732, FIND(",vol", Articles_collection_modified!A732) + 4, FIND(",", Articles_collection_modified!A732, FIND(",vol", Articles_collection_modified!A732) + 4) - FIND(",vol",Articles_collection_modified!A732) - 4))</f>
        <v>8</v>
      </c>
      <c r="D732" t="str">
        <f>IF(ISNUMBER(FIND(", 20", Articles_collection_modified!A732)), MID(Articles_collection_modified!A732, FIND(", 20", Articles_collection_modified!A732) + 2, FIND(",", Articles_collection_modified!A732, FIND(", 20", Articles_collection_modified!A732) + 2) - FIND(", 20", Articles_collection_modified!A732) - 2), MID(Articles_collection_modified!A732, FIND(",20", Articles_collection_modified!A732) + 1, FIND(",", Articles_collection_modified!A732, FIND(",20", Articles_collection_modified!A732) + 1) - FIND(",20", Articles_collection_modified!A732) - 1))</f>
        <v>2025-w07</v>
      </c>
      <c r="E732" t="str">
        <f t="shared" si="22"/>
        <v>2025</v>
      </c>
      <c r="F732" t="str">
        <f t="shared" si="23"/>
        <v>07</v>
      </c>
      <c r="G732" t="str" cm="1">
        <f t="array" ref="G732">_xlfn.TEXTJOIN(", ", TRUE, IF(ISNUMBER(SEARCH(Index!$A$8:$A$22, Articles_collection_modified!A732)), Index!$A$8:$A$22, ""))</f>
        <v>Battery, Electrification</v>
      </c>
      <c r="H732" t="str" cm="1">
        <f t="array" ref="H732">IFERROR(INDEX(Index!$A$8:$A$22, MATCH(TRUE, ISNUMBER(SEARCH(Index!$A$8:$A$22, Articles_collection_modified!A732)), 0)), "")</f>
        <v>Battery</v>
      </c>
      <c r="I732" t="str" cm="1">
        <f t="array" ref="I732">IFERROR(INDEX(Index!$A$3:$A$5, MATCH(TRUE, ISNUMBER(SEARCH(Index!$A$3:$A$5, Articles_collection_modified!A732)), 0)), "")</f>
        <v>Technology</v>
      </c>
      <c r="J732" t="str" cm="1">
        <f t="array" ref="J732">IFERROR(INDEX(Index!$A$25:$A$69, MATCH(TRUE, ISNUMBER(SEARCH(Index!$A$25:$A$69, Articles_collection_modified!A732)), 0)), "")</f>
        <v>System</v>
      </c>
      <c r="K732" t="str" cm="1">
        <f t="array" ref="K732">IFERROR(INDEX(Index!$C$3:$C$5, MATCH(TRUE, ISNUMBER(SEARCH(Index!$C$3:$C$5, Articles_collection_modified!A732)), 0)), "")</f>
        <v>H2</v>
      </c>
      <c r="L732" t="str" cm="1">
        <f t="array" ref="L732">_xlfn.TEXTJOIN(", ", TRUE, IF(ISNUMBER(SEARCH(Index!$C$8:$C$58, Articles_collection_modified!A732)), Index!$C$8:$C$58, ""))</f>
        <v>ES-2</v>
      </c>
      <c r="M732" t="str" cm="1">
        <f t="array" ref="M732">_xlfn.TEXTJOIN(", ", TRUE, IFERROR(VLOOKUP(_xlfn.TEXTSPLIT(L732, ", "), Index!$C$8:$D$58, 2, FALSE), ""))</f>
        <v>Enhanced Emission Policy</v>
      </c>
      <c r="N732" t="str" cm="1">
        <f t="array" ref="N732">_xlfn.TEXTJOIN(", ", TRUE, _xlfn.UNIQUE(_xlfn.FILTERXML("&lt;t&gt;&lt;s&gt;" &amp; SUBSTITUTE(_xlfn.TEXTJOIN(", ", TRUE, _xlfn.UNIQUE(_xlfn._xlws.FILTER(IFERROR(VLOOKUP(LEFT(_xlfn.TEXTSPLIT(L732, ", "), FIND("-", _xlfn.TEXTSPLIT(L732, ", ")) - 1), Index!$F$8:$G$13, 2, FALSE), ""), IFERROR(VLOOKUP(LEFT(_xlfn.TEXTSPLIT(L732, ", "), FIND("-", _xlfn.TEXTSPLIT(L732, ", ")) - 1), Index!$F$8:$G$13, 2, FALSE), "") &lt;&gt; ""))), ", ", "&lt;/s&gt;&lt;s&gt;") &amp; "&lt;/s&gt;&lt;/t&gt;", "//s[normalize-space()]")))</f>
        <v>Ecological Sustainability</v>
      </c>
      <c r="O732" t="str" cm="1">
        <f t="array" ref="O732">IFERROR(INDEX(Index!$C$8:$C$58, MATCH(TRUE, ISNUMBER(SEARCH(Index!$C$8:$C$58, Articles_collection_modified!A732)), 0)), "")</f>
        <v>ES-2</v>
      </c>
      <c r="P732" t="str">
        <f>IFERROR(VLOOKUP(LEFT(O732, FIND("-", O732)-1), Index!$F$8:$G$13, 2, FALSE), "Not Found")</f>
        <v>Ecological Sustainability</v>
      </c>
      <c r="Q732" t="str">
        <f>IFERROR(VLOOKUP(O732, Index!$C$8:$D$58, 2, FALSE), "Not Found")</f>
        <v>Enhanced Emission Policy</v>
      </c>
    </row>
    <row r="733" spans="1:17" x14ac:dyDescent="0.3">
      <c r="A733" t="str">
        <f>LEFT(Articles_collection_modified!A733, FIND(",", Articles_collection_modified!A733) - 1)</f>
        <v>Whatâ€™s Coming for US Manufacturing in 2025 | NIST</v>
      </c>
      <c r="B733" t="str">
        <f>MID(Articles_collection_modified!A733, FIND(",", Articles_collection_modified!A733) + 1, FIND(",", Articles_collection_modified!A733, FIND(",", Articles_collection_modified!A733) + 1) - FIND(",", Articles_collection_modified!A733) - 1)</f>
        <v>https://www.nist.gov/blogs/manufacturing-innovation-blog/whats-coming-us-manufacturing-2025</v>
      </c>
      <c r="C733" t="str">
        <f>IF(ISNUMBER(FIND(", vol",Articles_collection_modified!A733)), MID(Articles_collection_modified!A733, FIND(", vol", Articles_collection_modified!A733) + 5, FIND(",", Articles_collection_modified!A733, FIND(", vol", Articles_collection_modified!A733) + 5) - FIND(", vol", Articles_collection_modified!A733) - 5), MID(Articles_collection_modified!A733, FIND(",vol", Articles_collection_modified!A733) + 4, FIND(",", Articles_collection_modified!A733, FIND(",vol", Articles_collection_modified!A733) + 4) - FIND(",vol",Articles_collection_modified!A733) - 4))</f>
        <v>8</v>
      </c>
      <c r="D733" t="str">
        <f>IF(ISNUMBER(FIND(", 20", Articles_collection_modified!A733)), MID(Articles_collection_modified!A733, FIND(", 20", Articles_collection_modified!A733) + 2, FIND(",", Articles_collection_modified!A733, FIND(", 20", Articles_collection_modified!A733) + 2) - FIND(", 20", Articles_collection_modified!A733) - 2), MID(Articles_collection_modified!A733, FIND(",20", Articles_collection_modified!A733) + 1, FIND(",", Articles_collection_modified!A733, FIND(",20", Articles_collection_modified!A733) + 1) - FIND(",20", Articles_collection_modified!A733) - 1))</f>
        <v>2025-w08</v>
      </c>
      <c r="E733" t="str">
        <f t="shared" si="22"/>
        <v>2025</v>
      </c>
      <c r="F733" t="str">
        <f t="shared" si="23"/>
        <v>08</v>
      </c>
      <c r="G733" t="str" cm="1">
        <f t="array" ref="G733">_xlfn.TEXTJOIN(", ", TRUE, IF(ISNUMBER(SEARCH(Index!$A$8:$A$22, Articles_collection_modified!A733)), Index!$A$8:$A$22, ""))</f>
        <v>Industrial mfg</v>
      </c>
      <c r="H733" t="str" cm="1">
        <f t="array" ref="H733">IFERROR(INDEX(Index!$A$8:$A$22, MATCH(TRUE, ISNUMBER(SEARCH(Index!$A$8:$A$22, Articles_collection_modified!A733)), 0)), "")</f>
        <v>Industrial mfg</v>
      </c>
      <c r="I733" t="str" cm="1">
        <f t="array" ref="I733">IFERROR(INDEX(Index!$A$3:$A$5, MATCH(TRUE, ISNUMBER(SEARCH(Index!$A$3:$A$5, Articles_collection_modified!A733)), 0)), "")</f>
        <v>SEEP</v>
      </c>
      <c r="J733" t="str" cm="1">
        <f t="array" ref="J733">IFERROR(INDEX(Index!$A$25:$A$69, MATCH(TRUE, ISNUMBER(SEARCH(Index!$A$25:$A$69, Articles_collection_modified!A733)), 0)), "")</f>
        <v>geopolitics</v>
      </c>
      <c r="K733" t="str" cm="1">
        <f t="array" ref="K733">IFERROR(INDEX(Index!$C$3:$C$5, MATCH(TRUE, ISNUMBER(SEARCH(Index!$C$3:$C$5, Articles_collection_modified!A733)), 0)), "")</f>
        <v>H2</v>
      </c>
      <c r="L733" t="str" cm="1">
        <f t="array" ref="L733">_xlfn.TEXTJOIN(", ", TRUE, IF(ISNUMBER(SEARCH(Index!$C$8:$C$58, Articles_collection_modified!A733)), Index!$C$8:$C$58, ""))</f>
        <v>NB-4</v>
      </c>
      <c r="M733" t="str" cm="1">
        <f t="array" ref="M733">_xlfn.TEXTJOIN(", ", TRUE, IFERROR(VLOOKUP(_xlfn.TEXTSPLIT(L733, ", "), Index!$C$8:$D$58, 2, FALSE), ""))</f>
        <v>Geopolitics &amp; Decoupling</v>
      </c>
      <c r="N733" t="str" cm="1">
        <f t="array" ref="N733">_xlfn.TEXTJOIN(", ", TRUE, _xlfn.UNIQUE(_xlfn.FILTERXML("&lt;t&gt;&lt;s&gt;" &amp; SUBSTITUTE(_xlfn.TEXTJOIN(", ", TRUE, _xlfn.UNIQUE(_xlfn._xlws.FILTER(IFERROR(VLOOKUP(LEFT(_xlfn.TEXTSPLIT(L733, ", "), FIND("-", _xlfn.TEXTSPLIT(L733, ", ")) - 1), Index!$F$8:$G$13, 2, FALSE), ""), IFERROR(VLOOKUP(LEFT(_xlfn.TEXTSPLIT(L733, ", "), FIND("-", _xlfn.TEXTSPLIT(L733, ", ")) - 1), Index!$F$8:$G$13, 2, FALSE), "") &lt;&gt; ""))), ", ", "&lt;/s&gt;&lt;s&gt;") &amp; "&lt;/s&gt;&lt;/t&gt;", "//s[normalize-space()]")))</f>
        <v>New Business</v>
      </c>
      <c r="O733" t="str" cm="1">
        <f t="array" ref="O733">IFERROR(INDEX(Index!$C$8:$C$58, MATCH(TRUE, ISNUMBER(SEARCH(Index!$C$8:$C$58, Articles_collection_modified!A733)), 0)), "")</f>
        <v>NB-4</v>
      </c>
      <c r="P733" t="str">
        <f>IFERROR(VLOOKUP(LEFT(O733, FIND("-", O733)-1), Index!$F$8:$G$13, 2, FALSE), "Not Found")</f>
        <v>New Business</v>
      </c>
      <c r="Q733" t="str">
        <f>IFERROR(VLOOKUP(O733, Index!$C$8:$D$58, 2, FALSE), "Not Found")</f>
        <v>Geopolitics &amp; Decoupling</v>
      </c>
    </row>
    <row r="734" spans="1:17" x14ac:dyDescent="0.3">
      <c r="A734" t="str">
        <f>LEFT(Articles_collection_modified!A734, FIND(",", Articles_collection_modified!A734) - 1)</f>
        <v>Trump announces 25% tariffs on all steel and aluminium imports</v>
      </c>
      <c r="B734" t="str">
        <f>MID(Articles_collection_modified!A734, FIND(",", Articles_collection_modified!A734) + 1, FIND(",", Articles_collection_modified!A734, FIND(",", Articles_collection_modified!A734) + 1) - FIND(",", Articles_collection_modified!A734) - 1)</f>
        <v>https://www.bbc.com/news/articles/c360dz384n5o</v>
      </c>
      <c r="C734" t="str">
        <f>IF(ISNUMBER(FIND(", vol",Articles_collection_modified!A734)), MID(Articles_collection_modified!A734, FIND(", vol", Articles_collection_modified!A734) + 5, FIND(",", Articles_collection_modified!A734, FIND(", vol", Articles_collection_modified!A734) + 5) - FIND(", vol", Articles_collection_modified!A734) - 5), MID(Articles_collection_modified!A734, FIND(",vol", Articles_collection_modified!A734) + 4, FIND(",", Articles_collection_modified!A734, FIND(",vol", Articles_collection_modified!A734) + 4) - FIND(",vol",Articles_collection_modified!A734) - 4))</f>
        <v>8</v>
      </c>
      <c r="D734" t="str">
        <f>IF(ISNUMBER(FIND(", 20", Articles_collection_modified!A734)), MID(Articles_collection_modified!A734, FIND(", 20", Articles_collection_modified!A734) + 2, FIND(",", Articles_collection_modified!A734, FIND(", 20", Articles_collection_modified!A734) + 2) - FIND(", 20", Articles_collection_modified!A734) - 2), MID(Articles_collection_modified!A734, FIND(",20", Articles_collection_modified!A734) + 1, FIND(",", Articles_collection_modified!A734, FIND(",20", Articles_collection_modified!A734) + 1) - FIND(",20", Articles_collection_modified!A734) - 1))</f>
        <v>2025-w07</v>
      </c>
      <c r="E734" t="str">
        <f t="shared" si="22"/>
        <v>2025</v>
      </c>
      <c r="F734" t="str">
        <f t="shared" si="23"/>
        <v>07</v>
      </c>
      <c r="G734" t="str" cm="1">
        <f t="array" ref="G734">_xlfn.TEXTJOIN(", ", TRUE, IF(ISNUMBER(SEARCH(Index!$A$8:$A$22, Articles_collection_modified!A734)), Index!$A$8:$A$22, ""))</f>
        <v>Industrial applications</v>
      </c>
      <c r="H734" t="str" cm="1">
        <f t="array" ref="H734">IFERROR(INDEX(Index!$A$8:$A$22, MATCH(TRUE, ISNUMBER(SEARCH(Index!$A$8:$A$22, Articles_collection_modified!A734)), 0)), "")</f>
        <v>Industrial applications</v>
      </c>
      <c r="I734" t="str" cm="1">
        <f t="array" ref="I734">IFERROR(INDEX(Index!$A$3:$A$5, MATCH(TRUE, ISNUMBER(SEARCH(Index!$A$3:$A$5, Articles_collection_modified!A734)), 0)), "")</f>
        <v>SEEP</v>
      </c>
      <c r="J734" t="str" cm="1">
        <f t="array" ref="J734">IFERROR(INDEX(Index!$A$25:$A$69, MATCH(TRUE, ISNUMBER(SEARCH(Index!$A$25:$A$69, Articles_collection_modified!A734)), 0)), "")</f>
        <v>geopolitics</v>
      </c>
      <c r="K734" t="str" cm="1">
        <f t="array" ref="K734">IFERROR(INDEX(Index!$C$3:$C$5, MATCH(TRUE, ISNUMBER(SEARCH(Index!$C$3:$C$5, Articles_collection_modified!A734)), 0)), "")</f>
        <v>H1</v>
      </c>
      <c r="L734" t="str" cm="1">
        <f t="array" ref="L734">_xlfn.TEXTJOIN(", ", TRUE, IF(ISNUMBER(SEARCH(Index!$C$8:$C$58, Articles_collection_modified!A734)), Index!$C$8:$C$58, ""))</f>
        <v>NB-4</v>
      </c>
      <c r="M734" t="str" cm="1">
        <f t="array" ref="M734">_xlfn.TEXTJOIN(", ", TRUE, IFERROR(VLOOKUP(_xlfn.TEXTSPLIT(L734, ", "), Index!$C$8:$D$58, 2, FALSE), ""))</f>
        <v>Geopolitics &amp; Decoupling</v>
      </c>
      <c r="N734" t="str" cm="1">
        <f t="array" ref="N734">_xlfn.TEXTJOIN(", ", TRUE, _xlfn.UNIQUE(_xlfn.FILTERXML("&lt;t&gt;&lt;s&gt;" &amp; SUBSTITUTE(_xlfn.TEXTJOIN(", ", TRUE, _xlfn.UNIQUE(_xlfn._xlws.FILTER(IFERROR(VLOOKUP(LEFT(_xlfn.TEXTSPLIT(L734, ", "), FIND("-", _xlfn.TEXTSPLIT(L734, ", ")) - 1), Index!$F$8:$G$13, 2, FALSE), ""), IFERROR(VLOOKUP(LEFT(_xlfn.TEXTSPLIT(L734, ", "), FIND("-", _xlfn.TEXTSPLIT(L734, ", ")) - 1), Index!$F$8:$G$13, 2, FALSE), "") &lt;&gt; ""))), ", ", "&lt;/s&gt;&lt;s&gt;") &amp; "&lt;/s&gt;&lt;/t&gt;", "//s[normalize-space()]")))</f>
        <v>New Business</v>
      </c>
      <c r="O734" t="str" cm="1">
        <f t="array" ref="O734">IFERROR(INDEX(Index!$C$8:$C$58, MATCH(TRUE, ISNUMBER(SEARCH(Index!$C$8:$C$58, Articles_collection_modified!A734)), 0)), "")</f>
        <v>NB-4</v>
      </c>
      <c r="P734" t="str">
        <f>IFERROR(VLOOKUP(LEFT(O734, FIND("-", O734)-1), Index!$F$8:$G$13, 2, FALSE), "Not Found")</f>
        <v>New Business</v>
      </c>
      <c r="Q734" t="str">
        <f>IFERROR(VLOOKUP(O734, Index!$C$8:$D$58, 2, FALSE), "Not Found")</f>
        <v>Geopolitics &amp; Decoupling</v>
      </c>
    </row>
    <row r="735" spans="1:17" x14ac:dyDescent="0.3">
      <c r="A735" t="str">
        <f>LEFT(Articles_collection_modified!A735, FIND(",", Articles_collection_modified!A735) - 1)</f>
        <v>International Mining | Ok Tedi begins deployment of XCMG diesel-electric drive truck fleet</v>
      </c>
      <c r="B735" t="str">
        <f>MID(Articles_collection_modified!A735, FIND(",", Articles_collection_modified!A735) + 1, FIND(",", Articles_collection_modified!A735, FIND(",", Articles_collection_modified!A735) + 1) - FIND(",", Articles_collection_modified!A735) - 1)</f>
        <v>https://im-mining.com/2025/02/12/ok-tedi-begins-deployment-of-xcmg-diesel-electric-drive-truck-fleet/</v>
      </c>
      <c r="C735" t="str">
        <f>IF(ISNUMBER(FIND(", vol",Articles_collection_modified!A735)), MID(Articles_collection_modified!A735, FIND(", vol", Articles_collection_modified!A735) + 5, FIND(",", Articles_collection_modified!A735, FIND(", vol", Articles_collection_modified!A735) + 5) - FIND(", vol", Articles_collection_modified!A735) - 5), MID(Articles_collection_modified!A735, FIND(",vol", Articles_collection_modified!A735) + 4, FIND(",", Articles_collection_modified!A735, FIND(",vol", Articles_collection_modified!A735) + 4) - FIND(",vol",Articles_collection_modified!A735) - 4))</f>
        <v>8</v>
      </c>
      <c r="D735" t="str">
        <f>IF(ISNUMBER(FIND(", 20", Articles_collection_modified!A735)), MID(Articles_collection_modified!A735, FIND(", 20", Articles_collection_modified!A735) + 2, FIND(",", Articles_collection_modified!A735, FIND(", 20", Articles_collection_modified!A735) + 2) - FIND(", 20", Articles_collection_modified!A735) - 2), MID(Articles_collection_modified!A735, FIND(",20", Articles_collection_modified!A735) + 1, FIND(",", Articles_collection_modified!A735, FIND(",20", Articles_collection_modified!A735) + 1) - FIND(",20", Articles_collection_modified!A735) - 1))</f>
        <v>2025-w07</v>
      </c>
      <c r="E735" t="str">
        <f t="shared" si="22"/>
        <v>2025</v>
      </c>
      <c r="F735" t="str">
        <f t="shared" si="23"/>
        <v>07</v>
      </c>
      <c r="G735" t="str" cm="1">
        <f t="array" ref="G735">_xlfn.TEXTJOIN(", ", TRUE, IF(ISNUMBER(SEARCH(Index!$A$8:$A$22, Articles_collection_modified!A735)), Index!$A$8:$A$22, ""))</f>
        <v>Electrification, Mobile</v>
      </c>
      <c r="H735" t="str" cm="1">
        <f t="array" ref="H735">IFERROR(INDEX(Index!$A$8:$A$22, MATCH(TRUE, ISNUMBER(SEARCH(Index!$A$8:$A$22, Articles_collection_modified!A735)), 0)), "")</f>
        <v>Electrification</v>
      </c>
      <c r="I735" t="str" cm="1">
        <f t="array" ref="I735">IFERROR(INDEX(Index!$A$3:$A$5, MATCH(TRUE, ISNUMBER(SEARCH(Index!$A$3:$A$5, Articles_collection_modified!A735)), 0)), "")</f>
        <v>SEEP</v>
      </c>
      <c r="J735" t="str" cm="1">
        <f t="array" ref="J735">IFERROR(INDEX(Index!$A$25:$A$69, MATCH(TRUE, ISNUMBER(SEARCH(Index!$A$25:$A$69, Articles_collection_modified!A735)), 0)), "")</f>
        <v>market development</v>
      </c>
      <c r="K735" t="str" cm="1">
        <f t="array" ref="K735">IFERROR(INDEX(Index!$C$3:$C$5, MATCH(TRUE, ISNUMBER(SEARCH(Index!$C$3:$C$5, Articles_collection_modified!A735)), 0)), "")</f>
        <v>H1</v>
      </c>
      <c r="L735" t="str" cm="1">
        <f t="array" ref="L735">_xlfn.TEXTJOIN(", ", TRUE, IF(ISNUMBER(SEARCH(Index!$C$8:$C$58, Articles_collection_modified!A735)), Index!$C$8:$C$58, ""))</f>
        <v>ES-2, HA-8</v>
      </c>
      <c r="M735" t="str" cm="1">
        <f t="array" ref="M735">_xlfn.TEXTJOIN(", ", TRUE, IFERROR(VLOOKUP(_xlfn.TEXTSPLIT(L735, ", "), Index!$C$8:$D$58, 2, FALSE), ""))</f>
        <v>Enhanced Emission Policy, Sustainable Mining</v>
      </c>
      <c r="N735" t="str" cm="1">
        <f t="array" ref="N735">_xlfn.TEXTJOIN(", ", TRUE, _xlfn.UNIQUE(_xlfn.FILTERXML("&lt;t&gt;&lt;s&gt;" &amp; SUBSTITUTE(_xlfn.TEXTJOIN(", ", TRUE, _xlfn.UNIQUE(_xlfn._xlws.FILTER(IFERROR(VLOOKUP(LEFT(_xlfn.TEXTSPLIT(L735, ", "), FIND("-", _xlfn.TEXTSPLIT(L735, ", ")) - 1), Index!$F$8:$G$13, 2, FALSE), ""), IFERROR(VLOOKUP(LEFT(_xlfn.TEXTSPLIT(L735, ", "), FIND("-", _xlfn.TEXTSPLIT(L735, ", ")) - 1), Index!$F$8:$G$13, 2, FALSE), "") &lt;&gt; ""))), ", ", "&lt;/s&gt;&lt;s&gt;") &amp; "&lt;/s&gt;&lt;/t&gt;", "//s[normalize-space()]")))</f>
        <v>Ecological Sustainability, Hydraulic Applications Ecosystem</v>
      </c>
      <c r="O735" t="str" cm="1">
        <f t="array" ref="O735">IFERROR(INDEX(Index!$C$8:$C$58, MATCH(TRUE, ISNUMBER(SEARCH(Index!$C$8:$C$58, Articles_collection_modified!A735)), 0)), "")</f>
        <v>ES-2</v>
      </c>
      <c r="P735" t="str">
        <f>IFERROR(VLOOKUP(LEFT(O735, FIND("-", O735)-1), Index!$F$8:$G$13, 2, FALSE), "Not Found")</f>
        <v>Ecological Sustainability</v>
      </c>
      <c r="Q735" t="str">
        <f>IFERROR(VLOOKUP(O735, Index!$C$8:$D$58, 2, FALSE), "Not Found")</f>
        <v>Enhanced Emission Policy</v>
      </c>
    </row>
    <row r="736" spans="1:17" x14ac:dyDescent="0.3">
      <c r="A736" t="str">
        <f>LEFT(Articles_collection_modified!A736, FIND(",", Articles_collection_modified!A736) - 1)</f>
        <v>Neuer Winkelsensor fÃ¼r mobile Arbeitsmaschinen</v>
      </c>
      <c r="B736" t="str">
        <f>MID(Articles_collection_modified!A736, FIND(",", Articles_collection_modified!A736) + 1, FIND(",", Articles_collection_modified!A736, FIND(",", Articles_collection_modified!A736) + 1) - FIND(",", Articles_collection_modified!A736) - 1)</f>
        <v>https://www.oup-fluidtechnik.de/neuer-winkelsensor-fuer-mobile-arbeitsmaschinen/</v>
      </c>
      <c r="C736" t="str">
        <f>IF(ISNUMBER(FIND(", vol",Articles_collection_modified!A736)), MID(Articles_collection_modified!A736, FIND(", vol", Articles_collection_modified!A736) + 5, FIND(",", Articles_collection_modified!A736, FIND(", vol", Articles_collection_modified!A736) + 5) - FIND(", vol", Articles_collection_modified!A736) - 5), MID(Articles_collection_modified!A736, FIND(",vol", Articles_collection_modified!A736) + 4, FIND(",", Articles_collection_modified!A736, FIND(",vol", Articles_collection_modified!A736) + 4) - FIND(",vol",Articles_collection_modified!A736) - 4))</f>
        <v>8</v>
      </c>
      <c r="D736" t="str">
        <f>IF(ISNUMBER(FIND(", 20", Articles_collection_modified!A736)), MID(Articles_collection_modified!A736, FIND(", 20", Articles_collection_modified!A736) + 2, FIND(",", Articles_collection_modified!A736, FIND(", 20", Articles_collection_modified!A736) + 2) - FIND(", 20", Articles_collection_modified!A736) - 2), MID(Articles_collection_modified!A736, FIND(",20", Articles_collection_modified!A736) + 1, FIND(",", Articles_collection_modified!A736, FIND(",20", Articles_collection_modified!A736) + 1) - FIND(",20", Articles_collection_modified!A736) - 1))</f>
        <v>2025-w07</v>
      </c>
      <c r="E736" t="str">
        <f t="shared" si="22"/>
        <v>2025</v>
      </c>
      <c r="F736" t="str">
        <f t="shared" si="23"/>
        <v>07</v>
      </c>
      <c r="G736" t="str" cm="1">
        <f t="array" ref="G736">_xlfn.TEXTJOIN(", ", TRUE, IF(ISNUMBER(SEARCH(Index!$A$8:$A$22, Articles_collection_modified!A736)), Index!$A$8:$A$22, ""))</f>
        <v>Mobile, Sensors</v>
      </c>
      <c r="H736" t="str" cm="1">
        <f t="array" ref="H736">IFERROR(INDEX(Index!$A$8:$A$22, MATCH(TRUE, ISNUMBER(SEARCH(Index!$A$8:$A$22, Articles_collection_modified!A736)), 0)), "")</f>
        <v>Mobile</v>
      </c>
      <c r="I736" t="str" cm="1">
        <f t="array" ref="I736">IFERROR(INDEX(Index!$A$3:$A$5, MATCH(TRUE, ISNUMBER(SEARCH(Index!$A$3:$A$5, Articles_collection_modified!A736)), 0)), "")</f>
        <v>product release</v>
      </c>
      <c r="J736" t="str" cm="1">
        <f t="array" ref="J736">IFERROR(INDEX(Index!$A$25:$A$69, MATCH(TRUE, ISNUMBER(SEARCH(Index!$A$25:$A$69, Articles_collection_modified!A736)), 0)), "")</f>
        <v/>
      </c>
      <c r="K736" t="str" cm="1">
        <f t="array" ref="K736">IFERROR(INDEX(Index!$C$3:$C$5, MATCH(TRUE, ISNUMBER(SEARCH(Index!$C$3:$C$5, Articles_collection_modified!A736)), 0)), "")</f>
        <v>H1</v>
      </c>
      <c r="L736" t="str" cm="1">
        <f t="array" ref="L736">_xlfn.TEXTJOIN(", ", TRUE, IF(ISNUMBER(SEARCH(Index!$C$8:$C$58, Articles_collection_modified!A736)), Index!$C$8:$C$58, ""))</f>
        <v/>
      </c>
      <c r="M736" t="str" cm="1">
        <f t="array" ref="M736">_xlfn.TEXTJOIN(", ", TRUE, IFERROR(VLOOKUP(_xlfn.TEXTSPLIT(L736, ", "), Index!$C$8:$D$58, 2, FALSE), ""))</f>
        <v/>
      </c>
      <c r="N736" t="e" cm="1" vm="1">
        <f t="array" ref="N736">_xlfn.TEXTJOIN(", ", TRUE, _xlfn.UNIQUE(_xlfn.FILTERXML("&lt;t&gt;&lt;s&gt;" &amp; SUBSTITUTE(_xlfn.TEXTJOIN(", ", TRUE, _xlfn.UNIQUE(_xlfn._xlws.FILTER(IFERROR(VLOOKUP(LEFT(_xlfn.TEXTSPLIT(L736, ", "), FIND("-", _xlfn.TEXTSPLIT(L736, ", ")) - 1), Index!$F$8:$G$13, 2, FALSE), ""), IFERROR(VLOOKUP(LEFT(_xlfn.TEXTSPLIT(L736, ", "), FIND("-", _xlfn.TEXTSPLIT(L736, ", ")) - 1), Index!$F$8:$G$13, 2, FALSE), "") &lt;&gt; ""))), ", ", "&lt;/s&gt;&lt;s&gt;") &amp; "&lt;/s&gt;&lt;/t&gt;", "//s[normalize-space()]")))</f>
        <v>#VALUE!</v>
      </c>
      <c r="O736" t="str" cm="1">
        <f t="array" ref="O736">IFERROR(INDEX(Index!$C$8:$C$58, MATCH(TRUE, ISNUMBER(SEARCH(Index!$C$8:$C$58, Articles_collection_modified!A736)), 0)), "")</f>
        <v/>
      </c>
      <c r="P736" t="str">
        <f>IFERROR(VLOOKUP(LEFT(O736, FIND("-", O736)-1), Index!$F$8:$G$13, 2, FALSE), "Not Found")</f>
        <v>Not Found</v>
      </c>
      <c r="Q736" t="str">
        <f>IFERROR(VLOOKUP(O736, Index!$C$8:$D$58, 2, FALSE), "Not Found")</f>
        <v>Not Found</v>
      </c>
    </row>
    <row r="737" spans="1:17" x14ac:dyDescent="0.3">
      <c r="A737" t="str">
        <f>LEFT(Articles_collection_modified!A737, FIND(",", Articles_collection_modified!A737) - 1)</f>
        <v>Siemens Energy boss stresses 21.5MW turbine is test unit</v>
      </c>
      <c r="B737" t="str">
        <f>MID(Articles_collection_modified!A737, FIND(",", Articles_collection_modified!A737) + 1, FIND(",", Articles_collection_modified!A737, FIND(",", Articles_collection_modified!A737) + 1) - FIND(",", Articles_collection_modified!A737) - 1)</f>
        <v>https://renews.biz/98737/siemens-gamesa-yet-to-decide-on-commercial-plan-for-215mw-turbine/</v>
      </c>
      <c r="C737" t="str">
        <f>IF(ISNUMBER(FIND(", vol",Articles_collection_modified!A737)), MID(Articles_collection_modified!A737, FIND(", vol", Articles_collection_modified!A737) + 5, FIND(",", Articles_collection_modified!A737, FIND(", vol", Articles_collection_modified!A737) + 5) - FIND(", vol", Articles_collection_modified!A737) - 5), MID(Articles_collection_modified!A737, FIND(",vol", Articles_collection_modified!A737) + 4, FIND(",", Articles_collection_modified!A737, FIND(",vol", Articles_collection_modified!A737) + 4) - FIND(",vol",Articles_collection_modified!A737) - 4))</f>
        <v>8</v>
      </c>
      <c r="D737" t="str">
        <f>IF(ISNUMBER(FIND(", 20", Articles_collection_modified!A737)), MID(Articles_collection_modified!A737, FIND(", 20", Articles_collection_modified!A737) + 2, FIND(",", Articles_collection_modified!A737, FIND(", 20", Articles_collection_modified!A737) + 2) - FIND(", 20", Articles_collection_modified!A737) - 2), MID(Articles_collection_modified!A737, FIND(",20", Articles_collection_modified!A737) + 1, FIND(",", Articles_collection_modified!A737, FIND(",20", Articles_collection_modified!A737) + 1) - FIND(",20", Articles_collection_modified!A737) - 1))</f>
        <v>2025-w07</v>
      </c>
      <c r="E737" t="str">
        <f t="shared" si="22"/>
        <v>2025</v>
      </c>
      <c r="F737" t="str">
        <f t="shared" si="23"/>
        <v>07</v>
      </c>
      <c r="G737" t="str" cm="1">
        <f t="array" ref="G737">_xlfn.TEXTJOIN(", ", TRUE, IF(ISNUMBER(SEARCH(Index!$A$8:$A$22, Articles_collection_modified!A737)), Index!$A$8:$A$22, ""))</f>
        <v>Industrial applications</v>
      </c>
      <c r="H737" t="str" cm="1">
        <f t="array" ref="H737">IFERROR(INDEX(Index!$A$8:$A$22, MATCH(TRUE, ISNUMBER(SEARCH(Index!$A$8:$A$22, Articles_collection_modified!A737)), 0)), "")</f>
        <v>Industrial applications</v>
      </c>
      <c r="I737" t="str" cm="1">
        <f t="array" ref="I737">IFERROR(INDEX(Index!$A$3:$A$5, MATCH(TRUE, ISNUMBER(SEARCH(Index!$A$3:$A$5, Articles_collection_modified!A737)), 0)), "")</f>
        <v>Technology</v>
      </c>
      <c r="J737" t="str" cm="1">
        <f t="array" ref="J737">IFERROR(INDEX(Index!$A$25:$A$69, MATCH(TRUE, ISNUMBER(SEARCH(Index!$A$25:$A$69, Articles_collection_modified!A737)), 0)), "")</f>
        <v>Prototype</v>
      </c>
      <c r="K737" t="str" cm="1">
        <f t="array" ref="K737">IFERROR(INDEX(Index!$C$3:$C$5, MATCH(TRUE, ISNUMBER(SEARCH(Index!$C$3:$C$5, Articles_collection_modified!A737)), 0)), "")</f>
        <v>H2</v>
      </c>
      <c r="L737" t="str" cm="1">
        <f t="array" ref="L737">_xlfn.TEXTJOIN(", ", TRUE, IF(ISNUMBER(SEARCH(Index!$C$8:$C$58, Articles_collection_modified!A737)), Index!$C$8:$C$58, ""))</f>
        <v>ES-3, NB-6</v>
      </c>
      <c r="M737" t="str" cm="1">
        <f t="array" ref="M737">_xlfn.TEXTJOIN(", ", TRUE, IFERROR(VLOOKUP(_xlfn.TEXTSPLIT(L737, ", "), Index!$C$8:$D$58, 2, FALSE), ""))</f>
        <v>Sustainable Energy System, Green Energy System</v>
      </c>
      <c r="N737" t="str" cm="1">
        <f t="array" ref="N737">_xlfn.TEXTJOIN(", ", TRUE, _xlfn.UNIQUE(_xlfn.FILTERXML("&lt;t&gt;&lt;s&gt;" &amp; SUBSTITUTE(_xlfn.TEXTJOIN(", ", TRUE, _xlfn.UNIQUE(_xlfn._xlws.FILTER(IFERROR(VLOOKUP(LEFT(_xlfn.TEXTSPLIT(L737, ", "), FIND("-", _xlfn.TEXTSPLIT(L737, ", ")) - 1), Index!$F$8:$G$13, 2, FALSE), ""), IFERROR(VLOOKUP(LEFT(_xlfn.TEXTSPLIT(L737, ", "), FIND("-", _xlfn.TEXTSPLIT(L737, ", ")) - 1), Index!$F$8:$G$13, 2, FALSE), "") &lt;&gt; ""))), ", ", "&lt;/s&gt;&lt;s&gt;") &amp; "&lt;/s&gt;&lt;/t&gt;", "//s[normalize-space()]")))</f>
        <v>Ecological Sustainability, New Business</v>
      </c>
      <c r="O737" t="str" cm="1">
        <f t="array" ref="O737">IFERROR(INDEX(Index!$C$8:$C$58, MATCH(TRUE, ISNUMBER(SEARCH(Index!$C$8:$C$58, Articles_collection_modified!A737)), 0)), "")</f>
        <v>ES-3</v>
      </c>
      <c r="P737" t="str">
        <f>IFERROR(VLOOKUP(LEFT(O737, FIND("-", O737)-1), Index!$F$8:$G$13, 2, FALSE), "Not Found")</f>
        <v>Ecological Sustainability</v>
      </c>
      <c r="Q737" t="str">
        <f>IFERROR(VLOOKUP(O737, Index!$C$8:$D$58, 2, FALSE), "Not Found")</f>
        <v>Sustainable Energy System</v>
      </c>
    </row>
    <row r="738" spans="1:17" x14ac:dyDescent="0.3">
      <c r="A738" t="str">
        <f>LEFT(Articles_collection_modified!A738, FIND(",", Articles_collection_modified!A738) - 1)</f>
        <v>Case IH releases new Farmall C tractor models | Industrial Vehicle Technology International</v>
      </c>
      <c r="B738" t="str">
        <f>MID(Articles_collection_modified!A738, FIND(",", Articles_collection_modified!A738) + 1, FIND(",", Articles_collection_modified!A738, FIND(",", Articles_collection_modified!A738) + 1) - FIND(",", Articles_collection_modified!A738) - 1)</f>
        <v>https://www.ivtinternational.com/news/agriculture/case-ih-releases-new-farmall-c-tractor-models.html</v>
      </c>
      <c r="C738" t="str">
        <f>IF(ISNUMBER(FIND(", vol",Articles_collection_modified!A738)), MID(Articles_collection_modified!A738, FIND(", vol", Articles_collection_modified!A738) + 5, FIND(",", Articles_collection_modified!A738, FIND(", vol", Articles_collection_modified!A738) + 5) - FIND(", vol", Articles_collection_modified!A738) - 5), MID(Articles_collection_modified!A738, FIND(",vol", Articles_collection_modified!A738) + 4, FIND(",", Articles_collection_modified!A738, FIND(",vol", Articles_collection_modified!A738) + 4) - FIND(",vol",Articles_collection_modified!A738) - 4))</f>
        <v>8</v>
      </c>
      <c r="D738" t="str">
        <f>IF(ISNUMBER(FIND(", 20", Articles_collection_modified!A738)), MID(Articles_collection_modified!A738, FIND(", 20", Articles_collection_modified!A738) + 2, FIND(",", Articles_collection_modified!A738, FIND(", 20", Articles_collection_modified!A738) + 2) - FIND(", 20", Articles_collection_modified!A738) - 2), MID(Articles_collection_modified!A738, FIND(",20", Articles_collection_modified!A738) + 1, FIND(",", Articles_collection_modified!A738, FIND(",20", Articles_collection_modified!A738) + 1) - FIND(",20", Articles_collection_modified!A738) - 1))</f>
        <v>2025-w07</v>
      </c>
      <c r="E738" t="str">
        <f t="shared" si="22"/>
        <v>2025</v>
      </c>
      <c r="F738" t="str">
        <f t="shared" si="23"/>
        <v>07</v>
      </c>
      <c r="G738" t="str" cm="1">
        <f t="array" ref="G738">_xlfn.TEXTJOIN(", ", TRUE, IF(ISNUMBER(SEARCH(Index!$A$8:$A$22, Articles_collection_modified!A738)), Index!$A$8:$A$22, ""))</f>
        <v>Mobile</v>
      </c>
      <c r="H738" t="str" cm="1">
        <f t="array" ref="H738">IFERROR(INDEX(Index!$A$8:$A$22, MATCH(TRUE, ISNUMBER(SEARCH(Index!$A$8:$A$22, Articles_collection_modified!A738)), 0)), "")</f>
        <v>Mobile</v>
      </c>
      <c r="I738" t="str" cm="1">
        <f t="array" ref="I738">IFERROR(INDEX(Index!$A$3:$A$5, MATCH(TRUE, ISNUMBER(SEARCH(Index!$A$3:$A$5, Articles_collection_modified!A738)), 0)), "")</f>
        <v>product release</v>
      </c>
      <c r="J738" t="str" cm="1">
        <f t="array" ref="J738">IFERROR(INDEX(Index!$A$25:$A$69, MATCH(TRUE, ISNUMBER(SEARCH(Index!$A$25:$A$69, Articles_collection_modified!A738)), 0)), "")</f>
        <v>System</v>
      </c>
      <c r="K738" t="str" cm="1">
        <f t="array" ref="K738">IFERROR(INDEX(Index!$C$3:$C$5, MATCH(TRUE, ISNUMBER(SEARCH(Index!$C$3:$C$5, Articles_collection_modified!A738)), 0)), "")</f>
        <v>H1</v>
      </c>
      <c r="L738" t="str" cm="1">
        <f t="array" ref="L738">_xlfn.TEXTJOIN(", ", TRUE, IF(ISNUMBER(SEARCH(Index!$C$8:$C$58, Articles_collection_modified!A738)), Index!$C$8:$C$58, ""))</f>
        <v>HA-3</v>
      </c>
      <c r="M738" t="str" cm="1">
        <f t="array" ref="M738">_xlfn.TEXTJOIN(", ", TRUE, IFERROR(VLOOKUP(_xlfn.TEXTSPLIT(L738, ", "), Index!$C$8:$D$58, 2, FALSE), ""))</f>
        <v>Smart Farming</v>
      </c>
      <c r="N738" t="str" cm="1">
        <f t="array" ref="N738">_xlfn.TEXTJOIN(", ", TRUE, _xlfn.UNIQUE(_xlfn.FILTERXML("&lt;t&gt;&lt;s&gt;" &amp; SUBSTITUTE(_xlfn.TEXTJOIN(", ", TRUE, _xlfn.UNIQUE(_xlfn._xlws.FILTER(IFERROR(VLOOKUP(LEFT(_xlfn.TEXTSPLIT(L738, ", "), FIND("-", _xlfn.TEXTSPLIT(L738, ", ")) - 1), Index!$F$8:$G$13, 2, FALSE), ""), IFERROR(VLOOKUP(LEFT(_xlfn.TEXTSPLIT(L738, ", "), FIND("-", _xlfn.TEXTSPLIT(L738, ", ")) - 1), Index!$F$8:$G$13, 2, FALSE), "") &lt;&gt; ""))), ", ", "&lt;/s&gt;&lt;s&gt;") &amp; "&lt;/s&gt;&lt;/t&gt;", "//s[normalize-space()]")))</f>
        <v>Hydraulic Applications Ecosystem</v>
      </c>
      <c r="O738" t="str" cm="1">
        <f t="array" ref="O738">IFERROR(INDEX(Index!$C$8:$C$58, MATCH(TRUE, ISNUMBER(SEARCH(Index!$C$8:$C$58, Articles_collection_modified!A738)), 0)), "")</f>
        <v>HA-3</v>
      </c>
      <c r="P738" t="str">
        <f>IFERROR(VLOOKUP(LEFT(O738, FIND("-", O738)-1), Index!$F$8:$G$13, 2, FALSE), "Not Found")</f>
        <v>Hydraulic Applications Ecosystem</v>
      </c>
      <c r="Q738" t="str">
        <f>IFERROR(VLOOKUP(O738, Index!$C$8:$D$58, 2, FALSE), "Not Found")</f>
        <v>Smart Farming</v>
      </c>
    </row>
    <row r="739" spans="1:17" x14ac:dyDescent="0.3">
      <c r="A739" t="str">
        <f>LEFT(Articles_collection_modified!A739, FIND(",", Articles_collection_modified!A739) - 1)</f>
        <v>Solaris delivers 37 hydrogen buses to Italy - electrive.com</v>
      </c>
      <c r="B739" t="str">
        <f>MID(Articles_collection_modified!A739, FIND(",", Articles_collection_modified!A739) + 1, FIND(",", Articles_collection_modified!A739, FIND(",", Articles_collection_modified!A739) + 1) - FIND(",", Articles_collection_modified!A739) - 1)</f>
        <v>https://www.electrive.com/2025/02/12/solaris-delivers-37-hydrogen-buses-to-italy/</v>
      </c>
      <c r="C739" t="str">
        <f>IF(ISNUMBER(FIND(", vol",Articles_collection_modified!A739)), MID(Articles_collection_modified!A739, FIND(", vol", Articles_collection_modified!A739) + 5, FIND(",", Articles_collection_modified!A739, FIND(", vol", Articles_collection_modified!A739) + 5) - FIND(", vol", Articles_collection_modified!A739) - 5), MID(Articles_collection_modified!A739, FIND(",vol", Articles_collection_modified!A739) + 4, FIND(",", Articles_collection_modified!A739, FIND(",vol", Articles_collection_modified!A739) + 4) - FIND(",vol",Articles_collection_modified!A739) - 4))</f>
        <v>8</v>
      </c>
      <c r="D739" t="str">
        <f>IF(ISNUMBER(FIND(", 20", Articles_collection_modified!A739)), MID(Articles_collection_modified!A739, FIND(", 20", Articles_collection_modified!A739) + 2, FIND(",", Articles_collection_modified!A739, FIND(", 20", Articles_collection_modified!A739) + 2) - FIND(", 20", Articles_collection_modified!A739) - 2), MID(Articles_collection_modified!A739, FIND(",20", Articles_collection_modified!A739) + 1, FIND(",", Articles_collection_modified!A739, FIND(",20", Articles_collection_modified!A739) + 1) - FIND(",20", Articles_collection_modified!A739) - 1))</f>
        <v>2025-w07</v>
      </c>
      <c r="E739" t="str">
        <f t="shared" si="22"/>
        <v>2025</v>
      </c>
      <c r="F739" t="str">
        <f t="shared" si="23"/>
        <v>07</v>
      </c>
      <c r="G739" t="str" cm="1">
        <f t="array" ref="G739">_xlfn.TEXTJOIN(", ", TRUE, IF(ISNUMBER(SEARCH(Index!$A$8:$A$22, Articles_collection_modified!A739)), Index!$A$8:$A$22, ""))</f>
        <v>Mobile</v>
      </c>
      <c r="H739" t="str" cm="1">
        <f t="array" ref="H739">IFERROR(INDEX(Index!$A$8:$A$22, MATCH(TRUE, ISNUMBER(SEARCH(Index!$A$8:$A$22, Articles_collection_modified!A739)), 0)), "")</f>
        <v>Mobile</v>
      </c>
      <c r="I739" t="str" cm="1">
        <f t="array" ref="I739">IFERROR(INDEX(Index!$A$3:$A$5, MATCH(TRUE, ISNUMBER(SEARCH(Index!$A$3:$A$5, Articles_collection_modified!A739)), 0)), "")</f>
        <v>SEEP</v>
      </c>
      <c r="J739" t="str" cm="1">
        <f t="array" ref="J739">IFERROR(INDEX(Index!$A$25:$A$69, MATCH(TRUE, ISNUMBER(SEARCH(Index!$A$25:$A$69, Articles_collection_modified!A739)), 0)), "")</f>
        <v>market development</v>
      </c>
      <c r="K739" t="str" cm="1">
        <f t="array" ref="K739">IFERROR(INDEX(Index!$C$3:$C$5, MATCH(TRUE, ISNUMBER(SEARCH(Index!$C$3:$C$5, Articles_collection_modified!A739)), 0)), "")</f>
        <v>H1</v>
      </c>
      <c r="L739" t="str" cm="1">
        <f t="array" ref="L739">_xlfn.TEXTJOIN(", ", TRUE, IF(ISNUMBER(SEARCH(Index!$C$8:$C$58, Articles_collection_modified!A739)), Index!$C$8:$C$58, ""))</f>
        <v>ES-1, ES-2</v>
      </c>
      <c r="M739" t="str" cm="1">
        <f t="array" ref="M739">_xlfn.TEXTJOIN(", ", TRUE, IFERROR(VLOOKUP(_xlfn.TEXTSPLIT(L739, ", "), Index!$C$8:$D$58, 2, FALSE), ""))</f>
        <v>Green Cities, Enhanced Emission Policy</v>
      </c>
      <c r="N739" t="str" cm="1">
        <f t="array" ref="N739">_xlfn.TEXTJOIN(", ", TRUE, _xlfn.UNIQUE(_xlfn.FILTERXML("&lt;t&gt;&lt;s&gt;" &amp; SUBSTITUTE(_xlfn.TEXTJOIN(", ", TRUE, _xlfn.UNIQUE(_xlfn._xlws.FILTER(IFERROR(VLOOKUP(LEFT(_xlfn.TEXTSPLIT(L739, ", "), FIND("-", _xlfn.TEXTSPLIT(L739, ", ")) - 1), Index!$F$8:$G$13, 2, FALSE), ""), IFERROR(VLOOKUP(LEFT(_xlfn.TEXTSPLIT(L739, ", "), FIND("-", _xlfn.TEXTSPLIT(L739, ", ")) - 1), Index!$F$8:$G$13, 2, FALSE), "") &lt;&gt; ""))), ", ", "&lt;/s&gt;&lt;s&gt;") &amp; "&lt;/s&gt;&lt;/t&gt;", "//s[normalize-space()]")))</f>
        <v>Ecological Sustainability</v>
      </c>
      <c r="O739" t="str" cm="1">
        <f t="array" ref="O739">IFERROR(INDEX(Index!$C$8:$C$58, MATCH(TRUE, ISNUMBER(SEARCH(Index!$C$8:$C$58, Articles_collection_modified!A739)), 0)), "")</f>
        <v>ES-1</v>
      </c>
      <c r="P739" t="str">
        <f>IFERROR(VLOOKUP(LEFT(O739, FIND("-", O739)-1), Index!$F$8:$G$13, 2, FALSE), "Not Found")</f>
        <v>Ecological Sustainability</v>
      </c>
      <c r="Q739" t="str">
        <f>IFERROR(VLOOKUP(O739, Index!$C$8:$D$58, 2, FALSE), "Not Found")</f>
        <v>Green Cities</v>
      </c>
    </row>
    <row r="740" spans="1:17" x14ac:dyDescent="0.3">
      <c r="A740" t="str">
        <f>LEFT(Articles_collection_modified!A740, FIND(",", Articles_collection_modified!A740) - 1)</f>
        <v>Wireless IO-Link is â€˜easiest wayâ€™ to make sensors and actuators cable-free - Drives&amp;Controls</v>
      </c>
      <c r="B740" t="str">
        <f>MID(Articles_collection_modified!A740, FIND(",", Articles_collection_modified!A740) + 1, FIND(",", Articles_collection_modified!A740, FIND(",", Articles_collection_modified!A740) + 1) - FIND(",", Articles_collection_modified!A740) - 1)</f>
        <v>https://drivesncontrols.com/wireless-io-link-is-easiest-way-to-make-sensors-and-actuators-cable-free/?utm_source=rss&amp;utm_medium=rss&amp;utm_campaign=wireless-io-link-is-easiest-way-to-make-sensors-and-actuators-cable-free</v>
      </c>
      <c r="C740" t="str">
        <f>IF(ISNUMBER(FIND(", vol",Articles_collection_modified!A740)), MID(Articles_collection_modified!A740, FIND(", vol", Articles_collection_modified!A740) + 5, FIND(",", Articles_collection_modified!A740, FIND(", vol", Articles_collection_modified!A740) + 5) - FIND(", vol", Articles_collection_modified!A740) - 5), MID(Articles_collection_modified!A740, FIND(",vol", Articles_collection_modified!A740) + 4, FIND(",", Articles_collection_modified!A740, FIND(",vol", Articles_collection_modified!A740) + 4) - FIND(",vol",Articles_collection_modified!A740) - 4))</f>
        <v>8</v>
      </c>
      <c r="D740" t="str">
        <f>IF(ISNUMBER(FIND(", 20", Articles_collection_modified!A740)), MID(Articles_collection_modified!A740, FIND(", 20", Articles_collection_modified!A740) + 2, FIND(",", Articles_collection_modified!A740, FIND(", 20", Articles_collection_modified!A740) + 2) - FIND(", 20", Articles_collection_modified!A740) - 2), MID(Articles_collection_modified!A740, FIND(",20", Articles_collection_modified!A740) + 1, FIND(",", Articles_collection_modified!A740, FIND(",20", Articles_collection_modified!A740) + 1) - FIND(",20", Articles_collection_modified!A740) - 1))</f>
        <v>2025-w07</v>
      </c>
      <c r="E740" t="str">
        <f t="shared" si="22"/>
        <v>2025</v>
      </c>
      <c r="F740" t="str">
        <f t="shared" si="23"/>
        <v>07</v>
      </c>
      <c r="G740" t="str" cm="1">
        <f t="array" ref="G740">_xlfn.TEXTJOIN(", ", TRUE, IF(ISNUMBER(SEARCH(Index!$A$8:$A$22, Articles_collection_modified!A740)), Index!$A$8:$A$22, ""))</f>
        <v>Industrial mfg, Sensors</v>
      </c>
      <c r="H740" t="str" cm="1">
        <f t="array" ref="H740">IFERROR(INDEX(Index!$A$8:$A$22, MATCH(TRUE, ISNUMBER(SEARCH(Index!$A$8:$A$22, Articles_collection_modified!A740)), 0)), "")</f>
        <v>Industrial mfg</v>
      </c>
      <c r="I740" t="str" cm="1">
        <f t="array" ref="I740">IFERROR(INDEX(Index!$A$3:$A$5, MATCH(TRUE, ISNUMBER(SEARCH(Index!$A$3:$A$5, Articles_collection_modified!A740)), 0)), "")</f>
        <v>product release</v>
      </c>
      <c r="J740" t="str" cm="1">
        <f t="array" ref="J740">IFERROR(INDEX(Index!$A$25:$A$69, MATCH(TRUE, ISNUMBER(SEARCH(Index!$A$25:$A$69, Articles_collection_modified!A740)), 0)), "")</f>
        <v>Actuators</v>
      </c>
      <c r="K740" t="str" cm="1">
        <f t="array" ref="K740">IFERROR(INDEX(Index!$C$3:$C$5, MATCH(TRUE, ISNUMBER(SEARCH(Index!$C$3:$C$5, Articles_collection_modified!A740)), 0)), "")</f>
        <v>H1</v>
      </c>
      <c r="L740" t="str" cm="1">
        <f t="array" ref="L740">_xlfn.TEXTJOIN(", ", TRUE, IF(ISNUMBER(SEARCH(Index!$C$8:$C$58, Articles_collection_modified!A740)), Index!$C$8:$C$58, ""))</f>
        <v>HA-5, IPr-9</v>
      </c>
      <c r="M740" t="str" cm="1">
        <f t="array" ref="M740">_xlfn.TEXTJOIN(", ", TRUE, IFERROR(VLOOKUP(_xlfn.TEXTSPLIT(L740, ", "), Index!$C$8:$D$58, 2, FALSE), ""))</f>
        <v>Intelligent &amp; Efficient Factory, Smart Factory Data Analytics</v>
      </c>
      <c r="N740" t="str" cm="1">
        <f t="array" ref="N740">_xlfn.TEXTJOIN(", ", TRUE, _xlfn.UNIQUE(_xlfn.FILTERXML("&lt;t&gt;&lt;s&gt;" &amp; SUBSTITUTE(_xlfn.TEXTJOIN(", ", TRUE, _xlfn.UNIQUE(_xlfn._xlws.FILTER(IFERROR(VLOOKUP(LEFT(_xlfn.TEXTSPLIT(L740, ", "), FIND("-", _xlfn.TEXTSPLIT(L740, ", ")) - 1), Index!$F$8:$G$13, 2, FALSE), ""), IFERROR(VLOOKUP(LEFT(_xlfn.TEXTSPLIT(L740, ", "), FIND("-", _xlfn.TEXTSPLIT(L740, ", ")) - 1), Index!$F$8:$G$13, 2, FALSE), "") &lt;&gt; ""))), ", ", "&lt;/s&gt;&lt;s&gt;") &amp; "&lt;/s&gt;&lt;/t&gt;", "//s[normalize-space()]")))</f>
        <v>Hydraulic Applications Ecosystem, Intelligent Production</v>
      </c>
      <c r="O740" t="str" cm="1">
        <f t="array" ref="O740">IFERROR(INDEX(Index!$C$8:$C$58, MATCH(TRUE, ISNUMBER(SEARCH(Index!$C$8:$C$58, Articles_collection_modified!A740)), 0)), "")</f>
        <v>HA-5</v>
      </c>
      <c r="P740" t="str">
        <f>IFERROR(VLOOKUP(LEFT(O740, FIND("-", O740)-1), Index!$F$8:$G$13, 2, FALSE), "Not Found")</f>
        <v>Hydraulic Applications Ecosystem</v>
      </c>
      <c r="Q740" t="str">
        <f>IFERROR(VLOOKUP(O740, Index!$C$8:$D$58, 2, FALSE), "Not Found")</f>
        <v>Intelligent &amp; Efficient Factory</v>
      </c>
    </row>
    <row r="741" spans="1:17" x14ac:dyDescent="0.3">
      <c r="A741" t="str">
        <f>LEFT(Articles_collection_modified!A741, FIND(",", Articles_collection_modified!A741) - 1)</f>
        <v>3D Printing Trends for 2025: Executive Survey of Leading Additive Manufacturing Companies</v>
      </c>
      <c r="B741" t="str">
        <f>MID(Articles_collection_modified!A741, FIND(",", Articles_collection_modified!A741) + 1, FIND(",", Articles_collection_modified!A741, FIND(",", Articles_collection_modified!A741) + 1) - FIND(",", Articles_collection_modified!A741) - 1)</f>
        <v>https://3dprintingindustry.com/news/3d-printing-trends-for-2025-executive-survey-of-leading-additive-manufacturing-companies-236247/</v>
      </c>
      <c r="C741" t="str">
        <f>IF(ISNUMBER(FIND(", vol",Articles_collection_modified!A741)), MID(Articles_collection_modified!A741, FIND(", vol", Articles_collection_modified!A741) + 5, FIND(",", Articles_collection_modified!A741, FIND(", vol", Articles_collection_modified!A741) + 5) - FIND(", vol", Articles_collection_modified!A741) - 5), MID(Articles_collection_modified!A741, FIND(",vol", Articles_collection_modified!A741) + 4, FIND(",", Articles_collection_modified!A741, FIND(",vol", Articles_collection_modified!A741) + 4) - FIND(",vol",Articles_collection_modified!A741) - 4))</f>
        <v>8</v>
      </c>
      <c r="D741" t="str">
        <f>IF(ISNUMBER(FIND(", 20", Articles_collection_modified!A741)), MID(Articles_collection_modified!A741, FIND(", 20", Articles_collection_modified!A741) + 2, FIND(",", Articles_collection_modified!A741, FIND(", 20", Articles_collection_modified!A741) + 2) - FIND(", 20", Articles_collection_modified!A741) - 2), MID(Articles_collection_modified!A741, FIND(",20", Articles_collection_modified!A741) + 1, FIND(",", Articles_collection_modified!A741, FIND(",20", Articles_collection_modified!A741) + 1) - FIND(",20", Articles_collection_modified!A741) - 1))</f>
        <v>2025-w07</v>
      </c>
      <c r="E741" t="str">
        <f t="shared" si="22"/>
        <v>2025</v>
      </c>
      <c r="F741" t="str">
        <f t="shared" si="23"/>
        <v>07</v>
      </c>
      <c r="G741" t="str" cm="1">
        <f t="array" ref="G741">_xlfn.TEXTJOIN(", ", TRUE, IF(ISNUMBER(SEARCH(Index!$A$8:$A$22, Articles_collection_modified!A741)), Index!$A$8:$A$22, ""))</f>
        <v>3dp</v>
      </c>
      <c r="H741" t="str" cm="1">
        <f t="array" ref="H741">IFERROR(INDEX(Index!$A$8:$A$22, MATCH(TRUE, ISNUMBER(SEARCH(Index!$A$8:$A$22, Articles_collection_modified!A741)), 0)), "")</f>
        <v>3dp</v>
      </c>
      <c r="I741" t="str" cm="1">
        <f t="array" ref="I741">IFERROR(INDEX(Index!$A$3:$A$5, MATCH(TRUE, ISNUMBER(SEARCH(Index!$A$3:$A$5, Articles_collection_modified!A741)), 0)), "")</f>
        <v>SEEP</v>
      </c>
      <c r="J741" t="str" cm="1">
        <f t="array" ref="J741">IFERROR(INDEX(Index!$A$25:$A$69, MATCH(TRUE, ISNUMBER(SEARCH(Index!$A$25:$A$69, Articles_collection_modified!A741)), 0)), "")</f>
        <v>market development</v>
      </c>
      <c r="K741" t="str" cm="1">
        <f t="array" ref="K741">IFERROR(INDEX(Index!$C$3:$C$5, MATCH(TRUE, ISNUMBER(SEARCH(Index!$C$3:$C$5, Articles_collection_modified!A741)), 0)), "")</f>
        <v>H1</v>
      </c>
      <c r="L741" t="str" cm="1">
        <f t="array" ref="L741">_xlfn.TEXTJOIN(", ", TRUE, IF(ISNUMBER(SEARCH(Index!$C$8:$C$58, Articles_collection_modified!A741)), Index!$C$8:$C$58, ""))</f>
        <v>ES-2, IPr-7</v>
      </c>
      <c r="M741" t="str" cm="1">
        <f t="array" ref="M741">_xlfn.TEXTJOIN(", ", TRUE, IFERROR(VLOOKUP(_xlfn.TEXTSPLIT(L741, ", "), Index!$C$8:$D$58, 2, FALSE), ""))</f>
        <v>Enhanced Emission Policy, Additive Manufacturing Technologies</v>
      </c>
      <c r="N741" t="str" cm="1">
        <f t="array" ref="N741">_xlfn.TEXTJOIN(", ", TRUE, _xlfn.UNIQUE(_xlfn.FILTERXML("&lt;t&gt;&lt;s&gt;" &amp; SUBSTITUTE(_xlfn.TEXTJOIN(", ", TRUE, _xlfn.UNIQUE(_xlfn._xlws.FILTER(IFERROR(VLOOKUP(LEFT(_xlfn.TEXTSPLIT(L741, ", "), FIND("-", _xlfn.TEXTSPLIT(L741, ", ")) - 1), Index!$F$8:$G$13, 2, FALSE), ""), IFERROR(VLOOKUP(LEFT(_xlfn.TEXTSPLIT(L741, ", "), FIND("-", _xlfn.TEXTSPLIT(L741, ", ")) - 1), Index!$F$8:$G$13, 2, FALSE), "") &lt;&gt; ""))), ", ", "&lt;/s&gt;&lt;s&gt;") &amp; "&lt;/s&gt;&lt;/t&gt;", "//s[normalize-space()]")))</f>
        <v>Ecological Sustainability, Intelligent Production</v>
      </c>
      <c r="O741" t="str" cm="1">
        <f t="array" ref="O741">IFERROR(INDEX(Index!$C$8:$C$58, MATCH(TRUE, ISNUMBER(SEARCH(Index!$C$8:$C$58, Articles_collection_modified!A741)), 0)), "")</f>
        <v>ES-2</v>
      </c>
      <c r="P741" t="str">
        <f>IFERROR(VLOOKUP(LEFT(O741, FIND("-", O741)-1), Index!$F$8:$G$13, 2, FALSE), "Not Found")</f>
        <v>Ecological Sustainability</v>
      </c>
      <c r="Q741" t="str">
        <f>IFERROR(VLOOKUP(O741, Index!$C$8:$D$58, 2, FALSE), "Not Found")</f>
        <v>Enhanced Emission Policy</v>
      </c>
    </row>
    <row r="742" spans="1:17" x14ac:dyDescent="0.3">
      <c r="A742" t="str">
        <f>LEFT(Articles_collection_modified!A742, FIND(",", Articles_collection_modified!A742) - 1)</f>
        <v>Examining the Growing Presence of Cobots in Agriculture Operations: 7 Insights | RoboticsTomorrow</v>
      </c>
      <c r="B742" t="str">
        <f>MID(Articles_collection_modified!A742, FIND(",", Articles_collection_modified!A742) + 1, FIND(",", Articles_collection_modified!A742, FIND(",", Articles_collection_modified!A742) + 1) - FIND(",", Articles_collection_modified!A742) - 1)</f>
        <v>https://www.roboticstomorrow.com/story/2025/02/examining-the-growing-presence-of-cobots-in-agriculture-operations-7-insights/24101/</v>
      </c>
      <c r="C742" t="str">
        <f>IF(ISNUMBER(FIND(", vol",Articles_collection_modified!A742)), MID(Articles_collection_modified!A742, FIND(", vol", Articles_collection_modified!A742) + 5, FIND(",", Articles_collection_modified!A742, FIND(", vol", Articles_collection_modified!A742) + 5) - FIND(", vol", Articles_collection_modified!A742) - 5), MID(Articles_collection_modified!A742, FIND(",vol", Articles_collection_modified!A742) + 4, FIND(",", Articles_collection_modified!A742, FIND(",vol", Articles_collection_modified!A742) + 4) - FIND(",vol",Articles_collection_modified!A742) - 4))</f>
        <v>8</v>
      </c>
      <c r="D742" t="str">
        <f>IF(ISNUMBER(FIND(", 20", Articles_collection_modified!A742)), MID(Articles_collection_modified!A742, FIND(", 20", Articles_collection_modified!A742) + 2, FIND(",", Articles_collection_modified!A742, FIND(", 20", Articles_collection_modified!A742) + 2) - FIND(", 20", Articles_collection_modified!A742) - 2), MID(Articles_collection_modified!A742, FIND(",20", Articles_collection_modified!A742) + 1, FIND(",", Articles_collection_modified!A742, FIND(",20", Articles_collection_modified!A742) + 1) - FIND(",20", Articles_collection_modified!A742) - 1))</f>
        <v>2025-w08</v>
      </c>
      <c r="E742" t="str">
        <f t="shared" si="22"/>
        <v>2025</v>
      </c>
      <c r="F742" t="str">
        <f t="shared" si="23"/>
        <v>08</v>
      </c>
      <c r="G742" t="str" cm="1">
        <f t="array" ref="G742">_xlfn.TEXTJOIN(", ", TRUE, IF(ISNUMBER(SEARCH(Index!$A$8:$A$22, Articles_collection_modified!A742)), Index!$A$8:$A$22, ""))</f>
        <v>Robotics</v>
      </c>
      <c r="H742" t="str" cm="1">
        <f t="array" ref="H742">IFERROR(INDEX(Index!$A$8:$A$22, MATCH(TRUE, ISNUMBER(SEARCH(Index!$A$8:$A$22, Articles_collection_modified!A742)), 0)), "")</f>
        <v>Robotics</v>
      </c>
      <c r="I742" t="str" cm="1">
        <f t="array" ref="I742">IFERROR(INDEX(Index!$A$3:$A$5, MATCH(TRUE, ISNUMBER(SEARCH(Index!$A$3:$A$5, Articles_collection_modified!A742)), 0)), "")</f>
        <v>SEEP</v>
      </c>
      <c r="J742" t="str" cm="1">
        <f t="array" ref="J742">IFERROR(INDEX(Index!$A$25:$A$69, MATCH(TRUE, ISNUMBER(SEARCH(Index!$A$25:$A$69, Articles_collection_modified!A742)), 0)), "")</f>
        <v>market development</v>
      </c>
      <c r="K742" t="str" cm="1">
        <f t="array" ref="K742">IFERROR(INDEX(Index!$C$3:$C$5, MATCH(TRUE, ISNUMBER(SEARCH(Index!$C$3:$C$5, Articles_collection_modified!A742)), 0)), "")</f>
        <v>H2</v>
      </c>
      <c r="L742" t="str" cm="1">
        <f t="array" ref="L742">_xlfn.TEXTJOIN(", ", TRUE, IF(ISNUMBER(SEARCH(Index!$C$8:$C$58, Articles_collection_modified!A742)), Index!$C$8:$C$58, ""))</f>
        <v>HA-3, IPr-2</v>
      </c>
      <c r="M742" t="str" cm="1">
        <f t="array" ref="M742">_xlfn.TEXTJOIN(", ", TRUE, IFERROR(VLOOKUP(_xlfn.TEXTSPLIT(L742, ", "), Index!$C$8:$D$58, 2, FALSE), ""))</f>
        <v>Smart Farming, Advanced Robotics</v>
      </c>
      <c r="N742" t="str" cm="1">
        <f t="array" ref="N742">_xlfn.TEXTJOIN(", ", TRUE, _xlfn.UNIQUE(_xlfn.FILTERXML("&lt;t&gt;&lt;s&gt;" &amp; SUBSTITUTE(_xlfn.TEXTJOIN(", ", TRUE, _xlfn.UNIQUE(_xlfn._xlws.FILTER(IFERROR(VLOOKUP(LEFT(_xlfn.TEXTSPLIT(L742, ", "), FIND("-", _xlfn.TEXTSPLIT(L742, ", ")) - 1), Index!$F$8:$G$13, 2, FALSE), ""), IFERROR(VLOOKUP(LEFT(_xlfn.TEXTSPLIT(L742, ", "), FIND("-", _xlfn.TEXTSPLIT(L742, ", ")) - 1), Index!$F$8:$G$13, 2, FALSE), "") &lt;&gt; ""))), ", ", "&lt;/s&gt;&lt;s&gt;") &amp; "&lt;/s&gt;&lt;/t&gt;", "//s[normalize-space()]")))</f>
        <v>Hydraulic Applications Ecosystem, Intelligent Production</v>
      </c>
      <c r="O742" t="str" cm="1">
        <f t="array" ref="O742">IFERROR(INDEX(Index!$C$8:$C$58, MATCH(TRUE, ISNUMBER(SEARCH(Index!$C$8:$C$58, Articles_collection_modified!A742)), 0)), "")</f>
        <v>HA-3</v>
      </c>
      <c r="P742" t="str">
        <f>IFERROR(VLOOKUP(LEFT(O742, FIND("-", O742)-1), Index!$F$8:$G$13, 2, FALSE), "Not Found")</f>
        <v>Hydraulic Applications Ecosystem</v>
      </c>
      <c r="Q742" t="str">
        <f>IFERROR(VLOOKUP(O742, Index!$C$8:$D$58, 2, FALSE), "Not Found")</f>
        <v>Smart Farming</v>
      </c>
    </row>
    <row r="743" spans="1:17" x14ac:dyDescent="0.3">
      <c r="A743" t="str">
        <f>LEFT(Articles_collection_modified!A743, FIND(",", Articles_collection_modified!A743) - 1)</f>
        <v>Cummins buys mining electrification company First Mode - electrive.com</v>
      </c>
      <c r="B743" t="str">
        <f>MID(Articles_collection_modified!A743, FIND(",", Articles_collection_modified!A743) + 1, FIND(",", Articles_collection_modified!A743, FIND(",", Articles_collection_modified!A743) + 1) - FIND(",", Articles_collection_modified!A743) - 1)</f>
        <v>https://www.electrive.com/2025/02/12/cummins-buys-mining-electrification-company-first-mode/</v>
      </c>
      <c r="C743" t="str">
        <f>IF(ISNUMBER(FIND(", vol",Articles_collection_modified!A743)), MID(Articles_collection_modified!A743, FIND(", vol", Articles_collection_modified!A743) + 5, FIND(",", Articles_collection_modified!A743, FIND(", vol", Articles_collection_modified!A743) + 5) - FIND(", vol", Articles_collection_modified!A743) - 5), MID(Articles_collection_modified!A743, FIND(",vol", Articles_collection_modified!A743) + 4, FIND(",", Articles_collection_modified!A743, FIND(",vol", Articles_collection_modified!A743) + 4) - FIND(",vol",Articles_collection_modified!A743) - 4))</f>
        <v>8</v>
      </c>
      <c r="D743" t="str">
        <f>IF(ISNUMBER(FIND(", 20", Articles_collection_modified!A743)), MID(Articles_collection_modified!A743, FIND(", 20", Articles_collection_modified!A743) + 2, FIND(",", Articles_collection_modified!A743, FIND(", 20", Articles_collection_modified!A743) + 2) - FIND(", 20", Articles_collection_modified!A743) - 2), MID(Articles_collection_modified!A743, FIND(",20", Articles_collection_modified!A743) + 1, FIND(",", Articles_collection_modified!A743, FIND(",20", Articles_collection_modified!A743) + 1) - FIND(",20", Articles_collection_modified!A743) - 1))</f>
        <v>2025-w07</v>
      </c>
      <c r="E743" t="str">
        <f t="shared" si="22"/>
        <v>2025</v>
      </c>
      <c r="F743" t="str">
        <f t="shared" si="23"/>
        <v>07</v>
      </c>
      <c r="G743" t="str" cm="1">
        <f t="array" ref="G743">_xlfn.TEXTJOIN(", ", TRUE, IF(ISNUMBER(SEARCH(Index!$A$8:$A$22, Articles_collection_modified!A743)), Index!$A$8:$A$22, ""))</f>
        <v>Electrification, Mobile</v>
      </c>
      <c r="H743" t="str" cm="1">
        <f t="array" ref="H743">IFERROR(INDEX(Index!$A$8:$A$22, MATCH(TRUE, ISNUMBER(SEARCH(Index!$A$8:$A$22, Articles_collection_modified!A743)), 0)), "")</f>
        <v>Electrification</v>
      </c>
      <c r="I743" t="str" cm="1">
        <f t="array" ref="I743">IFERROR(INDEX(Index!$A$3:$A$5, MATCH(TRUE, ISNUMBER(SEARCH(Index!$A$3:$A$5, Articles_collection_modified!A743)), 0)), "")</f>
        <v>SEEP</v>
      </c>
      <c r="J743" t="str" cm="1">
        <f t="array" ref="J743">IFERROR(INDEX(Index!$A$25:$A$69, MATCH(TRUE, ISNUMBER(SEARCH(Index!$A$25:$A$69, Articles_collection_modified!A743)), 0)), "")</f>
        <v>m&amp;a</v>
      </c>
      <c r="K743" t="str" cm="1">
        <f t="array" ref="K743">IFERROR(INDEX(Index!$C$3:$C$5, MATCH(TRUE, ISNUMBER(SEARCH(Index!$C$3:$C$5, Articles_collection_modified!A743)), 0)), "")</f>
        <v>H2</v>
      </c>
      <c r="L743" t="str" cm="1">
        <f t="array" ref="L743">_xlfn.TEXTJOIN(", ", TRUE, IF(ISNUMBER(SEARCH(Index!$C$8:$C$58, Articles_collection_modified!A743)), Index!$C$8:$C$58, ""))</f>
        <v>HA-8</v>
      </c>
      <c r="M743" t="str" cm="1">
        <f t="array" ref="M743">_xlfn.TEXTJOIN(", ", TRUE, IFERROR(VLOOKUP(_xlfn.TEXTSPLIT(L743, ", "), Index!$C$8:$D$58, 2, FALSE), ""))</f>
        <v>Sustainable Mining</v>
      </c>
      <c r="N743" t="str" cm="1">
        <f t="array" ref="N743">_xlfn.TEXTJOIN(", ", TRUE, _xlfn.UNIQUE(_xlfn.FILTERXML("&lt;t&gt;&lt;s&gt;" &amp; SUBSTITUTE(_xlfn.TEXTJOIN(", ", TRUE, _xlfn.UNIQUE(_xlfn._xlws.FILTER(IFERROR(VLOOKUP(LEFT(_xlfn.TEXTSPLIT(L743, ", "), FIND("-", _xlfn.TEXTSPLIT(L743, ", ")) - 1), Index!$F$8:$G$13, 2, FALSE), ""), IFERROR(VLOOKUP(LEFT(_xlfn.TEXTSPLIT(L743, ", "), FIND("-", _xlfn.TEXTSPLIT(L743, ", ")) - 1), Index!$F$8:$G$13, 2, FALSE), "") &lt;&gt; ""))), ", ", "&lt;/s&gt;&lt;s&gt;") &amp; "&lt;/s&gt;&lt;/t&gt;", "//s[normalize-space()]")))</f>
        <v>Hydraulic Applications Ecosystem</v>
      </c>
      <c r="O743" t="str" cm="1">
        <f t="array" ref="O743">IFERROR(INDEX(Index!$C$8:$C$58, MATCH(TRUE, ISNUMBER(SEARCH(Index!$C$8:$C$58, Articles_collection_modified!A743)), 0)), "")</f>
        <v>HA-8</v>
      </c>
      <c r="P743" t="str">
        <f>IFERROR(VLOOKUP(LEFT(O743, FIND("-", O743)-1), Index!$F$8:$G$13, 2, FALSE), "Not Found")</f>
        <v>Hydraulic Applications Ecosystem</v>
      </c>
      <c r="Q743" t="str">
        <f>IFERROR(VLOOKUP(O743, Index!$C$8:$D$58, 2, FALSE), "Not Found")</f>
        <v>Sustainable Mining</v>
      </c>
    </row>
    <row r="744" spans="1:17" x14ac:dyDescent="0.3">
      <c r="A744" t="str">
        <f>LEFT(Articles_collection_modified!A744, FIND(",", Articles_collection_modified!A744) - 1)</f>
        <v>EasyPost introduces AI-powered automation tool Luma</v>
      </c>
      <c r="B744" t="str">
        <f>MID(Articles_collection_modified!A744, FIND(",", Articles_collection_modified!A744) + 1, FIND(",", Articles_collection_modified!A744, FIND(",", Articles_collection_modified!A744) + 1) - FIND(",", Articles_collection_modified!A744) - 1)</f>
        <v>https://www.ship-technology.com/news/easypost-ai-automation-tool-luma-shipping/?cf-view</v>
      </c>
      <c r="C744" t="str">
        <f>IF(ISNUMBER(FIND(", vol",Articles_collection_modified!A744)), MID(Articles_collection_modified!A744, FIND(", vol", Articles_collection_modified!A744) + 5, FIND(",", Articles_collection_modified!A744, FIND(", vol", Articles_collection_modified!A744) + 5) - FIND(", vol", Articles_collection_modified!A744) - 5), MID(Articles_collection_modified!A744, FIND(",vol", Articles_collection_modified!A744) + 4, FIND(",", Articles_collection_modified!A744, FIND(",vol", Articles_collection_modified!A744) + 4) - FIND(",vol",Articles_collection_modified!A744) - 4))</f>
        <v>8</v>
      </c>
      <c r="D744" t="str">
        <f>IF(ISNUMBER(FIND(", 20", Articles_collection_modified!A744)), MID(Articles_collection_modified!A744, FIND(", 20", Articles_collection_modified!A744) + 2, FIND(",", Articles_collection_modified!A744, FIND(", 20", Articles_collection_modified!A744) + 2) - FIND(", 20", Articles_collection_modified!A744) - 2), MID(Articles_collection_modified!A744, FIND(",20", Articles_collection_modified!A744) + 1, FIND(",", Articles_collection_modified!A744, FIND(",20", Articles_collection_modified!A744) + 1) - FIND(",20", Articles_collection_modified!A744) - 1))</f>
        <v>2025-w07</v>
      </c>
      <c r="E744" t="str">
        <f t="shared" si="22"/>
        <v>2025</v>
      </c>
      <c r="F744" t="str">
        <f t="shared" si="23"/>
        <v>07</v>
      </c>
      <c r="G744" t="str" cm="1">
        <f t="array" ref="G744">_xlfn.TEXTJOIN(", ", TRUE, IF(ISNUMBER(SEARCH(Index!$A$8:$A$22, Articles_collection_modified!A744)), Index!$A$8:$A$22, ""))</f>
        <v>Maritime</v>
      </c>
      <c r="H744" t="str" cm="1">
        <f t="array" ref="H744">IFERROR(INDEX(Index!$A$8:$A$22, MATCH(TRUE, ISNUMBER(SEARCH(Index!$A$8:$A$22, Articles_collection_modified!A744)), 0)), "")</f>
        <v>Maritime</v>
      </c>
      <c r="I744" t="str" cm="1">
        <f t="array" ref="I744">IFERROR(INDEX(Index!$A$3:$A$5, MATCH(TRUE, ISNUMBER(SEARCH(Index!$A$3:$A$5, Articles_collection_modified!A744)), 0)), "")</f>
        <v>Technology</v>
      </c>
      <c r="J744" t="str" cm="1">
        <f t="array" ref="J744">IFERROR(INDEX(Index!$A$25:$A$69, MATCH(TRUE, ISNUMBER(SEARCH(Index!$A$25:$A$69, Articles_collection_modified!A744)), 0)), "")</f>
        <v>Automation</v>
      </c>
      <c r="K744" t="str" cm="1">
        <f t="array" ref="K744">IFERROR(INDEX(Index!$C$3:$C$5, MATCH(TRUE, ISNUMBER(SEARCH(Index!$C$3:$C$5, Articles_collection_modified!A744)), 0)), "")</f>
        <v>H2</v>
      </c>
      <c r="L744" t="str" cm="1">
        <f t="array" ref="L744">_xlfn.TEXTJOIN(", ", TRUE, IF(ISNUMBER(SEARCH(Index!$C$8:$C$58, Articles_collection_modified!A744)), Index!$C$8:$C$58, ""))</f>
        <v>SD-2</v>
      </c>
      <c r="M744" t="str" cm="1">
        <f t="array" ref="M744">_xlfn.TEXTJOIN(", ", TRUE, IFERROR(VLOOKUP(_xlfn.TEXTSPLIT(L744, ", "), Index!$C$8:$D$58, 2, FALSE), ""))</f>
        <v>Advanced AI Capabilities</v>
      </c>
      <c r="N744" t="str" cm="1">
        <f t="array" ref="N744">_xlfn.TEXTJOIN(", ", TRUE, _xlfn.UNIQUE(_xlfn.FILTERXML("&lt;t&gt;&lt;s&gt;" &amp; SUBSTITUTE(_xlfn.TEXTJOIN(", ", TRUE, _xlfn.UNIQUE(_xlfn._xlws.FILTER(IFERROR(VLOOKUP(LEFT(_xlfn.TEXTSPLIT(L744, ", "), FIND("-", _xlfn.TEXTSPLIT(L744, ", ")) - 1), Index!$F$8:$G$13, 2, FALSE), ""), IFERROR(VLOOKUP(LEFT(_xlfn.TEXTSPLIT(L744, ", "), FIND("-", _xlfn.TEXTSPLIT(L744, ", ")) - 1), Index!$F$8:$G$13, 2, FALSE), "") &lt;&gt; ""))), ", ", "&lt;/s&gt;&lt;s&gt;") &amp; "&lt;/s&gt;&lt;/t&gt;", "//s[normalize-space()]")))</f>
        <v>Smart Data Usage</v>
      </c>
      <c r="O744" t="str" cm="1">
        <f t="array" ref="O744">IFERROR(INDEX(Index!$C$8:$C$58, MATCH(TRUE, ISNUMBER(SEARCH(Index!$C$8:$C$58, Articles_collection_modified!A744)), 0)), "")</f>
        <v>SD-2</v>
      </c>
      <c r="P744" t="str">
        <f>IFERROR(VLOOKUP(LEFT(O744, FIND("-", O744)-1), Index!$F$8:$G$13, 2, FALSE), "Not Found")</f>
        <v>Smart Data Usage</v>
      </c>
      <c r="Q744" t="str">
        <f>IFERROR(VLOOKUP(O744, Index!$C$8:$D$58, 2, FALSE), "Not Found")</f>
        <v>Advanced AI Capabilities</v>
      </c>
    </row>
    <row r="745" spans="1:17" x14ac:dyDescent="0.3">
      <c r="A745" t="str">
        <f>LEFT(Articles_collection_modified!A745, FIND(",", Articles_collection_modified!A745) - 1)</f>
        <v>Cobot Installs Screws in Electronic Assemblies</v>
      </c>
      <c r="B745" t="str">
        <f>MID(Articles_collection_modified!A745, FIND(",", Articles_collection_modified!A745) + 1, FIND(",", Articles_collection_modified!A745, FIND(",", Articles_collection_modified!A745) + 1) - FIND(",", Articles_collection_modified!A745) - 1)</f>
        <v>https://www.assemblymag.com/articles/99067-cobot-installs-screws-in-electronic-assemblies</v>
      </c>
      <c r="C745" t="str">
        <f>IF(ISNUMBER(FIND(", vol",Articles_collection_modified!A745)), MID(Articles_collection_modified!A745, FIND(", vol", Articles_collection_modified!A745) + 5, FIND(",", Articles_collection_modified!A745, FIND(", vol", Articles_collection_modified!A745) + 5) - FIND(", vol", Articles_collection_modified!A745) - 5), MID(Articles_collection_modified!A745, FIND(",vol", Articles_collection_modified!A745) + 4, FIND(",", Articles_collection_modified!A745, FIND(",vol", Articles_collection_modified!A745) + 4) - FIND(",vol",Articles_collection_modified!A745) - 4))</f>
        <v>8</v>
      </c>
      <c r="D745" t="str">
        <f>IF(ISNUMBER(FIND(", 20", Articles_collection_modified!A745)), MID(Articles_collection_modified!A745, FIND(", 20", Articles_collection_modified!A745) + 2, FIND(",", Articles_collection_modified!A745, FIND(", 20", Articles_collection_modified!A745) + 2) - FIND(", 20", Articles_collection_modified!A745) - 2), MID(Articles_collection_modified!A745, FIND(",20", Articles_collection_modified!A745) + 1, FIND(",", Articles_collection_modified!A745, FIND(",20", Articles_collection_modified!A745) + 1) - FIND(",20", Articles_collection_modified!A745) - 1))</f>
        <v>2025-w07</v>
      </c>
      <c r="E745" t="str">
        <f t="shared" si="22"/>
        <v>2025</v>
      </c>
      <c r="F745" t="str">
        <f t="shared" si="23"/>
        <v>07</v>
      </c>
      <c r="G745" t="str" cm="1">
        <f t="array" ref="G745">_xlfn.TEXTJOIN(", ", TRUE, IF(ISNUMBER(SEARCH(Index!$A$8:$A$22, Articles_collection_modified!A745)), Index!$A$8:$A$22, ""))</f>
        <v>Industrial mfg</v>
      </c>
      <c r="H745" t="str" cm="1">
        <f t="array" ref="H745">IFERROR(INDEX(Index!$A$8:$A$22, MATCH(TRUE, ISNUMBER(SEARCH(Index!$A$8:$A$22, Articles_collection_modified!A745)), 0)), "")</f>
        <v>Industrial mfg</v>
      </c>
      <c r="I745" t="str" cm="1">
        <f t="array" ref="I745">IFERROR(INDEX(Index!$A$3:$A$5, MATCH(TRUE, ISNUMBER(SEARCH(Index!$A$3:$A$5, Articles_collection_modified!A745)), 0)), "")</f>
        <v>product release</v>
      </c>
      <c r="J745" t="str" cm="1">
        <f t="array" ref="J745">IFERROR(INDEX(Index!$A$25:$A$69, MATCH(TRUE, ISNUMBER(SEARCH(Index!$A$25:$A$69, Articles_collection_modified!A745)), 0)), "")</f>
        <v>System</v>
      </c>
      <c r="K745" t="str" cm="1">
        <f t="array" ref="K745">IFERROR(INDEX(Index!$C$3:$C$5, MATCH(TRUE, ISNUMBER(SEARCH(Index!$C$3:$C$5, Articles_collection_modified!A745)), 0)), "")</f>
        <v>H1</v>
      </c>
      <c r="L745" t="str" cm="1">
        <f t="array" ref="L745">_xlfn.TEXTJOIN(", ", TRUE, IF(ISNUMBER(SEARCH(Index!$C$8:$C$58, Articles_collection_modified!A745)), Index!$C$8:$C$58, ""))</f>
        <v>HA-5, IPr-2</v>
      </c>
      <c r="M745" t="str" cm="1">
        <f t="array" ref="M745">_xlfn.TEXTJOIN(", ", TRUE, IFERROR(VLOOKUP(_xlfn.TEXTSPLIT(L745, ", "), Index!$C$8:$D$58, 2, FALSE), ""))</f>
        <v>Intelligent &amp; Efficient Factory, Advanced Robotics</v>
      </c>
      <c r="N745" t="str" cm="1">
        <f t="array" ref="N745">_xlfn.TEXTJOIN(", ", TRUE, _xlfn.UNIQUE(_xlfn.FILTERXML("&lt;t&gt;&lt;s&gt;" &amp; SUBSTITUTE(_xlfn.TEXTJOIN(", ", TRUE, _xlfn.UNIQUE(_xlfn._xlws.FILTER(IFERROR(VLOOKUP(LEFT(_xlfn.TEXTSPLIT(L745, ", "), FIND("-", _xlfn.TEXTSPLIT(L745, ", ")) - 1), Index!$F$8:$G$13, 2, FALSE), ""), IFERROR(VLOOKUP(LEFT(_xlfn.TEXTSPLIT(L745, ", "), FIND("-", _xlfn.TEXTSPLIT(L745, ", ")) - 1), Index!$F$8:$G$13, 2, FALSE), "") &lt;&gt; ""))), ", ", "&lt;/s&gt;&lt;s&gt;") &amp; "&lt;/s&gt;&lt;/t&gt;", "//s[normalize-space()]")))</f>
        <v>Hydraulic Applications Ecosystem, Intelligent Production</v>
      </c>
      <c r="O745" t="str" cm="1">
        <f t="array" ref="O745">IFERROR(INDEX(Index!$C$8:$C$58, MATCH(TRUE, ISNUMBER(SEARCH(Index!$C$8:$C$58, Articles_collection_modified!A745)), 0)), "")</f>
        <v>HA-5</v>
      </c>
      <c r="P745" t="str">
        <f>IFERROR(VLOOKUP(LEFT(O745, FIND("-", O745)-1), Index!$F$8:$G$13, 2, FALSE), "Not Found")</f>
        <v>Hydraulic Applications Ecosystem</v>
      </c>
      <c r="Q745" t="str">
        <f>IFERROR(VLOOKUP(O745, Index!$C$8:$D$58, 2, FALSE), "Not Found")</f>
        <v>Intelligent &amp; Efficient Factory</v>
      </c>
    </row>
    <row r="746" spans="1:17" x14ac:dyDescent="0.3">
      <c r="A746" t="str">
        <f>LEFT(Articles_collection_modified!A746, FIND(",", Articles_collection_modified!A746) - 1)</f>
        <v>Hydraulic systemsâ€™ critical role in automotive stamping presses - Fluid Power World</v>
      </c>
      <c r="B746" t="str">
        <f>MID(Articles_collection_modified!A746, FIND(",", Articles_collection_modified!A746) + 1, FIND(",", Articles_collection_modified!A746, FIND(",", Articles_collection_modified!A746) + 1) - FIND(",", Articles_collection_modified!A746) - 1)</f>
        <v>https://www.fluidpowerworld.com/hydraulic-systems-critical-role-in-automotive-stamping-presses/</v>
      </c>
      <c r="C746" t="str">
        <f>IF(ISNUMBER(FIND(", vol",Articles_collection_modified!A746)), MID(Articles_collection_modified!A746, FIND(", vol", Articles_collection_modified!A746) + 5, FIND(",", Articles_collection_modified!A746, FIND(", vol", Articles_collection_modified!A746) + 5) - FIND(", vol", Articles_collection_modified!A746) - 5), MID(Articles_collection_modified!A746, FIND(",vol", Articles_collection_modified!A746) + 4, FIND(",", Articles_collection_modified!A746, FIND(",vol", Articles_collection_modified!A746) + 4) - FIND(",vol",Articles_collection_modified!A746) - 4))</f>
        <v>8</v>
      </c>
      <c r="D746" t="str">
        <f>IF(ISNUMBER(FIND(", 20", Articles_collection_modified!A746)), MID(Articles_collection_modified!A746, FIND(", 20", Articles_collection_modified!A746) + 2, FIND(",", Articles_collection_modified!A746, FIND(", 20", Articles_collection_modified!A746) + 2) - FIND(", 20", Articles_collection_modified!A746) - 2), MID(Articles_collection_modified!A746, FIND(",20", Articles_collection_modified!A746) + 1, FIND(",", Articles_collection_modified!A746, FIND(",20", Articles_collection_modified!A746) + 1) - FIND(",20", Articles_collection_modified!A746) - 1))</f>
        <v>2025-w07</v>
      </c>
      <c r="E746" t="str">
        <f t="shared" si="22"/>
        <v>2025</v>
      </c>
      <c r="F746" t="str">
        <f t="shared" si="23"/>
        <v>07</v>
      </c>
      <c r="G746" t="str" cm="1">
        <f t="array" ref="G746">_xlfn.TEXTJOIN(", ", TRUE, IF(ISNUMBER(SEARCH(Index!$A$8:$A$22, Articles_collection_modified!A746)), Index!$A$8:$A$22, ""))</f>
        <v>Industrial applications</v>
      </c>
      <c r="H746" t="str" cm="1">
        <f t="array" ref="H746">IFERROR(INDEX(Index!$A$8:$A$22, MATCH(TRUE, ISNUMBER(SEARCH(Index!$A$8:$A$22, Articles_collection_modified!A746)), 0)), "")</f>
        <v>Industrial applications</v>
      </c>
      <c r="I746" t="str" cm="1">
        <f t="array" ref="I746">IFERROR(INDEX(Index!$A$3:$A$5, MATCH(TRUE, ISNUMBER(SEARCH(Index!$A$3:$A$5, Articles_collection_modified!A746)), 0)), "")</f>
        <v>SEEP</v>
      </c>
      <c r="J746" t="str" cm="1">
        <f t="array" ref="J746">IFERROR(INDEX(Index!$A$25:$A$69, MATCH(TRUE, ISNUMBER(SEARCH(Index!$A$25:$A$69, Articles_collection_modified!A746)), 0)), "")</f>
        <v>market development</v>
      </c>
      <c r="K746" t="str" cm="1">
        <f t="array" ref="K746">IFERROR(INDEX(Index!$C$3:$C$5, MATCH(TRUE, ISNUMBER(SEARCH(Index!$C$3:$C$5, Articles_collection_modified!A746)), 0)), "")</f>
        <v>H1</v>
      </c>
      <c r="L746" t="str" cm="1">
        <f t="array" ref="L746">_xlfn.TEXTJOIN(", ", TRUE, IF(ISNUMBER(SEARCH(Index!$C$8:$C$58, Articles_collection_modified!A746)), Index!$C$8:$C$58, ""))</f>
        <v>HA-5</v>
      </c>
      <c r="M746" t="str" cm="1">
        <f t="array" ref="M746">_xlfn.TEXTJOIN(", ", TRUE, IFERROR(VLOOKUP(_xlfn.TEXTSPLIT(L746, ", "), Index!$C$8:$D$58, 2, FALSE), ""))</f>
        <v>Intelligent &amp; Efficient Factory</v>
      </c>
      <c r="N746" t="str" cm="1">
        <f t="array" ref="N746">_xlfn.TEXTJOIN(", ", TRUE, _xlfn.UNIQUE(_xlfn.FILTERXML("&lt;t&gt;&lt;s&gt;" &amp; SUBSTITUTE(_xlfn.TEXTJOIN(", ", TRUE, _xlfn.UNIQUE(_xlfn._xlws.FILTER(IFERROR(VLOOKUP(LEFT(_xlfn.TEXTSPLIT(L746, ", "), FIND("-", _xlfn.TEXTSPLIT(L746, ", ")) - 1), Index!$F$8:$G$13, 2, FALSE), ""), IFERROR(VLOOKUP(LEFT(_xlfn.TEXTSPLIT(L746, ", "), FIND("-", _xlfn.TEXTSPLIT(L746, ", ")) - 1), Index!$F$8:$G$13, 2, FALSE), "") &lt;&gt; ""))), ", ", "&lt;/s&gt;&lt;s&gt;") &amp; "&lt;/s&gt;&lt;/t&gt;", "//s[normalize-space()]")))</f>
        <v>Hydraulic Applications Ecosystem</v>
      </c>
      <c r="O746" t="str" cm="1">
        <f t="array" ref="O746">IFERROR(INDEX(Index!$C$8:$C$58, MATCH(TRUE, ISNUMBER(SEARCH(Index!$C$8:$C$58, Articles_collection_modified!A746)), 0)), "")</f>
        <v>HA-5</v>
      </c>
      <c r="P746" t="str">
        <f>IFERROR(VLOOKUP(LEFT(O746, FIND("-", O746)-1), Index!$F$8:$G$13, 2, FALSE), "Not Found")</f>
        <v>Hydraulic Applications Ecosystem</v>
      </c>
      <c r="Q746" t="str">
        <f>IFERROR(VLOOKUP(O746, Index!$C$8:$D$58, 2, FALSE), "Not Found")</f>
        <v>Intelligent &amp; Efficient Factory</v>
      </c>
    </row>
    <row r="747" spans="1:17" x14ac:dyDescent="0.3">
      <c r="A747" t="str">
        <f>LEFT(Articles_collection_modified!A747, FIND(",", Articles_collection_modified!A747) - 1)</f>
        <v>Blue Diamond Attachments Launches New Line of Self-Leveling Cold Planers : CEG</v>
      </c>
      <c r="B747" t="str">
        <f>MID(Articles_collection_modified!A747, FIND(",", Articles_collection_modified!A747) + 1, FIND(",", Articles_collection_modified!A747, FIND(",", Articles_collection_modified!A747) + 1) - FIND(",", Articles_collection_modified!A747) - 1)</f>
        <v>https://www.constructionequipmentguide.com/blue-diamond-attachments-launches-new-line-of-self-leveling-cold-planers/67217</v>
      </c>
      <c r="C747" t="str">
        <f>IF(ISNUMBER(FIND(", vol",Articles_collection_modified!A747)), MID(Articles_collection_modified!A747, FIND(", vol", Articles_collection_modified!A747) + 5, FIND(",", Articles_collection_modified!A747, FIND(", vol", Articles_collection_modified!A747) + 5) - FIND(", vol", Articles_collection_modified!A747) - 5), MID(Articles_collection_modified!A747, FIND(",vol", Articles_collection_modified!A747) + 4, FIND(",", Articles_collection_modified!A747, FIND(",vol", Articles_collection_modified!A747) + 4) - FIND(",vol",Articles_collection_modified!A747) - 4))</f>
        <v>8</v>
      </c>
      <c r="D747" t="str">
        <f>IF(ISNUMBER(FIND(", 20", Articles_collection_modified!A747)), MID(Articles_collection_modified!A747, FIND(", 20", Articles_collection_modified!A747) + 2, FIND(",", Articles_collection_modified!A747, FIND(", 20", Articles_collection_modified!A747) + 2) - FIND(", 20", Articles_collection_modified!A747) - 2), MID(Articles_collection_modified!A747, FIND(",20", Articles_collection_modified!A747) + 1, FIND(",", Articles_collection_modified!A747, FIND(",20", Articles_collection_modified!A747) + 1) - FIND(",20", Articles_collection_modified!A747) - 1))</f>
        <v>2025-w07</v>
      </c>
      <c r="E747" t="str">
        <f t="shared" si="22"/>
        <v>2025</v>
      </c>
      <c r="F747" t="str">
        <f t="shared" si="23"/>
        <v>07</v>
      </c>
      <c r="G747" t="str" cm="1">
        <f t="array" ref="G747">_xlfn.TEXTJOIN(", ", TRUE, IF(ISNUMBER(SEARCH(Index!$A$8:$A$22, Articles_collection_modified!A747)), Index!$A$8:$A$22, ""))</f>
        <v>Mobile</v>
      </c>
      <c r="H747" t="str" cm="1">
        <f t="array" ref="H747">IFERROR(INDEX(Index!$A$8:$A$22, MATCH(TRUE, ISNUMBER(SEARCH(Index!$A$8:$A$22, Articles_collection_modified!A747)), 0)), "")</f>
        <v>Mobile</v>
      </c>
      <c r="I747" t="str" cm="1">
        <f t="array" ref="I747">IFERROR(INDEX(Index!$A$3:$A$5, MATCH(TRUE, ISNUMBER(SEARCH(Index!$A$3:$A$5, Articles_collection_modified!A747)), 0)), "")</f>
        <v>product release</v>
      </c>
      <c r="J747" t="str" cm="1">
        <f t="array" ref="J747">IFERROR(INDEX(Index!$A$25:$A$69, MATCH(TRUE, ISNUMBER(SEARCH(Index!$A$25:$A$69, Articles_collection_modified!A747)), 0)), "")</f>
        <v>Attachment</v>
      </c>
      <c r="K747" t="str" cm="1">
        <f t="array" ref="K747">IFERROR(INDEX(Index!$C$3:$C$5, MATCH(TRUE, ISNUMBER(SEARCH(Index!$C$3:$C$5, Articles_collection_modified!A747)), 0)), "")</f>
        <v>H1</v>
      </c>
      <c r="L747" t="str" cm="1">
        <f t="array" ref="L747">_xlfn.TEXTJOIN(", ", TRUE, IF(ISNUMBER(SEARCH(Index!$C$8:$C$58, Articles_collection_modified!A747)), Index!$C$8:$C$58, ""))</f>
        <v>HA-1</v>
      </c>
      <c r="M747" t="str" cm="1">
        <f t="array" ref="M747">_xlfn.TEXTJOIN(", ", TRUE, IFERROR(VLOOKUP(_xlfn.TEXTSPLIT(L747, ", "), Index!$C$8:$D$58, 2, FALSE), ""))</f>
        <v>Green &amp; Connected Construction site</v>
      </c>
      <c r="N747" t="str" cm="1">
        <f t="array" ref="N747">_xlfn.TEXTJOIN(", ", TRUE, _xlfn.UNIQUE(_xlfn.FILTERXML("&lt;t&gt;&lt;s&gt;" &amp; SUBSTITUTE(_xlfn.TEXTJOIN(", ", TRUE, _xlfn.UNIQUE(_xlfn._xlws.FILTER(IFERROR(VLOOKUP(LEFT(_xlfn.TEXTSPLIT(L747, ", "), FIND("-", _xlfn.TEXTSPLIT(L747, ", ")) - 1), Index!$F$8:$G$13, 2, FALSE), ""), IFERROR(VLOOKUP(LEFT(_xlfn.TEXTSPLIT(L747, ", "), FIND("-", _xlfn.TEXTSPLIT(L747, ", ")) - 1), Index!$F$8:$G$13, 2, FALSE), "") &lt;&gt; ""))), ", ", "&lt;/s&gt;&lt;s&gt;") &amp; "&lt;/s&gt;&lt;/t&gt;", "//s[normalize-space()]")))</f>
        <v>Hydraulic Applications Ecosystem</v>
      </c>
      <c r="O747" t="str" cm="1">
        <f t="array" ref="O747">IFERROR(INDEX(Index!$C$8:$C$58, MATCH(TRUE, ISNUMBER(SEARCH(Index!$C$8:$C$58, Articles_collection_modified!A747)), 0)), "")</f>
        <v>HA-1</v>
      </c>
      <c r="P747" t="str">
        <f>IFERROR(VLOOKUP(LEFT(O747, FIND("-", O747)-1), Index!$F$8:$G$13, 2, FALSE), "Not Found")</f>
        <v>Hydraulic Applications Ecosystem</v>
      </c>
      <c r="Q747" t="str">
        <f>IFERROR(VLOOKUP(O747, Index!$C$8:$D$58, 2, FALSE), "Not Found")</f>
        <v>Green &amp; Connected Construction site</v>
      </c>
    </row>
    <row r="748" spans="1:17" x14ac:dyDescent="0.3">
      <c r="A748" t="str">
        <f>LEFT(Articles_collection_modified!A748, FIND(",", Articles_collection_modified!A748) - 1)</f>
        <v>New Holland's Next Gen PowerStar Series Tractors offer powerful utility inside and out : CEG</v>
      </c>
      <c r="B748" t="str">
        <f>MID(Articles_collection_modified!A748, FIND(",", Articles_collection_modified!A748) + 1, FIND(",", Articles_collection_modified!A748, FIND(",", Articles_collection_modified!A748) + 1) - FIND(",", Articles_collection_modified!A748) - 1)</f>
        <v>https://www.constructionequipmentguide.com/new-hollands-next-gen-powerstartm-series-tractors-offer-powerful-utility-inside-and-out/67219</v>
      </c>
      <c r="C748" t="str">
        <f>IF(ISNUMBER(FIND(", vol",Articles_collection_modified!A748)), MID(Articles_collection_modified!A748, FIND(", vol", Articles_collection_modified!A748) + 5, FIND(",", Articles_collection_modified!A748, FIND(", vol", Articles_collection_modified!A748) + 5) - FIND(", vol", Articles_collection_modified!A748) - 5), MID(Articles_collection_modified!A748, FIND(",vol", Articles_collection_modified!A748) + 4, FIND(",", Articles_collection_modified!A748, FIND(",vol", Articles_collection_modified!A748) + 4) - FIND(",vol",Articles_collection_modified!A748) - 4))</f>
        <v>8</v>
      </c>
      <c r="D748" t="str">
        <f>IF(ISNUMBER(FIND(", 20", Articles_collection_modified!A748)), MID(Articles_collection_modified!A748, FIND(", 20", Articles_collection_modified!A748) + 2, FIND(",", Articles_collection_modified!A748, FIND(", 20", Articles_collection_modified!A748) + 2) - FIND(", 20", Articles_collection_modified!A748) - 2), MID(Articles_collection_modified!A748, FIND(",20", Articles_collection_modified!A748) + 1, FIND(",", Articles_collection_modified!A748, FIND(",20", Articles_collection_modified!A748) + 1) - FIND(",20", Articles_collection_modified!A748) - 1))</f>
        <v>2025-w07</v>
      </c>
      <c r="E748" t="str">
        <f t="shared" si="22"/>
        <v>2025</v>
      </c>
      <c r="F748" t="str">
        <f t="shared" si="23"/>
        <v>07</v>
      </c>
      <c r="G748" t="str" cm="1">
        <f t="array" ref="G748">_xlfn.TEXTJOIN(", ", TRUE, IF(ISNUMBER(SEARCH(Index!$A$8:$A$22, Articles_collection_modified!A748)), Index!$A$8:$A$22, ""))</f>
        <v>Mobile</v>
      </c>
      <c r="H748" t="str" cm="1">
        <f t="array" ref="H748">IFERROR(INDEX(Index!$A$8:$A$22, MATCH(TRUE, ISNUMBER(SEARCH(Index!$A$8:$A$22, Articles_collection_modified!A748)), 0)), "")</f>
        <v>Mobile</v>
      </c>
      <c r="I748" t="str" cm="1">
        <f t="array" ref="I748">IFERROR(INDEX(Index!$A$3:$A$5, MATCH(TRUE, ISNUMBER(SEARCH(Index!$A$3:$A$5, Articles_collection_modified!A748)), 0)), "")</f>
        <v>product release</v>
      </c>
      <c r="J748" t="str" cm="1">
        <f t="array" ref="J748">IFERROR(INDEX(Index!$A$25:$A$69, MATCH(TRUE, ISNUMBER(SEARCH(Index!$A$25:$A$69, Articles_collection_modified!A748)), 0)), "")</f>
        <v>System</v>
      </c>
      <c r="K748" t="str" cm="1">
        <f t="array" ref="K748">IFERROR(INDEX(Index!$C$3:$C$5, MATCH(TRUE, ISNUMBER(SEARCH(Index!$C$3:$C$5, Articles_collection_modified!A748)), 0)), "")</f>
        <v>H1</v>
      </c>
      <c r="L748" t="str" cm="1">
        <f t="array" ref="L748">_xlfn.TEXTJOIN(", ", TRUE, IF(ISNUMBER(SEARCH(Index!$C$8:$C$58, Articles_collection_modified!A748)), Index!$C$8:$C$58, ""))</f>
        <v>HA-3</v>
      </c>
      <c r="M748" t="str" cm="1">
        <f t="array" ref="M748">_xlfn.TEXTJOIN(", ", TRUE, IFERROR(VLOOKUP(_xlfn.TEXTSPLIT(L748, ", "), Index!$C$8:$D$58, 2, FALSE), ""))</f>
        <v>Smart Farming</v>
      </c>
      <c r="N748" t="str" cm="1">
        <f t="array" ref="N748">_xlfn.TEXTJOIN(", ", TRUE, _xlfn.UNIQUE(_xlfn.FILTERXML("&lt;t&gt;&lt;s&gt;" &amp; SUBSTITUTE(_xlfn.TEXTJOIN(", ", TRUE, _xlfn.UNIQUE(_xlfn._xlws.FILTER(IFERROR(VLOOKUP(LEFT(_xlfn.TEXTSPLIT(L748, ", "), FIND("-", _xlfn.TEXTSPLIT(L748, ", ")) - 1), Index!$F$8:$G$13, 2, FALSE), ""), IFERROR(VLOOKUP(LEFT(_xlfn.TEXTSPLIT(L748, ", "), FIND("-", _xlfn.TEXTSPLIT(L748, ", ")) - 1), Index!$F$8:$G$13, 2, FALSE), "") &lt;&gt; ""))), ", ", "&lt;/s&gt;&lt;s&gt;") &amp; "&lt;/s&gt;&lt;/t&gt;", "//s[normalize-space()]")))</f>
        <v>Hydraulic Applications Ecosystem</v>
      </c>
      <c r="O748" t="str" cm="1">
        <f t="array" ref="O748">IFERROR(INDEX(Index!$C$8:$C$58, MATCH(TRUE, ISNUMBER(SEARCH(Index!$C$8:$C$58, Articles_collection_modified!A748)), 0)), "")</f>
        <v>HA-3</v>
      </c>
      <c r="P748" t="str">
        <f>IFERROR(VLOOKUP(LEFT(O748, FIND("-", O748)-1), Index!$F$8:$G$13, 2, FALSE), "Not Found")</f>
        <v>Hydraulic Applications Ecosystem</v>
      </c>
      <c r="Q748" t="str">
        <f>IFERROR(VLOOKUP(O748, Index!$C$8:$D$58, 2, FALSE), "Not Found")</f>
        <v>Smart Farming</v>
      </c>
    </row>
    <row r="749" spans="1:17" x14ac:dyDescent="0.3">
      <c r="A749" t="str">
        <f>LEFT(Articles_collection_modified!A749, FIND(",", Articles_collection_modified!A749) - 1)</f>
        <v>Komatsu Europe introduces new WA700-8 wheel loader | Industrial Vehicle Technology International</v>
      </c>
      <c r="B749" t="str">
        <f>MID(Articles_collection_modified!A749, FIND(",", Articles_collection_modified!A749) + 1, FIND(",", Articles_collection_modified!A749, FIND(",", Articles_collection_modified!A749) + 1) - FIND(",", Articles_collection_modified!A749) - 1)</f>
        <v>https://www.ivtinternational.com/news/mining/komatsu-europe-introduces-new-wa700-8-wheel-loader.html</v>
      </c>
      <c r="C749" t="str">
        <f>IF(ISNUMBER(FIND(", vol",Articles_collection_modified!A749)), MID(Articles_collection_modified!A749, FIND(", vol", Articles_collection_modified!A749) + 5, FIND(",", Articles_collection_modified!A749, FIND(", vol", Articles_collection_modified!A749) + 5) - FIND(", vol", Articles_collection_modified!A749) - 5), MID(Articles_collection_modified!A749, FIND(",vol", Articles_collection_modified!A749) + 4, FIND(",", Articles_collection_modified!A749, FIND(",vol", Articles_collection_modified!A749) + 4) - FIND(",vol",Articles_collection_modified!A749) - 4))</f>
        <v>8</v>
      </c>
      <c r="D749" t="str">
        <f>IF(ISNUMBER(FIND(", 20", Articles_collection_modified!A749)), MID(Articles_collection_modified!A749, FIND(", 20", Articles_collection_modified!A749) + 2, FIND(",", Articles_collection_modified!A749, FIND(", 20", Articles_collection_modified!A749) + 2) - FIND(", 20", Articles_collection_modified!A749) - 2), MID(Articles_collection_modified!A749, FIND(",20", Articles_collection_modified!A749) + 1, FIND(",", Articles_collection_modified!A749, FIND(",20", Articles_collection_modified!A749) + 1) - FIND(",20", Articles_collection_modified!A749) - 1))</f>
        <v>2025-w07</v>
      </c>
      <c r="E749" t="str">
        <f t="shared" si="22"/>
        <v>2025</v>
      </c>
      <c r="F749" t="str">
        <f t="shared" si="23"/>
        <v>07</v>
      </c>
      <c r="G749" t="str" cm="1">
        <f t="array" ref="G749">_xlfn.TEXTJOIN(", ", TRUE, IF(ISNUMBER(SEARCH(Index!$A$8:$A$22, Articles_collection_modified!A749)), Index!$A$8:$A$22, ""))</f>
        <v>Mobile</v>
      </c>
      <c r="H749" t="str" cm="1">
        <f t="array" ref="H749">IFERROR(INDEX(Index!$A$8:$A$22, MATCH(TRUE, ISNUMBER(SEARCH(Index!$A$8:$A$22, Articles_collection_modified!A749)), 0)), "")</f>
        <v>Mobile</v>
      </c>
      <c r="I749" t="str" cm="1">
        <f t="array" ref="I749">IFERROR(INDEX(Index!$A$3:$A$5, MATCH(TRUE, ISNUMBER(SEARCH(Index!$A$3:$A$5, Articles_collection_modified!A749)), 0)), "")</f>
        <v>product release</v>
      </c>
      <c r="J749" t="str" cm="1">
        <f t="array" ref="J749">IFERROR(INDEX(Index!$A$25:$A$69, MATCH(TRUE, ISNUMBER(SEARCH(Index!$A$25:$A$69, Articles_collection_modified!A749)), 0)), "")</f>
        <v>System</v>
      </c>
      <c r="K749" t="str" cm="1">
        <f t="array" ref="K749">IFERROR(INDEX(Index!$C$3:$C$5, MATCH(TRUE, ISNUMBER(SEARCH(Index!$C$3:$C$5, Articles_collection_modified!A749)), 0)), "")</f>
        <v>H1</v>
      </c>
      <c r="L749" t="str" cm="1">
        <f t="array" ref="L749">_xlfn.TEXTJOIN(", ", TRUE, IF(ISNUMBER(SEARCH(Index!$C$8:$C$58, Articles_collection_modified!A749)), Index!$C$8:$C$58, ""))</f>
        <v>ES-2, HA-1, SD-6</v>
      </c>
      <c r="M749" t="str" cm="1">
        <f t="array" ref="M749">_xlfn.TEXTJOIN(", ", TRUE, IFERROR(VLOOKUP(_xlfn.TEXTSPLIT(L749, ", "), Index!$C$8:$D$58, 2, FALSE), ""))</f>
        <v>Enhanced Emission Policy, Green &amp; Connected Construction site, Intelligent Process Automation</v>
      </c>
      <c r="N749" t="str" cm="1">
        <f t="array" ref="N749">_xlfn.TEXTJOIN(", ", TRUE, _xlfn.UNIQUE(_xlfn.FILTERXML("&lt;t&gt;&lt;s&gt;" &amp; SUBSTITUTE(_xlfn.TEXTJOIN(", ", TRUE, _xlfn.UNIQUE(_xlfn._xlws.FILTER(IFERROR(VLOOKUP(LEFT(_xlfn.TEXTSPLIT(L749, ", "), FIND("-", _xlfn.TEXTSPLIT(L749, ", ")) - 1), Index!$F$8:$G$13, 2, FALSE), ""), IFERROR(VLOOKUP(LEFT(_xlfn.TEXTSPLIT(L749, ", "), FIND("-", _xlfn.TEXTSPLIT(L749, ", ")) - 1), Index!$F$8:$G$13, 2, FALSE), "") &lt;&gt; ""))), ", ", "&lt;/s&gt;&lt;s&gt;") &amp; "&lt;/s&gt;&lt;/t&gt;", "//s[normalize-space()]")))</f>
        <v>Ecological Sustainability, Hydraulic Applications Ecosystem, Smart Data Usage</v>
      </c>
      <c r="O749" t="str" cm="1">
        <f t="array" ref="O749">IFERROR(INDEX(Index!$C$8:$C$58, MATCH(TRUE, ISNUMBER(SEARCH(Index!$C$8:$C$58, Articles_collection_modified!A749)), 0)), "")</f>
        <v>ES-2</v>
      </c>
      <c r="P749" t="str">
        <f>IFERROR(VLOOKUP(LEFT(O749, FIND("-", O749)-1), Index!$F$8:$G$13, 2, FALSE), "Not Found")</f>
        <v>Ecological Sustainability</v>
      </c>
      <c r="Q749" t="str">
        <f>IFERROR(VLOOKUP(O749, Index!$C$8:$D$58, 2, FALSE), "Not Found")</f>
        <v>Enhanced Emission Policy</v>
      </c>
    </row>
    <row r="750" spans="1:17" x14ac:dyDescent="0.3">
      <c r="A750" t="str">
        <f>LEFT(Articles_collection_modified!A750, FIND(",", Articles_collection_modified!A750) - 1)</f>
        <v>Havfram's First Wind Turbine Installation Vessel Hits the Water</v>
      </c>
      <c r="B750" t="str">
        <f>MID(Articles_collection_modified!A750, FIND(",", Articles_collection_modified!A750) + 1, FIND(",", Articles_collection_modified!A750, FIND(",", Articles_collection_modified!A750) + 1) - FIND(",", Articles_collection_modified!A750) - 1)</f>
        <v>https://www.offshorewind.biz/2025/02/13/havframs-first-wind-turbine-installation-vessel-hits-the-water/</v>
      </c>
      <c r="C750" t="str">
        <f>IF(ISNUMBER(FIND(", vol",Articles_collection_modified!A750)), MID(Articles_collection_modified!A750, FIND(", vol", Articles_collection_modified!A750) + 5, FIND(",", Articles_collection_modified!A750, FIND(", vol", Articles_collection_modified!A750) + 5) - FIND(", vol", Articles_collection_modified!A750) - 5), MID(Articles_collection_modified!A750, FIND(",vol", Articles_collection_modified!A750) + 4, FIND(",", Articles_collection_modified!A750, FIND(",vol", Articles_collection_modified!A750) + 4) - FIND(",vol",Articles_collection_modified!A750) - 4))</f>
        <v>8</v>
      </c>
      <c r="D750" t="str">
        <f>IF(ISNUMBER(FIND(", 20", Articles_collection_modified!A750)), MID(Articles_collection_modified!A750, FIND(", 20", Articles_collection_modified!A750) + 2, FIND(",", Articles_collection_modified!A750, FIND(", 20", Articles_collection_modified!A750) + 2) - FIND(", 20", Articles_collection_modified!A750) - 2), MID(Articles_collection_modified!A750, FIND(",20", Articles_collection_modified!A750) + 1, FIND(",", Articles_collection_modified!A750, FIND(",20", Articles_collection_modified!A750) + 1) - FIND(",20", Articles_collection_modified!A750) - 1))</f>
        <v>2025-w07</v>
      </c>
      <c r="E750" t="str">
        <f t="shared" si="22"/>
        <v>2025</v>
      </c>
      <c r="F750" t="str">
        <f t="shared" si="23"/>
        <v>07</v>
      </c>
      <c r="G750" t="str" cm="1">
        <f t="array" ref="G750">_xlfn.TEXTJOIN(", ", TRUE, IF(ISNUMBER(SEARCH(Index!$A$8:$A$22, Articles_collection_modified!A750)), Index!$A$8:$A$22, ""))</f>
        <v>Maritime</v>
      </c>
      <c r="H750" t="str" cm="1">
        <f t="array" ref="H750">IFERROR(INDEX(Index!$A$8:$A$22, MATCH(TRUE, ISNUMBER(SEARCH(Index!$A$8:$A$22, Articles_collection_modified!A750)), 0)), "")</f>
        <v>Maritime</v>
      </c>
      <c r="I750" t="str" cm="1">
        <f t="array" ref="I750">IFERROR(INDEX(Index!$A$3:$A$5, MATCH(TRUE, ISNUMBER(SEARCH(Index!$A$3:$A$5, Articles_collection_modified!A750)), 0)), "")</f>
        <v>SEEP</v>
      </c>
      <c r="J750" t="str" cm="1">
        <f t="array" ref="J750">IFERROR(INDEX(Index!$A$25:$A$69, MATCH(TRUE, ISNUMBER(SEARCH(Index!$A$25:$A$69, Articles_collection_modified!A750)), 0)), "")</f>
        <v>market development</v>
      </c>
      <c r="K750" t="str" cm="1">
        <f t="array" ref="K750">IFERROR(INDEX(Index!$C$3:$C$5, MATCH(TRUE, ISNUMBER(SEARCH(Index!$C$3:$C$5, Articles_collection_modified!A750)), 0)), "")</f>
        <v>H1</v>
      </c>
      <c r="L750" t="str" cm="1">
        <f t="array" ref="L750">_xlfn.TEXTJOIN(", ", TRUE, IF(ISNUMBER(SEARCH(Index!$C$8:$C$58, Articles_collection_modified!A750)), Index!$C$8:$C$58, ""))</f>
        <v>NB-6, NB-8</v>
      </c>
      <c r="M750" t="str" cm="1">
        <f t="array" ref="M750">_xlfn.TEXTJOIN(", ", TRUE, IFERROR(VLOOKUP(_xlfn.TEXTSPLIT(L750, ", "), Index!$C$8:$D$58, 2, FALSE), ""))</f>
        <v>Green Energy System, Sustainaible Maritime Applications</v>
      </c>
      <c r="N750" t="str" cm="1">
        <f t="array" ref="N750">_xlfn.TEXTJOIN(", ", TRUE, _xlfn.UNIQUE(_xlfn.FILTERXML("&lt;t&gt;&lt;s&gt;" &amp; SUBSTITUTE(_xlfn.TEXTJOIN(", ", TRUE, _xlfn.UNIQUE(_xlfn._xlws.FILTER(IFERROR(VLOOKUP(LEFT(_xlfn.TEXTSPLIT(L750, ", "), FIND("-", _xlfn.TEXTSPLIT(L750, ", ")) - 1), Index!$F$8:$G$13, 2, FALSE), ""), IFERROR(VLOOKUP(LEFT(_xlfn.TEXTSPLIT(L750, ", "), FIND("-", _xlfn.TEXTSPLIT(L750, ", ")) - 1), Index!$F$8:$G$13, 2, FALSE), "") &lt;&gt; ""))), ", ", "&lt;/s&gt;&lt;s&gt;") &amp; "&lt;/s&gt;&lt;/t&gt;", "//s[normalize-space()]")))</f>
        <v>New Business</v>
      </c>
      <c r="O750" t="str" cm="1">
        <f t="array" ref="O750">IFERROR(INDEX(Index!$C$8:$C$58, MATCH(TRUE, ISNUMBER(SEARCH(Index!$C$8:$C$58, Articles_collection_modified!A750)), 0)), "")</f>
        <v>NB-6</v>
      </c>
      <c r="P750" t="str">
        <f>IFERROR(VLOOKUP(LEFT(O750, FIND("-", O750)-1), Index!$F$8:$G$13, 2, FALSE), "Not Found")</f>
        <v>New Business</v>
      </c>
      <c r="Q750" t="str">
        <f>IFERROR(VLOOKUP(O750, Index!$C$8:$D$58, 2, FALSE), "Not Found")</f>
        <v>Green Energy System</v>
      </c>
    </row>
    <row r="751" spans="1:17" x14ac:dyDescent="0.3">
      <c r="A751" t="str">
        <f>LEFT(Articles_collection_modified!A751, FIND(",", Articles_collection_modified!A751) - 1)</f>
        <v>New European Project to Tackle Offshore Energy Storage Challenges</v>
      </c>
      <c r="B751" t="str">
        <f>MID(Articles_collection_modified!A751, FIND(",", Articles_collection_modified!A751) + 1, FIND(",", Articles_collection_modified!A751, FIND(",", Articles_collection_modified!A751) + 1) - FIND(",", Articles_collection_modified!A751) - 1)</f>
        <v>https://www.offshorewind.biz/2025/02/13/new-european-project-to-tackle-offshore-energy-storage-challenges/</v>
      </c>
      <c r="C751" t="str">
        <f>IF(ISNUMBER(FIND(", vol",Articles_collection_modified!A751)), MID(Articles_collection_modified!A751, FIND(", vol", Articles_collection_modified!A751) + 5, FIND(",", Articles_collection_modified!A751, FIND(", vol", Articles_collection_modified!A751) + 5) - FIND(", vol", Articles_collection_modified!A751) - 5), MID(Articles_collection_modified!A751, FIND(",vol", Articles_collection_modified!A751) + 4, FIND(",", Articles_collection_modified!A751, FIND(",vol", Articles_collection_modified!A751) + 4) - FIND(",vol",Articles_collection_modified!A751) - 4))</f>
        <v>8</v>
      </c>
      <c r="D751" t="str">
        <f>IF(ISNUMBER(FIND(", 20", Articles_collection_modified!A751)), MID(Articles_collection_modified!A751, FIND(", 20", Articles_collection_modified!A751) + 2, FIND(",", Articles_collection_modified!A751, FIND(", 20", Articles_collection_modified!A751) + 2) - FIND(", 20", Articles_collection_modified!A751) - 2), MID(Articles_collection_modified!A751, FIND(",20", Articles_collection_modified!A751) + 1, FIND(",", Articles_collection_modified!A751, FIND(",20", Articles_collection_modified!A751) + 1) - FIND(",20", Articles_collection_modified!A751) - 1))</f>
        <v>2025-w07</v>
      </c>
      <c r="E751" t="str">
        <f t="shared" si="22"/>
        <v>2025</v>
      </c>
      <c r="F751" t="str">
        <f t="shared" si="23"/>
        <v>07</v>
      </c>
      <c r="G751" t="str" cm="1">
        <f t="array" ref="G751">_xlfn.TEXTJOIN(", ", TRUE, IF(ISNUMBER(SEARCH(Index!$A$8:$A$22, Articles_collection_modified!A751)), Index!$A$8:$A$22, ""))</f>
        <v>Industrial applications</v>
      </c>
      <c r="H751" t="str" cm="1">
        <f t="array" ref="H751">IFERROR(INDEX(Index!$A$8:$A$22, MATCH(TRUE, ISNUMBER(SEARCH(Index!$A$8:$A$22, Articles_collection_modified!A751)), 0)), "")</f>
        <v>Industrial applications</v>
      </c>
      <c r="I751" t="str" cm="1">
        <f t="array" ref="I751">IFERROR(INDEX(Index!$A$3:$A$5, MATCH(TRUE, ISNUMBER(SEARCH(Index!$A$3:$A$5, Articles_collection_modified!A751)), 0)), "")</f>
        <v>Technology</v>
      </c>
      <c r="J751" t="str" cm="1">
        <f t="array" ref="J751">IFERROR(INDEX(Index!$A$25:$A$69, MATCH(TRUE, ISNUMBER(SEARCH(Index!$A$25:$A$69, Articles_collection_modified!A751)), 0)), "")</f>
        <v>Energy Storage</v>
      </c>
      <c r="K751" t="str" cm="1">
        <f t="array" ref="K751">IFERROR(INDEX(Index!$C$3:$C$5, MATCH(TRUE, ISNUMBER(SEARCH(Index!$C$3:$C$5, Articles_collection_modified!A751)), 0)), "")</f>
        <v>H3</v>
      </c>
      <c r="L751" t="str" cm="1">
        <f t="array" ref="L751">_xlfn.TEXTJOIN(", ", TRUE, IF(ISNUMBER(SEARCH(Index!$C$8:$C$58, Articles_collection_modified!A751)), Index!$C$8:$C$58, ""))</f>
        <v>ES-3, HA-2, NB-6</v>
      </c>
      <c r="M751" t="str" cm="1">
        <f t="array" ref="M751">_xlfn.TEXTJOIN(", ", TRUE, IFERROR(VLOOKUP(_xlfn.TEXTSPLIT(L751, ", "), Index!$C$8:$D$58, 2, FALSE), ""))</f>
        <v>Sustainable Energy System, Advanced Wind Power, Green Energy System</v>
      </c>
      <c r="N751" t="str" cm="1">
        <f t="array" ref="N751">_xlfn.TEXTJOIN(", ", TRUE, _xlfn.UNIQUE(_xlfn.FILTERXML("&lt;t&gt;&lt;s&gt;" &amp; SUBSTITUTE(_xlfn.TEXTJOIN(", ", TRUE, _xlfn.UNIQUE(_xlfn._xlws.FILTER(IFERROR(VLOOKUP(LEFT(_xlfn.TEXTSPLIT(L751, ", "), FIND("-", _xlfn.TEXTSPLIT(L751, ", ")) - 1), Index!$F$8:$G$13, 2, FALSE), ""), IFERROR(VLOOKUP(LEFT(_xlfn.TEXTSPLIT(L751, ", "), FIND("-", _xlfn.TEXTSPLIT(L751, ", ")) - 1), Index!$F$8:$G$13, 2, FALSE), "") &lt;&gt; ""))), ", ", "&lt;/s&gt;&lt;s&gt;") &amp; "&lt;/s&gt;&lt;/t&gt;", "//s[normalize-space()]")))</f>
        <v>Ecological Sustainability, Hydraulic Applications Ecosystem, New Business</v>
      </c>
      <c r="O751" t="str" cm="1">
        <f t="array" ref="O751">IFERROR(INDEX(Index!$C$8:$C$58, MATCH(TRUE, ISNUMBER(SEARCH(Index!$C$8:$C$58, Articles_collection_modified!A751)), 0)), "")</f>
        <v>ES-3</v>
      </c>
      <c r="P751" t="str">
        <f>IFERROR(VLOOKUP(LEFT(O751, FIND("-", O751)-1), Index!$F$8:$G$13, 2, FALSE), "Not Found")</f>
        <v>Ecological Sustainability</v>
      </c>
      <c r="Q751" t="str">
        <f>IFERROR(VLOOKUP(O751, Index!$C$8:$D$58, 2, FALSE), "Not Found")</f>
        <v>Sustainable Energy System</v>
      </c>
    </row>
    <row r="752" spans="1:17" x14ac:dyDescent="0.3">
      <c r="A752" t="str">
        <f>LEFT(Articles_collection_modified!A752, FIND(",", Articles_collection_modified!A752) - 1)</f>
        <v>Expanded tractor valve platform enables use on wider range of models</v>
      </c>
      <c r="B752" t="str">
        <f>MID(Articles_collection_modified!A752, FIND(",", Articles_collection_modified!A752) + 1, FIND(",", Articles_collection_modified!A752, FIND(",", Articles_collection_modified!A752) + 1) - FIND(",", Articles_collection_modified!A752) - 1)</f>
        <v>https://www.mobilehydraulictips.com/expanded-tractor-valve-platform-enables-use-on-wider-range-of-models/</v>
      </c>
      <c r="C752" t="str">
        <f>IF(ISNUMBER(FIND(", vol",Articles_collection_modified!A752)), MID(Articles_collection_modified!A752, FIND(", vol", Articles_collection_modified!A752) + 5, FIND(",", Articles_collection_modified!A752, FIND(", vol", Articles_collection_modified!A752) + 5) - FIND(", vol", Articles_collection_modified!A752) - 5), MID(Articles_collection_modified!A752, FIND(",vol", Articles_collection_modified!A752) + 4, FIND(",", Articles_collection_modified!A752, FIND(",vol", Articles_collection_modified!A752) + 4) - FIND(",vol",Articles_collection_modified!A752) - 4))</f>
        <v>0</v>
      </c>
      <c r="D752" t="str">
        <f>IF(ISNUMBER(FIND(", 20", Articles_collection_modified!A752)), MID(Articles_collection_modified!A752, FIND(", 20", Articles_collection_modified!A752) + 2, FIND(",", Articles_collection_modified!A752, FIND(", 20", Articles_collection_modified!A752) + 2) - FIND(", 20", Articles_collection_modified!A752) - 2), MID(Articles_collection_modified!A752, FIND(",20", Articles_collection_modified!A752) + 1, FIND(",", Articles_collection_modified!A752, FIND(",20", Articles_collection_modified!A752) + 1) - FIND(",20", Articles_collection_modified!A752) - 1))</f>
        <v>2023-w49</v>
      </c>
      <c r="E752" t="str">
        <f t="shared" si="22"/>
        <v>2023</v>
      </c>
      <c r="F752" t="str">
        <f t="shared" si="23"/>
        <v>49</v>
      </c>
      <c r="G752" t="str" cm="1">
        <f t="array" ref="G752">_xlfn.TEXTJOIN(", ", TRUE, IF(ISNUMBER(SEARCH(Index!$A$8:$A$22, Articles_collection_modified!A752)), Index!$A$8:$A$22, ""))</f>
        <v>Hydraulics, Mobile</v>
      </c>
      <c r="H752" t="str" cm="1">
        <f t="array" ref="H752">IFERROR(INDEX(Index!$A$8:$A$22, MATCH(TRUE, ISNUMBER(SEARCH(Index!$A$8:$A$22, Articles_collection_modified!A752)), 0)), "")</f>
        <v>Hydraulics</v>
      </c>
      <c r="I752" t="str" cm="1">
        <f t="array" ref="I752">IFERROR(INDEX(Index!$A$3:$A$5, MATCH(TRUE, ISNUMBER(SEARCH(Index!$A$3:$A$5, Articles_collection_modified!A752)), 0)), "")</f>
        <v>product release</v>
      </c>
      <c r="J752" t="str" cm="1">
        <f t="array" ref="J752">IFERROR(INDEX(Index!$A$25:$A$69, MATCH(TRUE, ISNUMBER(SEARCH(Index!$A$25:$A$69, Articles_collection_modified!A752)), 0)), "")</f>
        <v>Valve</v>
      </c>
      <c r="K752" t="str" cm="1">
        <f t="array" ref="K752">IFERROR(INDEX(Index!$C$3:$C$5, MATCH(TRUE, ISNUMBER(SEARCH(Index!$C$3:$C$5, Articles_collection_modified!A752)), 0)), "")</f>
        <v>H1</v>
      </c>
      <c r="L752" t="str" cm="1">
        <f t="array" ref="L752">_xlfn.TEXTJOIN(", ", TRUE, IF(ISNUMBER(SEARCH(Index!$C$8:$C$58, Articles_collection_modified!A752)), Index!$C$8:$C$58, ""))</f>
        <v>HA-3</v>
      </c>
      <c r="M752" t="str" cm="1">
        <f t="array" ref="M752">_xlfn.TEXTJOIN(", ", TRUE, IFERROR(VLOOKUP(_xlfn.TEXTSPLIT(L752, ", "), Index!$C$8:$D$58, 2, FALSE), ""))</f>
        <v>Smart Farming</v>
      </c>
      <c r="N752" t="str" cm="1">
        <f t="array" ref="N752">_xlfn.TEXTJOIN(", ", TRUE, _xlfn.UNIQUE(_xlfn.FILTERXML("&lt;t&gt;&lt;s&gt;" &amp; SUBSTITUTE(_xlfn.TEXTJOIN(", ", TRUE, _xlfn.UNIQUE(_xlfn._xlws.FILTER(IFERROR(VLOOKUP(LEFT(_xlfn.TEXTSPLIT(L752, ", "), FIND("-", _xlfn.TEXTSPLIT(L752, ", ")) - 1), Index!$F$8:$G$13, 2, FALSE), ""), IFERROR(VLOOKUP(LEFT(_xlfn.TEXTSPLIT(L752, ", "), FIND("-", _xlfn.TEXTSPLIT(L752, ", ")) - 1), Index!$F$8:$G$13, 2, FALSE), "") &lt;&gt; ""))), ", ", "&lt;/s&gt;&lt;s&gt;") &amp; "&lt;/s&gt;&lt;/t&gt;", "//s[normalize-space()]")))</f>
        <v>Hydraulic Applications Ecosystem</v>
      </c>
      <c r="O752" t="str" cm="1">
        <f t="array" ref="O752">IFERROR(INDEX(Index!$C$8:$C$58, MATCH(TRUE, ISNUMBER(SEARCH(Index!$C$8:$C$58, Articles_collection_modified!A752)), 0)), "")</f>
        <v>HA-3</v>
      </c>
      <c r="P752" t="str">
        <f>IFERROR(VLOOKUP(LEFT(O752, FIND("-", O752)-1), Index!$F$8:$G$13, 2, FALSE), "Not Found")</f>
        <v>Hydraulic Applications Ecosystem</v>
      </c>
      <c r="Q752" t="str">
        <f>IFERROR(VLOOKUP(O752, Index!$C$8:$D$58, 2, FALSE), "Not Found")</f>
        <v>Smart Farming</v>
      </c>
    </row>
    <row r="753" spans="1:17" x14ac:dyDescent="0.3">
      <c r="A753" t="str">
        <f>LEFT(Articles_collection_modified!A753, FIND(",", Articles_collection_modified!A753) - 1)</f>
        <v>Proportional valves make crane precision possible</v>
      </c>
      <c r="B753" t="str">
        <f>MID(Articles_collection_modified!A753, FIND(",", Articles_collection_modified!A753) + 1, FIND(",", Articles_collection_modified!A753, FIND(",", Articles_collection_modified!A753) + 1) - FIND(",", Articles_collection_modified!A753) - 1)</f>
        <v>https://www.mobilehydraulictips.com/proportional-valves-make-crane-precision-possible/</v>
      </c>
      <c r="C753" t="str">
        <f>IF(ISNUMBER(FIND(", vol",Articles_collection_modified!A753)), MID(Articles_collection_modified!A753, FIND(", vol", Articles_collection_modified!A753) + 5, FIND(",", Articles_collection_modified!A753, FIND(", vol", Articles_collection_modified!A753) + 5) - FIND(", vol", Articles_collection_modified!A753) - 5), MID(Articles_collection_modified!A753, FIND(",vol", Articles_collection_modified!A753) + 4, FIND(",", Articles_collection_modified!A753, FIND(",vol", Articles_collection_modified!A753) + 4) - FIND(",vol",Articles_collection_modified!A753) - 4))</f>
        <v>0</v>
      </c>
      <c r="D753" t="str">
        <f>IF(ISNUMBER(FIND(", 20", Articles_collection_modified!A753)), MID(Articles_collection_modified!A753, FIND(", 20", Articles_collection_modified!A753) + 2, FIND(",", Articles_collection_modified!A753, FIND(", 20", Articles_collection_modified!A753) + 2) - FIND(", 20", Articles_collection_modified!A753) - 2), MID(Articles_collection_modified!A753, FIND(",20", Articles_collection_modified!A753) + 1, FIND(",", Articles_collection_modified!A753, FIND(",20", Articles_collection_modified!A753) + 1) - FIND(",20", Articles_collection_modified!A753) - 1))</f>
        <v>2024-w16</v>
      </c>
      <c r="E753" t="str">
        <f t="shared" si="22"/>
        <v>2024</v>
      </c>
      <c r="F753" t="str">
        <f t="shared" si="23"/>
        <v>16</v>
      </c>
      <c r="G753" t="str" cm="1">
        <f t="array" ref="G753">_xlfn.TEXTJOIN(", ", TRUE, IF(ISNUMBER(SEARCH(Index!$A$8:$A$22, Articles_collection_modified!A753)), Index!$A$8:$A$22, ""))</f>
        <v>Crane, Mobile</v>
      </c>
      <c r="H753" t="str" cm="1">
        <f t="array" ref="H753">IFERROR(INDEX(Index!$A$8:$A$22, MATCH(TRUE, ISNUMBER(SEARCH(Index!$A$8:$A$22, Articles_collection_modified!A753)), 0)), "")</f>
        <v>Crane</v>
      </c>
      <c r="I753" t="str" cm="1">
        <f t="array" ref="I753">IFERROR(INDEX(Index!$A$3:$A$5, MATCH(TRUE, ISNUMBER(SEARCH(Index!$A$3:$A$5, Articles_collection_modified!A753)), 0)), "")</f>
        <v>SEEP</v>
      </c>
      <c r="J753" t="str" cm="1">
        <f t="array" ref="J753">IFERROR(INDEX(Index!$A$25:$A$69, MATCH(TRUE, ISNUMBER(SEARCH(Index!$A$25:$A$69, Articles_collection_modified!A753)), 0)), "")</f>
        <v>market development</v>
      </c>
      <c r="K753" t="str" cm="1">
        <f t="array" ref="K753">IFERROR(INDEX(Index!$C$3:$C$5, MATCH(TRUE, ISNUMBER(SEARCH(Index!$C$3:$C$5, Articles_collection_modified!A753)), 0)), "")</f>
        <v>H1</v>
      </c>
      <c r="L753" t="str" cm="1">
        <f t="array" ref="L753">_xlfn.TEXTJOIN(", ", TRUE, IF(ISNUMBER(SEARCH(Index!$C$8:$C$58, Articles_collection_modified!A753)), Index!$C$8:$C$58, ""))</f>
        <v>HA-1</v>
      </c>
      <c r="M753" t="str" cm="1">
        <f t="array" ref="M753">_xlfn.TEXTJOIN(", ", TRUE, IFERROR(VLOOKUP(_xlfn.TEXTSPLIT(L753, ", "), Index!$C$8:$D$58, 2, FALSE), ""))</f>
        <v>Green &amp; Connected Construction site</v>
      </c>
      <c r="N753" t="str" cm="1">
        <f t="array" ref="N753">_xlfn.TEXTJOIN(", ", TRUE, _xlfn.UNIQUE(_xlfn.FILTERXML("&lt;t&gt;&lt;s&gt;" &amp; SUBSTITUTE(_xlfn.TEXTJOIN(", ", TRUE, _xlfn.UNIQUE(_xlfn._xlws.FILTER(IFERROR(VLOOKUP(LEFT(_xlfn.TEXTSPLIT(L753, ", "), FIND("-", _xlfn.TEXTSPLIT(L753, ", ")) - 1), Index!$F$8:$G$13, 2, FALSE), ""), IFERROR(VLOOKUP(LEFT(_xlfn.TEXTSPLIT(L753, ", "), FIND("-", _xlfn.TEXTSPLIT(L753, ", ")) - 1), Index!$F$8:$G$13, 2, FALSE), "") &lt;&gt; ""))), ", ", "&lt;/s&gt;&lt;s&gt;") &amp; "&lt;/s&gt;&lt;/t&gt;", "//s[normalize-space()]")))</f>
        <v>Hydraulic Applications Ecosystem</v>
      </c>
      <c r="O753" t="str" cm="1">
        <f t="array" ref="O753">IFERROR(INDEX(Index!$C$8:$C$58, MATCH(TRUE, ISNUMBER(SEARCH(Index!$C$8:$C$58, Articles_collection_modified!A753)), 0)), "")</f>
        <v>HA-1</v>
      </c>
      <c r="P753" t="str">
        <f>IFERROR(VLOOKUP(LEFT(O753, FIND("-", O753)-1), Index!$F$8:$G$13, 2, FALSE), "Not Found")</f>
        <v>Hydraulic Applications Ecosystem</v>
      </c>
      <c r="Q753" t="str">
        <f>IFERROR(VLOOKUP(O753, Index!$C$8:$D$58, 2, FALSE), "Not Found")</f>
        <v>Green &amp; Connected Construction site</v>
      </c>
    </row>
    <row r="754" spans="1:17" x14ac:dyDescent="0.3">
      <c r="A754" t="str">
        <f>LEFT(Articles_collection_modified!A754, FIND(",", Articles_collection_modified!A754) - 1)</f>
        <v>Chinaâ€™s construction OEMs have made strides. Should western firms worry?</v>
      </c>
      <c r="B754" t="str">
        <f>MID(Articles_collection_modified!A754, FIND(",", Articles_collection_modified!A754) + 1, FIND(",", Articles_collection_modified!A754, FIND(",", Articles_collection_modified!A754) + 1) - FIND(",", Articles_collection_modified!A754) - 1)</f>
        <v>https://www.accessbriefing.com/chinas-construction-oems-have-made-strides-should-western-firms-worry/8042646.article</v>
      </c>
      <c r="C754" t="str">
        <f>IF(ISNUMBER(FIND(", vol",Articles_collection_modified!A754)), MID(Articles_collection_modified!A754, FIND(", vol", Articles_collection_modified!A754) + 5, FIND(",", Articles_collection_modified!A754, FIND(", vol", Articles_collection_modified!A754) + 5) - FIND(", vol", Articles_collection_modified!A754) - 5), MID(Articles_collection_modified!A754, FIND(",vol", Articles_collection_modified!A754) + 4, FIND(",", Articles_collection_modified!A754, FIND(",vol", Articles_collection_modified!A754) + 4) - FIND(",vol",Articles_collection_modified!A754) - 4))</f>
        <v>6</v>
      </c>
      <c r="D754" t="str">
        <f>IF(ISNUMBER(FIND(", 20", Articles_collection_modified!A754)), MID(Articles_collection_modified!A754, FIND(", 20", Articles_collection_modified!A754) + 2, FIND(",", Articles_collection_modified!A754, FIND(", 20", Articles_collection_modified!A754) + 2) - FIND(", 20", Articles_collection_modified!A754) - 2), MID(Articles_collection_modified!A754, FIND(",20", Articles_collection_modified!A754) + 1, FIND(",", Articles_collection_modified!A754, FIND(",20", Articles_collection_modified!A754) + 1) - FIND(",20", Articles_collection_modified!A754) - 1))</f>
        <v>2024-w49</v>
      </c>
      <c r="E754" t="str">
        <f t="shared" si="22"/>
        <v>2024</v>
      </c>
      <c r="F754" t="str">
        <f t="shared" si="23"/>
        <v>49</v>
      </c>
      <c r="G754" t="str" cm="1">
        <f t="array" ref="G754">_xlfn.TEXTJOIN(", ", TRUE, IF(ISNUMBER(SEARCH(Index!$A$8:$A$22, Articles_collection_modified!A754)), Index!$A$8:$A$22, ""))</f>
        <v>Mobile</v>
      </c>
      <c r="H754" t="str" cm="1">
        <f t="array" ref="H754">IFERROR(INDEX(Index!$A$8:$A$22, MATCH(TRUE, ISNUMBER(SEARCH(Index!$A$8:$A$22, Articles_collection_modified!A754)), 0)), "")</f>
        <v>Mobile</v>
      </c>
      <c r="I754" t="str" cm="1">
        <f t="array" ref="I754">IFERROR(INDEX(Index!$A$3:$A$5, MATCH(TRUE, ISNUMBER(SEARCH(Index!$A$3:$A$5, Articles_collection_modified!A754)), 0)), "")</f>
        <v>SEEP</v>
      </c>
      <c r="J754" t="str" cm="1">
        <f t="array" ref="J754">IFERROR(INDEX(Index!$A$25:$A$69, MATCH(TRUE, ISNUMBER(SEARCH(Index!$A$25:$A$69, Articles_collection_modified!A754)), 0)), "")</f>
        <v>market development</v>
      </c>
      <c r="K754" t="str" cm="1">
        <f t="array" ref="K754">IFERROR(INDEX(Index!$C$3:$C$5, MATCH(TRUE, ISNUMBER(SEARCH(Index!$C$3:$C$5, Articles_collection_modified!A754)), 0)), "")</f>
        <v>H2</v>
      </c>
      <c r="L754" t="str" cm="1">
        <f t="array" ref="L754">_xlfn.TEXTJOIN(", ", TRUE, IF(ISNUMBER(SEARCH(Index!$C$8:$C$58, Articles_collection_modified!A754)), Index!$C$8:$C$58, ""))</f>
        <v>NB-4</v>
      </c>
      <c r="M754" t="str" cm="1">
        <f t="array" ref="M754">_xlfn.TEXTJOIN(", ", TRUE, IFERROR(VLOOKUP(_xlfn.TEXTSPLIT(L754, ", "), Index!$C$8:$D$58, 2, FALSE), ""))</f>
        <v>Geopolitics &amp; Decoupling</v>
      </c>
      <c r="N754" t="str" cm="1">
        <f t="array" ref="N754">_xlfn.TEXTJOIN(", ", TRUE, _xlfn.UNIQUE(_xlfn.FILTERXML("&lt;t&gt;&lt;s&gt;" &amp; SUBSTITUTE(_xlfn.TEXTJOIN(", ", TRUE, _xlfn.UNIQUE(_xlfn._xlws.FILTER(IFERROR(VLOOKUP(LEFT(_xlfn.TEXTSPLIT(L754, ", "), FIND("-", _xlfn.TEXTSPLIT(L754, ", ")) - 1), Index!$F$8:$G$13, 2, FALSE), ""), IFERROR(VLOOKUP(LEFT(_xlfn.TEXTSPLIT(L754, ", "), FIND("-", _xlfn.TEXTSPLIT(L754, ", ")) - 1), Index!$F$8:$G$13, 2, FALSE), "") &lt;&gt; ""))), ", ", "&lt;/s&gt;&lt;s&gt;") &amp; "&lt;/s&gt;&lt;/t&gt;", "//s[normalize-space()]")))</f>
        <v>New Business</v>
      </c>
      <c r="O754" t="str" cm="1">
        <f t="array" ref="O754">IFERROR(INDEX(Index!$C$8:$C$58, MATCH(TRUE, ISNUMBER(SEARCH(Index!$C$8:$C$58, Articles_collection_modified!A754)), 0)), "")</f>
        <v>NB-4</v>
      </c>
      <c r="P754" t="str">
        <f>IFERROR(VLOOKUP(LEFT(O754, FIND("-", O754)-1), Index!$F$8:$G$13, 2, FALSE), "Not Found")</f>
        <v>New Business</v>
      </c>
      <c r="Q754" t="str">
        <f>IFERROR(VLOOKUP(O754, Index!$C$8:$D$58, 2, FALSE), "Not Found")</f>
        <v>Geopolitics &amp; Decoupling</v>
      </c>
    </row>
    <row r="755" spans="1:17" x14ac:dyDescent="0.3">
      <c r="A755" t="str">
        <f>LEFT(Articles_collection_modified!A755, FIND(",", Articles_collection_modified!A755) - 1)</f>
        <v>Ontario aims to refurbish Pickering Nuclear Generating Station - On-Site Magazine</v>
      </c>
      <c r="B755" t="str">
        <f>MID(Articles_collection_modified!A755, FIND(",", Articles_collection_modified!A755) + 1, FIND(",", Articles_collection_modified!A755, FIND(",", Articles_collection_modified!A755) + 1) - FIND(",", Articles_collection_modified!A755) - 1)</f>
        <v>https://www.on-sitemag.com/construction/ontario-aims-to-refurbish-pickering-nuclear-generating-station/1003984284/</v>
      </c>
      <c r="C755" t="str">
        <f>IF(ISNUMBER(FIND(", vol",Articles_collection_modified!A755)), MID(Articles_collection_modified!A755, FIND(", vol", Articles_collection_modified!A755) + 5, FIND(",", Articles_collection_modified!A755, FIND(", vol", Articles_collection_modified!A755) + 5) - FIND(", vol", Articles_collection_modified!A755) - 5), MID(Articles_collection_modified!A755, FIND(",vol", Articles_collection_modified!A755) + 4, FIND(",", Articles_collection_modified!A755, FIND(",vol", Articles_collection_modified!A755) + 4) - FIND(",vol",Articles_collection_modified!A755) - 4))</f>
        <v>7</v>
      </c>
      <c r="D755" t="str">
        <f>IF(ISNUMBER(FIND(", 20", Articles_collection_modified!A755)), MID(Articles_collection_modified!A755, FIND(", 20", Articles_collection_modified!A755) + 2, FIND(",", Articles_collection_modified!A755, FIND(", 20", Articles_collection_modified!A755) + 2) - FIND(", 20", Articles_collection_modified!A755) - 2), MID(Articles_collection_modified!A755, FIND(",20", Articles_collection_modified!A755) + 1, FIND(",", Articles_collection_modified!A755, FIND(",20", Articles_collection_modified!A755) + 1) - FIND(",20", Articles_collection_modified!A755) - 1))</f>
        <v>2025-w05</v>
      </c>
      <c r="E755" t="str">
        <f t="shared" si="22"/>
        <v>2025</v>
      </c>
      <c r="F755" t="str">
        <f t="shared" si="23"/>
        <v>05</v>
      </c>
      <c r="G755" t="str" cm="1">
        <f t="array" ref="G755">_xlfn.TEXTJOIN(", ", TRUE, IF(ISNUMBER(SEARCH(Index!$A$8:$A$22, Articles_collection_modified!A755)), Index!$A$8:$A$22, ""))</f>
        <v>Sustainability</v>
      </c>
      <c r="H755" t="str" cm="1">
        <f t="array" ref="H755">IFERROR(INDEX(Index!$A$8:$A$22, MATCH(TRUE, ISNUMBER(SEARCH(Index!$A$8:$A$22, Articles_collection_modified!A755)), 0)), "")</f>
        <v>Sustainability</v>
      </c>
      <c r="I755" t="str" cm="1">
        <f t="array" ref="I755">IFERROR(INDEX(Index!$A$3:$A$5, MATCH(TRUE, ISNUMBER(SEARCH(Index!$A$3:$A$5, Articles_collection_modified!A755)), 0)), "")</f>
        <v>SEEP</v>
      </c>
      <c r="J755" t="str" cm="1">
        <f t="array" ref="J755">IFERROR(INDEX(Index!$A$25:$A$69, MATCH(TRUE, ISNUMBER(SEARCH(Index!$A$25:$A$69, Articles_collection_modified!A755)), 0)), "")</f>
        <v>market development</v>
      </c>
      <c r="K755" t="str" cm="1">
        <f t="array" ref="K755">IFERROR(INDEX(Index!$C$3:$C$5, MATCH(TRUE, ISNUMBER(SEARCH(Index!$C$3:$C$5, Articles_collection_modified!A755)), 0)), "")</f>
        <v>H3</v>
      </c>
      <c r="L755" t="str" cm="1">
        <f t="array" ref="L755">_xlfn.TEXTJOIN(", ", TRUE, IF(ISNUMBER(SEARCH(Index!$C$8:$C$58, Articles_collection_modified!A755)), Index!$C$8:$C$58, ""))</f>
        <v>ES-2</v>
      </c>
      <c r="M755" t="str" cm="1">
        <f t="array" ref="M755">_xlfn.TEXTJOIN(", ", TRUE, IFERROR(VLOOKUP(_xlfn.TEXTSPLIT(L755, ", "), Index!$C$8:$D$58, 2, FALSE), ""))</f>
        <v>Enhanced Emission Policy</v>
      </c>
      <c r="N755" t="str" cm="1">
        <f t="array" ref="N755">_xlfn.TEXTJOIN(", ", TRUE, _xlfn.UNIQUE(_xlfn.FILTERXML("&lt;t&gt;&lt;s&gt;" &amp; SUBSTITUTE(_xlfn.TEXTJOIN(", ", TRUE, _xlfn.UNIQUE(_xlfn._xlws.FILTER(IFERROR(VLOOKUP(LEFT(_xlfn.TEXTSPLIT(L755, ", "), FIND("-", _xlfn.TEXTSPLIT(L755, ", ")) - 1), Index!$F$8:$G$13, 2, FALSE), ""), IFERROR(VLOOKUP(LEFT(_xlfn.TEXTSPLIT(L755, ", "), FIND("-", _xlfn.TEXTSPLIT(L755, ", ")) - 1), Index!$F$8:$G$13, 2, FALSE), "") &lt;&gt; ""))), ", ", "&lt;/s&gt;&lt;s&gt;") &amp; "&lt;/s&gt;&lt;/t&gt;", "//s[normalize-space()]")))</f>
        <v>Ecological Sustainability</v>
      </c>
      <c r="O755" t="str" cm="1">
        <f t="array" ref="O755">IFERROR(INDEX(Index!$C$8:$C$58, MATCH(TRUE, ISNUMBER(SEARCH(Index!$C$8:$C$58, Articles_collection_modified!A755)), 0)), "")</f>
        <v>ES-2</v>
      </c>
      <c r="P755" t="str">
        <f>IFERROR(VLOOKUP(LEFT(O755, FIND("-", O755)-1), Index!$F$8:$G$13, 2, FALSE), "Not Found")</f>
        <v>Ecological Sustainability</v>
      </c>
      <c r="Q755" t="str">
        <f>IFERROR(VLOOKUP(O755, Index!$C$8:$D$58, 2, FALSE), "Not Found")</f>
        <v>Enhanced Emission Policy</v>
      </c>
    </row>
    <row r="756" spans="1:17" x14ac:dyDescent="0.3">
      <c r="A756" t="str">
        <f>LEFT(Articles_collection_modified!A756, FIND(",", Articles_collection_modified!A756) - 1)</f>
        <v>Digital Product Passport: Navigating the New Regulatory Landscape | ManufacturingTomorrow</v>
      </c>
      <c r="B756" t="str">
        <f>MID(Articles_collection_modified!A756, FIND(",", Articles_collection_modified!A756) + 1, FIND(",", Articles_collection_modified!A756, FIND(",", Articles_collection_modified!A756) + 1) - FIND(",", Articles_collection_modified!A756) - 1)</f>
        <v>https://www.manufacturingtomorrow.com/news/2025/01/27/digital-product-passport-navigating-the-new-regulatory-landscape/24192</v>
      </c>
      <c r="C756" t="str">
        <f>IF(ISNUMBER(FIND(", vol",Articles_collection_modified!A756)), MID(Articles_collection_modified!A756, FIND(", vol", Articles_collection_modified!A756) + 5, FIND(",", Articles_collection_modified!A756, FIND(", vol", Articles_collection_modified!A756) + 5) - FIND(", vol", Articles_collection_modified!A756) - 5), MID(Articles_collection_modified!A756, FIND(",vol", Articles_collection_modified!A756) + 4, FIND(",", Articles_collection_modified!A756, FIND(",vol", Articles_collection_modified!A756) + 4) - FIND(",vol",Articles_collection_modified!A756) - 4))</f>
        <v>7</v>
      </c>
      <c r="D756" t="str">
        <f>IF(ISNUMBER(FIND(", 20", Articles_collection_modified!A756)), MID(Articles_collection_modified!A756, FIND(", 20", Articles_collection_modified!A756) + 2, FIND(",", Articles_collection_modified!A756, FIND(", 20", Articles_collection_modified!A756) + 2) - FIND(", 20", Articles_collection_modified!A756) - 2), MID(Articles_collection_modified!A756, FIND(",20", Articles_collection_modified!A756) + 1, FIND(",", Articles_collection_modified!A756, FIND(",20", Articles_collection_modified!A756) + 1) - FIND(",20", Articles_collection_modified!A756) - 1))</f>
        <v>2025-w05</v>
      </c>
      <c r="E756" t="str">
        <f t="shared" si="22"/>
        <v>2025</v>
      </c>
      <c r="F756" t="str">
        <f t="shared" si="23"/>
        <v>05</v>
      </c>
      <c r="G756" t="str" cm="1">
        <f t="array" ref="G756">_xlfn.TEXTJOIN(", ", TRUE, IF(ISNUMBER(SEARCH(Index!$A$8:$A$22, Articles_collection_modified!A756)), Index!$A$8:$A$22, ""))</f>
        <v>Sustainability</v>
      </c>
      <c r="H756" t="str" cm="1">
        <f t="array" ref="H756">IFERROR(INDEX(Index!$A$8:$A$22, MATCH(TRUE, ISNUMBER(SEARCH(Index!$A$8:$A$22, Articles_collection_modified!A756)), 0)), "")</f>
        <v>Sustainability</v>
      </c>
      <c r="I756" t="str" cm="1">
        <f t="array" ref="I756">IFERROR(INDEX(Index!$A$3:$A$5, MATCH(TRUE, ISNUMBER(SEARCH(Index!$A$3:$A$5, Articles_collection_modified!A756)), 0)), "")</f>
        <v>SEEP</v>
      </c>
      <c r="J756" t="str" cm="1">
        <f t="array" ref="J756">IFERROR(INDEX(Index!$A$25:$A$69, MATCH(TRUE, ISNUMBER(SEARCH(Index!$A$25:$A$69, Articles_collection_modified!A756)), 0)), "")</f>
        <v>regulation</v>
      </c>
      <c r="K756" t="str" cm="1">
        <f t="array" ref="K756">IFERROR(INDEX(Index!$C$3:$C$5, MATCH(TRUE, ISNUMBER(SEARCH(Index!$C$3:$C$5, Articles_collection_modified!A756)), 0)), "")</f>
        <v>H1</v>
      </c>
      <c r="L756" t="str" cm="1">
        <f t="array" ref="L756">_xlfn.TEXTJOIN(", ", TRUE, IF(ISNUMBER(SEARCH(Index!$C$8:$C$58, Articles_collection_modified!A756)), Index!$C$8:$C$58, ""))</f>
        <v>ES-2</v>
      </c>
      <c r="M756" t="str" cm="1">
        <f t="array" ref="M756">_xlfn.TEXTJOIN(", ", TRUE, IFERROR(VLOOKUP(_xlfn.TEXTSPLIT(L756, ", "), Index!$C$8:$D$58, 2, FALSE), ""))</f>
        <v>Enhanced Emission Policy</v>
      </c>
      <c r="N756" t="str" cm="1">
        <f t="array" ref="N756">_xlfn.TEXTJOIN(", ", TRUE, _xlfn.UNIQUE(_xlfn.FILTERXML("&lt;t&gt;&lt;s&gt;" &amp; SUBSTITUTE(_xlfn.TEXTJOIN(", ", TRUE, _xlfn.UNIQUE(_xlfn._xlws.FILTER(IFERROR(VLOOKUP(LEFT(_xlfn.TEXTSPLIT(L756, ", "), FIND("-", _xlfn.TEXTSPLIT(L756, ", ")) - 1), Index!$F$8:$G$13, 2, FALSE), ""), IFERROR(VLOOKUP(LEFT(_xlfn.TEXTSPLIT(L756, ", "), FIND("-", _xlfn.TEXTSPLIT(L756, ", ")) - 1), Index!$F$8:$G$13, 2, FALSE), "") &lt;&gt; ""))), ", ", "&lt;/s&gt;&lt;s&gt;") &amp; "&lt;/s&gt;&lt;/t&gt;", "//s[normalize-space()]")))</f>
        <v>Ecological Sustainability</v>
      </c>
      <c r="O756" t="str" cm="1">
        <f t="array" ref="O756">IFERROR(INDEX(Index!$C$8:$C$58, MATCH(TRUE, ISNUMBER(SEARCH(Index!$C$8:$C$58, Articles_collection_modified!A756)), 0)), "")</f>
        <v>ES-2</v>
      </c>
      <c r="P756" t="str">
        <f>IFERROR(VLOOKUP(LEFT(O756, FIND("-", O756)-1), Index!$F$8:$G$13, 2, FALSE), "Not Found")</f>
        <v>Ecological Sustainability</v>
      </c>
      <c r="Q756" t="str">
        <f>IFERROR(VLOOKUP(O756, Index!$C$8:$D$58, 2, FALSE), "Not Found")</f>
        <v>Enhanced Emission Policy</v>
      </c>
    </row>
    <row r="757" spans="1:17" x14ac:dyDescent="0.3">
      <c r="A757" t="str">
        <f>LEFT(Articles_collection_modified!A757, FIND(",", Articles_collection_modified!A757) - 1)</f>
        <v>ABC: Construction Industry Must Attract 439</v>
      </c>
      <c r="B757" t="str">
        <f>MID(Articles_collection_modified!A757, FIND(",", Articles_collection_modified!A757) + 1, FIND(",", Articles_collection_modified!A757, FIND(",", Articles_collection_modified!A757) + 1) - FIND(",", Articles_collection_modified!A757) - 1)</f>
        <v>000 Workers in 2025 : CEG</v>
      </c>
      <c r="C757" t="str">
        <f>IF(ISNUMBER(FIND(", vol",Articles_collection_modified!A757)), MID(Articles_collection_modified!A757, FIND(", vol", Articles_collection_modified!A757) + 5, FIND(",", Articles_collection_modified!A757, FIND(", vol", Articles_collection_modified!A757) + 5) - FIND(", vol", Articles_collection_modified!A757) - 5), MID(Articles_collection_modified!A757, FIND(",vol", Articles_collection_modified!A757) + 4, FIND(",", Articles_collection_modified!A757, FIND(",vol", Articles_collection_modified!A757) + 4) - FIND(",vol",Articles_collection_modified!A757) - 4))</f>
        <v>7</v>
      </c>
      <c r="D757" t="str">
        <f>IF(ISNUMBER(FIND(", 20", Articles_collection_modified!A757)), MID(Articles_collection_modified!A757, FIND(", 20", Articles_collection_modified!A757) + 2, FIND(",", Articles_collection_modified!A757, FIND(", 20", Articles_collection_modified!A757) + 2) - FIND(", 20", Articles_collection_modified!A757) - 2), MID(Articles_collection_modified!A757, FIND(",20", Articles_collection_modified!A757) + 1, FIND(",", Articles_collection_modified!A757, FIND(",20", Articles_collection_modified!A757) + 1) - FIND(",20", Articles_collection_modified!A757) - 1))</f>
        <v>2025-w05</v>
      </c>
      <c r="E757" t="str">
        <f t="shared" si="22"/>
        <v>2025</v>
      </c>
      <c r="F757" t="str">
        <f t="shared" si="23"/>
        <v>05</v>
      </c>
      <c r="G757" t="str" cm="1">
        <f t="array" ref="G757">_xlfn.TEXTJOIN(", ", TRUE, IF(ISNUMBER(SEARCH(Index!$A$8:$A$22, Articles_collection_modified!A757)), Index!$A$8:$A$22, ""))</f>
        <v>Industrial applications, Mobile</v>
      </c>
      <c r="H757" t="str" cm="1">
        <f t="array" ref="H757">IFERROR(INDEX(Index!$A$8:$A$22, MATCH(TRUE, ISNUMBER(SEARCH(Index!$A$8:$A$22, Articles_collection_modified!A757)), 0)), "")</f>
        <v>Industrial applications</v>
      </c>
      <c r="I757" t="str" cm="1">
        <f t="array" ref="I757">IFERROR(INDEX(Index!$A$3:$A$5, MATCH(TRUE, ISNUMBER(SEARCH(Index!$A$3:$A$5, Articles_collection_modified!A757)), 0)), "")</f>
        <v>SEEP</v>
      </c>
      <c r="J757" t="str" cm="1">
        <f t="array" ref="J757">IFERROR(INDEX(Index!$A$25:$A$69, MATCH(TRUE, ISNUMBER(SEARCH(Index!$A$25:$A$69, Articles_collection_modified!A757)), 0)), "")</f>
        <v>social</v>
      </c>
      <c r="K757" t="str" cm="1">
        <f t="array" ref="K757">IFERROR(INDEX(Index!$C$3:$C$5, MATCH(TRUE, ISNUMBER(SEARCH(Index!$C$3:$C$5, Articles_collection_modified!A757)), 0)), "")</f>
        <v>H1</v>
      </c>
      <c r="L757" t="str" cm="1">
        <f t="array" ref="L757">_xlfn.TEXTJOIN(", ", TRUE, IF(ISNUMBER(SEARCH(Index!$C$8:$C$58, Articles_collection_modified!A757)), Index!$C$8:$C$58, ""))</f>
        <v>HA-1, AO-3</v>
      </c>
      <c r="M757" t="str" cm="1">
        <f t="array" ref="M757">_xlfn.TEXTJOIN(", ", TRUE, IFERROR(VLOOKUP(_xlfn.TEXTSPLIT(L757, ", "), Index!$C$8:$D$58, 2, FALSE), ""))</f>
        <v>Green &amp; Connected Construction site, Skilled Workers Shortage</v>
      </c>
      <c r="N757" t="str" cm="1">
        <f t="array" ref="N757">_xlfn.TEXTJOIN(", ", TRUE, _xlfn.UNIQUE(_xlfn.FILTERXML("&lt;t&gt;&lt;s&gt;" &amp; SUBSTITUTE(_xlfn.TEXTJOIN(", ", TRUE, _xlfn.UNIQUE(_xlfn._xlws.FILTER(IFERROR(VLOOKUP(LEFT(_xlfn.TEXTSPLIT(L757, ", "), FIND("-", _xlfn.TEXTSPLIT(L757, ", ")) - 1), Index!$F$8:$G$13, 2, FALSE), ""), IFERROR(VLOOKUP(LEFT(_xlfn.TEXTSPLIT(L757, ", "), FIND("-", _xlfn.TEXTSPLIT(L757, ", ")) - 1), Index!$F$8:$G$13, 2, FALSE), "") &lt;&gt; ""))), ", ", "&lt;/s&gt;&lt;s&gt;") &amp; "&lt;/s&gt;&lt;/t&gt;", "//s[normalize-space()]")))</f>
        <v>Hydraulic Applications Ecosystem, Adaptive Organization</v>
      </c>
      <c r="O757" t="str" cm="1">
        <f t="array" ref="O757">IFERROR(INDEX(Index!$C$8:$C$58, MATCH(TRUE, ISNUMBER(SEARCH(Index!$C$8:$C$58, Articles_collection_modified!A757)), 0)), "")</f>
        <v>HA-1</v>
      </c>
      <c r="P757" t="str">
        <f>IFERROR(VLOOKUP(LEFT(O757, FIND("-", O757)-1), Index!$F$8:$G$13, 2, FALSE), "Not Found")</f>
        <v>Hydraulic Applications Ecosystem</v>
      </c>
      <c r="Q757" t="str">
        <f>IFERROR(VLOOKUP(O757, Index!$C$8:$D$58, 2, FALSE), "Not Found")</f>
        <v>Green &amp; Connected Construction site</v>
      </c>
    </row>
    <row r="758" spans="1:17" x14ac:dyDescent="0.3">
      <c r="A758" t="str">
        <f>LEFT(Articles_collection_modified!A758, FIND(",", Articles_collection_modified!A758) - 1)</f>
        <v>WinGDâ€™s X-DF-A ammonia-fuelled engine meets early test expectations</v>
      </c>
      <c r="B758" t="str">
        <f>MID(Articles_collection_modified!A758, FIND(",", Articles_collection_modified!A758) + 1, FIND(",", Articles_collection_modified!A758, FIND(",", Articles_collection_modified!A758) + 1) - FIND(",", Articles_collection_modified!A758) - 1)</f>
        <v>https://www.ship-technology.com/news/wingds-x-df-a-ammonia-fuelled-engine/</v>
      </c>
      <c r="C758" t="str">
        <f>IF(ISNUMBER(FIND(", vol",Articles_collection_modified!A758)), MID(Articles_collection_modified!A758, FIND(", vol", Articles_collection_modified!A758) + 5, FIND(",", Articles_collection_modified!A758, FIND(", vol", Articles_collection_modified!A758) + 5) - FIND(", vol", Articles_collection_modified!A758) - 5), MID(Articles_collection_modified!A758, FIND(",vol", Articles_collection_modified!A758) + 4, FIND(",", Articles_collection_modified!A758, FIND(",vol", Articles_collection_modified!A758) + 4) - FIND(",vol",Articles_collection_modified!A758) - 4))</f>
        <v>7</v>
      </c>
      <c r="D758" t="str">
        <f>IF(ISNUMBER(FIND(", 20", Articles_collection_modified!A758)), MID(Articles_collection_modified!A758, FIND(", 20", Articles_collection_modified!A758) + 2, FIND(",", Articles_collection_modified!A758, FIND(", 20", Articles_collection_modified!A758) + 2) - FIND(", 20", Articles_collection_modified!A758) - 2), MID(Articles_collection_modified!A758, FIND(",20", Articles_collection_modified!A758) + 1, FIND(",", Articles_collection_modified!A758, FIND(",20", Articles_collection_modified!A758) + 1) - FIND(",20", Articles_collection_modified!A758) - 1))</f>
        <v>2025-w05</v>
      </c>
      <c r="E758" t="str">
        <f t="shared" si="22"/>
        <v>2025</v>
      </c>
      <c r="F758" t="str">
        <f t="shared" si="23"/>
        <v>05</v>
      </c>
      <c r="G758" t="str" cm="1">
        <f t="array" ref="G758">_xlfn.TEXTJOIN(", ", TRUE, IF(ISNUMBER(SEARCH(Index!$A$8:$A$22, Articles_collection_modified!A758)), Index!$A$8:$A$22, ""))</f>
        <v>Maritime</v>
      </c>
      <c r="H758" t="str" cm="1">
        <f t="array" ref="H758">IFERROR(INDEX(Index!$A$8:$A$22, MATCH(TRUE, ISNUMBER(SEARCH(Index!$A$8:$A$22, Articles_collection_modified!A758)), 0)), "")</f>
        <v>Maritime</v>
      </c>
      <c r="I758" t="str" cm="1">
        <f t="array" ref="I758">IFERROR(INDEX(Index!$A$3:$A$5, MATCH(TRUE, ISNUMBER(SEARCH(Index!$A$3:$A$5, Articles_collection_modified!A758)), 0)), "")</f>
        <v>Technology</v>
      </c>
      <c r="J758" t="str" cm="1">
        <f t="array" ref="J758">IFERROR(INDEX(Index!$A$25:$A$69, MATCH(TRUE, ISNUMBER(SEARCH(Index!$A$25:$A$69, Articles_collection_modified!A758)), 0)), "")</f>
        <v>Prototype</v>
      </c>
      <c r="K758" t="str" cm="1">
        <f t="array" ref="K758">IFERROR(INDEX(Index!$C$3:$C$5, MATCH(TRUE, ISNUMBER(SEARCH(Index!$C$3:$C$5, Articles_collection_modified!A758)), 0)), "")</f>
        <v>H3</v>
      </c>
      <c r="L758" t="str" cm="1">
        <f t="array" ref="L758">_xlfn.TEXTJOIN(", ", TRUE, IF(ISNUMBER(SEARCH(Index!$C$8:$C$58, Articles_collection_modified!A758)), Index!$C$8:$C$58, ""))</f>
        <v>ES-2</v>
      </c>
      <c r="M758" t="str" cm="1">
        <f t="array" ref="M758">_xlfn.TEXTJOIN(", ", TRUE, IFERROR(VLOOKUP(_xlfn.TEXTSPLIT(L758, ", "), Index!$C$8:$D$58, 2, FALSE), ""))</f>
        <v>Enhanced Emission Policy</v>
      </c>
      <c r="N758" t="str" cm="1">
        <f t="array" ref="N758">_xlfn.TEXTJOIN(", ", TRUE, _xlfn.UNIQUE(_xlfn.FILTERXML("&lt;t&gt;&lt;s&gt;" &amp; SUBSTITUTE(_xlfn.TEXTJOIN(", ", TRUE, _xlfn.UNIQUE(_xlfn._xlws.FILTER(IFERROR(VLOOKUP(LEFT(_xlfn.TEXTSPLIT(L758, ", "), FIND("-", _xlfn.TEXTSPLIT(L758, ", ")) - 1), Index!$F$8:$G$13, 2, FALSE), ""), IFERROR(VLOOKUP(LEFT(_xlfn.TEXTSPLIT(L758, ", "), FIND("-", _xlfn.TEXTSPLIT(L758, ", ")) - 1), Index!$F$8:$G$13, 2, FALSE), "") &lt;&gt; ""))), ", ", "&lt;/s&gt;&lt;s&gt;") &amp; "&lt;/s&gt;&lt;/t&gt;", "//s[normalize-space()]")))</f>
        <v>Ecological Sustainability</v>
      </c>
      <c r="O758" t="str" cm="1">
        <f t="array" ref="O758">IFERROR(INDEX(Index!$C$8:$C$58, MATCH(TRUE, ISNUMBER(SEARCH(Index!$C$8:$C$58, Articles_collection_modified!A758)), 0)), "")</f>
        <v>ES-2</v>
      </c>
      <c r="P758" t="str">
        <f>IFERROR(VLOOKUP(LEFT(O758, FIND("-", O758)-1), Index!$F$8:$G$13, 2, FALSE), "Not Found")</f>
        <v>Ecological Sustainability</v>
      </c>
      <c r="Q758" t="str">
        <f>IFERROR(VLOOKUP(O758, Index!$C$8:$D$58, 2, FALSE), "Not Found")</f>
        <v>Enhanced Emission Policy</v>
      </c>
    </row>
    <row r="759" spans="1:17" x14ac:dyDescent="0.3">
      <c r="A759" t="str">
        <f>LEFT(Articles_collection_modified!A759, FIND(",", Articles_collection_modified!A759) - 1)</f>
        <v>Liebherr Expands Its Hampton Roads Va. Manufacturing Capabilities : CEG</v>
      </c>
      <c r="B759" t="str">
        <f>MID(Articles_collection_modified!A759, FIND(",", Articles_collection_modified!A759) + 1, FIND(",", Articles_collection_modified!A759, FIND(",", Articles_collection_modified!A759) + 1) - FIND(",", Articles_collection_modified!A759) - 1)</f>
        <v>https://www.constructionequipmentguide.com/liebherr-expands-its-manufacturing-capabilities/67085</v>
      </c>
      <c r="C759" t="str">
        <f>IF(ISNUMBER(FIND(", vol",Articles_collection_modified!A759)), MID(Articles_collection_modified!A759, FIND(", vol", Articles_collection_modified!A759) + 5, FIND(",", Articles_collection_modified!A759, FIND(", vol", Articles_collection_modified!A759) + 5) - FIND(", vol", Articles_collection_modified!A759) - 5), MID(Articles_collection_modified!A759, FIND(",vol", Articles_collection_modified!A759) + 4, FIND(",", Articles_collection_modified!A759, FIND(",vol", Articles_collection_modified!A759) + 4) - FIND(",vol",Articles_collection_modified!A759) - 4))</f>
        <v>7</v>
      </c>
      <c r="D759" t="str">
        <f>IF(ISNUMBER(FIND(", 20", Articles_collection_modified!A759)), MID(Articles_collection_modified!A759, FIND(", 20", Articles_collection_modified!A759) + 2, FIND(",", Articles_collection_modified!A759, FIND(", 20", Articles_collection_modified!A759) + 2) - FIND(", 20", Articles_collection_modified!A759) - 2), MID(Articles_collection_modified!A759, FIND(",20", Articles_collection_modified!A759) + 1, FIND(",", Articles_collection_modified!A759, FIND(",20", Articles_collection_modified!A759) + 1) - FIND(",20", Articles_collection_modified!A759) - 1))</f>
        <v>2025-w05</v>
      </c>
      <c r="E759" t="str">
        <f t="shared" si="22"/>
        <v>2025</v>
      </c>
      <c r="F759" t="str">
        <f t="shared" si="23"/>
        <v>05</v>
      </c>
      <c r="G759" t="str" cm="1">
        <f t="array" ref="G759">_xlfn.TEXTJOIN(", ", TRUE, IF(ISNUMBER(SEARCH(Index!$A$8:$A$22, Articles_collection_modified!A759)), Index!$A$8:$A$22, ""))</f>
        <v>Mobile</v>
      </c>
      <c r="H759" t="str" cm="1">
        <f t="array" ref="H759">IFERROR(INDEX(Index!$A$8:$A$22, MATCH(TRUE, ISNUMBER(SEARCH(Index!$A$8:$A$22, Articles_collection_modified!A759)), 0)), "")</f>
        <v>Mobile</v>
      </c>
      <c r="I759" t="str" cm="1">
        <f t="array" ref="I759">IFERROR(INDEX(Index!$A$3:$A$5, MATCH(TRUE, ISNUMBER(SEARCH(Index!$A$3:$A$5, Articles_collection_modified!A759)), 0)), "")</f>
        <v>SEEP</v>
      </c>
      <c r="J759" t="str" cm="1">
        <f t="array" ref="J759">IFERROR(INDEX(Index!$A$25:$A$69, MATCH(TRUE, ISNUMBER(SEARCH(Index!$A$25:$A$69, Articles_collection_modified!A759)), 0)), "")</f>
        <v>market development</v>
      </c>
      <c r="K759" t="str" cm="1">
        <f t="array" ref="K759">IFERROR(INDEX(Index!$C$3:$C$5, MATCH(TRUE, ISNUMBER(SEARCH(Index!$C$3:$C$5, Articles_collection_modified!A759)), 0)), "")</f>
        <v>H1</v>
      </c>
      <c r="L759" t="str" cm="1">
        <f t="array" ref="L759">_xlfn.TEXTJOIN(", ", TRUE, IF(ISNUMBER(SEARCH(Index!$C$8:$C$58, Articles_collection_modified!A759)), Index!$C$8:$C$58, ""))</f>
        <v>HA-1, HA-8</v>
      </c>
      <c r="M759" t="str" cm="1">
        <f t="array" ref="M759">_xlfn.TEXTJOIN(", ", TRUE, IFERROR(VLOOKUP(_xlfn.TEXTSPLIT(L759, ", "), Index!$C$8:$D$58, 2, FALSE), ""))</f>
        <v>Green &amp; Connected Construction site, Sustainable Mining</v>
      </c>
      <c r="N759" t="str" cm="1">
        <f t="array" ref="N759">_xlfn.TEXTJOIN(", ", TRUE, _xlfn.UNIQUE(_xlfn.FILTERXML("&lt;t&gt;&lt;s&gt;" &amp; SUBSTITUTE(_xlfn.TEXTJOIN(", ", TRUE, _xlfn.UNIQUE(_xlfn._xlws.FILTER(IFERROR(VLOOKUP(LEFT(_xlfn.TEXTSPLIT(L759, ", "), FIND("-", _xlfn.TEXTSPLIT(L759, ", ")) - 1), Index!$F$8:$G$13, 2, FALSE), ""), IFERROR(VLOOKUP(LEFT(_xlfn.TEXTSPLIT(L759, ", "), FIND("-", _xlfn.TEXTSPLIT(L759, ", ")) - 1), Index!$F$8:$G$13, 2, FALSE), "") &lt;&gt; ""))), ", ", "&lt;/s&gt;&lt;s&gt;") &amp; "&lt;/s&gt;&lt;/t&gt;", "//s[normalize-space()]")))</f>
        <v>Hydraulic Applications Ecosystem</v>
      </c>
      <c r="O759" t="str" cm="1">
        <f t="array" ref="O759">IFERROR(INDEX(Index!$C$8:$C$58, MATCH(TRUE, ISNUMBER(SEARCH(Index!$C$8:$C$58, Articles_collection_modified!A759)), 0)), "")</f>
        <v>HA-1</v>
      </c>
      <c r="P759" t="str">
        <f>IFERROR(VLOOKUP(LEFT(O759, FIND("-", O759)-1), Index!$F$8:$G$13, 2, FALSE), "Not Found")</f>
        <v>Hydraulic Applications Ecosystem</v>
      </c>
      <c r="Q759" t="str">
        <f>IFERROR(VLOOKUP(O759, Index!$C$8:$D$58, 2, FALSE), "Not Found")</f>
        <v>Green &amp; Connected Construction site</v>
      </c>
    </row>
    <row r="760" spans="1:17" x14ac:dyDescent="0.3">
      <c r="A760" t="str">
        <f>LEFT(Articles_collection_modified!A760, FIND(",", Articles_collection_modified!A760) - 1)</f>
        <v>Ati Motors raises $20M as India's robotics industry grows | TechCrunch</v>
      </c>
      <c r="B760" t="str">
        <f>MID(Articles_collection_modified!A760, FIND(",", Articles_collection_modified!A760) + 1, FIND(",", Articles_collection_modified!A760, FIND(",", Articles_collection_modified!A760) + 1) - FIND(",", Articles_collection_modified!A760) - 1)</f>
        <v>https://techcrunch.com/2025/01/22/ati-motors-raises-20m-as-indias-robotics-industry-grows/</v>
      </c>
      <c r="C760" t="str">
        <f>IF(ISNUMBER(FIND(", vol",Articles_collection_modified!A760)), MID(Articles_collection_modified!A760, FIND(", vol", Articles_collection_modified!A760) + 5, FIND(",", Articles_collection_modified!A760, FIND(", vol", Articles_collection_modified!A760) + 5) - FIND(", vol", Articles_collection_modified!A760) - 5), MID(Articles_collection_modified!A760, FIND(",vol", Articles_collection_modified!A760) + 4, FIND(",", Articles_collection_modified!A760, FIND(",vol", Articles_collection_modified!A760) + 4) - FIND(",vol",Articles_collection_modified!A760) - 4))</f>
        <v>7</v>
      </c>
      <c r="D760" t="str">
        <f>IF(ISNUMBER(FIND(", 20", Articles_collection_modified!A760)), MID(Articles_collection_modified!A760, FIND(", 20", Articles_collection_modified!A760) + 2, FIND(",", Articles_collection_modified!A760, FIND(", 20", Articles_collection_modified!A760) + 2) - FIND(", 20", Articles_collection_modified!A760) - 2), MID(Articles_collection_modified!A760, FIND(",20", Articles_collection_modified!A760) + 1, FIND(",", Articles_collection_modified!A760, FIND(",20", Articles_collection_modified!A760) + 1) - FIND(",20", Articles_collection_modified!A760) - 1))</f>
        <v>2025-w04</v>
      </c>
      <c r="E760" t="str">
        <f t="shared" si="22"/>
        <v>2025</v>
      </c>
      <c r="F760" t="str">
        <f t="shared" si="23"/>
        <v>04</v>
      </c>
      <c r="G760" t="str" cm="1">
        <f t="array" ref="G760">_xlfn.TEXTJOIN(", ", TRUE, IF(ISNUMBER(SEARCH(Index!$A$8:$A$22, Articles_collection_modified!A760)), Index!$A$8:$A$22, ""))</f>
        <v>Mobile, Robotics</v>
      </c>
      <c r="H760" t="str" cm="1">
        <f t="array" ref="H760">IFERROR(INDEX(Index!$A$8:$A$22, MATCH(TRUE, ISNUMBER(SEARCH(Index!$A$8:$A$22, Articles_collection_modified!A760)), 0)), "")</f>
        <v>Mobile</v>
      </c>
      <c r="I760" t="str" cm="1">
        <f t="array" ref="I760">IFERROR(INDEX(Index!$A$3:$A$5, MATCH(TRUE, ISNUMBER(SEARCH(Index!$A$3:$A$5, Articles_collection_modified!A760)), 0)), "")</f>
        <v>SEEP</v>
      </c>
      <c r="J760" t="str" cm="1">
        <f t="array" ref="J760">IFERROR(INDEX(Index!$A$25:$A$69, MATCH(TRUE, ISNUMBER(SEARCH(Index!$A$25:$A$69, Articles_collection_modified!A760)), 0)), "")</f>
        <v>investment</v>
      </c>
      <c r="K760" t="str" cm="1">
        <f t="array" ref="K760">IFERROR(INDEX(Index!$C$3:$C$5, MATCH(TRUE, ISNUMBER(SEARCH(Index!$C$3:$C$5, Articles_collection_modified!A760)), 0)), "")</f>
        <v>H2</v>
      </c>
      <c r="L760" t="str" cm="1">
        <f t="array" ref="L760">_xlfn.TEXTJOIN(", ", TRUE, IF(ISNUMBER(SEARCH(Index!$C$8:$C$58, Articles_collection_modified!A760)), Index!$C$8:$C$58, ""))</f>
        <v>ES-2, HA-4, IPr-4</v>
      </c>
      <c r="M760" t="str" cm="1">
        <f t="array" ref="M760">_xlfn.TEXTJOIN(", ", TRUE, IFERROR(VLOOKUP(_xlfn.TEXTSPLIT(L760, ", "), Index!$C$8:$D$58, 2, FALSE), ""))</f>
        <v>Enhanced Emission Policy, Autonomous Material Handling, Autonomus Intralofistic</v>
      </c>
      <c r="N760" t="str" cm="1">
        <f t="array" ref="N760">_xlfn.TEXTJOIN(", ", TRUE, _xlfn.UNIQUE(_xlfn.FILTERXML("&lt;t&gt;&lt;s&gt;" &amp; SUBSTITUTE(_xlfn.TEXTJOIN(", ", TRUE, _xlfn.UNIQUE(_xlfn._xlws.FILTER(IFERROR(VLOOKUP(LEFT(_xlfn.TEXTSPLIT(L760, ", "), FIND("-", _xlfn.TEXTSPLIT(L760, ", ")) - 1), Index!$F$8:$G$13, 2, FALSE), ""), IFERROR(VLOOKUP(LEFT(_xlfn.TEXTSPLIT(L760, ", "), FIND("-", _xlfn.TEXTSPLIT(L760, ", ")) - 1), Index!$F$8:$G$13, 2, FALSE), "") &lt;&gt; ""))), ", ", "&lt;/s&gt;&lt;s&gt;") &amp; "&lt;/s&gt;&lt;/t&gt;", "//s[normalize-space()]")))</f>
        <v>Ecological Sustainability, Hydraulic Applications Ecosystem, Intelligent Production</v>
      </c>
      <c r="O760" t="str" cm="1">
        <f t="array" ref="O760">IFERROR(INDEX(Index!$C$8:$C$58, MATCH(TRUE, ISNUMBER(SEARCH(Index!$C$8:$C$58, Articles_collection_modified!A760)), 0)), "")</f>
        <v>ES-2</v>
      </c>
      <c r="P760" t="str">
        <f>IFERROR(VLOOKUP(LEFT(O760, FIND("-", O760)-1), Index!$F$8:$G$13, 2, FALSE), "Not Found")</f>
        <v>Ecological Sustainability</v>
      </c>
      <c r="Q760" t="str">
        <f>IFERROR(VLOOKUP(O760, Index!$C$8:$D$58, 2, FALSE), "Not Found")</f>
        <v>Enhanced Emission Policy</v>
      </c>
    </row>
    <row r="761" spans="1:17" x14ac:dyDescent="0.3">
      <c r="A761" t="str">
        <f>LEFT(Articles_collection_modified!A761, FIND(",", Articles_collection_modified!A761) - 1)</f>
        <v>President Trump issues executive order â€œUnleashing American Energyâ€</v>
      </c>
      <c r="B761" t="str">
        <f>MID(Articles_collection_modified!A761, FIND(",", Articles_collection_modified!A761) + 1, FIND(",", Articles_collection_modified!A761, FIND(",", Articles_collection_modified!A761) + 1) - FIND(",", Articles_collection_modified!A761) - 1)</f>
        <v>https://me.smenet.org/webContent.cfm?webarticleid=5022</v>
      </c>
      <c r="C761" t="str">
        <f>IF(ISNUMBER(FIND(", vol",Articles_collection_modified!A761)), MID(Articles_collection_modified!A761, FIND(", vol", Articles_collection_modified!A761) + 5, FIND(",", Articles_collection_modified!A761, FIND(", vol", Articles_collection_modified!A761) + 5) - FIND(", vol", Articles_collection_modified!A761) - 5), MID(Articles_collection_modified!A761, FIND(",vol", Articles_collection_modified!A761) + 4, FIND(",", Articles_collection_modified!A761, FIND(",vol", Articles_collection_modified!A761) + 4) - FIND(",vol",Articles_collection_modified!A761) - 4))</f>
        <v>7</v>
      </c>
      <c r="D761" t="str">
        <f>IF(ISNUMBER(FIND(", 20", Articles_collection_modified!A761)), MID(Articles_collection_modified!A761, FIND(", 20", Articles_collection_modified!A761) + 2, FIND(",", Articles_collection_modified!A761, FIND(", 20", Articles_collection_modified!A761) + 2) - FIND(", 20", Articles_collection_modified!A761) - 2), MID(Articles_collection_modified!A761, FIND(",20", Articles_collection_modified!A761) + 1, FIND(",", Articles_collection_modified!A761, FIND(",20", Articles_collection_modified!A761) + 1) - FIND(",20", Articles_collection_modified!A761) - 1))</f>
        <v>2025-w04</v>
      </c>
      <c r="E761" t="str">
        <f t="shared" si="22"/>
        <v>2025</v>
      </c>
      <c r="F761" t="str">
        <f t="shared" si="23"/>
        <v>04</v>
      </c>
      <c r="G761" t="str" cm="1">
        <f t="array" ref="G761">_xlfn.TEXTJOIN(", ", TRUE, IF(ISNUMBER(SEARCH(Index!$A$8:$A$22, Articles_collection_modified!A761)), Index!$A$8:$A$22, ""))</f>
        <v>Sustainability</v>
      </c>
      <c r="H761" t="str" cm="1">
        <f t="array" ref="H761">IFERROR(INDEX(Index!$A$8:$A$22, MATCH(TRUE, ISNUMBER(SEARCH(Index!$A$8:$A$22, Articles_collection_modified!A761)), 0)), "")</f>
        <v>Sustainability</v>
      </c>
      <c r="I761" t="str" cm="1">
        <f t="array" ref="I761">IFERROR(INDEX(Index!$A$3:$A$5, MATCH(TRUE, ISNUMBER(SEARCH(Index!$A$3:$A$5, Articles_collection_modified!A761)), 0)), "")</f>
        <v>SEEP</v>
      </c>
      <c r="J761" t="str" cm="1">
        <f t="array" ref="J761">IFERROR(INDEX(Index!$A$25:$A$69, MATCH(TRUE, ISNUMBER(SEARCH(Index!$A$25:$A$69, Articles_collection_modified!A761)), 0)), "")</f>
        <v>regulation</v>
      </c>
      <c r="K761" t="str" cm="1">
        <f t="array" ref="K761">IFERROR(INDEX(Index!$C$3:$C$5, MATCH(TRUE, ISNUMBER(SEARCH(Index!$C$3:$C$5, Articles_collection_modified!A761)), 0)), "")</f>
        <v>H1</v>
      </c>
      <c r="L761" t="str" cm="1">
        <f t="array" ref="L761">_xlfn.TEXTJOIN(", ", TRUE, IF(ISNUMBER(SEARCH(Index!$C$8:$C$58, Articles_collection_modified!A761)), Index!$C$8:$C$58, ""))</f>
        <v>HA-8</v>
      </c>
      <c r="M761" t="str" cm="1">
        <f t="array" ref="M761">_xlfn.TEXTJOIN(", ", TRUE, IFERROR(VLOOKUP(_xlfn.TEXTSPLIT(L761, ", "), Index!$C$8:$D$58, 2, FALSE), ""))</f>
        <v>Sustainable Mining</v>
      </c>
      <c r="N761" t="str" cm="1">
        <f t="array" ref="N761">_xlfn.TEXTJOIN(", ", TRUE, _xlfn.UNIQUE(_xlfn.FILTERXML("&lt;t&gt;&lt;s&gt;" &amp; SUBSTITUTE(_xlfn.TEXTJOIN(", ", TRUE, _xlfn.UNIQUE(_xlfn._xlws.FILTER(IFERROR(VLOOKUP(LEFT(_xlfn.TEXTSPLIT(L761, ", "), FIND("-", _xlfn.TEXTSPLIT(L761, ", ")) - 1), Index!$F$8:$G$13, 2, FALSE), ""), IFERROR(VLOOKUP(LEFT(_xlfn.TEXTSPLIT(L761, ", "), FIND("-", _xlfn.TEXTSPLIT(L761, ", ")) - 1), Index!$F$8:$G$13, 2, FALSE), "") &lt;&gt; ""))), ", ", "&lt;/s&gt;&lt;s&gt;") &amp; "&lt;/s&gt;&lt;/t&gt;", "//s[normalize-space()]")))</f>
        <v>Hydraulic Applications Ecosystem</v>
      </c>
      <c r="O761" t="str" cm="1">
        <f t="array" ref="O761">IFERROR(INDEX(Index!$C$8:$C$58, MATCH(TRUE, ISNUMBER(SEARCH(Index!$C$8:$C$58, Articles_collection_modified!A761)), 0)), "")</f>
        <v>HA-8</v>
      </c>
      <c r="P761" t="str">
        <f>IFERROR(VLOOKUP(LEFT(O761, FIND("-", O761)-1), Index!$F$8:$G$13, 2, FALSE), "Not Found")</f>
        <v>Hydraulic Applications Ecosystem</v>
      </c>
      <c r="Q761" t="str">
        <f>IFERROR(VLOOKUP(O761, Index!$C$8:$D$58, 2, FALSE), "Not Found")</f>
        <v>Sustainable Mining</v>
      </c>
    </row>
    <row r="762" spans="1:17" x14ac:dyDescent="0.3">
      <c r="A762" t="str">
        <f>LEFT(Articles_collection_modified!A762, FIND(",", Articles_collection_modified!A762) - 1)</f>
        <v>Top 5 trends for the AIoT industry in 2025 | RoboticsTomorrow</v>
      </c>
      <c r="B762" t="str">
        <f>MID(Articles_collection_modified!A762, FIND(",", Articles_collection_modified!A762) + 1, FIND(",", Articles_collection_modified!A762, FIND(",", Articles_collection_modified!A762) + 1) - FIND(",", Articles_collection_modified!A762) - 1)</f>
        <v>https://www.roboticstomorrow.com/story/2025/01/top-5-trends-for-the-aiot-industry-in-2025/23984/</v>
      </c>
      <c r="C762" t="str">
        <f>IF(ISNUMBER(FIND(", vol",Articles_collection_modified!A762)), MID(Articles_collection_modified!A762, FIND(", vol", Articles_collection_modified!A762) + 5, FIND(",", Articles_collection_modified!A762, FIND(", vol", Articles_collection_modified!A762) + 5) - FIND(", vol", Articles_collection_modified!A762) - 5), MID(Articles_collection_modified!A762, FIND(",vol", Articles_collection_modified!A762) + 4, FIND(",", Articles_collection_modified!A762, FIND(",vol", Articles_collection_modified!A762) + 4) - FIND(",vol",Articles_collection_modified!A762) - 4))</f>
        <v>7</v>
      </c>
      <c r="D762" t="str">
        <f>IF(ISNUMBER(FIND(", 20", Articles_collection_modified!A762)), MID(Articles_collection_modified!A762, FIND(", 20", Articles_collection_modified!A762) + 2, FIND(",", Articles_collection_modified!A762, FIND(", 20", Articles_collection_modified!A762) + 2) - FIND(", 20", Articles_collection_modified!A762) - 2), MID(Articles_collection_modified!A762, FIND(",20", Articles_collection_modified!A762) + 1, FIND(",", Articles_collection_modified!A762, FIND(",20", Articles_collection_modified!A762) + 1) - FIND(",20", Articles_collection_modified!A762) - 1))</f>
        <v>2025-w04</v>
      </c>
      <c r="E762" t="str">
        <f t="shared" si="22"/>
        <v>2025</v>
      </c>
      <c r="F762" t="str">
        <f t="shared" si="23"/>
        <v>04</v>
      </c>
      <c r="G762" t="str" cm="1">
        <f t="array" ref="G762">_xlfn.TEXTJOIN(", ", TRUE, IF(ISNUMBER(SEARCH(Index!$A$8:$A$22, Articles_collection_modified!A762)), Index!$A$8:$A$22, ""))</f>
        <v>Robotics, Sensors</v>
      </c>
      <c r="H762" t="str" cm="1">
        <f t="array" ref="H762">IFERROR(INDEX(Index!$A$8:$A$22, MATCH(TRUE, ISNUMBER(SEARCH(Index!$A$8:$A$22, Articles_collection_modified!A762)), 0)), "")</f>
        <v>Robotics</v>
      </c>
      <c r="I762" t="str" cm="1">
        <f t="array" ref="I762">IFERROR(INDEX(Index!$A$3:$A$5, MATCH(TRUE, ISNUMBER(SEARCH(Index!$A$3:$A$5, Articles_collection_modified!A762)), 0)), "")</f>
        <v>SEEP</v>
      </c>
      <c r="J762" t="str" cm="1">
        <f t="array" ref="J762">IFERROR(INDEX(Index!$A$25:$A$69, MATCH(TRUE, ISNUMBER(SEARCH(Index!$A$25:$A$69, Articles_collection_modified!A762)), 0)), "")</f>
        <v>market development</v>
      </c>
      <c r="K762" t="str" cm="1">
        <f t="array" ref="K762">IFERROR(INDEX(Index!$C$3:$C$5, MATCH(TRUE, ISNUMBER(SEARCH(Index!$C$3:$C$5, Articles_collection_modified!A762)), 0)), "")</f>
        <v>H2</v>
      </c>
      <c r="L762" t="str" cm="1">
        <f t="array" ref="L762">_xlfn.TEXTJOIN(", ", TRUE, IF(ISNUMBER(SEARCH(Index!$C$8:$C$58, Articles_collection_modified!A762)), Index!$C$8:$C$58, ""))</f>
        <v>SD-2</v>
      </c>
      <c r="M762" t="str" cm="1">
        <f t="array" ref="M762">_xlfn.TEXTJOIN(", ", TRUE, IFERROR(VLOOKUP(_xlfn.TEXTSPLIT(L762, ", "), Index!$C$8:$D$58, 2, FALSE), ""))</f>
        <v>Advanced AI Capabilities</v>
      </c>
      <c r="N762" t="str" cm="1">
        <f t="array" ref="N762">_xlfn.TEXTJOIN(", ", TRUE, _xlfn.UNIQUE(_xlfn.FILTERXML("&lt;t&gt;&lt;s&gt;" &amp; SUBSTITUTE(_xlfn.TEXTJOIN(", ", TRUE, _xlfn.UNIQUE(_xlfn._xlws.FILTER(IFERROR(VLOOKUP(LEFT(_xlfn.TEXTSPLIT(L762, ", "), FIND("-", _xlfn.TEXTSPLIT(L762, ", ")) - 1), Index!$F$8:$G$13, 2, FALSE), ""), IFERROR(VLOOKUP(LEFT(_xlfn.TEXTSPLIT(L762, ", "), FIND("-", _xlfn.TEXTSPLIT(L762, ", ")) - 1), Index!$F$8:$G$13, 2, FALSE), "") &lt;&gt; ""))), ", ", "&lt;/s&gt;&lt;s&gt;") &amp; "&lt;/s&gt;&lt;/t&gt;", "//s[normalize-space()]")))</f>
        <v>Smart Data Usage</v>
      </c>
      <c r="O762" t="str" cm="1">
        <f t="array" ref="O762">IFERROR(INDEX(Index!$C$8:$C$58, MATCH(TRUE, ISNUMBER(SEARCH(Index!$C$8:$C$58, Articles_collection_modified!A762)), 0)), "")</f>
        <v>SD-2</v>
      </c>
      <c r="P762" t="str">
        <f>IFERROR(VLOOKUP(LEFT(O762, FIND("-", O762)-1), Index!$F$8:$G$13, 2, FALSE), "Not Found")</f>
        <v>Smart Data Usage</v>
      </c>
      <c r="Q762" t="str">
        <f>IFERROR(VLOOKUP(O762, Index!$C$8:$D$58, 2, FALSE), "Not Found")</f>
        <v>Advanced AI Capabilities</v>
      </c>
    </row>
    <row r="763" spans="1:17" x14ac:dyDescent="0.3">
      <c r="A763" t="str">
        <f>LEFT(Articles_collection_modified!A763, FIND(",", Articles_collection_modified!A763) - 1)</f>
        <v>Nord Drivesystems: AntriebslÃ¶sungen fÃ¼r Crane &amp; Cargo</v>
      </c>
      <c r="B763" t="str">
        <f>MID(Articles_collection_modified!A763, FIND(",", Articles_collection_modified!A763) + 1, FIND(",", Articles_collection_modified!A763, FIND(",", Articles_collection_modified!A763) + 1) - FIND(",", Articles_collection_modified!A763) - 1)</f>
        <v>https://www.oup-fluidtechnik.de/nord-drivesystems-antriebsloesungen-fuer-crane-cargo/</v>
      </c>
      <c r="C763" t="str">
        <f>IF(ISNUMBER(FIND(", vol",Articles_collection_modified!A763)), MID(Articles_collection_modified!A763, FIND(", vol", Articles_collection_modified!A763) + 5, FIND(",", Articles_collection_modified!A763, FIND(", vol", Articles_collection_modified!A763) + 5) - FIND(", vol", Articles_collection_modified!A763) - 5), MID(Articles_collection_modified!A763, FIND(",vol", Articles_collection_modified!A763) + 4, FIND(",", Articles_collection_modified!A763, FIND(",vol", Articles_collection_modified!A763) + 4) - FIND(",vol",Articles_collection_modified!A763) - 4))</f>
        <v>7</v>
      </c>
      <c r="D763" t="str">
        <f>IF(ISNUMBER(FIND(", 20", Articles_collection_modified!A763)), MID(Articles_collection_modified!A763, FIND(", 20", Articles_collection_modified!A763) + 2, FIND(",", Articles_collection_modified!A763, FIND(", 20", Articles_collection_modified!A763) + 2) - FIND(", 20", Articles_collection_modified!A763) - 2), MID(Articles_collection_modified!A763, FIND(",20", Articles_collection_modified!A763) + 1, FIND(",", Articles_collection_modified!A763, FIND(",20", Articles_collection_modified!A763) + 1) - FIND(",20", Articles_collection_modified!A763) - 1))</f>
        <v>2025-w04</v>
      </c>
      <c r="E763" t="str">
        <f t="shared" si="22"/>
        <v>2025</v>
      </c>
      <c r="F763" t="str">
        <f t="shared" si="23"/>
        <v>04</v>
      </c>
      <c r="G763" t="str" cm="1">
        <f t="array" ref="G763">_xlfn.TEXTJOIN(", ", TRUE, IF(ISNUMBER(SEARCH(Index!$A$8:$A$22, Articles_collection_modified!A763)), Index!$A$8:$A$22, ""))</f>
        <v>Crane</v>
      </c>
      <c r="H763" t="str" cm="1">
        <f t="array" ref="H763">IFERROR(INDEX(Index!$A$8:$A$22, MATCH(TRUE, ISNUMBER(SEARCH(Index!$A$8:$A$22, Articles_collection_modified!A763)), 0)), "")</f>
        <v>Crane</v>
      </c>
      <c r="I763" t="str" cm="1">
        <f t="array" ref="I763">IFERROR(INDEX(Index!$A$3:$A$5, MATCH(TRUE, ISNUMBER(SEARCH(Index!$A$3:$A$5, Articles_collection_modified!A763)), 0)), "")</f>
        <v>SEEP</v>
      </c>
      <c r="J763" t="str" cm="1">
        <f t="array" ref="J763">IFERROR(INDEX(Index!$A$25:$A$69, MATCH(TRUE, ISNUMBER(SEARCH(Index!$A$25:$A$69, Articles_collection_modified!A763)), 0)), "")</f>
        <v>market development</v>
      </c>
      <c r="K763" t="str" cm="1">
        <f t="array" ref="K763">IFERROR(INDEX(Index!$C$3:$C$5, MATCH(TRUE, ISNUMBER(SEARCH(Index!$C$3:$C$5, Articles_collection_modified!A763)), 0)), "")</f>
        <v>H1</v>
      </c>
      <c r="L763" t="str" cm="1">
        <f t="array" ref="L763">_xlfn.TEXTJOIN(", ", TRUE, IF(ISNUMBER(SEARCH(Index!$C$8:$C$58, Articles_collection_modified!A763)), Index!$C$8:$C$58, ""))</f>
        <v>HA-1</v>
      </c>
      <c r="M763" t="str" cm="1">
        <f t="array" ref="M763">_xlfn.TEXTJOIN(", ", TRUE, IFERROR(VLOOKUP(_xlfn.TEXTSPLIT(L763, ", "), Index!$C$8:$D$58, 2, FALSE), ""))</f>
        <v>Green &amp; Connected Construction site</v>
      </c>
      <c r="N763" t="str" cm="1">
        <f t="array" ref="N763">_xlfn.TEXTJOIN(", ", TRUE, _xlfn.UNIQUE(_xlfn.FILTERXML("&lt;t&gt;&lt;s&gt;" &amp; SUBSTITUTE(_xlfn.TEXTJOIN(", ", TRUE, _xlfn.UNIQUE(_xlfn._xlws.FILTER(IFERROR(VLOOKUP(LEFT(_xlfn.TEXTSPLIT(L763, ", "), FIND("-", _xlfn.TEXTSPLIT(L763, ", ")) - 1), Index!$F$8:$G$13, 2, FALSE), ""), IFERROR(VLOOKUP(LEFT(_xlfn.TEXTSPLIT(L763, ", "), FIND("-", _xlfn.TEXTSPLIT(L763, ", ")) - 1), Index!$F$8:$G$13, 2, FALSE), "") &lt;&gt; ""))), ", ", "&lt;/s&gt;&lt;s&gt;") &amp; "&lt;/s&gt;&lt;/t&gt;", "//s[normalize-space()]")))</f>
        <v>Hydraulic Applications Ecosystem</v>
      </c>
      <c r="O763" t="str" cm="1">
        <f t="array" ref="O763">IFERROR(INDEX(Index!$C$8:$C$58, MATCH(TRUE, ISNUMBER(SEARCH(Index!$C$8:$C$58, Articles_collection_modified!A763)), 0)), "")</f>
        <v>HA-1</v>
      </c>
      <c r="P763" t="str">
        <f>IFERROR(VLOOKUP(LEFT(O763, FIND("-", O763)-1), Index!$F$8:$G$13, 2, FALSE), "Not Found")</f>
        <v>Hydraulic Applications Ecosystem</v>
      </c>
      <c r="Q763" t="str">
        <f>IFERROR(VLOOKUP(O763, Index!$C$8:$D$58, 2, FALSE), "Not Found")</f>
        <v>Green &amp; Connected Construction site</v>
      </c>
    </row>
    <row r="764" spans="1:17" x14ac:dyDescent="0.3">
      <c r="A764" t="str">
        <f>LEFT(Articles_collection_modified!A764, FIND(",", Articles_collection_modified!A764) - 1)</f>
        <v>Volvo CE launches New Generation excavators in Southeast Asia | Industrial Vehicle Technology International</v>
      </c>
      <c r="B764" t="str">
        <f>MID(Articles_collection_modified!A764, FIND(",", Articles_collection_modified!A764) + 1, FIND(",", Articles_collection_modified!A764, FIND(",", Articles_collection_modified!A764) + 1) - FIND(",", Articles_collection_modified!A764) - 1)</f>
        <v>https://www.ivtinternational.com/news/construction/volvo-ce-launches-new-generation-excavators-in-southeast-asia.html</v>
      </c>
      <c r="C764" t="str">
        <f>IF(ISNUMBER(FIND(", vol",Articles_collection_modified!A764)), MID(Articles_collection_modified!A764, FIND(", vol", Articles_collection_modified!A764) + 5, FIND(",", Articles_collection_modified!A764, FIND(", vol", Articles_collection_modified!A764) + 5) - FIND(", vol", Articles_collection_modified!A764) - 5), MID(Articles_collection_modified!A764, FIND(",vol", Articles_collection_modified!A764) + 4, FIND(",", Articles_collection_modified!A764, FIND(",vol", Articles_collection_modified!A764) + 4) - FIND(",vol",Articles_collection_modified!A764) - 4))</f>
        <v>7</v>
      </c>
      <c r="D764" t="str">
        <f>IF(ISNUMBER(FIND(", 20", Articles_collection_modified!A764)), MID(Articles_collection_modified!A764, FIND(", 20", Articles_collection_modified!A764) + 2, FIND(",", Articles_collection_modified!A764, FIND(", 20", Articles_collection_modified!A764) + 2) - FIND(", 20", Articles_collection_modified!A764) - 2), MID(Articles_collection_modified!A764, FIND(",20", Articles_collection_modified!A764) + 1, FIND(",", Articles_collection_modified!A764, FIND(",20", Articles_collection_modified!A764) + 1) - FIND(",20", Articles_collection_modified!A764) - 1))</f>
        <v>2025-w04</v>
      </c>
      <c r="E764" t="str">
        <f t="shared" si="22"/>
        <v>2025</v>
      </c>
      <c r="F764" t="str">
        <f t="shared" si="23"/>
        <v>04</v>
      </c>
      <c r="G764" t="str" cm="1">
        <f t="array" ref="G764">_xlfn.TEXTJOIN(", ", TRUE, IF(ISNUMBER(SEARCH(Index!$A$8:$A$22, Articles_collection_modified!A764)), Index!$A$8:$A$22, ""))</f>
        <v>Mobile</v>
      </c>
      <c r="H764" t="str" cm="1">
        <f t="array" ref="H764">IFERROR(INDEX(Index!$A$8:$A$22, MATCH(TRUE, ISNUMBER(SEARCH(Index!$A$8:$A$22, Articles_collection_modified!A764)), 0)), "")</f>
        <v>Mobile</v>
      </c>
      <c r="I764" t="str" cm="1">
        <f t="array" ref="I764">IFERROR(INDEX(Index!$A$3:$A$5, MATCH(TRUE, ISNUMBER(SEARCH(Index!$A$3:$A$5, Articles_collection_modified!A764)), 0)), "")</f>
        <v>product release</v>
      </c>
      <c r="J764" t="str" cm="1">
        <f t="array" ref="J764">IFERROR(INDEX(Index!$A$25:$A$69, MATCH(TRUE, ISNUMBER(SEARCH(Index!$A$25:$A$69, Articles_collection_modified!A764)), 0)), "")</f>
        <v>System</v>
      </c>
      <c r="K764" t="str" cm="1">
        <f t="array" ref="K764">IFERROR(INDEX(Index!$C$3:$C$5, MATCH(TRUE, ISNUMBER(SEARCH(Index!$C$3:$C$5, Articles_collection_modified!A764)), 0)), "")</f>
        <v>H1</v>
      </c>
      <c r="L764" t="str" cm="1">
        <f t="array" ref="L764">_xlfn.TEXTJOIN(", ", TRUE, IF(ISNUMBER(SEARCH(Index!$C$8:$C$58, Articles_collection_modified!A764)), Index!$C$8:$C$58, ""))</f>
        <v>ES-2, HA-1</v>
      </c>
      <c r="M764" t="str" cm="1">
        <f t="array" ref="M764">_xlfn.TEXTJOIN(", ", TRUE, IFERROR(VLOOKUP(_xlfn.TEXTSPLIT(L764, ", "), Index!$C$8:$D$58, 2, FALSE), ""))</f>
        <v>Enhanced Emission Policy, Green &amp; Connected Construction site</v>
      </c>
      <c r="N764" t="str" cm="1">
        <f t="array" ref="N764">_xlfn.TEXTJOIN(", ", TRUE, _xlfn.UNIQUE(_xlfn.FILTERXML("&lt;t&gt;&lt;s&gt;" &amp; SUBSTITUTE(_xlfn.TEXTJOIN(", ", TRUE, _xlfn.UNIQUE(_xlfn._xlws.FILTER(IFERROR(VLOOKUP(LEFT(_xlfn.TEXTSPLIT(L764, ", "), FIND("-", _xlfn.TEXTSPLIT(L764, ", ")) - 1), Index!$F$8:$G$13, 2, FALSE), ""), IFERROR(VLOOKUP(LEFT(_xlfn.TEXTSPLIT(L764, ", "), FIND("-", _xlfn.TEXTSPLIT(L764, ", ")) - 1), Index!$F$8:$G$13, 2, FALSE), "") &lt;&gt; ""))), ", ", "&lt;/s&gt;&lt;s&gt;") &amp; "&lt;/s&gt;&lt;/t&gt;", "//s[normalize-space()]")))</f>
        <v>Ecological Sustainability, Hydraulic Applications Ecosystem</v>
      </c>
      <c r="O764" t="str" cm="1">
        <f t="array" ref="O764">IFERROR(INDEX(Index!$C$8:$C$58, MATCH(TRUE, ISNUMBER(SEARCH(Index!$C$8:$C$58, Articles_collection_modified!A764)), 0)), "")</f>
        <v>ES-2</v>
      </c>
      <c r="P764" t="str">
        <f>IFERROR(VLOOKUP(LEFT(O764, FIND("-", O764)-1), Index!$F$8:$G$13, 2, FALSE), "Not Found")</f>
        <v>Ecological Sustainability</v>
      </c>
      <c r="Q764" t="str">
        <f>IFERROR(VLOOKUP(O764, Index!$C$8:$D$58, 2, FALSE), "Not Found")</f>
        <v>Enhanced Emission Policy</v>
      </c>
    </row>
    <row r="765" spans="1:17" x14ac:dyDescent="0.3">
      <c r="A765" t="str">
        <f>LEFT(Articles_collection_modified!A765, FIND(",", Articles_collection_modified!A765) - 1)</f>
        <v>Lithuaniaâ€™s Klaipeda Port launches green hydrogen ship</v>
      </c>
      <c r="B765" t="str">
        <f>MID(Articles_collection_modified!A765, FIND(",", Articles_collection_modified!A765) + 1, FIND(",", Articles_collection_modified!A765, FIND(",", Articles_collection_modified!A765) + 1) - FIND(",", Articles_collection_modified!A765) - 1)</f>
        <v>https://www.ship-technology.com/news/lithuanias-klaipeda-port-green-hydrogen-ship/</v>
      </c>
      <c r="C765" t="str">
        <f>IF(ISNUMBER(FIND(", vol",Articles_collection_modified!A765)), MID(Articles_collection_modified!A765, FIND(", vol", Articles_collection_modified!A765) + 5, FIND(",", Articles_collection_modified!A765, FIND(", vol", Articles_collection_modified!A765) + 5) - FIND(", vol", Articles_collection_modified!A765) - 5), MID(Articles_collection_modified!A765, FIND(",vol", Articles_collection_modified!A765) + 4, FIND(",", Articles_collection_modified!A765, FIND(",vol", Articles_collection_modified!A765) + 4) - FIND(",vol",Articles_collection_modified!A765) - 4))</f>
        <v>7</v>
      </c>
      <c r="D765" t="str">
        <f>IF(ISNUMBER(FIND(", 20", Articles_collection_modified!A765)), MID(Articles_collection_modified!A765, FIND(", 20", Articles_collection_modified!A765) + 2, FIND(",", Articles_collection_modified!A765, FIND(", 20", Articles_collection_modified!A765) + 2) - FIND(", 20", Articles_collection_modified!A765) - 2), MID(Articles_collection_modified!A765, FIND(",20", Articles_collection_modified!A765) + 1, FIND(",", Articles_collection_modified!A765, FIND(",20", Articles_collection_modified!A765) + 1) - FIND(",20", Articles_collection_modified!A765) - 1))</f>
        <v>2025-w04</v>
      </c>
      <c r="E765" t="str">
        <f t="shared" si="22"/>
        <v>2025</v>
      </c>
      <c r="F765" t="str">
        <f t="shared" si="23"/>
        <v>04</v>
      </c>
      <c r="G765" t="str" cm="1">
        <f t="array" ref="G765">_xlfn.TEXTJOIN(", ", TRUE, IF(ISNUMBER(SEARCH(Index!$A$8:$A$22, Articles_collection_modified!A765)), Index!$A$8:$A$22, ""))</f>
        <v>Maritime</v>
      </c>
      <c r="H765" t="str" cm="1">
        <f t="array" ref="H765">IFERROR(INDEX(Index!$A$8:$A$22, MATCH(TRUE, ISNUMBER(SEARCH(Index!$A$8:$A$22, Articles_collection_modified!A765)), 0)), "")</f>
        <v>Maritime</v>
      </c>
      <c r="I765" t="str" cm="1">
        <f t="array" ref="I765">IFERROR(INDEX(Index!$A$3:$A$5, MATCH(TRUE, ISNUMBER(SEARCH(Index!$A$3:$A$5, Articles_collection_modified!A765)), 0)), "")</f>
        <v>product release</v>
      </c>
      <c r="J765" t="str" cm="1">
        <f t="array" ref="J765">IFERROR(INDEX(Index!$A$25:$A$69, MATCH(TRUE, ISNUMBER(SEARCH(Index!$A$25:$A$69, Articles_collection_modified!A765)), 0)), "")</f>
        <v>System</v>
      </c>
      <c r="K765" t="str" cm="1">
        <f t="array" ref="K765">IFERROR(INDEX(Index!$C$3:$C$5, MATCH(TRUE, ISNUMBER(SEARCH(Index!$C$3:$C$5, Articles_collection_modified!A765)), 0)), "")</f>
        <v>H1</v>
      </c>
      <c r="L765" t="str" cm="1">
        <f t="array" ref="L765">_xlfn.TEXTJOIN(", ", TRUE, IF(ISNUMBER(SEARCH(Index!$C$8:$C$58, Articles_collection_modified!A765)), Index!$C$8:$C$58, ""))</f>
        <v>ES-2, NB-8</v>
      </c>
      <c r="M765" t="str" cm="1">
        <f t="array" ref="M765">_xlfn.TEXTJOIN(", ", TRUE, IFERROR(VLOOKUP(_xlfn.TEXTSPLIT(L765, ", "), Index!$C$8:$D$58, 2, FALSE), ""))</f>
        <v>Enhanced Emission Policy, Sustainaible Maritime Applications</v>
      </c>
      <c r="N765" t="str" cm="1">
        <f t="array" ref="N765">_xlfn.TEXTJOIN(", ", TRUE, _xlfn.UNIQUE(_xlfn.FILTERXML("&lt;t&gt;&lt;s&gt;" &amp; SUBSTITUTE(_xlfn.TEXTJOIN(", ", TRUE, _xlfn.UNIQUE(_xlfn._xlws.FILTER(IFERROR(VLOOKUP(LEFT(_xlfn.TEXTSPLIT(L765, ", "), FIND("-", _xlfn.TEXTSPLIT(L765, ", ")) - 1), Index!$F$8:$G$13, 2, FALSE), ""), IFERROR(VLOOKUP(LEFT(_xlfn.TEXTSPLIT(L765, ", "), FIND("-", _xlfn.TEXTSPLIT(L765, ", ")) - 1), Index!$F$8:$G$13, 2, FALSE), "") &lt;&gt; ""))), ", ", "&lt;/s&gt;&lt;s&gt;") &amp; "&lt;/s&gt;&lt;/t&gt;", "//s[normalize-space()]")))</f>
        <v>Ecological Sustainability, New Business</v>
      </c>
      <c r="O765" t="str" cm="1">
        <f t="array" ref="O765">IFERROR(INDEX(Index!$C$8:$C$58, MATCH(TRUE, ISNUMBER(SEARCH(Index!$C$8:$C$58, Articles_collection_modified!A765)), 0)), "")</f>
        <v>ES-2</v>
      </c>
      <c r="P765" t="str">
        <f>IFERROR(VLOOKUP(LEFT(O765, FIND("-", O765)-1), Index!$F$8:$G$13, 2, FALSE), "Not Found")</f>
        <v>Ecological Sustainability</v>
      </c>
      <c r="Q765" t="str">
        <f>IFERROR(VLOOKUP(O765, Index!$C$8:$D$58, 2, FALSE), "Not Found")</f>
        <v>Enhanced Emission Policy</v>
      </c>
    </row>
    <row r="766" spans="1:17" x14ac:dyDescent="0.3">
      <c r="A766" t="str">
        <f>LEFT(Articles_collection_modified!A766, FIND(",", Articles_collection_modified!A766) - 1)</f>
        <v>Bio-Ultimax 1200LT hydraulic fluids conquer cold weather challenges - Fluid Power World</v>
      </c>
      <c r="B766" t="str">
        <f>MID(Articles_collection_modified!A766, FIND(",", Articles_collection_modified!A766) + 1, FIND(",", Articles_collection_modified!A766, FIND(",", Articles_collection_modified!A766) + 1) - FIND(",", Articles_collection_modified!A766) - 1)</f>
        <v>https://www.fluidpowerworld.com/bio-ultimax-1200lt-hydraulic-fluids-conquer-cold-weather-challenges/</v>
      </c>
      <c r="C766" t="str">
        <f>IF(ISNUMBER(FIND(", vol",Articles_collection_modified!A766)), MID(Articles_collection_modified!A766, FIND(", vol", Articles_collection_modified!A766) + 5, FIND(",", Articles_collection_modified!A766, FIND(", vol", Articles_collection_modified!A766) + 5) - FIND(", vol", Articles_collection_modified!A766) - 5), MID(Articles_collection_modified!A766, FIND(",vol", Articles_collection_modified!A766) + 4, FIND(",", Articles_collection_modified!A766, FIND(",vol", Articles_collection_modified!A766) + 4) - FIND(",vol",Articles_collection_modified!A766) - 4))</f>
        <v>7</v>
      </c>
      <c r="D766" t="str">
        <f>IF(ISNUMBER(FIND(", 20", Articles_collection_modified!A766)), MID(Articles_collection_modified!A766, FIND(", 20", Articles_collection_modified!A766) + 2, FIND(",", Articles_collection_modified!A766, FIND(", 20", Articles_collection_modified!A766) + 2) - FIND(", 20", Articles_collection_modified!A766) - 2), MID(Articles_collection_modified!A766, FIND(",20", Articles_collection_modified!A766) + 1, FIND(",", Articles_collection_modified!A766, FIND(",20", Articles_collection_modified!A766) + 1) - FIND(",20", Articles_collection_modified!A766) - 1))</f>
        <v>2025-w04</v>
      </c>
      <c r="E766" t="str">
        <f t="shared" si="22"/>
        <v>2025</v>
      </c>
      <c r="F766" t="str">
        <f t="shared" si="23"/>
        <v>04</v>
      </c>
      <c r="G766" t="str" cm="1">
        <f t="array" ref="G766">_xlfn.TEXTJOIN(", ", TRUE, IF(ISNUMBER(SEARCH(Index!$A$8:$A$22, Articles_collection_modified!A766)), Index!$A$8:$A$22, ""))</f>
        <v/>
      </c>
      <c r="H766" t="str" cm="1">
        <f t="array" ref="H766">IFERROR(INDEX(Index!$A$8:$A$22, MATCH(TRUE, ISNUMBER(SEARCH(Index!$A$8:$A$22, Articles_collection_modified!A766)), 0)), "")</f>
        <v/>
      </c>
      <c r="I766" t="str" cm="1">
        <f t="array" ref="I766">IFERROR(INDEX(Index!$A$3:$A$5, MATCH(TRUE, ISNUMBER(SEARCH(Index!$A$3:$A$5, Articles_collection_modified!A766)), 0)), "")</f>
        <v>Technology</v>
      </c>
      <c r="J766" t="str" cm="1">
        <f t="array" ref="J766">IFERROR(INDEX(Index!$A$25:$A$69, MATCH(TRUE, ISNUMBER(SEARCH(Index!$A$25:$A$69, Articles_collection_modified!A766)), 0)), "")</f>
        <v>Materials</v>
      </c>
      <c r="K766" t="str" cm="1">
        <f t="array" ref="K766">IFERROR(INDEX(Index!$C$3:$C$5, MATCH(TRUE, ISNUMBER(SEARCH(Index!$C$3:$C$5, Articles_collection_modified!A766)), 0)), "")</f>
        <v>H1</v>
      </c>
      <c r="L766" t="str" cm="1">
        <f t="array" ref="L766">_xlfn.TEXTJOIN(", ", TRUE, IF(ISNUMBER(SEARCH(Index!$C$8:$C$58, Articles_collection_modified!A766)), Index!$C$8:$C$58, ""))</f>
        <v>ES-5</v>
      </c>
      <c r="M766" t="str" cm="1">
        <f t="array" ref="M766">_xlfn.TEXTJOIN(", ", TRUE, IFERROR(VLOOKUP(_xlfn.TEXTSPLIT(L766, ", "), Index!$C$8:$D$58, 2, FALSE), ""))</f>
        <v>Promoting Biodiversity</v>
      </c>
      <c r="N766" t="str" cm="1">
        <f t="array" ref="N766">_xlfn.TEXTJOIN(", ", TRUE, _xlfn.UNIQUE(_xlfn.FILTERXML("&lt;t&gt;&lt;s&gt;" &amp; SUBSTITUTE(_xlfn.TEXTJOIN(", ", TRUE, _xlfn.UNIQUE(_xlfn._xlws.FILTER(IFERROR(VLOOKUP(LEFT(_xlfn.TEXTSPLIT(L766, ", "), FIND("-", _xlfn.TEXTSPLIT(L766, ", ")) - 1), Index!$F$8:$G$13, 2, FALSE), ""), IFERROR(VLOOKUP(LEFT(_xlfn.TEXTSPLIT(L766, ", "), FIND("-", _xlfn.TEXTSPLIT(L766, ", ")) - 1), Index!$F$8:$G$13, 2, FALSE), "") &lt;&gt; ""))), ", ", "&lt;/s&gt;&lt;s&gt;") &amp; "&lt;/s&gt;&lt;/t&gt;", "//s[normalize-space()]")))</f>
        <v>Ecological Sustainability</v>
      </c>
      <c r="O766" t="str" cm="1">
        <f t="array" ref="O766">IFERROR(INDEX(Index!$C$8:$C$58, MATCH(TRUE, ISNUMBER(SEARCH(Index!$C$8:$C$58, Articles_collection_modified!A766)), 0)), "")</f>
        <v>ES-5</v>
      </c>
      <c r="P766" t="str">
        <f>IFERROR(VLOOKUP(LEFT(O766, FIND("-", O766)-1), Index!$F$8:$G$13, 2, FALSE), "Not Found")</f>
        <v>Ecological Sustainability</v>
      </c>
      <c r="Q766" t="str">
        <f>IFERROR(VLOOKUP(O766, Index!$C$8:$D$58, 2, FALSE), "Not Found")</f>
        <v>Promoting Biodiversity</v>
      </c>
    </row>
    <row r="767" spans="1:17" x14ac:dyDescent="0.3">
      <c r="A767" t="str">
        <f>LEFT(Articles_collection_modified!A767, FIND(",", Articles_collection_modified!A767) - 1)</f>
        <v>Motion controls sales fell by 6.9% in 2024 in â€˜rough yearâ€™ - Drives&amp;Controls</v>
      </c>
      <c r="B767" t="str">
        <f>MID(Articles_collection_modified!A767, FIND(",", Articles_collection_modified!A767) + 1, FIND(",", Articles_collection_modified!A767, FIND(",", Articles_collection_modified!A767) + 1) - FIND(",", Articles_collection_modified!A767) - 1)</f>
        <v>https://drivesncontrols.com/motion-controls-sales-fell-by-6-9-in-2024-in-rough-year/?utm_source=rss&amp;utm_medium=rss&amp;utm_campaign=motion-controls-sales-fell-by-6-9-in-2024-in-rough-year</v>
      </c>
      <c r="C767" t="str">
        <f>IF(ISNUMBER(FIND(", vol",Articles_collection_modified!A767)), MID(Articles_collection_modified!A767, FIND(", vol", Articles_collection_modified!A767) + 5, FIND(",", Articles_collection_modified!A767, FIND(", vol", Articles_collection_modified!A767) + 5) - FIND(", vol", Articles_collection_modified!A767) - 5), MID(Articles_collection_modified!A767, FIND(",vol", Articles_collection_modified!A767) + 4, FIND(",", Articles_collection_modified!A767, FIND(",vol", Articles_collection_modified!A767) + 4) - FIND(",vol",Articles_collection_modified!A767) - 4))</f>
        <v>7</v>
      </c>
      <c r="D767" t="str">
        <f>IF(ISNUMBER(FIND(", 20", Articles_collection_modified!A767)), MID(Articles_collection_modified!A767, FIND(", 20", Articles_collection_modified!A767) + 2, FIND(",", Articles_collection_modified!A767, FIND(", 20", Articles_collection_modified!A767) + 2) - FIND(", 20", Articles_collection_modified!A767) - 2), MID(Articles_collection_modified!A767, FIND(",20", Articles_collection_modified!A767) + 1, FIND(",", Articles_collection_modified!A767, FIND(",20", Articles_collection_modified!A767) + 1) - FIND(",20", Articles_collection_modified!A767) - 1))</f>
        <v>2025-w04</v>
      </c>
      <c r="E767" t="str">
        <f t="shared" si="22"/>
        <v>2025</v>
      </c>
      <c r="F767" t="str">
        <f t="shared" si="23"/>
        <v>04</v>
      </c>
      <c r="G767" t="str" cm="1">
        <f t="array" ref="G767">_xlfn.TEXTJOIN(", ", TRUE, IF(ISNUMBER(SEARCH(Index!$A$8:$A$22, Articles_collection_modified!A767)), Index!$A$8:$A$22, ""))</f>
        <v>Hydraulics</v>
      </c>
      <c r="H767" t="str" cm="1">
        <f t="array" ref="H767">IFERROR(INDEX(Index!$A$8:$A$22, MATCH(TRUE, ISNUMBER(SEARCH(Index!$A$8:$A$22, Articles_collection_modified!A767)), 0)), "")</f>
        <v>Hydraulics</v>
      </c>
      <c r="I767" t="str" cm="1">
        <f t="array" ref="I767">IFERROR(INDEX(Index!$A$3:$A$5, MATCH(TRUE, ISNUMBER(SEARCH(Index!$A$3:$A$5, Articles_collection_modified!A767)), 0)), "")</f>
        <v>SEEP</v>
      </c>
      <c r="J767" t="str" cm="1">
        <f t="array" ref="J767">IFERROR(INDEX(Index!$A$25:$A$69, MATCH(TRUE, ISNUMBER(SEARCH(Index!$A$25:$A$69, Articles_collection_modified!A767)), 0)), "")</f>
        <v>market development</v>
      </c>
      <c r="K767" t="str" cm="1">
        <f t="array" ref="K767">IFERROR(INDEX(Index!$C$3:$C$5, MATCH(TRUE, ISNUMBER(SEARCH(Index!$C$3:$C$5, Articles_collection_modified!A767)), 0)), "")</f>
        <v>H2</v>
      </c>
      <c r="L767" t="str" cm="1">
        <f t="array" ref="L767">_xlfn.TEXTJOIN(", ", TRUE, IF(ISNUMBER(SEARCH(Index!$C$8:$C$58, Articles_collection_modified!A767)), Index!$C$8:$C$58, ""))</f>
        <v/>
      </c>
      <c r="M767" t="str" cm="1">
        <f t="array" ref="M767">_xlfn.TEXTJOIN(", ", TRUE, IFERROR(VLOOKUP(_xlfn.TEXTSPLIT(L767, ", "), Index!$C$8:$D$58, 2, FALSE), ""))</f>
        <v/>
      </c>
      <c r="N767" t="e" cm="1" vm="1">
        <f t="array" ref="N767">_xlfn.TEXTJOIN(", ", TRUE, _xlfn.UNIQUE(_xlfn.FILTERXML("&lt;t&gt;&lt;s&gt;" &amp; SUBSTITUTE(_xlfn.TEXTJOIN(", ", TRUE, _xlfn.UNIQUE(_xlfn._xlws.FILTER(IFERROR(VLOOKUP(LEFT(_xlfn.TEXTSPLIT(L767, ", "), FIND("-", _xlfn.TEXTSPLIT(L767, ", ")) - 1), Index!$F$8:$G$13, 2, FALSE), ""), IFERROR(VLOOKUP(LEFT(_xlfn.TEXTSPLIT(L767, ", "), FIND("-", _xlfn.TEXTSPLIT(L767, ", ")) - 1), Index!$F$8:$G$13, 2, FALSE), "") &lt;&gt; ""))), ", ", "&lt;/s&gt;&lt;s&gt;") &amp; "&lt;/s&gt;&lt;/t&gt;", "//s[normalize-space()]")))</f>
        <v>#VALUE!</v>
      </c>
      <c r="O767" t="str" cm="1">
        <f t="array" ref="O767">IFERROR(INDEX(Index!$C$8:$C$58, MATCH(TRUE, ISNUMBER(SEARCH(Index!$C$8:$C$58, Articles_collection_modified!A767)), 0)), "")</f>
        <v/>
      </c>
      <c r="P767" t="str">
        <f>IFERROR(VLOOKUP(LEFT(O767, FIND("-", O767)-1), Index!$F$8:$G$13, 2, FALSE), "Not Found")</f>
        <v>Not Found</v>
      </c>
      <c r="Q767" t="str">
        <f>IFERROR(VLOOKUP(O767, Index!$C$8:$D$58, 2, FALSE), "Not Found")</f>
        <v>Not Found</v>
      </c>
    </row>
    <row r="768" spans="1:17" x14ac:dyDescent="0.3">
      <c r="A768" t="str">
        <f>LEFT(Articles_collection_modified!A768, FIND(",", Articles_collection_modified!A768) - 1)</f>
        <v>The Enduring Benefits of Electro-Hydraulic Linear Actuators in an Electrified World - Fluid Power Journal</v>
      </c>
      <c r="B768" t="str">
        <f>MID(Articles_collection_modified!A768, FIND(",", Articles_collection_modified!A768) + 1, FIND(",", Articles_collection_modified!A768, FIND(",", Articles_collection_modified!A768) + 1) - FIND(",", Articles_collection_modified!A768) - 1)</f>
        <v>https://fluidpowerjournal.com/the-enduring-benefits-of-electro-hydraulic-linear-actuators-in-an-electrified-world/</v>
      </c>
      <c r="C768" t="str">
        <f>IF(ISNUMBER(FIND(", vol",Articles_collection_modified!A768)), MID(Articles_collection_modified!A768, FIND(", vol", Articles_collection_modified!A768) + 5, FIND(",", Articles_collection_modified!A768, FIND(", vol", Articles_collection_modified!A768) + 5) - FIND(", vol", Articles_collection_modified!A768) - 5), MID(Articles_collection_modified!A768, FIND(",vol", Articles_collection_modified!A768) + 4, FIND(",", Articles_collection_modified!A768, FIND(",vol", Articles_collection_modified!A768) + 4) - FIND(",vol",Articles_collection_modified!A768) - 4))</f>
        <v>7</v>
      </c>
      <c r="D768" t="str">
        <f>IF(ISNUMBER(FIND(", 20", Articles_collection_modified!A768)), MID(Articles_collection_modified!A768, FIND(", 20", Articles_collection_modified!A768) + 2, FIND(",", Articles_collection_modified!A768, FIND(", 20", Articles_collection_modified!A768) + 2) - FIND(", 20", Articles_collection_modified!A768) - 2), MID(Articles_collection_modified!A768, FIND(",20", Articles_collection_modified!A768) + 1, FIND(",", Articles_collection_modified!A768, FIND(",20", Articles_collection_modified!A768) + 1) - FIND(",20", Articles_collection_modified!A768) - 1))</f>
        <v>2025-w04</v>
      </c>
      <c r="E768" t="str">
        <f t="shared" ref="E768:E831" si="24">LEFT(D768, 4)</f>
        <v>2025</v>
      </c>
      <c r="F768" t="str">
        <f t="shared" ref="F768:F831" si="25">MID(D768, FIND("w", D768) + 1, LEN(D768) - FIND("w", D768))</f>
        <v>04</v>
      </c>
      <c r="G768" t="str" cm="1">
        <f t="array" ref="G768">_xlfn.TEXTJOIN(", ", TRUE, IF(ISNUMBER(SEARCH(Index!$A$8:$A$22, Articles_collection_modified!A768)), Index!$A$8:$A$22, ""))</f>
        <v>Electrification, Hydraulics</v>
      </c>
      <c r="H768" t="str" cm="1">
        <f t="array" ref="H768">IFERROR(INDEX(Index!$A$8:$A$22, MATCH(TRUE, ISNUMBER(SEARCH(Index!$A$8:$A$22, Articles_collection_modified!A768)), 0)), "")</f>
        <v>Electrification</v>
      </c>
      <c r="I768" t="str" cm="1">
        <f t="array" ref="I768">IFERROR(INDEX(Index!$A$3:$A$5, MATCH(TRUE, ISNUMBER(SEARCH(Index!$A$3:$A$5, Articles_collection_modified!A768)), 0)), "")</f>
        <v>SEEP</v>
      </c>
      <c r="J768" t="str" cm="1">
        <f t="array" ref="J768">IFERROR(INDEX(Index!$A$25:$A$69, MATCH(TRUE, ISNUMBER(SEARCH(Index!$A$25:$A$69, Articles_collection_modified!A768)), 0)), "")</f>
        <v>market development</v>
      </c>
      <c r="K768" t="str" cm="1">
        <f t="array" ref="K768">IFERROR(INDEX(Index!$C$3:$C$5, MATCH(TRUE, ISNUMBER(SEARCH(Index!$C$3:$C$5, Articles_collection_modified!A768)), 0)), "")</f>
        <v>H2</v>
      </c>
      <c r="L768" t="str" cm="1">
        <f t="array" ref="L768">_xlfn.TEXTJOIN(", ", TRUE, IF(ISNUMBER(SEARCH(Index!$C$8:$C$58, Articles_collection_modified!A768)), Index!$C$8:$C$58, ""))</f>
        <v>ES-2</v>
      </c>
      <c r="M768" t="str" cm="1">
        <f t="array" ref="M768">_xlfn.TEXTJOIN(", ", TRUE, IFERROR(VLOOKUP(_xlfn.TEXTSPLIT(L768, ", "), Index!$C$8:$D$58, 2, FALSE), ""))</f>
        <v>Enhanced Emission Policy</v>
      </c>
      <c r="N768" t="str" cm="1">
        <f t="array" ref="N768">_xlfn.TEXTJOIN(", ", TRUE, _xlfn.UNIQUE(_xlfn.FILTERXML("&lt;t&gt;&lt;s&gt;" &amp; SUBSTITUTE(_xlfn.TEXTJOIN(", ", TRUE, _xlfn.UNIQUE(_xlfn._xlws.FILTER(IFERROR(VLOOKUP(LEFT(_xlfn.TEXTSPLIT(L768, ", "), FIND("-", _xlfn.TEXTSPLIT(L768, ", ")) - 1), Index!$F$8:$G$13, 2, FALSE), ""), IFERROR(VLOOKUP(LEFT(_xlfn.TEXTSPLIT(L768, ", "), FIND("-", _xlfn.TEXTSPLIT(L768, ", ")) - 1), Index!$F$8:$G$13, 2, FALSE), "") &lt;&gt; ""))), ", ", "&lt;/s&gt;&lt;s&gt;") &amp; "&lt;/s&gt;&lt;/t&gt;", "//s[normalize-space()]")))</f>
        <v>Ecological Sustainability</v>
      </c>
      <c r="O768" t="str" cm="1">
        <f t="array" ref="O768">IFERROR(INDEX(Index!$C$8:$C$58, MATCH(TRUE, ISNUMBER(SEARCH(Index!$C$8:$C$58, Articles_collection_modified!A768)), 0)), "")</f>
        <v>ES-2</v>
      </c>
      <c r="P768" t="str">
        <f>IFERROR(VLOOKUP(LEFT(O768, FIND("-", O768)-1), Index!$F$8:$G$13, 2, FALSE), "Not Found")</f>
        <v>Ecological Sustainability</v>
      </c>
      <c r="Q768" t="str">
        <f>IFERROR(VLOOKUP(O768, Index!$C$8:$D$58, 2, FALSE), "Not Found")</f>
        <v>Enhanced Emission Policy</v>
      </c>
    </row>
    <row r="769" spans="1:17" x14ac:dyDescent="0.3">
      <c r="A769" t="str">
        <f>LEFT(Articles_collection_modified!A769, FIND(",", Articles_collection_modified!A769) - 1)</f>
        <v>UNM Engineers Develop Bendable Concrete for 3D Printing</v>
      </c>
      <c r="B769" t="str">
        <f>MID(Articles_collection_modified!A769, FIND(",", Articles_collection_modified!A769) + 1, FIND(",", Articles_collection_modified!A769, FIND(",", Articles_collection_modified!A769) + 1) - FIND(",", Articles_collection_modified!A769) - 1)</f>
        <v>https://3dprintingindustry.com/news/unm-engineers-develop-bendable-concrete-for-3d-printing-235853/</v>
      </c>
      <c r="C769" t="str">
        <f>IF(ISNUMBER(FIND(", vol",Articles_collection_modified!A769)), MID(Articles_collection_modified!A769, FIND(", vol", Articles_collection_modified!A769) + 5, FIND(",", Articles_collection_modified!A769, FIND(", vol", Articles_collection_modified!A769) + 5) - FIND(", vol", Articles_collection_modified!A769) - 5), MID(Articles_collection_modified!A769, FIND(",vol", Articles_collection_modified!A769) + 4, FIND(",", Articles_collection_modified!A769, FIND(",vol", Articles_collection_modified!A769) + 4) - FIND(",vol",Articles_collection_modified!A769) - 4))</f>
        <v>7</v>
      </c>
      <c r="D769" t="str">
        <f>IF(ISNUMBER(FIND(", 20", Articles_collection_modified!A769)), MID(Articles_collection_modified!A769, FIND(", 20", Articles_collection_modified!A769) + 2, FIND(",", Articles_collection_modified!A769, FIND(", 20", Articles_collection_modified!A769) + 2) - FIND(", 20", Articles_collection_modified!A769) - 2), MID(Articles_collection_modified!A769, FIND(",20", Articles_collection_modified!A769) + 1, FIND(",", Articles_collection_modified!A769, FIND(",20", Articles_collection_modified!A769) + 1) - FIND(",20", Articles_collection_modified!A769) - 1))</f>
        <v>2025-w04</v>
      </c>
      <c r="E769" t="str">
        <f t="shared" si="24"/>
        <v>2025</v>
      </c>
      <c r="F769" t="str">
        <f t="shared" si="25"/>
        <v>04</v>
      </c>
      <c r="G769" t="str" cm="1">
        <f t="array" ref="G769">_xlfn.TEXTJOIN(", ", TRUE, IF(ISNUMBER(SEARCH(Index!$A$8:$A$22, Articles_collection_modified!A769)), Index!$A$8:$A$22, ""))</f>
        <v>3dp</v>
      </c>
      <c r="H769" t="str" cm="1">
        <f t="array" ref="H769">IFERROR(INDEX(Index!$A$8:$A$22, MATCH(TRUE, ISNUMBER(SEARCH(Index!$A$8:$A$22, Articles_collection_modified!A769)), 0)), "")</f>
        <v>3dp</v>
      </c>
      <c r="I769" t="str" cm="1">
        <f t="array" ref="I769">IFERROR(INDEX(Index!$A$3:$A$5, MATCH(TRUE, ISNUMBER(SEARCH(Index!$A$3:$A$5, Articles_collection_modified!A769)), 0)), "")</f>
        <v>Technology</v>
      </c>
      <c r="J769" t="str" cm="1">
        <f t="array" ref="J769">IFERROR(INDEX(Index!$A$25:$A$69, MATCH(TRUE, ISNUMBER(SEARCH(Index!$A$25:$A$69, Articles_collection_modified!A769)), 0)), "")</f>
        <v>Materials</v>
      </c>
      <c r="K769" t="str" cm="1">
        <f t="array" ref="K769">IFERROR(INDEX(Index!$C$3:$C$5, MATCH(TRUE, ISNUMBER(SEARCH(Index!$C$3:$C$5, Articles_collection_modified!A769)), 0)), "")</f>
        <v>H3</v>
      </c>
      <c r="L769" t="str" cm="1">
        <f t="array" ref="L769">_xlfn.TEXTJOIN(", ", TRUE, IF(ISNUMBER(SEARCH(Index!$C$8:$C$58, Articles_collection_modified!A769)), Index!$C$8:$C$58, ""))</f>
        <v>HA-1, IPr-7</v>
      </c>
      <c r="M769" t="str" cm="1">
        <f t="array" ref="M769">_xlfn.TEXTJOIN(", ", TRUE, IFERROR(VLOOKUP(_xlfn.TEXTSPLIT(L769, ", "), Index!$C$8:$D$58, 2, FALSE), ""))</f>
        <v>Green &amp; Connected Construction site, Additive Manufacturing Technologies</v>
      </c>
      <c r="N769" t="str" cm="1">
        <f t="array" ref="N769">_xlfn.TEXTJOIN(", ", TRUE, _xlfn.UNIQUE(_xlfn.FILTERXML("&lt;t&gt;&lt;s&gt;" &amp; SUBSTITUTE(_xlfn.TEXTJOIN(", ", TRUE, _xlfn.UNIQUE(_xlfn._xlws.FILTER(IFERROR(VLOOKUP(LEFT(_xlfn.TEXTSPLIT(L769, ", "), FIND("-", _xlfn.TEXTSPLIT(L769, ", ")) - 1), Index!$F$8:$G$13, 2, FALSE), ""), IFERROR(VLOOKUP(LEFT(_xlfn.TEXTSPLIT(L769, ", "), FIND("-", _xlfn.TEXTSPLIT(L769, ", ")) - 1), Index!$F$8:$G$13, 2, FALSE), "") &lt;&gt; ""))), ", ", "&lt;/s&gt;&lt;s&gt;") &amp; "&lt;/s&gt;&lt;/t&gt;", "//s[normalize-space()]")))</f>
        <v>Hydraulic Applications Ecosystem, Intelligent Production</v>
      </c>
      <c r="O769" t="str" cm="1">
        <f t="array" ref="O769">IFERROR(INDEX(Index!$C$8:$C$58, MATCH(TRUE, ISNUMBER(SEARCH(Index!$C$8:$C$58, Articles_collection_modified!A769)), 0)), "")</f>
        <v>HA-1</v>
      </c>
      <c r="P769" t="str">
        <f>IFERROR(VLOOKUP(LEFT(O769, FIND("-", O769)-1), Index!$F$8:$G$13, 2, FALSE), "Not Found")</f>
        <v>Hydraulic Applications Ecosystem</v>
      </c>
      <c r="Q769" t="str">
        <f>IFERROR(VLOOKUP(O769, Index!$C$8:$D$58, 2, FALSE), "Not Found")</f>
        <v>Green &amp; Connected Construction site</v>
      </c>
    </row>
    <row r="770" spans="1:17" x14ac:dyDescent="0.3">
      <c r="A770" t="str">
        <f>LEFT(Articles_collection_modified!A770, FIND(",", Articles_collection_modified!A770) - 1)</f>
        <v>Kubota Updates Compact Excavator Lineup With Next-Generation KX040-5 : CEG</v>
      </c>
      <c r="B770" t="str">
        <f>MID(Articles_collection_modified!A770, FIND(",", Articles_collection_modified!A770) + 1, FIND(",", Articles_collection_modified!A770, FIND(",", Articles_collection_modified!A770) + 1) - FIND(",", Articles_collection_modified!A770) - 1)</f>
        <v>https://www.constructionequipmentguide.com/kubota-updates-compact-excavator-lineup-with-next-generation-kx040-5/67069</v>
      </c>
      <c r="C770" t="str">
        <f>IF(ISNUMBER(FIND(", vol",Articles_collection_modified!A770)), MID(Articles_collection_modified!A770, FIND(", vol", Articles_collection_modified!A770) + 5, FIND(",", Articles_collection_modified!A770, FIND(", vol", Articles_collection_modified!A770) + 5) - FIND(", vol", Articles_collection_modified!A770) - 5), MID(Articles_collection_modified!A770, FIND(",vol", Articles_collection_modified!A770) + 4, FIND(",", Articles_collection_modified!A770, FIND(",vol", Articles_collection_modified!A770) + 4) - FIND(",vol",Articles_collection_modified!A770) - 4))</f>
        <v>7</v>
      </c>
      <c r="D770" t="str">
        <f>IF(ISNUMBER(FIND(", 20", Articles_collection_modified!A770)), MID(Articles_collection_modified!A770, FIND(", 20", Articles_collection_modified!A770) + 2, FIND(",", Articles_collection_modified!A770, FIND(", 20", Articles_collection_modified!A770) + 2) - FIND(", 20", Articles_collection_modified!A770) - 2), MID(Articles_collection_modified!A770, FIND(",20", Articles_collection_modified!A770) + 1, FIND(",", Articles_collection_modified!A770, FIND(",20", Articles_collection_modified!A770) + 1) - FIND(",20", Articles_collection_modified!A770) - 1))</f>
        <v>2025-w04</v>
      </c>
      <c r="E770" t="str">
        <f t="shared" si="24"/>
        <v>2025</v>
      </c>
      <c r="F770" t="str">
        <f t="shared" si="25"/>
        <v>04</v>
      </c>
      <c r="G770" t="str" cm="1">
        <f t="array" ref="G770">_xlfn.TEXTJOIN(", ", TRUE, IF(ISNUMBER(SEARCH(Index!$A$8:$A$22, Articles_collection_modified!A770)), Index!$A$8:$A$22, ""))</f>
        <v>Mobile</v>
      </c>
      <c r="H770" t="str" cm="1">
        <f t="array" ref="H770">IFERROR(INDEX(Index!$A$8:$A$22, MATCH(TRUE, ISNUMBER(SEARCH(Index!$A$8:$A$22, Articles_collection_modified!A770)), 0)), "")</f>
        <v>Mobile</v>
      </c>
      <c r="I770" t="str" cm="1">
        <f t="array" ref="I770">IFERROR(INDEX(Index!$A$3:$A$5, MATCH(TRUE, ISNUMBER(SEARCH(Index!$A$3:$A$5, Articles_collection_modified!A770)), 0)), "")</f>
        <v>product release</v>
      </c>
      <c r="J770" t="str" cm="1">
        <f t="array" ref="J770">IFERROR(INDEX(Index!$A$25:$A$69, MATCH(TRUE, ISNUMBER(SEARCH(Index!$A$25:$A$69, Articles_collection_modified!A770)), 0)), "")</f>
        <v>System</v>
      </c>
      <c r="K770" t="str" cm="1">
        <f t="array" ref="K770">IFERROR(INDEX(Index!$C$3:$C$5, MATCH(TRUE, ISNUMBER(SEARCH(Index!$C$3:$C$5, Articles_collection_modified!A770)), 0)), "")</f>
        <v>H1</v>
      </c>
      <c r="L770" t="str" cm="1">
        <f t="array" ref="L770">_xlfn.TEXTJOIN(", ", TRUE, IF(ISNUMBER(SEARCH(Index!$C$8:$C$58, Articles_collection_modified!A770)), Index!$C$8:$C$58, ""))</f>
        <v>HA-1</v>
      </c>
      <c r="M770" t="str" cm="1">
        <f t="array" ref="M770">_xlfn.TEXTJOIN(", ", TRUE, IFERROR(VLOOKUP(_xlfn.TEXTSPLIT(L770, ", "), Index!$C$8:$D$58, 2, FALSE), ""))</f>
        <v>Green &amp; Connected Construction site</v>
      </c>
      <c r="N770" t="str" cm="1">
        <f t="array" ref="N770">_xlfn.TEXTJOIN(", ", TRUE, _xlfn.UNIQUE(_xlfn.FILTERXML("&lt;t&gt;&lt;s&gt;" &amp; SUBSTITUTE(_xlfn.TEXTJOIN(", ", TRUE, _xlfn.UNIQUE(_xlfn._xlws.FILTER(IFERROR(VLOOKUP(LEFT(_xlfn.TEXTSPLIT(L770, ", "), FIND("-", _xlfn.TEXTSPLIT(L770, ", ")) - 1), Index!$F$8:$G$13, 2, FALSE), ""), IFERROR(VLOOKUP(LEFT(_xlfn.TEXTSPLIT(L770, ", "), FIND("-", _xlfn.TEXTSPLIT(L770, ", ")) - 1), Index!$F$8:$G$13, 2, FALSE), "") &lt;&gt; ""))), ", ", "&lt;/s&gt;&lt;s&gt;") &amp; "&lt;/s&gt;&lt;/t&gt;", "//s[normalize-space()]")))</f>
        <v>Hydraulic Applications Ecosystem</v>
      </c>
      <c r="O770" t="str" cm="1">
        <f t="array" ref="O770">IFERROR(INDEX(Index!$C$8:$C$58, MATCH(TRUE, ISNUMBER(SEARCH(Index!$C$8:$C$58, Articles_collection_modified!A770)), 0)), "")</f>
        <v>HA-1</v>
      </c>
      <c r="P770" t="str">
        <f>IFERROR(VLOOKUP(LEFT(O770, FIND("-", O770)-1), Index!$F$8:$G$13, 2, FALSE), "Not Found")</f>
        <v>Hydraulic Applications Ecosystem</v>
      </c>
      <c r="Q770" t="str">
        <f>IFERROR(VLOOKUP(O770, Index!$C$8:$D$58, 2, FALSE), "Not Found")</f>
        <v>Green &amp; Connected Construction site</v>
      </c>
    </row>
    <row r="771" spans="1:17" x14ac:dyDescent="0.3">
      <c r="A771" t="str">
        <f>LEFT(Articles_collection_modified!A771, FIND(",", Articles_collection_modified!A771) - 1)</f>
        <v>DEVELON DX62R-7 Mini Excavator Featured at World of Concrete : CEG</v>
      </c>
      <c r="B771" t="str">
        <f>MID(Articles_collection_modified!A771, FIND(",", Articles_collection_modified!A771) + 1, FIND(",", Articles_collection_modified!A771, FIND(",", Articles_collection_modified!A771) + 1) - FIND(",", Articles_collection_modified!A771) - 1)</f>
        <v>https://www.constructionequipmentguide.com/develon-dx62r-7-mini-excavator-featured-at-world-of-concrete/67067</v>
      </c>
      <c r="C771" t="str">
        <f>IF(ISNUMBER(FIND(", vol",Articles_collection_modified!A771)), MID(Articles_collection_modified!A771, FIND(", vol", Articles_collection_modified!A771) + 5, FIND(",", Articles_collection_modified!A771, FIND(", vol", Articles_collection_modified!A771) + 5) - FIND(", vol", Articles_collection_modified!A771) - 5), MID(Articles_collection_modified!A771, FIND(",vol", Articles_collection_modified!A771) + 4, FIND(",", Articles_collection_modified!A771, FIND(",vol", Articles_collection_modified!A771) + 4) - FIND(",vol",Articles_collection_modified!A771) - 4))</f>
        <v>7</v>
      </c>
      <c r="D771" t="str">
        <f>IF(ISNUMBER(FIND(", 20", Articles_collection_modified!A771)), MID(Articles_collection_modified!A771, FIND(", 20", Articles_collection_modified!A771) + 2, FIND(",", Articles_collection_modified!A771, FIND(", 20", Articles_collection_modified!A771) + 2) - FIND(", 20", Articles_collection_modified!A771) - 2), MID(Articles_collection_modified!A771, FIND(",20", Articles_collection_modified!A771) + 1, FIND(",", Articles_collection_modified!A771, FIND(",20", Articles_collection_modified!A771) + 1) - FIND(",20", Articles_collection_modified!A771) - 1))</f>
        <v>2025-w04</v>
      </c>
      <c r="E771" t="str">
        <f t="shared" si="24"/>
        <v>2025</v>
      </c>
      <c r="F771" t="str">
        <f t="shared" si="25"/>
        <v>04</v>
      </c>
      <c r="G771" t="str" cm="1">
        <f t="array" ref="G771">_xlfn.TEXTJOIN(", ", TRUE, IF(ISNUMBER(SEARCH(Index!$A$8:$A$22, Articles_collection_modified!A771)), Index!$A$8:$A$22, ""))</f>
        <v>Mobile</v>
      </c>
      <c r="H771" t="str" cm="1">
        <f t="array" ref="H771">IFERROR(INDEX(Index!$A$8:$A$22, MATCH(TRUE, ISNUMBER(SEARCH(Index!$A$8:$A$22, Articles_collection_modified!A771)), 0)), "")</f>
        <v>Mobile</v>
      </c>
      <c r="I771" t="str" cm="1">
        <f t="array" ref="I771">IFERROR(INDEX(Index!$A$3:$A$5, MATCH(TRUE, ISNUMBER(SEARCH(Index!$A$3:$A$5, Articles_collection_modified!A771)), 0)), "")</f>
        <v>SEEP</v>
      </c>
      <c r="J771" t="str" cm="1">
        <f t="array" ref="J771">IFERROR(INDEX(Index!$A$25:$A$69, MATCH(TRUE, ISNUMBER(SEARCH(Index!$A$25:$A$69, Articles_collection_modified!A771)), 0)), "")</f>
        <v>market development</v>
      </c>
      <c r="K771" t="str" cm="1">
        <f t="array" ref="K771">IFERROR(INDEX(Index!$C$3:$C$5, MATCH(TRUE, ISNUMBER(SEARCH(Index!$C$3:$C$5, Articles_collection_modified!A771)), 0)), "")</f>
        <v>H1</v>
      </c>
      <c r="L771" t="str" cm="1">
        <f t="array" ref="L771">_xlfn.TEXTJOIN(", ", TRUE, IF(ISNUMBER(SEARCH(Index!$C$8:$C$58, Articles_collection_modified!A771)), Index!$C$8:$C$58, ""))</f>
        <v>HA-1</v>
      </c>
      <c r="M771" t="str" cm="1">
        <f t="array" ref="M771">_xlfn.TEXTJOIN(", ", TRUE, IFERROR(VLOOKUP(_xlfn.TEXTSPLIT(L771, ", "), Index!$C$8:$D$58, 2, FALSE), ""))</f>
        <v>Green &amp; Connected Construction site</v>
      </c>
      <c r="N771" t="str" cm="1">
        <f t="array" ref="N771">_xlfn.TEXTJOIN(", ", TRUE, _xlfn.UNIQUE(_xlfn.FILTERXML("&lt;t&gt;&lt;s&gt;" &amp; SUBSTITUTE(_xlfn.TEXTJOIN(", ", TRUE, _xlfn.UNIQUE(_xlfn._xlws.FILTER(IFERROR(VLOOKUP(LEFT(_xlfn.TEXTSPLIT(L771, ", "), FIND("-", _xlfn.TEXTSPLIT(L771, ", ")) - 1), Index!$F$8:$G$13, 2, FALSE), ""), IFERROR(VLOOKUP(LEFT(_xlfn.TEXTSPLIT(L771, ", "), FIND("-", _xlfn.TEXTSPLIT(L771, ", ")) - 1), Index!$F$8:$G$13, 2, FALSE), "") &lt;&gt; ""))), ", ", "&lt;/s&gt;&lt;s&gt;") &amp; "&lt;/s&gt;&lt;/t&gt;", "//s[normalize-space()]")))</f>
        <v>Hydraulic Applications Ecosystem</v>
      </c>
      <c r="O771" t="str" cm="1">
        <f t="array" ref="O771">IFERROR(INDEX(Index!$C$8:$C$58, MATCH(TRUE, ISNUMBER(SEARCH(Index!$C$8:$C$58, Articles_collection_modified!A771)), 0)), "")</f>
        <v>HA-1</v>
      </c>
      <c r="P771" t="str">
        <f>IFERROR(VLOOKUP(LEFT(O771, FIND("-", O771)-1), Index!$F$8:$G$13, 2, FALSE), "Not Found")</f>
        <v>Hydraulic Applications Ecosystem</v>
      </c>
      <c r="Q771" t="str">
        <f>IFERROR(VLOOKUP(O771, Index!$C$8:$D$58, 2, FALSE), "Not Found")</f>
        <v>Green &amp; Connected Construction site</v>
      </c>
    </row>
    <row r="772" spans="1:17" x14ac:dyDescent="0.3">
      <c r="A772" t="str">
        <f>LEFT(Articles_collection_modified!A772, FIND(",", Articles_collection_modified!A772) - 1)</f>
        <v>Hyundai Construction Equipment to demonstrate hydrogen fuel cell-powered excavator at Bauma | Industrial Vehicle Technology International</v>
      </c>
      <c r="B772" t="str">
        <f>MID(Articles_collection_modified!A772, FIND(",", Articles_collection_modified!A772) + 1, FIND(",", Articles_collection_modified!A772, FIND(",", Articles_collection_modified!A772) + 1) - FIND(",", Articles_collection_modified!A772) - 1)</f>
        <v>https://www.ivtinternational.com/news/hydrogen/hyundai-construction-equipment-to-demonstrate-hydrogen-fuel-cell-powered-excavator-at-bauma.html</v>
      </c>
      <c r="C772" t="str">
        <f>IF(ISNUMBER(FIND(", vol",Articles_collection_modified!A772)), MID(Articles_collection_modified!A772, FIND(", vol", Articles_collection_modified!A772) + 5, FIND(",", Articles_collection_modified!A772, FIND(", vol", Articles_collection_modified!A772) + 5) - FIND(", vol", Articles_collection_modified!A772) - 5), MID(Articles_collection_modified!A772, FIND(",vol", Articles_collection_modified!A772) + 4, FIND(",", Articles_collection_modified!A772, FIND(",vol", Articles_collection_modified!A772) + 4) - FIND(",vol",Articles_collection_modified!A772) - 4))</f>
        <v>7</v>
      </c>
      <c r="D772" t="str">
        <f>IF(ISNUMBER(FIND(", 20", Articles_collection_modified!A772)), MID(Articles_collection_modified!A772, FIND(", 20", Articles_collection_modified!A772) + 2, FIND(",", Articles_collection_modified!A772, FIND(", 20", Articles_collection_modified!A772) + 2) - FIND(", 20", Articles_collection_modified!A772) - 2), MID(Articles_collection_modified!A772, FIND(",20", Articles_collection_modified!A772) + 1, FIND(",", Articles_collection_modified!A772, FIND(",20", Articles_collection_modified!A772) + 1) - FIND(",20", Articles_collection_modified!A772) - 1))</f>
        <v>2025-w04</v>
      </c>
      <c r="E772" t="str">
        <f t="shared" si="24"/>
        <v>2025</v>
      </c>
      <c r="F772" t="str">
        <f t="shared" si="25"/>
        <v>04</v>
      </c>
      <c r="G772" t="str" cm="1">
        <f t="array" ref="G772">_xlfn.TEXTJOIN(", ", TRUE, IF(ISNUMBER(SEARCH(Index!$A$8:$A$22, Articles_collection_modified!A772)), Index!$A$8:$A$22, ""))</f>
        <v>Mobile</v>
      </c>
      <c r="H772" t="str" cm="1">
        <f t="array" ref="H772">IFERROR(INDEX(Index!$A$8:$A$22, MATCH(TRUE, ISNUMBER(SEARCH(Index!$A$8:$A$22, Articles_collection_modified!A772)), 0)), "")</f>
        <v>Mobile</v>
      </c>
      <c r="I772" t="str" cm="1">
        <f t="array" ref="I772">IFERROR(INDEX(Index!$A$3:$A$5, MATCH(TRUE, ISNUMBER(SEARCH(Index!$A$3:$A$5, Articles_collection_modified!A772)), 0)), "")</f>
        <v>product release</v>
      </c>
      <c r="J772" t="str" cm="1">
        <f t="array" ref="J772">IFERROR(INDEX(Index!$A$25:$A$69, MATCH(TRUE, ISNUMBER(SEARCH(Index!$A$25:$A$69, Articles_collection_modified!A772)), 0)), "")</f>
        <v>System</v>
      </c>
      <c r="K772" t="str" cm="1">
        <f t="array" ref="K772">IFERROR(INDEX(Index!$C$3:$C$5, MATCH(TRUE, ISNUMBER(SEARCH(Index!$C$3:$C$5, Articles_collection_modified!A772)), 0)), "")</f>
        <v>H2</v>
      </c>
      <c r="L772" t="str" cm="1">
        <f t="array" ref="L772">_xlfn.TEXTJOIN(", ", TRUE, IF(ISNUMBER(SEARCH(Index!$C$8:$C$58, Articles_collection_modified!A772)), Index!$C$8:$C$58, ""))</f>
        <v>ES-1, ES-2, HA-1</v>
      </c>
      <c r="M772" t="str" cm="1">
        <f t="array" ref="M772">_xlfn.TEXTJOIN(", ", TRUE, IFERROR(VLOOKUP(_xlfn.TEXTSPLIT(L772, ", "), Index!$C$8:$D$58, 2, FALSE), ""))</f>
        <v>Green Cities, Enhanced Emission Policy, Green &amp; Connected Construction site</v>
      </c>
      <c r="N772" t="str" cm="1">
        <f t="array" ref="N772">_xlfn.TEXTJOIN(", ", TRUE, _xlfn.UNIQUE(_xlfn.FILTERXML("&lt;t&gt;&lt;s&gt;" &amp; SUBSTITUTE(_xlfn.TEXTJOIN(", ", TRUE, _xlfn.UNIQUE(_xlfn._xlws.FILTER(IFERROR(VLOOKUP(LEFT(_xlfn.TEXTSPLIT(L772, ", "), FIND("-", _xlfn.TEXTSPLIT(L772, ", ")) - 1), Index!$F$8:$G$13, 2, FALSE), ""), IFERROR(VLOOKUP(LEFT(_xlfn.TEXTSPLIT(L772, ", "), FIND("-", _xlfn.TEXTSPLIT(L772, ", ")) - 1), Index!$F$8:$G$13, 2, FALSE), "") &lt;&gt; ""))), ", ", "&lt;/s&gt;&lt;s&gt;") &amp; "&lt;/s&gt;&lt;/t&gt;", "//s[normalize-space()]")))</f>
        <v>Ecological Sustainability, Hydraulic Applications Ecosystem</v>
      </c>
      <c r="O772" t="str" cm="1">
        <f t="array" ref="O772">IFERROR(INDEX(Index!$C$8:$C$58, MATCH(TRUE, ISNUMBER(SEARCH(Index!$C$8:$C$58, Articles_collection_modified!A772)), 0)), "")</f>
        <v>ES-1</v>
      </c>
      <c r="P772" t="str">
        <f>IFERROR(VLOOKUP(LEFT(O772, FIND("-", O772)-1), Index!$F$8:$G$13, 2, FALSE), "Not Found")</f>
        <v>Ecological Sustainability</v>
      </c>
      <c r="Q772" t="str">
        <f>IFERROR(VLOOKUP(O772, Index!$C$8:$D$58, 2, FALSE), "Not Found")</f>
        <v>Green Cities</v>
      </c>
    </row>
    <row r="773" spans="1:17" x14ac:dyDescent="0.3">
      <c r="A773" t="str">
        <f>LEFT(Articles_collection_modified!A773, FIND(",", Articles_collection_modified!A773) - 1)</f>
        <v>Finlay unveils new C-1550+ tracked cone crusher | Industrial Vehicle Technology International</v>
      </c>
      <c r="B773" t="str">
        <f>MID(Articles_collection_modified!A773, FIND(",", Articles_collection_modified!A773) + 1, FIND(",", Articles_collection_modified!A773, FIND(",", Articles_collection_modified!A773) + 1) - FIND(",", Articles_collection_modified!A773) - 1)</f>
        <v>https://www.ivtinternational.com/news/construction/finlay-unveils-new-c-1550-tracked-cone-crusher.html</v>
      </c>
      <c r="C773" t="str">
        <f>IF(ISNUMBER(FIND(", vol",Articles_collection_modified!A773)), MID(Articles_collection_modified!A773, FIND(", vol", Articles_collection_modified!A773) + 5, FIND(",", Articles_collection_modified!A773, FIND(", vol", Articles_collection_modified!A773) + 5) - FIND(", vol", Articles_collection_modified!A773) - 5), MID(Articles_collection_modified!A773, FIND(",vol", Articles_collection_modified!A773) + 4, FIND(",", Articles_collection_modified!A773, FIND(",vol", Articles_collection_modified!A773) + 4) - FIND(",vol",Articles_collection_modified!A773) - 4))</f>
        <v>7</v>
      </c>
      <c r="D773" t="str">
        <f>IF(ISNUMBER(FIND(", 20", Articles_collection_modified!A773)), MID(Articles_collection_modified!A773, FIND(", 20", Articles_collection_modified!A773) + 2, FIND(",", Articles_collection_modified!A773, FIND(", 20", Articles_collection_modified!A773) + 2) - FIND(", 20", Articles_collection_modified!A773) - 2), MID(Articles_collection_modified!A773, FIND(",20", Articles_collection_modified!A773) + 1, FIND(",", Articles_collection_modified!A773, FIND(",20", Articles_collection_modified!A773) + 1) - FIND(",20", Articles_collection_modified!A773) - 1))</f>
        <v>2025-w04</v>
      </c>
      <c r="E773" t="str">
        <f t="shared" si="24"/>
        <v>2025</v>
      </c>
      <c r="F773" t="str">
        <f t="shared" si="25"/>
        <v>04</v>
      </c>
      <c r="G773" t="str" cm="1">
        <f t="array" ref="G773">_xlfn.TEXTJOIN(", ", TRUE, IF(ISNUMBER(SEARCH(Index!$A$8:$A$22, Articles_collection_modified!A773)), Index!$A$8:$A$22, ""))</f>
        <v>Mobile</v>
      </c>
      <c r="H773" t="str" cm="1">
        <f t="array" ref="H773">IFERROR(INDEX(Index!$A$8:$A$22, MATCH(TRUE, ISNUMBER(SEARCH(Index!$A$8:$A$22, Articles_collection_modified!A773)), 0)), "")</f>
        <v>Mobile</v>
      </c>
      <c r="I773" t="str" cm="1">
        <f t="array" ref="I773">IFERROR(INDEX(Index!$A$3:$A$5, MATCH(TRUE, ISNUMBER(SEARCH(Index!$A$3:$A$5, Articles_collection_modified!A773)), 0)), "")</f>
        <v>product release</v>
      </c>
      <c r="J773" t="str" cm="1">
        <f t="array" ref="J773">IFERROR(INDEX(Index!$A$25:$A$69, MATCH(TRUE, ISNUMBER(SEARCH(Index!$A$25:$A$69, Articles_collection_modified!A773)), 0)), "")</f>
        <v>System</v>
      </c>
      <c r="K773" t="str" cm="1">
        <f t="array" ref="K773">IFERROR(INDEX(Index!$C$3:$C$5, MATCH(TRUE, ISNUMBER(SEARCH(Index!$C$3:$C$5, Articles_collection_modified!A773)), 0)), "")</f>
        <v>H1</v>
      </c>
      <c r="L773" t="str" cm="1">
        <f t="array" ref="L773">_xlfn.TEXTJOIN(", ", TRUE, IF(ISNUMBER(SEARCH(Index!$C$8:$C$58, Articles_collection_modified!A773)), Index!$C$8:$C$58, ""))</f>
        <v>HA-8</v>
      </c>
      <c r="M773" t="str" cm="1">
        <f t="array" ref="M773">_xlfn.TEXTJOIN(", ", TRUE, IFERROR(VLOOKUP(_xlfn.TEXTSPLIT(L773, ", "), Index!$C$8:$D$58, 2, FALSE), ""))</f>
        <v>Sustainable Mining</v>
      </c>
      <c r="N773" t="str" cm="1">
        <f t="array" ref="N773">_xlfn.TEXTJOIN(", ", TRUE, _xlfn.UNIQUE(_xlfn.FILTERXML("&lt;t&gt;&lt;s&gt;" &amp; SUBSTITUTE(_xlfn.TEXTJOIN(", ", TRUE, _xlfn.UNIQUE(_xlfn._xlws.FILTER(IFERROR(VLOOKUP(LEFT(_xlfn.TEXTSPLIT(L773, ", "), FIND("-", _xlfn.TEXTSPLIT(L773, ", ")) - 1), Index!$F$8:$G$13, 2, FALSE), ""), IFERROR(VLOOKUP(LEFT(_xlfn.TEXTSPLIT(L773, ", "), FIND("-", _xlfn.TEXTSPLIT(L773, ", ")) - 1), Index!$F$8:$G$13, 2, FALSE), "") &lt;&gt; ""))), ", ", "&lt;/s&gt;&lt;s&gt;") &amp; "&lt;/s&gt;&lt;/t&gt;", "//s[normalize-space()]")))</f>
        <v>Hydraulic Applications Ecosystem</v>
      </c>
      <c r="O773" t="str" cm="1">
        <f t="array" ref="O773">IFERROR(INDEX(Index!$C$8:$C$58, MATCH(TRUE, ISNUMBER(SEARCH(Index!$C$8:$C$58, Articles_collection_modified!A773)), 0)), "")</f>
        <v>HA-8</v>
      </c>
      <c r="P773" t="str">
        <f>IFERROR(VLOOKUP(LEFT(O773, FIND("-", O773)-1), Index!$F$8:$G$13, 2, FALSE), "Not Found")</f>
        <v>Hydraulic Applications Ecosystem</v>
      </c>
      <c r="Q773" t="str">
        <f>IFERROR(VLOOKUP(O773, Index!$C$8:$D$58, 2, FALSE), "Not Found")</f>
        <v>Sustainable Mining</v>
      </c>
    </row>
    <row r="774" spans="1:17" x14ac:dyDescent="0.3">
      <c r="A774" t="str">
        <f>LEFT(Articles_collection_modified!A774, FIND(",", Articles_collection_modified!A774) - 1)</f>
        <v>Kubota Introduces Newly Enhanced Compact Track Loader: SVL97-3 : CEG</v>
      </c>
      <c r="B774" t="str">
        <f>MID(Articles_collection_modified!A774, FIND(",", Articles_collection_modified!A774) + 1, FIND(",", Articles_collection_modified!A774, FIND(",", Articles_collection_modified!A774) + 1) - FIND(",", Articles_collection_modified!A774) - 1)</f>
        <v>https://www.constructionequipmentguide.com/kubota-introduces-newly-enhanced-compact-track-loader-svl97-3/67047</v>
      </c>
      <c r="C774" t="str">
        <f>IF(ISNUMBER(FIND(", vol",Articles_collection_modified!A774)), MID(Articles_collection_modified!A774, FIND(", vol", Articles_collection_modified!A774) + 5, FIND(",", Articles_collection_modified!A774, FIND(", vol", Articles_collection_modified!A774) + 5) - FIND(", vol", Articles_collection_modified!A774) - 5), MID(Articles_collection_modified!A774, FIND(",vol", Articles_collection_modified!A774) + 4, FIND(",", Articles_collection_modified!A774, FIND(",vol", Articles_collection_modified!A774) + 4) - FIND(",vol",Articles_collection_modified!A774) - 4))</f>
        <v>7</v>
      </c>
      <c r="D774" t="str">
        <f>IF(ISNUMBER(FIND(", 20", Articles_collection_modified!A774)), MID(Articles_collection_modified!A774, FIND(", 20", Articles_collection_modified!A774) + 2, FIND(",", Articles_collection_modified!A774, FIND(", 20", Articles_collection_modified!A774) + 2) - FIND(", 20", Articles_collection_modified!A774) - 2), MID(Articles_collection_modified!A774, FIND(",20", Articles_collection_modified!A774) + 1, FIND(",", Articles_collection_modified!A774, FIND(",20", Articles_collection_modified!A774) + 1) - FIND(",20", Articles_collection_modified!A774) - 1))</f>
        <v>2025-w04</v>
      </c>
      <c r="E774" t="str">
        <f t="shared" si="24"/>
        <v>2025</v>
      </c>
      <c r="F774" t="str">
        <f t="shared" si="25"/>
        <v>04</v>
      </c>
      <c r="G774" t="str" cm="1">
        <f t="array" ref="G774">_xlfn.TEXTJOIN(", ", TRUE, IF(ISNUMBER(SEARCH(Index!$A$8:$A$22, Articles_collection_modified!A774)), Index!$A$8:$A$22, ""))</f>
        <v>Mobile</v>
      </c>
      <c r="H774" t="str" cm="1">
        <f t="array" ref="H774">IFERROR(INDEX(Index!$A$8:$A$22, MATCH(TRUE, ISNUMBER(SEARCH(Index!$A$8:$A$22, Articles_collection_modified!A774)), 0)), "")</f>
        <v>Mobile</v>
      </c>
      <c r="I774" t="str" cm="1">
        <f t="array" ref="I774">IFERROR(INDEX(Index!$A$3:$A$5, MATCH(TRUE, ISNUMBER(SEARCH(Index!$A$3:$A$5, Articles_collection_modified!A774)), 0)), "")</f>
        <v>product release</v>
      </c>
      <c r="J774" t="str" cm="1">
        <f t="array" ref="J774">IFERROR(INDEX(Index!$A$25:$A$69, MATCH(TRUE, ISNUMBER(SEARCH(Index!$A$25:$A$69, Articles_collection_modified!A774)), 0)), "")</f>
        <v>System</v>
      </c>
      <c r="K774" t="str" cm="1">
        <f t="array" ref="K774">IFERROR(INDEX(Index!$C$3:$C$5, MATCH(TRUE, ISNUMBER(SEARCH(Index!$C$3:$C$5, Articles_collection_modified!A774)), 0)), "")</f>
        <v>H1</v>
      </c>
      <c r="L774" t="str" cm="1">
        <f t="array" ref="L774">_xlfn.TEXTJOIN(", ", TRUE, IF(ISNUMBER(SEARCH(Index!$C$8:$C$58, Articles_collection_modified!A774)), Index!$C$8:$C$58, ""))</f>
        <v>HA-1, HA-3</v>
      </c>
      <c r="M774" t="str" cm="1">
        <f t="array" ref="M774">_xlfn.TEXTJOIN(", ", TRUE, IFERROR(VLOOKUP(_xlfn.TEXTSPLIT(L774, ", "), Index!$C$8:$D$58, 2, FALSE), ""))</f>
        <v>Green &amp; Connected Construction site, Smart Farming</v>
      </c>
      <c r="N774" t="str" cm="1">
        <f t="array" ref="N774">_xlfn.TEXTJOIN(", ", TRUE, _xlfn.UNIQUE(_xlfn.FILTERXML("&lt;t&gt;&lt;s&gt;" &amp; SUBSTITUTE(_xlfn.TEXTJOIN(", ", TRUE, _xlfn.UNIQUE(_xlfn._xlws.FILTER(IFERROR(VLOOKUP(LEFT(_xlfn.TEXTSPLIT(L774, ", "), FIND("-", _xlfn.TEXTSPLIT(L774, ", ")) - 1), Index!$F$8:$G$13, 2, FALSE), ""), IFERROR(VLOOKUP(LEFT(_xlfn.TEXTSPLIT(L774, ", "), FIND("-", _xlfn.TEXTSPLIT(L774, ", ")) - 1), Index!$F$8:$G$13, 2, FALSE), "") &lt;&gt; ""))), ", ", "&lt;/s&gt;&lt;s&gt;") &amp; "&lt;/s&gt;&lt;/t&gt;", "//s[normalize-space()]")))</f>
        <v>Hydraulic Applications Ecosystem</v>
      </c>
      <c r="O774" t="str" cm="1">
        <f t="array" ref="O774">IFERROR(INDEX(Index!$C$8:$C$58, MATCH(TRUE, ISNUMBER(SEARCH(Index!$C$8:$C$58, Articles_collection_modified!A774)), 0)), "")</f>
        <v>HA-1</v>
      </c>
      <c r="P774" t="str">
        <f>IFERROR(VLOOKUP(LEFT(O774, FIND("-", O774)-1), Index!$F$8:$G$13, 2, FALSE), "Not Found")</f>
        <v>Hydraulic Applications Ecosystem</v>
      </c>
      <c r="Q774" t="str">
        <f>IFERROR(VLOOKUP(O774, Index!$C$8:$D$58, 2, FALSE), "Not Found")</f>
        <v>Green &amp; Connected Construction site</v>
      </c>
    </row>
    <row r="775" spans="1:17" x14ac:dyDescent="0.3">
      <c r="A775" t="str">
        <f>LEFT(Articles_collection_modified!A775, FIND(",", Articles_collection_modified!A775) - 1)</f>
        <v>Teradyne Robotics and Analog Devices Enter Strategic Partnership to Accelerate the Adoption of AI and Advanced Robotics-Driven Collaborative Automation in Manufacturing | ManufacturingTomorrow</v>
      </c>
      <c r="B775" t="str">
        <f>MID(Articles_collection_modified!A775, FIND(",", Articles_collection_modified!A775) + 1, FIND(",", Articles_collection_modified!A775, FIND(",", Articles_collection_modified!A775) + 1) - FIND(",", Articles_collection_modified!A775) - 1)</f>
        <v>https://www.manufacturingtomorrow.com/news/2025/01/22/teradyne-robotics-and-analog-devices-enter-strategic-partnership-to-accelerate-the-adoption-of-ai-and-advanced-robotics-driven-collaborative-automation-in-manufacturing/24176</v>
      </c>
      <c r="C775" t="str">
        <f>IF(ISNUMBER(FIND(", vol",Articles_collection_modified!A775)), MID(Articles_collection_modified!A775, FIND(", vol", Articles_collection_modified!A775) + 5, FIND(",", Articles_collection_modified!A775, FIND(", vol", Articles_collection_modified!A775) + 5) - FIND(", vol", Articles_collection_modified!A775) - 5), MID(Articles_collection_modified!A775, FIND(",vol", Articles_collection_modified!A775) + 4, FIND(",", Articles_collection_modified!A775, FIND(",vol", Articles_collection_modified!A775) + 4) - FIND(",vol",Articles_collection_modified!A775) - 4))</f>
        <v>7</v>
      </c>
      <c r="D775" t="str">
        <f>IF(ISNUMBER(FIND(", 20", Articles_collection_modified!A775)), MID(Articles_collection_modified!A775, FIND(", 20", Articles_collection_modified!A775) + 2, FIND(",", Articles_collection_modified!A775, FIND(", 20", Articles_collection_modified!A775) + 2) - FIND(", 20", Articles_collection_modified!A775) - 2), MID(Articles_collection_modified!A775, FIND(",20", Articles_collection_modified!A775) + 1, FIND(",", Articles_collection_modified!A775, FIND(",20", Articles_collection_modified!A775) + 1) - FIND(",20", Articles_collection_modified!A775) - 1))</f>
        <v>2025-w04</v>
      </c>
      <c r="E775" t="str">
        <f t="shared" si="24"/>
        <v>2025</v>
      </c>
      <c r="F775" t="str">
        <f t="shared" si="25"/>
        <v>04</v>
      </c>
      <c r="G775" t="str" cm="1">
        <f t="array" ref="G775">_xlfn.TEXTJOIN(", ", TRUE, IF(ISNUMBER(SEARCH(Index!$A$8:$A$22, Articles_collection_modified!A775)), Index!$A$8:$A$22, ""))</f>
        <v>Robotics</v>
      </c>
      <c r="H775" t="str" cm="1">
        <f t="array" ref="H775">IFERROR(INDEX(Index!$A$8:$A$22, MATCH(TRUE, ISNUMBER(SEARCH(Index!$A$8:$A$22, Articles_collection_modified!A775)), 0)), "")</f>
        <v>Robotics</v>
      </c>
      <c r="I775" t="str" cm="1">
        <f t="array" ref="I775">IFERROR(INDEX(Index!$A$3:$A$5, MATCH(TRUE, ISNUMBER(SEARCH(Index!$A$3:$A$5, Articles_collection_modified!A775)), 0)), "")</f>
        <v>SEEP</v>
      </c>
      <c r="J775" t="str" cm="1">
        <f t="array" ref="J775">IFERROR(INDEX(Index!$A$25:$A$69, MATCH(TRUE, ISNUMBER(SEARCH(Index!$A$25:$A$69, Articles_collection_modified!A775)), 0)), "")</f>
        <v>partnership</v>
      </c>
      <c r="K775" t="str" cm="1">
        <f t="array" ref="K775">IFERROR(INDEX(Index!$C$3:$C$5, MATCH(TRUE, ISNUMBER(SEARCH(Index!$C$3:$C$5, Articles_collection_modified!A775)), 0)), "")</f>
        <v>H2</v>
      </c>
      <c r="L775" t="str" cm="1">
        <f t="array" ref="L775">_xlfn.TEXTJOIN(", ", TRUE, IF(ISNUMBER(SEARCH(Index!$C$8:$C$58, Articles_collection_modified!A775)), Index!$C$8:$C$58, ""))</f>
        <v>HA-5, IPr-2, IPr-3</v>
      </c>
      <c r="M775" t="str" cm="1">
        <f t="array" ref="M775">_xlfn.TEXTJOIN(", ", TRUE, IFERROR(VLOOKUP(_xlfn.TEXTSPLIT(L775, ", "), Index!$C$8:$D$58, 2, FALSE), ""))</f>
        <v>Intelligent &amp; Efficient Factory, Advanced Robotics, Intelligent Worker Assistant</v>
      </c>
      <c r="N775" t="str" cm="1">
        <f t="array" ref="N775">_xlfn.TEXTJOIN(", ", TRUE, _xlfn.UNIQUE(_xlfn.FILTERXML("&lt;t&gt;&lt;s&gt;" &amp; SUBSTITUTE(_xlfn.TEXTJOIN(", ", TRUE, _xlfn.UNIQUE(_xlfn._xlws.FILTER(IFERROR(VLOOKUP(LEFT(_xlfn.TEXTSPLIT(L775, ", "), FIND("-", _xlfn.TEXTSPLIT(L775, ", ")) - 1), Index!$F$8:$G$13, 2, FALSE), ""), IFERROR(VLOOKUP(LEFT(_xlfn.TEXTSPLIT(L775, ", "), FIND("-", _xlfn.TEXTSPLIT(L775, ", ")) - 1), Index!$F$8:$G$13, 2, FALSE), "") &lt;&gt; ""))), ", ", "&lt;/s&gt;&lt;s&gt;") &amp; "&lt;/s&gt;&lt;/t&gt;", "//s[normalize-space()]")))</f>
        <v>Hydraulic Applications Ecosystem, Intelligent Production</v>
      </c>
      <c r="O775" t="str" cm="1">
        <f t="array" ref="O775">IFERROR(INDEX(Index!$C$8:$C$58, MATCH(TRUE, ISNUMBER(SEARCH(Index!$C$8:$C$58, Articles_collection_modified!A775)), 0)), "")</f>
        <v>HA-5</v>
      </c>
      <c r="P775" t="str">
        <f>IFERROR(VLOOKUP(LEFT(O775, FIND("-", O775)-1), Index!$F$8:$G$13, 2, FALSE), "Not Found")</f>
        <v>Hydraulic Applications Ecosystem</v>
      </c>
      <c r="Q775" t="str">
        <f>IFERROR(VLOOKUP(O775, Index!$C$8:$D$58, 2, FALSE), "Not Found")</f>
        <v>Intelligent &amp; Efficient Factory</v>
      </c>
    </row>
    <row r="776" spans="1:17" x14ac:dyDescent="0.3">
      <c r="A776" t="str">
        <f>LEFT(Articles_collection_modified!A776, FIND(",", Articles_collection_modified!A776) - 1)</f>
        <v>[VIDEO]Remote-controlled bulldozer deployed on Norway's largest earthmoving project</v>
      </c>
      <c r="B776" t="str">
        <f>MID(Articles_collection_modified!A776, FIND(",", Articles_collection_modified!A776) + 1, FIND(",", Articles_collection_modified!A776, FIND(",", Articles_collection_modified!A776) + 1) - FIND(",", Articles_collection_modified!A776) - 1)</f>
        <v>https://www.pbctoday.co.uk/news/digital-construction-news/construction-technology-news/remote-controlled-bulldozer-deployed-on-norways-largest-earthmoving-project/147606/</v>
      </c>
      <c r="C776" t="str">
        <f>IF(ISNUMBER(FIND(", vol",Articles_collection_modified!A776)), MID(Articles_collection_modified!A776, FIND(", vol", Articles_collection_modified!A776) + 5, FIND(",", Articles_collection_modified!A776, FIND(", vol", Articles_collection_modified!A776) + 5) - FIND(", vol", Articles_collection_modified!A776) - 5), MID(Articles_collection_modified!A776, FIND(",vol", Articles_collection_modified!A776) + 4, FIND(",", Articles_collection_modified!A776, FIND(",vol", Articles_collection_modified!A776) + 4) - FIND(",vol",Articles_collection_modified!A776) - 4))</f>
        <v>1</v>
      </c>
      <c r="D776" t="str">
        <f>IF(ISNUMBER(FIND(", 20", Articles_collection_modified!A776)), MID(Articles_collection_modified!A776, FIND(", 20", Articles_collection_modified!A776) + 2, FIND(",", Articles_collection_modified!A776, FIND(", 20", Articles_collection_modified!A776) + 2) - FIND(", 20", Articles_collection_modified!A776) - 2), MID(Articles_collection_modified!A776, FIND(",20", Articles_collection_modified!A776) + 1, FIND(",", Articles_collection_modified!A776, FIND(",20", Articles_collection_modified!A776) + 1) - FIND(",20", Articles_collection_modified!A776) - 1))</f>
        <v>2025-w04</v>
      </c>
      <c r="E776" t="str">
        <f t="shared" si="24"/>
        <v>2025</v>
      </c>
      <c r="F776" t="str">
        <f t="shared" si="25"/>
        <v>04</v>
      </c>
      <c r="G776" t="str" cm="1">
        <f t="array" ref="G776">_xlfn.TEXTJOIN(", ", TRUE, IF(ISNUMBER(SEARCH(Index!$A$8:$A$22, Articles_collection_modified!A776)), Index!$A$8:$A$22, ""))</f>
        <v>Mobile</v>
      </c>
      <c r="H776" t="str" cm="1">
        <f t="array" ref="H776">IFERROR(INDEX(Index!$A$8:$A$22, MATCH(TRUE, ISNUMBER(SEARCH(Index!$A$8:$A$22, Articles_collection_modified!A776)), 0)), "")</f>
        <v>Mobile</v>
      </c>
      <c r="I776" t="str" cm="1">
        <f t="array" ref="I776">IFERROR(INDEX(Index!$A$3:$A$5, MATCH(TRUE, ISNUMBER(SEARCH(Index!$A$3:$A$5, Articles_collection_modified!A776)), 0)), "")</f>
        <v>Technology</v>
      </c>
      <c r="J776" t="str" cm="1">
        <f t="array" ref="J776">IFERROR(INDEX(Index!$A$25:$A$69, MATCH(TRUE, ISNUMBER(SEARCH(Index!$A$25:$A$69, Articles_collection_modified!A776)), 0)), "")</f>
        <v>Automation</v>
      </c>
      <c r="K776" t="str" cm="1">
        <f t="array" ref="K776">IFERROR(INDEX(Index!$C$3:$C$5, MATCH(TRUE, ISNUMBER(SEARCH(Index!$C$3:$C$5, Articles_collection_modified!A776)), 0)), "")</f>
        <v>H2</v>
      </c>
      <c r="L776" t="str" cm="1">
        <f t="array" ref="L776">_xlfn.TEXTJOIN(", ", TRUE, IF(ISNUMBER(SEARCH(Index!$C$8:$C$58, Articles_collection_modified!A776)), Index!$C$8:$C$58, ""))</f>
        <v>HA-1, HA-8, IPr-4</v>
      </c>
      <c r="M776" t="str" cm="1">
        <f t="array" ref="M776">_xlfn.TEXTJOIN(", ", TRUE, IFERROR(VLOOKUP(_xlfn.TEXTSPLIT(L776, ", "), Index!$C$8:$D$58, 2, FALSE), ""))</f>
        <v>Green &amp; Connected Construction site, Sustainable Mining, Autonomus Intralofistic</v>
      </c>
      <c r="N776" t="str" cm="1">
        <f t="array" ref="N776">_xlfn.TEXTJOIN(", ", TRUE, _xlfn.UNIQUE(_xlfn.FILTERXML("&lt;t&gt;&lt;s&gt;" &amp; SUBSTITUTE(_xlfn.TEXTJOIN(", ", TRUE, _xlfn.UNIQUE(_xlfn._xlws.FILTER(IFERROR(VLOOKUP(LEFT(_xlfn.TEXTSPLIT(L776, ", "), FIND("-", _xlfn.TEXTSPLIT(L776, ", ")) - 1), Index!$F$8:$G$13, 2, FALSE), ""), IFERROR(VLOOKUP(LEFT(_xlfn.TEXTSPLIT(L776, ", "), FIND("-", _xlfn.TEXTSPLIT(L776, ", ")) - 1), Index!$F$8:$G$13, 2, FALSE), "") &lt;&gt; ""))), ", ", "&lt;/s&gt;&lt;s&gt;") &amp; "&lt;/s&gt;&lt;/t&gt;", "//s[normalize-space()]")))</f>
        <v>Hydraulic Applications Ecosystem, Intelligent Production</v>
      </c>
      <c r="O776" t="str" cm="1">
        <f t="array" ref="O776">IFERROR(INDEX(Index!$C$8:$C$58, MATCH(TRUE, ISNUMBER(SEARCH(Index!$C$8:$C$58, Articles_collection_modified!A776)), 0)), "")</f>
        <v>HA-1</v>
      </c>
      <c r="P776" t="str">
        <f>IFERROR(VLOOKUP(LEFT(O776, FIND("-", O776)-1), Index!$F$8:$G$13, 2, FALSE), "Not Found")</f>
        <v>Hydraulic Applications Ecosystem</v>
      </c>
      <c r="Q776" t="str">
        <f>IFERROR(VLOOKUP(O776, Index!$C$8:$D$58, 2, FALSE), "Not Found")</f>
        <v>Green &amp; Connected Construction site</v>
      </c>
    </row>
    <row r="777" spans="1:17" x14ac:dyDescent="0.3">
      <c r="A777" t="str">
        <f>LEFT(Articles_collection_modified!A777, FIND(",", Articles_collection_modified!A777) - 1)</f>
        <v>Fendt introduces machines to the UK at Lamma | Industrial Vehicle Technology International</v>
      </c>
      <c r="B777" t="str">
        <f>MID(Articles_collection_modified!A777, FIND(",", Articles_collection_modified!A777) + 1, FIND(",", Articles_collection_modified!A777, FIND(",", Articles_collection_modified!A777) + 1) - FIND(",", Articles_collection_modified!A777) - 1)</f>
        <v>https://www.ivtinternational.com/news/agriculture/fendt-launches-new-machinery-at-lamma.html</v>
      </c>
      <c r="C777" t="str">
        <f>IF(ISNUMBER(FIND(", vol",Articles_collection_modified!A777)), MID(Articles_collection_modified!A777, FIND(", vol", Articles_collection_modified!A777) + 5, FIND(",", Articles_collection_modified!A777, FIND(", vol", Articles_collection_modified!A777) + 5) - FIND(", vol", Articles_collection_modified!A777) - 5), MID(Articles_collection_modified!A777, FIND(",vol", Articles_collection_modified!A777) + 4, FIND(",", Articles_collection_modified!A777, FIND(",vol", Articles_collection_modified!A777) + 4) - FIND(",vol",Articles_collection_modified!A777) - 4))</f>
        <v>7</v>
      </c>
      <c r="D777" t="str">
        <f>IF(ISNUMBER(FIND(", 20", Articles_collection_modified!A777)), MID(Articles_collection_modified!A777, FIND(", 20", Articles_collection_modified!A777) + 2, FIND(",", Articles_collection_modified!A777, FIND(", 20", Articles_collection_modified!A777) + 2) - FIND(", 20", Articles_collection_modified!A777) - 2), MID(Articles_collection_modified!A777, FIND(",20", Articles_collection_modified!A777) + 1, FIND(",", Articles_collection_modified!A777, FIND(",20", Articles_collection_modified!A777) + 1) - FIND(",20", Articles_collection_modified!A777) - 1))</f>
        <v>2025-w04</v>
      </c>
      <c r="E777" t="str">
        <f t="shared" si="24"/>
        <v>2025</v>
      </c>
      <c r="F777" t="str">
        <f t="shared" si="25"/>
        <v>04</v>
      </c>
      <c r="G777" t="str" cm="1">
        <f t="array" ref="G777">_xlfn.TEXTJOIN(", ", TRUE, IF(ISNUMBER(SEARCH(Index!$A$8:$A$22, Articles_collection_modified!A777)), Index!$A$8:$A$22, ""))</f>
        <v>Mobile</v>
      </c>
      <c r="H777" t="str" cm="1">
        <f t="array" ref="H777">IFERROR(INDEX(Index!$A$8:$A$22, MATCH(TRUE, ISNUMBER(SEARCH(Index!$A$8:$A$22, Articles_collection_modified!A777)), 0)), "")</f>
        <v>Mobile</v>
      </c>
      <c r="I777" t="str" cm="1">
        <f t="array" ref="I777">IFERROR(INDEX(Index!$A$3:$A$5, MATCH(TRUE, ISNUMBER(SEARCH(Index!$A$3:$A$5, Articles_collection_modified!A777)), 0)), "")</f>
        <v>product release</v>
      </c>
      <c r="J777" t="str" cm="1">
        <f t="array" ref="J777">IFERROR(INDEX(Index!$A$25:$A$69, MATCH(TRUE, ISNUMBER(SEARCH(Index!$A$25:$A$69, Articles_collection_modified!A777)), 0)), "")</f>
        <v>System</v>
      </c>
      <c r="K777" t="str" cm="1">
        <f t="array" ref="K777">IFERROR(INDEX(Index!$C$3:$C$5, MATCH(TRUE, ISNUMBER(SEARCH(Index!$C$3:$C$5, Articles_collection_modified!A777)), 0)), "")</f>
        <v>H1</v>
      </c>
      <c r="L777" t="str" cm="1">
        <f t="array" ref="L777">_xlfn.TEXTJOIN(", ", TRUE, IF(ISNUMBER(SEARCH(Index!$C$8:$C$58, Articles_collection_modified!A777)), Index!$C$8:$C$58, ""))</f>
        <v>HA-3</v>
      </c>
      <c r="M777" t="str" cm="1">
        <f t="array" ref="M777">_xlfn.TEXTJOIN(", ", TRUE, IFERROR(VLOOKUP(_xlfn.TEXTSPLIT(L777, ", "), Index!$C$8:$D$58, 2, FALSE), ""))</f>
        <v>Smart Farming</v>
      </c>
      <c r="N777" t="str" cm="1">
        <f t="array" ref="N777">_xlfn.TEXTJOIN(", ", TRUE, _xlfn.UNIQUE(_xlfn.FILTERXML("&lt;t&gt;&lt;s&gt;" &amp; SUBSTITUTE(_xlfn.TEXTJOIN(", ", TRUE, _xlfn.UNIQUE(_xlfn._xlws.FILTER(IFERROR(VLOOKUP(LEFT(_xlfn.TEXTSPLIT(L777, ", "), FIND("-", _xlfn.TEXTSPLIT(L777, ", ")) - 1), Index!$F$8:$G$13, 2, FALSE), ""), IFERROR(VLOOKUP(LEFT(_xlfn.TEXTSPLIT(L777, ", "), FIND("-", _xlfn.TEXTSPLIT(L777, ", ")) - 1), Index!$F$8:$G$13, 2, FALSE), "") &lt;&gt; ""))), ", ", "&lt;/s&gt;&lt;s&gt;") &amp; "&lt;/s&gt;&lt;/t&gt;", "//s[normalize-space()]")))</f>
        <v>Hydraulic Applications Ecosystem</v>
      </c>
      <c r="O777" t="str" cm="1">
        <f t="array" ref="O777">IFERROR(INDEX(Index!$C$8:$C$58, MATCH(TRUE, ISNUMBER(SEARCH(Index!$C$8:$C$58, Articles_collection_modified!A777)), 0)), "")</f>
        <v>HA-3</v>
      </c>
      <c r="P777" t="str">
        <f>IFERROR(VLOOKUP(LEFT(O777, FIND("-", O777)-1), Index!$F$8:$G$13, 2, FALSE), "Not Found")</f>
        <v>Hydraulic Applications Ecosystem</v>
      </c>
      <c r="Q777" t="str">
        <f>IFERROR(VLOOKUP(O777, Index!$C$8:$D$58, 2, FALSE), "Not Found")</f>
        <v>Smart Farming</v>
      </c>
    </row>
    <row r="778" spans="1:17" x14ac:dyDescent="0.3">
      <c r="A778" t="str">
        <f>LEFT(Articles_collection_modified!A778, FIND(",", Articles_collection_modified!A778) - 1)</f>
        <v>Clark expands range of electric forklifts | Industrial Vehicle Technology International</v>
      </c>
      <c r="B778" t="str">
        <f>MID(Articles_collection_modified!A778, FIND(",", Articles_collection_modified!A778) + 1, FIND(",", Articles_collection_modified!A778, FIND(",", Articles_collection_modified!A778) + 1) - FIND(",", Articles_collection_modified!A778) - 1)</f>
        <v>https://www.ivtinternational.com/news/materials-handling/clark-expands-the-s-series-electric-with-three-wheel-and-four-wheel-forklifts.html</v>
      </c>
      <c r="C778" t="str">
        <f>IF(ISNUMBER(FIND(", vol",Articles_collection_modified!A778)), MID(Articles_collection_modified!A778, FIND(", vol", Articles_collection_modified!A778) + 5, FIND(",", Articles_collection_modified!A778, FIND(", vol", Articles_collection_modified!A778) + 5) - FIND(", vol", Articles_collection_modified!A778) - 5), MID(Articles_collection_modified!A778, FIND(",vol", Articles_collection_modified!A778) + 4, FIND(",", Articles_collection_modified!A778, FIND(",vol", Articles_collection_modified!A778) + 4) - FIND(",vol",Articles_collection_modified!A778) - 4))</f>
        <v>7</v>
      </c>
      <c r="D778" t="str">
        <f>IF(ISNUMBER(FIND(", 20", Articles_collection_modified!A778)), MID(Articles_collection_modified!A778, FIND(", 20", Articles_collection_modified!A778) + 2, FIND(",", Articles_collection_modified!A778, FIND(", 20", Articles_collection_modified!A778) + 2) - FIND(", 20", Articles_collection_modified!A778) - 2), MID(Articles_collection_modified!A778, FIND(",20", Articles_collection_modified!A778) + 1, FIND(",", Articles_collection_modified!A778, FIND(",20", Articles_collection_modified!A778) + 1) - FIND(",20", Articles_collection_modified!A778) - 1))</f>
        <v>2025-w04</v>
      </c>
      <c r="E778" t="str">
        <f t="shared" si="24"/>
        <v>2025</v>
      </c>
      <c r="F778" t="str">
        <f t="shared" si="25"/>
        <v>04</v>
      </c>
      <c r="G778" t="str" cm="1">
        <f t="array" ref="G778">_xlfn.TEXTJOIN(", ", TRUE, IF(ISNUMBER(SEARCH(Index!$A$8:$A$22, Articles_collection_modified!A778)), Index!$A$8:$A$22, ""))</f>
        <v>Electrification, Mobile</v>
      </c>
      <c r="H778" t="str" cm="1">
        <f t="array" ref="H778">IFERROR(INDEX(Index!$A$8:$A$22, MATCH(TRUE, ISNUMBER(SEARCH(Index!$A$8:$A$22, Articles_collection_modified!A778)), 0)), "")</f>
        <v>Electrification</v>
      </c>
      <c r="I778" t="str" cm="1">
        <f t="array" ref="I778">IFERROR(INDEX(Index!$A$3:$A$5, MATCH(TRUE, ISNUMBER(SEARCH(Index!$A$3:$A$5, Articles_collection_modified!A778)), 0)), "")</f>
        <v>Technology</v>
      </c>
      <c r="J778" t="str" cm="1">
        <f t="array" ref="J778">IFERROR(INDEX(Index!$A$25:$A$69, MATCH(TRUE, ISNUMBER(SEARCH(Index!$A$25:$A$69, Articles_collection_modified!A778)), 0)), "")</f>
        <v>market development</v>
      </c>
      <c r="K778" t="str" cm="1">
        <f t="array" ref="K778">IFERROR(INDEX(Index!$C$3:$C$5, MATCH(TRUE, ISNUMBER(SEARCH(Index!$C$3:$C$5, Articles_collection_modified!A778)), 0)), "")</f>
        <v>H1</v>
      </c>
      <c r="L778" t="str" cm="1">
        <f t="array" ref="L778">_xlfn.TEXTJOIN(", ", TRUE, IF(ISNUMBER(SEARCH(Index!$C$8:$C$58, Articles_collection_modified!A778)), Index!$C$8:$C$58, ""))</f>
        <v>ES-2, HA-4</v>
      </c>
      <c r="M778" t="str" cm="1">
        <f t="array" ref="M778">_xlfn.TEXTJOIN(", ", TRUE, IFERROR(VLOOKUP(_xlfn.TEXTSPLIT(L778, ", "), Index!$C$8:$D$58, 2, FALSE), ""))</f>
        <v>Enhanced Emission Policy, Autonomous Material Handling</v>
      </c>
      <c r="N778" t="str" cm="1">
        <f t="array" ref="N778">_xlfn.TEXTJOIN(", ", TRUE, _xlfn.UNIQUE(_xlfn.FILTERXML("&lt;t&gt;&lt;s&gt;" &amp; SUBSTITUTE(_xlfn.TEXTJOIN(", ", TRUE, _xlfn.UNIQUE(_xlfn._xlws.FILTER(IFERROR(VLOOKUP(LEFT(_xlfn.TEXTSPLIT(L778, ", "), FIND("-", _xlfn.TEXTSPLIT(L778, ", ")) - 1), Index!$F$8:$G$13, 2, FALSE), ""), IFERROR(VLOOKUP(LEFT(_xlfn.TEXTSPLIT(L778, ", "), FIND("-", _xlfn.TEXTSPLIT(L778, ", ")) - 1), Index!$F$8:$G$13, 2, FALSE), "") &lt;&gt; ""))), ", ", "&lt;/s&gt;&lt;s&gt;") &amp; "&lt;/s&gt;&lt;/t&gt;", "//s[normalize-space()]")))</f>
        <v>Ecological Sustainability, Hydraulic Applications Ecosystem</v>
      </c>
      <c r="O778" t="str" cm="1">
        <f t="array" ref="O778">IFERROR(INDEX(Index!$C$8:$C$58, MATCH(TRUE, ISNUMBER(SEARCH(Index!$C$8:$C$58, Articles_collection_modified!A778)), 0)), "")</f>
        <v>ES-2</v>
      </c>
      <c r="P778" t="str">
        <f>IFERROR(VLOOKUP(LEFT(O778, FIND("-", O778)-1), Index!$F$8:$G$13, 2, FALSE), "Not Found")</f>
        <v>Ecological Sustainability</v>
      </c>
      <c r="Q778" t="str">
        <f>IFERROR(VLOOKUP(O778, Index!$C$8:$D$58, 2, FALSE), "Not Found")</f>
        <v>Enhanced Emission Policy</v>
      </c>
    </row>
    <row r="779" spans="1:17" x14ac:dyDescent="0.3">
      <c r="A779" t="str">
        <f>LEFT(Articles_collection_modified!A779, FIND(",", Articles_collection_modified!A779) - 1)</f>
        <v>Vented linear position sensors offer accurate and precise cylinder displacement - Fluid Power World</v>
      </c>
      <c r="B779" t="str">
        <f>MID(Articles_collection_modified!A779, FIND(",", Articles_collection_modified!A779) + 1, FIND(",", Articles_collection_modified!A779, FIND(",", Articles_collection_modified!A779) + 1) - FIND(",", Articles_collection_modified!A779) - 1)</f>
        <v>https://www.fluidpowerworld.com/vented-linear-position-sensors-offer-accurate-and-precise-cylinder-displacement/</v>
      </c>
      <c r="C779" t="str">
        <f>IF(ISNUMBER(FIND(", vol",Articles_collection_modified!A779)), MID(Articles_collection_modified!A779, FIND(", vol", Articles_collection_modified!A779) + 5, FIND(",", Articles_collection_modified!A779, FIND(", vol", Articles_collection_modified!A779) + 5) - FIND(", vol", Articles_collection_modified!A779) - 5), MID(Articles_collection_modified!A779, FIND(",vol", Articles_collection_modified!A779) + 4, FIND(",", Articles_collection_modified!A779, FIND(",vol", Articles_collection_modified!A779) + 4) - FIND(",vol",Articles_collection_modified!A779) - 4))</f>
        <v>7</v>
      </c>
      <c r="D779" t="str">
        <f>IF(ISNUMBER(FIND(", 20", Articles_collection_modified!A779)), MID(Articles_collection_modified!A779, FIND(", 20", Articles_collection_modified!A779) + 2, FIND(",", Articles_collection_modified!A779, FIND(", 20", Articles_collection_modified!A779) + 2) - FIND(", 20", Articles_collection_modified!A779) - 2), MID(Articles_collection_modified!A779, FIND(",20", Articles_collection_modified!A779) + 1, FIND(",", Articles_collection_modified!A779, FIND(",20", Articles_collection_modified!A779) + 1) - FIND(",20", Articles_collection_modified!A779) - 1))</f>
        <v>2025-w04</v>
      </c>
      <c r="E779" t="str">
        <f t="shared" si="24"/>
        <v>2025</v>
      </c>
      <c r="F779" t="str">
        <f t="shared" si="25"/>
        <v>04</v>
      </c>
      <c r="G779" t="str" cm="1">
        <f t="array" ref="G779">_xlfn.TEXTJOIN(", ", TRUE, IF(ISNUMBER(SEARCH(Index!$A$8:$A$22, Articles_collection_modified!A779)), Index!$A$8:$A$22, ""))</f>
        <v>Sensors</v>
      </c>
      <c r="H779" t="str" cm="1">
        <f t="array" ref="H779">IFERROR(INDEX(Index!$A$8:$A$22, MATCH(TRUE, ISNUMBER(SEARCH(Index!$A$8:$A$22, Articles_collection_modified!A779)), 0)), "")</f>
        <v>Sensors</v>
      </c>
      <c r="I779" t="str" cm="1">
        <f t="array" ref="I779">IFERROR(INDEX(Index!$A$3:$A$5, MATCH(TRUE, ISNUMBER(SEARCH(Index!$A$3:$A$5, Articles_collection_modified!A779)), 0)), "")</f>
        <v>product release</v>
      </c>
      <c r="J779" t="str" cm="1">
        <f t="array" ref="J779">IFERROR(INDEX(Index!$A$25:$A$69, MATCH(TRUE, ISNUMBER(SEARCH(Index!$A$25:$A$69, Articles_collection_modified!A779)), 0)), "")</f>
        <v/>
      </c>
      <c r="K779" t="str" cm="1">
        <f t="array" ref="K779">IFERROR(INDEX(Index!$C$3:$C$5, MATCH(TRUE, ISNUMBER(SEARCH(Index!$C$3:$C$5, Articles_collection_modified!A779)), 0)), "")</f>
        <v>H1</v>
      </c>
      <c r="L779" t="str" cm="1">
        <f t="array" ref="L779">_xlfn.TEXTJOIN(", ", TRUE, IF(ISNUMBER(SEARCH(Index!$C$8:$C$58, Articles_collection_modified!A779)), Index!$C$8:$C$58, ""))</f>
        <v/>
      </c>
      <c r="M779" t="str" cm="1">
        <f t="array" ref="M779">_xlfn.TEXTJOIN(", ", TRUE, IFERROR(VLOOKUP(_xlfn.TEXTSPLIT(L779, ", "), Index!$C$8:$D$58, 2, FALSE), ""))</f>
        <v/>
      </c>
      <c r="N779" t="e" cm="1" vm="1">
        <f t="array" ref="N779">_xlfn.TEXTJOIN(", ", TRUE, _xlfn.UNIQUE(_xlfn.FILTERXML("&lt;t&gt;&lt;s&gt;" &amp; SUBSTITUTE(_xlfn.TEXTJOIN(", ", TRUE, _xlfn.UNIQUE(_xlfn._xlws.FILTER(IFERROR(VLOOKUP(LEFT(_xlfn.TEXTSPLIT(L779, ", "), FIND("-", _xlfn.TEXTSPLIT(L779, ", ")) - 1), Index!$F$8:$G$13, 2, FALSE), ""), IFERROR(VLOOKUP(LEFT(_xlfn.TEXTSPLIT(L779, ", "), FIND("-", _xlfn.TEXTSPLIT(L779, ", ")) - 1), Index!$F$8:$G$13, 2, FALSE), "") &lt;&gt; ""))), ", ", "&lt;/s&gt;&lt;s&gt;") &amp; "&lt;/s&gt;&lt;/t&gt;", "//s[normalize-space()]")))</f>
        <v>#VALUE!</v>
      </c>
      <c r="O779" t="str" cm="1">
        <f t="array" ref="O779">IFERROR(INDEX(Index!$C$8:$C$58, MATCH(TRUE, ISNUMBER(SEARCH(Index!$C$8:$C$58, Articles_collection_modified!A779)), 0)), "")</f>
        <v/>
      </c>
      <c r="P779" t="str">
        <f>IFERROR(VLOOKUP(LEFT(O779, FIND("-", O779)-1), Index!$F$8:$G$13, 2, FALSE), "Not Found")</f>
        <v>Not Found</v>
      </c>
      <c r="Q779" t="str">
        <f>IFERROR(VLOOKUP(O779, Index!$C$8:$D$58, 2, FALSE), "Not Found")</f>
        <v>Not Found</v>
      </c>
    </row>
    <row r="780" spans="1:17" x14ac:dyDescent="0.3">
      <c r="A780" t="str">
        <f>LEFT(Articles_collection_modified!A780, FIND(",", Articles_collection_modified!A780) - 1)</f>
        <v>Next-Generation Robots will Rely on Integrating AI and Motion Control</v>
      </c>
      <c r="B780" t="str">
        <f>MID(Articles_collection_modified!A780, FIND(",", Articles_collection_modified!A780) + 1, FIND(",", Articles_collection_modified!A780, FIND(",", Articles_collection_modified!A780) + 1) - FIND(",", Articles_collection_modified!A780) - 1)</f>
        <v>https://www.powermotiontech.com/technologies/artificial-intelligence/article/55251194/zapi-group-next-generation-robots-will-rely-on-integrating-ai-and-motion-control</v>
      </c>
      <c r="C780" t="str">
        <f>IF(ISNUMBER(FIND(", vol",Articles_collection_modified!A780)), MID(Articles_collection_modified!A780, FIND(", vol", Articles_collection_modified!A780) + 5, FIND(",", Articles_collection_modified!A780, FIND(", vol", Articles_collection_modified!A780) + 5) - FIND(", vol", Articles_collection_modified!A780) - 5), MID(Articles_collection_modified!A780, FIND(",vol", Articles_collection_modified!A780) + 4, FIND(",", Articles_collection_modified!A780, FIND(",vol", Articles_collection_modified!A780) + 4) - FIND(",vol",Articles_collection_modified!A780) - 4))</f>
        <v>7</v>
      </c>
      <c r="D780" t="str">
        <f>IF(ISNUMBER(FIND(", 20", Articles_collection_modified!A780)), MID(Articles_collection_modified!A780, FIND(", 20", Articles_collection_modified!A780) + 2, FIND(",", Articles_collection_modified!A780, FIND(", 20", Articles_collection_modified!A780) + 2) - FIND(", 20", Articles_collection_modified!A780) - 2), MID(Articles_collection_modified!A780, FIND(",20", Articles_collection_modified!A780) + 1, FIND(",", Articles_collection_modified!A780, FIND(",20", Articles_collection_modified!A780) + 1) - FIND(",20", Articles_collection_modified!A780) - 1))</f>
        <v>2025-w03</v>
      </c>
      <c r="E780" t="str">
        <f t="shared" si="24"/>
        <v>2025</v>
      </c>
      <c r="F780" t="str">
        <f t="shared" si="25"/>
        <v>03</v>
      </c>
      <c r="G780" t="str" cm="1">
        <f t="array" ref="G780">_xlfn.TEXTJOIN(", ", TRUE, IF(ISNUMBER(SEARCH(Index!$A$8:$A$22, Articles_collection_modified!A780)), Index!$A$8:$A$22, ""))</f>
        <v>Robotics</v>
      </c>
      <c r="H780" t="str" cm="1">
        <f t="array" ref="H780">IFERROR(INDEX(Index!$A$8:$A$22, MATCH(TRUE, ISNUMBER(SEARCH(Index!$A$8:$A$22, Articles_collection_modified!A780)), 0)), "")</f>
        <v>Robotics</v>
      </c>
      <c r="I780" t="str" cm="1">
        <f t="array" ref="I780">IFERROR(INDEX(Index!$A$3:$A$5, MATCH(TRUE, ISNUMBER(SEARCH(Index!$A$3:$A$5, Articles_collection_modified!A780)), 0)), "")</f>
        <v>Technology</v>
      </c>
      <c r="J780" t="str" cm="1">
        <f t="array" ref="J780">IFERROR(INDEX(Index!$A$25:$A$69, MATCH(TRUE, ISNUMBER(SEARCH(Index!$A$25:$A$69, Articles_collection_modified!A780)), 0)), "")</f>
        <v>Automation</v>
      </c>
      <c r="K780" t="str" cm="1">
        <f t="array" ref="K780">IFERROR(INDEX(Index!$C$3:$C$5, MATCH(TRUE, ISNUMBER(SEARCH(Index!$C$3:$C$5, Articles_collection_modified!A780)), 0)), "")</f>
        <v>H2</v>
      </c>
      <c r="L780" t="str" cm="1">
        <f t="array" ref="L780">_xlfn.TEXTJOIN(", ", TRUE, IF(ISNUMBER(SEARCH(Index!$C$8:$C$58, Articles_collection_modified!A780)), Index!$C$8:$C$58, ""))</f>
        <v>IPr-2</v>
      </c>
      <c r="M780" t="str" cm="1">
        <f t="array" ref="M780">_xlfn.TEXTJOIN(", ", TRUE, IFERROR(VLOOKUP(_xlfn.TEXTSPLIT(L780, ", "), Index!$C$8:$D$58, 2, FALSE), ""))</f>
        <v>Advanced Robotics</v>
      </c>
      <c r="N780" t="str" cm="1">
        <f t="array" ref="N780">_xlfn.TEXTJOIN(", ", TRUE, _xlfn.UNIQUE(_xlfn.FILTERXML("&lt;t&gt;&lt;s&gt;" &amp; SUBSTITUTE(_xlfn.TEXTJOIN(", ", TRUE, _xlfn.UNIQUE(_xlfn._xlws.FILTER(IFERROR(VLOOKUP(LEFT(_xlfn.TEXTSPLIT(L780, ", "), FIND("-", _xlfn.TEXTSPLIT(L780, ", ")) - 1), Index!$F$8:$G$13, 2, FALSE), ""), IFERROR(VLOOKUP(LEFT(_xlfn.TEXTSPLIT(L780, ", "), FIND("-", _xlfn.TEXTSPLIT(L780, ", ")) - 1), Index!$F$8:$G$13, 2, FALSE), "") &lt;&gt; ""))), ", ", "&lt;/s&gt;&lt;s&gt;") &amp; "&lt;/s&gt;&lt;/t&gt;", "//s[normalize-space()]")))</f>
        <v>Intelligent Production</v>
      </c>
      <c r="O780" t="str" cm="1">
        <f t="array" ref="O780">IFERROR(INDEX(Index!$C$8:$C$58, MATCH(TRUE, ISNUMBER(SEARCH(Index!$C$8:$C$58, Articles_collection_modified!A780)), 0)), "")</f>
        <v>IPr-2</v>
      </c>
      <c r="P780" t="str">
        <f>IFERROR(VLOOKUP(LEFT(O780, FIND("-", O780)-1), Index!$F$8:$G$13, 2, FALSE), "Not Found")</f>
        <v>Intelligent Production</v>
      </c>
      <c r="Q780" t="str">
        <f>IFERROR(VLOOKUP(O780, Index!$C$8:$D$58, 2, FALSE), "Not Found")</f>
        <v>Advanced Robotics</v>
      </c>
    </row>
    <row r="781" spans="1:17" x14ac:dyDescent="0.3">
      <c r="A781" t="str">
        <f>LEFT(Articles_collection_modified!A781, FIND(",", Articles_collection_modified!A781) - 1)</f>
        <v>Fluid Power Shipments Drop in November 2024</v>
      </c>
      <c r="B781" t="str">
        <f>MID(Articles_collection_modified!A781, FIND(",", Articles_collection_modified!A781) + 1, FIND(",", Articles_collection_modified!A781, FIND(",", Articles_collection_modified!A781) + 1) - FIND(",", Articles_collection_modified!A781) - 1)</f>
        <v>https://www.powermotiontech.com/hydraulics/media-gallery/55259956/national-fluid-power-association-nfpa-fluid-power-shipments-drop-in-november-2024</v>
      </c>
      <c r="C781" t="str">
        <f>IF(ISNUMBER(FIND(", vol",Articles_collection_modified!A781)), MID(Articles_collection_modified!A781, FIND(", vol", Articles_collection_modified!A781) + 5, FIND(",", Articles_collection_modified!A781, FIND(", vol", Articles_collection_modified!A781) + 5) - FIND(", vol", Articles_collection_modified!A781) - 5), MID(Articles_collection_modified!A781, FIND(",vol", Articles_collection_modified!A781) + 4, FIND(",", Articles_collection_modified!A781, FIND(",vol", Articles_collection_modified!A781) + 4) - FIND(",vol",Articles_collection_modified!A781) - 4))</f>
        <v>7</v>
      </c>
      <c r="D781" t="str">
        <f>IF(ISNUMBER(FIND(", 20", Articles_collection_modified!A781)), MID(Articles_collection_modified!A781, FIND(", 20", Articles_collection_modified!A781) + 2, FIND(",", Articles_collection_modified!A781, FIND(", 20", Articles_collection_modified!A781) + 2) - FIND(", 20", Articles_collection_modified!A781) - 2), MID(Articles_collection_modified!A781, FIND(",20", Articles_collection_modified!A781) + 1, FIND(",", Articles_collection_modified!A781, FIND(",20", Articles_collection_modified!A781) + 1) - FIND(",20", Articles_collection_modified!A781) - 1))</f>
        <v>2025-w02</v>
      </c>
      <c r="E781" t="str">
        <f t="shared" si="24"/>
        <v>2025</v>
      </c>
      <c r="F781" t="str">
        <f t="shared" si="25"/>
        <v>02</v>
      </c>
      <c r="G781" t="str" cm="1">
        <f t="array" ref="G781">_xlfn.TEXTJOIN(", ", TRUE, IF(ISNUMBER(SEARCH(Index!$A$8:$A$22, Articles_collection_modified!A781)), Index!$A$8:$A$22, ""))</f>
        <v>Hydraulics</v>
      </c>
      <c r="H781" t="str" cm="1">
        <f t="array" ref="H781">IFERROR(INDEX(Index!$A$8:$A$22, MATCH(TRUE, ISNUMBER(SEARCH(Index!$A$8:$A$22, Articles_collection_modified!A781)), 0)), "")</f>
        <v>Hydraulics</v>
      </c>
      <c r="I781" t="str" cm="1">
        <f t="array" ref="I781">IFERROR(INDEX(Index!$A$3:$A$5, MATCH(TRUE, ISNUMBER(SEARCH(Index!$A$3:$A$5, Articles_collection_modified!A781)), 0)), "")</f>
        <v>SEEP</v>
      </c>
      <c r="J781" t="str" cm="1">
        <f t="array" ref="J781">IFERROR(INDEX(Index!$A$25:$A$69, MATCH(TRUE, ISNUMBER(SEARCH(Index!$A$25:$A$69, Articles_collection_modified!A781)), 0)), "")</f>
        <v>market development</v>
      </c>
      <c r="K781" t="str" cm="1">
        <f t="array" ref="K781">IFERROR(INDEX(Index!$C$3:$C$5, MATCH(TRUE, ISNUMBER(SEARCH(Index!$C$3:$C$5, Articles_collection_modified!A781)), 0)), "")</f>
        <v>H1</v>
      </c>
      <c r="L781" t="str" cm="1">
        <f t="array" ref="L781">_xlfn.TEXTJOIN(", ", TRUE, IF(ISNUMBER(SEARCH(Index!$C$8:$C$58, Articles_collection_modified!A781)), Index!$C$8:$C$58, ""))</f>
        <v/>
      </c>
      <c r="M781" t="str" cm="1">
        <f t="array" ref="M781">_xlfn.TEXTJOIN(", ", TRUE, IFERROR(VLOOKUP(_xlfn.TEXTSPLIT(L781, ", "), Index!$C$8:$D$58, 2, FALSE), ""))</f>
        <v/>
      </c>
      <c r="N781" t="e" cm="1" vm="1">
        <f t="array" ref="N781">_xlfn.TEXTJOIN(", ", TRUE, _xlfn.UNIQUE(_xlfn.FILTERXML("&lt;t&gt;&lt;s&gt;" &amp; SUBSTITUTE(_xlfn.TEXTJOIN(", ", TRUE, _xlfn.UNIQUE(_xlfn._xlws.FILTER(IFERROR(VLOOKUP(LEFT(_xlfn.TEXTSPLIT(L781, ", "), FIND("-", _xlfn.TEXTSPLIT(L781, ", ")) - 1), Index!$F$8:$G$13, 2, FALSE), ""), IFERROR(VLOOKUP(LEFT(_xlfn.TEXTSPLIT(L781, ", "), FIND("-", _xlfn.TEXTSPLIT(L781, ", ")) - 1), Index!$F$8:$G$13, 2, FALSE), "") &lt;&gt; ""))), ", ", "&lt;/s&gt;&lt;s&gt;") &amp; "&lt;/s&gt;&lt;/t&gt;", "//s[normalize-space()]")))</f>
        <v>#VALUE!</v>
      </c>
      <c r="O781" t="str" cm="1">
        <f t="array" ref="O781">IFERROR(INDEX(Index!$C$8:$C$58, MATCH(TRUE, ISNUMBER(SEARCH(Index!$C$8:$C$58, Articles_collection_modified!A781)), 0)), "")</f>
        <v/>
      </c>
      <c r="P781" t="str">
        <f>IFERROR(VLOOKUP(LEFT(O781, FIND("-", O781)-1), Index!$F$8:$G$13, 2, FALSE), "Not Found")</f>
        <v>Not Found</v>
      </c>
      <c r="Q781" t="str">
        <f>IFERROR(VLOOKUP(O781, Index!$C$8:$D$58, 2, FALSE), "Not Found")</f>
        <v>Not Found</v>
      </c>
    </row>
    <row r="782" spans="1:17" x14ac:dyDescent="0.3">
      <c r="A782" t="str">
        <f>LEFT(Articles_collection_modified!A782, FIND(",", Articles_collection_modified!A782) - 1)</f>
        <v>NFPA Introduces Functional Safety White Paper</v>
      </c>
      <c r="B782" t="str">
        <f>MID(Articles_collection_modified!A782, FIND(",", Articles_collection_modified!A782) + 1, FIND(",", Articles_collection_modified!A782, FIND(",", Articles_collection_modified!A782) + 1) - FIND(",", Articles_collection_modified!A782) - 1)</f>
        <v>https://www.powermotiontech.com/pneumatics/news/55250982/national-fluid-power-association-nfpa-nfpa-introduces-functional-safety-white-paper</v>
      </c>
      <c r="C782" t="str">
        <f>IF(ISNUMBER(FIND(", vol",Articles_collection_modified!A782)), MID(Articles_collection_modified!A782, FIND(", vol", Articles_collection_modified!A782) + 5, FIND(",", Articles_collection_modified!A782, FIND(", vol", Articles_collection_modified!A782) + 5) - FIND(", vol", Articles_collection_modified!A782) - 5), MID(Articles_collection_modified!A782, FIND(",vol", Articles_collection_modified!A782) + 4, FIND(",", Articles_collection_modified!A782, FIND(",vol", Articles_collection_modified!A782) + 4) - FIND(",vol",Articles_collection_modified!A782) - 4))</f>
        <v>7</v>
      </c>
      <c r="D782" t="str">
        <f>IF(ISNUMBER(FIND(", 20", Articles_collection_modified!A782)), MID(Articles_collection_modified!A782, FIND(", 20", Articles_collection_modified!A782) + 2, FIND(",", Articles_collection_modified!A782, FIND(", 20", Articles_collection_modified!A782) + 2) - FIND(", 20", Articles_collection_modified!A782) - 2), MID(Articles_collection_modified!A782, FIND(",20", Articles_collection_modified!A782) + 1, FIND(",", Articles_collection_modified!A782, FIND(",20", Articles_collection_modified!A782) + 1) - FIND(",20", Articles_collection_modified!A782) - 1))</f>
        <v>2025-w01</v>
      </c>
      <c r="E782" t="str">
        <f t="shared" si="24"/>
        <v>2025</v>
      </c>
      <c r="F782" t="str">
        <f t="shared" si="25"/>
        <v>01</v>
      </c>
      <c r="G782" t="str" cm="1">
        <f t="array" ref="G782">_xlfn.TEXTJOIN(", ", TRUE, IF(ISNUMBER(SEARCH(Index!$A$8:$A$22, Articles_collection_modified!A782)), Index!$A$8:$A$22, ""))</f>
        <v>Hydraulics</v>
      </c>
      <c r="H782" t="str" cm="1">
        <f t="array" ref="H782">IFERROR(INDEX(Index!$A$8:$A$22, MATCH(TRUE, ISNUMBER(SEARCH(Index!$A$8:$A$22, Articles_collection_modified!A782)), 0)), "")</f>
        <v>Hydraulics</v>
      </c>
      <c r="I782" t="str" cm="1">
        <f t="array" ref="I782">IFERROR(INDEX(Index!$A$3:$A$5, MATCH(TRUE, ISNUMBER(SEARCH(Index!$A$3:$A$5, Articles_collection_modified!A782)), 0)), "")</f>
        <v>Technology</v>
      </c>
      <c r="J782" t="str" cm="1">
        <f t="array" ref="J782">IFERROR(INDEX(Index!$A$25:$A$69, MATCH(TRUE, ISNUMBER(SEARCH(Index!$A$25:$A$69, Articles_collection_modified!A782)), 0)), "")</f>
        <v>Safety</v>
      </c>
      <c r="K782" t="str" cm="1">
        <f t="array" ref="K782">IFERROR(INDEX(Index!$C$3:$C$5, MATCH(TRUE, ISNUMBER(SEARCH(Index!$C$3:$C$5, Articles_collection_modified!A782)), 0)), "")</f>
        <v>H1</v>
      </c>
      <c r="L782" t="str" cm="1">
        <f t="array" ref="L782">_xlfn.TEXTJOIN(", ", TRUE, IF(ISNUMBER(SEARCH(Index!$C$8:$C$58, Articles_collection_modified!A782)), Index!$C$8:$C$58, ""))</f>
        <v/>
      </c>
      <c r="M782" t="str" cm="1">
        <f t="array" ref="M782">_xlfn.TEXTJOIN(", ", TRUE, IFERROR(VLOOKUP(_xlfn.TEXTSPLIT(L782, ", "), Index!$C$8:$D$58, 2, FALSE), ""))</f>
        <v/>
      </c>
      <c r="N782" t="e" cm="1" vm="1">
        <f t="array" ref="N782">_xlfn.TEXTJOIN(", ", TRUE, _xlfn.UNIQUE(_xlfn.FILTERXML("&lt;t&gt;&lt;s&gt;" &amp; SUBSTITUTE(_xlfn.TEXTJOIN(", ", TRUE, _xlfn.UNIQUE(_xlfn._xlws.FILTER(IFERROR(VLOOKUP(LEFT(_xlfn.TEXTSPLIT(L782, ", "), FIND("-", _xlfn.TEXTSPLIT(L782, ", ")) - 1), Index!$F$8:$G$13, 2, FALSE), ""), IFERROR(VLOOKUP(LEFT(_xlfn.TEXTSPLIT(L782, ", "), FIND("-", _xlfn.TEXTSPLIT(L782, ", ")) - 1), Index!$F$8:$G$13, 2, FALSE), "") &lt;&gt; ""))), ", ", "&lt;/s&gt;&lt;s&gt;") &amp; "&lt;/s&gt;&lt;/t&gt;", "//s[normalize-space()]")))</f>
        <v>#VALUE!</v>
      </c>
      <c r="O782" t="str" cm="1">
        <f t="array" ref="O782">IFERROR(INDEX(Index!$C$8:$C$58, MATCH(TRUE, ISNUMBER(SEARCH(Index!$C$8:$C$58, Articles_collection_modified!A782)), 0)), "")</f>
        <v/>
      </c>
      <c r="P782" t="str">
        <f>IFERROR(VLOOKUP(LEFT(O782, FIND("-", O782)-1), Index!$F$8:$G$13, 2, FALSE), "Not Found")</f>
        <v>Not Found</v>
      </c>
      <c r="Q782" t="str">
        <f>IFERROR(VLOOKUP(O782, Index!$C$8:$D$58, 2, FALSE), "Not Found")</f>
        <v>Not Found</v>
      </c>
    </row>
    <row r="783" spans="1:17" x14ac:dyDescent="0.3">
      <c r="A783" t="str">
        <f>LEFT(Articles_collection_modified!A783, FIND(",", Articles_collection_modified!A783) - 1)</f>
        <v>Toro Introduces Electric Swivel Ultra Buggy e2500-TS : CEG</v>
      </c>
      <c r="B783" t="str">
        <f>MID(Articles_collection_modified!A783, FIND(",", Articles_collection_modified!A783) + 1, FIND(",", Articles_collection_modified!A783, FIND(",", Articles_collection_modified!A783) + 1) - FIND(",", Articles_collection_modified!A783) - 1)</f>
        <v>https://www.constructionequipmentguide.com/toro-introduces-electric-swivel-ultra-buggy-e2500-ts/67046</v>
      </c>
      <c r="C783" t="str">
        <f>IF(ISNUMBER(FIND(", vol",Articles_collection_modified!A783)), MID(Articles_collection_modified!A783, FIND(", vol", Articles_collection_modified!A783) + 5, FIND(",", Articles_collection_modified!A783, FIND(", vol", Articles_collection_modified!A783) + 5) - FIND(", vol", Articles_collection_modified!A783) - 5), MID(Articles_collection_modified!A783, FIND(",vol", Articles_collection_modified!A783) + 4, FIND(",", Articles_collection_modified!A783, FIND(",vol", Articles_collection_modified!A783) + 4) - FIND(",vol",Articles_collection_modified!A783) - 4))</f>
        <v>7</v>
      </c>
      <c r="D783" t="str">
        <f>IF(ISNUMBER(FIND(", 20", Articles_collection_modified!A783)), MID(Articles_collection_modified!A783, FIND(", 20", Articles_collection_modified!A783) + 2, FIND(",", Articles_collection_modified!A783, FIND(", 20", Articles_collection_modified!A783) + 2) - FIND(", 20", Articles_collection_modified!A783) - 2), MID(Articles_collection_modified!A783, FIND(",20", Articles_collection_modified!A783) + 1, FIND(",", Articles_collection_modified!A783, FIND(",20", Articles_collection_modified!A783) + 1) - FIND(",20", Articles_collection_modified!A783) - 1))</f>
        <v>2025-w04</v>
      </c>
      <c r="E783" t="str">
        <f t="shared" si="24"/>
        <v>2025</v>
      </c>
      <c r="F783" t="str">
        <f t="shared" si="25"/>
        <v>04</v>
      </c>
      <c r="G783" t="str" cm="1">
        <f t="array" ref="G783">_xlfn.TEXTJOIN(", ", TRUE, IF(ISNUMBER(SEARCH(Index!$A$8:$A$22, Articles_collection_modified!A783)), Index!$A$8:$A$22, ""))</f>
        <v>Electrification, Mobile</v>
      </c>
      <c r="H783" t="str" cm="1">
        <f t="array" ref="H783">IFERROR(INDEX(Index!$A$8:$A$22, MATCH(TRUE, ISNUMBER(SEARCH(Index!$A$8:$A$22, Articles_collection_modified!A783)), 0)), "")</f>
        <v>Electrification</v>
      </c>
      <c r="I783" t="str" cm="1">
        <f t="array" ref="I783">IFERROR(INDEX(Index!$A$3:$A$5, MATCH(TRUE, ISNUMBER(SEARCH(Index!$A$3:$A$5, Articles_collection_modified!A783)), 0)), "")</f>
        <v>product release</v>
      </c>
      <c r="J783" t="str" cm="1">
        <f t="array" ref="J783">IFERROR(INDEX(Index!$A$25:$A$69, MATCH(TRUE, ISNUMBER(SEARCH(Index!$A$25:$A$69, Articles_collection_modified!A783)), 0)), "")</f>
        <v>System</v>
      </c>
      <c r="K783" t="str" cm="1">
        <f t="array" ref="K783">IFERROR(INDEX(Index!$C$3:$C$5, MATCH(TRUE, ISNUMBER(SEARCH(Index!$C$3:$C$5, Articles_collection_modified!A783)), 0)), "")</f>
        <v>H1</v>
      </c>
      <c r="L783" t="str" cm="1">
        <f t="array" ref="L783">_xlfn.TEXTJOIN(", ", TRUE, IF(ISNUMBER(SEARCH(Index!$C$8:$C$58, Articles_collection_modified!A783)), Index!$C$8:$C$58, ""))</f>
        <v>HA-1, HA-4, HA-6</v>
      </c>
      <c r="M783" t="str" cm="1">
        <f t="array" ref="M783">_xlfn.TEXTJOIN(", ", TRUE, IFERROR(VLOOKUP(_xlfn.TEXTSPLIT(L783, ", "), Index!$C$8:$D$58, 2, FALSE), ""))</f>
        <v>Green &amp; Connected Construction site, Autonomous Material Handling, Future Municipal Services</v>
      </c>
      <c r="N783" t="str" cm="1">
        <f t="array" ref="N783">_xlfn.TEXTJOIN(", ", TRUE, _xlfn.UNIQUE(_xlfn.FILTERXML("&lt;t&gt;&lt;s&gt;" &amp; SUBSTITUTE(_xlfn.TEXTJOIN(", ", TRUE, _xlfn.UNIQUE(_xlfn._xlws.FILTER(IFERROR(VLOOKUP(LEFT(_xlfn.TEXTSPLIT(L783, ", "), FIND("-", _xlfn.TEXTSPLIT(L783, ", ")) - 1), Index!$F$8:$G$13, 2, FALSE), ""), IFERROR(VLOOKUP(LEFT(_xlfn.TEXTSPLIT(L783, ", "), FIND("-", _xlfn.TEXTSPLIT(L783, ", ")) - 1), Index!$F$8:$G$13, 2, FALSE), "") &lt;&gt; ""))), ", ", "&lt;/s&gt;&lt;s&gt;") &amp; "&lt;/s&gt;&lt;/t&gt;", "//s[normalize-space()]")))</f>
        <v>Hydraulic Applications Ecosystem</v>
      </c>
      <c r="O783" t="str" cm="1">
        <f t="array" ref="O783">IFERROR(INDEX(Index!$C$8:$C$58, MATCH(TRUE, ISNUMBER(SEARCH(Index!$C$8:$C$58, Articles_collection_modified!A783)), 0)), "")</f>
        <v>HA-1</v>
      </c>
      <c r="P783" t="str">
        <f>IFERROR(VLOOKUP(LEFT(O783, FIND("-", O783)-1), Index!$F$8:$G$13, 2, FALSE), "Not Found")</f>
        <v>Hydraulic Applications Ecosystem</v>
      </c>
      <c r="Q783" t="str">
        <f>IFERROR(VLOOKUP(O783, Index!$C$8:$D$58, 2, FALSE), "Not Found")</f>
        <v>Green &amp; Connected Construction site</v>
      </c>
    </row>
    <row r="784" spans="1:17" x14ac:dyDescent="0.3">
      <c r="A784" t="str">
        <f>LEFT(Articles_collection_modified!A784, FIND(",", Articles_collection_modified!A784) - 1)</f>
        <v>AI-Powered Design Tools Can Enhance Fluid Power Product Development</v>
      </c>
      <c r="B784" t="str">
        <f>MID(Articles_collection_modified!A784, FIND(",", Articles_collection_modified!A784) + 1, FIND(",", Articles_collection_modified!A784, FIND(",", Articles_collection_modified!A784) + 1) - FIND(",", Articles_collection_modified!A784) - 1)</f>
        <v>https://www.powermotiontech.com/sensors-software/computer-aided-design/article/55261613/ai-improves-design-tools-for-fluid-power-systems</v>
      </c>
      <c r="C784" t="str">
        <f>IF(ISNUMBER(FIND(", vol",Articles_collection_modified!A784)), MID(Articles_collection_modified!A784, FIND(", vol", Articles_collection_modified!A784) + 5, FIND(",", Articles_collection_modified!A784, FIND(", vol", Articles_collection_modified!A784) + 5) - FIND(", vol", Articles_collection_modified!A784) - 5), MID(Articles_collection_modified!A784, FIND(",vol", Articles_collection_modified!A784) + 4, FIND(",", Articles_collection_modified!A784, FIND(",vol", Articles_collection_modified!A784) + 4) - FIND(",vol",Articles_collection_modified!A784) - 4))</f>
        <v>7</v>
      </c>
      <c r="D784" t="str">
        <f>IF(ISNUMBER(FIND(", 20", Articles_collection_modified!A784)), MID(Articles_collection_modified!A784, FIND(", 20", Articles_collection_modified!A784) + 2, FIND(",", Articles_collection_modified!A784, FIND(", 20", Articles_collection_modified!A784) + 2) - FIND(", 20", Articles_collection_modified!A784) - 2), MID(Articles_collection_modified!A784, FIND(",20", Articles_collection_modified!A784) + 1, FIND(",", Articles_collection_modified!A784, FIND(",20", Articles_collection_modified!A784) + 1) - FIND(",20", Articles_collection_modified!A784) - 1))</f>
        <v>2025-w04</v>
      </c>
      <c r="E784" t="str">
        <f t="shared" si="24"/>
        <v>2025</v>
      </c>
      <c r="F784" t="str">
        <f t="shared" si="25"/>
        <v>04</v>
      </c>
      <c r="G784" t="str" cm="1">
        <f t="array" ref="G784">_xlfn.TEXTJOIN(", ", TRUE, IF(ISNUMBER(SEARCH(Index!$A$8:$A$22, Articles_collection_modified!A784)), Index!$A$8:$A$22, ""))</f>
        <v>Hydraulics, Sensors</v>
      </c>
      <c r="H784" t="str" cm="1">
        <f t="array" ref="H784">IFERROR(INDEX(Index!$A$8:$A$22, MATCH(TRUE, ISNUMBER(SEARCH(Index!$A$8:$A$22, Articles_collection_modified!A784)), 0)), "")</f>
        <v>Hydraulics</v>
      </c>
      <c r="I784" t="str" cm="1">
        <f t="array" ref="I784">IFERROR(INDEX(Index!$A$3:$A$5, MATCH(TRUE, ISNUMBER(SEARCH(Index!$A$3:$A$5, Articles_collection_modified!A784)), 0)), "")</f>
        <v>Technology</v>
      </c>
      <c r="J784" t="str" cm="1">
        <f t="array" ref="J784">IFERROR(INDEX(Index!$A$25:$A$69, MATCH(TRUE, ISNUMBER(SEARCH(Index!$A$25:$A$69, Articles_collection_modified!A784)), 0)), "")</f>
        <v>Software</v>
      </c>
      <c r="K784" t="str" cm="1">
        <f t="array" ref="K784">IFERROR(INDEX(Index!$C$3:$C$5, MATCH(TRUE, ISNUMBER(SEARCH(Index!$C$3:$C$5, Articles_collection_modified!A784)), 0)), "")</f>
        <v>H2</v>
      </c>
      <c r="L784" t="str" cm="1">
        <f t="array" ref="L784">_xlfn.TEXTJOIN(", ", TRUE, IF(ISNUMBER(SEARCH(Index!$C$8:$C$58, Articles_collection_modified!A784)), Index!$C$8:$C$58, ""))</f>
        <v>SD-2</v>
      </c>
      <c r="M784" t="str" cm="1">
        <f t="array" ref="M784">_xlfn.TEXTJOIN(", ", TRUE, IFERROR(VLOOKUP(_xlfn.TEXTSPLIT(L784, ", "), Index!$C$8:$D$58, 2, FALSE), ""))</f>
        <v>Advanced AI Capabilities</v>
      </c>
      <c r="N784" t="str" cm="1">
        <f t="array" ref="N784">_xlfn.TEXTJOIN(", ", TRUE, _xlfn.UNIQUE(_xlfn.FILTERXML("&lt;t&gt;&lt;s&gt;" &amp; SUBSTITUTE(_xlfn.TEXTJOIN(", ", TRUE, _xlfn.UNIQUE(_xlfn._xlws.FILTER(IFERROR(VLOOKUP(LEFT(_xlfn.TEXTSPLIT(L784, ", "), FIND("-", _xlfn.TEXTSPLIT(L784, ", ")) - 1), Index!$F$8:$G$13, 2, FALSE), ""), IFERROR(VLOOKUP(LEFT(_xlfn.TEXTSPLIT(L784, ", "), FIND("-", _xlfn.TEXTSPLIT(L784, ", ")) - 1), Index!$F$8:$G$13, 2, FALSE), "") &lt;&gt; ""))), ", ", "&lt;/s&gt;&lt;s&gt;") &amp; "&lt;/s&gt;&lt;/t&gt;", "//s[normalize-space()]")))</f>
        <v>Smart Data Usage</v>
      </c>
      <c r="O784" t="str" cm="1">
        <f t="array" ref="O784">IFERROR(INDEX(Index!$C$8:$C$58, MATCH(TRUE, ISNUMBER(SEARCH(Index!$C$8:$C$58, Articles_collection_modified!A784)), 0)), "")</f>
        <v>SD-2</v>
      </c>
      <c r="P784" t="str">
        <f>IFERROR(VLOOKUP(LEFT(O784, FIND("-", O784)-1), Index!$F$8:$G$13, 2, FALSE), "Not Found")</f>
        <v>Smart Data Usage</v>
      </c>
      <c r="Q784" t="str">
        <f>IFERROR(VLOOKUP(O784, Index!$C$8:$D$58, 2, FALSE), "Not Found")</f>
        <v>Advanced AI Capabilities</v>
      </c>
    </row>
    <row r="785" spans="1:17" x14ac:dyDescent="0.3">
      <c r="A785" t="str">
        <f>LEFT(Articles_collection_modified!A785, FIND(",", Articles_collection_modified!A785) - 1)</f>
        <v>Meet the New Toro eDingo TX 750 : CEG</v>
      </c>
      <c r="B785" t="str">
        <f>MID(Articles_collection_modified!A785, FIND(",", Articles_collection_modified!A785) + 1, FIND(",", Articles_collection_modified!A785, FIND(",", Articles_collection_modified!A785) + 1) - FIND(",", Articles_collection_modified!A785) - 1)</f>
        <v>https://www.constructionequipmentguide.com/meet-the-new-toro-edingo-tx-750/67041</v>
      </c>
      <c r="C785" t="str">
        <f>IF(ISNUMBER(FIND(", vol",Articles_collection_modified!A785)), MID(Articles_collection_modified!A785, FIND(", vol", Articles_collection_modified!A785) + 5, FIND(",", Articles_collection_modified!A785, FIND(", vol", Articles_collection_modified!A785) + 5) - FIND(", vol", Articles_collection_modified!A785) - 5), MID(Articles_collection_modified!A785, FIND(",vol", Articles_collection_modified!A785) + 4, FIND(",", Articles_collection_modified!A785, FIND(",vol", Articles_collection_modified!A785) + 4) - FIND(",vol",Articles_collection_modified!A785) - 4))</f>
        <v>7</v>
      </c>
      <c r="D785" t="str">
        <f>IF(ISNUMBER(FIND(", 20", Articles_collection_modified!A785)), MID(Articles_collection_modified!A785, FIND(", 20", Articles_collection_modified!A785) + 2, FIND(",", Articles_collection_modified!A785, FIND(", 20", Articles_collection_modified!A785) + 2) - FIND(", 20", Articles_collection_modified!A785) - 2), MID(Articles_collection_modified!A785, FIND(",20", Articles_collection_modified!A785) + 1, FIND(",", Articles_collection_modified!A785, FIND(",20", Articles_collection_modified!A785) + 1) - FIND(",20", Articles_collection_modified!A785) - 1))</f>
        <v>2025-w04</v>
      </c>
      <c r="E785" t="str">
        <f t="shared" si="24"/>
        <v>2025</v>
      </c>
      <c r="F785" t="str">
        <f t="shared" si="25"/>
        <v>04</v>
      </c>
      <c r="G785" t="str" cm="1">
        <f t="array" ref="G785">_xlfn.TEXTJOIN(", ", TRUE, IF(ISNUMBER(SEARCH(Index!$A$8:$A$22, Articles_collection_modified!A785)), Index!$A$8:$A$22, ""))</f>
        <v>Electrification, Mobile</v>
      </c>
      <c r="H785" t="str" cm="1">
        <f t="array" ref="H785">IFERROR(INDEX(Index!$A$8:$A$22, MATCH(TRUE, ISNUMBER(SEARCH(Index!$A$8:$A$22, Articles_collection_modified!A785)), 0)), "")</f>
        <v>Electrification</v>
      </c>
      <c r="I785" t="str" cm="1">
        <f t="array" ref="I785">IFERROR(INDEX(Index!$A$3:$A$5, MATCH(TRUE, ISNUMBER(SEARCH(Index!$A$3:$A$5, Articles_collection_modified!A785)), 0)), "")</f>
        <v>product release</v>
      </c>
      <c r="J785" t="str" cm="1">
        <f t="array" ref="J785">IFERROR(INDEX(Index!$A$25:$A$69, MATCH(TRUE, ISNUMBER(SEARCH(Index!$A$25:$A$69, Articles_collection_modified!A785)), 0)), "")</f>
        <v>System</v>
      </c>
      <c r="K785" t="str" cm="1">
        <f t="array" ref="K785">IFERROR(INDEX(Index!$C$3:$C$5, MATCH(TRUE, ISNUMBER(SEARCH(Index!$C$3:$C$5, Articles_collection_modified!A785)), 0)), "")</f>
        <v>H1</v>
      </c>
      <c r="L785" t="str" cm="1">
        <f t="array" ref="L785">_xlfn.TEXTJOIN(", ", TRUE, IF(ISNUMBER(SEARCH(Index!$C$8:$C$58, Articles_collection_modified!A785)), Index!$C$8:$C$58, ""))</f>
        <v>ES-1, ES-2, HA-1</v>
      </c>
      <c r="M785" t="str" cm="1">
        <f t="array" ref="M785">_xlfn.TEXTJOIN(", ", TRUE, IFERROR(VLOOKUP(_xlfn.TEXTSPLIT(L785, ", "), Index!$C$8:$D$58, 2, FALSE), ""))</f>
        <v>Green Cities, Enhanced Emission Policy, Green &amp; Connected Construction site</v>
      </c>
      <c r="N785" t="str" cm="1">
        <f t="array" ref="N785">_xlfn.TEXTJOIN(", ", TRUE, _xlfn.UNIQUE(_xlfn.FILTERXML("&lt;t&gt;&lt;s&gt;" &amp; SUBSTITUTE(_xlfn.TEXTJOIN(", ", TRUE, _xlfn.UNIQUE(_xlfn._xlws.FILTER(IFERROR(VLOOKUP(LEFT(_xlfn.TEXTSPLIT(L785, ", "), FIND("-", _xlfn.TEXTSPLIT(L785, ", ")) - 1), Index!$F$8:$G$13, 2, FALSE), ""), IFERROR(VLOOKUP(LEFT(_xlfn.TEXTSPLIT(L785, ", "), FIND("-", _xlfn.TEXTSPLIT(L785, ", ")) - 1), Index!$F$8:$G$13, 2, FALSE), "") &lt;&gt; ""))), ", ", "&lt;/s&gt;&lt;s&gt;") &amp; "&lt;/s&gt;&lt;/t&gt;", "//s[normalize-space()]")))</f>
        <v>Ecological Sustainability, Hydraulic Applications Ecosystem</v>
      </c>
      <c r="O785" t="str" cm="1">
        <f t="array" ref="O785">IFERROR(INDEX(Index!$C$8:$C$58, MATCH(TRUE, ISNUMBER(SEARCH(Index!$C$8:$C$58, Articles_collection_modified!A785)), 0)), "")</f>
        <v>ES-1</v>
      </c>
      <c r="P785" t="str">
        <f>IFERROR(VLOOKUP(LEFT(O785, FIND("-", O785)-1), Index!$F$8:$G$13, 2, FALSE), "Not Found")</f>
        <v>Ecological Sustainability</v>
      </c>
      <c r="Q785" t="str">
        <f>IFERROR(VLOOKUP(O785, Index!$C$8:$D$58, 2, FALSE), "Not Found")</f>
        <v>Green Cities</v>
      </c>
    </row>
    <row r="786" spans="1:17" x14ac:dyDescent="0.3">
      <c r="A786" t="str">
        <f>LEFT(Articles_collection_modified!A786, FIND(",", Articles_collection_modified!A786) - 1)</f>
        <v>DEVELON DL280-7 Wheel Loader: A Closer Look : CEG</v>
      </c>
      <c r="B786" t="str">
        <f>MID(Articles_collection_modified!A786, FIND(",", Articles_collection_modified!A786) + 1, FIND(",", Articles_collection_modified!A786, FIND(",", Articles_collection_modified!A786) + 1) - FIND(",", Articles_collection_modified!A786) - 1)</f>
        <v>https://www.constructionequipmentguide.com/develon-dl280-7-wheel-loader-a-closer-look/67040</v>
      </c>
      <c r="C786" t="str">
        <f>IF(ISNUMBER(FIND(", vol",Articles_collection_modified!A786)), MID(Articles_collection_modified!A786, FIND(", vol", Articles_collection_modified!A786) + 5, FIND(",", Articles_collection_modified!A786, FIND(", vol", Articles_collection_modified!A786) + 5) - FIND(", vol", Articles_collection_modified!A786) - 5), MID(Articles_collection_modified!A786, FIND(",vol", Articles_collection_modified!A786) + 4, FIND(",", Articles_collection_modified!A786, FIND(",vol", Articles_collection_modified!A786) + 4) - FIND(",vol",Articles_collection_modified!A786) - 4))</f>
        <v>7</v>
      </c>
      <c r="D786" t="str">
        <f>IF(ISNUMBER(FIND(", 20", Articles_collection_modified!A786)), MID(Articles_collection_modified!A786, FIND(", 20", Articles_collection_modified!A786) + 2, FIND(",", Articles_collection_modified!A786, FIND(", 20", Articles_collection_modified!A786) + 2) - FIND(", 20", Articles_collection_modified!A786) - 2), MID(Articles_collection_modified!A786, FIND(",20", Articles_collection_modified!A786) + 1, FIND(",", Articles_collection_modified!A786, FIND(",20", Articles_collection_modified!A786) + 1) - FIND(",20", Articles_collection_modified!A786) - 1))</f>
        <v>2025-w04</v>
      </c>
      <c r="E786" t="str">
        <f t="shared" si="24"/>
        <v>2025</v>
      </c>
      <c r="F786" t="str">
        <f t="shared" si="25"/>
        <v>04</v>
      </c>
      <c r="G786" t="str" cm="1">
        <f t="array" ref="G786">_xlfn.TEXTJOIN(", ", TRUE, IF(ISNUMBER(SEARCH(Index!$A$8:$A$22, Articles_collection_modified!A786)), Index!$A$8:$A$22, ""))</f>
        <v>Mobile</v>
      </c>
      <c r="H786" t="str" cm="1">
        <f t="array" ref="H786">IFERROR(INDEX(Index!$A$8:$A$22, MATCH(TRUE, ISNUMBER(SEARCH(Index!$A$8:$A$22, Articles_collection_modified!A786)), 0)), "")</f>
        <v>Mobile</v>
      </c>
      <c r="I786" t="str" cm="1">
        <f t="array" ref="I786">IFERROR(INDEX(Index!$A$3:$A$5, MATCH(TRUE, ISNUMBER(SEARCH(Index!$A$3:$A$5, Articles_collection_modified!A786)), 0)), "")</f>
        <v>product release</v>
      </c>
      <c r="J786" t="str" cm="1">
        <f t="array" ref="J786">IFERROR(INDEX(Index!$A$25:$A$69, MATCH(TRUE, ISNUMBER(SEARCH(Index!$A$25:$A$69, Articles_collection_modified!A786)), 0)), "")</f>
        <v>System</v>
      </c>
      <c r="K786" t="str" cm="1">
        <f t="array" ref="K786">IFERROR(INDEX(Index!$C$3:$C$5, MATCH(TRUE, ISNUMBER(SEARCH(Index!$C$3:$C$5, Articles_collection_modified!A786)), 0)), "")</f>
        <v>H1</v>
      </c>
      <c r="L786" t="str" cm="1">
        <f t="array" ref="L786">_xlfn.TEXTJOIN(", ", TRUE, IF(ISNUMBER(SEARCH(Index!$C$8:$C$58, Articles_collection_modified!A786)), Index!$C$8:$C$58, ""))</f>
        <v>HA-1, HA-8</v>
      </c>
      <c r="M786" t="str" cm="1">
        <f t="array" ref="M786">_xlfn.TEXTJOIN(", ", TRUE, IFERROR(VLOOKUP(_xlfn.TEXTSPLIT(L786, ", "), Index!$C$8:$D$58, 2, FALSE), ""))</f>
        <v>Green &amp; Connected Construction site, Sustainable Mining</v>
      </c>
      <c r="N786" t="str" cm="1">
        <f t="array" ref="N786">_xlfn.TEXTJOIN(", ", TRUE, _xlfn.UNIQUE(_xlfn.FILTERXML("&lt;t&gt;&lt;s&gt;" &amp; SUBSTITUTE(_xlfn.TEXTJOIN(", ", TRUE, _xlfn.UNIQUE(_xlfn._xlws.FILTER(IFERROR(VLOOKUP(LEFT(_xlfn.TEXTSPLIT(L786, ", "), FIND("-", _xlfn.TEXTSPLIT(L786, ", ")) - 1), Index!$F$8:$G$13, 2, FALSE), ""), IFERROR(VLOOKUP(LEFT(_xlfn.TEXTSPLIT(L786, ", "), FIND("-", _xlfn.TEXTSPLIT(L786, ", ")) - 1), Index!$F$8:$G$13, 2, FALSE), "") &lt;&gt; ""))), ", ", "&lt;/s&gt;&lt;s&gt;") &amp; "&lt;/s&gt;&lt;/t&gt;", "//s[normalize-space()]")))</f>
        <v>Hydraulic Applications Ecosystem</v>
      </c>
      <c r="O786" t="str" cm="1">
        <f t="array" ref="O786">IFERROR(INDEX(Index!$C$8:$C$58, MATCH(TRUE, ISNUMBER(SEARCH(Index!$C$8:$C$58, Articles_collection_modified!A786)), 0)), "")</f>
        <v>HA-1</v>
      </c>
      <c r="P786" t="str">
        <f>IFERROR(VLOOKUP(LEFT(O786, FIND("-", O786)-1), Index!$F$8:$G$13, 2, FALSE), "Not Found")</f>
        <v>Hydraulic Applications Ecosystem</v>
      </c>
      <c r="Q786" t="str">
        <f>IFERROR(VLOOKUP(O786, Index!$C$8:$D$58, 2, FALSE), "Not Found")</f>
        <v>Green &amp; Connected Construction site</v>
      </c>
    </row>
    <row r="787" spans="1:17" x14ac:dyDescent="0.3">
      <c r="A787" t="str">
        <f>LEFT(Articles_collection_modified!A787, FIND(",", Articles_collection_modified!A787) - 1)</f>
        <v>Eletrohydraulisches Hubsystem von Hawe</v>
      </c>
      <c r="B787" t="str">
        <f>MID(Articles_collection_modified!A787, FIND(",", Articles_collection_modified!A787) + 1, FIND(",", Articles_collection_modified!A787, FIND(",", Articles_collection_modified!A787) + 1) - FIND(",", Articles_collection_modified!A787) - 1)</f>
        <v>https://www.oup-fluidtechnik.de/eletrohydraulisches-hubsystem-von-hawe/</v>
      </c>
      <c r="C787" t="str">
        <f>IF(ISNUMBER(FIND(", vol",Articles_collection_modified!A787)), MID(Articles_collection_modified!A787, FIND(", vol", Articles_collection_modified!A787) + 5, FIND(",", Articles_collection_modified!A787, FIND(", vol", Articles_collection_modified!A787) + 5) - FIND(", vol", Articles_collection_modified!A787) - 5), MID(Articles_collection_modified!A787, FIND(",vol", Articles_collection_modified!A787) + 4, FIND(",", Articles_collection_modified!A787, FIND(",vol", Articles_collection_modified!A787) + 4) - FIND(",vol",Articles_collection_modified!A787) - 4))</f>
        <v>7</v>
      </c>
      <c r="D787" t="str">
        <f>IF(ISNUMBER(FIND(", 20", Articles_collection_modified!A787)), MID(Articles_collection_modified!A787, FIND(", 20", Articles_collection_modified!A787) + 2, FIND(",", Articles_collection_modified!A787, FIND(", 20", Articles_collection_modified!A787) + 2) - FIND(", 20", Articles_collection_modified!A787) - 2), MID(Articles_collection_modified!A787, FIND(",20", Articles_collection_modified!A787) + 1, FIND(",", Articles_collection_modified!A787, FIND(",20", Articles_collection_modified!A787) + 1) - FIND(",20", Articles_collection_modified!A787) - 1))</f>
        <v>2025-w04</v>
      </c>
      <c r="E787" t="str">
        <f t="shared" si="24"/>
        <v>2025</v>
      </c>
      <c r="F787" t="str">
        <f t="shared" si="25"/>
        <v>04</v>
      </c>
      <c r="G787" t="str" cm="1">
        <f t="array" ref="G787">_xlfn.TEXTJOIN(", ", TRUE, IF(ISNUMBER(SEARCH(Index!$A$8:$A$22, Articles_collection_modified!A787)), Index!$A$8:$A$22, ""))</f>
        <v>Industrial applications</v>
      </c>
      <c r="H787" t="str" cm="1">
        <f t="array" ref="H787">IFERROR(INDEX(Index!$A$8:$A$22, MATCH(TRUE, ISNUMBER(SEARCH(Index!$A$8:$A$22, Articles_collection_modified!A787)), 0)), "")</f>
        <v>Industrial applications</v>
      </c>
      <c r="I787" t="str" cm="1">
        <f t="array" ref="I787">IFERROR(INDEX(Index!$A$3:$A$5, MATCH(TRUE, ISNUMBER(SEARCH(Index!$A$3:$A$5, Articles_collection_modified!A787)), 0)), "")</f>
        <v>product release</v>
      </c>
      <c r="J787" t="str" cm="1">
        <f t="array" ref="J787">IFERROR(INDEX(Index!$A$25:$A$69, MATCH(TRUE, ISNUMBER(SEARCH(Index!$A$25:$A$69, Articles_collection_modified!A787)), 0)), "")</f>
        <v>Actuators</v>
      </c>
      <c r="K787" t="str" cm="1">
        <f t="array" ref="K787">IFERROR(INDEX(Index!$C$3:$C$5, MATCH(TRUE, ISNUMBER(SEARCH(Index!$C$3:$C$5, Articles_collection_modified!A787)), 0)), "")</f>
        <v>H1</v>
      </c>
      <c r="L787" t="str" cm="1">
        <f t="array" ref="L787">_xlfn.TEXTJOIN(", ", TRUE, IF(ISNUMBER(SEARCH(Index!$C$8:$C$58, Articles_collection_modified!A787)), Index!$C$8:$C$58, ""))</f>
        <v>HA-5</v>
      </c>
      <c r="M787" t="str" cm="1">
        <f t="array" ref="M787">_xlfn.TEXTJOIN(", ", TRUE, IFERROR(VLOOKUP(_xlfn.TEXTSPLIT(L787, ", "), Index!$C$8:$D$58, 2, FALSE), ""))</f>
        <v>Intelligent &amp; Efficient Factory</v>
      </c>
      <c r="N787" t="str" cm="1">
        <f t="array" ref="N787">_xlfn.TEXTJOIN(", ", TRUE, _xlfn.UNIQUE(_xlfn.FILTERXML("&lt;t&gt;&lt;s&gt;" &amp; SUBSTITUTE(_xlfn.TEXTJOIN(", ", TRUE, _xlfn.UNIQUE(_xlfn._xlws.FILTER(IFERROR(VLOOKUP(LEFT(_xlfn.TEXTSPLIT(L787, ", "), FIND("-", _xlfn.TEXTSPLIT(L787, ", ")) - 1), Index!$F$8:$G$13, 2, FALSE), ""), IFERROR(VLOOKUP(LEFT(_xlfn.TEXTSPLIT(L787, ", "), FIND("-", _xlfn.TEXTSPLIT(L787, ", ")) - 1), Index!$F$8:$G$13, 2, FALSE), "") &lt;&gt; ""))), ", ", "&lt;/s&gt;&lt;s&gt;") &amp; "&lt;/s&gt;&lt;/t&gt;", "//s[normalize-space()]")))</f>
        <v>Hydraulic Applications Ecosystem</v>
      </c>
      <c r="O787" t="str" cm="1">
        <f t="array" ref="O787">IFERROR(INDEX(Index!$C$8:$C$58, MATCH(TRUE, ISNUMBER(SEARCH(Index!$C$8:$C$58, Articles_collection_modified!A787)), 0)), "")</f>
        <v>HA-5</v>
      </c>
      <c r="P787" t="str">
        <f>IFERROR(VLOOKUP(LEFT(O787, FIND("-", O787)-1), Index!$F$8:$G$13, 2, FALSE), "Not Found")</f>
        <v>Hydraulic Applications Ecosystem</v>
      </c>
      <c r="Q787" t="str">
        <f>IFERROR(VLOOKUP(O787, Index!$C$8:$D$58, 2, FALSE), "Not Found")</f>
        <v>Intelligent &amp; Efficient Factory</v>
      </c>
    </row>
    <row r="788" spans="1:17" x14ac:dyDescent="0.3">
      <c r="A788" t="str">
        <f>LEFT(Articles_collection_modified!A788, FIND(",", Articles_collection_modified!A788) - 1)</f>
        <v>Cedarapids Releases TI4250 Horizontal Shaft Impactor : CEG</v>
      </c>
      <c r="B788" t="str">
        <f>MID(Articles_collection_modified!A788, FIND(",", Articles_collection_modified!A788) + 1, FIND(",", Articles_collection_modified!A788, FIND(",", Articles_collection_modified!A788) + 1) - FIND(",", Articles_collection_modified!A788) - 1)</f>
        <v>https://www.constructionequipmentguide.com/cedarapids-releases-ti4250-horizontal-shaft-impactor/67032</v>
      </c>
      <c r="C788" t="str">
        <f>IF(ISNUMBER(FIND(", vol",Articles_collection_modified!A788)), MID(Articles_collection_modified!A788, FIND(", vol", Articles_collection_modified!A788) + 5, FIND(",", Articles_collection_modified!A788, FIND(", vol", Articles_collection_modified!A788) + 5) - FIND(", vol", Articles_collection_modified!A788) - 5), MID(Articles_collection_modified!A788, FIND(",vol", Articles_collection_modified!A788) + 4, FIND(",", Articles_collection_modified!A788, FIND(",vol", Articles_collection_modified!A788) + 4) - FIND(",vol",Articles_collection_modified!A788) - 4))</f>
        <v>7</v>
      </c>
      <c r="D788" t="str">
        <f>IF(ISNUMBER(FIND(", 20", Articles_collection_modified!A788)), MID(Articles_collection_modified!A788, FIND(", 20", Articles_collection_modified!A788) + 2, FIND(",", Articles_collection_modified!A788, FIND(", 20", Articles_collection_modified!A788) + 2) - FIND(", 20", Articles_collection_modified!A788) - 2), MID(Articles_collection_modified!A788, FIND(",20", Articles_collection_modified!A788) + 1, FIND(",", Articles_collection_modified!A788, FIND(",20", Articles_collection_modified!A788) + 1) - FIND(",20", Articles_collection_modified!A788) - 1))</f>
        <v>2025-w04</v>
      </c>
      <c r="E788" t="str">
        <f t="shared" si="24"/>
        <v>2025</v>
      </c>
      <c r="F788" t="str">
        <f t="shared" si="25"/>
        <v>04</v>
      </c>
      <c r="G788" t="str" cm="1">
        <f t="array" ref="G788">_xlfn.TEXTJOIN(", ", TRUE, IF(ISNUMBER(SEARCH(Index!$A$8:$A$22, Articles_collection_modified!A788)), Index!$A$8:$A$22, ""))</f>
        <v>Industrial applications</v>
      </c>
      <c r="H788" t="str" cm="1">
        <f t="array" ref="H788">IFERROR(INDEX(Index!$A$8:$A$22, MATCH(TRUE, ISNUMBER(SEARCH(Index!$A$8:$A$22, Articles_collection_modified!A788)), 0)), "")</f>
        <v>Industrial applications</v>
      </c>
      <c r="I788" t="str" cm="1">
        <f t="array" ref="I788">IFERROR(INDEX(Index!$A$3:$A$5, MATCH(TRUE, ISNUMBER(SEARCH(Index!$A$3:$A$5, Articles_collection_modified!A788)), 0)), "")</f>
        <v>product release</v>
      </c>
      <c r="J788" t="str" cm="1">
        <f t="array" ref="J788">IFERROR(INDEX(Index!$A$25:$A$69, MATCH(TRUE, ISNUMBER(SEARCH(Index!$A$25:$A$69, Articles_collection_modified!A788)), 0)), "")</f>
        <v>System</v>
      </c>
      <c r="K788" t="str" cm="1">
        <f t="array" ref="K788">IFERROR(INDEX(Index!$C$3:$C$5, MATCH(TRUE, ISNUMBER(SEARCH(Index!$C$3:$C$5, Articles_collection_modified!A788)), 0)), "")</f>
        <v>H1</v>
      </c>
      <c r="L788" t="str" cm="1">
        <f t="array" ref="L788">_xlfn.TEXTJOIN(", ", TRUE, IF(ISNUMBER(SEARCH(Index!$C$8:$C$58, Articles_collection_modified!A788)), Index!$C$8:$C$58, ""))</f>
        <v>HA-8</v>
      </c>
      <c r="M788" t="str" cm="1">
        <f t="array" ref="M788">_xlfn.TEXTJOIN(", ", TRUE, IFERROR(VLOOKUP(_xlfn.TEXTSPLIT(L788, ", "), Index!$C$8:$D$58, 2, FALSE), ""))</f>
        <v>Sustainable Mining</v>
      </c>
      <c r="N788" t="str" cm="1">
        <f t="array" ref="N788">_xlfn.TEXTJOIN(", ", TRUE, _xlfn.UNIQUE(_xlfn.FILTERXML("&lt;t&gt;&lt;s&gt;" &amp; SUBSTITUTE(_xlfn.TEXTJOIN(", ", TRUE, _xlfn.UNIQUE(_xlfn._xlws.FILTER(IFERROR(VLOOKUP(LEFT(_xlfn.TEXTSPLIT(L788, ", "), FIND("-", _xlfn.TEXTSPLIT(L788, ", ")) - 1), Index!$F$8:$G$13, 2, FALSE), ""), IFERROR(VLOOKUP(LEFT(_xlfn.TEXTSPLIT(L788, ", "), FIND("-", _xlfn.TEXTSPLIT(L788, ", ")) - 1), Index!$F$8:$G$13, 2, FALSE), "") &lt;&gt; ""))), ", ", "&lt;/s&gt;&lt;s&gt;") &amp; "&lt;/s&gt;&lt;/t&gt;", "//s[normalize-space()]")))</f>
        <v>Hydraulic Applications Ecosystem</v>
      </c>
      <c r="O788" t="str" cm="1">
        <f t="array" ref="O788">IFERROR(INDEX(Index!$C$8:$C$58, MATCH(TRUE, ISNUMBER(SEARCH(Index!$C$8:$C$58, Articles_collection_modified!A788)), 0)), "")</f>
        <v>HA-8</v>
      </c>
      <c r="P788" t="str">
        <f>IFERROR(VLOOKUP(LEFT(O788, FIND("-", O788)-1), Index!$F$8:$G$13, 2, FALSE), "Not Found")</f>
        <v>Hydraulic Applications Ecosystem</v>
      </c>
      <c r="Q788" t="str">
        <f>IFERROR(VLOOKUP(O788, Index!$C$8:$D$58, 2, FALSE), "Not Found")</f>
        <v>Sustainable Mining</v>
      </c>
    </row>
    <row r="789" spans="1:17" x14ac:dyDescent="0.3">
      <c r="A789" t="str">
        <f>LEFT(Articles_collection_modified!A789, FIND(",", Articles_collection_modified!A789) - 1)</f>
        <v>Liebherr to bring AHS and IoMine to Germany</v>
      </c>
      <c r="B789" t="str">
        <f>MID(Articles_collection_modified!A789, FIND(",", Articles_collection_modified!A789) + 1, FIND(",", Articles_collection_modified!A789, FIND(",", Articles_collection_modified!A789) + 1) - FIND(",", Articles_collection_modified!A789) - 1)</f>
        <v>https://im-mining.com/2025/01/21/liebherr-iomine-and-battery-driven-autonomous-t-264-to-be-displayed-at-bauma/</v>
      </c>
      <c r="C789" t="str">
        <f>IF(ISNUMBER(FIND(", vol",Articles_collection_modified!A789)), MID(Articles_collection_modified!A789, FIND(", vol", Articles_collection_modified!A789) + 5, FIND(",", Articles_collection_modified!A789, FIND(", vol", Articles_collection_modified!A789) + 5) - FIND(", vol", Articles_collection_modified!A789) - 5), MID(Articles_collection_modified!A789, FIND(",vol", Articles_collection_modified!A789) + 4, FIND(",", Articles_collection_modified!A789, FIND(",vol", Articles_collection_modified!A789) + 4) - FIND(",vol",Articles_collection_modified!A789) - 4))</f>
        <v>7</v>
      </c>
      <c r="D789" t="str">
        <f>IF(ISNUMBER(FIND(", 20", Articles_collection_modified!A789)), MID(Articles_collection_modified!A789, FIND(", 20", Articles_collection_modified!A789) + 2, FIND(",", Articles_collection_modified!A789, FIND(", 20", Articles_collection_modified!A789) + 2) - FIND(", 20", Articles_collection_modified!A789) - 2), MID(Articles_collection_modified!A789, FIND(",20", Articles_collection_modified!A789) + 1, FIND(",", Articles_collection_modified!A789, FIND(",20", Articles_collection_modified!A789) + 1) - FIND(",20", Articles_collection_modified!A789) - 1))</f>
        <v>2025-w04</v>
      </c>
      <c r="E789" t="str">
        <f t="shared" si="24"/>
        <v>2025</v>
      </c>
      <c r="F789" t="str">
        <f t="shared" si="25"/>
        <v>04</v>
      </c>
      <c r="G789" t="str" cm="1">
        <f t="array" ref="G789">_xlfn.TEXTJOIN(", ", TRUE, IF(ISNUMBER(SEARCH(Index!$A$8:$A$22, Articles_collection_modified!A789)), Index!$A$8:$A$22, ""))</f>
        <v>Battery, Mobile</v>
      </c>
      <c r="H789" t="str" cm="1">
        <f t="array" ref="H789">IFERROR(INDEX(Index!$A$8:$A$22, MATCH(TRUE, ISNUMBER(SEARCH(Index!$A$8:$A$22, Articles_collection_modified!A789)), 0)), "")</f>
        <v>Battery</v>
      </c>
      <c r="I789" t="str" cm="1">
        <f t="array" ref="I789">IFERROR(INDEX(Index!$A$3:$A$5, MATCH(TRUE, ISNUMBER(SEARCH(Index!$A$3:$A$5, Articles_collection_modified!A789)), 0)), "")</f>
        <v>SEEP</v>
      </c>
      <c r="J789" t="str" cm="1">
        <f t="array" ref="J789">IFERROR(INDEX(Index!$A$25:$A$69, MATCH(TRUE, ISNUMBER(SEARCH(Index!$A$25:$A$69, Articles_collection_modified!A789)), 0)), "")</f>
        <v>partnership</v>
      </c>
      <c r="K789" t="str" cm="1">
        <f t="array" ref="K789">IFERROR(INDEX(Index!$C$3:$C$5, MATCH(TRUE, ISNUMBER(SEARCH(Index!$C$3:$C$5, Articles_collection_modified!A789)), 0)), "")</f>
        <v>H2</v>
      </c>
      <c r="L789" t="str" cm="1">
        <f t="array" ref="L789">_xlfn.TEXTJOIN(", ", TRUE, IF(ISNUMBER(SEARCH(Index!$C$8:$C$58, Articles_collection_modified!A789)), Index!$C$8:$C$58, ""))</f>
        <v>ES-2, HA-8</v>
      </c>
      <c r="M789" t="str" cm="1">
        <f t="array" ref="M789">_xlfn.TEXTJOIN(", ", TRUE, IFERROR(VLOOKUP(_xlfn.TEXTSPLIT(L789, ", "), Index!$C$8:$D$58, 2, FALSE), ""))</f>
        <v>Enhanced Emission Policy, Sustainable Mining</v>
      </c>
      <c r="N789" t="str" cm="1">
        <f t="array" ref="N789">_xlfn.TEXTJOIN(", ", TRUE, _xlfn.UNIQUE(_xlfn.FILTERXML("&lt;t&gt;&lt;s&gt;" &amp; SUBSTITUTE(_xlfn.TEXTJOIN(", ", TRUE, _xlfn.UNIQUE(_xlfn._xlws.FILTER(IFERROR(VLOOKUP(LEFT(_xlfn.TEXTSPLIT(L789, ", "), FIND("-", _xlfn.TEXTSPLIT(L789, ", ")) - 1), Index!$F$8:$G$13, 2, FALSE), ""), IFERROR(VLOOKUP(LEFT(_xlfn.TEXTSPLIT(L789, ", "), FIND("-", _xlfn.TEXTSPLIT(L789, ", ")) - 1), Index!$F$8:$G$13, 2, FALSE), "") &lt;&gt; ""))), ", ", "&lt;/s&gt;&lt;s&gt;") &amp; "&lt;/s&gt;&lt;/t&gt;", "//s[normalize-space()]")))</f>
        <v>Ecological Sustainability, Hydraulic Applications Ecosystem</v>
      </c>
      <c r="O789" t="str" cm="1">
        <f t="array" ref="O789">IFERROR(INDEX(Index!$C$8:$C$58, MATCH(TRUE, ISNUMBER(SEARCH(Index!$C$8:$C$58, Articles_collection_modified!A789)), 0)), "")</f>
        <v>ES-2</v>
      </c>
      <c r="P789" t="str">
        <f>IFERROR(VLOOKUP(LEFT(O789, FIND("-", O789)-1), Index!$F$8:$G$13, 2, FALSE), "Not Found")</f>
        <v>Ecological Sustainability</v>
      </c>
      <c r="Q789" t="str">
        <f>IFERROR(VLOOKUP(O789, Index!$C$8:$D$58, 2, FALSE), "Not Found")</f>
        <v>Enhanced Emission Policy</v>
      </c>
    </row>
    <row r="790" spans="1:17" x14ac:dyDescent="0.3">
      <c r="A790" t="str">
        <f>LEFT(Articles_collection_modified!A790, FIND(",", Articles_collection_modified!A790) - 1)</f>
        <v>How do you prevent microbes in hydraulic oil? - Fluid Power World</v>
      </c>
      <c r="B790" t="str">
        <f>MID(Articles_collection_modified!A790, FIND(",", Articles_collection_modified!A790) + 1, FIND(",", Articles_collection_modified!A790, FIND(",", Articles_collection_modified!A790) + 1) - FIND(",", Articles_collection_modified!A790) - 1)</f>
        <v>https://www.fluidpowerworld.com/how-do-you-prevent-microbes-in-hydraulic-oil/</v>
      </c>
      <c r="C790" t="str">
        <f>IF(ISNUMBER(FIND(", vol",Articles_collection_modified!A790)), MID(Articles_collection_modified!A790, FIND(", vol", Articles_collection_modified!A790) + 5, FIND(",", Articles_collection_modified!A790, FIND(", vol", Articles_collection_modified!A790) + 5) - FIND(", vol", Articles_collection_modified!A790) - 5), MID(Articles_collection_modified!A790, FIND(",vol", Articles_collection_modified!A790) + 4, FIND(",", Articles_collection_modified!A790, FIND(",vol", Articles_collection_modified!A790) + 4) - FIND(",vol",Articles_collection_modified!A790) - 4))</f>
        <v>7</v>
      </c>
      <c r="D790" t="str">
        <f>IF(ISNUMBER(FIND(", 20", Articles_collection_modified!A790)), MID(Articles_collection_modified!A790, FIND(", 20", Articles_collection_modified!A790) + 2, FIND(",", Articles_collection_modified!A790, FIND(", 20", Articles_collection_modified!A790) + 2) - FIND(", 20", Articles_collection_modified!A790) - 2), MID(Articles_collection_modified!A790, FIND(",20", Articles_collection_modified!A790) + 1, FIND(",", Articles_collection_modified!A790, FIND(",20", Articles_collection_modified!A790) + 1) - FIND(",20", Articles_collection_modified!A790) - 1))</f>
        <v>2025-w03</v>
      </c>
      <c r="E790" t="str">
        <f t="shared" si="24"/>
        <v>2025</v>
      </c>
      <c r="F790" t="str">
        <f t="shared" si="25"/>
        <v>03</v>
      </c>
      <c r="G790" t="str" cm="1">
        <f t="array" ref="G790">_xlfn.TEXTJOIN(", ", TRUE, IF(ISNUMBER(SEARCH(Index!$A$8:$A$22, Articles_collection_modified!A790)), Index!$A$8:$A$22, ""))</f>
        <v>Hydraulics</v>
      </c>
      <c r="H790" t="str" cm="1">
        <f t="array" ref="H790">IFERROR(INDEX(Index!$A$8:$A$22, MATCH(TRUE, ISNUMBER(SEARCH(Index!$A$8:$A$22, Articles_collection_modified!A790)), 0)), "")</f>
        <v>Hydraulics</v>
      </c>
      <c r="I790" t="str" cm="1">
        <f t="array" ref="I790">IFERROR(INDEX(Index!$A$3:$A$5, MATCH(TRUE, ISNUMBER(SEARCH(Index!$A$3:$A$5, Articles_collection_modified!A790)), 0)), "")</f>
        <v>Technology</v>
      </c>
      <c r="J790" t="str" cm="1">
        <f t="array" ref="J790">IFERROR(INDEX(Index!$A$25:$A$69, MATCH(TRUE, ISNUMBER(SEARCH(Index!$A$25:$A$69, Articles_collection_modified!A790)), 0)), "")</f>
        <v>Materials</v>
      </c>
      <c r="K790" t="str" cm="1">
        <f t="array" ref="K790">IFERROR(INDEX(Index!$C$3:$C$5, MATCH(TRUE, ISNUMBER(SEARCH(Index!$C$3:$C$5, Articles_collection_modified!A790)), 0)), "")</f>
        <v>H1</v>
      </c>
      <c r="L790" t="str" cm="1">
        <f t="array" ref="L790">_xlfn.TEXTJOIN(", ", TRUE, IF(ISNUMBER(SEARCH(Index!$C$8:$C$58, Articles_collection_modified!A790)), Index!$C$8:$C$58, ""))</f>
        <v/>
      </c>
      <c r="M790" t="str" cm="1">
        <f t="array" ref="M790">_xlfn.TEXTJOIN(", ", TRUE, IFERROR(VLOOKUP(_xlfn.TEXTSPLIT(L790, ", "), Index!$C$8:$D$58, 2, FALSE), ""))</f>
        <v/>
      </c>
      <c r="N790" t="e" cm="1" vm="1">
        <f t="array" ref="N790">_xlfn.TEXTJOIN(", ", TRUE, _xlfn.UNIQUE(_xlfn.FILTERXML("&lt;t&gt;&lt;s&gt;" &amp; SUBSTITUTE(_xlfn.TEXTJOIN(", ", TRUE, _xlfn.UNIQUE(_xlfn._xlws.FILTER(IFERROR(VLOOKUP(LEFT(_xlfn.TEXTSPLIT(L790, ", "), FIND("-", _xlfn.TEXTSPLIT(L790, ", ")) - 1), Index!$F$8:$G$13, 2, FALSE), ""), IFERROR(VLOOKUP(LEFT(_xlfn.TEXTSPLIT(L790, ", "), FIND("-", _xlfn.TEXTSPLIT(L790, ", ")) - 1), Index!$F$8:$G$13, 2, FALSE), "") &lt;&gt; ""))), ", ", "&lt;/s&gt;&lt;s&gt;") &amp; "&lt;/s&gt;&lt;/t&gt;", "//s[normalize-space()]")))</f>
        <v>#VALUE!</v>
      </c>
      <c r="O790" t="str" cm="1">
        <f t="array" ref="O790">IFERROR(INDEX(Index!$C$8:$C$58, MATCH(TRUE, ISNUMBER(SEARCH(Index!$C$8:$C$58, Articles_collection_modified!A790)), 0)), "")</f>
        <v/>
      </c>
      <c r="P790" t="str">
        <f>IFERROR(VLOOKUP(LEFT(O790, FIND("-", O790)-1), Index!$F$8:$G$13, 2, FALSE), "Not Found")</f>
        <v>Not Found</v>
      </c>
      <c r="Q790" t="str">
        <f>IFERROR(VLOOKUP(O790, Index!$C$8:$D$58, 2, FALSE), "Not Found")</f>
        <v>Not Found</v>
      </c>
    </row>
    <row r="791" spans="1:17" x14ac:dyDescent="0.3">
      <c r="A791" t="str">
        <f>LEFT(Articles_collection_modified!A791, FIND(",", Articles_collection_modified!A791) - 1)</f>
        <v>International Mining | Kodiak delivers first customer-owned autonomous RoboTrucks to Atlas Energy</v>
      </c>
      <c r="B791" t="str">
        <f>MID(Articles_collection_modified!A791, FIND(",", Articles_collection_modified!A791) + 1, FIND(",", Articles_collection_modified!A791, FIND(",", Articles_collection_modified!A791) + 1) - FIND(",", Articles_collection_modified!A791) - 1)</f>
        <v>https://im-mining.com/2025/01/24/kodiak-delivers-first-customer-owned-autonomous-robotrucks-to-atlas-energy/</v>
      </c>
      <c r="C791" t="str">
        <f>IF(ISNUMBER(FIND(", vol",Articles_collection_modified!A791)), MID(Articles_collection_modified!A791, FIND(", vol", Articles_collection_modified!A791) + 5, FIND(",", Articles_collection_modified!A791, FIND(", vol", Articles_collection_modified!A791) + 5) - FIND(", vol", Articles_collection_modified!A791) - 5), MID(Articles_collection_modified!A791, FIND(",vol", Articles_collection_modified!A791) + 4, FIND(",", Articles_collection_modified!A791, FIND(",vol", Articles_collection_modified!A791) + 4) - FIND(",vol",Articles_collection_modified!A791) - 4))</f>
        <v>7</v>
      </c>
      <c r="D791" t="str">
        <f>IF(ISNUMBER(FIND(", 20", Articles_collection_modified!A791)), MID(Articles_collection_modified!A791, FIND(", 20", Articles_collection_modified!A791) + 2, FIND(",", Articles_collection_modified!A791, FIND(", 20", Articles_collection_modified!A791) + 2) - FIND(", 20", Articles_collection_modified!A791) - 2), MID(Articles_collection_modified!A791, FIND(",20", Articles_collection_modified!A791) + 1, FIND(",", Articles_collection_modified!A791, FIND(",20", Articles_collection_modified!A791) + 1) - FIND(",20", Articles_collection_modified!A791) - 1))</f>
        <v>2025-w04</v>
      </c>
      <c r="E791" t="str">
        <f t="shared" si="24"/>
        <v>2025</v>
      </c>
      <c r="F791" t="str">
        <f t="shared" si="25"/>
        <v>04</v>
      </c>
      <c r="G791" t="str" cm="1">
        <f t="array" ref="G791">_xlfn.TEXTJOIN(", ", TRUE, IF(ISNUMBER(SEARCH(Index!$A$8:$A$22, Articles_collection_modified!A791)), Index!$A$8:$A$22, ""))</f>
        <v>Mobile</v>
      </c>
      <c r="H791" t="str" cm="1">
        <f t="array" ref="H791">IFERROR(INDEX(Index!$A$8:$A$22, MATCH(TRUE, ISNUMBER(SEARCH(Index!$A$8:$A$22, Articles_collection_modified!A791)), 0)), "")</f>
        <v>Mobile</v>
      </c>
      <c r="I791" t="str" cm="1">
        <f t="array" ref="I791">IFERROR(INDEX(Index!$A$3:$A$5, MATCH(TRUE, ISNUMBER(SEARCH(Index!$A$3:$A$5, Articles_collection_modified!A791)), 0)), "")</f>
        <v>SEEP</v>
      </c>
      <c r="J791" t="str" cm="1">
        <f t="array" ref="J791">IFERROR(INDEX(Index!$A$25:$A$69, MATCH(TRUE, ISNUMBER(SEARCH(Index!$A$25:$A$69, Articles_collection_modified!A791)), 0)), "")</f>
        <v>market development</v>
      </c>
      <c r="K791" t="str" cm="1">
        <f t="array" ref="K791">IFERROR(INDEX(Index!$C$3:$C$5, MATCH(TRUE, ISNUMBER(SEARCH(Index!$C$3:$C$5, Articles_collection_modified!A791)), 0)), "")</f>
        <v>H2</v>
      </c>
      <c r="L791" t="str" cm="1">
        <f t="array" ref="L791">_xlfn.TEXTJOIN(", ", TRUE, IF(ISNUMBER(SEARCH(Index!$C$8:$C$58, Articles_collection_modified!A791)), Index!$C$8:$C$58, ""))</f>
        <v>ES-2, HA-4, HA-8, IPr-4</v>
      </c>
      <c r="M791" t="str" cm="1">
        <f t="array" ref="M791">_xlfn.TEXTJOIN(", ", TRUE, IFERROR(VLOOKUP(_xlfn.TEXTSPLIT(L791, ", "), Index!$C$8:$D$58, 2, FALSE), ""))</f>
        <v>Enhanced Emission Policy, Autonomous Material Handling, Sustainable Mining, Autonomus Intralofistic</v>
      </c>
      <c r="N791" t="str" cm="1">
        <f t="array" ref="N791">_xlfn.TEXTJOIN(", ", TRUE, _xlfn.UNIQUE(_xlfn.FILTERXML("&lt;t&gt;&lt;s&gt;" &amp; SUBSTITUTE(_xlfn.TEXTJOIN(", ", TRUE, _xlfn.UNIQUE(_xlfn._xlws.FILTER(IFERROR(VLOOKUP(LEFT(_xlfn.TEXTSPLIT(L791, ", "), FIND("-", _xlfn.TEXTSPLIT(L791, ", ")) - 1), Index!$F$8:$G$13, 2, FALSE), ""), IFERROR(VLOOKUP(LEFT(_xlfn.TEXTSPLIT(L791, ", "), FIND("-", _xlfn.TEXTSPLIT(L791, ", ")) - 1), Index!$F$8:$G$13, 2, FALSE), "") &lt;&gt; ""))), ", ", "&lt;/s&gt;&lt;s&gt;") &amp; "&lt;/s&gt;&lt;/t&gt;", "//s[normalize-space()]")))</f>
        <v>Ecological Sustainability, Hydraulic Applications Ecosystem, Intelligent Production</v>
      </c>
      <c r="O791" t="str" cm="1">
        <f t="array" ref="O791">IFERROR(INDEX(Index!$C$8:$C$58, MATCH(TRUE, ISNUMBER(SEARCH(Index!$C$8:$C$58, Articles_collection_modified!A791)), 0)), "")</f>
        <v>ES-2</v>
      </c>
      <c r="P791" t="str">
        <f>IFERROR(VLOOKUP(LEFT(O791, FIND("-", O791)-1), Index!$F$8:$G$13, 2, FALSE), "Not Found")</f>
        <v>Ecological Sustainability</v>
      </c>
      <c r="Q791" t="str">
        <f>IFERROR(VLOOKUP(O791, Index!$C$8:$D$58, 2, FALSE), "Not Found")</f>
        <v>Enhanced Emission Policy</v>
      </c>
    </row>
    <row r="792" spans="1:17" x14ac:dyDescent="0.3">
      <c r="A792" t="str">
        <f>LEFT(Articles_collection_modified!A792, FIND(",", Articles_collection_modified!A792) - 1)</f>
        <v>Trump moves to sink offshore wind | TechCrunch</v>
      </c>
      <c r="B792" t="str">
        <f>MID(Articles_collection_modified!A792, FIND(",", Articles_collection_modified!A792) + 1, FIND(",", Articles_collection_modified!A792, FIND(",", Articles_collection_modified!A792) + 1) - FIND(",", Articles_collection_modified!A792) - 1)</f>
        <v>https://techcrunch.com/2025/01/21/trump-moves-to-sink-offshore-wind/</v>
      </c>
      <c r="C792" t="str">
        <f>IF(ISNUMBER(FIND(", vol",Articles_collection_modified!A792)), MID(Articles_collection_modified!A792, FIND(", vol", Articles_collection_modified!A792) + 5, FIND(",", Articles_collection_modified!A792, FIND(", vol", Articles_collection_modified!A792) + 5) - FIND(", vol", Articles_collection_modified!A792) - 5), MID(Articles_collection_modified!A792, FIND(",vol", Articles_collection_modified!A792) + 4, FIND(",", Articles_collection_modified!A792, FIND(",vol", Articles_collection_modified!A792) + 4) - FIND(",vol",Articles_collection_modified!A792) - 4))</f>
        <v>7</v>
      </c>
      <c r="D792" t="str">
        <f>IF(ISNUMBER(FIND(", 20", Articles_collection_modified!A792)), MID(Articles_collection_modified!A792, FIND(", 20", Articles_collection_modified!A792) + 2, FIND(",", Articles_collection_modified!A792, FIND(", 20", Articles_collection_modified!A792) + 2) - FIND(", 20", Articles_collection_modified!A792) - 2), MID(Articles_collection_modified!A792, FIND(",20", Articles_collection_modified!A792) + 1, FIND(",", Articles_collection_modified!A792, FIND(",20", Articles_collection_modified!A792) + 1) - FIND(",20", Articles_collection_modified!A792) - 1))</f>
        <v>2025-w04</v>
      </c>
      <c r="E792" t="str">
        <f t="shared" si="24"/>
        <v>2025</v>
      </c>
      <c r="F792" t="str">
        <f t="shared" si="25"/>
        <v>04</v>
      </c>
      <c r="G792" t="str" cm="1">
        <f t="array" ref="G792">_xlfn.TEXTJOIN(", ", TRUE, IF(ISNUMBER(SEARCH(Index!$A$8:$A$22, Articles_collection_modified!A792)), Index!$A$8:$A$22, ""))</f>
        <v>Industrial applications</v>
      </c>
      <c r="H792" t="str" cm="1">
        <f t="array" ref="H792">IFERROR(INDEX(Index!$A$8:$A$22, MATCH(TRUE, ISNUMBER(SEARCH(Index!$A$8:$A$22, Articles_collection_modified!A792)), 0)), "")</f>
        <v>Industrial applications</v>
      </c>
      <c r="I792" t="str" cm="1">
        <f t="array" ref="I792">IFERROR(INDEX(Index!$A$3:$A$5, MATCH(TRUE, ISNUMBER(SEARCH(Index!$A$3:$A$5, Articles_collection_modified!A792)), 0)), "")</f>
        <v>SEEP</v>
      </c>
      <c r="J792" t="str" cm="1">
        <f t="array" ref="J792">IFERROR(INDEX(Index!$A$25:$A$69, MATCH(TRUE, ISNUMBER(SEARCH(Index!$A$25:$A$69, Articles_collection_modified!A792)), 0)), "")</f>
        <v>geopolitics</v>
      </c>
      <c r="K792" t="str" cm="1">
        <f t="array" ref="K792">IFERROR(INDEX(Index!$C$3:$C$5, MATCH(TRUE, ISNUMBER(SEARCH(Index!$C$3:$C$5, Articles_collection_modified!A792)), 0)), "")</f>
        <v>H1</v>
      </c>
      <c r="L792" t="str" cm="1">
        <f t="array" ref="L792">_xlfn.TEXTJOIN(", ", TRUE, IF(ISNUMBER(SEARCH(Index!$C$8:$C$58, Articles_collection_modified!A792)), Index!$C$8:$C$58, ""))</f>
        <v>ES-3, HA-2</v>
      </c>
      <c r="M792" t="str" cm="1">
        <f t="array" ref="M792">_xlfn.TEXTJOIN(", ", TRUE, IFERROR(VLOOKUP(_xlfn.TEXTSPLIT(L792, ", "), Index!$C$8:$D$58, 2, FALSE), ""))</f>
        <v>Sustainable Energy System, Advanced Wind Power</v>
      </c>
      <c r="N792" t="str" cm="1">
        <f t="array" ref="N792">_xlfn.TEXTJOIN(", ", TRUE, _xlfn.UNIQUE(_xlfn.FILTERXML("&lt;t&gt;&lt;s&gt;" &amp; SUBSTITUTE(_xlfn.TEXTJOIN(", ", TRUE, _xlfn.UNIQUE(_xlfn._xlws.FILTER(IFERROR(VLOOKUP(LEFT(_xlfn.TEXTSPLIT(L792, ", "), FIND("-", _xlfn.TEXTSPLIT(L792, ", ")) - 1), Index!$F$8:$G$13, 2, FALSE), ""), IFERROR(VLOOKUP(LEFT(_xlfn.TEXTSPLIT(L792, ", "), FIND("-", _xlfn.TEXTSPLIT(L792, ", ")) - 1), Index!$F$8:$G$13, 2, FALSE), "") &lt;&gt; ""))), ", ", "&lt;/s&gt;&lt;s&gt;") &amp; "&lt;/s&gt;&lt;/t&gt;", "//s[normalize-space()]")))</f>
        <v>Ecological Sustainability, Hydraulic Applications Ecosystem</v>
      </c>
      <c r="O792" t="str" cm="1">
        <f t="array" ref="O792">IFERROR(INDEX(Index!$C$8:$C$58, MATCH(TRUE, ISNUMBER(SEARCH(Index!$C$8:$C$58, Articles_collection_modified!A792)), 0)), "")</f>
        <v>ES-3</v>
      </c>
      <c r="P792" t="str">
        <f>IFERROR(VLOOKUP(LEFT(O792, FIND("-", O792)-1), Index!$F$8:$G$13, 2, FALSE), "Not Found")</f>
        <v>Ecological Sustainability</v>
      </c>
      <c r="Q792" t="str">
        <f>IFERROR(VLOOKUP(O792, Index!$C$8:$D$58, 2, FALSE), "Not Found")</f>
        <v>Sustainable Energy System</v>
      </c>
    </row>
    <row r="793" spans="1:17" x14ac:dyDescent="0.3">
      <c r="A793" t="str">
        <f>LEFT(Articles_collection_modified!A793, FIND(",", Articles_collection_modified!A793) - 1)</f>
        <v>Safety and performance in high-voltage batteries</v>
      </c>
      <c r="B793" t="str">
        <f>MID(Articles_collection_modified!A793, FIND(",", Articles_collection_modified!A793) + 1, FIND(",", Articles_collection_modified!A793, FIND(",", Articles_collection_modified!A793) + 1) - FIND(",", Articles_collection_modified!A793) - 1)</f>
        <v>https://www.powerprogress.com/news/safety-and-performance-in-high-voltage-batteries/8049799.article</v>
      </c>
      <c r="C793" t="str">
        <f>IF(ISNUMBER(FIND(", vol",Articles_collection_modified!A793)), MID(Articles_collection_modified!A793, FIND(", vol", Articles_collection_modified!A793) + 5, FIND(",", Articles_collection_modified!A793, FIND(", vol", Articles_collection_modified!A793) + 5) - FIND(", vol", Articles_collection_modified!A793) - 5), MID(Articles_collection_modified!A793, FIND(",vol", Articles_collection_modified!A793) + 4, FIND(",", Articles_collection_modified!A793, FIND(",vol", Articles_collection_modified!A793) + 4) - FIND(",vol",Articles_collection_modified!A793) - 4))</f>
        <v>7</v>
      </c>
      <c r="D793" t="str">
        <f>IF(ISNUMBER(FIND(", 20", Articles_collection_modified!A793)), MID(Articles_collection_modified!A793, FIND(", 20", Articles_collection_modified!A793) + 2, FIND(",", Articles_collection_modified!A793, FIND(", 20", Articles_collection_modified!A793) + 2) - FIND(", 20", Articles_collection_modified!A793) - 2), MID(Articles_collection_modified!A793, FIND(",20", Articles_collection_modified!A793) + 1, FIND(",", Articles_collection_modified!A793, FIND(",20", Articles_collection_modified!A793) + 1) - FIND(",20", Articles_collection_modified!A793) - 1))</f>
        <v>2025-w03</v>
      </c>
      <c r="E793" t="str">
        <f t="shared" si="24"/>
        <v>2025</v>
      </c>
      <c r="F793" t="str">
        <f t="shared" si="25"/>
        <v>03</v>
      </c>
      <c r="G793" t="str" cm="1">
        <f t="array" ref="G793">_xlfn.TEXTJOIN(", ", TRUE, IF(ISNUMBER(SEARCH(Index!$A$8:$A$22, Articles_collection_modified!A793)), Index!$A$8:$A$22, ""))</f>
        <v>Battery</v>
      </c>
      <c r="H793" t="str" cm="1">
        <f t="array" ref="H793">IFERROR(INDEX(Index!$A$8:$A$22, MATCH(TRUE, ISNUMBER(SEARCH(Index!$A$8:$A$22, Articles_collection_modified!A793)), 0)), "")</f>
        <v>Battery</v>
      </c>
      <c r="I793" t="str" cm="1">
        <f t="array" ref="I793">IFERROR(INDEX(Index!$A$3:$A$5, MATCH(TRUE, ISNUMBER(SEARCH(Index!$A$3:$A$5, Articles_collection_modified!A793)), 0)), "")</f>
        <v>SEEP</v>
      </c>
      <c r="J793" t="str" cm="1">
        <f t="array" ref="J793">IFERROR(INDEX(Index!$A$25:$A$69, MATCH(TRUE, ISNUMBER(SEARCH(Index!$A$25:$A$69, Articles_collection_modified!A793)), 0)), "")</f>
        <v>market development</v>
      </c>
      <c r="K793" t="str" cm="1">
        <f t="array" ref="K793">IFERROR(INDEX(Index!$C$3:$C$5, MATCH(TRUE, ISNUMBER(SEARCH(Index!$C$3:$C$5, Articles_collection_modified!A793)), 0)), "")</f>
        <v>H1</v>
      </c>
      <c r="L793" t="str" cm="1">
        <f t="array" ref="L793">_xlfn.TEXTJOIN(", ", TRUE, IF(ISNUMBER(SEARCH(Index!$C$8:$C$58, Articles_collection_modified!A793)), Index!$C$8:$C$58, ""))</f>
        <v>ES-2</v>
      </c>
      <c r="M793" t="str" cm="1">
        <f t="array" ref="M793">_xlfn.TEXTJOIN(", ", TRUE, IFERROR(VLOOKUP(_xlfn.TEXTSPLIT(L793, ", "), Index!$C$8:$D$58, 2, FALSE), ""))</f>
        <v>Enhanced Emission Policy</v>
      </c>
      <c r="N793" t="str" cm="1">
        <f t="array" ref="N793">_xlfn.TEXTJOIN(", ", TRUE, _xlfn.UNIQUE(_xlfn.FILTERXML("&lt;t&gt;&lt;s&gt;" &amp; SUBSTITUTE(_xlfn.TEXTJOIN(", ", TRUE, _xlfn.UNIQUE(_xlfn._xlws.FILTER(IFERROR(VLOOKUP(LEFT(_xlfn.TEXTSPLIT(L793, ", "), FIND("-", _xlfn.TEXTSPLIT(L793, ", ")) - 1), Index!$F$8:$G$13, 2, FALSE), ""), IFERROR(VLOOKUP(LEFT(_xlfn.TEXTSPLIT(L793, ", "), FIND("-", _xlfn.TEXTSPLIT(L793, ", ")) - 1), Index!$F$8:$G$13, 2, FALSE), "") &lt;&gt; ""))), ", ", "&lt;/s&gt;&lt;s&gt;") &amp; "&lt;/s&gt;&lt;/t&gt;", "//s[normalize-space()]")))</f>
        <v>Ecological Sustainability</v>
      </c>
      <c r="O793" t="str" cm="1">
        <f t="array" ref="O793">IFERROR(INDEX(Index!$C$8:$C$58, MATCH(TRUE, ISNUMBER(SEARCH(Index!$C$8:$C$58, Articles_collection_modified!A793)), 0)), "")</f>
        <v>ES-2</v>
      </c>
      <c r="P793" t="str">
        <f>IFERROR(VLOOKUP(LEFT(O793, FIND("-", O793)-1), Index!$F$8:$G$13, 2, FALSE), "Not Found")</f>
        <v>Ecological Sustainability</v>
      </c>
      <c r="Q793" t="str">
        <f>IFERROR(VLOOKUP(O793, Index!$C$8:$D$58, 2, FALSE), "Not Found")</f>
        <v>Enhanced Emission Policy</v>
      </c>
    </row>
    <row r="794" spans="1:17" x14ac:dyDescent="0.3">
      <c r="A794" t="str">
        <f>LEFT(Articles_collection_modified!A794, FIND(",", Articles_collection_modified!A794) - 1)</f>
        <v>Navigating the complex world of battery logistics</v>
      </c>
      <c r="B794" t="str">
        <f>MID(Articles_collection_modified!A794, FIND(",", Articles_collection_modified!A794) + 1, FIND(",", Articles_collection_modified!A794, FIND(",", Articles_collection_modified!A794) + 1) - FIND(",", Articles_collection_modified!A794) - 1)</f>
        <v>"https://www.powerprogress.com/news/navigating-the-complex-world-of-battery-logistics/8049666.article?utm_source=newsletter&amp;utm_medium=email&amp;utm_campaign=recap</v>
      </c>
      <c r="C794" t="str">
        <f>IF(ISNUMBER(FIND(", vol",Articles_collection_modified!A794)), MID(Articles_collection_modified!A794, FIND(", vol", Articles_collection_modified!A794) + 5, FIND(",", Articles_collection_modified!A794, FIND(", vol", Articles_collection_modified!A794) + 5) - FIND(", vol", Articles_collection_modified!A794) - 5), MID(Articles_collection_modified!A794, FIND(",vol", Articles_collection_modified!A794) + 4, FIND(",", Articles_collection_modified!A794, FIND(",vol", Articles_collection_modified!A794) + 4) - FIND(",vol",Articles_collection_modified!A794) - 4))</f>
        <v>7</v>
      </c>
      <c r="D794" t="str">
        <f>IF(ISNUMBER(FIND(", 20", Articles_collection_modified!A794)), MID(Articles_collection_modified!A794, FIND(", 20", Articles_collection_modified!A794) + 2, FIND(",", Articles_collection_modified!A794, FIND(", 20", Articles_collection_modified!A794) + 2) - FIND(", 20", Articles_collection_modified!A794) - 2), MID(Articles_collection_modified!A794, FIND(",20", Articles_collection_modified!A794) + 1, FIND(",", Articles_collection_modified!A794, FIND(",20", Articles_collection_modified!A794) + 1) - FIND(",20", Articles_collection_modified!A794) - 1))</f>
        <v>2025-w03</v>
      </c>
      <c r="E794" t="str">
        <f t="shared" si="24"/>
        <v>2025</v>
      </c>
      <c r="F794" t="str">
        <f t="shared" si="25"/>
        <v>03</v>
      </c>
      <c r="G794" t="str" cm="1">
        <f t="array" ref="G794">_xlfn.TEXTJOIN(", ", TRUE, IF(ISNUMBER(SEARCH(Index!$A$8:$A$22, Articles_collection_modified!A794)), Index!$A$8:$A$22, ""))</f>
        <v>Battery</v>
      </c>
      <c r="H794" t="str" cm="1">
        <f t="array" ref="H794">IFERROR(INDEX(Index!$A$8:$A$22, MATCH(TRUE, ISNUMBER(SEARCH(Index!$A$8:$A$22, Articles_collection_modified!A794)), 0)), "")</f>
        <v>Battery</v>
      </c>
      <c r="I794" t="str" cm="1">
        <f t="array" ref="I794">IFERROR(INDEX(Index!$A$3:$A$5, MATCH(TRUE, ISNUMBER(SEARCH(Index!$A$3:$A$5, Articles_collection_modified!A794)), 0)), "")</f>
        <v>SEEP</v>
      </c>
      <c r="J794" t="str" cm="1">
        <f t="array" ref="J794">IFERROR(INDEX(Index!$A$25:$A$69, MATCH(TRUE, ISNUMBER(SEARCH(Index!$A$25:$A$69, Articles_collection_modified!A794)), 0)), "")</f>
        <v>regulation</v>
      </c>
      <c r="K794" t="str" cm="1">
        <f t="array" ref="K794">IFERROR(INDEX(Index!$C$3:$C$5, MATCH(TRUE, ISNUMBER(SEARCH(Index!$C$3:$C$5, Articles_collection_modified!A794)), 0)), "")</f>
        <v>H1</v>
      </c>
      <c r="L794" t="str" cm="1">
        <f t="array" ref="L794">_xlfn.TEXTJOIN(", ", TRUE, IF(ISNUMBER(SEARCH(Index!$C$8:$C$58, Articles_collection_modified!A794)), Index!$C$8:$C$58, ""))</f>
        <v/>
      </c>
      <c r="M794" t="str" cm="1">
        <f t="array" ref="M794">_xlfn.TEXTJOIN(", ", TRUE, IFERROR(VLOOKUP(_xlfn.TEXTSPLIT(L794, ", "), Index!$C$8:$D$58, 2, FALSE), ""))</f>
        <v/>
      </c>
      <c r="N794" t="e" cm="1" vm="1">
        <f t="array" ref="N794">_xlfn.TEXTJOIN(", ", TRUE, _xlfn.UNIQUE(_xlfn.FILTERXML("&lt;t&gt;&lt;s&gt;" &amp; SUBSTITUTE(_xlfn.TEXTJOIN(", ", TRUE, _xlfn.UNIQUE(_xlfn._xlws.FILTER(IFERROR(VLOOKUP(LEFT(_xlfn.TEXTSPLIT(L794, ", "), FIND("-", _xlfn.TEXTSPLIT(L794, ", ")) - 1), Index!$F$8:$G$13, 2, FALSE), ""), IFERROR(VLOOKUP(LEFT(_xlfn.TEXTSPLIT(L794, ", "), FIND("-", _xlfn.TEXTSPLIT(L794, ", ")) - 1), Index!$F$8:$G$13, 2, FALSE), "") &lt;&gt; ""))), ", ", "&lt;/s&gt;&lt;s&gt;") &amp; "&lt;/s&gt;&lt;/t&gt;", "//s[normalize-space()]")))</f>
        <v>#VALUE!</v>
      </c>
      <c r="O794" t="str" cm="1">
        <f t="array" ref="O794">IFERROR(INDEX(Index!$C$8:$C$58, MATCH(TRUE, ISNUMBER(SEARCH(Index!$C$8:$C$58, Articles_collection_modified!A794)), 0)), "")</f>
        <v/>
      </c>
      <c r="P794" t="str">
        <f>IFERROR(VLOOKUP(LEFT(O794, FIND("-", O794)-1), Index!$F$8:$G$13, 2, FALSE), "Not Found")</f>
        <v>Not Found</v>
      </c>
      <c r="Q794" t="str">
        <f>IFERROR(VLOOKUP(O794, Index!$C$8:$D$58, 2, FALSE), "Not Found")</f>
        <v>Not Found</v>
      </c>
    </row>
    <row r="795" spans="1:17" x14ac:dyDescent="0.3">
      <c r="A795" t="str">
        <f>LEFT(Articles_collection_modified!A795, FIND(",", Articles_collection_modified!A795) - 1)</f>
        <v>Trump declares a â€˜national energy emergencyâ€™</v>
      </c>
      <c r="B795" t="str">
        <f>MID(Articles_collection_modified!A795, FIND(",", Articles_collection_modified!A795) + 1, FIND(",", Articles_collection_modified!A795, FIND(",", Articles_collection_modified!A795) + 1) - FIND(",", Articles_collection_modified!A795) - 1)</f>
        <v>https://www.theverge.com/2025/1/20/24347870/trump-executive-order-fossil-fuels-environment</v>
      </c>
      <c r="C795" t="str">
        <f>IF(ISNUMBER(FIND(", vol",Articles_collection_modified!A795)), MID(Articles_collection_modified!A795, FIND(", vol", Articles_collection_modified!A795) + 5, FIND(",", Articles_collection_modified!A795, FIND(", vol", Articles_collection_modified!A795) + 5) - FIND(", vol", Articles_collection_modified!A795) - 5), MID(Articles_collection_modified!A795, FIND(",vol", Articles_collection_modified!A795) + 4, FIND(",", Articles_collection_modified!A795, FIND(",vol", Articles_collection_modified!A795) + 4) - FIND(",vol",Articles_collection_modified!A795) - 4))</f>
        <v>7</v>
      </c>
      <c r="D795" t="str">
        <f>IF(ISNUMBER(FIND(", 20", Articles_collection_modified!A795)), MID(Articles_collection_modified!A795, FIND(", 20", Articles_collection_modified!A795) + 2, FIND(",", Articles_collection_modified!A795, FIND(", 20", Articles_collection_modified!A795) + 2) - FIND(", 20", Articles_collection_modified!A795) - 2), MID(Articles_collection_modified!A795, FIND(",20", Articles_collection_modified!A795) + 1, FIND(",", Articles_collection_modified!A795, FIND(",20", Articles_collection_modified!A795) + 1) - FIND(",20", Articles_collection_modified!A795) - 1))</f>
        <v>2025-w04</v>
      </c>
      <c r="E795" t="str">
        <f t="shared" si="24"/>
        <v>2025</v>
      </c>
      <c r="F795" t="str">
        <f t="shared" si="25"/>
        <v>04</v>
      </c>
      <c r="G795" t="str" cm="1">
        <f t="array" ref="G795">_xlfn.TEXTJOIN(", ", TRUE, IF(ISNUMBER(SEARCH(Index!$A$8:$A$22, Articles_collection_modified!A795)), Index!$A$8:$A$22, ""))</f>
        <v>Sustainability</v>
      </c>
      <c r="H795" t="str" cm="1">
        <f t="array" ref="H795">IFERROR(INDEX(Index!$A$8:$A$22, MATCH(TRUE, ISNUMBER(SEARCH(Index!$A$8:$A$22, Articles_collection_modified!A795)), 0)), "")</f>
        <v>Sustainability</v>
      </c>
      <c r="I795" t="str" cm="1">
        <f t="array" ref="I795">IFERROR(INDEX(Index!$A$3:$A$5, MATCH(TRUE, ISNUMBER(SEARCH(Index!$A$3:$A$5, Articles_collection_modified!A795)), 0)), "")</f>
        <v>SEEP</v>
      </c>
      <c r="J795" t="str" cm="1">
        <f t="array" ref="J795">IFERROR(INDEX(Index!$A$25:$A$69, MATCH(TRUE, ISNUMBER(SEARCH(Index!$A$25:$A$69, Articles_collection_modified!A795)), 0)), "")</f>
        <v>geopolitics</v>
      </c>
      <c r="K795" t="str" cm="1">
        <f t="array" ref="K795">IFERROR(INDEX(Index!$C$3:$C$5, MATCH(TRUE, ISNUMBER(SEARCH(Index!$C$3:$C$5, Articles_collection_modified!A795)), 0)), "")</f>
        <v>H1</v>
      </c>
      <c r="L795" t="str" cm="1">
        <f t="array" ref="L795">_xlfn.TEXTJOIN(", ", TRUE, IF(ISNUMBER(SEARCH(Index!$C$8:$C$58, Articles_collection_modified!A795)), Index!$C$8:$C$58, ""))</f>
        <v>ES-2, NB-4</v>
      </c>
      <c r="M795" t="str" cm="1">
        <f t="array" ref="M795">_xlfn.TEXTJOIN(", ", TRUE, IFERROR(VLOOKUP(_xlfn.TEXTSPLIT(L795, ", "), Index!$C$8:$D$58, 2, FALSE), ""))</f>
        <v>Enhanced Emission Policy, Geopolitics &amp; Decoupling</v>
      </c>
      <c r="N795" t="str" cm="1">
        <f t="array" ref="N795">_xlfn.TEXTJOIN(", ", TRUE, _xlfn.UNIQUE(_xlfn.FILTERXML("&lt;t&gt;&lt;s&gt;" &amp; SUBSTITUTE(_xlfn.TEXTJOIN(", ", TRUE, _xlfn.UNIQUE(_xlfn._xlws.FILTER(IFERROR(VLOOKUP(LEFT(_xlfn.TEXTSPLIT(L795, ", "), FIND("-", _xlfn.TEXTSPLIT(L795, ", ")) - 1), Index!$F$8:$G$13, 2, FALSE), ""), IFERROR(VLOOKUP(LEFT(_xlfn.TEXTSPLIT(L795, ", "), FIND("-", _xlfn.TEXTSPLIT(L795, ", ")) - 1), Index!$F$8:$G$13, 2, FALSE), "") &lt;&gt; ""))), ", ", "&lt;/s&gt;&lt;s&gt;") &amp; "&lt;/s&gt;&lt;/t&gt;", "//s[normalize-space()]")))</f>
        <v>Ecological Sustainability, New Business</v>
      </c>
      <c r="O795" t="str" cm="1">
        <f t="array" ref="O795">IFERROR(INDEX(Index!$C$8:$C$58, MATCH(TRUE, ISNUMBER(SEARCH(Index!$C$8:$C$58, Articles_collection_modified!A795)), 0)), "")</f>
        <v>ES-2</v>
      </c>
      <c r="P795" t="str">
        <f>IFERROR(VLOOKUP(LEFT(O795, FIND("-", O795)-1), Index!$F$8:$G$13, 2, FALSE), "Not Found")</f>
        <v>Ecological Sustainability</v>
      </c>
      <c r="Q795" t="str">
        <f>IFERROR(VLOOKUP(O795, Index!$C$8:$D$58, 2, FALSE), "Not Found")</f>
        <v>Enhanced Emission Policy</v>
      </c>
    </row>
    <row r="796" spans="1:17" x14ac:dyDescent="0.3">
      <c r="A796" t="str">
        <f>LEFT(Articles_collection_modified!A796, FIND(",", Articles_collection_modified!A796) - 1)</f>
        <v>Brain-inspired nanotech points to a new era in electronics</v>
      </c>
      <c r="B796" t="str">
        <f>MID(Articles_collection_modified!A796, FIND(",", Articles_collection_modified!A796) + 1, FIND(",", Articles_collection_modified!A796, FIND(",", Articles_collection_modified!A796) + 1) - FIND(",", Articles_collection_modified!A796) - 1)</f>
        <v>https://www.sciencedaily.com/releases/2025/01/250109130028.htm</v>
      </c>
      <c r="C796" t="str">
        <f>IF(ISNUMBER(FIND(", vol",Articles_collection_modified!A796)), MID(Articles_collection_modified!A796, FIND(", vol", Articles_collection_modified!A796) + 5, FIND(",", Articles_collection_modified!A796, FIND(", vol", Articles_collection_modified!A796) + 5) - FIND(", vol", Articles_collection_modified!A796) - 5), MID(Articles_collection_modified!A796, FIND(",vol", Articles_collection_modified!A796) + 4, FIND(",", Articles_collection_modified!A796, FIND(",vol", Articles_collection_modified!A796) + 4) - FIND(",vol",Articles_collection_modified!A796) - 4))</f>
        <v>7</v>
      </c>
      <c r="D796" t="str">
        <f>IF(ISNUMBER(FIND(", 20", Articles_collection_modified!A796)), MID(Articles_collection_modified!A796, FIND(", 20", Articles_collection_modified!A796) + 2, FIND(",", Articles_collection_modified!A796, FIND(", 20", Articles_collection_modified!A796) + 2) - FIND(", 20", Articles_collection_modified!A796) - 2), MID(Articles_collection_modified!A796, FIND(",20", Articles_collection_modified!A796) + 1, FIND(",", Articles_collection_modified!A796, FIND(",20", Articles_collection_modified!A796) + 1) - FIND(",20", Articles_collection_modified!A796) - 1))</f>
        <v>2025-w02</v>
      </c>
      <c r="E796" t="str">
        <f t="shared" si="24"/>
        <v>2025</v>
      </c>
      <c r="F796" t="str">
        <f t="shared" si="25"/>
        <v>02</v>
      </c>
      <c r="G796" t="str" cm="1">
        <f t="array" ref="G796">_xlfn.TEXTJOIN(", ", TRUE, IF(ISNUMBER(SEARCH(Index!$A$8:$A$22, Articles_collection_modified!A796)), Index!$A$8:$A$22, ""))</f>
        <v>Electronics</v>
      </c>
      <c r="H796" t="str" cm="1">
        <f t="array" ref="H796">IFERROR(INDEX(Index!$A$8:$A$22, MATCH(TRUE, ISNUMBER(SEARCH(Index!$A$8:$A$22, Articles_collection_modified!A796)), 0)), "")</f>
        <v>Electronics</v>
      </c>
      <c r="I796" t="str" cm="1">
        <f t="array" ref="I796">IFERROR(INDEX(Index!$A$3:$A$5, MATCH(TRUE, ISNUMBER(SEARCH(Index!$A$3:$A$5, Articles_collection_modified!A796)), 0)), "")</f>
        <v>Technology</v>
      </c>
      <c r="J796" t="str" cm="1">
        <f t="array" ref="J796">IFERROR(INDEX(Index!$A$25:$A$69, MATCH(TRUE, ISNUMBER(SEARCH(Index!$A$25:$A$69, Articles_collection_modified!A796)), 0)), "")</f>
        <v>Research</v>
      </c>
      <c r="K796" t="str" cm="1">
        <f t="array" ref="K796">IFERROR(INDEX(Index!$C$3:$C$5, MATCH(TRUE, ISNUMBER(SEARCH(Index!$C$3:$C$5, Articles_collection_modified!A796)), 0)), "")</f>
        <v>H3</v>
      </c>
      <c r="L796" t="str" cm="1">
        <f t="array" ref="L796">_xlfn.TEXTJOIN(", ", TRUE, IF(ISNUMBER(SEARCH(Index!$C$8:$C$58, Articles_collection_modified!A796)), Index!$C$8:$C$58, ""))</f>
        <v>SD-8</v>
      </c>
      <c r="M796" t="str" cm="1">
        <f t="array" ref="M796">_xlfn.TEXTJOIN(", ", TRUE, IFERROR(VLOOKUP(_xlfn.TEXTSPLIT(L796, ", "), Index!$C$8:$D$58, 2, FALSE), ""))</f>
        <v>Advanced Computational Hardware</v>
      </c>
      <c r="N796" t="str" cm="1">
        <f t="array" ref="N796">_xlfn.TEXTJOIN(", ", TRUE, _xlfn.UNIQUE(_xlfn.FILTERXML("&lt;t&gt;&lt;s&gt;" &amp; SUBSTITUTE(_xlfn.TEXTJOIN(", ", TRUE, _xlfn.UNIQUE(_xlfn._xlws.FILTER(IFERROR(VLOOKUP(LEFT(_xlfn.TEXTSPLIT(L796, ", "), FIND("-", _xlfn.TEXTSPLIT(L796, ", ")) - 1), Index!$F$8:$G$13, 2, FALSE), ""), IFERROR(VLOOKUP(LEFT(_xlfn.TEXTSPLIT(L796, ", "), FIND("-", _xlfn.TEXTSPLIT(L796, ", ")) - 1), Index!$F$8:$G$13, 2, FALSE), "") &lt;&gt; ""))), ", ", "&lt;/s&gt;&lt;s&gt;") &amp; "&lt;/s&gt;&lt;/t&gt;", "//s[normalize-space()]")))</f>
        <v>Smart Data Usage</v>
      </c>
      <c r="O796" t="str" cm="1">
        <f t="array" ref="O796">IFERROR(INDEX(Index!$C$8:$C$58, MATCH(TRUE, ISNUMBER(SEARCH(Index!$C$8:$C$58, Articles_collection_modified!A796)), 0)), "")</f>
        <v>SD-8</v>
      </c>
      <c r="P796" t="str">
        <f>IFERROR(VLOOKUP(LEFT(O796, FIND("-", O796)-1), Index!$F$8:$G$13, 2, FALSE), "Not Found")</f>
        <v>Smart Data Usage</v>
      </c>
      <c r="Q796" t="str">
        <f>IFERROR(VLOOKUP(O796, Index!$C$8:$D$58, 2, FALSE), "Not Found")</f>
        <v>Advanced Computational Hardware</v>
      </c>
    </row>
    <row r="797" spans="1:17" x14ac:dyDescent="0.3">
      <c r="A797" t="str">
        <f>LEFT(Articles_collection_modified!A797, FIND(",", Articles_collection_modified!A797) - 1)</f>
        <v>How Robot Sensors Are Powering a USD 5 Billion Revolution by 2032 | RoboticsTomorrow</v>
      </c>
      <c r="B797" t="str">
        <f>MID(Articles_collection_modified!A797, FIND(",", Articles_collection_modified!A797) + 1, FIND(",", Articles_collection_modified!A797, FIND(",", Articles_collection_modified!A797) + 1) - FIND(",", Articles_collection_modified!A797) - 1)</f>
        <v>https://www.roboticstomorrow.com/story/2025/01/how-robot-sensors-are-powering-a-usd-5-billion-revolution-by-2032/23916/</v>
      </c>
      <c r="C797" t="str">
        <f>IF(ISNUMBER(FIND(", vol",Articles_collection_modified!A797)), MID(Articles_collection_modified!A797, FIND(", vol", Articles_collection_modified!A797) + 5, FIND(",", Articles_collection_modified!A797, FIND(", vol", Articles_collection_modified!A797) + 5) - FIND(", vol", Articles_collection_modified!A797) - 5), MID(Articles_collection_modified!A797, FIND(",vol", Articles_collection_modified!A797) + 4, FIND(",", Articles_collection_modified!A797, FIND(",vol", Articles_collection_modified!A797) + 4) - FIND(",vol",Articles_collection_modified!A797) - 4))</f>
        <v>7</v>
      </c>
      <c r="D797" t="str">
        <f>IF(ISNUMBER(FIND(", 20", Articles_collection_modified!A797)), MID(Articles_collection_modified!A797, FIND(", 20", Articles_collection_modified!A797) + 2, FIND(",", Articles_collection_modified!A797, FIND(", 20", Articles_collection_modified!A797) + 2) - FIND(", 20", Articles_collection_modified!A797) - 2), MID(Articles_collection_modified!A797, FIND(",20", Articles_collection_modified!A797) + 1, FIND(",", Articles_collection_modified!A797, FIND(",20", Articles_collection_modified!A797) + 1) - FIND(",20", Articles_collection_modified!A797) - 1))</f>
        <v>2025-w03</v>
      </c>
      <c r="E797" t="str">
        <f t="shared" si="24"/>
        <v>2025</v>
      </c>
      <c r="F797" t="str">
        <f t="shared" si="25"/>
        <v>03</v>
      </c>
      <c r="G797" t="str" cm="1">
        <f t="array" ref="G797">_xlfn.TEXTJOIN(", ", TRUE, IF(ISNUMBER(SEARCH(Index!$A$8:$A$22, Articles_collection_modified!A797)), Index!$A$8:$A$22, ""))</f>
        <v>Robotics, Sensors</v>
      </c>
      <c r="H797" t="str" cm="1">
        <f t="array" ref="H797">IFERROR(INDEX(Index!$A$8:$A$22, MATCH(TRUE, ISNUMBER(SEARCH(Index!$A$8:$A$22, Articles_collection_modified!A797)), 0)), "")</f>
        <v>Robotics</v>
      </c>
      <c r="I797" t="str" cm="1">
        <f t="array" ref="I797">IFERROR(INDEX(Index!$A$3:$A$5, MATCH(TRUE, ISNUMBER(SEARCH(Index!$A$3:$A$5, Articles_collection_modified!A797)), 0)), "")</f>
        <v>SEEP</v>
      </c>
      <c r="J797" t="str" cm="1">
        <f t="array" ref="J797">IFERROR(INDEX(Index!$A$25:$A$69, MATCH(TRUE, ISNUMBER(SEARCH(Index!$A$25:$A$69, Articles_collection_modified!A797)), 0)), "")</f>
        <v>market development</v>
      </c>
      <c r="K797" t="str" cm="1">
        <f t="array" ref="K797">IFERROR(INDEX(Index!$C$3:$C$5, MATCH(TRUE, ISNUMBER(SEARCH(Index!$C$3:$C$5, Articles_collection_modified!A797)), 0)), "")</f>
        <v>H3</v>
      </c>
      <c r="L797" t="str" cm="1">
        <f t="array" ref="L797">_xlfn.TEXTJOIN(", ", TRUE, IF(ISNUMBER(SEARCH(Index!$C$8:$C$58, Articles_collection_modified!A797)), Index!$C$8:$C$58, ""))</f>
        <v>IPr-2, SD-5</v>
      </c>
      <c r="M797" t="str" cm="1">
        <f t="array" ref="M797">_xlfn.TEXTJOIN(", ", TRUE, IFERROR(VLOOKUP(_xlfn.TEXTSPLIT(L797, ", "), Index!$C$8:$D$58, 2, FALSE), ""))</f>
        <v>Advanced Robotics, New Data Management Strategies</v>
      </c>
      <c r="N797" t="str" cm="1">
        <f t="array" ref="N797">_xlfn.TEXTJOIN(", ", TRUE, _xlfn.UNIQUE(_xlfn.FILTERXML("&lt;t&gt;&lt;s&gt;" &amp; SUBSTITUTE(_xlfn.TEXTJOIN(", ", TRUE, _xlfn.UNIQUE(_xlfn._xlws.FILTER(IFERROR(VLOOKUP(LEFT(_xlfn.TEXTSPLIT(L797, ", "), FIND("-", _xlfn.TEXTSPLIT(L797, ", ")) - 1), Index!$F$8:$G$13, 2, FALSE), ""), IFERROR(VLOOKUP(LEFT(_xlfn.TEXTSPLIT(L797, ", "), FIND("-", _xlfn.TEXTSPLIT(L797, ", ")) - 1), Index!$F$8:$G$13, 2, FALSE), "") &lt;&gt; ""))), ", ", "&lt;/s&gt;&lt;s&gt;") &amp; "&lt;/s&gt;&lt;/t&gt;", "//s[normalize-space()]")))</f>
        <v>Intelligent Production, Smart Data Usage</v>
      </c>
      <c r="O797" t="str" cm="1">
        <f t="array" ref="O797">IFERROR(INDEX(Index!$C$8:$C$58, MATCH(TRUE, ISNUMBER(SEARCH(Index!$C$8:$C$58, Articles_collection_modified!A797)), 0)), "")</f>
        <v>IPr-2</v>
      </c>
      <c r="P797" t="str">
        <f>IFERROR(VLOOKUP(LEFT(O797, FIND("-", O797)-1), Index!$F$8:$G$13, 2, FALSE), "Not Found")</f>
        <v>Intelligent Production</v>
      </c>
      <c r="Q797" t="str">
        <f>IFERROR(VLOOKUP(O797, Index!$C$8:$D$58, 2, FALSE), "Not Found")</f>
        <v>Advanced Robotics</v>
      </c>
    </row>
    <row r="798" spans="1:17" x14ac:dyDescent="0.3">
      <c r="A798" t="str">
        <f>LEFT(Articles_collection_modified!A798, FIND(",", Articles_collection_modified!A798) - 1)</f>
        <v>Decarbonizing brings economic gains says RBC Climate Action Institute - On-Site Magazine</v>
      </c>
      <c r="B798" t="str">
        <f>MID(Articles_collection_modified!A798, FIND(",", Articles_collection_modified!A798) + 1, FIND(",", Articles_collection_modified!A798, FIND(",", Articles_collection_modified!A798) + 1) - FIND(",", Articles_collection_modified!A798) - 1)</f>
        <v>https://www.on-sitemag.com/construction/decarbonizing-brings-economic-gains-says-rbc-climate-action-institute/1003984233/</v>
      </c>
      <c r="C798" t="str">
        <f>IF(ISNUMBER(FIND(", vol",Articles_collection_modified!A798)), MID(Articles_collection_modified!A798, FIND(", vol", Articles_collection_modified!A798) + 5, FIND(",", Articles_collection_modified!A798, FIND(", vol", Articles_collection_modified!A798) + 5) - FIND(", vol", Articles_collection_modified!A798) - 5), MID(Articles_collection_modified!A798, FIND(",vol", Articles_collection_modified!A798) + 4, FIND(",", Articles_collection_modified!A798, FIND(",vol", Articles_collection_modified!A798) + 4) - FIND(",vol",Articles_collection_modified!A798) - 4))</f>
        <v>7</v>
      </c>
      <c r="D798" t="str">
        <f>IF(ISNUMBER(FIND(", 20", Articles_collection_modified!A798)), MID(Articles_collection_modified!A798, FIND(", 20", Articles_collection_modified!A798) + 2, FIND(",", Articles_collection_modified!A798, FIND(", 20", Articles_collection_modified!A798) + 2) - FIND(", 20", Articles_collection_modified!A798) - 2), MID(Articles_collection_modified!A798, FIND(",20", Articles_collection_modified!A798) + 1, FIND(",", Articles_collection_modified!A798, FIND(",20", Articles_collection_modified!A798) + 1) - FIND(",20", Articles_collection_modified!A798) - 1))</f>
        <v>2025-w03</v>
      </c>
      <c r="E798" t="str">
        <f t="shared" si="24"/>
        <v>2025</v>
      </c>
      <c r="F798" t="str">
        <f t="shared" si="25"/>
        <v>03</v>
      </c>
      <c r="G798" t="str" cm="1">
        <f t="array" ref="G798">_xlfn.TEXTJOIN(", ", TRUE, IF(ISNUMBER(SEARCH(Index!$A$8:$A$22, Articles_collection_modified!A798)), Index!$A$8:$A$22, ""))</f>
        <v>Sustainability</v>
      </c>
      <c r="H798" t="str" cm="1">
        <f t="array" ref="H798">IFERROR(INDEX(Index!$A$8:$A$22, MATCH(TRUE, ISNUMBER(SEARCH(Index!$A$8:$A$22, Articles_collection_modified!A798)), 0)), "")</f>
        <v>Sustainability</v>
      </c>
      <c r="I798" t="str" cm="1">
        <f t="array" ref="I798">IFERROR(INDEX(Index!$A$3:$A$5, MATCH(TRUE, ISNUMBER(SEARCH(Index!$A$3:$A$5, Articles_collection_modified!A798)), 0)), "")</f>
        <v>SEEP</v>
      </c>
      <c r="J798" t="str" cm="1">
        <f t="array" ref="J798">IFERROR(INDEX(Index!$A$25:$A$69, MATCH(TRUE, ISNUMBER(SEARCH(Index!$A$25:$A$69, Articles_collection_modified!A798)), 0)), "")</f>
        <v>market development</v>
      </c>
      <c r="K798" t="str" cm="1">
        <f t="array" ref="K798">IFERROR(INDEX(Index!$C$3:$C$5, MATCH(TRUE, ISNUMBER(SEARCH(Index!$C$3:$C$5, Articles_collection_modified!A798)), 0)), "")</f>
        <v>H2</v>
      </c>
      <c r="L798" t="str" cm="1">
        <f t="array" ref="L798">_xlfn.TEXTJOIN(", ", TRUE, IF(ISNUMBER(SEARCH(Index!$C$8:$C$58, Articles_collection_modified!A798)), Index!$C$8:$C$58, ""))</f>
        <v>ES-2, ES-3, NB-6</v>
      </c>
      <c r="M798" t="str" cm="1">
        <f t="array" ref="M798">_xlfn.TEXTJOIN(", ", TRUE, IFERROR(VLOOKUP(_xlfn.TEXTSPLIT(L798, ", "), Index!$C$8:$D$58, 2, FALSE), ""))</f>
        <v>Enhanced Emission Policy, Sustainable Energy System, Green Energy System</v>
      </c>
      <c r="N798" t="str" cm="1">
        <f t="array" ref="N798">_xlfn.TEXTJOIN(", ", TRUE, _xlfn.UNIQUE(_xlfn.FILTERXML("&lt;t&gt;&lt;s&gt;" &amp; SUBSTITUTE(_xlfn.TEXTJOIN(", ", TRUE, _xlfn.UNIQUE(_xlfn._xlws.FILTER(IFERROR(VLOOKUP(LEFT(_xlfn.TEXTSPLIT(L798, ", "), FIND("-", _xlfn.TEXTSPLIT(L798, ", ")) - 1), Index!$F$8:$G$13, 2, FALSE), ""), IFERROR(VLOOKUP(LEFT(_xlfn.TEXTSPLIT(L798, ", "), FIND("-", _xlfn.TEXTSPLIT(L798, ", ")) - 1), Index!$F$8:$G$13, 2, FALSE), "") &lt;&gt; ""))), ", ", "&lt;/s&gt;&lt;s&gt;") &amp; "&lt;/s&gt;&lt;/t&gt;", "//s[normalize-space()]")))</f>
        <v>Ecological Sustainability, New Business</v>
      </c>
      <c r="O798" t="str" cm="1">
        <f t="array" ref="O798">IFERROR(INDEX(Index!$C$8:$C$58, MATCH(TRUE, ISNUMBER(SEARCH(Index!$C$8:$C$58, Articles_collection_modified!A798)), 0)), "")</f>
        <v>ES-2</v>
      </c>
      <c r="P798" t="str">
        <f>IFERROR(VLOOKUP(LEFT(O798, FIND("-", O798)-1), Index!$F$8:$G$13, 2, FALSE), "Not Found")</f>
        <v>Ecological Sustainability</v>
      </c>
      <c r="Q798" t="str">
        <f>IFERROR(VLOOKUP(O798, Index!$C$8:$D$58, 2, FALSE), "Not Found")</f>
        <v>Enhanced Emission Policy</v>
      </c>
    </row>
    <row r="799" spans="1:17" x14ac:dyDescent="0.3">
      <c r="A799" t="str">
        <f>LEFT(Articles_collection_modified!A799, FIND(",", Articles_collection_modified!A799) - 1)</f>
        <v>CES 2025 Spotlights Heavy Machinery Industry's Advancements in Electrification and Automation</v>
      </c>
      <c r="B799" t="str">
        <f>MID(Articles_collection_modified!A799, FIND(",", Articles_collection_modified!A799) + 1, FIND(",", Articles_collection_modified!A799, FIND(",", Articles_collection_modified!A799) + 1) - FIND(",", Articles_collection_modified!A799) - 1)</f>
        <v>https://www.powermotiontech.com/technologies/news/55253017/ces-2025-spotlights-heavy-machinery-industrys-advancements-in-electrification-and-automation</v>
      </c>
      <c r="C799" t="str">
        <f>IF(ISNUMBER(FIND(", vol",Articles_collection_modified!A799)), MID(Articles_collection_modified!A799, FIND(", vol", Articles_collection_modified!A799) + 5, FIND(",", Articles_collection_modified!A799, FIND(", vol", Articles_collection_modified!A799) + 5) - FIND(", vol", Articles_collection_modified!A799) - 5), MID(Articles_collection_modified!A799, FIND(",vol", Articles_collection_modified!A799) + 4, FIND(",", Articles_collection_modified!A799, FIND(",vol", Articles_collection_modified!A799) + 4) - FIND(",vol",Articles_collection_modified!A799) - 4))</f>
        <v>7</v>
      </c>
      <c r="D799" t="str">
        <f>IF(ISNUMBER(FIND(", 20", Articles_collection_modified!A799)), MID(Articles_collection_modified!A799, FIND(", 20", Articles_collection_modified!A799) + 2, FIND(",", Articles_collection_modified!A799, FIND(", 20", Articles_collection_modified!A799) + 2) - FIND(", 20", Articles_collection_modified!A799) - 2), MID(Articles_collection_modified!A799, FIND(",20", Articles_collection_modified!A799) + 1, FIND(",", Articles_collection_modified!A799, FIND(",20", Articles_collection_modified!A799) + 1) - FIND(",20", Articles_collection_modified!A799) - 1))</f>
        <v>2025-w03</v>
      </c>
      <c r="E799" t="str">
        <f t="shared" si="24"/>
        <v>2025</v>
      </c>
      <c r="F799" t="str">
        <f t="shared" si="25"/>
        <v>03</v>
      </c>
      <c r="G799" t="str" cm="1">
        <f t="array" ref="G799">_xlfn.TEXTJOIN(", ", TRUE, IF(ISNUMBER(SEARCH(Index!$A$8:$A$22, Articles_collection_modified!A799)), Index!$A$8:$A$22, ""))</f>
        <v>Electrification, Mobile</v>
      </c>
      <c r="H799" t="str" cm="1">
        <f t="array" ref="H799">IFERROR(INDEX(Index!$A$8:$A$22, MATCH(TRUE, ISNUMBER(SEARCH(Index!$A$8:$A$22, Articles_collection_modified!A799)), 0)), "")</f>
        <v>Electrification</v>
      </c>
      <c r="I799" t="str" cm="1">
        <f t="array" ref="I799">IFERROR(INDEX(Index!$A$3:$A$5, MATCH(TRUE, ISNUMBER(SEARCH(Index!$A$3:$A$5, Articles_collection_modified!A799)), 0)), "")</f>
        <v>SEEP</v>
      </c>
      <c r="J799" t="str" cm="1">
        <f t="array" ref="J799">IFERROR(INDEX(Index!$A$25:$A$69, MATCH(TRUE, ISNUMBER(SEARCH(Index!$A$25:$A$69, Articles_collection_modified!A799)), 0)), "")</f>
        <v>Automation</v>
      </c>
      <c r="K799" t="str" cm="1">
        <f t="array" ref="K799">IFERROR(INDEX(Index!$C$3:$C$5, MATCH(TRUE, ISNUMBER(SEARCH(Index!$C$3:$C$5, Articles_collection_modified!A799)), 0)), "")</f>
        <v>H2</v>
      </c>
      <c r="L799" t="str" cm="1">
        <f t="array" ref="L799">_xlfn.TEXTJOIN(", ", TRUE, IF(ISNUMBER(SEARCH(Index!$C$8:$C$58, Articles_collection_modified!A799)), Index!$C$8:$C$58, ""))</f>
        <v>ES-2</v>
      </c>
      <c r="M799" t="str" cm="1">
        <f t="array" ref="M799">_xlfn.TEXTJOIN(", ", TRUE, IFERROR(VLOOKUP(_xlfn.TEXTSPLIT(L799, ", "), Index!$C$8:$D$58, 2, FALSE), ""))</f>
        <v>Enhanced Emission Policy</v>
      </c>
      <c r="N799" t="str" cm="1">
        <f t="array" ref="N799">_xlfn.TEXTJOIN(", ", TRUE, _xlfn.UNIQUE(_xlfn.FILTERXML("&lt;t&gt;&lt;s&gt;" &amp; SUBSTITUTE(_xlfn.TEXTJOIN(", ", TRUE, _xlfn.UNIQUE(_xlfn._xlws.FILTER(IFERROR(VLOOKUP(LEFT(_xlfn.TEXTSPLIT(L799, ", "), FIND("-", _xlfn.TEXTSPLIT(L799, ", ")) - 1), Index!$F$8:$G$13, 2, FALSE), ""), IFERROR(VLOOKUP(LEFT(_xlfn.TEXTSPLIT(L799, ", "), FIND("-", _xlfn.TEXTSPLIT(L799, ", ")) - 1), Index!$F$8:$G$13, 2, FALSE), "") &lt;&gt; ""))), ", ", "&lt;/s&gt;&lt;s&gt;") &amp; "&lt;/s&gt;&lt;/t&gt;", "//s[normalize-space()]")))</f>
        <v>Ecological Sustainability</v>
      </c>
      <c r="O799" t="str" cm="1">
        <f t="array" ref="O799">IFERROR(INDEX(Index!$C$8:$C$58, MATCH(TRUE, ISNUMBER(SEARCH(Index!$C$8:$C$58, Articles_collection_modified!A799)), 0)), "")</f>
        <v>ES-2</v>
      </c>
      <c r="P799" t="str">
        <f>IFERROR(VLOOKUP(LEFT(O799, FIND("-", O799)-1), Index!$F$8:$G$13, 2, FALSE), "Not Found")</f>
        <v>Ecological Sustainability</v>
      </c>
      <c r="Q799" t="str">
        <f>IFERROR(VLOOKUP(O799, Index!$C$8:$D$58, 2, FALSE), "Not Found")</f>
        <v>Enhanced Emission Policy</v>
      </c>
    </row>
    <row r="800" spans="1:17" x14ac:dyDescent="0.3">
      <c r="A800" t="str">
        <f>LEFT(Articles_collection_modified!A800, FIND(",", Articles_collection_modified!A800) - 1)</f>
        <v>NFPA Collecting Input on Industrial Fluid Power Market Drivers</v>
      </c>
      <c r="B800" t="str">
        <f>MID(Articles_collection_modified!A800, FIND(",", Articles_collection_modified!A800) + 1, FIND(",", Articles_collection_modified!A800, FIND(",", Articles_collection_modified!A800) + 1) - FIND(",", Articles_collection_modified!A800) - 1)</f>
        <v>https://www.powermotiontech.com/pneumatics/news/55261481/national-fluid-power-association-nfpa-nfpa-collecting-input-on-industrial-fluid-power-market-drivers</v>
      </c>
      <c r="C800" t="str">
        <f>IF(ISNUMBER(FIND(", vol",Articles_collection_modified!A800)), MID(Articles_collection_modified!A800, FIND(", vol", Articles_collection_modified!A800) + 5, FIND(",", Articles_collection_modified!A800, FIND(", vol", Articles_collection_modified!A800) + 5) - FIND(", vol", Articles_collection_modified!A800) - 5), MID(Articles_collection_modified!A800, FIND(",vol", Articles_collection_modified!A800) + 4, FIND(",", Articles_collection_modified!A800, FIND(",vol", Articles_collection_modified!A800) + 4) - FIND(",vol",Articles_collection_modified!A800) - 4))</f>
        <v>7</v>
      </c>
      <c r="D800" t="str">
        <f>IF(ISNUMBER(FIND(", 20", Articles_collection_modified!A800)), MID(Articles_collection_modified!A800, FIND(", 20", Articles_collection_modified!A800) + 2, FIND(",", Articles_collection_modified!A800, FIND(", 20", Articles_collection_modified!A800) + 2) - FIND(", 20", Articles_collection_modified!A800) - 2), MID(Articles_collection_modified!A800, FIND(",20", Articles_collection_modified!A800) + 1, FIND(",", Articles_collection_modified!A800, FIND(",20", Articles_collection_modified!A800) + 1) - FIND(",20", Articles_collection_modified!A800) - 1))</f>
        <v>2025-w03</v>
      </c>
      <c r="E800" t="str">
        <f t="shared" si="24"/>
        <v>2025</v>
      </c>
      <c r="F800" t="str">
        <f t="shared" si="25"/>
        <v>03</v>
      </c>
      <c r="G800" t="str" cm="1">
        <f t="array" ref="G800">_xlfn.TEXTJOIN(", ", TRUE, IF(ISNUMBER(SEARCH(Index!$A$8:$A$22, Articles_collection_modified!A800)), Index!$A$8:$A$22, ""))</f>
        <v>Hydraulics</v>
      </c>
      <c r="H800" t="str" cm="1">
        <f t="array" ref="H800">IFERROR(INDEX(Index!$A$8:$A$22, MATCH(TRUE, ISNUMBER(SEARCH(Index!$A$8:$A$22, Articles_collection_modified!A800)), 0)), "")</f>
        <v>Hydraulics</v>
      </c>
      <c r="I800" t="str" cm="1">
        <f t="array" ref="I800">IFERROR(INDEX(Index!$A$3:$A$5, MATCH(TRUE, ISNUMBER(SEARCH(Index!$A$3:$A$5, Articles_collection_modified!A800)), 0)), "")</f>
        <v>Technology</v>
      </c>
      <c r="J800" t="str" cm="1">
        <f t="array" ref="J800">IFERROR(INDEX(Index!$A$25:$A$69, MATCH(TRUE, ISNUMBER(SEARCH(Index!$A$25:$A$69, Articles_collection_modified!A800)), 0)), "")</f>
        <v/>
      </c>
      <c r="K800" t="str" cm="1">
        <f t="array" ref="K800">IFERROR(INDEX(Index!$C$3:$C$5, MATCH(TRUE, ISNUMBER(SEARCH(Index!$C$3:$C$5, Articles_collection_modified!A800)), 0)), "")</f>
        <v>H2</v>
      </c>
      <c r="L800" t="str" cm="1">
        <f t="array" ref="L800">_xlfn.TEXTJOIN(", ", TRUE, IF(ISNUMBER(SEARCH(Index!$C$8:$C$58, Articles_collection_modified!A800)), Index!$C$8:$C$58, ""))</f>
        <v/>
      </c>
      <c r="M800" t="str" cm="1">
        <f t="array" ref="M800">_xlfn.TEXTJOIN(", ", TRUE, IFERROR(VLOOKUP(_xlfn.TEXTSPLIT(L800, ", "), Index!$C$8:$D$58, 2, FALSE), ""))</f>
        <v/>
      </c>
      <c r="N800" t="e" cm="1" vm="1">
        <f t="array" ref="N800">_xlfn.TEXTJOIN(", ", TRUE, _xlfn.UNIQUE(_xlfn.FILTERXML("&lt;t&gt;&lt;s&gt;" &amp; SUBSTITUTE(_xlfn.TEXTJOIN(", ", TRUE, _xlfn.UNIQUE(_xlfn._xlws.FILTER(IFERROR(VLOOKUP(LEFT(_xlfn.TEXTSPLIT(L800, ", "), FIND("-", _xlfn.TEXTSPLIT(L800, ", ")) - 1), Index!$F$8:$G$13, 2, FALSE), ""), IFERROR(VLOOKUP(LEFT(_xlfn.TEXTSPLIT(L800, ", "), FIND("-", _xlfn.TEXTSPLIT(L800, ", ")) - 1), Index!$F$8:$G$13, 2, FALSE), "") &lt;&gt; ""))), ", ", "&lt;/s&gt;&lt;s&gt;") &amp; "&lt;/s&gt;&lt;/t&gt;", "//s[normalize-space()]")))</f>
        <v>#VALUE!</v>
      </c>
      <c r="O800" t="str" cm="1">
        <f t="array" ref="O800">IFERROR(INDEX(Index!$C$8:$C$58, MATCH(TRUE, ISNUMBER(SEARCH(Index!$C$8:$C$58, Articles_collection_modified!A800)), 0)), "")</f>
        <v/>
      </c>
      <c r="P800" t="str">
        <f>IFERROR(VLOOKUP(LEFT(O800, FIND("-", O800)-1), Index!$F$8:$G$13, 2, FALSE), "Not Found")</f>
        <v>Not Found</v>
      </c>
      <c r="Q800" t="str">
        <f>IFERROR(VLOOKUP(O800, Index!$C$8:$D$58, 2, FALSE), "Not Found")</f>
        <v>Not Found</v>
      </c>
    </row>
    <row r="801" spans="1:17" x14ac:dyDescent="0.3">
      <c r="A801" t="str">
        <f>LEFT(Articles_collection_modified!A801, FIND(",", Articles_collection_modified!A801) - 1)</f>
        <v>FEATURE: Mission to the Moon - Electric &amp; Hybrid Vehicle Technology International</v>
      </c>
      <c r="B801" t="str">
        <f>MID(Articles_collection_modified!A801, FIND(",", Articles_collection_modified!A801) + 1, FIND(",", Articles_collection_modified!A801, FIND(",", Articles_collection_modified!A801) + 1) - FIND(",", Articles_collection_modified!A801) - 1)</f>
        <v>https://www.electrichybridvehicletechnology.com/features/feature-mission-to-the-moon.html</v>
      </c>
      <c r="C801" t="str">
        <f>IF(ISNUMBER(FIND(", vol",Articles_collection_modified!A801)), MID(Articles_collection_modified!A801, FIND(", vol", Articles_collection_modified!A801) + 5, FIND(",", Articles_collection_modified!A801, FIND(", vol", Articles_collection_modified!A801) + 5) - FIND(", vol", Articles_collection_modified!A801) - 5), MID(Articles_collection_modified!A801, FIND(",vol", Articles_collection_modified!A801) + 4, FIND(",", Articles_collection_modified!A801, FIND(",vol", Articles_collection_modified!A801) + 4) - FIND(",vol",Articles_collection_modified!A801) - 4))</f>
        <v>7</v>
      </c>
      <c r="D801" t="str">
        <f>IF(ISNUMBER(FIND(", 20", Articles_collection_modified!A801)), MID(Articles_collection_modified!A801, FIND(", 20", Articles_collection_modified!A801) + 2, FIND(",", Articles_collection_modified!A801, FIND(", 20", Articles_collection_modified!A801) + 2) - FIND(", 20", Articles_collection_modified!A801) - 2), MID(Articles_collection_modified!A801, FIND(",20", Articles_collection_modified!A801) + 1, FIND(",", Articles_collection_modified!A801, FIND(",20", Articles_collection_modified!A801) + 1) - FIND(",20", Articles_collection_modified!A801) - 1))</f>
        <v>2025-w04</v>
      </c>
      <c r="E801" t="str">
        <f t="shared" si="24"/>
        <v>2025</v>
      </c>
      <c r="F801" t="str">
        <f t="shared" si="25"/>
        <v>04</v>
      </c>
      <c r="G801" t="str" cm="1">
        <f t="array" ref="G801">_xlfn.TEXTJOIN(", ", TRUE, IF(ISNUMBER(SEARCH(Index!$A$8:$A$22, Articles_collection_modified!A801)), Index!$A$8:$A$22, ""))</f>
        <v>aviation &amp; space</v>
      </c>
      <c r="H801" t="str" cm="1">
        <f t="array" ref="H801">IFERROR(INDEX(Index!$A$8:$A$22, MATCH(TRUE, ISNUMBER(SEARCH(Index!$A$8:$A$22, Articles_collection_modified!A801)), 0)), "")</f>
        <v>aviation &amp; space</v>
      </c>
      <c r="I801" t="str" cm="1">
        <f t="array" ref="I801">IFERROR(INDEX(Index!$A$3:$A$5, MATCH(TRUE, ISNUMBER(SEARCH(Index!$A$3:$A$5, Articles_collection_modified!A801)), 0)), "")</f>
        <v>Technology</v>
      </c>
      <c r="J801" t="str" cm="1">
        <f t="array" ref="J801">IFERROR(INDEX(Index!$A$25:$A$69, MATCH(TRUE, ISNUMBER(SEARCH(Index!$A$25:$A$69, Articles_collection_modified!A801)), 0)), "")</f>
        <v>Research</v>
      </c>
      <c r="K801" t="str" cm="1">
        <f t="array" ref="K801">IFERROR(INDEX(Index!$C$3:$C$5, MATCH(TRUE, ISNUMBER(SEARCH(Index!$C$3:$C$5, Articles_collection_modified!A801)), 0)), "")</f>
        <v>H3</v>
      </c>
      <c r="L801" t="str" cm="1">
        <f t="array" ref="L801">_xlfn.TEXTJOIN(", ", TRUE, IF(ISNUMBER(SEARCH(Index!$C$8:$C$58, Articles_collection_modified!A801)), Index!$C$8:$C$58, ""))</f>
        <v>NB-1, NB-10</v>
      </c>
      <c r="M801" t="str" cm="1">
        <f t="array" ref="M801">_xlfn.TEXTJOIN(", ", TRUE, IFERROR(VLOOKUP(_xlfn.TEXTSPLIT(L801, ", "), Index!$C$8:$D$58, 2, FALSE), ""))</f>
        <v>Digital Platforms &amp; Marketplaces, Air &amp; Space</v>
      </c>
      <c r="N801" t="str" cm="1">
        <f t="array" ref="N801">_xlfn.TEXTJOIN(", ", TRUE, _xlfn.UNIQUE(_xlfn.FILTERXML("&lt;t&gt;&lt;s&gt;" &amp; SUBSTITUTE(_xlfn.TEXTJOIN(", ", TRUE, _xlfn.UNIQUE(_xlfn._xlws.FILTER(IFERROR(VLOOKUP(LEFT(_xlfn.TEXTSPLIT(L801, ", "), FIND("-", _xlfn.TEXTSPLIT(L801, ", ")) - 1), Index!$F$8:$G$13, 2, FALSE), ""), IFERROR(VLOOKUP(LEFT(_xlfn.TEXTSPLIT(L801, ", "), FIND("-", _xlfn.TEXTSPLIT(L801, ", ")) - 1), Index!$F$8:$G$13, 2, FALSE), "") &lt;&gt; ""))), ", ", "&lt;/s&gt;&lt;s&gt;") &amp; "&lt;/s&gt;&lt;/t&gt;", "//s[normalize-space()]")))</f>
        <v>New Business</v>
      </c>
      <c r="O801" t="str" cm="1">
        <f t="array" ref="O801">IFERROR(INDEX(Index!$C$8:$C$58, MATCH(TRUE, ISNUMBER(SEARCH(Index!$C$8:$C$58, Articles_collection_modified!A801)), 0)), "")</f>
        <v>NB-1</v>
      </c>
      <c r="P801" t="str">
        <f>IFERROR(VLOOKUP(LEFT(O801, FIND("-", O801)-1), Index!$F$8:$G$13, 2, FALSE), "Not Found")</f>
        <v>New Business</v>
      </c>
      <c r="Q801" t="str">
        <f>IFERROR(VLOOKUP(O801, Index!$C$8:$D$58, 2, FALSE), "Not Found")</f>
        <v>Digital Platforms &amp; Marketplaces</v>
      </c>
    </row>
    <row r="802" spans="1:17" x14ac:dyDescent="0.3">
      <c r="A802" t="str">
        <f>LEFT(Articles_collection_modified!A802, FIND(",", Articles_collection_modified!A802) - 1)</f>
        <v>CASE STUDY: CNH's agricultural design challenge 2025 | Industrial Vehicle Technology International</v>
      </c>
      <c r="B802" t="str">
        <f>MID(Articles_collection_modified!A802, FIND(",", Articles_collection_modified!A802) + 1, FIND(",", Articles_collection_modified!A802, FIND(",", Articles_collection_modified!A802) + 1) - FIND(",", Articles_collection_modified!A802) - 1)</f>
        <v>https://www.ivtinternational.com/ivt-concept/case-study-cnhs-agricultural-design-challenge-2025.html</v>
      </c>
      <c r="C802" t="str">
        <f>IF(ISNUMBER(FIND(", vol",Articles_collection_modified!A802)), MID(Articles_collection_modified!A802, FIND(", vol", Articles_collection_modified!A802) + 5, FIND(",", Articles_collection_modified!A802, FIND(", vol", Articles_collection_modified!A802) + 5) - FIND(", vol", Articles_collection_modified!A802) - 5), MID(Articles_collection_modified!A802, FIND(",vol", Articles_collection_modified!A802) + 4, FIND(",", Articles_collection_modified!A802, FIND(",vol", Articles_collection_modified!A802) + 4) - FIND(",vol",Articles_collection_modified!A802) - 4))</f>
        <v>7</v>
      </c>
      <c r="D802" t="str">
        <f>IF(ISNUMBER(FIND(", 20", Articles_collection_modified!A802)), MID(Articles_collection_modified!A802, FIND(", 20", Articles_collection_modified!A802) + 2, FIND(",", Articles_collection_modified!A802, FIND(", 20", Articles_collection_modified!A802) + 2) - FIND(", 20", Articles_collection_modified!A802) - 2), MID(Articles_collection_modified!A802, FIND(",20", Articles_collection_modified!A802) + 1, FIND(",", Articles_collection_modified!A802, FIND(",20", Articles_collection_modified!A802) + 1) - FIND(",20", Articles_collection_modified!A802) - 1))</f>
        <v>2025-w04</v>
      </c>
      <c r="E802" t="str">
        <f t="shared" si="24"/>
        <v>2025</v>
      </c>
      <c r="F802" t="str">
        <f t="shared" si="25"/>
        <v>04</v>
      </c>
      <c r="G802" t="str" cm="1">
        <f t="array" ref="G802">_xlfn.TEXTJOIN(", ", TRUE, IF(ISNUMBER(SEARCH(Index!$A$8:$A$22, Articles_collection_modified!A802)), Index!$A$8:$A$22, ""))</f>
        <v>Mobile</v>
      </c>
      <c r="H802" t="str" cm="1">
        <f t="array" ref="H802">IFERROR(INDEX(Index!$A$8:$A$22, MATCH(TRUE, ISNUMBER(SEARCH(Index!$A$8:$A$22, Articles_collection_modified!A802)), 0)), "")</f>
        <v>Mobile</v>
      </c>
      <c r="I802" t="str" cm="1">
        <f t="array" ref="I802">IFERROR(INDEX(Index!$A$3:$A$5, MATCH(TRUE, ISNUMBER(SEARCH(Index!$A$3:$A$5, Articles_collection_modified!A802)), 0)), "")</f>
        <v>Technology</v>
      </c>
      <c r="J802" t="str" cm="1">
        <f t="array" ref="J802">IFERROR(INDEX(Index!$A$25:$A$69, MATCH(TRUE, ISNUMBER(SEARCH(Index!$A$25:$A$69, Articles_collection_modified!A802)), 0)), "")</f>
        <v>Research</v>
      </c>
      <c r="K802" t="str" cm="1">
        <f t="array" ref="K802">IFERROR(INDEX(Index!$C$3:$C$5, MATCH(TRUE, ISNUMBER(SEARCH(Index!$C$3:$C$5, Articles_collection_modified!A802)), 0)), "")</f>
        <v>H3</v>
      </c>
      <c r="L802" t="str" cm="1">
        <f t="array" ref="L802">_xlfn.TEXTJOIN(", ", TRUE, IF(ISNUMBER(SEARCH(Index!$C$8:$C$58, Articles_collection_modified!A802)), Index!$C$8:$C$58, ""))</f>
        <v>HA-3, NB-7</v>
      </c>
      <c r="M802" t="str" cm="1">
        <f t="array" ref="M802">_xlfn.TEXTJOIN(", ", TRUE, IFERROR(VLOOKUP(_xlfn.TEXTSPLIT(L802, ", "), Index!$C$8:$D$58, 2, FALSE), ""))</f>
        <v>Smart Farming, Future Agriculture</v>
      </c>
      <c r="N802" t="str" cm="1">
        <f t="array" ref="N802">_xlfn.TEXTJOIN(", ", TRUE, _xlfn.UNIQUE(_xlfn.FILTERXML("&lt;t&gt;&lt;s&gt;" &amp; SUBSTITUTE(_xlfn.TEXTJOIN(", ", TRUE, _xlfn.UNIQUE(_xlfn._xlws.FILTER(IFERROR(VLOOKUP(LEFT(_xlfn.TEXTSPLIT(L802, ", "), FIND("-", _xlfn.TEXTSPLIT(L802, ", ")) - 1), Index!$F$8:$G$13, 2, FALSE), ""), IFERROR(VLOOKUP(LEFT(_xlfn.TEXTSPLIT(L802, ", "), FIND("-", _xlfn.TEXTSPLIT(L802, ", ")) - 1), Index!$F$8:$G$13, 2, FALSE), "") &lt;&gt; ""))), ", ", "&lt;/s&gt;&lt;s&gt;") &amp; "&lt;/s&gt;&lt;/t&gt;", "//s[normalize-space()]")))</f>
        <v>Hydraulic Applications Ecosystem, New Business</v>
      </c>
      <c r="O802" t="str" cm="1">
        <f t="array" ref="O802">IFERROR(INDEX(Index!$C$8:$C$58, MATCH(TRUE, ISNUMBER(SEARCH(Index!$C$8:$C$58, Articles_collection_modified!A802)), 0)), "")</f>
        <v>HA-3</v>
      </c>
      <c r="P802" t="str">
        <f>IFERROR(VLOOKUP(LEFT(O802, FIND("-", O802)-1), Index!$F$8:$G$13, 2, FALSE), "Not Found")</f>
        <v>Hydraulic Applications Ecosystem</v>
      </c>
      <c r="Q802" t="str">
        <f>IFERROR(VLOOKUP(O802, Index!$C$8:$D$58, 2, FALSE), "Not Found")</f>
        <v>Smart Farming</v>
      </c>
    </row>
    <row r="803" spans="1:17" x14ac:dyDescent="0.3">
      <c r="A803" t="str">
        <f>LEFT(Articles_collection_modified!A803, FIND(",", Articles_collection_modified!A803) - 1)</f>
        <v>GridRaster Inc. : A Revolution Driven by Robotics Automation and AI</v>
      </c>
      <c r="B803" t="str">
        <f>MID(Articles_collection_modified!A803, FIND(",", Articles_collection_modified!A803) + 1, FIND(",", Articles_collection_modified!A803, FIND(",", Articles_collection_modified!A803) + 1) - FIND(",", Articles_collection_modified!A803) - 1)</f>
        <v>https://www.mfg-outlook.com/manufacturing-software-technologies/gridraster-inc-a-revolution-driven-by-robotics-automation-and-ai</v>
      </c>
      <c r="C803" t="str">
        <f>IF(ISNUMBER(FIND(", vol",Articles_collection_modified!A803)), MID(Articles_collection_modified!A803, FIND(", vol", Articles_collection_modified!A803) + 5, FIND(",", Articles_collection_modified!A803, FIND(", vol", Articles_collection_modified!A803) + 5) - FIND(", vol", Articles_collection_modified!A803) - 5), MID(Articles_collection_modified!A803, FIND(",vol", Articles_collection_modified!A803) + 4, FIND(",", Articles_collection_modified!A803, FIND(",vol", Articles_collection_modified!A803) + 4) - FIND(",vol",Articles_collection_modified!A803) - 4))</f>
        <v>7</v>
      </c>
      <c r="D803" t="str">
        <f>IF(ISNUMBER(FIND(", 20", Articles_collection_modified!A803)), MID(Articles_collection_modified!A803, FIND(", 20", Articles_collection_modified!A803) + 2, FIND(",", Articles_collection_modified!A803, FIND(", 20", Articles_collection_modified!A803) + 2) - FIND(", 20", Articles_collection_modified!A803) - 2), MID(Articles_collection_modified!A803, FIND(",20", Articles_collection_modified!A803) + 1, FIND(",", Articles_collection_modified!A803, FIND(",20", Articles_collection_modified!A803) + 1) - FIND(",20", Articles_collection_modified!A803) - 1))</f>
        <v>2025-w04</v>
      </c>
      <c r="E803" t="str">
        <f t="shared" si="24"/>
        <v>2025</v>
      </c>
      <c r="F803" t="str">
        <f t="shared" si="25"/>
        <v>04</v>
      </c>
      <c r="G803" t="str" cm="1">
        <f t="array" ref="G803">_xlfn.TEXTJOIN(", ", TRUE, IF(ISNUMBER(SEARCH(Index!$A$8:$A$22, Articles_collection_modified!A803)), Index!$A$8:$A$22, ""))</f>
        <v>Robotics</v>
      </c>
      <c r="H803" t="str" cm="1">
        <f t="array" ref="H803">IFERROR(INDEX(Index!$A$8:$A$22, MATCH(TRUE, ISNUMBER(SEARCH(Index!$A$8:$A$22, Articles_collection_modified!A803)), 0)), "")</f>
        <v>Robotics</v>
      </c>
      <c r="I803" t="str" cm="1">
        <f t="array" ref="I803">IFERROR(INDEX(Index!$A$3:$A$5, MATCH(TRUE, ISNUMBER(SEARCH(Index!$A$3:$A$5, Articles_collection_modified!A803)), 0)), "")</f>
        <v>SEEP</v>
      </c>
      <c r="J803" t="str" cm="1">
        <f t="array" ref="J803">IFERROR(INDEX(Index!$A$25:$A$69, MATCH(TRUE, ISNUMBER(SEARCH(Index!$A$25:$A$69, Articles_collection_modified!A803)), 0)), "")</f>
        <v>market development</v>
      </c>
      <c r="K803" t="str" cm="1">
        <f t="array" ref="K803">IFERROR(INDEX(Index!$C$3:$C$5, MATCH(TRUE, ISNUMBER(SEARCH(Index!$C$3:$C$5, Articles_collection_modified!A803)), 0)), "")</f>
        <v>H1</v>
      </c>
      <c r="L803" t="str" cm="1">
        <f t="array" ref="L803">_xlfn.TEXTJOIN(", ", TRUE, IF(ISNUMBER(SEARCH(Index!$C$8:$C$58, Articles_collection_modified!A803)), Index!$C$8:$C$58, ""))</f>
        <v>IPr-2, IPr-3, SD-1, SD-2</v>
      </c>
      <c r="M803" t="str" cm="1">
        <f t="array" ref="M803">_xlfn.TEXTJOIN(", ", TRUE, IFERROR(VLOOKUP(_xlfn.TEXTSPLIT(L803, ", "), Index!$C$8:$D$58, 2, FALSE), ""))</f>
        <v>Advanced Robotics, Intelligent Worker Assistant, Immersive Technologies, Advanced AI Capabilities</v>
      </c>
      <c r="N803" t="str" cm="1">
        <f t="array" ref="N803">_xlfn.TEXTJOIN(", ", TRUE, _xlfn.UNIQUE(_xlfn.FILTERXML("&lt;t&gt;&lt;s&gt;" &amp; SUBSTITUTE(_xlfn.TEXTJOIN(", ", TRUE, _xlfn.UNIQUE(_xlfn._xlws.FILTER(IFERROR(VLOOKUP(LEFT(_xlfn.TEXTSPLIT(L803, ", "), FIND("-", _xlfn.TEXTSPLIT(L803, ", ")) - 1), Index!$F$8:$G$13, 2, FALSE), ""), IFERROR(VLOOKUP(LEFT(_xlfn.TEXTSPLIT(L803, ", "), FIND("-", _xlfn.TEXTSPLIT(L803, ", ")) - 1), Index!$F$8:$G$13, 2, FALSE), "") &lt;&gt; ""))), ", ", "&lt;/s&gt;&lt;s&gt;") &amp; "&lt;/s&gt;&lt;/t&gt;", "//s[normalize-space()]")))</f>
        <v>Intelligent Production, Smart Data Usage</v>
      </c>
      <c r="O803" t="str" cm="1">
        <f t="array" ref="O803">IFERROR(INDEX(Index!$C$8:$C$58, MATCH(TRUE, ISNUMBER(SEARCH(Index!$C$8:$C$58, Articles_collection_modified!A803)), 0)), "")</f>
        <v>IPr-2</v>
      </c>
      <c r="P803" t="str">
        <f>IFERROR(VLOOKUP(LEFT(O803, FIND("-", O803)-1), Index!$F$8:$G$13, 2, FALSE), "Not Found")</f>
        <v>Intelligent Production</v>
      </c>
      <c r="Q803" t="str">
        <f>IFERROR(VLOOKUP(O803, Index!$C$8:$D$58, 2, FALSE), "Not Found")</f>
        <v>Advanced Robotics</v>
      </c>
    </row>
    <row r="804" spans="1:17" x14ac:dyDescent="0.3">
      <c r="A804" t="str">
        <f>LEFT(Articles_collection_modified!A804, FIND(",", Articles_collection_modified!A804) - 1)</f>
        <v>Sanmar to build fully electric tug for Svitzer</v>
      </c>
      <c r="B804" t="str">
        <f>MID(Articles_collection_modified!A804, FIND(",", Articles_collection_modified!A804) + 1, FIND(",", Articles_collection_modified!A804, FIND(",", Articles_collection_modified!A804) + 1) - FIND(",", Articles_collection_modified!A804) - 1)</f>
        <v>https://www.ship-technology.com/news/sanmar-fully-electric-tug-svitzer/?cf-view</v>
      </c>
      <c r="C804" t="str">
        <f>IF(ISNUMBER(FIND(", vol",Articles_collection_modified!A804)), MID(Articles_collection_modified!A804, FIND(", vol", Articles_collection_modified!A804) + 5, FIND(",", Articles_collection_modified!A804, FIND(", vol", Articles_collection_modified!A804) + 5) - FIND(", vol", Articles_collection_modified!A804) - 5), MID(Articles_collection_modified!A804, FIND(",vol", Articles_collection_modified!A804) + 4, FIND(",", Articles_collection_modified!A804, FIND(",vol", Articles_collection_modified!A804) + 4) - FIND(",vol",Articles_collection_modified!A804) - 4))</f>
        <v>7</v>
      </c>
      <c r="D804" t="str">
        <f>IF(ISNUMBER(FIND(", 20", Articles_collection_modified!A804)), MID(Articles_collection_modified!A804, FIND(", 20", Articles_collection_modified!A804) + 2, FIND(",", Articles_collection_modified!A804, FIND(", 20", Articles_collection_modified!A804) + 2) - FIND(", 20", Articles_collection_modified!A804) - 2), MID(Articles_collection_modified!A804, FIND(",20", Articles_collection_modified!A804) + 1, FIND(",", Articles_collection_modified!A804, FIND(",20", Articles_collection_modified!A804) + 1) - FIND(",20", Articles_collection_modified!A804) - 1))</f>
        <v>2025-w04</v>
      </c>
      <c r="E804" t="str">
        <f t="shared" si="24"/>
        <v>2025</v>
      </c>
      <c r="F804" t="str">
        <f t="shared" si="25"/>
        <v>04</v>
      </c>
      <c r="G804" t="str" cm="1">
        <f t="array" ref="G804">_xlfn.TEXTJOIN(", ", TRUE, IF(ISNUMBER(SEARCH(Index!$A$8:$A$22, Articles_collection_modified!A804)), Index!$A$8:$A$22, ""))</f>
        <v>Maritime</v>
      </c>
      <c r="H804" t="str" cm="1">
        <f t="array" ref="H804">IFERROR(INDEX(Index!$A$8:$A$22, MATCH(TRUE, ISNUMBER(SEARCH(Index!$A$8:$A$22, Articles_collection_modified!A804)), 0)), "")</f>
        <v>Maritime</v>
      </c>
      <c r="I804" t="str" cm="1">
        <f t="array" ref="I804">IFERROR(INDEX(Index!$A$3:$A$5, MATCH(TRUE, ISNUMBER(SEARCH(Index!$A$3:$A$5, Articles_collection_modified!A804)), 0)), "")</f>
        <v>product release</v>
      </c>
      <c r="J804" t="str" cm="1">
        <f t="array" ref="J804">IFERROR(INDEX(Index!$A$25:$A$69, MATCH(TRUE, ISNUMBER(SEARCH(Index!$A$25:$A$69, Articles_collection_modified!A804)), 0)), "")</f>
        <v>System</v>
      </c>
      <c r="K804" t="str" cm="1">
        <f t="array" ref="K804">IFERROR(INDEX(Index!$C$3:$C$5, MATCH(TRUE, ISNUMBER(SEARCH(Index!$C$3:$C$5, Articles_collection_modified!A804)), 0)), "")</f>
        <v>H1</v>
      </c>
      <c r="L804" t="str" cm="1">
        <f t="array" ref="L804">_xlfn.TEXTJOIN(", ", TRUE, IF(ISNUMBER(SEARCH(Index!$C$8:$C$58, Articles_collection_modified!A804)), Index!$C$8:$C$58, ""))</f>
        <v>NB-8</v>
      </c>
      <c r="M804" t="str" cm="1">
        <f t="array" ref="M804">_xlfn.TEXTJOIN(", ", TRUE, IFERROR(VLOOKUP(_xlfn.TEXTSPLIT(L804, ", "), Index!$C$8:$D$58, 2, FALSE), ""))</f>
        <v>Sustainaible Maritime Applications</v>
      </c>
      <c r="N804" t="str" cm="1">
        <f t="array" ref="N804">_xlfn.TEXTJOIN(", ", TRUE, _xlfn.UNIQUE(_xlfn.FILTERXML("&lt;t&gt;&lt;s&gt;" &amp; SUBSTITUTE(_xlfn.TEXTJOIN(", ", TRUE, _xlfn.UNIQUE(_xlfn._xlws.FILTER(IFERROR(VLOOKUP(LEFT(_xlfn.TEXTSPLIT(L804, ", "), FIND("-", _xlfn.TEXTSPLIT(L804, ", ")) - 1), Index!$F$8:$G$13, 2, FALSE), ""), IFERROR(VLOOKUP(LEFT(_xlfn.TEXTSPLIT(L804, ", "), FIND("-", _xlfn.TEXTSPLIT(L804, ", ")) - 1), Index!$F$8:$G$13, 2, FALSE), "") &lt;&gt; ""))), ", ", "&lt;/s&gt;&lt;s&gt;") &amp; "&lt;/s&gt;&lt;/t&gt;", "//s[normalize-space()]")))</f>
        <v>New Business</v>
      </c>
      <c r="O804" t="str" cm="1">
        <f t="array" ref="O804">IFERROR(INDEX(Index!$C$8:$C$58, MATCH(TRUE, ISNUMBER(SEARCH(Index!$C$8:$C$58, Articles_collection_modified!A804)), 0)), "")</f>
        <v>NB-8</v>
      </c>
      <c r="P804" t="str">
        <f>IFERROR(VLOOKUP(LEFT(O804, FIND("-", O804)-1), Index!$F$8:$G$13, 2, FALSE), "Not Found")</f>
        <v>New Business</v>
      </c>
      <c r="Q804" t="str">
        <f>IFERROR(VLOOKUP(O804, Index!$C$8:$D$58, 2, FALSE), "Not Found")</f>
        <v>Sustainaible Maritime Applications</v>
      </c>
    </row>
    <row r="805" spans="1:17" x14ac:dyDescent="0.3">
      <c r="A805" t="str">
        <f>LEFT(Articles_collection_modified!A805, FIND(",", Articles_collection_modified!A805) - 1)</f>
        <v>NewTek Vented Linear Position Sensors Offer Accurate and Precise Measurement of Displacement in Hydraulic Cylinders - Fluid Power Journal</v>
      </c>
      <c r="B805" t="str">
        <f>MID(Articles_collection_modified!A805, FIND(",", Articles_collection_modified!A805) + 1, FIND(",", Articles_collection_modified!A805, FIND(",", Articles_collection_modified!A805) + 1) - FIND(",", Articles_collection_modified!A805) - 1)</f>
        <v>https://fluidpowerjournal.com/newtek-vented-linear-position-sensors-offer-accurate-and-precise-measurement-of-displacement-in-hydraulic-cylinders/</v>
      </c>
      <c r="C805" t="str">
        <f>IF(ISNUMBER(FIND(", vol",Articles_collection_modified!A805)), MID(Articles_collection_modified!A805, FIND(", vol", Articles_collection_modified!A805) + 5, FIND(",", Articles_collection_modified!A805, FIND(", vol", Articles_collection_modified!A805) + 5) - FIND(", vol", Articles_collection_modified!A805) - 5), MID(Articles_collection_modified!A805, FIND(",vol", Articles_collection_modified!A805) + 4, FIND(",", Articles_collection_modified!A805, FIND(",vol", Articles_collection_modified!A805) + 4) - FIND(",vol",Articles_collection_modified!A805) - 4))</f>
        <v>7</v>
      </c>
      <c r="D805" t="str">
        <f>IF(ISNUMBER(FIND(", 20", Articles_collection_modified!A805)), MID(Articles_collection_modified!A805, FIND(", 20", Articles_collection_modified!A805) + 2, FIND(",", Articles_collection_modified!A805, FIND(", 20", Articles_collection_modified!A805) + 2) - FIND(", 20", Articles_collection_modified!A805) - 2), MID(Articles_collection_modified!A805, FIND(",20", Articles_collection_modified!A805) + 1, FIND(",", Articles_collection_modified!A805, FIND(",20", Articles_collection_modified!A805) + 1) - FIND(",20", Articles_collection_modified!A805) - 1))</f>
        <v>2025-w04</v>
      </c>
      <c r="E805" t="str">
        <f t="shared" si="24"/>
        <v>2025</v>
      </c>
      <c r="F805" t="str">
        <f t="shared" si="25"/>
        <v>04</v>
      </c>
      <c r="G805" t="str" cm="1">
        <f t="array" ref="G805">_xlfn.TEXTJOIN(", ", TRUE, IF(ISNUMBER(SEARCH(Index!$A$8:$A$22, Articles_collection_modified!A805)), Index!$A$8:$A$22, ""))</f>
        <v>Sensors</v>
      </c>
      <c r="H805" t="str" cm="1">
        <f t="array" ref="H805">IFERROR(INDEX(Index!$A$8:$A$22, MATCH(TRUE, ISNUMBER(SEARCH(Index!$A$8:$A$22, Articles_collection_modified!A805)), 0)), "")</f>
        <v>Sensors</v>
      </c>
      <c r="I805" t="str" cm="1">
        <f t="array" ref="I805">IFERROR(INDEX(Index!$A$3:$A$5, MATCH(TRUE, ISNUMBER(SEARCH(Index!$A$3:$A$5, Articles_collection_modified!A805)), 0)), "")</f>
        <v>product release</v>
      </c>
      <c r="J805" t="str" cm="1">
        <f t="array" ref="J805">IFERROR(INDEX(Index!$A$25:$A$69, MATCH(TRUE, ISNUMBER(SEARCH(Index!$A$25:$A$69, Articles_collection_modified!A805)), 0)), "")</f>
        <v/>
      </c>
      <c r="K805" t="str" cm="1">
        <f t="array" ref="K805">IFERROR(INDEX(Index!$C$3:$C$5, MATCH(TRUE, ISNUMBER(SEARCH(Index!$C$3:$C$5, Articles_collection_modified!A805)), 0)), "")</f>
        <v>H1</v>
      </c>
      <c r="L805" t="str" cm="1">
        <f t="array" ref="L805">_xlfn.TEXTJOIN(", ", TRUE, IF(ISNUMBER(SEARCH(Index!$C$8:$C$58, Articles_collection_modified!A805)), Index!$C$8:$C$58, ""))</f>
        <v>SD-4</v>
      </c>
      <c r="M805" t="str" cm="1">
        <f t="array" ref="M805">_xlfn.TEXTJOIN(", ", TRUE, IFERROR(VLOOKUP(_xlfn.TEXTSPLIT(L805, ", "), Index!$C$8:$D$58, 2, FALSE), ""))</f>
        <v>Big Data Value Creation</v>
      </c>
      <c r="N805" t="str" cm="1">
        <f t="array" ref="N805">_xlfn.TEXTJOIN(", ", TRUE, _xlfn.UNIQUE(_xlfn.FILTERXML("&lt;t&gt;&lt;s&gt;" &amp; SUBSTITUTE(_xlfn.TEXTJOIN(", ", TRUE, _xlfn.UNIQUE(_xlfn._xlws.FILTER(IFERROR(VLOOKUP(LEFT(_xlfn.TEXTSPLIT(L805, ", "), FIND("-", _xlfn.TEXTSPLIT(L805, ", ")) - 1), Index!$F$8:$G$13, 2, FALSE), ""), IFERROR(VLOOKUP(LEFT(_xlfn.TEXTSPLIT(L805, ", "), FIND("-", _xlfn.TEXTSPLIT(L805, ", ")) - 1), Index!$F$8:$G$13, 2, FALSE), "") &lt;&gt; ""))), ", ", "&lt;/s&gt;&lt;s&gt;") &amp; "&lt;/s&gt;&lt;/t&gt;", "//s[normalize-space()]")))</f>
        <v>Smart Data Usage</v>
      </c>
      <c r="O805" t="str" cm="1">
        <f t="array" ref="O805">IFERROR(INDEX(Index!$C$8:$C$58, MATCH(TRUE, ISNUMBER(SEARCH(Index!$C$8:$C$58, Articles_collection_modified!A805)), 0)), "")</f>
        <v>SD-4</v>
      </c>
      <c r="P805" t="str">
        <f>IFERROR(VLOOKUP(LEFT(O805, FIND("-", O805)-1), Index!$F$8:$G$13, 2, FALSE), "Not Found")</f>
        <v>Smart Data Usage</v>
      </c>
      <c r="Q805" t="str">
        <f>IFERROR(VLOOKUP(O805, Index!$C$8:$D$58, 2, FALSE), "Not Found")</f>
        <v>Big Data Value Creation</v>
      </c>
    </row>
    <row r="806" spans="1:17" x14ac:dyDescent="0.3">
      <c r="A806" t="str">
        <f>LEFT(Articles_collection_modified!A806, FIND(",", Articles_collection_modified!A806) - 1)</f>
        <v>Loft Orbital lands a fresh $170M after logging over $500M of bookings | TechCrunch</v>
      </c>
      <c r="B806" t="str">
        <f>MID(Articles_collection_modified!A806, FIND(",", Articles_collection_modified!A806) + 1, FIND(",", Articles_collection_modified!A806, FIND(",", Articles_collection_modified!A806) + 1) - FIND(",", Articles_collection_modified!A806) - 1)</f>
        <v>https://techcrunch.com/2025/01/15/loft-orbital-lands-a-fresh-170-million-after-logging-over-500-million-of-bookings/</v>
      </c>
      <c r="C806" t="str">
        <f>IF(ISNUMBER(FIND(", vol",Articles_collection_modified!A806)), MID(Articles_collection_modified!A806, FIND(", vol", Articles_collection_modified!A806) + 5, FIND(",", Articles_collection_modified!A806, FIND(", vol", Articles_collection_modified!A806) + 5) - FIND(", vol", Articles_collection_modified!A806) - 5), MID(Articles_collection_modified!A806, FIND(",vol", Articles_collection_modified!A806) + 4, FIND(",", Articles_collection_modified!A806, FIND(",vol", Articles_collection_modified!A806) + 4) - FIND(",vol",Articles_collection_modified!A806) - 4))</f>
        <v>7</v>
      </c>
      <c r="D806" t="str">
        <f>IF(ISNUMBER(FIND(", 20", Articles_collection_modified!A806)), MID(Articles_collection_modified!A806, FIND(", 20", Articles_collection_modified!A806) + 2, FIND(",", Articles_collection_modified!A806, FIND(", 20", Articles_collection_modified!A806) + 2) - FIND(", 20", Articles_collection_modified!A806) - 2), MID(Articles_collection_modified!A806, FIND(",20", Articles_collection_modified!A806) + 1, FIND(",", Articles_collection_modified!A806, FIND(",20", Articles_collection_modified!A806) + 1) - FIND(",20", Articles_collection_modified!A806) - 1))</f>
        <v>2025-w03</v>
      </c>
      <c r="E806" t="str">
        <f t="shared" si="24"/>
        <v>2025</v>
      </c>
      <c r="F806" t="str">
        <f t="shared" si="25"/>
        <v>03</v>
      </c>
      <c r="G806" t="str" cm="1">
        <f t="array" ref="G806">_xlfn.TEXTJOIN(", ", TRUE, IF(ISNUMBER(SEARCH(Index!$A$8:$A$22, Articles_collection_modified!A806)), Index!$A$8:$A$22, ""))</f>
        <v>aviation &amp; space</v>
      </c>
      <c r="H806" t="str" cm="1">
        <f t="array" ref="H806">IFERROR(INDEX(Index!$A$8:$A$22, MATCH(TRUE, ISNUMBER(SEARCH(Index!$A$8:$A$22, Articles_collection_modified!A806)), 0)), "")</f>
        <v>aviation &amp; space</v>
      </c>
      <c r="I806" t="str" cm="1">
        <f t="array" ref="I806">IFERROR(INDEX(Index!$A$3:$A$5, MATCH(TRUE, ISNUMBER(SEARCH(Index!$A$3:$A$5, Articles_collection_modified!A806)), 0)), "")</f>
        <v>SEEP</v>
      </c>
      <c r="J806" t="str" cm="1">
        <f t="array" ref="J806">IFERROR(INDEX(Index!$A$25:$A$69, MATCH(TRUE, ISNUMBER(SEARCH(Index!$A$25:$A$69, Articles_collection_modified!A806)), 0)), "")</f>
        <v>investment</v>
      </c>
      <c r="K806" t="str" cm="1">
        <f t="array" ref="K806">IFERROR(INDEX(Index!$C$3:$C$5, MATCH(TRUE, ISNUMBER(SEARCH(Index!$C$3:$C$5, Articles_collection_modified!A806)), 0)), "")</f>
        <v>H3</v>
      </c>
      <c r="L806" t="str" cm="1">
        <f t="array" ref="L806">_xlfn.TEXTJOIN(", ", TRUE, IF(ISNUMBER(SEARCH(Index!$C$8:$C$58, Articles_collection_modified!A806)), Index!$C$8:$C$58, ""))</f>
        <v>NB-1, NB-10</v>
      </c>
      <c r="M806" t="str" cm="1">
        <f t="array" ref="M806">_xlfn.TEXTJOIN(", ", TRUE, IFERROR(VLOOKUP(_xlfn.TEXTSPLIT(L806, ", "), Index!$C$8:$D$58, 2, FALSE), ""))</f>
        <v>Digital Platforms &amp; Marketplaces, Air &amp; Space</v>
      </c>
      <c r="N806" t="str" cm="1">
        <f t="array" ref="N806">_xlfn.TEXTJOIN(", ", TRUE, _xlfn.UNIQUE(_xlfn.FILTERXML("&lt;t&gt;&lt;s&gt;" &amp; SUBSTITUTE(_xlfn.TEXTJOIN(", ", TRUE, _xlfn.UNIQUE(_xlfn._xlws.FILTER(IFERROR(VLOOKUP(LEFT(_xlfn.TEXTSPLIT(L806, ", "), FIND("-", _xlfn.TEXTSPLIT(L806, ", ")) - 1), Index!$F$8:$G$13, 2, FALSE), ""), IFERROR(VLOOKUP(LEFT(_xlfn.TEXTSPLIT(L806, ", "), FIND("-", _xlfn.TEXTSPLIT(L806, ", ")) - 1), Index!$F$8:$G$13, 2, FALSE), "") &lt;&gt; ""))), ", ", "&lt;/s&gt;&lt;s&gt;") &amp; "&lt;/s&gt;&lt;/t&gt;", "//s[normalize-space()]")))</f>
        <v>New Business</v>
      </c>
      <c r="O806" t="str" cm="1">
        <f t="array" ref="O806">IFERROR(INDEX(Index!$C$8:$C$58, MATCH(TRUE, ISNUMBER(SEARCH(Index!$C$8:$C$58, Articles_collection_modified!A806)), 0)), "")</f>
        <v>NB-1</v>
      </c>
      <c r="P806" t="str">
        <f>IFERROR(VLOOKUP(LEFT(O806, FIND("-", O806)-1), Index!$F$8:$G$13, 2, FALSE), "Not Found")</f>
        <v>New Business</v>
      </c>
      <c r="Q806" t="str">
        <f>IFERROR(VLOOKUP(O806, Index!$C$8:$D$58, 2, FALSE), "Not Found")</f>
        <v>Digital Platforms &amp; Marketplaces</v>
      </c>
    </row>
    <row r="807" spans="1:17" x14ac:dyDescent="0.3">
      <c r="A807" t="str">
        <f>LEFT(Articles_collection_modified!A807, FIND(",", Articles_collection_modified!A807) - 1)</f>
        <v>Bezosâ€™ Blue Origin successfully launches SpaceX rival</v>
      </c>
      <c r="B807" t="str">
        <f>MID(Articles_collection_modified!A807, FIND(",", Articles_collection_modified!A807) + 1, FIND(",", Articles_collection_modified!A807, FIND(",", Articles_collection_modified!A807) + 1) - FIND(",", Articles_collection_modified!A807) - 1)</f>
        <v>https://www.theverge.com/2025/1/16/24342567/blue-origin-launch-sucessful</v>
      </c>
      <c r="C807" t="str">
        <f>IF(ISNUMBER(FIND(", vol",Articles_collection_modified!A807)), MID(Articles_collection_modified!A807, FIND(", vol", Articles_collection_modified!A807) + 5, FIND(",", Articles_collection_modified!A807, FIND(", vol", Articles_collection_modified!A807) + 5) - FIND(", vol", Articles_collection_modified!A807) - 5), MID(Articles_collection_modified!A807, FIND(",vol", Articles_collection_modified!A807) + 4, FIND(",", Articles_collection_modified!A807, FIND(",vol", Articles_collection_modified!A807) + 4) - FIND(",vol",Articles_collection_modified!A807) - 4))</f>
        <v>7</v>
      </c>
      <c r="D807" t="str">
        <f>IF(ISNUMBER(FIND(", 20", Articles_collection_modified!A807)), MID(Articles_collection_modified!A807, FIND(", 20", Articles_collection_modified!A807) + 2, FIND(",", Articles_collection_modified!A807, FIND(", 20", Articles_collection_modified!A807) + 2) - FIND(", 20", Articles_collection_modified!A807) - 2), MID(Articles_collection_modified!A807, FIND(",20", Articles_collection_modified!A807) + 1, FIND(",", Articles_collection_modified!A807, FIND(",20", Articles_collection_modified!A807) + 1) - FIND(",20", Articles_collection_modified!A807) - 1))</f>
        <v>2025-w03</v>
      </c>
      <c r="E807" t="str">
        <f t="shared" si="24"/>
        <v>2025</v>
      </c>
      <c r="F807" t="str">
        <f t="shared" si="25"/>
        <v>03</v>
      </c>
      <c r="G807" t="str" cm="1">
        <f t="array" ref="G807">_xlfn.TEXTJOIN(", ", TRUE, IF(ISNUMBER(SEARCH(Index!$A$8:$A$22, Articles_collection_modified!A807)), Index!$A$8:$A$22, ""))</f>
        <v>aviation &amp; space</v>
      </c>
      <c r="H807" t="str" cm="1">
        <f t="array" ref="H807">IFERROR(INDEX(Index!$A$8:$A$22, MATCH(TRUE, ISNUMBER(SEARCH(Index!$A$8:$A$22, Articles_collection_modified!A807)), 0)), "")</f>
        <v>aviation &amp; space</v>
      </c>
      <c r="I807" t="str" cm="1">
        <f t="array" ref="I807">IFERROR(INDEX(Index!$A$3:$A$5, MATCH(TRUE, ISNUMBER(SEARCH(Index!$A$3:$A$5, Articles_collection_modified!A807)), 0)), "")</f>
        <v>SEEP</v>
      </c>
      <c r="J807" t="str" cm="1">
        <f t="array" ref="J807">IFERROR(INDEX(Index!$A$25:$A$69, MATCH(TRUE, ISNUMBER(SEARCH(Index!$A$25:$A$69, Articles_collection_modified!A807)), 0)), "")</f>
        <v>market development</v>
      </c>
      <c r="K807" t="str" cm="1">
        <f t="array" ref="K807">IFERROR(INDEX(Index!$C$3:$C$5, MATCH(TRUE, ISNUMBER(SEARCH(Index!$C$3:$C$5, Articles_collection_modified!A807)), 0)), "")</f>
        <v>H2</v>
      </c>
      <c r="L807" t="str" cm="1">
        <f t="array" ref="L807">_xlfn.TEXTJOIN(", ", TRUE, IF(ISNUMBER(SEARCH(Index!$C$8:$C$58, Articles_collection_modified!A807)), Index!$C$8:$C$58, ""))</f>
        <v>NB-1, NB-10</v>
      </c>
      <c r="M807" t="str" cm="1">
        <f t="array" ref="M807">_xlfn.TEXTJOIN(", ", TRUE, IFERROR(VLOOKUP(_xlfn.TEXTSPLIT(L807, ", "), Index!$C$8:$D$58, 2, FALSE), ""))</f>
        <v>Digital Platforms &amp; Marketplaces, Air &amp; Space</v>
      </c>
      <c r="N807" t="str" cm="1">
        <f t="array" ref="N807">_xlfn.TEXTJOIN(", ", TRUE, _xlfn.UNIQUE(_xlfn.FILTERXML("&lt;t&gt;&lt;s&gt;" &amp; SUBSTITUTE(_xlfn.TEXTJOIN(", ", TRUE, _xlfn.UNIQUE(_xlfn._xlws.FILTER(IFERROR(VLOOKUP(LEFT(_xlfn.TEXTSPLIT(L807, ", "), FIND("-", _xlfn.TEXTSPLIT(L807, ", ")) - 1), Index!$F$8:$G$13, 2, FALSE), ""), IFERROR(VLOOKUP(LEFT(_xlfn.TEXTSPLIT(L807, ", "), FIND("-", _xlfn.TEXTSPLIT(L807, ", ")) - 1), Index!$F$8:$G$13, 2, FALSE), "") &lt;&gt; ""))), ", ", "&lt;/s&gt;&lt;s&gt;") &amp; "&lt;/s&gt;&lt;/t&gt;", "//s[normalize-space()]")))</f>
        <v>New Business</v>
      </c>
      <c r="O807" t="str" cm="1">
        <f t="array" ref="O807">IFERROR(INDEX(Index!$C$8:$C$58, MATCH(TRUE, ISNUMBER(SEARCH(Index!$C$8:$C$58, Articles_collection_modified!A807)), 0)), "")</f>
        <v>NB-1</v>
      </c>
      <c r="P807" t="str">
        <f>IFERROR(VLOOKUP(LEFT(O807, FIND("-", O807)-1), Index!$F$8:$G$13, 2, FALSE), "Not Found")</f>
        <v>New Business</v>
      </c>
      <c r="Q807" t="str">
        <f>IFERROR(VLOOKUP(O807, Index!$C$8:$D$58, 2, FALSE), "Not Found")</f>
        <v>Digital Platforms &amp; Marketplaces</v>
      </c>
    </row>
    <row r="808" spans="1:17" x14ac:dyDescent="0.3">
      <c r="A808" t="str">
        <f>LEFT(Articles_collection_modified!A808, FIND(",", Articles_collection_modified!A808) - 1)</f>
        <v>E2 Systems' Material Placer Solution Serves Practical Need : CEG</v>
      </c>
      <c r="B808" t="str">
        <f>MID(Articles_collection_modified!A808, FIND(",", Articles_collection_modified!A808) + 1, FIND(",", Articles_collection_modified!A808, FIND(",", Articles_collection_modified!A808) + 1) - FIND(",", Articles_collection_modified!A808) - 1)</f>
        <v>https://www.constructionequipmentguide.com/e2-systems-material-placer-solution-serves-practical-need/67002</v>
      </c>
      <c r="C808" t="str">
        <f>IF(ISNUMBER(FIND(", vol",Articles_collection_modified!A808)), MID(Articles_collection_modified!A808, FIND(", vol", Articles_collection_modified!A808) + 5, FIND(",", Articles_collection_modified!A808, FIND(", vol", Articles_collection_modified!A808) + 5) - FIND(", vol", Articles_collection_modified!A808) - 5), MID(Articles_collection_modified!A808, FIND(",vol", Articles_collection_modified!A808) + 4, FIND(",", Articles_collection_modified!A808, FIND(",vol", Articles_collection_modified!A808) + 4) - FIND(",vol",Articles_collection_modified!A808) - 4))</f>
        <v>7</v>
      </c>
      <c r="D808" t="str">
        <f>IF(ISNUMBER(FIND(", 20", Articles_collection_modified!A808)), MID(Articles_collection_modified!A808, FIND(", 20", Articles_collection_modified!A808) + 2, FIND(",", Articles_collection_modified!A808, FIND(", 20", Articles_collection_modified!A808) + 2) - FIND(", 20", Articles_collection_modified!A808) - 2), MID(Articles_collection_modified!A808, FIND(",20", Articles_collection_modified!A808) + 1, FIND(",", Articles_collection_modified!A808, FIND(",20", Articles_collection_modified!A808) + 1) - FIND(",20", Articles_collection_modified!A808) - 1))</f>
        <v>2025-w03</v>
      </c>
      <c r="E808" t="str">
        <f t="shared" si="24"/>
        <v>2025</v>
      </c>
      <c r="F808" t="str">
        <f t="shared" si="25"/>
        <v>03</v>
      </c>
      <c r="G808" t="str" cm="1">
        <f t="array" ref="G808">_xlfn.TEXTJOIN(", ", TRUE, IF(ISNUMBER(SEARCH(Index!$A$8:$A$22, Articles_collection_modified!A808)), Index!$A$8:$A$22, ""))</f>
        <v>Mobile</v>
      </c>
      <c r="H808" t="str" cm="1">
        <f t="array" ref="H808">IFERROR(INDEX(Index!$A$8:$A$22, MATCH(TRUE, ISNUMBER(SEARCH(Index!$A$8:$A$22, Articles_collection_modified!A808)), 0)), "")</f>
        <v>Mobile</v>
      </c>
      <c r="I808" t="str" cm="1">
        <f t="array" ref="I808">IFERROR(INDEX(Index!$A$3:$A$5, MATCH(TRUE, ISNUMBER(SEARCH(Index!$A$3:$A$5, Articles_collection_modified!A808)), 0)), "")</f>
        <v>product release</v>
      </c>
      <c r="J808" t="str" cm="1">
        <f t="array" ref="J808">IFERROR(INDEX(Index!$A$25:$A$69, MATCH(TRUE, ISNUMBER(SEARCH(Index!$A$25:$A$69, Articles_collection_modified!A808)), 0)), "")</f>
        <v>System</v>
      </c>
      <c r="K808" t="str" cm="1">
        <f t="array" ref="K808">IFERROR(INDEX(Index!$C$3:$C$5, MATCH(TRUE, ISNUMBER(SEARCH(Index!$C$3:$C$5, Articles_collection_modified!A808)), 0)), "")</f>
        <v>H1</v>
      </c>
      <c r="L808" t="str" cm="1">
        <f t="array" ref="L808">_xlfn.TEXTJOIN(", ", TRUE, IF(ISNUMBER(SEARCH(Index!$C$8:$C$58, Articles_collection_modified!A808)), Index!$C$8:$C$58, ""))</f>
        <v>HA-1</v>
      </c>
      <c r="M808" t="str" cm="1">
        <f t="array" ref="M808">_xlfn.TEXTJOIN(", ", TRUE, IFERROR(VLOOKUP(_xlfn.TEXTSPLIT(L808, ", "), Index!$C$8:$D$58, 2, FALSE), ""))</f>
        <v>Green &amp; Connected Construction site</v>
      </c>
      <c r="N808" t="str" cm="1">
        <f t="array" ref="N808">_xlfn.TEXTJOIN(", ", TRUE, _xlfn.UNIQUE(_xlfn.FILTERXML("&lt;t&gt;&lt;s&gt;" &amp; SUBSTITUTE(_xlfn.TEXTJOIN(", ", TRUE, _xlfn.UNIQUE(_xlfn._xlws.FILTER(IFERROR(VLOOKUP(LEFT(_xlfn.TEXTSPLIT(L808, ", "), FIND("-", _xlfn.TEXTSPLIT(L808, ", ")) - 1), Index!$F$8:$G$13, 2, FALSE), ""), IFERROR(VLOOKUP(LEFT(_xlfn.TEXTSPLIT(L808, ", "), FIND("-", _xlfn.TEXTSPLIT(L808, ", ")) - 1), Index!$F$8:$G$13, 2, FALSE), "") &lt;&gt; ""))), ", ", "&lt;/s&gt;&lt;s&gt;") &amp; "&lt;/s&gt;&lt;/t&gt;", "//s[normalize-space()]")))</f>
        <v>Hydraulic Applications Ecosystem</v>
      </c>
      <c r="O808" t="str" cm="1">
        <f t="array" ref="O808">IFERROR(INDEX(Index!$C$8:$C$58, MATCH(TRUE, ISNUMBER(SEARCH(Index!$C$8:$C$58, Articles_collection_modified!A808)), 0)), "")</f>
        <v>HA-1</v>
      </c>
      <c r="P808" t="str">
        <f>IFERROR(VLOOKUP(LEFT(O808, FIND("-", O808)-1), Index!$F$8:$G$13, 2, FALSE), "Not Found")</f>
        <v>Hydraulic Applications Ecosystem</v>
      </c>
      <c r="Q808" t="str">
        <f>IFERROR(VLOOKUP(O808, Index!$C$8:$D$58, 2, FALSE), "Not Found")</f>
        <v>Green &amp; Connected Construction site</v>
      </c>
    </row>
    <row r="809" spans="1:17" x14ac:dyDescent="0.3">
      <c r="A809" t="str">
        <f>LEFT(Articles_collection_modified!A809, FIND(",", Articles_collection_modified!A809) - 1)</f>
        <v>Neura raises â‚¬120m to propel cognitive and humanoid robotics - Drives&amp;Controls</v>
      </c>
      <c r="B809" t="str">
        <f>MID(Articles_collection_modified!A809, FIND(",", Articles_collection_modified!A809) + 1, FIND(",", Articles_collection_modified!A809, FIND(",", Articles_collection_modified!A809) + 1) - FIND(",", Articles_collection_modified!A809) - 1)</f>
        <v>https://drivesncontrols.com/neura-raises-e120m-to-propel-cognitive-and-humanoid-robotics/?utm_source=rss&amp;utm_medium=rss&amp;utm_campaign=neura-raises-e120m-to-propel-cognitive-and-humanoid-robotics</v>
      </c>
      <c r="C809" t="str">
        <f>IF(ISNUMBER(FIND(", vol",Articles_collection_modified!A809)), MID(Articles_collection_modified!A809, FIND(", vol", Articles_collection_modified!A809) + 5, FIND(",", Articles_collection_modified!A809, FIND(", vol", Articles_collection_modified!A809) + 5) - FIND(", vol", Articles_collection_modified!A809) - 5), MID(Articles_collection_modified!A809, FIND(",vol", Articles_collection_modified!A809) + 4, FIND(",", Articles_collection_modified!A809, FIND(",vol", Articles_collection_modified!A809) + 4) - FIND(",vol",Articles_collection_modified!A809) - 4))</f>
        <v>7</v>
      </c>
      <c r="D809" t="str">
        <f>IF(ISNUMBER(FIND(", 20", Articles_collection_modified!A809)), MID(Articles_collection_modified!A809, FIND(", 20", Articles_collection_modified!A809) + 2, FIND(",", Articles_collection_modified!A809, FIND(", 20", Articles_collection_modified!A809) + 2) - FIND(", 20", Articles_collection_modified!A809) - 2), MID(Articles_collection_modified!A809, FIND(",20", Articles_collection_modified!A809) + 1, FIND(",", Articles_collection_modified!A809, FIND(",20", Articles_collection_modified!A809) + 1) - FIND(",20", Articles_collection_modified!A809) - 1))</f>
        <v>2025-w03</v>
      </c>
      <c r="E809" t="str">
        <f t="shared" si="24"/>
        <v>2025</v>
      </c>
      <c r="F809" t="str">
        <f t="shared" si="25"/>
        <v>03</v>
      </c>
      <c r="G809" t="str" cm="1">
        <f t="array" ref="G809">_xlfn.TEXTJOIN(", ", TRUE, IF(ISNUMBER(SEARCH(Index!$A$8:$A$22, Articles_collection_modified!A809)), Index!$A$8:$A$22, ""))</f>
        <v>Robotics</v>
      </c>
      <c r="H809" t="str" cm="1">
        <f t="array" ref="H809">IFERROR(INDEX(Index!$A$8:$A$22, MATCH(TRUE, ISNUMBER(SEARCH(Index!$A$8:$A$22, Articles_collection_modified!A809)), 0)), "")</f>
        <v>Robotics</v>
      </c>
      <c r="I809" t="str" cm="1">
        <f t="array" ref="I809">IFERROR(INDEX(Index!$A$3:$A$5, MATCH(TRUE, ISNUMBER(SEARCH(Index!$A$3:$A$5, Articles_collection_modified!A809)), 0)), "")</f>
        <v>SEEP</v>
      </c>
      <c r="J809" t="str" cm="1">
        <f t="array" ref="J809">IFERROR(INDEX(Index!$A$25:$A$69, MATCH(TRUE, ISNUMBER(SEARCH(Index!$A$25:$A$69, Articles_collection_modified!A809)), 0)), "")</f>
        <v>investment</v>
      </c>
      <c r="K809" t="str" cm="1">
        <f t="array" ref="K809">IFERROR(INDEX(Index!$C$3:$C$5, MATCH(TRUE, ISNUMBER(SEARCH(Index!$C$3:$C$5, Articles_collection_modified!A809)), 0)), "")</f>
        <v>H2</v>
      </c>
      <c r="L809" t="str" cm="1">
        <f t="array" ref="L809">_xlfn.TEXTJOIN(", ", TRUE, IF(ISNUMBER(SEARCH(Index!$C$8:$C$58, Articles_collection_modified!A809)), Index!$C$8:$C$58, ""))</f>
        <v>IPr-2</v>
      </c>
      <c r="M809" t="str" cm="1">
        <f t="array" ref="M809">_xlfn.TEXTJOIN(", ", TRUE, IFERROR(VLOOKUP(_xlfn.TEXTSPLIT(L809, ", "), Index!$C$8:$D$58, 2, FALSE), ""))</f>
        <v>Advanced Robotics</v>
      </c>
      <c r="N809" t="str" cm="1">
        <f t="array" ref="N809">_xlfn.TEXTJOIN(", ", TRUE, _xlfn.UNIQUE(_xlfn.FILTERXML("&lt;t&gt;&lt;s&gt;" &amp; SUBSTITUTE(_xlfn.TEXTJOIN(", ", TRUE, _xlfn.UNIQUE(_xlfn._xlws.FILTER(IFERROR(VLOOKUP(LEFT(_xlfn.TEXTSPLIT(L809, ", "), FIND("-", _xlfn.TEXTSPLIT(L809, ", ")) - 1), Index!$F$8:$G$13, 2, FALSE), ""), IFERROR(VLOOKUP(LEFT(_xlfn.TEXTSPLIT(L809, ", "), FIND("-", _xlfn.TEXTSPLIT(L809, ", ")) - 1), Index!$F$8:$G$13, 2, FALSE), "") &lt;&gt; ""))), ", ", "&lt;/s&gt;&lt;s&gt;") &amp; "&lt;/s&gt;&lt;/t&gt;", "//s[normalize-space()]")))</f>
        <v>Intelligent Production</v>
      </c>
      <c r="O809" t="str" cm="1">
        <f t="array" ref="O809">IFERROR(INDEX(Index!$C$8:$C$58, MATCH(TRUE, ISNUMBER(SEARCH(Index!$C$8:$C$58, Articles_collection_modified!A809)), 0)), "")</f>
        <v>IPr-2</v>
      </c>
      <c r="P809" t="str">
        <f>IFERROR(VLOOKUP(LEFT(O809, FIND("-", O809)-1), Index!$F$8:$G$13, 2, FALSE), "Not Found")</f>
        <v>Intelligent Production</v>
      </c>
      <c r="Q809" t="str">
        <f>IFERROR(VLOOKUP(O809, Index!$C$8:$D$58, 2, FALSE), "Not Found")</f>
        <v>Advanced Robotics</v>
      </c>
    </row>
    <row r="810" spans="1:17" x14ac:dyDescent="0.3">
      <c r="A810" t="str">
        <f>LEFT(Articles_collection_modified!A810, FIND(",", Articles_collection_modified!A810) - 1)</f>
        <v>Sandvik Launches New Wheeled Jaw Crusher : CEG</v>
      </c>
      <c r="B810" t="str">
        <f>MID(Articles_collection_modified!A810, FIND(",", Articles_collection_modified!A810) + 1, FIND(",", Articles_collection_modified!A810, FIND(",", Articles_collection_modified!A810) + 1) - FIND(",", Articles_collection_modified!A810) - 1)</f>
        <v>https://www.constructionequipmentguide.com/sandvik-launches-new-wheeled-jaw-crusher/67006</v>
      </c>
      <c r="C810" t="str">
        <f>IF(ISNUMBER(FIND(", vol",Articles_collection_modified!A810)), MID(Articles_collection_modified!A810, FIND(", vol", Articles_collection_modified!A810) + 5, FIND(",", Articles_collection_modified!A810, FIND(", vol", Articles_collection_modified!A810) + 5) - FIND(", vol", Articles_collection_modified!A810) - 5), MID(Articles_collection_modified!A810, FIND(",vol", Articles_collection_modified!A810) + 4, FIND(",", Articles_collection_modified!A810, FIND(",vol", Articles_collection_modified!A810) + 4) - FIND(",vol",Articles_collection_modified!A810) - 4))</f>
        <v>7</v>
      </c>
      <c r="D810" t="str">
        <f>IF(ISNUMBER(FIND(", 20", Articles_collection_modified!A810)), MID(Articles_collection_modified!A810, FIND(", 20", Articles_collection_modified!A810) + 2, FIND(",", Articles_collection_modified!A810, FIND(", 20", Articles_collection_modified!A810) + 2) - FIND(", 20", Articles_collection_modified!A810) - 2), MID(Articles_collection_modified!A810, FIND(",20", Articles_collection_modified!A810) + 1, FIND(",", Articles_collection_modified!A810, FIND(",20", Articles_collection_modified!A810) + 1) - FIND(",20", Articles_collection_modified!A810) - 1))</f>
        <v>2025-w03</v>
      </c>
      <c r="E810" t="str">
        <f t="shared" si="24"/>
        <v>2025</v>
      </c>
      <c r="F810" t="str">
        <f t="shared" si="25"/>
        <v>03</v>
      </c>
      <c r="G810" t="str" cm="1">
        <f t="array" ref="G810">_xlfn.TEXTJOIN(", ", TRUE, IF(ISNUMBER(SEARCH(Index!$A$8:$A$22, Articles_collection_modified!A810)), Index!$A$8:$A$22, ""))</f>
        <v>Mobile</v>
      </c>
      <c r="H810" t="str" cm="1">
        <f t="array" ref="H810">IFERROR(INDEX(Index!$A$8:$A$22, MATCH(TRUE, ISNUMBER(SEARCH(Index!$A$8:$A$22, Articles_collection_modified!A810)), 0)), "")</f>
        <v>Mobile</v>
      </c>
      <c r="I810" t="str" cm="1">
        <f t="array" ref="I810">IFERROR(INDEX(Index!$A$3:$A$5, MATCH(TRUE, ISNUMBER(SEARCH(Index!$A$3:$A$5, Articles_collection_modified!A810)), 0)), "")</f>
        <v>product release</v>
      </c>
      <c r="J810" t="str" cm="1">
        <f t="array" ref="J810">IFERROR(INDEX(Index!$A$25:$A$69, MATCH(TRUE, ISNUMBER(SEARCH(Index!$A$25:$A$69, Articles_collection_modified!A810)), 0)), "")</f>
        <v>System</v>
      </c>
      <c r="K810" t="str" cm="1">
        <f t="array" ref="K810">IFERROR(INDEX(Index!$C$3:$C$5, MATCH(TRUE, ISNUMBER(SEARCH(Index!$C$3:$C$5, Articles_collection_modified!A810)), 0)), "")</f>
        <v>H1</v>
      </c>
      <c r="L810" t="str" cm="1">
        <f t="array" ref="L810">_xlfn.TEXTJOIN(", ", TRUE, IF(ISNUMBER(SEARCH(Index!$C$8:$C$58, Articles_collection_modified!A810)), Index!$C$8:$C$58, ""))</f>
        <v>ES-2, HA-8</v>
      </c>
      <c r="M810" t="str" cm="1">
        <f t="array" ref="M810">_xlfn.TEXTJOIN(", ", TRUE, IFERROR(VLOOKUP(_xlfn.TEXTSPLIT(L810, ", "), Index!$C$8:$D$58, 2, FALSE), ""))</f>
        <v>Enhanced Emission Policy, Sustainable Mining</v>
      </c>
      <c r="N810" t="str" cm="1">
        <f t="array" ref="N810">_xlfn.TEXTJOIN(", ", TRUE, _xlfn.UNIQUE(_xlfn.FILTERXML("&lt;t&gt;&lt;s&gt;" &amp; SUBSTITUTE(_xlfn.TEXTJOIN(", ", TRUE, _xlfn.UNIQUE(_xlfn._xlws.FILTER(IFERROR(VLOOKUP(LEFT(_xlfn.TEXTSPLIT(L810, ", "), FIND("-", _xlfn.TEXTSPLIT(L810, ", ")) - 1), Index!$F$8:$G$13, 2, FALSE), ""), IFERROR(VLOOKUP(LEFT(_xlfn.TEXTSPLIT(L810, ", "), FIND("-", _xlfn.TEXTSPLIT(L810, ", ")) - 1), Index!$F$8:$G$13, 2, FALSE), "") &lt;&gt; ""))), ", ", "&lt;/s&gt;&lt;s&gt;") &amp; "&lt;/s&gt;&lt;/t&gt;", "//s[normalize-space()]")))</f>
        <v>Ecological Sustainability, Hydraulic Applications Ecosystem</v>
      </c>
      <c r="O810" t="str" cm="1">
        <f t="array" ref="O810">IFERROR(INDEX(Index!$C$8:$C$58, MATCH(TRUE, ISNUMBER(SEARCH(Index!$C$8:$C$58, Articles_collection_modified!A810)), 0)), "")</f>
        <v>ES-2</v>
      </c>
      <c r="P810" t="str">
        <f>IFERROR(VLOOKUP(LEFT(O810, FIND("-", O810)-1), Index!$F$8:$G$13, 2, FALSE), "Not Found")</f>
        <v>Ecological Sustainability</v>
      </c>
      <c r="Q810" t="str">
        <f>IFERROR(VLOOKUP(O810, Index!$C$8:$D$58, 2, FALSE), "Not Found")</f>
        <v>Enhanced Emission Policy</v>
      </c>
    </row>
    <row r="811" spans="1:17" x14ac:dyDescent="0.3">
      <c r="A811" t="str">
        <f>LEFT(Articles_collection_modified!A811, FIND(",", Articles_collection_modified!A811) - 1)</f>
        <v>Mecbo America Launches Beton Cap Concrete Mixer-Pump : CEG</v>
      </c>
      <c r="B811" t="str">
        <f>MID(Articles_collection_modified!A811, FIND(",", Articles_collection_modified!A811) + 1, FIND(",", Articles_collection_modified!A811, FIND(",", Articles_collection_modified!A811) + 1) - FIND(",", Articles_collection_modified!A811) - 1)</f>
        <v>https://www.constructionequipmentguide.com/mecbo-america-launches-beton-cap-concrete-mixer-pump/67010</v>
      </c>
      <c r="C811" t="str">
        <f>IF(ISNUMBER(FIND(", vol",Articles_collection_modified!A811)), MID(Articles_collection_modified!A811, FIND(", vol", Articles_collection_modified!A811) + 5, FIND(",", Articles_collection_modified!A811, FIND(", vol", Articles_collection_modified!A811) + 5) - FIND(", vol", Articles_collection_modified!A811) - 5), MID(Articles_collection_modified!A811, FIND(",vol", Articles_collection_modified!A811) + 4, FIND(",", Articles_collection_modified!A811, FIND(",vol", Articles_collection_modified!A811) + 4) - FIND(",vol",Articles_collection_modified!A811) - 4))</f>
        <v>7</v>
      </c>
      <c r="D811" t="str">
        <f>IF(ISNUMBER(FIND(", 20", Articles_collection_modified!A811)), MID(Articles_collection_modified!A811, FIND(", 20", Articles_collection_modified!A811) + 2, FIND(",", Articles_collection_modified!A811, FIND(", 20", Articles_collection_modified!A811) + 2) - FIND(", 20", Articles_collection_modified!A811) - 2), MID(Articles_collection_modified!A811, FIND(",20", Articles_collection_modified!A811) + 1, FIND(",", Articles_collection_modified!A811, FIND(",20", Articles_collection_modified!A811) + 1) - FIND(",20", Articles_collection_modified!A811) - 1))</f>
        <v>2025-w03</v>
      </c>
      <c r="E811" t="str">
        <f t="shared" si="24"/>
        <v>2025</v>
      </c>
      <c r="F811" t="str">
        <f t="shared" si="25"/>
        <v>03</v>
      </c>
      <c r="G811" t="str" cm="1">
        <f t="array" ref="G811">_xlfn.TEXTJOIN(", ", TRUE, IF(ISNUMBER(SEARCH(Index!$A$8:$A$22, Articles_collection_modified!A811)), Index!$A$8:$A$22, ""))</f>
        <v>Mobile</v>
      </c>
      <c r="H811" t="str" cm="1">
        <f t="array" ref="H811">IFERROR(INDEX(Index!$A$8:$A$22, MATCH(TRUE, ISNUMBER(SEARCH(Index!$A$8:$A$22, Articles_collection_modified!A811)), 0)), "")</f>
        <v>Mobile</v>
      </c>
      <c r="I811" t="str" cm="1">
        <f t="array" ref="I811">IFERROR(INDEX(Index!$A$3:$A$5, MATCH(TRUE, ISNUMBER(SEARCH(Index!$A$3:$A$5, Articles_collection_modified!A811)), 0)), "")</f>
        <v>product release</v>
      </c>
      <c r="J811" t="str" cm="1">
        <f t="array" ref="J811">IFERROR(INDEX(Index!$A$25:$A$69, MATCH(TRUE, ISNUMBER(SEARCH(Index!$A$25:$A$69, Articles_collection_modified!A811)), 0)), "")</f>
        <v>Pump</v>
      </c>
      <c r="K811" t="str" cm="1">
        <f t="array" ref="K811">IFERROR(INDEX(Index!$C$3:$C$5, MATCH(TRUE, ISNUMBER(SEARCH(Index!$C$3:$C$5, Articles_collection_modified!A811)), 0)), "")</f>
        <v>H1</v>
      </c>
      <c r="L811" t="str" cm="1">
        <f t="array" ref="L811">_xlfn.TEXTJOIN(", ", TRUE, IF(ISNUMBER(SEARCH(Index!$C$8:$C$58, Articles_collection_modified!A811)), Index!$C$8:$C$58, ""))</f>
        <v>HA-1</v>
      </c>
      <c r="M811" t="str" cm="1">
        <f t="array" ref="M811">_xlfn.TEXTJOIN(", ", TRUE, IFERROR(VLOOKUP(_xlfn.TEXTSPLIT(L811, ", "), Index!$C$8:$D$58, 2, FALSE), ""))</f>
        <v>Green &amp; Connected Construction site</v>
      </c>
      <c r="N811" t="str" cm="1">
        <f t="array" ref="N811">_xlfn.TEXTJOIN(", ", TRUE, _xlfn.UNIQUE(_xlfn.FILTERXML("&lt;t&gt;&lt;s&gt;" &amp; SUBSTITUTE(_xlfn.TEXTJOIN(", ", TRUE, _xlfn.UNIQUE(_xlfn._xlws.FILTER(IFERROR(VLOOKUP(LEFT(_xlfn.TEXTSPLIT(L811, ", "), FIND("-", _xlfn.TEXTSPLIT(L811, ", ")) - 1), Index!$F$8:$G$13, 2, FALSE), ""), IFERROR(VLOOKUP(LEFT(_xlfn.TEXTSPLIT(L811, ", "), FIND("-", _xlfn.TEXTSPLIT(L811, ", ")) - 1), Index!$F$8:$G$13, 2, FALSE), "") &lt;&gt; ""))), ", ", "&lt;/s&gt;&lt;s&gt;") &amp; "&lt;/s&gt;&lt;/t&gt;", "//s[normalize-space()]")))</f>
        <v>Hydraulic Applications Ecosystem</v>
      </c>
      <c r="O811" t="str" cm="1">
        <f t="array" ref="O811">IFERROR(INDEX(Index!$C$8:$C$58, MATCH(TRUE, ISNUMBER(SEARCH(Index!$C$8:$C$58, Articles_collection_modified!A811)), 0)), "")</f>
        <v>HA-1</v>
      </c>
      <c r="P811" t="str">
        <f>IFERROR(VLOOKUP(LEFT(O811, FIND("-", O811)-1), Index!$F$8:$G$13, 2, FALSE), "Not Found")</f>
        <v>Hydraulic Applications Ecosystem</v>
      </c>
      <c r="Q811" t="str">
        <f>IFERROR(VLOOKUP(O811, Index!$C$8:$D$58, 2, FALSE), "Not Found")</f>
        <v>Green &amp; Connected Construction site</v>
      </c>
    </row>
    <row r="812" spans="1:17" x14ac:dyDescent="0.3">
      <c r="A812" t="str">
        <f>LEFT(Articles_collection_modified!A812, FIND(",", Articles_collection_modified!A812) - 1)</f>
        <v>Norwayâ€™s Berge Rederi selects Norsepower Rotor Sails for cargo vessels</v>
      </c>
      <c r="B812" t="str">
        <f>MID(Articles_collection_modified!A812, FIND(",", Articles_collection_modified!A812) + 1, FIND(",", Articles_collection_modified!A812, FIND(",", Articles_collection_modified!A812) + 1) - FIND(",", Articles_collection_modified!A812) - 1)</f>
        <v>https://www.ship-technology.com/news/berge-rederi-norsepower-sails/</v>
      </c>
      <c r="C812" t="str">
        <f>IF(ISNUMBER(FIND(", vol",Articles_collection_modified!A812)), MID(Articles_collection_modified!A812, FIND(", vol", Articles_collection_modified!A812) + 5, FIND(",", Articles_collection_modified!A812, FIND(", vol", Articles_collection_modified!A812) + 5) - FIND(", vol", Articles_collection_modified!A812) - 5), MID(Articles_collection_modified!A812, FIND(",vol", Articles_collection_modified!A812) + 4, FIND(",", Articles_collection_modified!A812, FIND(",vol", Articles_collection_modified!A812) + 4) - FIND(",vol",Articles_collection_modified!A812) - 4))</f>
        <v>7</v>
      </c>
      <c r="D812" t="str">
        <f>IF(ISNUMBER(FIND(", 20", Articles_collection_modified!A812)), MID(Articles_collection_modified!A812, FIND(", 20", Articles_collection_modified!A812) + 2, FIND(",", Articles_collection_modified!A812, FIND(", 20", Articles_collection_modified!A812) + 2) - FIND(", 20", Articles_collection_modified!A812) - 2), MID(Articles_collection_modified!A812, FIND(",20", Articles_collection_modified!A812) + 1, FIND(",", Articles_collection_modified!A812, FIND(",20", Articles_collection_modified!A812) + 1) - FIND(",20", Articles_collection_modified!A812) - 1))</f>
        <v>2025-w03</v>
      </c>
      <c r="E812" t="str">
        <f t="shared" si="24"/>
        <v>2025</v>
      </c>
      <c r="F812" t="str">
        <f t="shared" si="25"/>
        <v>03</v>
      </c>
      <c r="G812" t="str" cm="1">
        <f t="array" ref="G812">_xlfn.TEXTJOIN(", ", TRUE, IF(ISNUMBER(SEARCH(Index!$A$8:$A$22, Articles_collection_modified!A812)), Index!$A$8:$A$22, ""))</f>
        <v>Maritime</v>
      </c>
      <c r="H812" t="str" cm="1">
        <f t="array" ref="H812">IFERROR(INDEX(Index!$A$8:$A$22, MATCH(TRUE, ISNUMBER(SEARCH(Index!$A$8:$A$22, Articles_collection_modified!A812)), 0)), "")</f>
        <v>Maritime</v>
      </c>
      <c r="I812" t="str" cm="1">
        <f t="array" ref="I812">IFERROR(INDEX(Index!$A$3:$A$5, MATCH(TRUE, ISNUMBER(SEARCH(Index!$A$3:$A$5, Articles_collection_modified!A812)), 0)), "")</f>
        <v>Technology</v>
      </c>
      <c r="J812" t="str" cm="1">
        <f t="array" ref="J812">IFERROR(INDEX(Index!$A$25:$A$69, MATCH(TRUE, ISNUMBER(SEARCH(Index!$A$25:$A$69, Articles_collection_modified!A812)), 0)), "")</f>
        <v>market development</v>
      </c>
      <c r="K812" t="str" cm="1">
        <f t="array" ref="K812">IFERROR(INDEX(Index!$C$3:$C$5, MATCH(TRUE, ISNUMBER(SEARCH(Index!$C$3:$C$5, Articles_collection_modified!A812)), 0)), "")</f>
        <v>H1</v>
      </c>
      <c r="L812" t="str" cm="1">
        <f t="array" ref="L812">_xlfn.TEXTJOIN(", ", TRUE, IF(ISNUMBER(SEARCH(Index!$C$8:$C$58, Articles_collection_modified!A812)), Index!$C$8:$C$58, ""))</f>
        <v>ES-2, NB-8</v>
      </c>
      <c r="M812" t="str" cm="1">
        <f t="array" ref="M812">_xlfn.TEXTJOIN(", ", TRUE, IFERROR(VLOOKUP(_xlfn.TEXTSPLIT(L812, ", "), Index!$C$8:$D$58, 2, FALSE), ""))</f>
        <v>Enhanced Emission Policy, Sustainaible Maritime Applications</v>
      </c>
      <c r="N812" t="str" cm="1">
        <f t="array" ref="N812">_xlfn.TEXTJOIN(", ", TRUE, _xlfn.UNIQUE(_xlfn.FILTERXML("&lt;t&gt;&lt;s&gt;" &amp; SUBSTITUTE(_xlfn.TEXTJOIN(", ", TRUE, _xlfn.UNIQUE(_xlfn._xlws.FILTER(IFERROR(VLOOKUP(LEFT(_xlfn.TEXTSPLIT(L812, ", "), FIND("-", _xlfn.TEXTSPLIT(L812, ", ")) - 1), Index!$F$8:$G$13, 2, FALSE), ""), IFERROR(VLOOKUP(LEFT(_xlfn.TEXTSPLIT(L812, ", "), FIND("-", _xlfn.TEXTSPLIT(L812, ", ")) - 1), Index!$F$8:$G$13, 2, FALSE), "") &lt;&gt; ""))), ", ", "&lt;/s&gt;&lt;s&gt;") &amp; "&lt;/s&gt;&lt;/t&gt;", "//s[normalize-space()]")))</f>
        <v>Ecological Sustainability, New Business</v>
      </c>
      <c r="O812" t="str" cm="1">
        <f t="array" ref="O812">IFERROR(INDEX(Index!$C$8:$C$58, MATCH(TRUE, ISNUMBER(SEARCH(Index!$C$8:$C$58, Articles_collection_modified!A812)), 0)), "")</f>
        <v>ES-2</v>
      </c>
      <c r="P812" t="str">
        <f>IFERROR(VLOOKUP(LEFT(O812, FIND("-", O812)-1), Index!$F$8:$G$13, 2, FALSE), "Not Found")</f>
        <v>Ecological Sustainability</v>
      </c>
      <c r="Q812" t="str">
        <f>IFERROR(VLOOKUP(O812, Index!$C$8:$D$58, 2, FALSE), "Not Found")</f>
        <v>Enhanced Emission Policy</v>
      </c>
    </row>
    <row r="813" spans="1:17" x14ac:dyDescent="0.3">
      <c r="A813" t="str">
        <f>LEFT(Articles_collection_modified!A813, FIND(",", Articles_collection_modified!A813) - 1)</f>
        <v>NOHFC funding to charge RIINO commercialisation plans</v>
      </c>
      <c r="B813" t="str">
        <f>MID(Articles_collection_modified!A813, FIND(",", Articles_collection_modified!A813) + 1, FIND(",", Articles_collection_modified!A813, FIND(",", Articles_collection_modified!A813) + 1) - FIND(",", Articles_collection_modified!A813) - 1)</f>
        <v>https://im-mining.com/2025/01/17/riino-awarded-c2-million-in-nohfc-funding-to-progress-zero-emission-rail-haulage-plans/</v>
      </c>
      <c r="C813" t="str">
        <f>IF(ISNUMBER(FIND(", vol",Articles_collection_modified!A813)), MID(Articles_collection_modified!A813, FIND(", vol", Articles_collection_modified!A813) + 5, FIND(",", Articles_collection_modified!A813, FIND(", vol", Articles_collection_modified!A813) + 5) - FIND(", vol", Articles_collection_modified!A813) - 5), MID(Articles_collection_modified!A813, FIND(",vol", Articles_collection_modified!A813) + 4, FIND(",", Articles_collection_modified!A813, FIND(",vol", Articles_collection_modified!A813) + 4) - FIND(",vol",Articles_collection_modified!A813) - 4))</f>
        <v>7</v>
      </c>
      <c r="D813" t="str">
        <f>IF(ISNUMBER(FIND(", 20", Articles_collection_modified!A813)), MID(Articles_collection_modified!A813, FIND(", 20", Articles_collection_modified!A813) + 2, FIND(",", Articles_collection_modified!A813, FIND(", 20", Articles_collection_modified!A813) + 2) - FIND(", 20", Articles_collection_modified!A813) - 2), MID(Articles_collection_modified!A813, FIND(",20", Articles_collection_modified!A813) + 1, FIND(",", Articles_collection_modified!A813, FIND(",20", Articles_collection_modified!A813) + 1) - FIND(",20", Articles_collection_modified!A813) - 1))</f>
        <v>2025-w03</v>
      </c>
      <c r="E813" t="str">
        <f t="shared" si="24"/>
        <v>2025</v>
      </c>
      <c r="F813" t="str">
        <f t="shared" si="25"/>
        <v>03</v>
      </c>
      <c r="G813" t="str" cm="1">
        <f t="array" ref="G813">_xlfn.TEXTJOIN(", ", TRUE, IF(ISNUMBER(SEARCH(Index!$A$8:$A$22, Articles_collection_modified!A813)), Index!$A$8:$A$22, ""))</f>
        <v>Mobile</v>
      </c>
      <c r="H813" t="str" cm="1">
        <f t="array" ref="H813">IFERROR(INDEX(Index!$A$8:$A$22, MATCH(TRUE, ISNUMBER(SEARCH(Index!$A$8:$A$22, Articles_collection_modified!A813)), 0)), "")</f>
        <v>Mobile</v>
      </c>
      <c r="I813" t="str" cm="1">
        <f t="array" ref="I813">IFERROR(INDEX(Index!$A$3:$A$5, MATCH(TRUE, ISNUMBER(SEARCH(Index!$A$3:$A$5, Articles_collection_modified!A813)), 0)), "")</f>
        <v>SEEP</v>
      </c>
      <c r="J813" t="str" cm="1">
        <f t="array" ref="J813">IFERROR(INDEX(Index!$A$25:$A$69, MATCH(TRUE, ISNUMBER(SEARCH(Index!$A$25:$A$69, Articles_collection_modified!A813)), 0)), "")</f>
        <v>funding</v>
      </c>
      <c r="K813" t="str" cm="1">
        <f t="array" ref="K813">IFERROR(INDEX(Index!$C$3:$C$5, MATCH(TRUE, ISNUMBER(SEARCH(Index!$C$3:$C$5, Articles_collection_modified!A813)), 0)), "")</f>
        <v>H3</v>
      </c>
      <c r="L813" t="str" cm="1">
        <f t="array" ref="L813">_xlfn.TEXTJOIN(", ", TRUE, IF(ISNUMBER(SEARCH(Index!$C$8:$C$58, Articles_collection_modified!A813)), Index!$C$8:$C$58, ""))</f>
        <v>ES-2, HA-8</v>
      </c>
      <c r="M813" t="str" cm="1">
        <f t="array" ref="M813">_xlfn.TEXTJOIN(", ", TRUE, IFERROR(VLOOKUP(_xlfn.TEXTSPLIT(L813, ", "), Index!$C$8:$D$58, 2, FALSE), ""))</f>
        <v>Enhanced Emission Policy, Sustainable Mining</v>
      </c>
      <c r="N813" t="str" cm="1">
        <f t="array" ref="N813">_xlfn.TEXTJOIN(", ", TRUE, _xlfn.UNIQUE(_xlfn.FILTERXML("&lt;t&gt;&lt;s&gt;" &amp; SUBSTITUTE(_xlfn.TEXTJOIN(", ", TRUE, _xlfn.UNIQUE(_xlfn._xlws.FILTER(IFERROR(VLOOKUP(LEFT(_xlfn.TEXTSPLIT(L813, ", "), FIND("-", _xlfn.TEXTSPLIT(L813, ", ")) - 1), Index!$F$8:$G$13, 2, FALSE), ""), IFERROR(VLOOKUP(LEFT(_xlfn.TEXTSPLIT(L813, ", "), FIND("-", _xlfn.TEXTSPLIT(L813, ", ")) - 1), Index!$F$8:$G$13, 2, FALSE), "") &lt;&gt; ""))), ", ", "&lt;/s&gt;&lt;s&gt;") &amp; "&lt;/s&gt;&lt;/t&gt;", "//s[normalize-space()]")))</f>
        <v>Ecological Sustainability, Hydraulic Applications Ecosystem</v>
      </c>
      <c r="O813" t="str" cm="1">
        <f t="array" ref="O813">IFERROR(INDEX(Index!$C$8:$C$58, MATCH(TRUE, ISNUMBER(SEARCH(Index!$C$8:$C$58, Articles_collection_modified!A813)), 0)), "")</f>
        <v>ES-2</v>
      </c>
      <c r="P813" t="str">
        <f>IFERROR(VLOOKUP(LEFT(O813, FIND("-", O813)-1), Index!$F$8:$G$13, 2, FALSE), "Not Found")</f>
        <v>Ecological Sustainability</v>
      </c>
      <c r="Q813" t="str">
        <f>IFERROR(VLOOKUP(O813, Index!$C$8:$D$58, 2, FALSE), "Not Found")</f>
        <v>Enhanced Emission Policy</v>
      </c>
    </row>
    <row r="814" spans="1:17" x14ac:dyDescent="0.3">
      <c r="A814" t="str">
        <f>LEFT(Articles_collection_modified!A814, FIND(",", Articles_collection_modified!A814) - 1)</f>
        <v>Bouygues cements R&amp;D agreement with Ecocem</v>
      </c>
      <c r="B814" t="str">
        <f>MID(Articles_collection_modified!A814, FIND(",", Articles_collection_modified!A814) + 1, FIND(",", Articles_collection_modified!A814, FIND(",", Articles_collection_modified!A814) + 1) - FIND(",", Articles_collection_modified!A814) - 1)</f>
        <v>https://www.theconstructionindex.co.uk/news/view/bouygues-cements-rd-agreement-with-ecocem</v>
      </c>
      <c r="C814" t="str">
        <f>IF(ISNUMBER(FIND(", vol",Articles_collection_modified!A814)), MID(Articles_collection_modified!A814, FIND(", vol", Articles_collection_modified!A814) + 5, FIND(",", Articles_collection_modified!A814, FIND(", vol", Articles_collection_modified!A814) + 5) - FIND(", vol", Articles_collection_modified!A814) - 5), MID(Articles_collection_modified!A814, FIND(",vol", Articles_collection_modified!A814) + 4, FIND(",", Articles_collection_modified!A814, FIND(",vol", Articles_collection_modified!A814) + 4) - FIND(",vol",Articles_collection_modified!A814) - 4))</f>
        <v>7</v>
      </c>
      <c r="D814" t="str">
        <f>IF(ISNUMBER(FIND(", 20", Articles_collection_modified!A814)), MID(Articles_collection_modified!A814, FIND(", 20", Articles_collection_modified!A814) + 2, FIND(",", Articles_collection_modified!A814, FIND(", 20", Articles_collection_modified!A814) + 2) - FIND(", 20", Articles_collection_modified!A814) - 2), MID(Articles_collection_modified!A814, FIND(",20", Articles_collection_modified!A814) + 1, FIND(",", Articles_collection_modified!A814, FIND(",20", Articles_collection_modified!A814) + 1) - FIND(",20", Articles_collection_modified!A814) - 1))</f>
        <v>2025-w03</v>
      </c>
      <c r="E814" t="str">
        <f t="shared" si="24"/>
        <v>2025</v>
      </c>
      <c r="F814" t="str">
        <f t="shared" si="25"/>
        <v>03</v>
      </c>
      <c r="G814" t="str" cm="1">
        <f t="array" ref="G814">_xlfn.TEXTJOIN(", ", TRUE, IF(ISNUMBER(SEARCH(Index!$A$8:$A$22, Articles_collection_modified!A814)), Index!$A$8:$A$22, ""))</f>
        <v>Sustainability</v>
      </c>
      <c r="H814" t="str" cm="1">
        <f t="array" ref="H814">IFERROR(INDEX(Index!$A$8:$A$22, MATCH(TRUE, ISNUMBER(SEARCH(Index!$A$8:$A$22, Articles_collection_modified!A814)), 0)), "")</f>
        <v>Sustainability</v>
      </c>
      <c r="I814" t="str" cm="1">
        <f t="array" ref="I814">IFERROR(INDEX(Index!$A$3:$A$5, MATCH(TRUE, ISNUMBER(SEARCH(Index!$A$3:$A$5, Articles_collection_modified!A814)), 0)), "")</f>
        <v>Technology</v>
      </c>
      <c r="J814" t="str" cm="1">
        <f t="array" ref="J814">IFERROR(INDEX(Index!$A$25:$A$69, MATCH(TRUE, ISNUMBER(SEARCH(Index!$A$25:$A$69, Articles_collection_modified!A814)), 0)), "")</f>
        <v>Materials</v>
      </c>
      <c r="K814" t="str" cm="1">
        <f t="array" ref="K814">IFERROR(INDEX(Index!$C$3:$C$5, MATCH(TRUE, ISNUMBER(SEARCH(Index!$C$3:$C$5, Articles_collection_modified!A814)), 0)), "")</f>
        <v>H3</v>
      </c>
      <c r="L814" t="str" cm="1">
        <f t="array" ref="L814">_xlfn.TEXTJOIN(", ", TRUE, IF(ISNUMBER(SEARCH(Index!$C$8:$C$58, Articles_collection_modified!A814)), Index!$C$8:$C$58, ""))</f>
        <v>ES-2, HA-1</v>
      </c>
      <c r="M814" t="str" cm="1">
        <f t="array" ref="M814">_xlfn.TEXTJOIN(", ", TRUE, IFERROR(VLOOKUP(_xlfn.TEXTSPLIT(L814, ", "), Index!$C$8:$D$58, 2, FALSE), ""))</f>
        <v>Enhanced Emission Policy, Green &amp; Connected Construction site</v>
      </c>
      <c r="N814" t="str" cm="1">
        <f t="array" ref="N814">_xlfn.TEXTJOIN(", ", TRUE, _xlfn.UNIQUE(_xlfn.FILTERXML("&lt;t&gt;&lt;s&gt;" &amp; SUBSTITUTE(_xlfn.TEXTJOIN(", ", TRUE, _xlfn.UNIQUE(_xlfn._xlws.FILTER(IFERROR(VLOOKUP(LEFT(_xlfn.TEXTSPLIT(L814, ", "), FIND("-", _xlfn.TEXTSPLIT(L814, ", ")) - 1), Index!$F$8:$G$13, 2, FALSE), ""), IFERROR(VLOOKUP(LEFT(_xlfn.TEXTSPLIT(L814, ", "), FIND("-", _xlfn.TEXTSPLIT(L814, ", ")) - 1), Index!$F$8:$G$13, 2, FALSE), "") &lt;&gt; ""))), ", ", "&lt;/s&gt;&lt;s&gt;") &amp; "&lt;/s&gt;&lt;/t&gt;", "//s[normalize-space()]")))</f>
        <v>Ecological Sustainability, Hydraulic Applications Ecosystem</v>
      </c>
      <c r="O814" t="str" cm="1">
        <f t="array" ref="O814">IFERROR(INDEX(Index!$C$8:$C$58, MATCH(TRUE, ISNUMBER(SEARCH(Index!$C$8:$C$58, Articles_collection_modified!A814)), 0)), "")</f>
        <v>ES-2</v>
      </c>
      <c r="P814" t="str">
        <f>IFERROR(VLOOKUP(LEFT(O814, FIND("-", O814)-1), Index!$F$8:$G$13, 2, FALSE), "Not Found")</f>
        <v>Ecological Sustainability</v>
      </c>
      <c r="Q814" t="str">
        <f>IFERROR(VLOOKUP(O814, Index!$C$8:$D$58, 2, FALSE), "Not Found")</f>
        <v>Enhanced Emission Policy</v>
      </c>
    </row>
    <row r="815" spans="1:17" x14ac:dyDescent="0.3">
      <c r="A815" t="str">
        <f>LEFT(Articles_collection_modified!A815, FIND(",", Articles_collection_modified!A815) - 1)</f>
        <v>2025 forecast: machine markets rebalance as headwinds bite</v>
      </c>
      <c r="B815" t="str">
        <f>MID(Articles_collection_modified!A815, FIND(",", Articles_collection_modified!A815) + 1, FIND(",", Articles_collection_modified!A815, FIND(",", Articles_collection_modified!A815) + 1) - FIND(",", Articles_collection_modified!A815) - 1)</f>
        <v>https://www.powerprogress.com/news/2025-forecast-machine-markets-rebalance-as-headwinds-bite/8049463.article#</v>
      </c>
      <c r="C815" t="str">
        <f>IF(ISNUMBER(FIND(", vol",Articles_collection_modified!A815)), MID(Articles_collection_modified!A815, FIND(", vol", Articles_collection_modified!A815) + 5, FIND(",", Articles_collection_modified!A815, FIND(", vol", Articles_collection_modified!A815) + 5) - FIND(", vol", Articles_collection_modified!A815) - 5), MID(Articles_collection_modified!A815, FIND(",vol", Articles_collection_modified!A815) + 4, FIND(",", Articles_collection_modified!A815, FIND(",vol", Articles_collection_modified!A815) + 4) - FIND(",vol",Articles_collection_modified!A815) - 4))</f>
        <v>7</v>
      </c>
      <c r="D815" t="str">
        <f>IF(ISNUMBER(FIND(", 20", Articles_collection_modified!A815)), MID(Articles_collection_modified!A815, FIND(", 20", Articles_collection_modified!A815) + 2, FIND(",", Articles_collection_modified!A815, FIND(", 20", Articles_collection_modified!A815) + 2) - FIND(", 20", Articles_collection_modified!A815) - 2), MID(Articles_collection_modified!A815, FIND(",20", Articles_collection_modified!A815) + 1, FIND(",", Articles_collection_modified!A815, FIND(",20", Articles_collection_modified!A815) + 1) - FIND(",20", Articles_collection_modified!A815) - 1))</f>
        <v>2024-w51</v>
      </c>
      <c r="E815" t="str">
        <f t="shared" si="24"/>
        <v>2024</v>
      </c>
      <c r="F815" t="str">
        <f t="shared" si="25"/>
        <v>51</v>
      </c>
      <c r="G815" t="str" cm="1">
        <f t="array" ref="G815">_xlfn.TEXTJOIN(", ", TRUE, IF(ISNUMBER(SEARCH(Index!$A$8:$A$22, Articles_collection_modified!A815)), Index!$A$8:$A$22, ""))</f>
        <v>Mobile</v>
      </c>
      <c r="H815" t="str" cm="1">
        <f t="array" ref="H815">IFERROR(INDEX(Index!$A$8:$A$22, MATCH(TRUE, ISNUMBER(SEARCH(Index!$A$8:$A$22, Articles_collection_modified!A815)), 0)), "")</f>
        <v>Mobile</v>
      </c>
      <c r="I815" t="str" cm="1">
        <f t="array" ref="I815">IFERROR(INDEX(Index!$A$3:$A$5, MATCH(TRUE, ISNUMBER(SEARCH(Index!$A$3:$A$5, Articles_collection_modified!A815)), 0)), "")</f>
        <v>SEEP</v>
      </c>
      <c r="J815" t="str" cm="1">
        <f t="array" ref="J815">IFERROR(INDEX(Index!$A$25:$A$69, MATCH(TRUE, ISNUMBER(SEARCH(Index!$A$25:$A$69, Articles_collection_modified!A815)), 0)), "")</f>
        <v>market development</v>
      </c>
      <c r="K815" t="str" cm="1">
        <f t="array" ref="K815">IFERROR(INDEX(Index!$C$3:$C$5, MATCH(TRUE, ISNUMBER(SEARCH(Index!$C$3:$C$5, Articles_collection_modified!A815)), 0)), "")</f>
        <v>H1</v>
      </c>
      <c r="L815" t="str" cm="1">
        <f t="array" ref="L815">_xlfn.TEXTJOIN(", ", TRUE, IF(ISNUMBER(SEARCH(Index!$C$8:$C$58, Articles_collection_modified!A815)), Index!$C$8:$C$58, ""))</f>
        <v/>
      </c>
      <c r="M815" t="str" cm="1">
        <f t="array" ref="M815">_xlfn.TEXTJOIN(", ", TRUE, IFERROR(VLOOKUP(_xlfn.TEXTSPLIT(L815, ", "), Index!$C$8:$D$58, 2, FALSE), ""))</f>
        <v/>
      </c>
      <c r="N815" t="e" cm="1" vm="1">
        <f t="array" ref="N815">_xlfn.TEXTJOIN(", ", TRUE, _xlfn.UNIQUE(_xlfn.FILTERXML("&lt;t&gt;&lt;s&gt;" &amp; SUBSTITUTE(_xlfn.TEXTJOIN(", ", TRUE, _xlfn.UNIQUE(_xlfn._xlws.FILTER(IFERROR(VLOOKUP(LEFT(_xlfn.TEXTSPLIT(L815, ", "), FIND("-", _xlfn.TEXTSPLIT(L815, ", ")) - 1), Index!$F$8:$G$13, 2, FALSE), ""), IFERROR(VLOOKUP(LEFT(_xlfn.TEXTSPLIT(L815, ", "), FIND("-", _xlfn.TEXTSPLIT(L815, ", ")) - 1), Index!$F$8:$G$13, 2, FALSE), "") &lt;&gt; ""))), ", ", "&lt;/s&gt;&lt;s&gt;") &amp; "&lt;/s&gt;&lt;/t&gt;", "//s[normalize-space()]")))</f>
        <v>#VALUE!</v>
      </c>
      <c r="O815" t="str" cm="1">
        <f t="array" ref="O815">IFERROR(INDEX(Index!$C$8:$C$58, MATCH(TRUE, ISNUMBER(SEARCH(Index!$C$8:$C$58, Articles_collection_modified!A815)), 0)), "")</f>
        <v/>
      </c>
      <c r="P815" t="str">
        <f>IFERROR(VLOOKUP(LEFT(O815, FIND("-", O815)-1), Index!$F$8:$G$13, 2, FALSE), "Not Found")</f>
        <v>Not Found</v>
      </c>
      <c r="Q815" t="str">
        <f>IFERROR(VLOOKUP(O815, Index!$C$8:$D$58, 2, FALSE), "Not Found")</f>
        <v>Not Found</v>
      </c>
    </row>
    <row r="816" spans="1:17" x14ac:dyDescent="0.3">
      <c r="A816" t="str">
        <f>LEFT(Articles_collection_modified!A816, FIND(",", Articles_collection_modified!A816) - 1)</f>
        <v>Case IH launches updated Quantum tractor</v>
      </c>
      <c r="B816" t="str">
        <f>MID(Articles_collection_modified!A816, FIND(",", Articles_collection_modified!A816) + 1, FIND(",", Articles_collection_modified!A816, FIND(",", Articles_collection_modified!A816) + 1) - FIND(",", Articles_collection_modified!A816) - 1)</f>
        <v>https://www.powerprogress.com/news/case-ih-launches-updated-quantum-tractor/8049833.article?utm_source=newsletter&amp;utm_medium=email&amp;utm_campaign=what-drives-electrification-oems-share-their-journeys-at-roundtable-8049894--2025-01-16&amp;encoded_email=bS5nYXZhZ25pbkBoYXdlLmF0</v>
      </c>
      <c r="C816" t="str">
        <f>IF(ISNUMBER(FIND(", vol",Articles_collection_modified!A816)), MID(Articles_collection_modified!A816, FIND(", vol", Articles_collection_modified!A816) + 5, FIND(",", Articles_collection_modified!A816, FIND(", vol", Articles_collection_modified!A816) + 5) - FIND(", vol", Articles_collection_modified!A816) - 5), MID(Articles_collection_modified!A816, FIND(",vol", Articles_collection_modified!A816) + 4, FIND(",", Articles_collection_modified!A816, FIND(",vol", Articles_collection_modified!A816) + 4) - FIND(",vol",Articles_collection_modified!A816) - 4))</f>
        <v>7</v>
      </c>
      <c r="D816" t="str">
        <f>IF(ISNUMBER(FIND(", 20", Articles_collection_modified!A816)), MID(Articles_collection_modified!A816, FIND(", 20", Articles_collection_modified!A816) + 2, FIND(",", Articles_collection_modified!A816, FIND(", 20", Articles_collection_modified!A816) + 2) - FIND(", 20", Articles_collection_modified!A816) - 2), MID(Articles_collection_modified!A816, FIND(",20", Articles_collection_modified!A816) + 1, FIND(",", Articles_collection_modified!A816, FIND(",20", Articles_collection_modified!A816) + 1) - FIND(",20", Articles_collection_modified!A816) - 1))</f>
        <v>2025-w02</v>
      </c>
      <c r="E816" t="str">
        <f t="shared" si="24"/>
        <v>2025</v>
      </c>
      <c r="F816" t="str">
        <f t="shared" si="25"/>
        <v>02</v>
      </c>
      <c r="G816" t="str" cm="1">
        <f t="array" ref="G816">_xlfn.TEXTJOIN(", ", TRUE, IF(ISNUMBER(SEARCH(Index!$A$8:$A$22, Articles_collection_modified!A816)), Index!$A$8:$A$22, ""))</f>
        <v>Electrification, Mobile</v>
      </c>
      <c r="H816" t="str" cm="1">
        <f t="array" ref="H816">IFERROR(INDEX(Index!$A$8:$A$22, MATCH(TRUE, ISNUMBER(SEARCH(Index!$A$8:$A$22, Articles_collection_modified!A816)), 0)), "")</f>
        <v>Electrification</v>
      </c>
      <c r="I816" t="str" cm="1">
        <f t="array" ref="I816">IFERROR(INDEX(Index!$A$3:$A$5, MATCH(TRUE, ISNUMBER(SEARCH(Index!$A$3:$A$5, Articles_collection_modified!A816)), 0)), "")</f>
        <v>product release</v>
      </c>
      <c r="J816" t="str" cm="1">
        <f t="array" ref="J816">IFERROR(INDEX(Index!$A$25:$A$69, MATCH(TRUE, ISNUMBER(SEARCH(Index!$A$25:$A$69, Articles_collection_modified!A816)), 0)), "")</f>
        <v>System</v>
      </c>
      <c r="K816" t="str" cm="1">
        <f t="array" ref="K816">IFERROR(INDEX(Index!$C$3:$C$5, MATCH(TRUE, ISNUMBER(SEARCH(Index!$C$3:$C$5, Articles_collection_modified!A816)), 0)), "")</f>
        <v>H1</v>
      </c>
      <c r="L816" t="str" cm="1">
        <f t="array" ref="L816">_xlfn.TEXTJOIN(", ", TRUE, IF(ISNUMBER(SEARCH(Index!$C$8:$C$58, Articles_collection_modified!A816)), Index!$C$8:$C$58, ""))</f>
        <v>HA-3</v>
      </c>
      <c r="M816" t="str" cm="1">
        <f t="array" ref="M816">_xlfn.TEXTJOIN(", ", TRUE, IFERROR(VLOOKUP(_xlfn.TEXTSPLIT(L816, ", "), Index!$C$8:$D$58, 2, FALSE), ""))</f>
        <v>Smart Farming</v>
      </c>
      <c r="N816" t="str" cm="1">
        <f t="array" ref="N816">_xlfn.TEXTJOIN(", ", TRUE, _xlfn.UNIQUE(_xlfn.FILTERXML("&lt;t&gt;&lt;s&gt;" &amp; SUBSTITUTE(_xlfn.TEXTJOIN(", ", TRUE, _xlfn.UNIQUE(_xlfn._xlws.FILTER(IFERROR(VLOOKUP(LEFT(_xlfn.TEXTSPLIT(L816, ", "), FIND("-", _xlfn.TEXTSPLIT(L816, ", ")) - 1), Index!$F$8:$G$13, 2, FALSE), ""), IFERROR(VLOOKUP(LEFT(_xlfn.TEXTSPLIT(L816, ", "), FIND("-", _xlfn.TEXTSPLIT(L816, ", ")) - 1), Index!$F$8:$G$13, 2, FALSE), "") &lt;&gt; ""))), ", ", "&lt;/s&gt;&lt;s&gt;") &amp; "&lt;/s&gt;&lt;/t&gt;", "//s[normalize-space()]")))</f>
        <v>Hydraulic Applications Ecosystem</v>
      </c>
      <c r="O816" t="str" cm="1">
        <f t="array" ref="O816">IFERROR(INDEX(Index!$C$8:$C$58, MATCH(TRUE, ISNUMBER(SEARCH(Index!$C$8:$C$58, Articles_collection_modified!A816)), 0)), "")</f>
        <v>HA-3</v>
      </c>
      <c r="P816" t="str">
        <f>IFERROR(VLOOKUP(LEFT(O816, FIND("-", O816)-1), Index!$F$8:$G$13, 2, FALSE), "Not Found")</f>
        <v>Hydraulic Applications Ecosystem</v>
      </c>
      <c r="Q816" t="str">
        <f>IFERROR(VLOOKUP(O816, Index!$C$8:$D$58, 2, FALSE), "Not Found")</f>
        <v>Smart Farming</v>
      </c>
    </row>
    <row r="817" spans="1:17" x14ac:dyDescent="0.3">
      <c r="A817" t="str">
        <f>LEFT(Articles_collection_modified!A817, FIND(",", Articles_collection_modified!A817) - 1)</f>
        <v>JCB forms joint venture for mobile green hydrogen infrastructure | Industrial Vehicle Technology International</v>
      </c>
      <c r="B817" t="str">
        <f>MID(Articles_collection_modified!A817, FIND(",", Articles_collection_modified!A817) + 1, FIND(",", Articles_collection_modified!A817, FIND(",", Articles_collection_modified!A817) + 1) - FIND(",", Articles_collection_modified!A817) - 1)</f>
        <v>https://www.ivtinternational.com/news/hydrogen/jcb-forms-joint-venture-for-mobile-green-hydrogen-infrastructure.html?utm_campaign=16th%20January&amp;utm_content=READ%20MORE&amp;utm_term=https%3A%2F%2Fwww.ivtinternational.com%2Fnews%2Fhydrogen%2Fjcb-forms-joint-venture-for-mobile-green-hydrogen-infrastructure.html&amp;utm_medium=email&amp;utm_source=Industrial%20Vehicle%20Technology</v>
      </c>
      <c r="C817" t="str">
        <f>IF(ISNUMBER(FIND(", vol",Articles_collection_modified!A817)), MID(Articles_collection_modified!A817, FIND(", vol", Articles_collection_modified!A817) + 5, FIND(",", Articles_collection_modified!A817, FIND(", vol", Articles_collection_modified!A817) + 5) - FIND(", vol", Articles_collection_modified!A817) - 5), MID(Articles_collection_modified!A817, FIND(",vol", Articles_collection_modified!A817) + 4, FIND(",", Articles_collection_modified!A817, FIND(",vol", Articles_collection_modified!A817) + 4) - FIND(",vol",Articles_collection_modified!A817) - 4))</f>
        <v>7</v>
      </c>
      <c r="D817" t="str">
        <f>IF(ISNUMBER(FIND(", 20", Articles_collection_modified!A817)), MID(Articles_collection_modified!A817, FIND(", 20", Articles_collection_modified!A817) + 2, FIND(",", Articles_collection_modified!A817, FIND(", 20", Articles_collection_modified!A817) + 2) - FIND(", 20", Articles_collection_modified!A817) - 2), MID(Articles_collection_modified!A817, FIND(",20", Articles_collection_modified!A817) + 1, FIND(",", Articles_collection_modified!A817, FIND(",20", Articles_collection_modified!A817) + 1) - FIND(",20", Articles_collection_modified!A817) - 1))</f>
        <v>2025-w02</v>
      </c>
      <c r="E817" t="str">
        <f t="shared" si="24"/>
        <v>2025</v>
      </c>
      <c r="F817" t="str">
        <f t="shared" si="25"/>
        <v>02</v>
      </c>
      <c r="G817" t="str" cm="1">
        <f t="array" ref="G817">_xlfn.TEXTJOIN(", ", TRUE, IF(ISNUMBER(SEARCH(Index!$A$8:$A$22, Articles_collection_modified!A817)), Index!$A$8:$A$22, ""))</f>
        <v>Mobile</v>
      </c>
      <c r="H817" t="str" cm="1">
        <f t="array" ref="H817">IFERROR(INDEX(Index!$A$8:$A$22, MATCH(TRUE, ISNUMBER(SEARCH(Index!$A$8:$A$22, Articles_collection_modified!A817)), 0)), "")</f>
        <v>Mobile</v>
      </c>
      <c r="I817" t="str" cm="1">
        <f t="array" ref="I817">IFERROR(INDEX(Index!$A$3:$A$5, MATCH(TRUE, ISNUMBER(SEARCH(Index!$A$3:$A$5, Articles_collection_modified!A817)), 0)), "")</f>
        <v>Technology</v>
      </c>
      <c r="J817" t="str" cm="1">
        <f t="array" ref="J817">IFERROR(INDEX(Index!$A$25:$A$69, MATCH(TRUE, ISNUMBER(SEARCH(Index!$A$25:$A$69, Articles_collection_modified!A817)), 0)), "")</f>
        <v>partnership</v>
      </c>
      <c r="K817" t="str" cm="1">
        <f t="array" ref="K817">IFERROR(INDEX(Index!$C$3:$C$5, MATCH(TRUE, ISNUMBER(SEARCH(Index!$C$3:$C$5, Articles_collection_modified!A817)), 0)), "")</f>
        <v>H2</v>
      </c>
      <c r="L817" t="str" cm="1">
        <f t="array" ref="L817">_xlfn.TEXTJOIN(", ", TRUE, IF(ISNUMBER(SEARCH(Index!$C$8:$C$58, Articles_collection_modified!A817)), Index!$C$8:$C$58, ""))</f>
        <v>ES-1, ES-2, NB-6</v>
      </c>
      <c r="M817" t="str" cm="1">
        <f t="array" ref="M817">_xlfn.TEXTJOIN(", ", TRUE, IFERROR(VLOOKUP(_xlfn.TEXTSPLIT(L817, ", "), Index!$C$8:$D$58, 2, FALSE), ""))</f>
        <v>Green Cities, Enhanced Emission Policy, Green Energy System</v>
      </c>
      <c r="N817" t="str" cm="1">
        <f t="array" ref="N817">_xlfn.TEXTJOIN(", ", TRUE, _xlfn.UNIQUE(_xlfn.FILTERXML("&lt;t&gt;&lt;s&gt;" &amp; SUBSTITUTE(_xlfn.TEXTJOIN(", ", TRUE, _xlfn.UNIQUE(_xlfn._xlws.FILTER(IFERROR(VLOOKUP(LEFT(_xlfn.TEXTSPLIT(L817, ", "), FIND("-", _xlfn.TEXTSPLIT(L817, ", ")) - 1), Index!$F$8:$G$13, 2, FALSE), ""), IFERROR(VLOOKUP(LEFT(_xlfn.TEXTSPLIT(L817, ", "), FIND("-", _xlfn.TEXTSPLIT(L817, ", ")) - 1), Index!$F$8:$G$13, 2, FALSE), "") &lt;&gt; ""))), ", ", "&lt;/s&gt;&lt;s&gt;") &amp; "&lt;/s&gt;&lt;/t&gt;", "//s[normalize-space()]")))</f>
        <v>Ecological Sustainability, New Business</v>
      </c>
      <c r="O817" t="str" cm="1">
        <f t="array" ref="O817">IFERROR(INDEX(Index!$C$8:$C$58, MATCH(TRUE, ISNUMBER(SEARCH(Index!$C$8:$C$58, Articles_collection_modified!A817)), 0)), "")</f>
        <v>ES-1</v>
      </c>
      <c r="P817" t="str">
        <f>IFERROR(VLOOKUP(LEFT(O817, FIND("-", O817)-1), Index!$F$8:$G$13, 2, FALSE), "Not Found")</f>
        <v>Ecological Sustainability</v>
      </c>
      <c r="Q817" t="str">
        <f>IFERROR(VLOOKUP(O817, Index!$C$8:$D$58, 2, FALSE), "Not Found")</f>
        <v>Green Cities</v>
      </c>
    </row>
    <row r="818" spans="1:17" x14ac:dyDescent="0.3">
      <c r="A818" t="str">
        <f>LEFT(Articles_collection_modified!A818, FIND(",", Articles_collection_modified!A818) - 1)</f>
        <v>Kubota introduces two new machines at Lamma | Industrial Vehicle Technology International</v>
      </c>
      <c r="B818" t="str">
        <f>MID(Articles_collection_modified!A818, FIND(",", Articles_collection_modified!A818) + 1, FIND(",", Articles_collection_modified!A818, FIND(",", Articles_collection_modified!A818) + 1) - FIND(",", Articles_collection_modified!A818) - 1)</f>
        <v>https://www.ivtinternational.com/news/construction/kubota-introduces-two-new-machines-at-lamma.html?utm_campaign=16th%20January&amp;utm_content=READ%20MORE&amp;utm_term=https%3A%2F%2Fwww.ivtinternational.com%2Fnews%2Fconstruction%2Fkubota-introduces-two-new-machines-at-lamma.html&amp;utm_medium=email&amp;utm_source=Industrial%20Vehicle%20Technology</v>
      </c>
      <c r="C818" t="str">
        <f>IF(ISNUMBER(FIND(", vol",Articles_collection_modified!A818)), MID(Articles_collection_modified!A818, FIND(", vol", Articles_collection_modified!A818) + 5, FIND(",", Articles_collection_modified!A818, FIND(", vol", Articles_collection_modified!A818) + 5) - FIND(", vol", Articles_collection_modified!A818) - 5), MID(Articles_collection_modified!A818, FIND(",vol", Articles_collection_modified!A818) + 4, FIND(",", Articles_collection_modified!A818, FIND(",vol", Articles_collection_modified!A818) + 4) - FIND(",vol",Articles_collection_modified!A818) - 4))</f>
        <v>7</v>
      </c>
      <c r="D818" t="str">
        <f>IF(ISNUMBER(FIND(", 20", Articles_collection_modified!A818)), MID(Articles_collection_modified!A818, FIND(", 20", Articles_collection_modified!A818) + 2, FIND(",", Articles_collection_modified!A818, FIND(", 20", Articles_collection_modified!A818) + 2) - FIND(", 20", Articles_collection_modified!A818) - 2), MID(Articles_collection_modified!A818, FIND(",20", Articles_collection_modified!A818) + 1, FIND(",", Articles_collection_modified!A818, FIND(",20", Articles_collection_modified!A818) + 1) - FIND(",20", Articles_collection_modified!A818) - 1))</f>
        <v>2025-w03</v>
      </c>
      <c r="E818" t="str">
        <f t="shared" si="24"/>
        <v>2025</v>
      </c>
      <c r="F818" t="str">
        <f t="shared" si="25"/>
        <v>03</v>
      </c>
      <c r="G818" t="str" cm="1">
        <f t="array" ref="G818">_xlfn.TEXTJOIN(", ", TRUE, IF(ISNUMBER(SEARCH(Index!$A$8:$A$22, Articles_collection_modified!A818)), Index!$A$8:$A$22, ""))</f>
        <v>Mobile</v>
      </c>
      <c r="H818" t="str" cm="1">
        <f t="array" ref="H818">IFERROR(INDEX(Index!$A$8:$A$22, MATCH(TRUE, ISNUMBER(SEARCH(Index!$A$8:$A$22, Articles_collection_modified!A818)), 0)), "")</f>
        <v>Mobile</v>
      </c>
      <c r="I818" t="str" cm="1">
        <f t="array" ref="I818">IFERROR(INDEX(Index!$A$3:$A$5, MATCH(TRUE, ISNUMBER(SEARCH(Index!$A$3:$A$5, Articles_collection_modified!A818)), 0)), "")</f>
        <v>product release</v>
      </c>
      <c r="J818" t="str" cm="1">
        <f t="array" ref="J818">IFERROR(INDEX(Index!$A$25:$A$69, MATCH(TRUE, ISNUMBER(SEARCH(Index!$A$25:$A$69, Articles_collection_modified!A818)), 0)), "")</f>
        <v>System</v>
      </c>
      <c r="K818" t="str" cm="1">
        <f t="array" ref="K818">IFERROR(INDEX(Index!$C$3:$C$5, MATCH(TRUE, ISNUMBER(SEARCH(Index!$C$3:$C$5, Articles_collection_modified!A818)), 0)), "")</f>
        <v>H1</v>
      </c>
      <c r="L818" t="str" cm="1">
        <f t="array" ref="L818">_xlfn.TEXTJOIN(", ", TRUE, IF(ISNUMBER(SEARCH(Index!$C$8:$C$58, Articles_collection_modified!A818)), Index!$C$8:$C$58, ""))</f>
        <v>HA-3</v>
      </c>
      <c r="M818" t="str" cm="1">
        <f t="array" ref="M818">_xlfn.TEXTJOIN(", ", TRUE, IFERROR(VLOOKUP(_xlfn.TEXTSPLIT(L818, ", "), Index!$C$8:$D$58, 2, FALSE), ""))</f>
        <v>Smart Farming</v>
      </c>
      <c r="N818" t="str" cm="1">
        <f t="array" ref="N818">_xlfn.TEXTJOIN(", ", TRUE, _xlfn.UNIQUE(_xlfn.FILTERXML("&lt;t&gt;&lt;s&gt;" &amp; SUBSTITUTE(_xlfn.TEXTJOIN(", ", TRUE, _xlfn.UNIQUE(_xlfn._xlws.FILTER(IFERROR(VLOOKUP(LEFT(_xlfn.TEXTSPLIT(L818, ", "), FIND("-", _xlfn.TEXTSPLIT(L818, ", ")) - 1), Index!$F$8:$G$13, 2, FALSE), ""), IFERROR(VLOOKUP(LEFT(_xlfn.TEXTSPLIT(L818, ", "), FIND("-", _xlfn.TEXTSPLIT(L818, ", ")) - 1), Index!$F$8:$G$13, 2, FALSE), "") &lt;&gt; ""))), ", ", "&lt;/s&gt;&lt;s&gt;") &amp; "&lt;/s&gt;&lt;/t&gt;", "//s[normalize-space()]")))</f>
        <v>Hydraulic Applications Ecosystem</v>
      </c>
      <c r="O818" t="str" cm="1">
        <f t="array" ref="O818">IFERROR(INDEX(Index!$C$8:$C$58, MATCH(TRUE, ISNUMBER(SEARCH(Index!$C$8:$C$58, Articles_collection_modified!A818)), 0)), "")</f>
        <v>HA-3</v>
      </c>
      <c r="P818" t="str">
        <f>IFERROR(VLOOKUP(LEFT(O818, FIND("-", O818)-1), Index!$F$8:$G$13, 2, FALSE), "Not Found")</f>
        <v>Hydraulic Applications Ecosystem</v>
      </c>
      <c r="Q818" t="str">
        <f>IFERROR(VLOOKUP(O818, Index!$C$8:$D$58, 2, FALSE), "Not Found")</f>
        <v>Smart Farming</v>
      </c>
    </row>
    <row r="819" spans="1:17" x14ac:dyDescent="0.3">
      <c r="A819" t="str">
        <f>LEFT(Articles_collection_modified!A819, FIND(",", Articles_collection_modified!A819) - 1)</f>
        <v>Major US 3D concrete printer confirms round of layoffs</v>
      </c>
      <c r="B819" t="str">
        <f>MID(Articles_collection_modified!A819, FIND(",", Articles_collection_modified!A819) + 1, FIND(",", Articles_collection_modified!A819, FIND(",", Articles_collection_modified!A819) + 1) - FIND(",", Articles_collection_modified!A819) - 1)</f>
        <v>https://www.constructionbriefing.com/news/major-us-3d-concrete-printer-confirms-round-of-layoffs/8049718.article?utm_source=newsletter&amp;utm_medium=email&amp;utm_campaign=construction-europe-2025-01-15&amp;encoded_email=bS5nYXZhZ25pbkBoYXdlLmF0</v>
      </c>
      <c r="C819" t="str">
        <f>IF(ISNUMBER(FIND(", vol",Articles_collection_modified!A819)), MID(Articles_collection_modified!A819, FIND(", vol", Articles_collection_modified!A819) + 5, FIND(",", Articles_collection_modified!A819, FIND(", vol", Articles_collection_modified!A819) + 5) - FIND(", vol", Articles_collection_modified!A819) - 5), MID(Articles_collection_modified!A819, FIND(",vol", Articles_collection_modified!A819) + 4, FIND(",", Articles_collection_modified!A819, FIND(",vol", Articles_collection_modified!A819) + 4) - FIND(",vol",Articles_collection_modified!A819) - 4))</f>
        <v>7</v>
      </c>
      <c r="D819" t="str">
        <f>IF(ISNUMBER(FIND(", 20", Articles_collection_modified!A819)), MID(Articles_collection_modified!A819, FIND(", 20", Articles_collection_modified!A819) + 2, FIND(",", Articles_collection_modified!A819, FIND(", 20", Articles_collection_modified!A819) + 2) - FIND(", 20", Articles_collection_modified!A819) - 2), MID(Articles_collection_modified!A819, FIND(",20", Articles_collection_modified!A819) + 1, FIND(",", Articles_collection_modified!A819, FIND(",20", Articles_collection_modified!A819) + 1) - FIND(",20", Articles_collection_modified!A819) - 1))</f>
        <v>2025-w02</v>
      </c>
      <c r="E819" t="str">
        <f t="shared" si="24"/>
        <v>2025</v>
      </c>
      <c r="F819" t="str">
        <f t="shared" si="25"/>
        <v>02</v>
      </c>
      <c r="G819" t="str" cm="1">
        <f t="array" ref="G819">_xlfn.TEXTJOIN(", ", TRUE, IF(ISNUMBER(SEARCH(Index!$A$8:$A$22, Articles_collection_modified!A819)), Index!$A$8:$A$22, ""))</f>
        <v>3dp</v>
      </c>
      <c r="H819" t="str" cm="1">
        <f t="array" ref="H819">IFERROR(INDEX(Index!$A$8:$A$22, MATCH(TRUE, ISNUMBER(SEARCH(Index!$A$8:$A$22, Articles_collection_modified!A819)), 0)), "")</f>
        <v>3dp</v>
      </c>
      <c r="I819" t="str" cm="1">
        <f t="array" ref="I819">IFERROR(INDEX(Index!$A$3:$A$5, MATCH(TRUE, ISNUMBER(SEARCH(Index!$A$3:$A$5, Articles_collection_modified!A819)), 0)), "")</f>
        <v>SEEP</v>
      </c>
      <c r="J819" t="str" cm="1">
        <f t="array" ref="J819">IFERROR(INDEX(Index!$A$25:$A$69, MATCH(TRUE, ISNUMBER(SEARCH(Index!$A$25:$A$69, Articles_collection_modified!A819)), 0)), "")</f>
        <v>market development</v>
      </c>
      <c r="K819" t="str" cm="1">
        <f t="array" ref="K819">IFERROR(INDEX(Index!$C$3:$C$5, MATCH(TRUE, ISNUMBER(SEARCH(Index!$C$3:$C$5, Articles_collection_modified!A819)), 0)), "")</f>
        <v>H1</v>
      </c>
      <c r="L819" t="str" cm="1">
        <f t="array" ref="L819">_xlfn.TEXTJOIN(", ", TRUE, IF(ISNUMBER(SEARCH(Index!$C$8:$C$58, Articles_collection_modified!A819)), Index!$C$8:$C$58, ""))</f>
        <v>HA-1, IPr-7</v>
      </c>
      <c r="M819" t="str" cm="1">
        <f t="array" ref="M819">_xlfn.TEXTJOIN(", ", TRUE, IFERROR(VLOOKUP(_xlfn.TEXTSPLIT(L819, ", "), Index!$C$8:$D$58, 2, FALSE), ""))</f>
        <v>Green &amp; Connected Construction site, Additive Manufacturing Technologies</v>
      </c>
      <c r="N819" t="str" cm="1">
        <f t="array" ref="N819">_xlfn.TEXTJOIN(", ", TRUE, _xlfn.UNIQUE(_xlfn.FILTERXML("&lt;t&gt;&lt;s&gt;" &amp; SUBSTITUTE(_xlfn.TEXTJOIN(", ", TRUE, _xlfn.UNIQUE(_xlfn._xlws.FILTER(IFERROR(VLOOKUP(LEFT(_xlfn.TEXTSPLIT(L819, ", "), FIND("-", _xlfn.TEXTSPLIT(L819, ", ")) - 1), Index!$F$8:$G$13, 2, FALSE), ""), IFERROR(VLOOKUP(LEFT(_xlfn.TEXTSPLIT(L819, ", "), FIND("-", _xlfn.TEXTSPLIT(L819, ", ")) - 1), Index!$F$8:$G$13, 2, FALSE), "") &lt;&gt; ""))), ", ", "&lt;/s&gt;&lt;s&gt;") &amp; "&lt;/s&gt;&lt;/t&gt;", "//s[normalize-space()]")))</f>
        <v>Hydraulic Applications Ecosystem, Intelligent Production</v>
      </c>
      <c r="O819" t="str" cm="1">
        <f t="array" ref="O819">IFERROR(INDEX(Index!$C$8:$C$58, MATCH(TRUE, ISNUMBER(SEARCH(Index!$C$8:$C$58, Articles_collection_modified!A819)), 0)), "")</f>
        <v>HA-1</v>
      </c>
      <c r="P819" t="str">
        <f>IFERROR(VLOOKUP(LEFT(O819, FIND("-", O819)-1), Index!$F$8:$G$13, 2, FALSE), "Not Found")</f>
        <v>Hydraulic Applications Ecosystem</v>
      </c>
      <c r="Q819" t="str">
        <f>IFERROR(VLOOKUP(O819, Index!$C$8:$D$58, 2, FALSE), "Not Found")</f>
        <v>Green &amp; Connected Construction site</v>
      </c>
    </row>
    <row r="820" spans="1:17" x14ac:dyDescent="0.3">
      <c r="A820" t="str">
        <f>LEFT(Articles_collection_modified!A820, FIND(",", Articles_collection_modified!A820) - 1)</f>
        <v>Mecalac launches Revotruck dumper with rotating cab</v>
      </c>
      <c r="B820" t="str">
        <f>MID(Articles_collection_modified!A820, FIND(",", Articles_collection_modified!A820) + 1, FIND(",", Articles_collection_modified!A820, FIND(",", Articles_collection_modified!A820) + 1) - FIND(",", Articles_collection_modified!A820) - 1)</f>
        <v>https://www.powerprogress.com/news/mecalac-launches-revotruck-dumper-with-rotating-cab/8049699.article?utm_source=newsletter&amp;utm_medium=email&amp;utm_campaign=navigating-the-world-of-battery-logistics-8049666--2025-01-13&amp;encoded_email=bS5nYXZhZ25pbkBoYXdlLmF0</v>
      </c>
      <c r="C820" t="str">
        <f>IF(ISNUMBER(FIND(", vol",Articles_collection_modified!A820)), MID(Articles_collection_modified!A820, FIND(", vol", Articles_collection_modified!A820) + 5, FIND(",", Articles_collection_modified!A820, FIND(", vol", Articles_collection_modified!A820) + 5) - FIND(", vol", Articles_collection_modified!A820) - 5), MID(Articles_collection_modified!A820, FIND(",vol", Articles_collection_modified!A820) + 4, FIND(",", Articles_collection_modified!A820, FIND(",vol", Articles_collection_modified!A820) + 4) - FIND(",vol",Articles_collection_modified!A820) - 4))</f>
        <v>7</v>
      </c>
      <c r="D820" t="str">
        <f>IF(ISNUMBER(FIND(", 20", Articles_collection_modified!A820)), MID(Articles_collection_modified!A820, FIND(", 20", Articles_collection_modified!A820) + 2, FIND(",", Articles_collection_modified!A820, FIND(", 20", Articles_collection_modified!A820) + 2) - FIND(", 20", Articles_collection_modified!A820) - 2), MID(Articles_collection_modified!A820, FIND(",20", Articles_collection_modified!A820) + 1, FIND(",", Articles_collection_modified!A820, FIND(",20", Articles_collection_modified!A820) + 1) - FIND(",20", Articles_collection_modified!A820) - 1))</f>
        <v>2025-w02</v>
      </c>
      <c r="E820" t="str">
        <f t="shared" si="24"/>
        <v>2025</v>
      </c>
      <c r="F820" t="str">
        <f t="shared" si="25"/>
        <v>02</v>
      </c>
      <c r="G820" t="str" cm="1">
        <f t="array" ref="G820">_xlfn.TEXTJOIN(", ", TRUE, IF(ISNUMBER(SEARCH(Index!$A$8:$A$22, Articles_collection_modified!A820)), Index!$A$8:$A$22, ""))</f>
        <v>Battery, Mobile</v>
      </c>
      <c r="H820" t="str" cm="1">
        <f t="array" ref="H820">IFERROR(INDEX(Index!$A$8:$A$22, MATCH(TRUE, ISNUMBER(SEARCH(Index!$A$8:$A$22, Articles_collection_modified!A820)), 0)), "")</f>
        <v>Battery</v>
      </c>
      <c r="I820" t="str" cm="1">
        <f t="array" ref="I820">IFERROR(INDEX(Index!$A$3:$A$5, MATCH(TRUE, ISNUMBER(SEARCH(Index!$A$3:$A$5, Articles_collection_modified!A820)), 0)), "")</f>
        <v>product release</v>
      </c>
      <c r="J820" t="str" cm="1">
        <f t="array" ref="J820">IFERROR(INDEX(Index!$A$25:$A$69, MATCH(TRUE, ISNUMBER(SEARCH(Index!$A$25:$A$69, Articles_collection_modified!A820)), 0)), "")</f>
        <v>System</v>
      </c>
      <c r="K820" t="str" cm="1">
        <f t="array" ref="K820">IFERROR(INDEX(Index!$C$3:$C$5, MATCH(TRUE, ISNUMBER(SEARCH(Index!$C$3:$C$5, Articles_collection_modified!A820)), 0)), "")</f>
        <v>H1</v>
      </c>
      <c r="L820" t="str" cm="1">
        <f t="array" ref="L820">_xlfn.TEXTJOIN(", ", TRUE, IF(ISNUMBER(SEARCH(Index!$C$8:$C$58, Articles_collection_modified!A820)), Index!$C$8:$C$58, ""))</f>
        <v>HA-1</v>
      </c>
      <c r="M820" t="str" cm="1">
        <f t="array" ref="M820">_xlfn.TEXTJOIN(", ", TRUE, IFERROR(VLOOKUP(_xlfn.TEXTSPLIT(L820, ", "), Index!$C$8:$D$58, 2, FALSE), ""))</f>
        <v>Green &amp; Connected Construction site</v>
      </c>
      <c r="N820" t="str" cm="1">
        <f t="array" ref="N820">_xlfn.TEXTJOIN(", ", TRUE, _xlfn.UNIQUE(_xlfn.FILTERXML("&lt;t&gt;&lt;s&gt;" &amp; SUBSTITUTE(_xlfn.TEXTJOIN(", ", TRUE, _xlfn.UNIQUE(_xlfn._xlws.FILTER(IFERROR(VLOOKUP(LEFT(_xlfn.TEXTSPLIT(L820, ", "), FIND("-", _xlfn.TEXTSPLIT(L820, ", ")) - 1), Index!$F$8:$G$13, 2, FALSE), ""), IFERROR(VLOOKUP(LEFT(_xlfn.TEXTSPLIT(L820, ", "), FIND("-", _xlfn.TEXTSPLIT(L820, ", ")) - 1), Index!$F$8:$G$13, 2, FALSE), "") &lt;&gt; ""))), ", ", "&lt;/s&gt;&lt;s&gt;") &amp; "&lt;/s&gt;&lt;/t&gt;", "//s[normalize-space()]")))</f>
        <v>Hydraulic Applications Ecosystem</v>
      </c>
      <c r="O820" t="str" cm="1">
        <f t="array" ref="O820">IFERROR(INDEX(Index!$C$8:$C$58, MATCH(TRUE, ISNUMBER(SEARCH(Index!$C$8:$C$58, Articles_collection_modified!A820)), 0)), "")</f>
        <v>HA-1</v>
      </c>
      <c r="P820" t="str">
        <f>IFERROR(VLOOKUP(LEFT(O820, FIND("-", O820)-1), Index!$F$8:$G$13, 2, FALSE), "Not Found")</f>
        <v>Hydraulic Applications Ecosystem</v>
      </c>
      <c r="Q820" t="str">
        <f>IFERROR(VLOOKUP(O820, Index!$C$8:$D$58, 2, FALSE), "Not Found")</f>
        <v>Green &amp; Connected Construction site</v>
      </c>
    </row>
    <row r="821" spans="1:17" x14ac:dyDescent="0.3">
      <c r="A821" t="str">
        <f>LEFT(Articles_collection_modified!A821, FIND(",", Articles_collection_modified!A821) - 1)</f>
        <v>Elhyte launches battery for construction equipment at CES</v>
      </c>
      <c r="B821" t="str">
        <f>MID(Articles_collection_modified!A821, FIND(",", Articles_collection_modified!A821) + 1, FIND(",", Articles_collection_modified!A821, FIND(",", Articles_collection_modified!A821) + 1) - FIND(",", Articles_collection_modified!A821) - 1)</f>
        <v>https://www.powerprogress.com/news/elhyte-launches-battery-for-construction-equipment-at-ces/8049585.article?utm_source=newsletter&amp;utm_medium=email&amp;utm_campaign=power-progress-2025-01-14&amp;encoded_email=bS5nYXZhZ25pbkBoYXdlLmF0</v>
      </c>
      <c r="C821" t="str">
        <f>IF(ISNUMBER(FIND(", vol",Articles_collection_modified!A821)), MID(Articles_collection_modified!A821, FIND(", vol", Articles_collection_modified!A821) + 5, FIND(",", Articles_collection_modified!A821, FIND(", vol", Articles_collection_modified!A821) + 5) - FIND(", vol", Articles_collection_modified!A821) - 5), MID(Articles_collection_modified!A821, FIND(",vol", Articles_collection_modified!A821) + 4, FIND(",", Articles_collection_modified!A821, FIND(",vol", Articles_collection_modified!A821) + 4) - FIND(",vol",Articles_collection_modified!A821) - 4))</f>
        <v>7</v>
      </c>
      <c r="D821" t="str">
        <f>IF(ISNUMBER(FIND(", 20", Articles_collection_modified!A821)), MID(Articles_collection_modified!A821, FIND(", 20", Articles_collection_modified!A821) + 2, FIND(",", Articles_collection_modified!A821, FIND(", 20", Articles_collection_modified!A821) + 2) - FIND(", 20", Articles_collection_modified!A821) - 2), MID(Articles_collection_modified!A821, FIND(",20", Articles_collection_modified!A821) + 1, FIND(",", Articles_collection_modified!A821, FIND(",20", Articles_collection_modified!A821) + 1) - FIND(",20", Articles_collection_modified!A821) - 1))</f>
        <v>2025-w02</v>
      </c>
      <c r="E821" t="str">
        <f t="shared" si="24"/>
        <v>2025</v>
      </c>
      <c r="F821" t="str">
        <f t="shared" si="25"/>
        <v>02</v>
      </c>
      <c r="G821" t="str" cm="1">
        <f t="array" ref="G821">_xlfn.TEXTJOIN(", ", TRUE, IF(ISNUMBER(SEARCH(Index!$A$8:$A$22, Articles_collection_modified!A821)), Index!$A$8:$A$22, ""))</f>
        <v>Battery, Mobile</v>
      </c>
      <c r="H821" t="str" cm="1">
        <f t="array" ref="H821">IFERROR(INDEX(Index!$A$8:$A$22, MATCH(TRUE, ISNUMBER(SEARCH(Index!$A$8:$A$22, Articles_collection_modified!A821)), 0)), "")</f>
        <v>Battery</v>
      </c>
      <c r="I821" t="str" cm="1">
        <f t="array" ref="I821">IFERROR(INDEX(Index!$A$3:$A$5, MATCH(TRUE, ISNUMBER(SEARCH(Index!$A$3:$A$5, Articles_collection_modified!A821)), 0)), "")</f>
        <v>product release</v>
      </c>
      <c r="J821" t="str" cm="1">
        <f t="array" ref="J821">IFERROR(INDEX(Index!$A$25:$A$69, MATCH(TRUE, ISNUMBER(SEARCH(Index!$A$25:$A$69, Articles_collection_modified!A821)), 0)), "")</f>
        <v>System</v>
      </c>
      <c r="K821" t="str" cm="1">
        <f t="array" ref="K821">IFERROR(INDEX(Index!$C$3:$C$5, MATCH(TRUE, ISNUMBER(SEARCH(Index!$C$3:$C$5, Articles_collection_modified!A821)), 0)), "")</f>
        <v>H1</v>
      </c>
      <c r="L821" t="str" cm="1">
        <f t="array" ref="L821">_xlfn.TEXTJOIN(", ", TRUE, IF(ISNUMBER(SEARCH(Index!$C$8:$C$58, Articles_collection_modified!A821)), Index!$C$8:$C$58, ""))</f>
        <v>ES-2, HA-1</v>
      </c>
      <c r="M821" t="str" cm="1">
        <f t="array" ref="M821">_xlfn.TEXTJOIN(", ", TRUE, IFERROR(VLOOKUP(_xlfn.TEXTSPLIT(L821, ", "), Index!$C$8:$D$58, 2, FALSE), ""))</f>
        <v>Enhanced Emission Policy, Green &amp; Connected Construction site</v>
      </c>
      <c r="N821" t="str" cm="1">
        <f t="array" ref="N821">_xlfn.TEXTJOIN(", ", TRUE, _xlfn.UNIQUE(_xlfn.FILTERXML("&lt;t&gt;&lt;s&gt;" &amp; SUBSTITUTE(_xlfn.TEXTJOIN(", ", TRUE, _xlfn.UNIQUE(_xlfn._xlws.FILTER(IFERROR(VLOOKUP(LEFT(_xlfn.TEXTSPLIT(L821, ", "), FIND("-", _xlfn.TEXTSPLIT(L821, ", ")) - 1), Index!$F$8:$G$13, 2, FALSE), ""), IFERROR(VLOOKUP(LEFT(_xlfn.TEXTSPLIT(L821, ", "), FIND("-", _xlfn.TEXTSPLIT(L821, ", ")) - 1), Index!$F$8:$G$13, 2, FALSE), "") &lt;&gt; ""))), ", ", "&lt;/s&gt;&lt;s&gt;") &amp; "&lt;/s&gt;&lt;/t&gt;", "//s[normalize-space()]")))</f>
        <v>Ecological Sustainability, Hydraulic Applications Ecosystem</v>
      </c>
      <c r="O821" t="str" cm="1">
        <f t="array" ref="O821">IFERROR(INDEX(Index!$C$8:$C$58, MATCH(TRUE, ISNUMBER(SEARCH(Index!$C$8:$C$58, Articles_collection_modified!A821)), 0)), "")</f>
        <v>ES-2</v>
      </c>
      <c r="P821" t="str">
        <f>IFERROR(VLOOKUP(LEFT(O821, FIND("-", O821)-1), Index!$F$8:$G$13, 2, FALSE), "Not Found")</f>
        <v>Ecological Sustainability</v>
      </c>
      <c r="Q821" t="str">
        <f>IFERROR(VLOOKUP(O821, Index!$C$8:$D$58, 2, FALSE), "Not Found")</f>
        <v>Enhanced Emission Policy</v>
      </c>
    </row>
    <row r="822" spans="1:17" x14ac:dyDescent="0.3">
      <c r="A822" t="str">
        <f>LEFT(Articles_collection_modified!A822, FIND(",", Articles_collection_modified!A822) - 1)</f>
        <v>Interview: LGMGâ€™s Ares Song on new products and diversification</v>
      </c>
      <c r="B822" t="str">
        <f>MID(Articles_collection_modified!A822, FIND(",", Articles_collection_modified!A822) + 1, FIND(",", Articles_collection_modified!A822, FIND(",", Articles_collection_modified!A822) + 1) - FIND(",", Articles_collection_modified!A822) - 1)</f>
        <v>https://www.accessbriefing.com/news/interv/8049720.article?utm_source=newsletter&amp;utm_medium=email&amp;utm_campaign=access-international-2025-01-14&amp;encoded_email=bS5nYXZhZ25pbkBoYXdlLmF0</v>
      </c>
      <c r="C822" t="str">
        <f>IF(ISNUMBER(FIND(", vol",Articles_collection_modified!A822)), MID(Articles_collection_modified!A822, FIND(", vol", Articles_collection_modified!A822) + 5, FIND(",", Articles_collection_modified!A822, FIND(", vol", Articles_collection_modified!A822) + 5) - FIND(", vol", Articles_collection_modified!A822) - 5), MID(Articles_collection_modified!A822, FIND(",vol", Articles_collection_modified!A822) + 4, FIND(",", Articles_collection_modified!A822, FIND(",vol", Articles_collection_modified!A822) + 4) - FIND(",vol",Articles_collection_modified!A822) - 4))</f>
        <v>7</v>
      </c>
      <c r="D822" t="str">
        <f>IF(ISNUMBER(FIND(", 20", Articles_collection_modified!A822)), MID(Articles_collection_modified!A822, FIND(", 20", Articles_collection_modified!A822) + 2, FIND(",", Articles_collection_modified!A822, FIND(", 20", Articles_collection_modified!A822) + 2) - FIND(", 20", Articles_collection_modified!A822) - 2), MID(Articles_collection_modified!A822, FIND(",20", Articles_collection_modified!A822) + 1, FIND(",", Articles_collection_modified!A822, FIND(",20", Articles_collection_modified!A822) + 1) - FIND(",20", Articles_collection_modified!A822) - 1))</f>
        <v>2025-w02</v>
      </c>
      <c r="E822" t="str">
        <f t="shared" si="24"/>
        <v>2025</v>
      </c>
      <c r="F822" t="str">
        <f t="shared" si="25"/>
        <v>02</v>
      </c>
      <c r="G822" t="str" cm="1">
        <f t="array" ref="G822">_xlfn.TEXTJOIN(", ", TRUE, IF(ISNUMBER(SEARCH(Index!$A$8:$A$22, Articles_collection_modified!A822)), Index!$A$8:$A$22, ""))</f>
        <v>Mobile</v>
      </c>
      <c r="H822" t="str" cm="1">
        <f t="array" ref="H822">IFERROR(INDEX(Index!$A$8:$A$22, MATCH(TRUE, ISNUMBER(SEARCH(Index!$A$8:$A$22, Articles_collection_modified!A822)), 0)), "")</f>
        <v>Mobile</v>
      </c>
      <c r="I822" t="str" cm="1">
        <f t="array" ref="I822">IFERROR(INDEX(Index!$A$3:$A$5, MATCH(TRUE, ISNUMBER(SEARCH(Index!$A$3:$A$5, Articles_collection_modified!A822)), 0)), "")</f>
        <v>SEEP</v>
      </c>
      <c r="J822" t="str" cm="1">
        <f t="array" ref="J822">IFERROR(INDEX(Index!$A$25:$A$69, MATCH(TRUE, ISNUMBER(SEARCH(Index!$A$25:$A$69, Articles_collection_modified!A822)), 0)), "")</f>
        <v>market development</v>
      </c>
      <c r="K822" t="str" cm="1">
        <f t="array" ref="K822">IFERROR(INDEX(Index!$C$3:$C$5, MATCH(TRUE, ISNUMBER(SEARCH(Index!$C$3:$C$5, Articles_collection_modified!A822)), 0)), "")</f>
        <v>H1</v>
      </c>
      <c r="L822" t="str" cm="1">
        <f t="array" ref="L822">_xlfn.TEXTJOIN(", ", TRUE, IF(ISNUMBER(SEARCH(Index!$C$8:$C$58, Articles_collection_modified!A822)), Index!$C$8:$C$58, ""))</f>
        <v>NB-4</v>
      </c>
      <c r="M822" t="str" cm="1">
        <f t="array" ref="M822">_xlfn.TEXTJOIN(", ", TRUE, IFERROR(VLOOKUP(_xlfn.TEXTSPLIT(L822, ", "), Index!$C$8:$D$58, 2, FALSE), ""))</f>
        <v>Geopolitics &amp; Decoupling</v>
      </c>
      <c r="N822" t="str" cm="1">
        <f t="array" ref="N822">_xlfn.TEXTJOIN(", ", TRUE, _xlfn.UNIQUE(_xlfn.FILTERXML("&lt;t&gt;&lt;s&gt;" &amp; SUBSTITUTE(_xlfn.TEXTJOIN(", ", TRUE, _xlfn.UNIQUE(_xlfn._xlws.FILTER(IFERROR(VLOOKUP(LEFT(_xlfn.TEXTSPLIT(L822, ", "), FIND("-", _xlfn.TEXTSPLIT(L822, ", ")) - 1), Index!$F$8:$G$13, 2, FALSE), ""), IFERROR(VLOOKUP(LEFT(_xlfn.TEXTSPLIT(L822, ", "), FIND("-", _xlfn.TEXTSPLIT(L822, ", ")) - 1), Index!$F$8:$G$13, 2, FALSE), "") &lt;&gt; ""))), ", ", "&lt;/s&gt;&lt;s&gt;") &amp; "&lt;/s&gt;&lt;/t&gt;", "//s[normalize-space()]")))</f>
        <v>New Business</v>
      </c>
      <c r="O822" t="str" cm="1">
        <f t="array" ref="O822">IFERROR(INDEX(Index!$C$8:$C$58, MATCH(TRUE, ISNUMBER(SEARCH(Index!$C$8:$C$58, Articles_collection_modified!A822)), 0)), "")</f>
        <v>NB-4</v>
      </c>
      <c r="P822" t="str">
        <f>IFERROR(VLOOKUP(LEFT(O822, FIND("-", O822)-1), Index!$F$8:$G$13, 2, FALSE), "Not Found")</f>
        <v>New Business</v>
      </c>
      <c r="Q822" t="str">
        <f>IFERROR(VLOOKUP(O822, Index!$C$8:$D$58, 2, FALSE), "Not Found")</f>
        <v>Geopolitics &amp; Decoupling</v>
      </c>
    </row>
    <row r="823" spans="1:17" x14ac:dyDescent="0.3">
      <c r="A823" t="str">
        <f>LEFT(Articles_collection_modified!A823, FIND(",", Articles_collection_modified!A823) - 1)</f>
        <v>Caterpillar reveals next-gen telehandlers</v>
      </c>
      <c r="B823" t="str">
        <f>MID(Articles_collection_modified!A823, FIND(",", Articles_collection_modified!A823) + 1, FIND(",", Articles_collection_modified!A823, FIND(",", Articles_collection_modified!A823) + 1) - FIND(",", Articles_collection_modified!A823) - 1)</f>
        <v>https://www.accessbriefing.com/news/caterpillar-reveals-line-of-next-gen-telehandlers/8049611.article?utm_source=newsletter&amp;utm_medium=email&amp;utm_campaign=access-international-2025-01-14&amp;encoded_email=bS5nYXZhZ25pbkBoYXdlLmF0</v>
      </c>
      <c r="C823" t="str">
        <f>IF(ISNUMBER(FIND(", vol",Articles_collection_modified!A823)), MID(Articles_collection_modified!A823, FIND(", vol", Articles_collection_modified!A823) + 5, FIND(",", Articles_collection_modified!A823, FIND(", vol", Articles_collection_modified!A823) + 5) - FIND(", vol", Articles_collection_modified!A823) - 5), MID(Articles_collection_modified!A823, FIND(",vol", Articles_collection_modified!A823) + 4, FIND(",", Articles_collection_modified!A823, FIND(",vol", Articles_collection_modified!A823) + 4) - FIND(",vol",Articles_collection_modified!A823) - 4))</f>
        <v>7</v>
      </c>
      <c r="D823" t="str">
        <f>IF(ISNUMBER(FIND(", 20", Articles_collection_modified!A823)), MID(Articles_collection_modified!A823, FIND(", 20", Articles_collection_modified!A823) + 2, FIND(",", Articles_collection_modified!A823, FIND(", 20", Articles_collection_modified!A823) + 2) - FIND(", 20", Articles_collection_modified!A823) - 2), MID(Articles_collection_modified!A823, FIND(",20", Articles_collection_modified!A823) + 1, FIND(",", Articles_collection_modified!A823, FIND(",20", Articles_collection_modified!A823) + 1) - FIND(",20", Articles_collection_modified!A823) - 1))</f>
        <v>2025-w02</v>
      </c>
      <c r="E823" t="str">
        <f t="shared" si="24"/>
        <v>2025</v>
      </c>
      <c r="F823" t="str">
        <f t="shared" si="25"/>
        <v>02</v>
      </c>
      <c r="G823" t="str" cm="1">
        <f t="array" ref="G823">_xlfn.TEXTJOIN(", ", TRUE, IF(ISNUMBER(SEARCH(Index!$A$8:$A$22, Articles_collection_modified!A823)), Index!$A$8:$A$22, ""))</f>
        <v>Mobile</v>
      </c>
      <c r="H823" t="str" cm="1">
        <f t="array" ref="H823">IFERROR(INDEX(Index!$A$8:$A$22, MATCH(TRUE, ISNUMBER(SEARCH(Index!$A$8:$A$22, Articles_collection_modified!A823)), 0)), "")</f>
        <v>Mobile</v>
      </c>
      <c r="I823" t="str" cm="1">
        <f t="array" ref="I823">IFERROR(INDEX(Index!$A$3:$A$5, MATCH(TRUE, ISNUMBER(SEARCH(Index!$A$3:$A$5, Articles_collection_modified!A823)), 0)), "")</f>
        <v>product release</v>
      </c>
      <c r="J823" t="str" cm="1">
        <f t="array" ref="J823">IFERROR(INDEX(Index!$A$25:$A$69, MATCH(TRUE, ISNUMBER(SEARCH(Index!$A$25:$A$69, Articles_collection_modified!A823)), 0)), "")</f>
        <v/>
      </c>
      <c r="K823" t="str" cm="1">
        <f t="array" ref="K823">IFERROR(INDEX(Index!$C$3:$C$5, MATCH(TRUE, ISNUMBER(SEARCH(Index!$C$3:$C$5, Articles_collection_modified!A823)), 0)), "")</f>
        <v>H1</v>
      </c>
      <c r="L823" t="str" cm="1">
        <f t="array" ref="L823">_xlfn.TEXTJOIN(", ", TRUE, IF(ISNUMBER(SEARCH(Index!$C$8:$C$58, Articles_collection_modified!A823)), Index!$C$8:$C$58, ""))</f>
        <v>HA-4</v>
      </c>
      <c r="M823" t="str" cm="1">
        <f t="array" ref="M823">_xlfn.TEXTJOIN(", ", TRUE, IFERROR(VLOOKUP(_xlfn.TEXTSPLIT(L823, ", "), Index!$C$8:$D$58, 2, FALSE), ""))</f>
        <v>Autonomous Material Handling</v>
      </c>
      <c r="N823" t="str" cm="1">
        <f t="array" ref="N823">_xlfn.TEXTJOIN(", ", TRUE, _xlfn.UNIQUE(_xlfn.FILTERXML("&lt;t&gt;&lt;s&gt;" &amp; SUBSTITUTE(_xlfn.TEXTJOIN(", ", TRUE, _xlfn.UNIQUE(_xlfn._xlws.FILTER(IFERROR(VLOOKUP(LEFT(_xlfn.TEXTSPLIT(L823, ", "), FIND("-", _xlfn.TEXTSPLIT(L823, ", ")) - 1), Index!$F$8:$G$13, 2, FALSE), ""), IFERROR(VLOOKUP(LEFT(_xlfn.TEXTSPLIT(L823, ", "), FIND("-", _xlfn.TEXTSPLIT(L823, ", ")) - 1), Index!$F$8:$G$13, 2, FALSE), "") &lt;&gt; ""))), ", ", "&lt;/s&gt;&lt;s&gt;") &amp; "&lt;/s&gt;&lt;/t&gt;", "//s[normalize-space()]")))</f>
        <v>Hydraulic Applications Ecosystem</v>
      </c>
      <c r="O823" t="str" cm="1">
        <f t="array" ref="O823">IFERROR(INDEX(Index!$C$8:$C$58, MATCH(TRUE, ISNUMBER(SEARCH(Index!$C$8:$C$58, Articles_collection_modified!A823)), 0)), "")</f>
        <v>HA-4</v>
      </c>
      <c r="P823" t="str">
        <f>IFERROR(VLOOKUP(LEFT(O823, FIND("-", O823)-1), Index!$F$8:$G$13, 2, FALSE), "Not Found")</f>
        <v>Hydraulic Applications Ecosystem</v>
      </c>
      <c r="Q823" t="str">
        <f>IFERROR(VLOOKUP(O823, Index!$C$8:$D$58, 2, FALSE), "Not Found")</f>
        <v>Autonomous Material Handling</v>
      </c>
    </row>
    <row r="824" spans="1:17" x14ac:dyDescent="0.3">
      <c r="A824" t="str">
        <f>LEFT(Articles_collection_modified!A824, FIND(",", Articles_collection_modified!A824) - 1)</f>
        <v>First telehandler produced by LGMG in Mexico</v>
      </c>
      <c r="B824" t="str">
        <f>MID(Articles_collection_modified!A824, FIND(",", Articles_collection_modified!A824) + 1, FIND(",", Articles_collection_modified!A824, FIND(",", Articles_collection_modified!A824) + 1) - FIND(",", Articles_collection_modified!A824) - 1)</f>
        <v>https://www.accessbriefing.com/news/first-telehandler-produced-by-lgmg-in-mexico/8049598.article?utm_source=newsletter&amp;utm_medium=email&amp;utm_campaign=access-international-2025-01-14&amp;encoded_email=bS5nYXZhZ25pbkBoYXdlLmF0</v>
      </c>
      <c r="C824" t="str">
        <f>IF(ISNUMBER(FIND(", vol",Articles_collection_modified!A824)), MID(Articles_collection_modified!A824, FIND(", vol", Articles_collection_modified!A824) + 5, FIND(",", Articles_collection_modified!A824, FIND(", vol", Articles_collection_modified!A824) + 5) - FIND(", vol", Articles_collection_modified!A824) - 5), MID(Articles_collection_modified!A824, FIND(",vol", Articles_collection_modified!A824) + 4, FIND(",", Articles_collection_modified!A824, FIND(",vol", Articles_collection_modified!A824) + 4) - FIND(",vol",Articles_collection_modified!A824) - 4))</f>
        <v>7</v>
      </c>
      <c r="D824" t="str">
        <f>IF(ISNUMBER(FIND(", 20", Articles_collection_modified!A824)), MID(Articles_collection_modified!A824, FIND(", 20", Articles_collection_modified!A824) + 2, FIND(",", Articles_collection_modified!A824, FIND(", 20", Articles_collection_modified!A824) + 2) - FIND(", 20", Articles_collection_modified!A824) - 2), MID(Articles_collection_modified!A824, FIND(",20", Articles_collection_modified!A824) + 1, FIND(",", Articles_collection_modified!A824, FIND(",20", Articles_collection_modified!A824) + 1) - FIND(",20", Articles_collection_modified!A824) - 1))</f>
        <v>2025-w02</v>
      </c>
      <c r="E824" t="str">
        <f t="shared" si="24"/>
        <v>2025</v>
      </c>
      <c r="F824" t="str">
        <f t="shared" si="25"/>
        <v>02</v>
      </c>
      <c r="G824" t="str" cm="1">
        <f t="array" ref="G824">_xlfn.TEXTJOIN(", ", TRUE, IF(ISNUMBER(SEARCH(Index!$A$8:$A$22, Articles_collection_modified!A824)), Index!$A$8:$A$22, ""))</f>
        <v>Mobile</v>
      </c>
      <c r="H824" t="str" cm="1">
        <f t="array" ref="H824">IFERROR(INDEX(Index!$A$8:$A$22, MATCH(TRUE, ISNUMBER(SEARCH(Index!$A$8:$A$22, Articles_collection_modified!A824)), 0)), "")</f>
        <v>Mobile</v>
      </c>
      <c r="I824" t="str" cm="1">
        <f t="array" ref="I824">IFERROR(INDEX(Index!$A$3:$A$5, MATCH(TRUE, ISNUMBER(SEARCH(Index!$A$3:$A$5, Articles_collection_modified!A824)), 0)), "")</f>
        <v>SEEP</v>
      </c>
      <c r="J824" t="str" cm="1">
        <f t="array" ref="J824">IFERROR(INDEX(Index!$A$25:$A$69, MATCH(TRUE, ISNUMBER(SEARCH(Index!$A$25:$A$69, Articles_collection_modified!A824)), 0)), "")</f>
        <v>market development</v>
      </c>
      <c r="K824" t="str" cm="1">
        <f t="array" ref="K824">IFERROR(INDEX(Index!$C$3:$C$5, MATCH(TRUE, ISNUMBER(SEARCH(Index!$C$3:$C$5, Articles_collection_modified!A824)), 0)), "")</f>
        <v>H1</v>
      </c>
      <c r="L824" t="str" cm="1">
        <f t="array" ref="L824">_xlfn.TEXTJOIN(", ", TRUE, IF(ISNUMBER(SEARCH(Index!$C$8:$C$58, Articles_collection_modified!A824)), Index!$C$8:$C$58, ""))</f>
        <v>NB-4</v>
      </c>
      <c r="M824" t="str" cm="1">
        <f t="array" ref="M824">_xlfn.TEXTJOIN(", ", TRUE, IFERROR(VLOOKUP(_xlfn.TEXTSPLIT(L824, ", "), Index!$C$8:$D$58, 2, FALSE), ""))</f>
        <v>Geopolitics &amp; Decoupling</v>
      </c>
      <c r="N824" t="str" cm="1">
        <f t="array" ref="N824">_xlfn.TEXTJOIN(", ", TRUE, _xlfn.UNIQUE(_xlfn.FILTERXML("&lt;t&gt;&lt;s&gt;" &amp; SUBSTITUTE(_xlfn.TEXTJOIN(", ", TRUE, _xlfn.UNIQUE(_xlfn._xlws.FILTER(IFERROR(VLOOKUP(LEFT(_xlfn.TEXTSPLIT(L824, ", "), FIND("-", _xlfn.TEXTSPLIT(L824, ", ")) - 1), Index!$F$8:$G$13, 2, FALSE), ""), IFERROR(VLOOKUP(LEFT(_xlfn.TEXTSPLIT(L824, ", "), FIND("-", _xlfn.TEXTSPLIT(L824, ", ")) - 1), Index!$F$8:$G$13, 2, FALSE), "") &lt;&gt; ""))), ", ", "&lt;/s&gt;&lt;s&gt;") &amp; "&lt;/s&gt;&lt;/t&gt;", "//s[normalize-space()]")))</f>
        <v>New Business</v>
      </c>
      <c r="O824" t="str" cm="1">
        <f t="array" ref="O824">IFERROR(INDEX(Index!$C$8:$C$58, MATCH(TRUE, ISNUMBER(SEARCH(Index!$C$8:$C$58, Articles_collection_modified!A824)), 0)), "")</f>
        <v>NB-4</v>
      </c>
      <c r="P824" t="str">
        <f>IFERROR(VLOOKUP(LEFT(O824, FIND("-", O824)-1), Index!$F$8:$G$13, 2, FALSE), "Not Found")</f>
        <v>New Business</v>
      </c>
      <c r="Q824" t="str">
        <f>IFERROR(VLOOKUP(O824, Index!$C$8:$D$58, 2, FALSE), "Not Found")</f>
        <v>Geopolitics &amp; Decoupling</v>
      </c>
    </row>
    <row r="825" spans="1:17" x14ac:dyDescent="0.3">
      <c r="A825" t="str">
        <f>LEFT(Articles_collection_modified!A825, FIND(",", Articles_collection_modified!A825) - 1)</f>
        <v>Aerial lift makers adopt hydrogen power sources</v>
      </c>
      <c r="B825" t="str">
        <f>MID(Articles_collection_modified!A825, FIND(",", Articles_collection_modified!A825) + 1, FIND(",", Articles_collection_modified!A825, FIND(",", Articles_collection_modified!A825) + 1) - FIND(",", Articles_collection_modified!A825) - 1)</f>
        <v>https://www.powerprogress.com/news/aerial-lift-makers-adopt-hydrogen-power-sources/8049754.article?utm_source=newsletter&amp;utm_medium=email&amp;utm_campaign=aerial-lift-makers-adopt-hydrogen-power-sources-(8049754)-2025-01-14&amp;encoded_email=bS5nYXZhZ25pbkBoYXdlLmF0</v>
      </c>
      <c r="C825" t="str">
        <f>IF(ISNUMBER(FIND(", vol",Articles_collection_modified!A825)), MID(Articles_collection_modified!A825, FIND(", vol", Articles_collection_modified!A825) + 5, FIND(",", Articles_collection_modified!A825, FIND(", vol", Articles_collection_modified!A825) + 5) - FIND(", vol", Articles_collection_modified!A825) - 5), MID(Articles_collection_modified!A825, FIND(",vol", Articles_collection_modified!A825) + 4, FIND(",", Articles_collection_modified!A825, FIND(",vol", Articles_collection_modified!A825) + 4) - FIND(",vol",Articles_collection_modified!A825) - 4))</f>
        <v>7</v>
      </c>
      <c r="D825" t="str">
        <f>IF(ISNUMBER(FIND(", 20", Articles_collection_modified!A825)), MID(Articles_collection_modified!A825, FIND(", 20", Articles_collection_modified!A825) + 2, FIND(",", Articles_collection_modified!A825, FIND(", 20", Articles_collection_modified!A825) + 2) - FIND(", 20", Articles_collection_modified!A825) - 2), MID(Articles_collection_modified!A825, FIND(",20", Articles_collection_modified!A825) + 1, FIND(",", Articles_collection_modified!A825, FIND(",20", Articles_collection_modified!A825) + 1) - FIND(",20", Articles_collection_modified!A825) - 1))</f>
        <v>2025-w02</v>
      </c>
      <c r="E825" t="str">
        <f t="shared" si="24"/>
        <v>2025</v>
      </c>
      <c r="F825" t="str">
        <f t="shared" si="25"/>
        <v>02</v>
      </c>
      <c r="G825" t="str" cm="1">
        <f t="array" ref="G825">_xlfn.TEXTJOIN(", ", TRUE, IF(ISNUMBER(SEARCH(Index!$A$8:$A$22, Articles_collection_modified!A825)), Index!$A$8:$A$22, ""))</f>
        <v>Mobile</v>
      </c>
      <c r="H825" t="str" cm="1">
        <f t="array" ref="H825">IFERROR(INDEX(Index!$A$8:$A$22, MATCH(TRUE, ISNUMBER(SEARCH(Index!$A$8:$A$22, Articles_collection_modified!A825)), 0)), "")</f>
        <v>Mobile</v>
      </c>
      <c r="I825" t="str" cm="1">
        <f t="array" ref="I825">IFERROR(INDEX(Index!$A$3:$A$5, MATCH(TRUE, ISNUMBER(SEARCH(Index!$A$3:$A$5, Articles_collection_modified!A825)), 0)), "")</f>
        <v>SEEP</v>
      </c>
      <c r="J825" t="str" cm="1">
        <f t="array" ref="J825">IFERROR(INDEX(Index!$A$25:$A$69, MATCH(TRUE, ISNUMBER(SEARCH(Index!$A$25:$A$69, Articles_collection_modified!A825)), 0)), "")</f>
        <v>market development</v>
      </c>
      <c r="K825" t="str" cm="1">
        <f t="array" ref="K825">IFERROR(INDEX(Index!$C$3:$C$5, MATCH(TRUE, ISNUMBER(SEARCH(Index!$C$3:$C$5, Articles_collection_modified!A825)), 0)), "")</f>
        <v>H2</v>
      </c>
      <c r="L825" t="str" cm="1">
        <f t="array" ref="L825">_xlfn.TEXTJOIN(", ", TRUE, IF(ISNUMBER(SEARCH(Index!$C$8:$C$58, Articles_collection_modified!A825)), Index!$C$8:$C$58, ""))</f>
        <v>ES-1, ES-2</v>
      </c>
      <c r="M825" t="str" cm="1">
        <f t="array" ref="M825">_xlfn.TEXTJOIN(", ", TRUE, IFERROR(VLOOKUP(_xlfn.TEXTSPLIT(L825, ", "), Index!$C$8:$D$58, 2, FALSE), ""))</f>
        <v>Green Cities, Enhanced Emission Policy</v>
      </c>
      <c r="N825" t="str" cm="1">
        <f t="array" ref="N825">_xlfn.TEXTJOIN(", ", TRUE, _xlfn.UNIQUE(_xlfn.FILTERXML("&lt;t&gt;&lt;s&gt;" &amp; SUBSTITUTE(_xlfn.TEXTJOIN(", ", TRUE, _xlfn.UNIQUE(_xlfn._xlws.FILTER(IFERROR(VLOOKUP(LEFT(_xlfn.TEXTSPLIT(L825, ", "), FIND("-", _xlfn.TEXTSPLIT(L825, ", ")) - 1), Index!$F$8:$G$13, 2, FALSE), ""), IFERROR(VLOOKUP(LEFT(_xlfn.TEXTSPLIT(L825, ", "), FIND("-", _xlfn.TEXTSPLIT(L825, ", ")) - 1), Index!$F$8:$G$13, 2, FALSE), "") &lt;&gt; ""))), ", ", "&lt;/s&gt;&lt;s&gt;") &amp; "&lt;/s&gt;&lt;/t&gt;", "//s[normalize-space()]")))</f>
        <v>Ecological Sustainability</v>
      </c>
      <c r="O825" t="str" cm="1">
        <f t="array" ref="O825">IFERROR(INDEX(Index!$C$8:$C$58, MATCH(TRUE, ISNUMBER(SEARCH(Index!$C$8:$C$58, Articles_collection_modified!A825)), 0)), "")</f>
        <v>ES-1</v>
      </c>
      <c r="P825" t="str">
        <f>IFERROR(VLOOKUP(LEFT(O825, FIND("-", O825)-1), Index!$F$8:$G$13, 2, FALSE), "Not Found")</f>
        <v>Ecological Sustainability</v>
      </c>
      <c r="Q825" t="str">
        <f>IFERROR(VLOOKUP(O825, Index!$C$8:$D$58, 2, FALSE), "Not Found")</f>
        <v>Green Cities</v>
      </c>
    </row>
    <row r="826" spans="1:17" x14ac:dyDescent="0.3">
      <c r="A826" t="str">
        <f>LEFT(Articles_collection_modified!A826, FIND(",", Articles_collection_modified!A826) - 1)</f>
        <v>Fluid Power Shipments Drop in November 2024</v>
      </c>
      <c r="B826" t="str">
        <f>MID(Articles_collection_modified!A826, FIND(",", Articles_collection_modified!A826) + 1, FIND(",", Articles_collection_modified!A826, FIND(",", Articles_collection_modified!A826) + 1) - FIND(",", Articles_collection_modified!A826) - 1)</f>
        <v>https://www.powermotiontech.com/hydraulics/media-gallery/55259956/national-fluid-power-association-nfpa-fluid-power-shipments-drop-in-november-2024?slide=3&amp;id=55259956</v>
      </c>
      <c r="C826" t="str">
        <f>IF(ISNUMBER(FIND(", vol",Articles_collection_modified!A826)), MID(Articles_collection_modified!A826, FIND(", vol", Articles_collection_modified!A826) + 5, FIND(",", Articles_collection_modified!A826, FIND(", vol", Articles_collection_modified!A826) + 5) - FIND(", vol", Articles_collection_modified!A826) - 5), MID(Articles_collection_modified!A826, FIND(",vol", Articles_collection_modified!A826) + 4, FIND(",", Articles_collection_modified!A826, FIND(",vol", Articles_collection_modified!A826) + 4) - FIND(",vol",Articles_collection_modified!A826) - 4))</f>
        <v>7</v>
      </c>
      <c r="D826" t="str">
        <f>IF(ISNUMBER(FIND(", 20", Articles_collection_modified!A826)), MID(Articles_collection_modified!A826, FIND(", 20", Articles_collection_modified!A826) + 2, FIND(",", Articles_collection_modified!A826, FIND(", 20", Articles_collection_modified!A826) + 2) - FIND(", 20", Articles_collection_modified!A826) - 2), MID(Articles_collection_modified!A826, FIND(",20", Articles_collection_modified!A826) + 1, FIND(",", Articles_collection_modified!A826, FIND(",20", Articles_collection_modified!A826) + 1) - FIND(",20", Articles_collection_modified!A826) - 1))</f>
        <v>2025-w02</v>
      </c>
      <c r="E826" t="str">
        <f t="shared" si="24"/>
        <v>2025</v>
      </c>
      <c r="F826" t="str">
        <f t="shared" si="25"/>
        <v>02</v>
      </c>
      <c r="G826" t="str" cm="1">
        <f t="array" ref="G826">_xlfn.TEXTJOIN(", ", TRUE, IF(ISNUMBER(SEARCH(Index!$A$8:$A$22, Articles_collection_modified!A826)), Index!$A$8:$A$22, ""))</f>
        <v>Hydraulics</v>
      </c>
      <c r="H826" t="str" cm="1">
        <f t="array" ref="H826">IFERROR(INDEX(Index!$A$8:$A$22, MATCH(TRUE, ISNUMBER(SEARCH(Index!$A$8:$A$22, Articles_collection_modified!A826)), 0)), "")</f>
        <v>Hydraulics</v>
      </c>
      <c r="I826" t="str" cm="1">
        <f t="array" ref="I826">IFERROR(INDEX(Index!$A$3:$A$5, MATCH(TRUE, ISNUMBER(SEARCH(Index!$A$3:$A$5, Articles_collection_modified!A826)), 0)), "")</f>
        <v>SEEP</v>
      </c>
      <c r="J826" t="str" cm="1">
        <f t="array" ref="J826">IFERROR(INDEX(Index!$A$25:$A$69, MATCH(TRUE, ISNUMBER(SEARCH(Index!$A$25:$A$69, Articles_collection_modified!A826)), 0)), "")</f>
        <v>market development</v>
      </c>
      <c r="K826" t="str" cm="1">
        <f t="array" ref="K826">IFERROR(INDEX(Index!$C$3:$C$5, MATCH(TRUE, ISNUMBER(SEARCH(Index!$C$3:$C$5, Articles_collection_modified!A826)), 0)), "")</f>
        <v>H1</v>
      </c>
      <c r="L826" t="str" cm="1">
        <f t="array" ref="L826">_xlfn.TEXTJOIN(", ", TRUE, IF(ISNUMBER(SEARCH(Index!$C$8:$C$58, Articles_collection_modified!A826)), Index!$C$8:$C$58, ""))</f>
        <v/>
      </c>
      <c r="M826" t="str" cm="1">
        <f t="array" ref="M826">_xlfn.TEXTJOIN(", ", TRUE, IFERROR(VLOOKUP(_xlfn.TEXTSPLIT(L826, ", "), Index!$C$8:$D$58, 2, FALSE), ""))</f>
        <v/>
      </c>
      <c r="N826" t="e" cm="1" vm="1">
        <f t="array" ref="N826">_xlfn.TEXTJOIN(", ", TRUE, _xlfn.UNIQUE(_xlfn.FILTERXML("&lt;t&gt;&lt;s&gt;" &amp; SUBSTITUTE(_xlfn.TEXTJOIN(", ", TRUE, _xlfn.UNIQUE(_xlfn._xlws.FILTER(IFERROR(VLOOKUP(LEFT(_xlfn.TEXTSPLIT(L826, ", "), FIND("-", _xlfn.TEXTSPLIT(L826, ", ")) - 1), Index!$F$8:$G$13, 2, FALSE), ""), IFERROR(VLOOKUP(LEFT(_xlfn.TEXTSPLIT(L826, ", "), FIND("-", _xlfn.TEXTSPLIT(L826, ", ")) - 1), Index!$F$8:$G$13, 2, FALSE), "") &lt;&gt; ""))), ", ", "&lt;/s&gt;&lt;s&gt;") &amp; "&lt;/s&gt;&lt;/t&gt;", "//s[normalize-space()]")))</f>
        <v>#VALUE!</v>
      </c>
      <c r="O826" t="str" cm="1">
        <f t="array" ref="O826">IFERROR(INDEX(Index!$C$8:$C$58, MATCH(TRUE, ISNUMBER(SEARCH(Index!$C$8:$C$58, Articles_collection_modified!A826)), 0)), "")</f>
        <v/>
      </c>
      <c r="P826" t="str">
        <f>IFERROR(VLOOKUP(LEFT(O826, FIND("-", O826)-1), Index!$F$8:$G$13, 2, FALSE), "Not Found")</f>
        <v>Not Found</v>
      </c>
      <c r="Q826" t="str">
        <f>IFERROR(VLOOKUP(O826, Index!$C$8:$D$58, 2, FALSE), "Not Found")</f>
        <v>Not Found</v>
      </c>
    </row>
    <row r="827" spans="1:17" x14ac:dyDescent="0.3">
      <c r="A827" t="str">
        <f>LEFT(Articles_collection_modified!A827, FIND(",", Articles_collection_modified!A827) - 1)</f>
        <v>Software fÃ¼r autonome Off-Highway-Maschinen</v>
      </c>
      <c r="B827" t="str">
        <f>MID(Articles_collection_modified!A827, FIND(",", Articles_collection_modified!A827) + 1, FIND(",", Articles_collection_modified!A827, FIND(",", Articles_collection_modified!A827) + 1) - FIND(",", Articles_collection_modified!A827) - 1)</f>
        <v>https://www.oup-fluidtechnik.de/software-fuer-autonome-off-highway-maschinen/</v>
      </c>
      <c r="C827" t="str">
        <f>IF(ISNUMBER(FIND(", vol",Articles_collection_modified!A827)), MID(Articles_collection_modified!A827, FIND(", vol", Articles_collection_modified!A827) + 5, FIND(",", Articles_collection_modified!A827, FIND(", vol", Articles_collection_modified!A827) + 5) - FIND(", vol", Articles_collection_modified!A827) - 5), MID(Articles_collection_modified!A827, FIND(",vol", Articles_collection_modified!A827) + 4, FIND(",", Articles_collection_modified!A827, FIND(",vol", Articles_collection_modified!A827) + 4) - FIND(",vol",Articles_collection_modified!A827) - 4))</f>
        <v>7</v>
      </c>
      <c r="D827" t="str">
        <f>IF(ISNUMBER(FIND(", 20", Articles_collection_modified!A827)), MID(Articles_collection_modified!A827, FIND(", 20", Articles_collection_modified!A827) + 2, FIND(",", Articles_collection_modified!A827, FIND(", 20", Articles_collection_modified!A827) + 2) - FIND(", 20", Articles_collection_modified!A827) - 2), MID(Articles_collection_modified!A827, FIND(",20", Articles_collection_modified!A827) + 1, FIND(",", Articles_collection_modified!A827, FIND(",20", Articles_collection_modified!A827) + 1) - FIND(",20", Articles_collection_modified!A827) - 1))</f>
        <v>2025-w02</v>
      </c>
      <c r="E827" t="str">
        <f t="shared" si="24"/>
        <v>2025</v>
      </c>
      <c r="F827" t="str">
        <f t="shared" si="25"/>
        <v>02</v>
      </c>
      <c r="G827" t="str" cm="1">
        <f t="array" ref="G827">_xlfn.TEXTJOIN(", ", TRUE, IF(ISNUMBER(SEARCH(Index!$A$8:$A$22, Articles_collection_modified!A827)), Index!$A$8:$A$22, ""))</f>
        <v>Mobile</v>
      </c>
      <c r="H827" t="str" cm="1">
        <f t="array" ref="H827">IFERROR(INDEX(Index!$A$8:$A$22, MATCH(TRUE, ISNUMBER(SEARCH(Index!$A$8:$A$22, Articles_collection_modified!A827)), 0)), "")</f>
        <v>Mobile</v>
      </c>
      <c r="I827" t="str" cm="1">
        <f t="array" ref="I827">IFERROR(INDEX(Index!$A$3:$A$5, MATCH(TRUE, ISNUMBER(SEARCH(Index!$A$3:$A$5, Articles_collection_modified!A827)), 0)), "")</f>
        <v>product release</v>
      </c>
      <c r="J827" t="str" cm="1">
        <f t="array" ref="J827">IFERROR(INDEX(Index!$A$25:$A$69, MATCH(TRUE, ISNUMBER(SEARCH(Index!$A$25:$A$69, Articles_collection_modified!A827)), 0)), "")</f>
        <v>Software</v>
      </c>
      <c r="K827" t="str" cm="1">
        <f t="array" ref="K827">IFERROR(INDEX(Index!$C$3:$C$5, MATCH(TRUE, ISNUMBER(SEARCH(Index!$C$3:$C$5, Articles_collection_modified!A827)), 0)), "")</f>
        <v>H1</v>
      </c>
      <c r="L827" t="str" cm="1">
        <f t="array" ref="L827">_xlfn.TEXTJOIN(", ", TRUE, IF(ISNUMBER(SEARCH(Index!$C$8:$C$58, Articles_collection_modified!A827)), Index!$C$8:$C$58, ""))</f>
        <v>IPr-4</v>
      </c>
      <c r="M827" t="str" cm="1">
        <f t="array" ref="M827">_xlfn.TEXTJOIN(", ", TRUE, IFERROR(VLOOKUP(_xlfn.TEXTSPLIT(L827, ", "), Index!$C$8:$D$58, 2, FALSE), ""))</f>
        <v>Autonomus Intralofistic</v>
      </c>
      <c r="N827" t="str" cm="1">
        <f t="array" ref="N827">_xlfn.TEXTJOIN(", ", TRUE, _xlfn.UNIQUE(_xlfn.FILTERXML("&lt;t&gt;&lt;s&gt;" &amp; SUBSTITUTE(_xlfn.TEXTJOIN(", ", TRUE, _xlfn.UNIQUE(_xlfn._xlws.FILTER(IFERROR(VLOOKUP(LEFT(_xlfn.TEXTSPLIT(L827, ", "), FIND("-", _xlfn.TEXTSPLIT(L827, ", ")) - 1), Index!$F$8:$G$13, 2, FALSE), ""), IFERROR(VLOOKUP(LEFT(_xlfn.TEXTSPLIT(L827, ", "), FIND("-", _xlfn.TEXTSPLIT(L827, ", ")) - 1), Index!$F$8:$G$13, 2, FALSE), "") &lt;&gt; ""))), ", ", "&lt;/s&gt;&lt;s&gt;") &amp; "&lt;/s&gt;&lt;/t&gt;", "//s[normalize-space()]")))</f>
        <v>Intelligent Production</v>
      </c>
      <c r="O827" t="str" cm="1">
        <f t="array" ref="O827">IFERROR(INDEX(Index!$C$8:$C$58, MATCH(TRUE, ISNUMBER(SEARCH(Index!$C$8:$C$58, Articles_collection_modified!A827)), 0)), "")</f>
        <v>IPr-4</v>
      </c>
      <c r="P827" t="str">
        <f>IFERROR(VLOOKUP(LEFT(O827, FIND("-", O827)-1), Index!$F$8:$G$13, 2, FALSE), "Not Found")</f>
        <v>Intelligent Production</v>
      </c>
      <c r="Q827" t="str">
        <f>IFERROR(VLOOKUP(O827, Index!$C$8:$D$58, 2, FALSE), "Not Found")</f>
        <v>Autonomus Intralofistic</v>
      </c>
    </row>
    <row r="828" spans="1:17" x14ac:dyDescent="0.3">
      <c r="A828" t="str">
        <f>LEFT(Articles_collection_modified!A828, FIND(",", Articles_collection_modified!A828) - 1)</f>
        <v>GLAMS Project: 3D Printing Geopolymers from Lunar Soils</v>
      </c>
      <c r="B828" t="str">
        <f>MID(Articles_collection_modified!A828, FIND(",", Articles_collection_modified!A828) + 1, FIND(",", Articles_collection_modified!A828, FIND(",", Articles_collection_modified!A828) + 1) - FIND(",", Articles_collection_modified!A828) - 1)</f>
        <v>https://3dprintingindustry.com/news/glams-project-3d-printing-geopolymers-from-lunar-soils-235550/</v>
      </c>
      <c r="C828" t="str">
        <f>IF(ISNUMBER(FIND(", vol",Articles_collection_modified!A828)), MID(Articles_collection_modified!A828, FIND(", vol", Articles_collection_modified!A828) + 5, FIND(",", Articles_collection_modified!A828, FIND(", vol", Articles_collection_modified!A828) + 5) - FIND(", vol", Articles_collection_modified!A828) - 5), MID(Articles_collection_modified!A828, FIND(",vol", Articles_collection_modified!A828) + 4, FIND(",", Articles_collection_modified!A828, FIND(",vol", Articles_collection_modified!A828) + 4) - FIND(",vol",Articles_collection_modified!A828) - 4))</f>
        <v>7</v>
      </c>
      <c r="D828" t="str">
        <f>IF(ISNUMBER(FIND(", 20", Articles_collection_modified!A828)), MID(Articles_collection_modified!A828, FIND(", 20", Articles_collection_modified!A828) + 2, FIND(",", Articles_collection_modified!A828, FIND(", 20", Articles_collection_modified!A828) + 2) - FIND(", 20", Articles_collection_modified!A828) - 2), MID(Articles_collection_modified!A828, FIND(",20", Articles_collection_modified!A828) + 1, FIND(",", Articles_collection_modified!A828, FIND(",20", Articles_collection_modified!A828) + 1) - FIND(",20", Articles_collection_modified!A828) - 1))</f>
        <v>2025-w02</v>
      </c>
      <c r="E828" t="str">
        <f t="shared" si="24"/>
        <v>2025</v>
      </c>
      <c r="F828" t="str">
        <f t="shared" si="25"/>
        <v>02</v>
      </c>
      <c r="G828" t="str" cm="1">
        <f t="array" ref="G828">_xlfn.TEXTJOIN(", ", TRUE, IF(ISNUMBER(SEARCH(Index!$A$8:$A$22, Articles_collection_modified!A828)), Index!$A$8:$A$22, ""))</f>
        <v>3dp, aviation &amp; space</v>
      </c>
      <c r="H828" t="str" cm="1">
        <f t="array" ref="H828">IFERROR(INDEX(Index!$A$8:$A$22, MATCH(TRUE, ISNUMBER(SEARCH(Index!$A$8:$A$22, Articles_collection_modified!A828)), 0)), "")</f>
        <v>3dp</v>
      </c>
      <c r="I828" t="str" cm="1">
        <f t="array" ref="I828">IFERROR(INDEX(Index!$A$3:$A$5, MATCH(TRUE, ISNUMBER(SEARCH(Index!$A$3:$A$5, Articles_collection_modified!A828)), 0)), "")</f>
        <v>Technology</v>
      </c>
      <c r="J828" t="str" cm="1">
        <f t="array" ref="J828">IFERROR(INDEX(Index!$A$25:$A$69, MATCH(TRUE, ISNUMBER(SEARCH(Index!$A$25:$A$69, Articles_collection_modified!A828)), 0)), "")</f>
        <v>Research</v>
      </c>
      <c r="K828" t="str" cm="1">
        <f t="array" ref="K828">IFERROR(INDEX(Index!$C$3:$C$5, MATCH(TRUE, ISNUMBER(SEARCH(Index!$C$3:$C$5, Articles_collection_modified!A828)), 0)), "")</f>
        <v>H3</v>
      </c>
      <c r="L828" t="str" cm="1">
        <f t="array" ref="L828">_xlfn.TEXTJOIN(", ", TRUE, IF(ISNUMBER(SEARCH(Index!$C$8:$C$58, Articles_collection_modified!A828)), Index!$C$8:$C$58, ""))</f>
        <v>NB-1, NB-10</v>
      </c>
      <c r="M828" t="str" cm="1">
        <f t="array" ref="M828">_xlfn.TEXTJOIN(", ", TRUE, IFERROR(VLOOKUP(_xlfn.TEXTSPLIT(L828, ", "), Index!$C$8:$D$58, 2, FALSE), ""))</f>
        <v>Digital Platforms &amp; Marketplaces, Air &amp; Space</v>
      </c>
      <c r="N828" t="str" cm="1">
        <f t="array" ref="N828">_xlfn.TEXTJOIN(", ", TRUE, _xlfn.UNIQUE(_xlfn.FILTERXML("&lt;t&gt;&lt;s&gt;" &amp; SUBSTITUTE(_xlfn.TEXTJOIN(", ", TRUE, _xlfn.UNIQUE(_xlfn._xlws.FILTER(IFERROR(VLOOKUP(LEFT(_xlfn.TEXTSPLIT(L828, ", "), FIND("-", _xlfn.TEXTSPLIT(L828, ", ")) - 1), Index!$F$8:$G$13, 2, FALSE), ""), IFERROR(VLOOKUP(LEFT(_xlfn.TEXTSPLIT(L828, ", "), FIND("-", _xlfn.TEXTSPLIT(L828, ", ")) - 1), Index!$F$8:$G$13, 2, FALSE), "") &lt;&gt; ""))), ", ", "&lt;/s&gt;&lt;s&gt;") &amp; "&lt;/s&gt;&lt;/t&gt;", "//s[normalize-space()]")))</f>
        <v>New Business</v>
      </c>
      <c r="O828" t="str" cm="1">
        <f t="array" ref="O828">IFERROR(INDEX(Index!$C$8:$C$58, MATCH(TRUE, ISNUMBER(SEARCH(Index!$C$8:$C$58, Articles_collection_modified!A828)), 0)), "")</f>
        <v>NB-1</v>
      </c>
      <c r="P828" t="str">
        <f>IFERROR(VLOOKUP(LEFT(O828, FIND("-", O828)-1), Index!$F$8:$G$13, 2, FALSE), "Not Found")</f>
        <v>New Business</v>
      </c>
      <c r="Q828" t="str">
        <f>IFERROR(VLOOKUP(O828, Index!$C$8:$D$58, 2, FALSE), "Not Found")</f>
        <v>Digital Platforms &amp; Marketplaces</v>
      </c>
    </row>
    <row r="829" spans="1:17" x14ac:dyDescent="0.3">
      <c r="A829" t="str">
        <f>LEFT(Articles_collection_modified!A829, FIND(",", Articles_collection_modified!A829) - 1)</f>
        <v>OSARO CEO Derik Pridmore's 2025 Robotics Predictions: AI-Powered Solutions and Practical Automation Take Center Stage | RoboticsTomorrow</v>
      </c>
      <c r="B829" t="str">
        <f>MID(Articles_collection_modified!A829, FIND(",", Articles_collection_modified!A829) + 1, FIND(",", Articles_collection_modified!A829, FIND(",", Articles_collection_modified!A829) + 1) - FIND(",", Articles_collection_modified!A829) - 1)</f>
        <v>https://www.roboticstomorrow.com/story/2025/01/osaro-ceo-derik-pridmores-2025-robotics-predictions-ai-powered-solutions-and-practical-automation-take-center-stage/23823/</v>
      </c>
      <c r="C829" t="str">
        <f>IF(ISNUMBER(FIND(", vol",Articles_collection_modified!A829)), MID(Articles_collection_modified!A829, FIND(", vol", Articles_collection_modified!A829) + 5, FIND(",", Articles_collection_modified!A829, FIND(", vol", Articles_collection_modified!A829) + 5) - FIND(", vol", Articles_collection_modified!A829) - 5), MID(Articles_collection_modified!A829, FIND(",vol", Articles_collection_modified!A829) + 4, FIND(",", Articles_collection_modified!A829, FIND(",vol", Articles_collection_modified!A829) + 4) - FIND(",vol",Articles_collection_modified!A829) - 4))</f>
        <v>7</v>
      </c>
      <c r="D829" t="str">
        <f>IF(ISNUMBER(FIND(", 20", Articles_collection_modified!A829)), MID(Articles_collection_modified!A829, FIND(", 20", Articles_collection_modified!A829) + 2, FIND(",", Articles_collection_modified!A829, FIND(", 20", Articles_collection_modified!A829) + 2) - FIND(", 20", Articles_collection_modified!A829) - 2), MID(Articles_collection_modified!A829, FIND(",20", Articles_collection_modified!A829) + 1, FIND(",", Articles_collection_modified!A829, FIND(",20", Articles_collection_modified!A829) + 1) - FIND(",20", Articles_collection_modified!A829) - 1))</f>
        <v>2025-w02</v>
      </c>
      <c r="E829" t="str">
        <f t="shared" si="24"/>
        <v>2025</v>
      </c>
      <c r="F829" t="str">
        <f t="shared" si="25"/>
        <v>02</v>
      </c>
      <c r="G829" t="str" cm="1">
        <f t="array" ref="G829">_xlfn.TEXTJOIN(", ", TRUE, IF(ISNUMBER(SEARCH(Index!$A$8:$A$22, Articles_collection_modified!A829)), Index!$A$8:$A$22, ""))</f>
        <v>Industrial mfg, Robotics</v>
      </c>
      <c r="H829" t="str" cm="1">
        <f t="array" ref="H829">IFERROR(INDEX(Index!$A$8:$A$22, MATCH(TRUE, ISNUMBER(SEARCH(Index!$A$8:$A$22, Articles_collection_modified!A829)), 0)), "")</f>
        <v>Industrial mfg</v>
      </c>
      <c r="I829" t="str" cm="1">
        <f t="array" ref="I829">IFERROR(INDEX(Index!$A$3:$A$5, MATCH(TRUE, ISNUMBER(SEARCH(Index!$A$3:$A$5, Articles_collection_modified!A829)), 0)), "")</f>
        <v>Technology</v>
      </c>
      <c r="J829" t="str" cm="1">
        <f t="array" ref="J829">IFERROR(INDEX(Index!$A$25:$A$69, MATCH(TRUE, ISNUMBER(SEARCH(Index!$A$25:$A$69, Articles_collection_modified!A829)), 0)), "")</f>
        <v>Automation</v>
      </c>
      <c r="K829" t="str" cm="1">
        <f t="array" ref="K829">IFERROR(INDEX(Index!$C$3:$C$5, MATCH(TRUE, ISNUMBER(SEARCH(Index!$C$3:$C$5, Articles_collection_modified!A829)), 0)), "")</f>
        <v>H3</v>
      </c>
      <c r="L829" t="str" cm="1">
        <f t="array" ref="L829">_xlfn.TEXTJOIN(", ", TRUE, IF(ISNUMBER(SEARCH(Index!$C$8:$C$58, Articles_collection_modified!A829)), Index!$C$8:$C$58, ""))</f>
        <v>ES-2, IPr-2</v>
      </c>
      <c r="M829" t="str" cm="1">
        <f t="array" ref="M829">_xlfn.TEXTJOIN(", ", TRUE, IFERROR(VLOOKUP(_xlfn.TEXTSPLIT(L829, ", "), Index!$C$8:$D$58, 2, FALSE), ""))</f>
        <v>Enhanced Emission Policy, Advanced Robotics</v>
      </c>
      <c r="N829" t="str" cm="1">
        <f t="array" ref="N829">_xlfn.TEXTJOIN(", ", TRUE, _xlfn.UNIQUE(_xlfn.FILTERXML("&lt;t&gt;&lt;s&gt;" &amp; SUBSTITUTE(_xlfn.TEXTJOIN(", ", TRUE, _xlfn.UNIQUE(_xlfn._xlws.FILTER(IFERROR(VLOOKUP(LEFT(_xlfn.TEXTSPLIT(L829, ", "), FIND("-", _xlfn.TEXTSPLIT(L829, ", ")) - 1), Index!$F$8:$G$13, 2, FALSE), ""), IFERROR(VLOOKUP(LEFT(_xlfn.TEXTSPLIT(L829, ", "), FIND("-", _xlfn.TEXTSPLIT(L829, ", ")) - 1), Index!$F$8:$G$13, 2, FALSE), "") &lt;&gt; ""))), ", ", "&lt;/s&gt;&lt;s&gt;") &amp; "&lt;/s&gt;&lt;/t&gt;", "//s[normalize-space()]")))</f>
        <v>Ecological Sustainability, Intelligent Production</v>
      </c>
      <c r="O829" t="str" cm="1">
        <f t="array" ref="O829">IFERROR(INDEX(Index!$C$8:$C$58, MATCH(TRUE, ISNUMBER(SEARCH(Index!$C$8:$C$58, Articles_collection_modified!A829)), 0)), "")</f>
        <v>ES-2</v>
      </c>
      <c r="P829" t="str">
        <f>IFERROR(VLOOKUP(LEFT(O829, FIND("-", O829)-1), Index!$F$8:$G$13, 2, FALSE), "Not Found")</f>
        <v>Ecological Sustainability</v>
      </c>
      <c r="Q829" t="str">
        <f>IFERROR(VLOOKUP(O829, Index!$C$8:$D$58, 2, FALSE), "Not Found")</f>
        <v>Enhanced Emission Policy</v>
      </c>
    </row>
    <row r="830" spans="1:17" x14ac:dyDescent="0.3">
      <c r="A830" t="str">
        <f>LEFT(Articles_collection_modified!A830, FIND(",", Articles_collection_modified!A830) - 1)</f>
        <v>Terex Utilities Names Top 5 Tech Tips of 2024 : CEG</v>
      </c>
      <c r="B830" t="str">
        <f>MID(Articles_collection_modified!A830, FIND(",", Articles_collection_modified!A830) + 1, FIND(",", Articles_collection_modified!A830, FIND(",", Articles_collection_modified!A830) + 1) - FIND(",", Articles_collection_modified!A830) - 1)</f>
        <v>https://www.constructionequipmentguide.com/terex-utilities-names-top-5-tech-tips-of-2024/66971</v>
      </c>
      <c r="C830" t="str">
        <f>IF(ISNUMBER(FIND(", vol",Articles_collection_modified!A830)), MID(Articles_collection_modified!A830, FIND(", vol", Articles_collection_modified!A830) + 5, FIND(",", Articles_collection_modified!A830, FIND(", vol", Articles_collection_modified!A830) + 5) - FIND(", vol", Articles_collection_modified!A830) - 5), MID(Articles_collection_modified!A830, FIND(",vol", Articles_collection_modified!A830) + 4, FIND(",", Articles_collection_modified!A830, FIND(",vol", Articles_collection_modified!A830) + 4) - FIND(",vol",Articles_collection_modified!A830) - 4))</f>
        <v>7</v>
      </c>
      <c r="D830" t="str">
        <f>IF(ISNUMBER(FIND(", 20", Articles_collection_modified!A830)), MID(Articles_collection_modified!A830, FIND(", 20", Articles_collection_modified!A830) + 2, FIND(",", Articles_collection_modified!A830, FIND(", 20", Articles_collection_modified!A830) + 2) - FIND(", 20", Articles_collection_modified!A830) - 2), MID(Articles_collection_modified!A830, FIND(",20", Articles_collection_modified!A830) + 1, FIND(",", Articles_collection_modified!A830, FIND(",20", Articles_collection_modified!A830) + 1) - FIND(",20", Articles_collection_modified!A830) - 1))</f>
        <v>2025-w02</v>
      </c>
      <c r="E830" t="str">
        <f t="shared" si="24"/>
        <v>2025</v>
      </c>
      <c r="F830" t="str">
        <f t="shared" si="25"/>
        <v>02</v>
      </c>
      <c r="G830" t="str" cm="1">
        <f t="array" ref="G830">_xlfn.TEXTJOIN(", ", TRUE, IF(ISNUMBER(SEARCH(Index!$A$8:$A$22, Articles_collection_modified!A830)), Index!$A$8:$A$22, ""))</f>
        <v>Hydraulics</v>
      </c>
      <c r="H830" t="str" cm="1">
        <f t="array" ref="H830">IFERROR(INDEX(Index!$A$8:$A$22, MATCH(TRUE, ISNUMBER(SEARCH(Index!$A$8:$A$22, Articles_collection_modified!A830)), 0)), "")</f>
        <v>Hydraulics</v>
      </c>
      <c r="I830" t="str" cm="1">
        <f t="array" ref="I830">IFERROR(INDEX(Index!$A$3:$A$5, MATCH(TRUE, ISNUMBER(SEARCH(Index!$A$3:$A$5, Articles_collection_modified!A830)), 0)), "")</f>
        <v>Technology</v>
      </c>
      <c r="J830" t="str" cm="1">
        <f t="array" ref="J830">IFERROR(INDEX(Index!$A$25:$A$69, MATCH(TRUE, ISNUMBER(SEARCH(Index!$A$25:$A$69, Articles_collection_modified!A830)), 0)), "")</f>
        <v>Monitoring</v>
      </c>
      <c r="K830" t="str" cm="1">
        <f t="array" ref="K830">IFERROR(INDEX(Index!$C$3:$C$5, MATCH(TRUE, ISNUMBER(SEARCH(Index!$C$3:$C$5, Articles_collection_modified!A830)), 0)), "")</f>
        <v>H1</v>
      </c>
      <c r="L830" t="str" cm="1">
        <f t="array" ref="L830">_xlfn.TEXTJOIN(", ", TRUE, IF(ISNUMBER(SEARCH(Index!$C$8:$C$58, Articles_collection_modified!A830)), Index!$C$8:$C$58, ""))</f>
        <v/>
      </c>
      <c r="M830" t="str" cm="1">
        <f t="array" ref="M830">_xlfn.TEXTJOIN(", ", TRUE, IFERROR(VLOOKUP(_xlfn.TEXTSPLIT(L830, ", "), Index!$C$8:$D$58, 2, FALSE), ""))</f>
        <v/>
      </c>
      <c r="N830" t="e" cm="1" vm="1">
        <f t="array" ref="N830">_xlfn.TEXTJOIN(", ", TRUE, _xlfn.UNIQUE(_xlfn.FILTERXML("&lt;t&gt;&lt;s&gt;" &amp; SUBSTITUTE(_xlfn.TEXTJOIN(", ", TRUE, _xlfn.UNIQUE(_xlfn._xlws.FILTER(IFERROR(VLOOKUP(LEFT(_xlfn.TEXTSPLIT(L830, ", "), FIND("-", _xlfn.TEXTSPLIT(L830, ", ")) - 1), Index!$F$8:$G$13, 2, FALSE), ""), IFERROR(VLOOKUP(LEFT(_xlfn.TEXTSPLIT(L830, ", "), FIND("-", _xlfn.TEXTSPLIT(L830, ", ")) - 1), Index!$F$8:$G$13, 2, FALSE), "") &lt;&gt; ""))), ", ", "&lt;/s&gt;&lt;s&gt;") &amp; "&lt;/s&gt;&lt;/t&gt;", "//s[normalize-space()]")))</f>
        <v>#VALUE!</v>
      </c>
      <c r="O830" t="str" cm="1">
        <f t="array" ref="O830">IFERROR(INDEX(Index!$C$8:$C$58, MATCH(TRUE, ISNUMBER(SEARCH(Index!$C$8:$C$58, Articles_collection_modified!A830)), 0)), "")</f>
        <v/>
      </c>
      <c r="P830" t="str">
        <f>IFERROR(VLOOKUP(LEFT(O830, FIND("-", O830)-1), Index!$F$8:$G$13, 2, FALSE), "Not Found")</f>
        <v>Not Found</v>
      </c>
      <c r="Q830" t="str">
        <f>IFERROR(VLOOKUP(O830, Index!$C$8:$D$58, 2, FALSE), "Not Found")</f>
        <v>Not Found</v>
      </c>
    </row>
    <row r="831" spans="1:17" x14ac:dyDescent="0.3">
      <c r="A831" t="str">
        <f>LEFT(Articles_collection_modified!A831, FIND(",", Articles_collection_modified!A831) - 1)</f>
        <v>Next generation e-drive - Electric &amp; Hybrid Vehicle Technology International</v>
      </c>
      <c r="B831" t="str">
        <f>MID(Articles_collection_modified!A831, FIND(",", Articles_collection_modified!A831) + 1, FIND(",", Articles_collection_modified!A831, FIND(",", Articles_collection_modified!A831) + 1) - FIND(",", Articles_collection_modified!A831) - 1)</f>
        <v>https://www.electrichybridvehicletechnology.com/technical-articles/next-generation-e-drive.html</v>
      </c>
      <c r="C831" t="str">
        <f>IF(ISNUMBER(FIND(", vol",Articles_collection_modified!A831)), MID(Articles_collection_modified!A831, FIND(", vol", Articles_collection_modified!A831) + 5, FIND(",", Articles_collection_modified!A831, FIND(", vol", Articles_collection_modified!A831) + 5) - FIND(", vol", Articles_collection_modified!A831) - 5), MID(Articles_collection_modified!A831, FIND(",vol", Articles_collection_modified!A831) + 4, FIND(",", Articles_collection_modified!A831, FIND(",vol", Articles_collection_modified!A831) + 4) - FIND(",vol",Articles_collection_modified!A831) - 4))</f>
        <v>7</v>
      </c>
      <c r="D831" t="str">
        <f>IF(ISNUMBER(FIND(", 20", Articles_collection_modified!A831)), MID(Articles_collection_modified!A831, FIND(", 20", Articles_collection_modified!A831) + 2, FIND(",", Articles_collection_modified!A831, FIND(", 20", Articles_collection_modified!A831) + 2) - FIND(", 20", Articles_collection_modified!A831) - 2), MID(Articles_collection_modified!A831, FIND(",20", Articles_collection_modified!A831) + 1, FIND(",", Articles_collection_modified!A831, FIND(",20", Articles_collection_modified!A831) + 1) - FIND(",20", Articles_collection_modified!A831) - 1))</f>
        <v>2025-w03</v>
      </c>
      <c r="E831" t="str">
        <f t="shared" si="24"/>
        <v>2025</v>
      </c>
      <c r="F831" t="str">
        <f t="shared" si="25"/>
        <v>03</v>
      </c>
      <c r="G831" t="str" cm="1">
        <f t="array" ref="G831">_xlfn.TEXTJOIN(", ", TRUE, IF(ISNUMBER(SEARCH(Index!$A$8:$A$22, Articles_collection_modified!A831)), Index!$A$8:$A$22, ""))</f>
        <v>Mobile</v>
      </c>
      <c r="H831" t="str" cm="1">
        <f t="array" ref="H831">IFERROR(INDEX(Index!$A$8:$A$22, MATCH(TRUE, ISNUMBER(SEARCH(Index!$A$8:$A$22, Articles_collection_modified!A831)), 0)), "")</f>
        <v>Mobile</v>
      </c>
      <c r="I831" t="str" cm="1">
        <f t="array" ref="I831">IFERROR(INDEX(Index!$A$3:$A$5, MATCH(TRUE, ISNUMBER(SEARCH(Index!$A$3:$A$5, Articles_collection_modified!A831)), 0)), "")</f>
        <v>Technology</v>
      </c>
      <c r="J831" t="str" cm="1">
        <f t="array" ref="J831">IFERROR(INDEX(Index!$A$25:$A$69, MATCH(TRUE, ISNUMBER(SEARCH(Index!$A$25:$A$69, Articles_collection_modified!A831)), 0)), "")</f>
        <v>Prototype</v>
      </c>
      <c r="K831" t="str" cm="1">
        <f t="array" ref="K831">IFERROR(INDEX(Index!$C$3:$C$5, MATCH(TRUE, ISNUMBER(SEARCH(Index!$C$3:$C$5, Articles_collection_modified!A831)), 0)), "")</f>
        <v>H2</v>
      </c>
      <c r="L831" t="str" cm="1">
        <f t="array" ref="L831">_xlfn.TEXTJOIN(", ", TRUE, IF(ISNUMBER(SEARCH(Index!$C$8:$C$58, Articles_collection_modified!A831)), Index!$C$8:$C$58, ""))</f>
        <v>ES-2</v>
      </c>
      <c r="M831" t="str" cm="1">
        <f t="array" ref="M831">_xlfn.TEXTJOIN(", ", TRUE, IFERROR(VLOOKUP(_xlfn.TEXTSPLIT(L831, ", "), Index!$C$8:$D$58, 2, FALSE), ""))</f>
        <v>Enhanced Emission Policy</v>
      </c>
      <c r="N831" t="str" cm="1">
        <f t="array" ref="N831">_xlfn.TEXTJOIN(", ", TRUE, _xlfn.UNIQUE(_xlfn.FILTERXML("&lt;t&gt;&lt;s&gt;" &amp; SUBSTITUTE(_xlfn.TEXTJOIN(", ", TRUE, _xlfn.UNIQUE(_xlfn._xlws.FILTER(IFERROR(VLOOKUP(LEFT(_xlfn.TEXTSPLIT(L831, ", "), FIND("-", _xlfn.TEXTSPLIT(L831, ", ")) - 1), Index!$F$8:$G$13, 2, FALSE), ""), IFERROR(VLOOKUP(LEFT(_xlfn.TEXTSPLIT(L831, ", "), FIND("-", _xlfn.TEXTSPLIT(L831, ", ")) - 1), Index!$F$8:$G$13, 2, FALSE), "") &lt;&gt; ""))), ", ", "&lt;/s&gt;&lt;s&gt;") &amp; "&lt;/s&gt;&lt;/t&gt;", "//s[normalize-space()]")))</f>
        <v>Ecological Sustainability</v>
      </c>
      <c r="O831" t="str" cm="1">
        <f t="array" ref="O831">IFERROR(INDEX(Index!$C$8:$C$58, MATCH(TRUE, ISNUMBER(SEARCH(Index!$C$8:$C$58, Articles_collection_modified!A831)), 0)), "")</f>
        <v>ES-2</v>
      </c>
      <c r="P831" t="str">
        <f>IFERROR(VLOOKUP(LEFT(O831, FIND("-", O831)-1), Index!$F$8:$G$13, 2, FALSE), "Not Found")</f>
        <v>Ecological Sustainability</v>
      </c>
      <c r="Q831" t="str">
        <f>IFERROR(VLOOKUP(O831, Index!$C$8:$D$58, 2, FALSE), "Not Found")</f>
        <v>Enhanced Emission Policy</v>
      </c>
    </row>
    <row r="832" spans="1:17" x14ac:dyDescent="0.3">
      <c r="A832" t="str">
        <f>LEFT(Articles_collection_modified!A832, FIND(",", Articles_collection_modified!A832) - 1)</f>
        <v>BMW expands EV battery recycling with pan-European initiative - Electric &amp; Hybrid Vehicle Technology International</v>
      </c>
      <c r="B832" t="str">
        <f>MID(Articles_collection_modified!A832, FIND(",", Articles_collection_modified!A832) + 1, FIND(",", Articles_collection_modified!A832, FIND(",", Articles_collection_modified!A832) + 1) - FIND(",", Articles_collection_modified!A832) - 1)</f>
        <v>https://www.electrichybridvehicletechnology.com/news/bmw-expands-ev-battery-recycling-with-pan-european-initiative.html</v>
      </c>
      <c r="C832" t="str">
        <f>IF(ISNUMBER(FIND(", vol",Articles_collection_modified!A832)), MID(Articles_collection_modified!A832, FIND(", vol", Articles_collection_modified!A832) + 5, FIND(",", Articles_collection_modified!A832, FIND(", vol", Articles_collection_modified!A832) + 5) - FIND(", vol", Articles_collection_modified!A832) - 5), MID(Articles_collection_modified!A832, FIND(",vol", Articles_collection_modified!A832) + 4, FIND(",", Articles_collection_modified!A832, FIND(",vol", Articles_collection_modified!A832) + 4) - FIND(",vol",Articles_collection_modified!A832) - 4))</f>
        <v>7</v>
      </c>
      <c r="D832" t="str">
        <f>IF(ISNUMBER(FIND(", 20", Articles_collection_modified!A832)), MID(Articles_collection_modified!A832, FIND(", 20", Articles_collection_modified!A832) + 2, FIND(",", Articles_collection_modified!A832, FIND(", 20", Articles_collection_modified!A832) + 2) - FIND(", 20", Articles_collection_modified!A832) - 2), MID(Articles_collection_modified!A832, FIND(",20", Articles_collection_modified!A832) + 1, FIND(",", Articles_collection_modified!A832, FIND(",20", Articles_collection_modified!A832) + 1) - FIND(",20", Articles_collection_modified!A832) - 1))</f>
        <v>2025-w02</v>
      </c>
      <c r="E832" t="str">
        <f t="shared" ref="E832:E856" si="26">LEFT(D832, 4)</f>
        <v>2025</v>
      </c>
      <c r="F832" t="str">
        <f t="shared" ref="F832:F856" si="27">MID(D832, FIND("w", D832) + 1, LEN(D832) - FIND("w", D832))</f>
        <v>02</v>
      </c>
      <c r="G832" t="str" cm="1">
        <f t="array" ref="G832">_xlfn.TEXTJOIN(", ", TRUE, IF(ISNUMBER(SEARCH(Index!$A$8:$A$22, Articles_collection_modified!A832)), Index!$A$8:$A$22, ""))</f>
        <v>Battery</v>
      </c>
      <c r="H832" t="str" cm="1">
        <f t="array" ref="H832">IFERROR(INDEX(Index!$A$8:$A$22, MATCH(TRUE, ISNUMBER(SEARCH(Index!$A$8:$A$22, Articles_collection_modified!A832)), 0)), "")</f>
        <v>Battery</v>
      </c>
      <c r="I832" t="str" cm="1">
        <f t="array" ref="I832">IFERROR(INDEX(Index!$A$3:$A$5, MATCH(TRUE, ISNUMBER(SEARCH(Index!$A$3:$A$5, Articles_collection_modified!A832)), 0)), "")</f>
        <v>Technology</v>
      </c>
      <c r="J832" t="str" cm="1">
        <f t="array" ref="J832">IFERROR(INDEX(Index!$A$25:$A$69, MATCH(TRUE, ISNUMBER(SEARCH(Index!$A$25:$A$69, Articles_collection_modified!A832)), 0)), "")</f>
        <v>partnership</v>
      </c>
      <c r="K832" t="str" cm="1">
        <f t="array" ref="K832">IFERROR(INDEX(Index!$C$3:$C$5, MATCH(TRUE, ISNUMBER(SEARCH(Index!$C$3:$C$5, Articles_collection_modified!A832)), 0)), "")</f>
        <v>H2</v>
      </c>
      <c r="L832" t="str" cm="1">
        <f t="array" ref="L832">_xlfn.TEXTJOIN(", ", TRUE, IF(ISNUMBER(SEARCH(Index!$C$8:$C$58, Articles_collection_modified!A832)), Index!$C$8:$C$58, ""))</f>
        <v>ES-2, ES-4, AO-2</v>
      </c>
      <c r="M832" t="str" cm="1">
        <f t="array" ref="M832">_xlfn.TEXTJOIN(", ", TRUE, IFERROR(VLOOKUP(_xlfn.TEXTSPLIT(L832, ", "), Index!$C$8:$D$58, 2, FALSE), ""))</f>
        <v>Enhanced Emission Policy, Circular Economy, Future Collaboration</v>
      </c>
      <c r="N832" t="str" cm="1">
        <f t="array" ref="N832">_xlfn.TEXTJOIN(", ", TRUE, _xlfn.UNIQUE(_xlfn.FILTERXML("&lt;t&gt;&lt;s&gt;" &amp; SUBSTITUTE(_xlfn.TEXTJOIN(", ", TRUE, _xlfn.UNIQUE(_xlfn._xlws.FILTER(IFERROR(VLOOKUP(LEFT(_xlfn.TEXTSPLIT(L832, ", "), FIND("-", _xlfn.TEXTSPLIT(L832, ", ")) - 1), Index!$F$8:$G$13, 2, FALSE), ""), IFERROR(VLOOKUP(LEFT(_xlfn.TEXTSPLIT(L832, ", "), FIND("-", _xlfn.TEXTSPLIT(L832, ", ")) - 1), Index!$F$8:$G$13, 2, FALSE), "") &lt;&gt; ""))), ", ", "&lt;/s&gt;&lt;s&gt;") &amp; "&lt;/s&gt;&lt;/t&gt;", "//s[normalize-space()]")))</f>
        <v>Ecological Sustainability, Adaptive Organization</v>
      </c>
      <c r="O832" t="str" cm="1">
        <f t="array" ref="O832">IFERROR(INDEX(Index!$C$8:$C$58, MATCH(TRUE, ISNUMBER(SEARCH(Index!$C$8:$C$58, Articles_collection_modified!A832)), 0)), "")</f>
        <v>ES-2</v>
      </c>
      <c r="P832" t="str">
        <f>IFERROR(VLOOKUP(LEFT(O832, FIND("-", O832)-1), Index!$F$8:$G$13, 2, FALSE), "Not Found")</f>
        <v>Ecological Sustainability</v>
      </c>
      <c r="Q832" t="str">
        <f>IFERROR(VLOOKUP(O832, Index!$C$8:$D$58, 2, FALSE), "Not Found")</f>
        <v>Enhanced Emission Policy</v>
      </c>
    </row>
    <row r="833" spans="1:17" x14ac:dyDescent="0.3">
      <c r="A833" t="str">
        <f>LEFT(Articles_collection_modified!A833, FIND(",", Articles_collection_modified!A833) - 1)</f>
        <v>Tigercat Launches 120 Winch Assist : CEG</v>
      </c>
      <c r="B833" t="str">
        <f>MID(Articles_collection_modified!A833, FIND(",", Articles_collection_modified!A833) + 1, FIND(",", Articles_collection_modified!A833, FIND(",", Articles_collection_modified!A833) + 1) - FIND(",", Articles_collection_modified!A833) - 1)</f>
        <v>https://www.constructionequipmentguide.com/tigercat-launches-120-winch-assist/66977</v>
      </c>
      <c r="C833" t="str">
        <f>IF(ISNUMBER(FIND(", vol",Articles_collection_modified!A833)), MID(Articles_collection_modified!A833, FIND(", vol", Articles_collection_modified!A833) + 5, FIND(",", Articles_collection_modified!A833, FIND(", vol", Articles_collection_modified!A833) + 5) - FIND(", vol", Articles_collection_modified!A833) - 5), MID(Articles_collection_modified!A833, FIND(",vol", Articles_collection_modified!A833) + 4, FIND(",", Articles_collection_modified!A833, FIND(",vol", Articles_collection_modified!A833) + 4) - FIND(",vol",Articles_collection_modified!A833) - 4))</f>
        <v>7</v>
      </c>
      <c r="D833" t="str">
        <f>IF(ISNUMBER(FIND(", 20", Articles_collection_modified!A833)), MID(Articles_collection_modified!A833, FIND(", 20", Articles_collection_modified!A833) + 2, FIND(",", Articles_collection_modified!A833, FIND(", 20", Articles_collection_modified!A833) + 2) - FIND(", 20", Articles_collection_modified!A833) - 2), MID(Articles_collection_modified!A833, FIND(",20", Articles_collection_modified!A833) + 1, FIND(",", Articles_collection_modified!A833, FIND(",20", Articles_collection_modified!A833) + 1) - FIND(",20", Articles_collection_modified!A833) - 1))</f>
        <v>2025-w02</v>
      </c>
      <c r="E833" t="str">
        <f t="shared" si="26"/>
        <v>2025</v>
      </c>
      <c r="F833" t="str">
        <f t="shared" si="27"/>
        <v>02</v>
      </c>
      <c r="G833" t="str" cm="1">
        <f t="array" ref="G833">_xlfn.TEXTJOIN(", ", TRUE, IF(ISNUMBER(SEARCH(Index!$A$8:$A$22, Articles_collection_modified!A833)), Index!$A$8:$A$22, ""))</f>
        <v>Mobile</v>
      </c>
      <c r="H833" t="str" cm="1">
        <f t="array" ref="H833">IFERROR(INDEX(Index!$A$8:$A$22, MATCH(TRUE, ISNUMBER(SEARCH(Index!$A$8:$A$22, Articles_collection_modified!A833)), 0)), "")</f>
        <v>Mobile</v>
      </c>
      <c r="I833" t="str" cm="1">
        <f t="array" ref="I833">IFERROR(INDEX(Index!$A$3:$A$5, MATCH(TRUE, ISNUMBER(SEARCH(Index!$A$3:$A$5, Articles_collection_modified!A833)), 0)), "")</f>
        <v>product release</v>
      </c>
      <c r="J833" t="str" cm="1">
        <f t="array" ref="J833">IFERROR(INDEX(Index!$A$25:$A$69, MATCH(TRUE, ISNUMBER(SEARCH(Index!$A$25:$A$69, Articles_collection_modified!A833)), 0)), "")</f>
        <v>System</v>
      </c>
      <c r="K833" t="str" cm="1">
        <f t="array" ref="K833">IFERROR(INDEX(Index!$C$3:$C$5, MATCH(TRUE, ISNUMBER(SEARCH(Index!$C$3:$C$5, Articles_collection_modified!A833)), 0)), "")</f>
        <v>H1</v>
      </c>
      <c r="L833" t="str" cm="1">
        <f t="array" ref="L833">_xlfn.TEXTJOIN(", ", TRUE, IF(ISNUMBER(SEARCH(Index!$C$8:$C$58, Articles_collection_modified!A833)), Index!$C$8:$C$58, ""))</f>
        <v>ES-1, HA-7</v>
      </c>
      <c r="M833" t="str" cm="1">
        <f t="array" ref="M833">_xlfn.TEXTJOIN(", ", TRUE, IFERROR(VLOOKUP(_xlfn.TEXTSPLIT(L833, ", "), Index!$C$8:$D$58, 2, FALSE), ""))</f>
        <v>Green Cities, Future Wood &amp; Forest Industry</v>
      </c>
      <c r="N833" t="str" cm="1">
        <f t="array" ref="N833">_xlfn.TEXTJOIN(", ", TRUE, _xlfn.UNIQUE(_xlfn.FILTERXML("&lt;t&gt;&lt;s&gt;" &amp; SUBSTITUTE(_xlfn.TEXTJOIN(", ", TRUE, _xlfn.UNIQUE(_xlfn._xlws.FILTER(IFERROR(VLOOKUP(LEFT(_xlfn.TEXTSPLIT(L833, ", "), FIND("-", _xlfn.TEXTSPLIT(L833, ", ")) - 1), Index!$F$8:$G$13, 2, FALSE), ""), IFERROR(VLOOKUP(LEFT(_xlfn.TEXTSPLIT(L833, ", "), FIND("-", _xlfn.TEXTSPLIT(L833, ", ")) - 1), Index!$F$8:$G$13, 2, FALSE), "") &lt;&gt; ""))), ", ", "&lt;/s&gt;&lt;s&gt;") &amp; "&lt;/s&gt;&lt;/t&gt;", "//s[normalize-space()]")))</f>
        <v>Ecological Sustainability, Hydraulic Applications Ecosystem</v>
      </c>
      <c r="O833" t="str" cm="1">
        <f t="array" ref="O833">IFERROR(INDEX(Index!$C$8:$C$58, MATCH(TRUE, ISNUMBER(SEARCH(Index!$C$8:$C$58, Articles_collection_modified!A833)), 0)), "")</f>
        <v>ES-1</v>
      </c>
      <c r="P833" t="str">
        <f>IFERROR(VLOOKUP(LEFT(O833, FIND("-", O833)-1), Index!$F$8:$G$13, 2, FALSE), "Not Found")</f>
        <v>Ecological Sustainability</v>
      </c>
      <c r="Q833" t="str">
        <f>IFERROR(VLOOKUP(O833, Index!$C$8:$D$58, 2, FALSE), "Not Found")</f>
        <v>Green Cities</v>
      </c>
    </row>
    <row r="834" spans="1:17" x14ac:dyDescent="0.3">
      <c r="A834" t="str">
        <f>LEFT(Articles_collection_modified!A834, FIND(",", Articles_collection_modified!A834) - 1)</f>
        <v>New US joint project tackles heavy-duty hydrogen infrastructure gap - Electric &amp; Hybrid Vehicle Technology International</v>
      </c>
      <c r="B834" t="str">
        <f>MID(Articles_collection_modified!A834, FIND(",", Articles_collection_modified!A834) + 1, FIND(",", Articles_collection_modified!A834, FIND(",", Articles_collection_modified!A834) + 1) - FIND(",", Articles_collection_modified!A834) - 1)</f>
        <v>https://www.electrichybridvehicletechnology.com/news/new-us-joint-project-tackles-heavy-duty-hydrogen-infrastructure-gap.html</v>
      </c>
      <c r="C834" t="str">
        <f>IF(ISNUMBER(FIND(", vol",Articles_collection_modified!A834)), MID(Articles_collection_modified!A834, FIND(", vol", Articles_collection_modified!A834) + 5, FIND(",", Articles_collection_modified!A834, FIND(", vol", Articles_collection_modified!A834) + 5) - FIND(", vol", Articles_collection_modified!A834) - 5), MID(Articles_collection_modified!A834, FIND(",vol", Articles_collection_modified!A834) + 4, FIND(",", Articles_collection_modified!A834, FIND(",vol", Articles_collection_modified!A834) + 4) - FIND(",vol",Articles_collection_modified!A834) - 4))</f>
        <v>7</v>
      </c>
      <c r="D834" t="str">
        <f>IF(ISNUMBER(FIND(", 20", Articles_collection_modified!A834)), MID(Articles_collection_modified!A834, FIND(", 20", Articles_collection_modified!A834) + 2, FIND(",", Articles_collection_modified!A834, FIND(", 20", Articles_collection_modified!A834) + 2) - FIND(", 20", Articles_collection_modified!A834) - 2), MID(Articles_collection_modified!A834, FIND(",20", Articles_collection_modified!A834) + 1, FIND(",", Articles_collection_modified!A834, FIND(",20", Articles_collection_modified!A834) + 1) - FIND(",20", Articles_collection_modified!A834) - 1))</f>
        <v>2025-w02</v>
      </c>
      <c r="E834" t="str">
        <f t="shared" si="26"/>
        <v>2025</v>
      </c>
      <c r="F834" t="str">
        <f t="shared" si="27"/>
        <v>02</v>
      </c>
      <c r="G834" t="str" cm="1">
        <f t="array" ref="G834">_xlfn.TEXTJOIN(", ", TRUE, IF(ISNUMBER(SEARCH(Index!$A$8:$A$22, Articles_collection_modified!A834)), Index!$A$8:$A$22, ""))</f>
        <v>Mobile</v>
      </c>
      <c r="H834" t="str" cm="1">
        <f t="array" ref="H834">IFERROR(INDEX(Index!$A$8:$A$22, MATCH(TRUE, ISNUMBER(SEARCH(Index!$A$8:$A$22, Articles_collection_modified!A834)), 0)), "")</f>
        <v>Mobile</v>
      </c>
      <c r="I834" t="str" cm="1">
        <f t="array" ref="I834">IFERROR(INDEX(Index!$A$3:$A$5, MATCH(TRUE, ISNUMBER(SEARCH(Index!$A$3:$A$5, Articles_collection_modified!A834)), 0)), "")</f>
        <v>Technology</v>
      </c>
      <c r="J834" t="str" cm="1">
        <f t="array" ref="J834">IFERROR(INDEX(Index!$A$25:$A$69, MATCH(TRUE, ISNUMBER(SEARCH(Index!$A$25:$A$69, Articles_collection_modified!A834)), 0)), "")</f>
        <v>Research</v>
      </c>
      <c r="K834" t="str" cm="1">
        <f t="array" ref="K834">IFERROR(INDEX(Index!$C$3:$C$5, MATCH(TRUE, ISNUMBER(SEARCH(Index!$C$3:$C$5, Articles_collection_modified!A834)), 0)), "")</f>
        <v>H3</v>
      </c>
      <c r="L834" t="str" cm="1">
        <f t="array" ref="L834">_xlfn.TEXTJOIN(", ", TRUE, IF(ISNUMBER(SEARCH(Index!$C$8:$C$58, Articles_collection_modified!A834)), Index!$C$8:$C$58, ""))</f>
        <v>ES-1, ES-2</v>
      </c>
      <c r="M834" t="str" cm="1">
        <f t="array" ref="M834">_xlfn.TEXTJOIN(", ", TRUE, IFERROR(VLOOKUP(_xlfn.TEXTSPLIT(L834, ", "), Index!$C$8:$D$58, 2, FALSE), ""))</f>
        <v>Green Cities, Enhanced Emission Policy</v>
      </c>
      <c r="N834" t="str" cm="1">
        <f t="array" ref="N834">_xlfn.TEXTJOIN(", ", TRUE, _xlfn.UNIQUE(_xlfn.FILTERXML("&lt;t&gt;&lt;s&gt;" &amp; SUBSTITUTE(_xlfn.TEXTJOIN(", ", TRUE, _xlfn.UNIQUE(_xlfn._xlws.FILTER(IFERROR(VLOOKUP(LEFT(_xlfn.TEXTSPLIT(L834, ", "), FIND("-", _xlfn.TEXTSPLIT(L834, ", ")) - 1), Index!$F$8:$G$13, 2, FALSE), ""), IFERROR(VLOOKUP(LEFT(_xlfn.TEXTSPLIT(L834, ", "), FIND("-", _xlfn.TEXTSPLIT(L834, ", ")) - 1), Index!$F$8:$G$13, 2, FALSE), "") &lt;&gt; ""))), ", ", "&lt;/s&gt;&lt;s&gt;") &amp; "&lt;/s&gt;&lt;/t&gt;", "//s[normalize-space()]")))</f>
        <v>Ecological Sustainability</v>
      </c>
      <c r="O834" t="str" cm="1">
        <f t="array" ref="O834">IFERROR(INDEX(Index!$C$8:$C$58, MATCH(TRUE, ISNUMBER(SEARCH(Index!$C$8:$C$58, Articles_collection_modified!A834)), 0)), "")</f>
        <v>ES-1</v>
      </c>
      <c r="P834" t="str">
        <f>IFERROR(VLOOKUP(LEFT(O834, FIND("-", O834)-1), Index!$F$8:$G$13, 2, FALSE), "Not Found")</f>
        <v>Ecological Sustainability</v>
      </c>
      <c r="Q834" t="str">
        <f>IFERROR(VLOOKUP(O834, Index!$C$8:$D$58, 2, FALSE), "Not Found")</f>
        <v>Green Cities</v>
      </c>
    </row>
    <row r="835" spans="1:17" x14ac:dyDescent="0.3">
      <c r="A835" t="str">
        <f>LEFT(Articles_collection_modified!A835, FIND(",", Articles_collection_modified!A835) - 1)</f>
        <v>JCB's hydrogen combustion engine receives approval for use | Industrial Vehicle Technology International</v>
      </c>
      <c r="B835" t="str">
        <f>MID(Articles_collection_modified!A835, FIND(",", Articles_collection_modified!A835) + 1, FIND(",", Articles_collection_modified!A835, FIND(",", Articles_collection_modified!A835) + 1) - FIND(",", Articles_collection_modified!A835) - 1)</f>
        <v>https://www.ivtinternational.com/news/hydrogen/jcbs-hydrogen-engine-receives-approval-for-commercial-use.html</v>
      </c>
      <c r="C835" t="str">
        <f>IF(ISNUMBER(FIND(", vol",Articles_collection_modified!A835)), MID(Articles_collection_modified!A835, FIND(", vol", Articles_collection_modified!A835) + 5, FIND(",", Articles_collection_modified!A835, FIND(", vol", Articles_collection_modified!A835) + 5) - FIND(", vol", Articles_collection_modified!A835) - 5), MID(Articles_collection_modified!A835, FIND(",vol", Articles_collection_modified!A835) + 4, FIND(",", Articles_collection_modified!A835, FIND(",vol", Articles_collection_modified!A835) + 4) - FIND(",vol",Articles_collection_modified!A835) - 4))</f>
        <v>7</v>
      </c>
      <c r="D835" t="str">
        <f>IF(ISNUMBER(FIND(", 20", Articles_collection_modified!A835)), MID(Articles_collection_modified!A835, FIND(", 20", Articles_collection_modified!A835) + 2, FIND(",", Articles_collection_modified!A835, FIND(", 20", Articles_collection_modified!A835) + 2) - FIND(", 20", Articles_collection_modified!A835) - 2), MID(Articles_collection_modified!A835, FIND(",20", Articles_collection_modified!A835) + 1, FIND(",", Articles_collection_modified!A835, FIND(",20", Articles_collection_modified!A835) + 1) - FIND(",20", Articles_collection_modified!A835) - 1))</f>
        <v>2025-w02</v>
      </c>
      <c r="E835" t="str">
        <f t="shared" si="26"/>
        <v>2025</v>
      </c>
      <c r="F835" t="str">
        <f t="shared" si="27"/>
        <v>02</v>
      </c>
      <c r="G835" t="str" cm="1">
        <f t="array" ref="G835">_xlfn.TEXTJOIN(", ", TRUE, IF(ISNUMBER(SEARCH(Index!$A$8:$A$22, Articles_collection_modified!A835)), Index!$A$8:$A$22, ""))</f>
        <v>Mobile</v>
      </c>
      <c r="H835" t="str" cm="1">
        <f t="array" ref="H835">IFERROR(INDEX(Index!$A$8:$A$22, MATCH(TRUE, ISNUMBER(SEARCH(Index!$A$8:$A$22, Articles_collection_modified!A835)), 0)), "")</f>
        <v>Mobile</v>
      </c>
      <c r="I835" t="str" cm="1">
        <f t="array" ref="I835">IFERROR(INDEX(Index!$A$3:$A$5, MATCH(TRUE, ISNUMBER(SEARCH(Index!$A$3:$A$5, Articles_collection_modified!A835)), 0)), "")</f>
        <v>Technology</v>
      </c>
      <c r="J835" t="str" cm="1">
        <f t="array" ref="J835">IFERROR(INDEX(Index!$A$25:$A$69, MATCH(TRUE, ISNUMBER(SEARCH(Index!$A$25:$A$69, Articles_collection_modified!A835)), 0)), "")</f>
        <v>market development</v>
      </c>
      <c r="K835" t="str" cm="1">
        <f t="array" ref="K835">IFERROR(INDEX(Index!$C$3:$C$5, MATCH(TRUE, ISNUMBER(SEARCH(Index!$C$3:$C$5, Articles_collection_modified!A835)), 0)), "")</f>
        <v>H2</v>
      </c>
      <c r="L835" t="str" cm="1">
        <f t="array" ref="L835">_xlfn.TEXTJOIN(", ", TRUE, IF(ISNUMBER(SEARCH(Index!$C$8:$C$58, Articles_collection_modified!A835)), Index!$C$8:$C$58, ""))</f>
        <v>ES-1, ES-2</v>
      </c>
      <c r="M835" t="str" cm="1">
        <f t="array" ref="M835">_xlfn.TEXTJOIN(", ", TRUE, IFERROR(VLOOKUP(_xlfn.TEXTSPLIT(L835, ", "), Index!$C$8:$D$58, 2, FALSE), ""))</f>
        <v>Green Cities, Enhanced Emission Policy</v>
      </c>
      <c r="N835" t="str" cm="1">
        <f t="array" ref="N835">_xlfn.TEXTJOIN(", ", TRUE, _xlfn.UNIQUE(_xlfn.FILTERXML("&lt;t&gt;&lt;s&gt;" &amp; SUBSTITUTE(_xlfn.TEXTJOIN(", ", TRUE, _xlfn.UNIQUE(_xlfn._xlws.FILTER(IFERROR(VLOOKUP(LEFT(_xlfn.TEXTSPLIT(L835, ", "), FIND("-", _xlfn.TEXTSPLIT(L835, ", ")) - 1), Index!$F$8:$G$13, 2, FALSE), ""), IFERROR(VLOOKUP(LEFT(_xlfn.TEXTSPLIT(L835, ", "), FIND("-", _xlfn.TEXTSPLIT(L835, ", ")) - 1), Index!$F$8:$G$13, 2, FALSE), "") &lt;&gt; ""))), ", ", "&lt;/s&gt;&lt;s&gt;") &amp; "&lt;/s&gt;&lt;/t&gt;", "//s[normalize-space()]")))</f>
        <v>Ecological Sustainability</v>
      </c>
      <c r="O835" t="str" cm="1">
        <f t="array" ref="O835">IFERROR(INDEX(Index!$C$8:$C$58, MATCH(TRUE, ISNUMBER(SEARCH(Index!$C$8:$C$58, Articles_collection_modified!A835)), 0)), "")</f>
        <v>ES-1</v>
      </c>
      <c r="P835" t="str">
        <f>IFERROR(VLOOKUP(LEFT(O835, FIND("-", O835)-1), Index!$F$8:$G$13, 2, FALSE), "Not Found")</f>
        <v>Ecological Sustainability</v>
      </c>
      <c r="Q835" t="str">
        <f>IFERROR(VLOOKUP(O835, Index!$C$8:$D$58, 2, FALSE), "Not Found")</f>
        <v>Green Cities</v>
      </c>
    </row>
    <row r="836" spans="1:17" x14ac:dyDescent="0.3">
      <c r="A836" t="str">
        <f>LEFT(Articles_collection_modified!A836, FIND(",", Articles_collection_modified!A836) - 1)</f>
        <v>International Mining | Epiroc and ABB advance collaboration on underground trolley solutions for mining</v>
      </c>
      <c r="B836" t="str">
        <f>MID(Articles_collection_modified!A836, FIND(",", Articles_collection_modified!A836) + 1, FIND(",", Articles_collection_modified!A836, FIND(",", Articles_collection_modified!A836) + 1) - FIND(",", Articles_collection_modified!A836) - 1)</f>
        <v>https://im-mining.com/2025/01/14/epiroc-and-abb-advance-collaboration-on-underground-trolley-solutions-for-mining/</v>
      </c>
      <c r="C836" t="str">
        <f>IF(ISNUMBER(FIND(", vol",Articles_collection_modified!A836)), MID(Articles_collection_modified!A836, FIND(", vol", Articles_collection_modified!A836) + 5, FIND(",", Articles_collection_modified!A836, FIND(", vol", Articles_collection_modified!A836) + 5) - FIND(", vol", Articles_collection_modified!A836) - 5), MID(Articles_collection_modified!A836, FIND(",vol", Articles_collection_modified!A836) + 4, FIND(",", Articles_collection_modified!A836, FIND(",vol", Articles_collection_modified!A836) + 4) - FIND(",vol",Articles_collection_modified!A836) - 4))</f>
        <v>7</v>
      </c>
      <c r="D836" t="str">
        <f>IF(ISNUMBER(FIND(", 20", Articles_collection_modified!A836)), MID(Articles_collection_modified!A836, FIND(", 20", Articles_collection_modified!A836) + 2, FIND(",", Articles_collection_modified!A836, FIND(", 20", Articles_collection_modified!A836) + 2) - FIND(", 20", Articles_collection_modified!A836) - 2), MID(Articles_collection_modified!A836, FIND(",20", Articles_collection_modified!A836) + 1, FIND(",", Articles_collection_modified!A836, FIND(",20", Articles_collection_modified!A836) + 1) - FIND(",20", Articles_collection_modified!A836) - 1))</f>
        <v>2025-w02</v>
      </c>
      <c r="E836" t="str">
        <f t="shared" si="26"/>
        <v>2025</v>
      </c>
      <c r="F836" t="str">
        <f t="shared" si="27"/>
        <v>02</v>
      </c>
      <c r="G836" t="str" cm="1">
        <f t="array" ref="G836">_xlfn.TEXTJOIN(", ", TRUE, IF(ISNUMBER(SEARCH(Index!$A$8:$A$22, Articles_collection_modified!A836)), Index!$A$8:$A$22, ""))</f>
        <v>Electrification, Mobile</v>
      </c>
      <c r="H836" t="str" cm="1">
        <f t="array" ref="H836">IFERROR(INDEX(Index!$A$8:$A$22, MATCH(TRUE, ISNUMBER(SEARCH(Index!$A$8:$A$22, Articles_collection_modified!A836)), 0)), "")</f>
        <v>Electrification</v>
      </c>
      <c r="I836" t="str" cm="1">
        <f t="array" ref="I836">IFERROR(INDEX(Index!$A$3:$A$5, MATCH(TRUE, ISNUMBER(SEARCH(Index!$A$3:$A$5, Articles_collection_modified!A836)), 0)), "")</f>
        <v>SEEP</v>
      </c>
      <c r="J836" t="str" cm="1">
        <f t="array" ref="J836">IFERROR(INDEX(Index!$A$25:$A$69, MATCH(TRUE, ISNUMBER(SEARCH(Index!$A$25:$A$69, Articles_collection_modified!A836)), 0)), "")</f>
        <v>partnership</v>
      </c>
      <c r="K836" t="str" cm="1">
        <f t="array" ref="K836">IFERROR(INDEX(Index!$C$3:$C$5, MATCH(TRUE, ISNUMBER(SEARCH(Index!$C$3:$C$5, Articles_collection_modified!A836)), 0)), "")</f>
        <v>H2</v>
      </c>
      <c r="L836" t="str" cm="1">
        <f t="array" ref="L836">_xlfn.TEXTJOIN(", ", TRUE, IF(ISNUMBER(SEARCH(Index!$C$8:$C$58, Articles_collection_modified!A836)), Index!$C$8:$C$58, ""))</f>
        <v>ES-2, HA-8, AO-2</v>
      </c>
      <c r="M836" t="str" cm="1">
        <f t="array" ref="M836">_xlfn.TEXTJOIN(", ", TRUE, IFERROR(VLOOKUP(_xlfn.TEXTSPLIT(L836, ", "), Index!$C$8:$D$58, 2, FALSE), ""))</f>
        <v>Enhanced Emission Policy, Sustainable Mining, Future Collaboration</v>
      </c>
      <c r="N836" t="str" cm="1">
        <f t="array" ref="N836">_xlfn.TEXTJOIN(", ", TRUE, _xlfn.UNIQUE(_xlfn.FILTERXML("&lt;t&gt;&lt;s&gt;" &amp; SUBSTITUTE(_xlfn.TEXTJOIN(", ", TRUE, _xlfn.UNIQUE(_xlfn._xlws.FILTER(IFERROR(VLOOKUP(LEFT(_xlfn.TEXTSPLIT(L836, ", "), FIND("-", _xlfn.TEXTSPLIT(L836, ", ")) - 1), Index!$F$8:$G$13, 2, FALSE), ""), IFERROR(VLOOKUP(LEFT(_xlfn.TEXTSPLIT(L836, ", "), FIND("-", _xlfn.TEXTSPLIT(L836, ", ")) - 1), Index!$F$8:$G$13, 2, FALSE), "") &lt;&gt; ""))), ", ", "&lt;/s&gt;&lt;s&gt;") &amp; "&lt;/s&gt;&lt;/t&gt;", "//s[normalize-space()]")))</f>
        <v>Ecological Sustainability, Hydraulic Applications Ecosystem, Adaptive Organization</v>
      </c>
      <c r="O836" t="str" cm="1">
        <f t="array" ref="O836">IFERROR(INDEX(Index!$C$8:$C$58, MATCH(TRUE, ISNUMBER(SEARCH(Index!$C$8:$C$58, Articles_collection_modified!A836)), 0)), "")</f>
        <v>ES-2</v>
      </c>
      <c r="P836" t="str">
        <f>IFERROR(VLOOKUP(LEFT(O836, FIND("-", O836)-1), Index!$F$8:$G$13, 2, FALSE), "Not Found")</f>
        <v>Ecological Sustainability</v>
      </c>
      <c r="Q836" t="str">
        <f>IFERROR(VLOOKUP(O836, Index!$C$8:$D$58, 2, FALSE), "Not Found")</f>
        <v>Enhanced Emission Policy</v>
      </c>
    </row>
    <row r="837" spans="1:17" x14ac:dyDescent="0.3">
      <c r="A837" t="str">
        <f>LEFT(Articles_collection_modified!A837, FIND(",", Articles_collection_modified!A837) - 1)</f>
        <v>Exploring the Future of Supply Chain in 2025 | RoboticsTomorrow</v>
      </c>
      <c r="B837" t="str">
        <f>MID(Articles_collection_modified!A837, FIND(",", Articles_collection_modified!A837) + 1, FIND(",", Articles_collection_modified!A837, FIND(",", Articles_collection_modified!A837) + 1) - FIND(",", Articles_collection_modified!A837) - 1)</f>
        <v>https://www.roboticstomorrow.com/article/2025/01/exploring-the-future-of-supply-chain-in-2025/23810</v>
      </c>
      <c r="C837" t="str">
        <f>IF(ISNUMBER(FIND(", vol",Articles_collection_modified!A837)), MID(Articles_collection_modified!A837, FIND(", vol", Articles_collection_modified!A837) + 5, FIND(",", Articles_collection_modified!A837, FIND(", vol", Articles_collection_modified!A837) + 5) - FIND(", vol", Articles_collection_modified!A837) - 5), MID(Articles_collection_modified!A837, FIND(",vol", Articles_collection_modified!A837) + 4, FIND(",", Articles_collection_modified!A837, FIND(",vol", Articles_collection_modified!A837) + 4) - FIND(",vol",Articles_collection_modified!A837) - 4))</f>
        <v>7</v>
      </c>
      <c r="D837" t="str">
        <f>IF(ISNUMBER(FIND(", 20", Articles_collection_modified!A837)), MID(Articles_collection_modified!A837, FIND(", 20", Articles_collection_modified!A837) + 2, FIND(",", Articles_collection_modified!A837, FIND(", 20", Articles_collection_modified!A837) + 2) - FIND(", 20", Articles_collection_modified!A837) - 2), MID(Articles_collection_modified!A837, FIND(",20", Articles_collection_modified!A837) + 1, FIND(",", Articles_collection_modified!A837, FIND(",20", Articles_collection_modified!A837) + 1) - FIND(",20", Articles_collection_modified!A837) - 1))</f>
        <v>2025-w02</v>
      </c>
      <c r="E837" t="str">
        <f t="shared" si="26"/>
        <v>2025</v>
      </c>
      <c r="F837" t="str">
        <f t="shared" si="27"/>
        <v>02</v>
      </c>
      <c r="G837" t="str" cm="1">
        <f t="array" ref="G837">_xlfn.TEXTJOIN(", ", TRUE, IF(ISNUMBER(SEARCH(Index!$A$8:$A$22, Articles_collection_modified!A837)), Index!$A$8:$A$22, ""))</f>
        <v>Industrial mfg, Robotics</v>
      </c>
      <c r="H837" t="str" cm="1">
        <f t="array" ref="H837">IFERROR(INDEX(Index!$A$8:$A$22, MATCH(TRUE, ISNUMBER(SEARCH(Index!$A$8:$A$22, Articles_collection_modified!A837)), 0)), "")</f>
        <v>Industrial mfg</v>
      </c>
      <c r="I837" t="str" cm="1">
        <f t="array" ref="I837">IFERROR(INDEX(Index!$A$3:$A$5, MATCH(TRUE, ISNUMBER(SEARCH(Index!$A$3:$A$5, Articles_collection_modified!A837)), 0)), "")</f>
        <v>SEEP</v>
      </c>
      <c r="J837" t="str" cm="1">
        <f t="array" ref="J837">IFERROR(INDEX(Index!$A$25:$A$69, MATCH(TRUE, ISNUMBER(SEARCH(Index!$A$25:$A$69, Articles_collection_modified!A837)), 0)), "")</f>
        <v>geopolitics</v>
      </c>
      <c r="K837" t="str" cm="1">
        <f t="array" ref="K837">IFERROR(INDEX(Index!$C$3:$C$5, MATCH(TRUE, ISNUMBER(SEARCH(Index!$C$3:$C$5, Articles_collection_modified!A837)), 0)), "")</f>
        <v>H1</v>
      </c>
      <c r="L837" t="str" cm="1">
        <f t="array" ref="L837">_xlfn.TEXTJOIN(", ", TRUE, IF(ISNUMBER(SEARCH(Index!$C$8:$C$58, Articles_collection_modified!A837)), Index!$C$8:$C$58, ""))</f>
        <v>NB-4</v>
      </c>
      <c r="M837" t="str" cm="1">
        <f t="array" ref="M837">_xlfn.TEXTJOIN(", ", TRUE, IFERROR(VLOOKUP(_xlfn.TEXTSPLIT(L837, ", "), Index!$C$8:$D$58, 2, FALSE), ""))</f>
        <v>Geopolitics &amp; Decoupling</v>
      </c>
      <c r="N837" t="str" cm="1">
        <f t="array" ref="N837">_xlfn.TEXTJOIN(", ", TRUE, _xlfn.UNIQUE(_xlfn.FILTERXML("&lt;t&gt;&lt;s&gt;" &amp; SUBSTITUTE(_xlfn.TEXTJOIN(", ", TRUE, _xlfn.UNIQUE(_xlfn._xlws.FILTER(IFERROR(VLOOKUP(LEFT(_xlfn.TEXTSPLIT(L837, ", "), FIND("-", _xlfn.TEXTSPLIT(L837, ", ")) - 1), Index!$F$8:$G$13, 2, FALSE), ""), IFERROR(VLOOKUP(LEFT(_xlfn.TEXTSPLIT(L837, ", "), FIND("-", _xlfn.TEXTSPLIT(L837, ", ")) - 1), Index!$F$8:$G$13, 2, FALSE), "") &lt;&gt; ""))), ", ", "&lt;/s&gt;&lt;s&gt;") &amp; "&lt;/s&gt;&lt;/t&gt;", "//s[normalize-space()]")))</f>
        <v>New Business</v>
      </c>
      <c r="O837" t="str" cm="1">
        <f t="array" ref="O837">IFERROR(INDEX(Index!$C$8:$C$58, MATCH(TRUE, ISNUMBER(SEARCH(Index!$C$8:$C$58, Articles_collection_modified!A837)), 0)), "")</f>
        <v>NB-4</v>
      </c>
      <c r="P837" t="str">
        <f>IFERROR(VLOOKUP(LEFT(O837, FIND("-", O837)-1), Index!$F$8:$G$13, 2, FALSE), "Not Found")</f>
        <v>New Business</v>
      </c>
      <c r="Q837" t="str">
        <f>IFERROR(VLOOKUP(O837, Index!$C$8:$D$58, 2, FALSE), "Not Found")</f>
        <v>Geopolitics &amp; Decoupling</v>
      </c>
    </row>
    <row r="838" spans="1:17" x14ac:dyDescent="0.3">
      <c r="A838" t="str">
        <f>LEFT(Articles_collection_modified!A838, FIND(",", Articles_collection_modified!A838) - 1)</f>
        <v>Case 580EV Electric Backhoe Loader Wins Good Design Award : CEG</v>
      </c>
      <c r="B838" t="str">
        <f>MID(Articles_collection_modified!A838, FIND(",", Articles_collection_modified!A838) + 1, FIND(",", Articles_collection_modified!A838, FIND(",", Articles_collection_modified!A838) + 1) - FIND(",", Articles_collection_modified!A838) - 1)</f>
        <v>https://www.constructionequipmentguide.com/case-580ev-electric-backhoe-loader-wins-good-design-award/67011</v>
      </c>
      <c r="C838" t="str">
        <f>IF(ISNUMBER(FIND(", vol",Articles_collection_modified!A838)), MID(Articles_collection_modified!A838, FIND(", vol", Articles_collection_modified!A838) + 5, FIND(",", Articles_collection_modified!A838, FIND(", vol", Articles_collection_modified!A838) + 5) - FIND(", vol", Articles_collection_modified!A838) - 5), MID(Articles_collection_modified!A838, FIND(",vol", Articles_collection_modified!A838) + 4, FIND(",", Articles_collection_modified!A838, FIND(",vol", Articles_collection_modified!A838) + 4) - FIND(",vol",Articles_collection_modified!A838) - 4))</f>
        <v>7</v>
      </c>
      <c r="D838" t="str">
        <f>IF(ISNUMBER(FIND(", 20", Articles_collection_modified!A838)), MID(Articles_collection_modified!A838, FIND(", 20", Articles_collection_modified!A838) + 2, FIND(",", Articles_collection_modified!A838, FIND(", 20", Articles_collection_modified!A838) + 2) - FIND(", 20", Articles_collection_modified!A838) - 2), MID(Articles_collection_modified!A838, FIND(",20", Articles_collection_modified!A838) + 1, FIND(",", Articles_collection_modified!A838, FIND(",20", Articles_collection_modified!A838) + 1) - FIND(",20", Articles_collection_modified!A838) - 1))</f>
        <v>2025-w03</v>
      </c>
      <c r="E838" t="str">
        <f t="shared" si="26"/>
        <v>2025</v>
      </c>
      <c r="F838" t="str">
        <f t="shared" si="27"/>
        <v>03</v>
      </c>
      <c r="G838" t="str" cm="1">
        <f t="array" ref="G838">_xlfn.TEXTJOIN(", ", TRUE, IF(ISNUMBER(SEARCH(Index!$A$8:$A$22, Articles_collection_modified!A838)), Index!$A$8:$A$22, ""))</f>
        <v>Electrification, Mobile</v>
      </c>
      <c r="H838" t="str" cm="1">
        <f t="array" ref="H838">IFERROR(INDEX(Index!$A$8:$A$22, MATCH(TRUE, ISNUMBER(SEARCH(Index!$A$8:$A$22, Articles_collection_modified!A838)), 0)), "")</f>
        <v>Electrification</v>
      </c>
      <c r="I838" t="str" cm="1">
        <f t="array" ref="I838">IFERROR(INDEX(Index!$A$3:$A$5, MATCH(TRUE, ISNUMBER(SEARCH(Index!$A$3:$A$5, Articles_collection_modified!A838)), 0)), "")</f>
        <v>SEEP</v>
      </c>
      <c r="J838" t="str" cm="1">
        <f t="array" ref="J838">IFERROR(INDEX(Index!$A$25:$A$69, MATCH(TRUE, ISNUMBER(SEARCH(Index!$A$25:$A$69, Articles_collection_modified!A838)), 0)), "")</f>
        <v>market development</v>
      </c>
      <c r="K838" t="str" cm="1">
        <f t="array" ref="K838">IFERROR(INDEX(Index!$C$3:$C$5, MATCH(TRUE, ISNUMBER(SEARCH(Index!$C$3:$C$5, Articles_collection_modified!A838)), 0)), "")</f>
        <v>H1</v>
      </c>
      <c r="L838" t="str" cm="1">
        <f t="array" ref="L838">_xlfn.TEXTJOIN(", ", TRUE, IF(ISNUMBER(SEARCH(Index!$C$8:$C$58, Articles_collection_modified!A838)), Index!$C$8:$C$58, ""))</f>
        <v>ES-2, HA-1</v>
      </c>
      <c r="M838" t="str" cm="1">
        <f t="array" ref="M838">_xlfn.TEXTJOIN(", ", TRUE, IFERROR(VLOOKUP(_xlfn.TEXTSPLIT(L838, ", "), Index!$C$8:$D$58, 2, FALSE), ""))</f>
        <v>Enhanced Emission Policy, Green &amp; Connected Construction site</v>
      </c>
      <c r="N838" t="str" cm="1">
        <f t="array" ref="N838">_xlfn.TEXTJOIN(", ", TRUE, _xlfn.UNIQUE(_xlfn.FILTERXML("&lt;t&gt;&lt;s&gt;" &amp; SUBSTITUTE(_xlfn.TEXTJOIN(", ", TRUE, _xlfn.UNIQUE(_xlfn._xlws.FILTER(IFERROR(VLOOKUP(LEFT(_xlfn.TEXTSPLIT(L838, ", "), FIND("-", _xlfn.TEXTSPLIT(L838, ", ")) - 1), Index!$F$8:$G$13, 2, FALSE), ""), IFERROR(VLOOKUP(LEFT(_xlfn.TEXTSPLIT(L838, ", "), FIND("-", _xlfn.TEXTSPLIT(L838, ", ")) - 1), Index!$F$8:$G$13, 2, FALSE), "") &lt;&gt; ""))), ", ", "&lt;/s&gt;&lt;s&gt;") &amp; "&lt;/s&gt;&lt;/t&gt;", "//s[normalize-space()]")))</f>
        <v>Ecological Sustainability, Hydraulic Applications Ecosystem</v>
      </c>
      <c r="O838" t="str" cm="1">
        <f t="array" ref="O838">IFERROR(INDEX(Index!$C$8:$C$58, MATCH(TRUE, ISNUMBER(SEARCH(Index!$C$8:$C$58, Articles_collection_modified!A838)), 0)), "")</f>
        <v>ES-2</v>
      </c>
      <c r="P838" t="str">
        <f>IFERROR(VLOOKUP(LEFT(O838, FIND("-", O838)-1), Index!$F$8:$G$13, 2, FALSE), "Not Found")</f>
        <v>Ecological Sustainability</v>
      </c>
      <c r="Q838" t="str">
        <f>IFERROR(VLOOKUP(O838, Index!$C$8:$D$58, 2, FALSE), "Not Found")</f>
        <v>Enhanced Emission Policy</v>
      </c>
    </row>
    <row r="839" spans="1:17" x14ac:dyDescent="0.3">
      <c r="A839" t="str">
        <f>LEFT(Articles_collection_modified!A839, FIND(",", Articles_collection_modified!A839) - 1)</f>
        <v>Micro Arc Joining For Electric Vehicle &amp; Battery Applications | ManufacturingTomorrow</v>
      </c>
      <c r="B839" t="str">
        <f>MID(Articles_collection_modified!A839, FIND(",", Articles_collection_modified!A839) + 1, FIND(",", Articles_collection_modified!A839, FIND(",", Articles_collection_modified!A839) + 1) - FIND(",", Articles_collection_modified!A839) - 1)</f>
        <v>https://www.manufacturingtomorrow.com/news/2025/01/14/-micro-arc-joining-for-electric-vehicle-battery-applications/24118</v>
      </c>
      <c r="C839" t="str">
        <f>IF(ISNUMBER(FIND(", vol",Articles_collection_modified!A839)), MID(Articles_collection_modified!A839, FIND(", vol", Articles_collection_modified!A839) + 5, FIND(",", Articles_collection_modified!A839, FIND(", vol", Articles_collection_modified!A839) + 5) - FIND(", vol", Articles_collection_modified!A839) - 5), MID(Articles_collection_modified!A839, FIND(",vol", Articles_collection_modified!A839) + 4, FIND(",", Articles_collection_modified!A839, FIND(",vol", Articles_collection_modified!A839) + 4) - FIND(",vol",Articles_collection_modified!A839) - 4))</f>
        <v>7</v>
      </c>
      <c r="D839" t="str">
        <f>IF(ISNUMBER(FIND(", 20", Articles_collection_modified!A839)), MID(Articles_collection_modified!A839, FIND(", 20", Articles_collection_modified!A839) + 2, FIND(",", Articles_collection_modified!A839, FIND(", 20", Articles_collection_modified!A839) + 2) - FIND(", 20", Articles_collection_modified!A839) - 2), MID(Articles_collection_modified!A839, FIND(",20", Articles_collection_modified!A839) + 1, FIND(",", Articles_collection_modified!A839, FIND(",20", Articles_collection_modified!A839) + 1) - FIND(",20", Articles_collection_modified!A839) - 1))</f>
        <v>2025-w02</v>
      </c>
      <c r="E839" t="str">
        <f t="shared" si="26"/>
        <v>2025</v>
      </c>
      <c r="F839" t="str">
        <f t="shared" si="27"/>
        <v>02</v>
      </c>
      <c r="G839" t="str" cm="1">
        <f t="array" ref="G839">_xlfn.TEXTJOIN(", ", TRUE, IF(ISNUMBER(SEARCH(Index!$A$8:$A$22, Articles_collection_modified!A839)), Index!$A$8:$A$22, ""))</f>
        <v>Battery, Industrial mfg</v>
      </c>
      <c r="H839" t="str" cm="1">
        <f t="array" ref="H839">IFERROR(INDEX(Index!$A$8:$A$22, MATCH(TRUE, ISNUMBER(SEARCH(Index!$A$8:$A$22, Articles_collection_modified!A839)), 0)), "")</f>
        <v>Battery</v>
      </c>
      <c r="I839" t="str" cm="1">
        <f t="array" ref="I839">IFERROR(INDEX(Index!$A$3:$A$5, MATCH(TRUE, ISNUMBER(SEARCH(Index!$A$3:$A$5, Articles_collection_modified!A839)), 0)), "")</f>
        <v>Technology</v>
      </c>
      <c r="J839" t="str" cm="1">
        <f t="array" ref="J839">IFERROR(INDEX(Index!$A$25:$A$69, MATCH(TRUE, ISNUMBER(SEARCH(Index!$A$25:$A$69, Articles_collection_modified!A839)), 0)), "")</f>
        <v>Manufacturing</v>
      </c>
      <c r="K839" t="str" cm="1">
        <f t="array" ref="K839">IFERROR(INDEX(Index!$C$3:$C$5, MATCH(TRUE, ISNUMBER(SEARCH(Index!$C$3:$C$5, Articles_collection_modified!A839)), 0)), "")</f>
        <v>H1</v>
      </c>
      <c r="L839" t="str" cm="1">
        <f t="array" ref="L839">_xlfn.TEXTJOIN(", ", TRUE, IF(ISNUMBER(SEARCH(Index!$C$8:$C$58, Articles_collection_modified!A839)), Index!$C$8:$C$58, ""))</f>
        <v/>
      </c>
      <c r="M839" t="str" cm="1">
        <f t="array" ref="M839">_xlfn.TEXTJOIN(", ", TRUE, IFERROR(VLOOKUP(_xlfn.TEXTSPLIT(L839, ", "), Index!$C$8:$D$58, 2, FALSE), ""))</f>
        <v/>
      </c>
      <c r="N839" t="e" cm="1" vm="1">
        <f t="array" ref="N839">_xlfn.TEXTJOIN(", ", TRUE, _xlfn.UNIQUE(_xlfn.FILTERXML("&lt;t&gt;&lt;s&gt;" &amp; SUBSTITUTE(_xlfn.TEXTJOIN(", ", TRUE, _xlfn.UNIQUE(_xlfn._xlws.FILTER(IFERROR(VLOOKUP(LEFT(_xlfn.TEXTSPLIT(L839, ", "), FIND("-", _xlfn.TEXTSPLIT(L839, ", ")) - 1), Index!$F$8:$G$13, 2, FALSE), ""), IFERROR(VLOOKUP(LEFT(_xlfn.TEXTSPLIT(L839, ", "), FIND("-", _xlfn.TEXTSPLIT(L839, ", ")) - 1), Index!$F$8:$G$13, 2, FALSE), "") &lt;&gt; ""))), ", ", "&lt;/s&gt;&lt;s&gt;") &amp; "&lt;/s&gt;&lt;/t&gt;", "//s[normalize-space()]")))</f>
        <v>#VALUE!</v>
      </c>
      <c r="O839" t="str" cm="1">
        <f t="array" ref="O839">IFERROR(INDEX(Index!$C$8:$C$58, MATCH(TRUE, ISNUMBER(SEARCH(Index!$C$8:$C$58, Articles_collection_modified!A839)), 0)), "")</f>
        <v/>
      </c>
      <c r="P839" t="str">
        <f>IFERROR(VLOOKUP(LEFT(O839, FIND("-", O839)-1), Index!$F$8:$G$13, 2, FALSE), "Not Found")</f>
        <v>Not Found</v>
      </c>
      <c r="Q839" t="str">
        <f>IFERROR(VLOOKUP(O839, Index!$C$8:$D$58, 2, FALSE), "Not Found")</f>
        <v>Not Found</v>
      </c>
    </row>
    <row r="840" spans="1:17" x14ac:dyDescent="0.3">
      <c r="A840" t="str">
        <f>LEFT(Articles_collection_modified!A840, FIND(",", Articles_collection_modified!A840) - 1)</f>
        <v>New coiled tubing rig to be demonstrated in Arizona</v>
      </c>
      <c r="B840" t="str">
        <f>MID(Articles_collection_modified!A840, FIND(",", Articles_collection_modified!A840) + 1, FIND(",", Articles_collection_modified!A840, FIND(",", Articles_collection_modified!A840) + 1) - FIND(",", Articles_collection_modified!A840) - 1)</f>
        <v>https://im-mining.com/2025/01/15/ivanhoe-electric-to-deploy-xtremex-minings-automated-coil-tubing-rig-at-santa-cruz/</v>
      </c>
      <c r="C840" t="str">
        <f>IF(ISNUMBER(FIND(", vol",Articles_collection_modified!A840)), MID(Articles_collection_modified!A840, FIND(", vol", Articles_collection_modified!A840) + 5, FIND(",", Articles_collection_modified!A840, FIND(", vol", Articles_collection_modified!A840) + 5) - FIND(", vol", Articles_collection_modified!A840) - 5), MID(Articles_collection_modified!A840, FIND(",vol", Articles_collection_modified!A840) + 4, FIND(",", Articles_collection_modified!A840, FIND(",vol", Articles_collection_modified!A840) + 4) - FIND(",vol",Articles_collection_modified!A840) - 4))</f>
        <v>7</v>
      </c>
      <c r="D840" t="str">
        <f>IF(ISNUMBER(FIND(", 20", Articles_collection_modified!A840)), MID(Articles_collection_modified!A840, FIND(", 20", Articles_collection_modified!A840) + 2, FIND(",", Articles_collection_modified!A840, FIND(", 20", Articles_collection_modified!A840) + 2) - FIND(", 20", Articles_collection_modified!A840) - 2), MID(Articles_collection_modified!A840, FIND(",20", Articles_collection_modified!A840) + 1, FIND(",", Articles_collection_modified!A840, FIND(",20", Articles_collection_modified!A840) + 1) - FIND(",20", Articles_collection_modified!A840) - 1))</f>
        <v>2025-w03</v>
      </c>
      <c r="E840" t="str">
        <f t="shared" si="26"/>
        <v>2025</v>
      </c>
      <c r="F840" t="str">
        <f t="shared" si="27"/>
        <v>03</v>
      </c>
      <c r="G840" t="str" cm="1">
        <f t="array" ref="G840">_xlfn.TEXTJOIN(", ", TRUE, IF(ISNUMBER(SEARCH(Index!$A$8:$A$22, Articles_collection_modified!A840)), Index!$A$8:$A$22, ""))</f>
        <v>Industrial applications</v>
      </c>
      <c r="H840" t="str" cm="1">
        <f t="array" ref="H840">IFERROR(INDEX(Index!$A$8:$A$22, MATCH(TRUE, ISNUMBER(SEARCH(Index!$A$8:$A$22, Articles_collection_modified!A840)), 0)), "")</f>
        <v>Industrial applications</v>
      </c>
      <c r="I840" t="str" cm="1">
        <f t="array" ref="I840">IFERROR(INDEX(Index!$A$3:$A$5, MATCH(TRUE, ISNUMBER(SEARCH(Index!$A$3:$A$5, Articles_collection_modified!A840)), 0)), "")</f>
        <v>product release</v>
      </c>
      <c r="J840" t="str" cm="1">
        <f t="array" ref="J840">IFERROR(INDEX(Index!$A$25:$A$69, MATCH(TRUE, ISNUMBER(SEARCH(Index!$A$25:$A$69, Articles_collection_modified!A840)), 0)), "")</f>
        <v>System</v>
      </c>
      <c r="K840" t="str" cm="1">
        <f t="array" ref="K840">IFERROR(INDEX(Index!$C$3:$C$5, MATCH(TRUE, ISNUMBER(SEARCH(Index!$C$3:$C$5, Articles_collection_modified!A840)), 0)), "")</f>
        <v>H2</v>
      </c>
      <c r="L840" t="str" cm="1">
        <f t="array" ref="L840">_xlfn.TEXTJOIN(", ", TRUE, IF(ISNUMBER(SEARCH(Index!$C$8:$C$58, Articles_collection_modified!A840)), Index!$C$8:$C$58, ""))</f>
        <v>HA-8</v>
      </c>
      <c r="M840" t="str" cm="1">
        <f t="array" ref="M840">_xlfn.TEXTJOIN(", ", TRUE, IFERROR(VLOOKUP(_xlfn.TEXTSPLIT(L840, ", "), Index!$C$8:$D$58, 2, FALSE), ""))</f>
        <v>Sustainable Mining</v>
      </c>
      <c r="N840" t="str" cm="1">
        <f t="array" ref="N840">_xlfn.TEXTJOIN(", ", TRUE, _xlfn.UNIQUE(_xlfn.FILTERXML("&lt;t&gt;&lt;s&gt;" &amp; SUBSTITUTE(_xlfn.TEXTJOIN(", ", TRUE, _xlfn.UNIQUE(_xlfn._xlws.FILTER(IFERROR(VLOOKUP(LEFT(_xlfn.TEXTSPLIT(L840, ", "), FIND("-", _xlfn.TEXTSPLIT(L840, ", ")) - 1), Index!$F$8:$G$13, 2, FALSE), ""), IFERROR(VLOOKUP(LEFT(_xlfn.TEXTSPLIT(L840, ", "), FIND("-", _xlfn.TEXTSPLIT(L840, ", ")) - 1), Index!$F$8:$G$13, 2, FALSE), "") &lt;&gt; ""))), ", ", "&lt;/s&gt;&lt;s&gt;") &amp; "&lt;/s&gt;&lt;/t&gt;", "//s[normalize-space()]")))</f>
        <v>Hydraulic Applications Ecosystem</v>
      </c>
      <c r="O840" t="str" cm="1">
        <f t="array" ref="O840">IFERROR(INDEX(Index!$C$8:$C$58, MATCH(TRUE, ISNUMBER(SEARCH(Index!$C$8:$C$58, Articles_collection_modified!A840)), 0)), "")</f>
        <v>HA-8</v>
      </c>
      <c r="P840" t="str">
        <f>IFERROR(VLOOKUP(LEFT(O840, FIND("-", O840)-1), Index!$F$8:$G$13, 2, FALSE), "Not Found")</f>
        <v>Hydraulic Applications Ecosystem</v>
      </c>
      <c r="Q840" t="str">
        <f>IFERROR(VLOOKUP(O840, Index!$C$8:$D$58, 2, FALSE), "Not Found")</f>
        <v>Sustainable Mining</v>
      </c>
    </row>
    <row r="841" spans="1:17" x14ac:dyDescent="0.3">
      <c r="A841" t="str">
        <f>LEFT(Articles_collection_modified!A841, FIND(",", Articles_collection_modified!A841) - 1)</f>
        <v>Revolutionizing Forestry: How Advanced Wheeled Harvesters Boost Precision and Efficiency in Logging Operations</v>
      </c>
      <c r="B841" t="str">
        <f>MID(Articles_collection_modified!A841, FIND(",", Articles_collection_modified!A841) + 1, FIND(",", Articles_collection_modified!A841, FIND(",", Articles_collection_modified!A841) + 1) - FIND(",", Articles_collection_modified!A841) - 1)</f>
        <v>https://farmonaut.com/precision-farming/revolutionizing-forestry-how-advanced-wheeled-harvesters-boost-precision-and-efficiency-in-logging-operations/</v>
      </c>
      <c r="C841" t="str">
        <f>IF(ISNUMBER(FIND(", vol",Articles_collection_modified!A841)), MID(Articles_collection_modified!A841, FIND(", vol", Articles_collection_modified!A841) + 5, FIND(",", Articles_collection_modified!A841, FIND(", vol", Articles_collection_modified!A841) + 5) - FIND(", vol", Articles_collection_modified!A841) - 5), MID(Articles_collection_modified!A841, FIND(",vol", Articles_collection_modified!A841) + 4, FIND(",", Articles_collection_modified!A841, FIND(",vol", Articles_collection_modified!A841) + 4) - FIND(",vol",Articles_collection_modified!A841) - 4))</f>
        <v>4</v>
      </c>
      <c r="D841" t="str">
        <f>IF(ISNUMBER(FIND(", 20", Articles_collection_modified!A841)), MID(Articles_collection_modified!A841, FIND(", 20", Articles_collection_modified!A841) + 2, FIND(",", Articles_collection_modified!A841, FIND(", 20", Articles_collection_modified!A841) + 2) - FIND(", 20", Articles_collection_modified!A841) - 2), MID(Articles_collection_modified!A841, FIND(",20", Articles_collection_modified!A841) + 1, FIND(",", Articles_collection_modified!A841, FIND(",20", Articles_collection_modified!A841) + 1) - FIND(",20", Articles_collection_modified!A841) - 1))</f>
        <v>2024-w42</v>
      </c>
      <c r="E841" t="str">
        <f t="shared" si="26"/>
        <v>2024</v>
      </c>
      <c r="F841" t="str">
        <f t="shared" si="27"/>
        <v>42</v>
      </c>
      <c r="G841" t="str" cm="1">
        <f t="array" ref="G841">_xlfn.TEXTJOIN(", ", TRUE, IF(ISNUMBER(SEARCH(Index!$A$8:$A$22, Articles_collection_modified!A841)), Index!$A$8:$A$22, ""))</f>
        <v>Mobile</v>
      </c>
      <c r="H841" t="str" cm="1">
        <f t="array" ref="H841">IFERROR(INDEX(Index!$A$8:$A$22, MATCH(TRUE, ISNUMBER(SEARCH(Index!$A$8:$A$22, Articles_collection_modified!A841)), 0)), "")</f>
        <v>Mobile</v>
      </c>
      <c r="I841" t="str" cm="1">
        <f t="array" ref="I841">IFERROR(INDEX(Index!$A$3:$A$5, MATCH(TRUE, ISNUMBER(SEARCH(Index!$A$3:$A$5, Articles_collection_modified!A841)), 0)), "")</f>
        <v>Technology</v>
      </c>
      <c r="J841" t="str" cm="1">
        <f t="array" ref="J841">IFERROR(INDEX(Index!$A$25:$A$69, MATCH(TRUE, ISNUMBER(SEARCH(Index!$A$25:$A$69, Articles_collection_modified!A841)), 0)), "")</f>
        <v>Automation</v>
      </c>
      <c r="K841" t="str" cm="1">
        <f t="array" ref="K841">IFERROR(INDEX(Index!$C$3:$C$5, MATCH(TRUE, ISNUMBER(SEARCH(Index!$C$3:$C$5, Articles_collection_modified!A841)), 0)), "")</f>
        <v>H2</v>
      </c>
      <c r="L841" t="str" cm="1">
        <f t="array" ref="L841">_xlfn.TEXTJOIN(", ", TRUE, IF(ISNUMBER(SEARCH(Index!$C$8:$C$58, Articles_collection_modified!A841)), Index!$C$8:$C$58, ""))</f>
        <v>HA-7</v>
      </c>
      <c r="M841" t="str" cm="1">
        <f t="array" ref="M841">_xlfn.TEXTJOIN(", ", TRUE, IFERROR(VLOOKUP(_xlfn.TEXTSPLIT(L841, ", "), Index!$C$8:$D$58, 2, FALSE), ""))</f>
        <v>Future Wood &amp; Forest Industry</v>
      </c>
      <c r="N841" t="str" cm="1">
        <f t="array" ref="N841">_xlfn.TEXTJOIN(", ", TRUE, _xlfn.UNIQUE(_xlfn.FILTERXML("&lt;t&gt;&lt;s&gt;" &amp; SUBSTITUTE(_xlfn.TEXTJOIN(", ", TRUE, _xlfn.UNIQUE(_xlfn._xlws.FILTER(IFERROR(VLOOKUP(LEFT(_xlfn.TEXTSPLIT(L841, ", "), FIND("-", _xlfn.TEXTSPLIT(L841, ", ")) - 1), Index!$F$8:$G$13, 2, FALSE), ""), IFERROR(VLOOKUP(LEFT(_xlfn.TEXTSPLIT(L841, ", "), FIND("-", _xlfn.TEXTSPLIT(L841, ", ")) - 1), Index!$F$8:$G$13, 2, FALSE), "") &lt;&gt; ""))), ", ", "&lt;/s&gt;&lt;s&gt;") &amp; "&lt;/s&gt;&lt;/t&gt;", "//s[normalize-space()]")))</f>
        <v>Hydraulic Applications Ecosystem</v>
      </c>
      <c r="O841" t="str" cm="1">
        <f t="array" ref="O841">IFERROR(INDEX(Index!$C$8:$C$58, MATCH(TRUE, ISNUMBER(SEARCH(Index!$C$8:$C$58, Articles_collection_modified!A841)), 0)), "")</f>
        <v>HA-7</v>
      </c>
      <c r="P841" t="str">
        <f>IFERROR(VLOOKUP(LEFT(O841, FIND("-", O841)-1), Index!$F$8:$G$13, 2, FALSE), "Not Found")</f>
        <v>Hydraulic Applications Ecosystem</v>
      </c>
      <c r="Q841" t="str">
        <f>IFERROR(VLOOKUP(O841, Index!$C$8:$D$58, 2, FALSE), "Not Found")</f>
        <v>Future Wood &amp; Forest Industry</v>
      </c>
    </row>
    <row r="842" spans="1:17" x14ac:dyDescent="0.3">
      <c r="A842" t="str">
        <f>LEFT(Articles_collection_modified!A842, FIND(",", Articles_collection_modified!A842) - 1)</f>
        <v>Battery-electric crawler crane new from Jekko</v>
      </c>
      <c r="B842" t="str">
        <f>MID(Articles_collection_modified!A842, FIND(",", Articles_collection_modified!A842) + 1, FIND(",", Articles_collection_modified!A842, FIND(",", Articles_collection_modified!A842) + 1) - FIND(",", Articles_collection_modified!A842) - 1)</f>
        <v>https://www.powerprogress.com/news/battery-electric-crawler-crane-new-from-jekko/8049408.article?utm_source=newsletter&amp;utm_medium=email&amp;utm_campaign=power-briefing-2024-12-20&amp;encoded_email=bS5nYXZhZ25pbkBoYXdlLmF0</v>
      </c>
      <c r="C842" t="str">
        <f>IF(ISNUMBER(FIND(", vol",Articles_collection_modified!A842)), MID(Articles_collection_modified!A842, FIND(", vol", Articles_collection_modified!A842) + 5, FIND(",", Articles_collection_modified!A842, FIND(", vol", Articles_collection_modified!A842) + 5) - FIND(", vol", Articles_collection_modified!A842) - 5), MID(Articles_collection_modified!A842, FIND(",vol", Articles_collection_modified!A842) + 4, FIND(",", Articles_collection_modified!A842, FIND(",vol", Articles_collection_modified!A842) + 4) - FIND(",vol",Articles_collection_modified!A842) - 4))</f>
        <v>7</v>
      </c>
      <c r="D842" t="str">
        <f>IF(ISNUMBER(FIND(", 20", Articles_collection_modified!A842)), MID(Articles_collection_modified!A842, FIND(", 20", Articles_collection_modified!A842) + 2, FIND(",", Articles_collection_modified!A842, FIND(", 20", Articles_collection_modified!A842) + 2) - FIND(", 20", Articles_collection_modified!A842) - 2), MID(Articles_collection_modified!A842, FIND(",20", Articles_collection_modified!A842) + 1, FIND(",", Articles_collection_modified!A842, FIND(",20", Articles_collection_modified!A842) + 1) - FIND(",20", Articles_collection_modified!A842) - 1))</f>
        <v>2024-w51</v>
      </c>
      <c r="E842" t="str">
        <f t="shared" si="26"/>
        <v>2024</v>
      </c>
      <c r="F842" t="str">
        <f t="shared" si="27"/>
        <v>51</v>
      </c>
      <c r="G842" t="str" cm="1">
        <f t="array" ref="G842">_xlfn.TEXTJOIN(", ", TRUE, IF(ISNUMBER(SEARCH(Index!$A$8:$A$22, Articles_collection_modified!A842)), Index!$A$8:$A$22, ""))</f>
        <v>Battery, Crane, Mobile</v>
      </c>
      <c r="H842" t="str" cm="1">
        <f t="array" ref="H842">IFERROR(INDEX(Index!$A$8:$A$22, MATCH(TRUE, ISNUMBER(SEARCH(Index!$A$8:$A$22, Articles_collection_modified!A842)), 0)), "")</f>
        <v>Battery</v>
      </c>
      <c r="I842" t="str" cm="1">
        <f t="array" ref="I842">IFERROR(INDEX(Index!$A$3:$A$5, MATCH(TRUE, ISNUMBER(SEARCH(Index!$A$3:$A$5, Articles_collection_modified!A842)), 0)), "")</f>
        <v>product release</v>
      </c>
      <c r="J842" t="str" cm="1">
        <f t="array" ref="J842">IFERROR(INDEX(Index!$A$25:$A$69, MATCH(TRUE, ISNUMBER(SEARCH(Index!$A$25:$A$69, Articles_collection_modified!A842)), 0)), "")</f>
        <v>System</v>
      </c>
      <c r="K842" t="str" cm="1">
        <f t="array" ref="K842">IFERROR(INDEX(Index!$C$3:$C$5, MATCH(TRUE, ISNUMBER(SEARCH(Index!$C$3:$C$5, Articles_collection_modified!A842)), 0)), "")</f>
        <v>H1</v>
      </c>
      <c r="L842" t="str" cm="1">
        <f t="array" ref="L842">_xlfn.TEXTJOIN(", ", TRUE, IF(ISNUMBER(SEARCH(Index!$C$8:$C$58, Articles_collection_modified!A842)), Index!$C$8:$C$58, ""))</f>
        <v>ES-2, HA-1</v>
      </c>
      <c r="M842" t="str" cm="1">
        <f t="array" ref="M842">_xlfn.TEXTJOIN(", ", TRUE, IFERROR(VLOOKUP(_xlfn.TEXTSPLIT(L842, ", "), Index!$C$8:$D$58, 2, FALSE), ""))</f>
        <v>Enhanced Emission Policy, Green &amp; Connected Construction site</v>
      </c>
      <c r="N842" t="str" cm="1">
        <f t="array" ref="N842">_xlfn.TEXTJOIN(", ", TRUE, _xlfn.UNIQUE(_xlfn.FILTERXML("&lt;t&gt;&lt;s&gt;" &amp; SUBSTITUTE(_xlfn.TEXTJOIN(", ", TRUE, _xlfn.UNIQUE(_xlfn._xlws.FILTER(IFERROR(VLOOKUP(LEFT(_xlfn.TEXTSPLIT(L842, ", "), FIND("-", _xlfn.TEXTSPLIT(L842, ", ")) - 1), Index!$F$8:$G$13, 2, FALSE), ""), IFERROR(VLOOKUP(LEFT(_xlfn.TEXTSPLIT(L842, ", "), FIND("-", _xlfn.TEXTSPLIT(L842, ", ")) - 1), Index!$F$8:$G$13, 2, FALSE), "") &lt;&gt; ""))), ", ", "&lt;/s&gt;&lt;s&gt;") &amp; "&lt;/s&gt;&lt;/t&gt;", "//s[normalize-space()]")))</f>
        <v>Ecological Sustainability, Hydraulic Applications Ecosystem</v>
      </c>
      <c r="O842" t="str" cm="1">
        <f t="array" ref="O842">IFERROR(INDEX(Index!$C$8:$C$58, MATCH(TRUE, ISNUMBER(SEARCH(Index!$C$8:$C$58, Articles_collection_modified!A842)), 0)), "")</f>
        <v>ES-2</v>
      </c>
      <c r="P842" t="str">
        <f>IFERROR(VLOOKUP(LEFT(O842, FIND("-", O842)-1), Index!$F$8:$G$13, 2, FALSE), "Not Found")</f>
        <v>Ecological Sustainability</v>
      </c>
      <c r="Q842" t="str">
        <f>IFERROR(VLOOKUP(O842, Index!$C$8:$D$58, 2, FALSE), "Not Found")</f>
        <v>Enhanced Emission Policy</v>
      </c>
    </row>
    <row r="843" spans="1:17" x14ac:dyDescent="0.3">
      <c r="A843" t="str">
        <f>LEFT(Articles_collection_modified!A843, FIND(",", Articles_collection_modified!A843) - 1)</f>
        <v>Eve Energy introduces three new battery ranges for off-highway applications</v>
      </c>
      <c r="B843" t="str">
        <f>MID(Articles_collection_modified!A843, FIND(",", Articles_collection_modified!A843) + 1, FIND(",", Articles_collection_modified!A843, FIND(",", Articles_collection_modified!A843) + 1) - FIND(",", Articles_collection_modified!A843) - 1)</f>
        <v>https://www.powerprogress.com/news/eve-energy-introduces-three-new-battery-ranges-for-off-highway-applications/8049525.article?utm_source=newsletter&amp;utm_medium=email&amp;utm_campaign=new-construction-equipment-models-power-up-8049436--2025-01-06&amp;encoded_email=bS5nYXZhZ25pbkBoYXdlLmF0</v>
      </c>
      <c r="C843" t="str">
        <f>IF(ISNUMBER(FIND(", vol",Articles_collection_modified!A843)), MID(Articles_collection_modified!A843, FIND(", vol", Articles_collection_modified!A843) + 5, FIND(",", Articles_collection_modified!A843, FIND(", vol", Articles_collection_modified!A843) + 5) - FIND(", vol", Articles_collection_modified!A843) - 5), MID(Articles_collection_modified!A843, FIND(",vol", Articles_collection_modified!A843) + 4, FIND(",", Articles_collection_modified!A843, FIND(",vol", Articles_collection_modified!A843) + 4) - FIND(",vol",Articles_collection_modified!A843) - 4))</f>
        <v>7</v>
      </c>
      <c r="D843" t="str">
        <f>IF(ISNUMBER(FIND(", 20", Articles_collection_modified!A843)), MID(Articles_collection_modified!A843, FIND(", 20", Articles_collection_modified!A843) + 2, FIND(",", Articles_collection_modified!A843, FIND(", 20", Articles_collection_modified!A843) + 2) - FIND(", 20", Articles_collection_modified!A843) - 2), MID(Articles_collection_modified!A843, FIND(",20", Articles_collection_modified!A843) + 1, FIND(",", Articles_collection_modified!A843, FIND(",20", Articles_collection_modified!A843) + 1) - FIND(",20", Articles_collection_modified!A843) - 1))</f>
        <v>2025-w01</v>
      </c>
      <c r="E843" t="str">
        <f t="shared" si="26"/>
        <v>2025</v>
      </c>
      <c r="F843" t="str">
        <f t="shared" si="27"/>
        <v>01</v>
      </c>
      <c r="G843" t="str" cm="1">
        <f t="array" ref="G843">_xlfn.TEXTJOIN(", ", TRUE, IF(ISNUMBER(SEARCH(Index!$A$8:$A$22, Articles_collection_modified!A843)), Index!$A$8:$A$22, ""))</f>
        <v>Battery</v>
      </c>
      <c r="H843" t="str" cm="1">
        <f t="array" ref="H843">IFERROR(INDEX(Index!$A$8:$A$22, MATCH(TRUE, ISNUMBER(SEARCH(Index!$A$8:$A$22, Articles_collection_modified!A843)), 0)), "")</f>
        <v>Battery</v>
      </c>
      <c r="I843" t="str" cm="1">
        <f t="array" ref="I843">IFERROR(INDEX(Index!$A$3:$A$5, MATCH(TRUE, ISNUMBER(SEARCH(Index!$A$3:$A$5, Articles_collection_modified!A843)), 0)), "")</f>
        <v>product release</v>
      </c>
      <c r="J843" t="str" cm="1">
        <f t="array" ref="J843">IFERROR(INDEX(Index!$A$25:$A$69, MATCH(TRUE, ISNUMBER(SEARCH(Index!$A$25:$A$69, Articles_collection_modified!A843)), 0)), "")</f>
        <v>System</v>
      </c>
      <c r="K843" t="str" cm="1">
        <f t="array" ref="K843">IFERROR(INDEX(Index!$C$3:$C$5, MATCH(TRUE, ISNUMBER(SEARCH(Index!$C$3:$C$5, Articles_collection_modified!A843)), 0)), "")</f>
        <v>H1</v>
      </c>
      <c r="L843" t="str" cm="1">
        <f t="array" ref="L843">_xlfn.TEXTJOIN(", ", TRUE, IF(ISNUMBER(SEARCH(Index!$C$8:$C$58, Articles_collection_modified!A843)), Index!$C$8:$C$58, ""))</f>
        <v>ES-2</v>
      </c>
      <c r="M843" t="str" cm="1">
        <f t="array" ref="M843">_xlfn.TEXTJOIN(", ", TRUE, IFERROR(VLOOKUP(_xlfn.TEXTSPLIT(L843, ", "), Index!$C$8:$D$58, 2, FALSE), ""))</f>
        <v>Enhanced Emission Policy</v>
      </c>
      <c r="N843" t="str" cm="1">
        <f t="array" ref="N843">_xlfn.TEXTJOIN(", ", TRUE, _xlfn.UNIQUE(_xlfn.FILTERXML("&lt;t&gt;&lt;s&gt;" &amp; SUBSTITUTE(_xlfn.TEXTJOIN(", ", TRUE, _xlfn.UNIQUE(_xlfn._xlws.FILTER(IFERROR(VLOOKUP(LEFT(_xlfn.TEXTSPLIT(L843, ", "), FIND("-", _xlfn.TEXTSPLIT(L843, ", ")) - 1), Index!$F$8:$G$13, 2, FALSE), ""), IFERROR(VLOOKUP(LEFT(_xlfn.TEXTSPLIT(L843, ", "), FIND("-", _xlfn.TEXTSPLIT(L843, ", ")) - 1), Index!$F$8:$G$13, 2, FALSE), "") &lt;&gt; ""))), ", ", "&lt;/s&gt;&lt;s&gt;") &amp; "&lt;/s&gt;&lt;/t&gt;", "//s[normalize-space()]")))</f>
        <v>Ecological Sustainability</v>
      </c>
      <c r="O843" t="str" cm="1">
        <f t="array" ref="O843">IFERROR(INDEX(Index!$C$8:$C$58, MATCH(TRUE, ISNUMBER(SEARCH(Index!$C$8:$C$58, Articles_collection_modified!A843)), 0)), "")</f>
        <v>ES-2</v>
      </c>
      <c r="P843" t="str">
        <f>IFERROR(VLOOKUP(LEFT(O843, FIND("-", O843)-1), Index!$F$8:$G$13, 2, FALSE), "Not Found")</f>
        <v>Ecological Sustainability</v>
      </c>
      <c r="Q843" t="str">
        <f>IFERROR(VLOOKUP(O843, Index!$C$8:$D$58, 2, FALSE), "Not Found")</f>
        <v>Enhanced Emission Policy</v>
      </c>
    </row>
    <row r="844" spans="1:17" x14ac:dyDescent="0.3">
      <c r="A844" t="str">
        <f>LEFT(Articles_collection_modified!A844, FIND(",", Articles_collection_modified!A844) - 1)</f>
        <v>AAM to build electric vessels for San Francisco Bay Ferry</v>
      </c>
      <c r="B844" t="str">
        <f>MID(Articles_collection_modified!A844, FIND(",", Articles_collection_modified!A844) + 1, FIND(",", Articles_collection_modified!A844, FIND(",", Articles_collection_modified!A844) + 1) - FIND(",", Articles_collection_modified!A844) - 1)</f>
        <v>https://www.powerprogress.com/news/all-american-marine-to-build-electric-vessels-for-bay-area/8049416.article?utm_source=newsletter&amp;utm_medium=email&amp;utm_campaign=new-construction-equipment-models-power-up-8049436--2025-01-06&amp;encoded_email=bS5nYXZhZ25pbkBoYXdlLmF0</v>
      </c>
      <c r="C844" t="str">
        <f>IF(ISNUMBER(FIND(", vol",Articles_collection_modified!A844)), MID(Articles_collection_modified!A844, FIND(", vol", Articles_collection_modified!A844) + 5, FIND(",", Articles_collection_modified!A844, FIND(", vol", Articles_collection_modified!A844) + 5) - FIND(", vol", Articles_collection_modified!A844) - 5), MID(Articles_collection_modified!A844, FIND(",vol", Articles_collection_modified!A844) + 4, FIND(",", Articles_collection_modified!A844, FIND(",vol", Articles_collection_modified!A844) + 4) - FIND(",vol",Articles_collection_modified!A844) - 4))</f>
        <v>7</v>
      </c>
      <c r="D844" t="str">
        <f>IF(ISNUMBER(FIND(", 20", Articles_collection_modified!A844)), MID(Articles_collection_modified!A844, FIND(", 20", Articles_collection_modified!A844) + 2, FIND(",", Articles_collection_modified!A844, FIND(", 20", Articles_collection_modified!A844) + 2) - FIND(", 20", Articles_collection_modified!A844) - 2), MID(Articles_collection_modified!A844, FIND(",20", Articles_collection_modified!A844) + 1, FIND(",", Articles_collection_modified!A844, FIND(",20", Articles_collection_modified!A844) + 1) - FIND(",20", Articles_collection_modified!A844) - 1))</f>
        <v>2024-w52</v>
      </c>
      <c r="E844" t="str">
        <f t="shared" si="26"/>
        <v>2024</v>
      </c>
      <c r="F844" t="str">
        <f t="shared" si="27"/>
        <v>52</v>
      </c>
      <c r="G844" t="str" cm="1">
        <f t="array" ref="G844">_xlfn.TEXTJOIN(", ", TRUE, IF(ISNUMBER(SEARCH(Index!$A$8:$A$22, Articles_collection_modified!A844)), Index!$A$8:$A$22, ""))</f>
        <v>Maritime</v>
      </c>
      <c r="H844" t="str" cm="1">
        <f t="array" ref="H844">IFERROR(INDEX(Index!$A$8:$A$22, MATCH(TRUE, ISNUMBER(SEARCH(Index!$A$8:$A$22, Articles_collection_modified!A844)), 0)), "")</f>
        <v>Maritime</v>
      </c>
      <c r="I844" t="str" cm="1">
        <f t="array" ref="I844">IFERROR(INDEX(Index!$A$3:$A$5, MATCH(TRUE, ISNUMBER(SEARCH(Index!$A$3:$A$5, Articles_collection_modified!A844)), 0)), "")</f>
        <v>product release</v>
      </c>
      <c r="J844" t="str" cm="1">
        <f t="array" ref="J844">IFERROR(INDEX(Index!$A$25:$A$69, MATCH(TRUE, ISNUMBER(SEARCH(Index!$A$25:$A$69, Articles_collection_modified!A844)), 0)), "")</f>
        <v>System</v>
      </c>
      <c r="K844" t="str" cm="1">
        <f t="array" ref="K844">IFERROR(INDEX(Index!$C$3:$C$5, MATCH(TRUE, ISNUMBER(SEARCH(Index!$C$3:$C$5, Articles_collection_modified!A844)), 0)), "")</f>
        <v>H2</v>
      </c>
      <c r="L844" t="str" cm="1">
        <f t="array" ref="L844">_xlfn.TEXTJOIN(", ", TRUE, IF(ISNUMBER(SEARCH(Index!$C$8:$C$58, Articles_collection_modified!A844)), Index!$C$8:$C$58, ""))</f>
        <v>ES-2, NB-8</v>
      </c>
      <c r="M844" t="str" cm="1">
        <f t="array" ref="M844">_xlfn.TEXTJOIN(", ", TRUE, IFERROR(VLOOKUP(_xlfn.TEXTSPLIT(L844, ", "), Index!$C$8:$D$58, 2, FALSE), ""))</f>
        <v>Enhanced Emission Policy, Sustainaible Maritime Applications</v>
      </c>
      <c r="N844" t="str" cm="1">
        <f t="array" ref="N844">_xlfn.TEXTJOIN(", ", TRUE, _xlfn.UNIQUE(_xlfn.FILTERXML("&lt;t&gt;&lt;s&gt;" &amp; SUBSTITUTE(_xlfn.TEXTJOIN(", ", TRUE, _xlfn.UNIQUE(_xlfn._xlws.FILTER(IFERROR(VLOOKUP(LEFT(_xlfn.TEXTSPLIT(L844, ", "), FIND("-", _xlfn.TEXTSPLIT(L844, ", ")) - 1), Index!$F$8:$G$13, 2, FALSE), ""), IFERROR(VLOOKUP(LEFT(_xlfn.TEXTSPLIT(L844, ", "), FIND("-", _xlfn.TEXTSPLIT(L844, ", ")) - 1), Index!$F$8:$G$13, 2, FALSE), "") &lt;&gt; ""))), ", ", "&lt;/s&gt;&lt;s&gt;") &amp; "&lt;/s&gt;&lt;/t&gt;", "//s[normalize-space()]")))</f>
        <v>Ecological Sustainability, New Business</v>
      </c>
      <c r="O844" t="str" cm="1">
        <f t="array" ref="O844">IFERROR(INDEX(Index!$C$8:$C$58, MATCH(TRUE, ISNUMBER(SEARCH(Index!$C$8:$C$58, Articles_collection_modified!A844)), 0)), "")</f>
        <v>ES-2</v>
      </c>
      <c r="P844" t="str">
        <f>IFERROR(VLOOKUP(LEFT(O844, FIND("-", O844)-1), Index!$F$8:$G$13, 2, FALSE), "Not Found")</f>
        <v>Ecological Sustainability</v>
      </c>
      <c r="Q844" t="str">
        <f>IFERROR(VLOOKUP(O844, Index!$C$8:$D$58, 2, FALSE), "Not Found")</f>
        <v>Enhanced Emission Policy</v>
      </c>
    </row>
    <row r="845" spans="1:17" x14ac:dyDescent="0.3">
      <c r="A845" t="str">
        <f>LEFT(Articles_collection_modified!A845, FIND(",", Articles_collection_modified!A845) - 1)</f>
        <v>Tech companies want to capture carbon at paper mills and sewage plants</v>
      </c>
      <c r="B845" t="str">
        <f>MID(Articles_collection_modified!A845, FIND(",", Articles_collection_modified!A845) + 1, FIND(",", Articles_collection_modified!A845, FIND(",", Articles_collection_modified!A845) + 1) - FIND(",", Articles_collection_modified!A845) - 1)</f>
        <v>https://www.theverge.com/2024/12/23/24328158/paper-sewage-carbon-removal-google-salesforce-frontier-crew-co280</v>
      </c>
      <c r="C845" t="str">
        <f>IF(ISNUMBER(FIND(", vol",Articles_collection_modified!A845)), MID(Articles_collection_modified!A845, FIND(", vol", Articles_collection_modified!A845) + 5, FIND(",", Articles_collection_modified!A845, FIND(", vol", Articles_collection_modified!A845) + 5) - FIND(", vol", Articles_collection_modified!A845) - 5), MID(Articles_collection_modified!A845, FIND(",vol", Articles_collection_modified!A845) + 4, FIND(",", Articles_collection_modified!A845, FIND(",vol", Articles_collection_modified!A845) + 4) - FIND(",vol",Articles_collection_modified!A845) - 4))</f>
        <v>7</v>
      </c>
      <c r="D845" t="str">
        <f>IF(ISNUMBER(FIND(", 20", Articles_collection_modified!A845)), MID(Articles_collection_modified!A845, FIND(", 20", Articles_collection_modified!A845) + 2, FIND(",", Articles_collection_modified!A845, FIND(", 20", Articles_collection_modified!A845) + 2) - FIND(", 20", Articles_collection_modified!A845) - 2), MID(Articles_collection_modified!A845, FIND(",20", Articles_collection_modified!A845) + 1, FIND(",", Articles_collection_modified!A845, FIND(",20", Articles_collection_modified!A845) + 1) - FIND(",20", Articles_collection_modified!A845) - 1))</f>
        <v>2024-w52</v>
      </c>
      <c r="E845" t="str">
        <f t="shared" si="26"/>
        <v>2024</v>
      </c>
      <c r="F845" t="str">
        <f t="shared" si="27"/>
        <v>52</v>
      </c>
      <c r="G845" t="str" cm="1">
        <f t="array" ref="G845">_xlfn.TEXTJOIN(", ", TRUE, IF(ISNUMBER(SEARCH(Index!$A$8:$A$22, Articles_collection_modified!A845)), Index!$A$8:$A$22, ""))</f>
        <v>Industrial applications, Sustainability</v>
      </c>
      <c r="H845" t="str" cm="1">
        <f t="array" ref="H845">IFERROR(INDEX(Index!$A$8:$A$22, MATCH(TRUE, ISNUMBER(SEARCH(Index!$A$8:$A$22, Articles_collection_modified!A845)), 0)), "")</f>
        <v>Industrial applications</v>
      </c>
      <c r="I845" t="str" cm="1">
        <f t="array" ref="I845">IFERROR(INDEX(Index!$A$3:$A$5, MATCH(TRUE, ISNUMBER(SEARCH(Index!$A$3:$A$5, Articles_collection_modified!A845)), 0)), "")</f>
        <v>SEEP</v>
      </c>
      <c r="J845" t="str" cm="1">
        <f t="array" ref="J845">IFERROR(INDEX(Index!$A$25:$A$69, MATCH(TRUE, ISNUMBER(SEARCH(Index!$A$25:$A$69, Articles_collection_modified!A845)), 0)), "")</f>
        <v>market development</v>
      </c>
      <c r="K845" t="str" cm="1">
        <f t="array" ref="K845">IFERROR(INDEX(Index!$C$3:$C$5, MATCH(TRUE, ISNUMBER(SEARCH(Index!$C$3:$C$5, Articles_collection_modified!A845)), 0)), "")</f>
        <v>H3</v>
      </c>
      <c r="L845" t="str" cm="1">
        <f t="array" ref="L845">_xlfn.TEXTJOIN(", ", TRUE, IF(ISNUMBER(SEARCH(Index!$C$8:$C$58, Articles_collection_modified!A845)), Index!$C$8:$C$58, ""))</f>
        <v>ES-7, HA-5, NB-6</v>
      </c>
      <c r="M845" t="str" cm="1">
        <f t="array" ref="M845">_xlfn.TEXTJOIN(", ", TRUE, IFERROR(VLOOKUP(_xlfn.TEXTSPLIT(L845, ", "), Index!$C$8:$D$58, 2, FALSE), ""))</f>
        <v>Geo-Engineering &amp; Clean Air, Intelligent &amp; Efficient Factory, Green Energy System</v>
      </c>
      <c r="N845" t="str" cm="1">
        <f t="array" ref="N845">_xlfn.TEXTJOIN(", ", TRUE, _xlfn.UNIQUE(_xlfn.FILTERXML("&lt;t&gt;&lt;s&gt;" &amp; SUBSTITUTE(_xlfn.TEXTJOIN(", ", TRUE, _xlfn.UNIQUE(_xlfn._xlws.FILTER(IFERROR(VLOOKUP(LEFT(_xlfn.TEXTSPLIT(L845, ", "), FIND("-", _xlfn.TEXTSPLIT(L845, ", ")) - 1), Index!$F$8:$G$13, 2, FALSE), ""), IFERROR(VLOOKUP(LEFT(_xlfn.TEXTSPLIT(L845, ", "), FIND("-", _xlfn.TEXTSPLIT(L845, ", ")) - 1), Index!$F$8:$G$13, 2, FALSE), "") &lt;&gt; ""))), ", ", "&lt;/s&gt;&lt;s&gt;") &amp; "&lt;/s&gt;&lt;/t&gt;", "//s[normalize-space()]")))</f>
        <v>Ecological Sustainability, Hydraulic Applications Ecosystem, New Business</v>
      </c>
      <c r="O845" t="str" cm="1">
        <f t="array" ref="O845">IFERROR(INDEX(Index!$C$8:$C$58, MATCH(TRUE, ISNUMBER(SEARCH(Index!$C$8:$C$58, Articles_collection_modified!A845)), 0)), "")</f>
        <v>ES-7</v>
      </c>
      <c r="P845" t="str">
        <f>IFERROR(VLOOKUP(LEFT(O845, FIND("-", O845)-1), Index!$F$8:$G$13, 2, FALSE), "Not Found")</f>
        <v>Ecological Sustainability</v>
      </c>
      <c r="Q845" t="str">
        <f>IFERROR(VLOOKUP(O845, Index!$C$8:$D$58, 2, FALSE), "Not Found")</f>
        <v>Geo-Engineering &amp; Clean Air</v>
      </c>
    </row>
    <row r="846" spans="1:17" x14ac:dyDescent="0.3">
      <c r="A846" t="str">
        <f>LEFT(Articles_collection_modified!A846, FIND(",", Articles_collection_modified!A846) - 1)</f>
        <v>RoboForce raises $10 million to create a robot workforce | TechCrunch</v>
      </c>
      <c r="B846" t="str">
        <f>MID(Articles_collection_modified!A846, FIND(",", Articles_collection_modified!A846) + 1, FIND(",", Articles_collection_modified!A846, FIND(",", Articles_collection_modified!A846) + 1) - FIND(",", Articles_collection_modified!A846) - 1)</f>
        <v>https://techcrunch.com/2025/01/06/roboforce-raises-10-millions-to-create-a-robot-workforce/</v>
      </c>
      <c r="C846" t="str">
        <f>IF(ISNUMBER(FIND(", vol",Articles_collection_modified!A846)), MID(Articles_collection_modified!A846, FIND(", vol", Articles_collection_modified!A846) + 5, FIND(",", Articles_collection_modified!A846, FIND(", vol", Articles_collection_modified!A846) + 5) - FIND(", vol", Articles_collection_modified!A846) - 5), MID(Articles_collection_modified!A846, FIND(",vol", Articles_collection_modified!A846) + 4, FIND(",", Articles_collection_modified!A846, FIND(",vol", Articles_collection_modified!A846) + 4) - FIND(",vol",Articles_collection_modified!A846) - 4))</f>
        <v>7</v>
      </c>
      <c r="D846" t="str">
        <f>IF(ISNUMBER(FIND(", 20", Articles_collection_modified!A846)), MID(Articles_collection_modified!A846, FIND(", 20", Articles_collection_modified!A846) + 2, FIND(",", Articles_collection_modified!A846, FIND(", 20", Articles_collection_modified!A846) + 2) - FIND(", 20", Articles_collection_modified!A846) - 2), MID(Articles_collection_modified!A846, FIND(",20", Articles_collection_modified!A846) + 1, FIND(",", Articles_collection_modified!A846, FIND(",20", Articles_collection_modified!A846) + 1) - FIND(",20", Articles_collection_modified!A846) - 1))</f>
        <v>2025-w01</v>
      </c>
      <c r="E846" t="str">
        <f t="shared" si="26"/>
        <v>2025</v>
      </c>
      <c r="F846" t="str">
        <f t="shared" si="27"/>
        <v>01</v>
      </c>
      <c r="G846" t="str" cm="1">
        <f t="array" ref="G846">_xlfn.TEXTJOIN(", ", TRUE, IF(ISNUMBER(SEARCH(Index!$A$8:$A$22, Articles_collection_modified!A846)), Index!$A$8:$A$22, ""))</f>
        <v>Industrial mfg, Robotics</v>
      </c>
      <c r="H846" t="str" cm="1">
        <f t="array" ref="H846">IFERROR(INDEX(Index!$A$8:$A$22, MATCH(TRUE, ISNUMBER(SEARCH(Index!$A$8:$A$22, Articles_collection_modified!A846)), 0)), "")</f>
        <v>Industrial mfg</v>
      </c>
      <c r="I846" t="str" cm="1">
        <f t="array" ref="I846">IFERROR(INDEX(Index!$A$3:$A$5, MATCH(TRUE, ISNUMBER(SEARCH(Index!$A$3:$A$5, Articles_collection_modified!A846)), 0)), "")</f>
        <v>SEEP</v>
      </c>
      <c r="J846" t="str" cm="1">
        <f t="array" ref="J846">IFERROR(INDEX(Index!$A$25:$A$69, MATCH(TRUE, ISNUMBER(SEARCH(Index!$A$25:$A$69, Articles_collection_modified!A846)), 0)), "")</f>
        <v>investment</v>
      </c>
      <c r="K846" t="str" cm="1">
        <f t="array" ref="K846">IFERROR(INDEX(Index!$C$3:$C$5, MATCH(TRUE, ISNUMBER(SEARCH(Index!$C$3:$C$5, Articles_collection_modified!A846)), 0)), "")</f>
        <v>H2</v>
      </c>
      <c r="L846" t="str" cm="1">
        <f t="array" ref="L846">_xlfn.TEXTJOIN(", ", TRUE, IF(ISNUMBER(SEARCH(Index!$C$8:$C$58, Articles_collection_modified!A846)), Index!$C$8:$C$58, ""))</f>
        <v>ES-1, IPr-2</v>
      </c>
      <c r="M846" t="str" cm="1">
        <f t="array" ref="M846">_xlfn.TEXTJOIN(", ", TRUE, IFERROR(VLOOKUP(_xlfn.TEXTSPLIT(L846, ", "), Index!$C$8:$D$58, 2, FALSE), ""))</f>
        <v>Green Cities, Advanced Robotics</v>
      </c>
      <c r="N846" t="str" cm="1">
        <f t="array" ref="N846">_xlfn.TEXTJOIN(", ", TRUE, _xlfn.UNIQUE(_xlfn.FILTERXML("&lt;t&gt;&lt;s&gt;" &amp; SUBSTITUTE(_xlfn.TEXTJOIN(", ", TRUE, _xlfn.UNIQUE(_xlfn._xlws.FILTER(IFERROR(VLOOKUP(LEFT(_xlfn.TEXTSPLIT(L846, ", "), FIND("-", _xlfn.TEXTSPLIT(L846, ", ")) - 1), Index!$F$8:$G$13, 2, FALSE), ""), IFERROR(VLOOKUP(LEFT(_xlfn.TEXTSPLIT(L846, ", "), FIND("-", _xlfn.TEXTSPLIT(L846, ", ")) - 1), Index!$F$8:$G$13, 2, FALSE), "") &lt;&gt; ""))), ", ", "&lt;/s&gt;&lt;s&gt;") &amp; "&lt;/s&gt;&lt;/t&gt;", "//s[normalize-space()]")))</f>
        <v>Ecological Sustainability, Intelligent Production</v>
      </c>
      <c r="O846" t="str" cm="1">
        <f t="array" ref="O846">IFERROR(INDEX(Index!$C$8:$C$58, MATCH(TRUE, ISNUMBER(SEARCH(Index!$C$8:$C$58, Articles_collection_modified!A846)), 0)), "")</f>
        <v>ES-1</v>
      </c>
      <c r="P846" t="str">
        <f>IFERROR(VLOOKUP(LEFT(O846, FIND("-", O846)-1), Index!$F$8:$G$13, 2, FALSE), "Not Found")</f>
        <v>Ecological Sustainability</v>
      </c>
      <c r="Q846" t="str">
        <f>IFERROR(VLOOKUP(O846, Index!$C$8:$D$58, 2, FALSE), "Not Found")</f>
        <v>Green Cities</v>
      </c>
    </row>
    <row r="847" spans="1:17" x14ac:dyDescent="0.3">
      <c r="A847" t="str">
        <f>LEFT(Articles_collection_modified!A847, FIND(",", Articles_collection_modified!A847) - 1)</f>
        <v>John Deere says its self-driving tractors and trucks will help address labor shortages</v>
      </c>
      <c r="B847" t="str">
        <f>MID(Articles_collection_modified!A847, FIND(",", Articles_collection_modified!A847) + 1, FIND(",", Articles_collection_modified!A847, FIND(",", Articles_collection_modified!A847) + 1) - FIND(",", Articles_collection_modified!A847) - 1)</f>
        <v>https://www.theverge.com/2025/1/6/24334357/john-deere-autonomous-tractor-truck-orchard-mow-ces</v>
      </c>
      <c r="C847" t="str">
        <f>IF(ISNUMBER(FIND(", vol",Articles_collection_modified!A847)), MID(Articles_collection_modified!A847, FIND(", vol", Articles_collection_modified!A847) + 5, FIND(",", Articles_collection_modified!A847, FIND(", vol", Articles_collection_modified!A847) + 5) - FIND(", vol", Articles_collection_modified!A847) - 5), MID(Articles_collection_modified!A847, FIND(",vol", Articles_collection_modified!A847) + 4, FIND(",", Articles_collection_modified!A847, FIND(",vol", Articles_collection_modified!A847) + 4) - FIND(",vol",Articles_collection_modified!A847) - 4))</f>
        <v>7</v>
      </c>
      <c r="D847" t="str">
        <f>IF(ISNUMBER(FIND(", 20", Articles_collection_modified!A847)), MID(Articles_collection_modified!A847, FIND(", 20", Articles_collection_modified!A847) + 2, FIND(",", Articles_collection_modified!A847, FIND(", 20", Articles_collection_modified!A847) + 2) - FIND(", 20", Articles_collection_modified!A847) - 2), MID(Articles_collection_modified!A847, FIND(",20", Articles_collection_modified!A847) + 1, FIND(",", Articles_collection_modified!A847, FIND(",20", Articles_collection_modified!A847) + 1) - FIND(",20", Articles_collection_modified!A847) - 1))</f>
        <v>2025-w01</v>
      </c>
      <c r="E847" t="str">
        <f t="shared" si="26"/>
        <v>2025</v>
      </c>
      <c r="F847" t="str">
        <f t="shared" si="27"/>
        <v>01</v>
      </c>
      <c r="G847" t="str" cm="1">
        <f t="array" ref="G847">_xlfn.TEXTJOIN(", ", TRUE, IF(ISNUMBER(SEARCH(Index!$A$8:$A$22, Articles_collection_modified!A847)), Index!$A$8:$A$22, ""))</f>
        <v>Mobile</v>
      </c>
      <c r="H847" t="str" cm="1">
        <f t="array" ref="H847">IFERROR(INDEX(Index!$A$8:$A$22, MATCH(TRUE, ISNUMBER(SEARCH(Index!$A$8:$A$22, Articles_collection_modified!A847)), 0)), "")</f>
        <v>Mobile</v>
      </c>
      <c r="I847" t="str" cm="1">
        <f t="array" ref="I847">IFERROR(INDEX(Index!$A$3:$A$5, MATCH(TRUE, ISNUMBER(SEARCH(Index!$A$3:$A$5, Articles_collection_modified!A847)), 0)), "")</f>
        <v>Technology</v>
      </c>
      <c r="J847" t="str" cm="1">
        <f t="array" ref="J847">IFERROR(INDEX(Index!$A$25:$A$69, MATCH(TRUE, ISNUMBER(SEARCH(Index!$A$25:$A$69, Articles_collection_modified!A847)), 0)), "")</f>
        <v>Automation</v>
      </c>
      <c r="K847" t="str" cm="1">
        <f t="array" ref="K847">IFERROR(INDEX(Index!$C$3:$C$5, MATCH(TRUE, ISNUMBER(SEARCH(Index!$C$3:$C$5, Articles_collection_modified!A847)), 0)), "")</f>
        <v>H2</v>
      </c>
      <c r="L847" t="str" cm="1">
        <f t="array" ref="L847">_xlfn.TEXTJOIN(", ", TRUE, IF(ISNUMBER(SEARCH(Index!$C$8:$C$58, Articles_collection_modified!A847)), Index!$C$8:$C$58, ""))</f>
        <v>HA-3, NB-7</v>
      </c>
      <c r="M847" t="str" cm="1">
        <f t="array" ref="M847">_xlfn.TEXTJOIN(", ", TRUE, IFERROR(VLOOKUP(_xlfn.TEXTSPLIT(L847, ", "), Index!$C$8:$D$58, 2, FALSE), ""))</f>
        <v>Smart Farming, Future Agriculture</v>
      </c>
      <c r="N847" t="str" cm="1">
        <f t="array" ref="N847">_xlfn.TEXTJOIN(", ", TRUE, _xlfn.UNIQUE(_xlfn.FILTERXML("&lt;t&gt;&lt;s&gt;" &amp; SUBSTITUTE(_xlfn.TEXTJOIN(", ", TRUE, _xlfn.UNIQUE(_xlfn._xlws.FILTER(IFERROR(VLOOKUP(LEFT(_xlfn.TEXTSPLIT(L847, ", "), FIND("-", _xlfn.TEXTSPLIT(L847, ", ")) - 1), Index!$F$8:$G$13, 2, FALSE), ""), IFERROR(VLOOKUP(LEFT(_xlfn.TEXTSPLIT(L847, ", "), FIND("-", _xlfn.TEXTSPLIT(L847, ", ")) - 1), Index!$F$8:$G$13, 2, FALSE), "") &lt;&gt; ""))), ", ", "&lt;/s&gt;&lt;s&gt;") &amp; "&lt;/s&gt;&lt;/t&gt;", "//s[normalize-space()]")))</f>
        <v>Hydraulic Applications Ecosystem, New Business</v>
      </c>
      <c r="O847" t="str" cm="1">
        <f t="array" ref="O847">IFERROR(INDEX(Index!$C$8:$C$58, MATCH(TRUE, ISNUMBER(SEARCH(Index!$C$8:$C$58, Articles_collection_modified!A847)), 0)), "")</f>
        <v>HA-3</v>
      </c>
      <c r="P847" t="str">
        <f>IFERROR(VLOOKUP(LEFT(O847, FIND("-", O847)-1), Index!$F$8:$G$13, 2, FALSE), "Not Found")</f>
        <v>Hydraulic Applications Ecosystem</v>
      </c>
      <c r="Q847" t="str">
        <f>IFERROR(VLOOKUP(O847, Index!$C$8:$D$58, 2, FALSE), "Not Found")</f>
        <v>Smart Farming</v>
      </c>
    </row>
    <row r="848" spans="1:17" x14ac:dyDescent="0.3">
      <c r="A848" t="str">
        <f>LEFT(Articles_collection_modified!A848, FIND(",", Articles_collection_modified!A848) - 1)</f>
        <v>Mantis Robotics Raises $5M to Advance Human-Centric Robots | ManufacturingTomorrow</v>
      </c>
      <c r="B848" t="str">
        <f>MID(Articles_collection_modified!A848, FIND(",", Articles_collection_modified!A848) + 1, FIND(",", Articles_collection_modified!A848, FIND(",", Articles_collection_modified!A848) + 1) - FIND(",", Articles_collection_modified!A848) - 1)</f>
        <v>https://www.manufacturingtomorrow.com/news/2024/12/17/mantis-robotics-raises-5m-to-advance-human-centric-robots/23994</v>
      </c>
      <c r="C848" t="str">
        <f>IF(ISNUMBER(FIND(", vol",Articles_collection_modified!A848)), MID(Articles_collection_modified!A848, FIND(", vol", Articles_collection_modified!A848) + 5, FIND(",", Articles_collection_modified!A848, FIND(", vol", Articles_collection_modified!A848) + 5) - FIND(", vol", Articles_collection_modified!A848) - 5), MID(Articles_collection_modified!A848, FIND(",vol", Articles_collection_modified!A848) + 4, FIND(",", Articles_collection_modified!A848, FIND(",vol", Articles_collection_modified!A848) + 4) - FIND(",vol",Articles_collection_modified!A848) - 4))</f>
        <v>7</v>
      </c>
      <c r="D848" t="str">
        <f>IF(ISNUMBER(FIND(", 20", Articles_collection_modified!A848)), MID(Articles_collection_modified!A848, FIND(", 20", Articles_collection_modified!A848) + 2, FIND(",", Articles_collection_modified!A848, FIND(", 20", Articles_collection_modified!A848) + 2) - FIND(", 20", Articles_collection_modified!A848) - 2), MID(Articles_collection_modified!A848, FIND(",20", Articles_collection_modified!A848) + 1, FIND(",", Articles_collection_modified!A848, FIND(",20", Articles_collection_modified!A848) + 1) - FIND(",20", Articles_collection_modified!A848) - 1))</f>
        <v>2024-w51</v>
      </c>
      <c r="E848" t="str">
        <f t="shared" si="26"/>
        <v>2024</v>
      </c>
      <c r="F848" t="str">
        <f t="shared" si="27"/>
        <v>51</v>
      </c>
      <c r="G848" t="str" cm="1">
        <f t="array" ref="G848">_xlfn.TEXTJOIN(", ", TRUE, IF(ISNUMBER(SEARCH(Index!$A$8:$A$22, Articles_collection_modified!A848)), Index!$A$8:$A$22, ""))</f>
        <v>Robotics</v>
      </c>
      <c r="H848" t="str" cm="1">
        <f t="array" ref="H848">IFERROR(INDEX(Index!$A$8:$A$22, MATCH(TRUE, ISNUMBER(SEARCH(Index!$A$8:$A$22, Articles_collection_modified!A848)), 0)), "")</f>
        <v>Robotics</v>
      </c>
      <c r="I848" t="str" cm="1">
        <f t="array" ref="I848">IFERROR(INDEX(Index!$A$3:$A$5, MATCH(TRUE, ISNUMBER(SEARCH(Index!$A$3:$A$5, Articles_collection_modified!A848)), 0)), "")</f>
        <v>SEEP</v>
      </c>
      <c r="J848" t="str" cm="1">
        <f t="array" ref="J848">IFERROR(INDEX(Index!$A$25:$A$69, MATCH(TRUE, ISNUMBER(SEARCH(Index!$A$25:$A$69, Articles_collection_modified!A848)), 0)), "")</f>
        <v>investment</v>
      </c>
      <c r="K848" t="str" cm="1">
        <f t="array" ref="K848">IFERROR(INDEX(Index!$C$3:$C$5, MATCH(TRUE, ISNUMBER(SEARCH(Index!$C$3:$C$5, Articles_collection_modified!A848)), 0)), "")</f>
        <v>H2</v>
      </c>
      <c r="L848" t="str" cm="1">
        <f t="array" ref="L848">_xlfn.TEXTJOIN(", ", TRUE, IF(ISNUMBER(SEARCH(Index!$C$8:$C$58, Articles_collection_modified!A848)), Index!$C$8:$C$58, ""))</f>
        <v>ES-5, IPr-2</v>
      </c>
      <c r="M848" t="str" cm="1">
        <f t="array" ref="M848">_xlfn.TEXTJOIN(", ", TRUE, IFERROR(VLOOKUP(_xlfn.TEXTSPLIT(L848, ", "), Index!$C$8:$D$58, 2, FALSE), ""))</f>
        <v>Promoting Biodiversity, Advanced Robotics</v>
      </c>
      <c r="N848" t="str" cm="1">
        <f t="array" ref="N848">_xlfn.TEXTJOIN(", ", TRUE, _xlfn.UNIQUE(_xlfn.FILTERXML("&lt;t&gt;&lt;s&gt;" &amp; SUBSTITUTE(_xlfn.TEXTJOIN(", ", TRUE, _xlfn.UNIQUE(_xlfn._xlws.FILTER(IFERROR(VLOOKUP(LEFT(_xlfn.TEXTSPLIT(L848, ", "), FIND("-", _xlfn.TEXTSPLIT(L848, ", ")) - 1), Index!$F$8:$G$13, 2, FALSE), ""), IFERROR(VLOOKUP(LEFT(_xlfn.TEXTSPLIT(L848, ", "), FIND("-", _xlfn.TEXTSPLIT(L848, ", ")) - 1), Index!$F$8:$G$13, 2, FALSE), "") &lt;&gt; ""))), ", ", "&lt;/s&gt;&lt;s&gt;") &amp; "&lt;/s&gt;&lt;/t&gt;", "//s[normalize-space()]")))</f>
        <v>Ecological Sustainability, Intelligent Production</v>
      </c>
      <c r="O848" t="str" cm="1">
        <f t="array" ref="O848">IFERROR(INDEX(Index!$C$8:$C$58, MATCH(TRUE, ISNUMBER(SEARCH(Index!$C$8:$C$58, Articles_collection_modified!A848)), 0)), "")</f>
        <v>ES-5</v>
      </c>
      <c r="P848" t="str">
        <f>IFERROR(VLOOKUP(LEFT(O848, FIND("-", O848)-1), Index!$F$8:$G$13, 2, FALSE), "Not Found")</f>
        <v>Ecological Sustainability</v>
      </c>
      <c r="Q848" t="str">
        <f>IFERROR(VLOOKUP(O848, Index!$C$8:$D$58, 2, FALSE), "Not Found")</f>
        <v>Promoting Biodiversity</v>
      </c>
    </row>
    <row r="849" spans="1:17" x14ac:dyDescent="0.3">
      <c r="A849" t="str">
        <f>LEFT(Articles_collection_modified!A849, FIND(",", Articles_collection_modified!A849) - 1)</f>
        <v>THOMSON ADDS ENCODER OPTION TO STEPPER MOTOR LINEAR ACTUATOR ONLINE SELECTION TOOL | ManufacturingTomorrow</v>
      </c>
      <c r="B849" t="str">
        <f>MID(Articles_collection_modified!A849, FIND(",", Articles_collection_modified!A849) + 1, FIND(",", Articles_collection_modified!A849, FIND(",", Articles_collection_modified!A849) + 1) - FIND(",", Articles_collection_modified!A849) - 1)</f>
        <v>https://www.manufacturingtomorrow.com/news/2025/01/08/thomson-adds-encoder-option-to-stepper-motor-linear-actuator-online-selection-tool/24075</v>
      </c>
      <c r="C849" t="str">
        <f>IF(ISNUMBER(FIND(", vol",Articles_collection_modified!A849)), MID(Articles_collection_modified!A849, FIND(", vol", Articles_collection_modified!A849) + 5, FIND(",", Articles_collection_modified!A849, FIND(", vol", Articles_collection_modified!A849) + 5) - FIND(", vol", Articles_collection_modified!A849) - 5), MID(Articles_collection_modified!A849, FIND(",vol", Articles_collection_modified!A849) + 4, FIND(",", Articles_collection_modified!A849, FIND(",vol", Articles_collection_modified!A849) + 4) - FIND(",vol",Articles_collection_modified!A849) - 4))</f>
        <v>7</v>
      </c>
      <c r="D849" t="str">
        <f>IF(ISNUMBER(FIND(", 20", Articles_collection_modified!A849)), MID(Articles_collection_modified!A849, FIND(", 20", Articles_collection_modified!A849) + 2, FIND(",", Articles_collection_modified!A849, FIND(", 20", Articles_collection_modified!A849) + 2) - FIND(", 20", Articles_collection_modified!A849) - 2), MID(Articles_collection_modified!A849, FIND(",20", Articles_collection_modified!A849) + 1, FIND(",", Articles_collection_modified!A849, FIND(",20", Articles_collection_modified!A849) + 1) - FIND(",20", Articles_collection_modified!A849) - 1))</f>
        <v>2025-w02</v>
      </c>
      <c r="E849" t="str">
        <f t="shared" si="26"/>
        <v>2025</v>
      </c>
      <c r="F849" t="str">
        <f t="shared" si="27"/>
        <v>02</v>
      </c>
      <c r="G849" t="str" cm="1">
        <f t="array" ref="G849">_xlfn.TEXTJOIN(", ", TRUE, IF(ISNUMBER(SEARCH(Index!$A$8:$A$22, Articles_collection_modified!A849)), Index!$A$8:$A$22, ""))</f>
        <v>Electrification, Hydraulics</v>
      </c>
      <c r="H849" t="str" cm="1">
        <f t="array" ref="H849">IFERROR(INDEX(Index!$A$8:$A$22, MATCH(TRUE, ISNUMBER(SEARCH(Index!$A$8:$A$22, Articles_collection_modified!A849)), 0)), "")</f>
        <v>Electrification</v>
      </c>
      <c r="I849" t="str" cm="1">
        <f t="array" ref="I849">IFERROR(INDEX(Index!$A$3:$A$5, MATCH(TRUE, ISNUMBER(SEARCH(Index!$A$3:$A$5, Articles_collection_modified!A849)), 0)), "")</f>
        <v>product release</v>
      </c>
      <c r="J849" t="str" cm="1">
        <f t="array" ref="J849">IFERROR(INDEX(Index!$A$25:$A$69, MATCH(TRUE, ISNUMBER(SEARCH(Index!$A$25:$A$69, Articles_collection_modified!A849)), 0)), "")</f>
        <v>Motor</v>
      </c>
      <c r="K849" t="str" cm="1">
        <f t="array" ref="K849">IFERROR(INDEX(Index!$C$3:$C$5, MATCH(TRUE, ISNUMBER(SEARCH(Index!$C$3:$C$5, Articles_collection_modified!A849)), 0)), "")</f>
        <v>H1</v>
      </c>
      <c r="L849" t="str" cm="1">
        <f t="array" ref="L849">_xlfn.TEXTJOIN(", ", TRUE, IF(ISNUMBER(SEARCH(Index!$C$8:$C$58, Articles_collection_modified!A849)), Index!$C$8:$C$58, ""))</f>
        <v>NB-1</v>
      </c>
      <c r="M849" t="str" cm="1">
        <f t="array" ref="M849">_xlfn.TEXTJOIN(", ", TRUE, IFERROR(VLOOKUP(_xlfn.TEXTSPLIT(L849, ", "), Index!$C$8:$D$58, 2, FALSE), ""))</f>
        <v>Digital Platforms &amp; Marketplaces</v>
      </c>
      <c r="N849" t="str" cm="1">
        <f t="array" ref="N849">_xlfn.TEXTJOIN(", ", TRUE, _xlfn.UNIQUE(_xlfn.FILTERXML("&lt;t&gt;&lt;s&gt;" &amp; SUBSTITUTE(_xlfn.TEXTJOIN(", ", TRUE, _xlfn.UNIQUE(_xlfn._xlws.FILTER(IFERROR(VLOOKUP(LEFT(_xlfn.TEXTSPLIT(L849, ", "), FIND("-", _xlfn.TEXTSPLIT(L849, ", ")) - 1), Index!$F$8:$G$13, 2, FALSE), ""), IFERROR(VLOOKUP(LEFT(_xlfn.TEXTSPLIT(L849, ", "), FIND("-", _xlfn.TEXTSPLIT(L849, ", ")) - 1), Index!$F$8:$G$13, 2, FALSE), "") &lt;&gt; ""))), ", ", "&lt;/s&gt;&lt;s&gt;") &amp; "&lt;/s&gt;&lt;/t&gt;", "//s[normalize-space()]")))</f>
        <v>New Business</v>
      </c>
      <c r="O849" t="str" cm="1">
        <f t="array" ref="O849">IFERROR(INDEX(Index!$C$8:$C$58, MATCH(TRUE, ISNUMBER(SEARCH(Index!$C$8:$C$58, Articles_collection_modified!A849)), 0)), "")</f>
        <v>NB-1</v>
      </c>
      <c r="P849" t="str">
        <f>IFERROR(VLOOKUP(LEFT(O849, FIND("-", O849)-1), Index!$F$8:$G$13, 2, FALSE), "Not Found")</f>
        <v>New Business</v>
      </c>
      <c r="Q849" t="str">
        <f>IFERROR(VLOOKUP(O849, Index!$C$8:$D$58, 2, FALSE), "Not Found")</f>
        <v>Digital Platforms &amp; Marketplaces</v>
      </c>
    </row>
    <row r="850" spans="1:17" x14ac:dyDescent="0.3">
      <c r="A850" t="str">
        <f>LEFT(Articles_collection_modified!A850, FIND(",", Articles_collection_modified!A850) - 1)</f>
        <v>International Mining | NORCAT announces new collaborations with Komatsu and Becker Mining</v>
      </c>
      <c r="B850" t="str">
        <f>MID(Articles_collection_modified!A850, FIND(",", Articles_collection_modified!A850) + 1, FIND(",", Articles_collection_modified!A850, FIND(",", Articles_collection_modified!A850) + 1) - FIND(",", Articles_collection_modified!A850) - 1)</f>
        <v>https://im-mining.com/2024/12/17/norcat-announces-new-collaborations-with-komatsu-and-becker-mining/</v>
      </c>
      <c r="C850" t="str">
        <f>IF(ISNUMBER(FIND(", vol",Articles_collection_modified!A850)), MID(Articles_collection_modified!A850, FIND(", vol", Articles_collection_modified!A850) + 5, FIND(",", Articles_collection_modified!A850, FIND(", vol", Articles_collection_modified!A850) + 5) - FIND(", vol", Articles_collection_modified!A850) - 5), MID(Articles_collection_modified!A850, FIND(",vol", Articles_collection_modified!A850) + 4, FIND(",", Articles_collection_modified!A850, FIND(",vol", Articles_collection_modified!A850) + 4) - FIND(",vol",Articles_collection_modified!A850) - 4))</f>
        <v>7</v>
      </c>
      <c r="D850" t="str">
        <f>IF(ISNUMBER(FIND(", 20", Articles_collection_modified!A850)), MID(Articles_collection_modified!A850, FIND(", 20", Articles_collection_modified!A850) + 2, FIND(",", Articles_collection_modified!A850, FIND(", 20", Articles_collection_modified!A850) + 2) - FIND(", 20", Articles_collection_modified!A850) - 2), MID(Articles_collection_modified!A850, FIND(",20", Articles_collection_modified!A850) + 1, FIND(",", Articles_collection_modified!A850, FIND(",20", Articles_collection_modified!A850) + 1) - FIND(",20", Articles_collection_modified!A850) - 1))</f>
        <v>2024-w51</v>
      </c>
      <c r="E850" t="str">
        <f t="shared" si="26"/>
        <v>2024</v>
      </c>
      <c r="F850" t="str">
        <f t="shared" si="27"/>
        <v>51</v>
      </c>
      <c r="G850" t="str" cm="1">
        <f t="array" ref="G850">_xlfn.TEXTJOIN(", ", TRUE, IF(ISNUMBER(SEARCH(Index!$A$8:$A$22, Articles_collection_modified!A850)), Index!$A$8:$A$22, ""))</f>
        <v>Mobile</v>
      </c>
      <c r="H850" t="str" cm="1">
        <f t="array" ref="H850">IFERROR(INDEX(Index!$A$8:$A$22, MATCH(TRUE, ISNUMBER(SEARCH(Index!$A$8:$A$22, Articles_collection_modified!A850)), 0)), "")</f>
        <v>Mobile</v>
      </c>
      <c r="I850" t="str" cm="1">
        <f t="array" ref="I850">IFERROR(INDEX(Index!$A$3:$A$5, MATCH(TRUE, ISNUMBER(SEARCH(Index!$A$3:$A$5, Articles_collection_modified!A850)), 0)), "")</f>
        <v>SEEP</v>
      </c>
      <c r="J850" t="str" cm="1">
        <f t="array" ref="J850">IFERROR(INDEX(Index!$A$25:$A$69, MATCH(TRUE, ISNUMBER(SEARCH(Index!$A$25:$A$69, Articles_collection_modified!A850)), 0)), "")</f>
        <v>partnership</v>
      </c>
      <c r="K850" t="str" cm="1">
        <f t="array" ref="K850">IFERROR(INDEX(Index!$C$3:$C$5, MATCH(TRUE, ISNUMBER(SEARCH(Index!$C$3:$C$5, Articles_collection_modified!A850)), 0)), "")</f>
        <v>H2</v>
      </c>
      <c r="L850" t="str" cm="1">
        <f t="array" ref="L850">_xlfn.TEXTJOIN(", ", TRUE, IF(ISNUMBER(SEARCH(Index!$C$8:$C$58, Articles_collection_modified!A850)), Index!$C$8:$C$58, ""))</f>
        <v>ES-2, HA-8</v>
      </c>
      <c r="M850" t="str" cm="1">
        <f t="array" ref="M850">_xlfn.TEXTJOIN(", ", TRUE, IFERROR(VLOOKUP(_xlfn.TEXTSPLIT(L850, ", "), Index!$C$8:$D$58, 2, FALSE), ""))</f>
        <v>Enhanced Emission Policy, Sustainable Mining</v>
      </c>
      <c r="N850" t="str" cm="1">
        <f t="array" ref="N850">_xlfn.TEXTJOIN(", ", TRUE, _xlfn.UNIQUE(_xlfn.FILTERXML("&lt;t&gt;&lt;s&gt;" &amp; SUBSTITUTE(_xlfn.TEXTJOIN(", ", TRUE, _xlfn.UNIQUE(_xlfn._xlws.FILTER(IFERROR(VLOOKUP(LEFT(_xlfn.TEXTSPLIT(L850, ", "), FIND("-", _xlfn.TEXTSPLIT(L850, ", ")) - 1), Index!$F$8:$G$13, 2, FALSE), ""), IFERROR(VLOOKUP(LEFT(_xlfn.TEXTSPLIT(L850, ", "), FIND("-", _xlfn.TEXTSPLIT(L850, ", ")) - 1), Index!$F$8:$G$13, 2, FALSE), "") &lt;&gt; ""))), ", ", "&lt;/s&gt;&lt;s&gt;") &amp; "&lt;/s&gt;&lt;/t&gt;", "//s[normalize-space()]")))</f>
        <v>Ecological Sustainability, Hydraulic Applications Ecosystem</v>
      </c>
      <c r="O850" t="str" cm="1">
        <f t="array" ref="O850">IFERROR(INDEX(Index!$C$8:$C$58, MATCH(TRUE, ISNUMBER(SEARCH(Index!$C$8:$C$58, Articles_collection_modified!A850)), 0)), "")</f>
        <v>ES-2</v>
      </c>
      <c r="P850" t="str">
        <f>IFERROR(VLOOKUP(LEFT(O850, FIND("-", O850)-1), Index!$F$8:$G$13, 2, FALSE), "Not Found")</f>
        <v>Ecological Sustainability</v>
      </c>
      <c r="Q850" t="str">
        <f>IFERROR(VLOOKUP(O850, Index!$C$8:$D$58, 2, FALSE), "Not Found")</f>
        <v>Enhanced Emission Policy</v>
      </c>
    </row>
    <row r="851" spans="1:17" x14ac:dyDescent="0.3">
      <c r="A851" t="str">
        <f>LEFT(Articles_collection_modified!A851, FIND(",", Articles_collection_modified!A851) - 1)</f>
        <v>Zijin trials fully electric trucks</v>
      </c>
      <c r="B851" t="str">
        <f>MID(Articles_collection_modified!A851, FIND(",", Articles_collection_modified!A851) + 1, FIND(",", Articles_collection_modified!A851, FIND(",", Articles_collection_modified!A851) + 1) - FIND(",", Articles_collection_modified!A851) - 1)</f>
        <v>https://im-mining.com/2024/12/25/zijin-completes-trial-of-fully-electric-trucks-at-serbian-mine/</v>
      </c>
      <c r="C851" t="str">
        <f>IF(ISNUMBER(FIND(", vol",Articles_collection_modified!A851)), MID(Articles_collection_modified!A851, FIND(", vol", Articles_collection_modified!A851) + 5, FIND(",", Articles_collection_modified!A851, FIND(", vol", Articles_collection_modified!A851) + 5) - FIND(", vol", Articles_collection_modified!A851) - 5), MID(Articles_collection_modified!A851, FIND(",vol", Articles_collection_modified!A851) + 4, FIND(",", Articles_collection_modified!A851, FIND(",vol", Articles_collection_modified!A851) + 4) - FIND(",vol",Articles_collection_modified!A851) - 4))</f>
        <v>7</v>
      </c>
      <c r="D851" t="str">
        <f>IF(ISNUMBER(FIND(", 20", Articles_collection_modified!A851)), MID(Articles_collection_modified!A851, FIND(", 20", Articles_collection_modified!A851) + 2, FIND(",", Articles_collection_modified!A851, FIND(", 20", Articles_collection_modified!A851) + 2) - FIND(", 20", Articles_collection_modified!A851) - 2), MID(Articles_collection_modified!A851, FIND(",20", Articles_collection_modified!A851) + 1, FIND(",", Articles_collection_modified!A851, FIND(",20", Articles_collection_modified!A851) + 1) - FIND(",20", Articles_collection_modified!A851) - 1))</f>
        <v>2024-w52</v>
      </c>
      <c r="E851" t="str">
        <f t="shared" si="26"/>
        <v>2024</v>
      </c>
      <c r="F851" t="str">
        <f t="shared" si="27"/>
        <v>52</v>
      </c>
      <c r="G851" t="str" cm="1">
        <f t="array" ref="G851">_xlfn.TEXTJOIN(", ", TRUE, IF(ISNUMBER(SEARCH(Index!$A$8:$A$22, Articles_collection_modified!A851)), Index!$A$8:$A$22, ""))</f>
        <v>Electrification, Mobile</v>
      </c>
      <c r="H851" t="str" cm="1">
        <f t="array" ref="H851">IFERROR(INDEX(Index!$A$8:$A$22, MATCH(TRUE, ISNUMBER(SEARCH(Index!$A$8:$A$22, Articles_collection_modified!A851)), 0)), "")</f>
        <v>Electrification</v>
      </c>
      <c r="I851" t="str" cm="1">
        <f t="array" ref="I851">IFERROR(INDEX(Index!$A$3:$A$5, MATCH(TRUE, ISNUMBER(SEARCH(Index!$A$3:$A$5, Articles_collection_modified!A851)), 0)), "")</f>
        <v>SEEP</v>
      </c>
      <c r="J851" t="str" cm="1">
        <f t="array" ref="J851">IFERROR(INDEX(Index!$A$25:$A$69, MATCH(TRUE, ISNUMBER(SEARCH(Index!$A$25:$A$69, Articles_collection_modified!A851)), 0)), "")</f>
        <v>market development</v>
      </c>
      <c r="K851" t="str" cm="1">
        <f t="array" ref="K851">IFERROR(INDEX(Index!$C$3:$C$5, MATCH(TRUE, ISNUMBER(SEARCH(Index!$C$3:$C$5, Articles_collection_modified!A851)), 0)), "")</f>
        <v>H2</v>
      </c>
      <c r="L851" t="str" cm="1">
        <f t="array" ref="L851">_xlfn.TEXTJOIN(", ", TRUE, IF(ISNUMBER(SEARCH(Index!$C$8:$C$58, Articles_collection_modified!A851)), Index!$C$8:$C$58, ""))</f>
        <v>ES-2</v>
      </c>
      <c r="M851" t="str" cm="1">
        <f t="array" ref="M851">_xlfn.TEXTJOIN(", ", TRUE, IFERROR(VLOOKUP(_xlfn.TEXTSPLIT(L851, ", "), Index!$C$8:$D$58, 2, FALSE), ""))</f>
        <v>Enhanced Emission Policy</v>
      </c>
      <c r="N851" t="str" cm="1">
        <f t="array" ref="N851">_xlfn.TEXTJOIN(", ", TRUE, _xlfn.UNIQUE(_xlfn.FILTERXML("&lt;t&gt;&lt;s&gt;" &amp; SUBSTITUTE(_xlfn.TEXTJOIN(", ", TRUE, _xlfn.UNIQUE(_xlfn._xlws.FILTER(IFERROR(VLOOKUP(LEFT(_xlfn.TEXTSPLIT(L851, ", "), FIND("-", _xlfn.TEXTSPLIT(L851, ", ")) - 1), Index!$F$8:$G$13, 2, FALSE), ""), IFERROR(VLOOKUP(LEFT(_xlfn.TEXTSPLIT(L851, ", "), FIND("-", _xlfn.TEXTSPLIT(L851, ", ")) - 1), Index!$F$8:$G$13, 2, FALSE), "") &lt;&gt; ""))), ", ", "&lt;/s&gt;&lt;s&gt;") &amp; "&lt;/s&gt;&lt;/t&gt;", "//s[normalize-space()]")))</f>
        <v>Ecological Sustainability</v>
      </c>
      <c r="O851" t="str" cm="1">
        <f t="array" ref="O851">IFERROR(INDEX(Index!$C$8:$C$58, MATCH(TRUE, ISNUMBER(SEARCH(Index!$C$8:$C$58, Articles_collection_modified!A851)), 0)), "")</f>
        <v>ES-2</v>
      </c>
      <c r="P851" t="str">
        <f>IFERROR(VLOOKUP(LEFT(O851, FIND("-", O851)-1), Index!$F$8:$G$13, 2, FALSE), "Not Found")</f>
        <v>Ecological Sustainability</v>
      </c>
      <c r="Q851" t="str">
        <f>IFERROR(VLOOKUP(O851, Index!$C$8:$D$58, 2, FALSE), "Not Found")</f>
        <v>Enhanced Emission Policy</v>
      </c>
    </row>
    <row r="852" spans="1:17" x14ac:dyDescent="0.3">
      <c r="A852" t="str">
        <f>LEFT(Articles_collection_modified!A852, FIND(",", Articles_collection_modified!A852) - 1)</f>
        <v>Oyu Tolgoi BEV fleet swells to number approaching 15</v>
      </c>
      <c r="B852" t="str">
        <f>MID(Articles_collection_modified!A852, FIND(",", Articles_collection_modified!A852) + 1, FIND(",", Articles_collection_modified!A852, FIND(",", Articles_collection_modified!A852) + 1) - FIND(",", Articles_collection_modified!A852) - 1)</f>
        <v>https://im-mining.com/2025/01/02/oyu-tolgoi-battery-electric-equipment-developments-intensify/</v>
      </c>
      <c r="C852" t="str">
        <f>IF(ISNUMBER(FIND(", vol",Articles_collection_modified!A852)), MID(Articles_collection_modified!A852, FIND(", vol", Articles_collection_modified!A852) + 5, FIND(",", Articles_collection_modified!A852, FIND(", vol", Articles_collection_modified!A852) + 5) - FIND(", vol", Articles_collection_modified!A852) - 5), MID(Articles_collection_modified!A852, FIND(",vol", Articles_collection_modified!A852) + 4, FIND(",", Articles_collection_modified!A852, FIND(",vol", Articles_collection_modified!A852) + 4) - FIND(",vol",Articles_collection_modified!A852) - 4))</f>
        <v>7</v>
      </c>
      <c r="D852" t="str">
        <f>IF(ISNUMBER(FIND(", 20", Articles_collection_modified!A852)), MID(Articles_collection_modified!A852, FIND(", 20", Articles_collection_modified!A852) + 2, FIND(",", Articles_collection_modified!A852, FIND(", 20", Articles_collection_modified!A852) + 2) - FIND(", 20", Articles_collection_modified!A852) - 2), MID(Articles_collection_modified!A852, FIND(",20", Articles_collection_modified!A852) + 1, FIND(",", Articles_collection_modified!A852, FIND(",20", Articles_collection_modified!A852) + 1) - FIND(",20", Articles_collection_modified!A852) - 1))</f>
        <v>2025-w01</v>
      </c>
      <c r="E852" t="str">
        <f t="shared" si="26"/>
        <v>2025</v>
      </c>
      <c r="F852" t="str">
        <f t="shared" si="27"/>
        <v>01</v>
      </c>
      <c r="G852" t="str" cm="1">
        <f t="array" ref="G852">_xlfn.TEXTJOIN(", ", TRUE, IF(ISNUMBER(SEARCH(Index!$A$8:$A$22, Articles_collection_modified!A852)), Index!$A$8:$A$22, ""))</f>
        <v>Battery, Mobile</v>
      </c>
      <c r="H852" t="str" cm="1">
        <f t="array" ref="H852">IFERROR(INDEX(Index!$A$8:$A$22, MATCH(TRUE, ISNUMBER(SEARCH(Index!$A$8:$A$22, Articles_collection_modified!A852)), 0)), "")</f>
        <v>Battery</v>
      </c>
      <c r="I852" t="str" cm="1">
        <f t="array" ref="I852">IFERROR(INDEX(Index!$A$3:$A$5, MATCH(TRUE, ISNUMBER(SEARCH(Index!$A$3:$A$5, Articles_collection_modified!A852)), 0)), "")</f>
        <v>SEEP</v>
      </c>
      <c r="J852" t="str" cm="1">
        <f t="array" ref="J852">IFERROR(INDEX(Index!$A$25:$A$69, MATCH(TRUE, ISNUMBER(SEARCH(Index!$A$25:$A$69, Articles_collection_modified!A852)), 0)), "")</f>
        <v>market development</v>
      </c>
      <c r="K852" t="str" cm="1">
        <f t="array" ref="K852">IFERROR(INDEX(Index!$C$3:$C$5, MATCH(TRUE, ISNUMBER(SEARCH(Index!$C$3:$C$5, Articles_collection_modified!A852)), 0)), "")</f>
        <v>H2</v>
      </c>
      <c r="L852" t="str" cm="1">
        <f t="array" ref="L852">_xlfn.TEXTJOIN(", ", TRUE, IF(ISNUMBER(SEARCH(Index!$C$8:$C$58, Articles_collection_modified!A852)), Index!$C$8:$C$58, ""))</f>
        <v>ES-2, HA-8</v>
      </c>
      <c r="M852" t="str" cm="1">
        <f t="array" ref="M852">_xlfn.TEXTJOIN(", ", TRUE, IFERROR(VLOOKUP(_xlfn.TEXTSPLIT(L852, ", "), Index!$C$8:$D$58, 2, FALSE), ""))</f>
        <v>Enhanced Emission Policy, Sustainable Mining</v>
      </c>
      <c r="N852" t="str" cm="1">
        <f t="array" ref="N852">_xlfn.TEXTJOIN(", ", TRUE, _xlfn.UNIQUE(_xlfn.FILTERXML("&lt;t&gt;&lt;s&gt;" &amp; SUBSTITUTE(_xlfn.TEXTJOIN(", ", TRUE, _xlfn.UNIQUE(_xlfn._xlws.FILTER(IFERROR(VLOOKUP(LEFT(_xlfn.TEXTSPLIT(L852, ", "), FIND("-", _xlfn.TEXTSPLIT(L852, ", ")) - 1), Index!$F$8:$G$13, 2, FALSE), ""), IFERROR(VLOOKUP(LEFT(_xlfn.TEXTSPLIT(L852, ", "), FIND("-", _xlfn.TEXTSPLIT(L852, ", ")) - 1), Index!$F$8:$G$13, 2, FALSE), "") &lt;&gt; ""))), ", ", "&lt;/s&gt;&lt;s&gt;") &amp; "&lt;/s&gt;&lt;/t&gt;", "//s[normalize-space()]")))</f>
        <v>Ecological Sustainability, Hydraulic Applications Ecosystem</v>
      </c>
      <c r="O852" t="str" cm="1">
        <f t="array" ref="O852">IFERROR(INDEX(Index!$C$8:$C$58, MATCH(TRUE, ISNUMBER(SEARCH(Index!$C$8:$C$58, Articles_collection_modified!A852)), 0)), "")</f>
        <v>ES-2</v>
      </c>
      <c r="P852" t="str">
        <f>IFERROR(VLOOKUP(LEFT(O852, FIND("-", O852)-1), Index!$F$8:$G$13, 2, FALSE), "Not Found")</f>
        <v>Ecological Sustainability</v>
      </c>
      <c r="Q852" t="str">
        <f>IFERROR(VLOOKUP(O852, Index!$C$8:$D$58, 2, FALSE), "Not Found")</f>
        <v>Enhanced Emission Policy</v>
      </c>
    </row>
    <row r="853" spans="1:17" x14ac:dyDescent="0.3">
      <c r="A853" t="str">
        <f>LEFT(Articles_collection_modified!A853, FIND(",", Articles_collection_modified!A853) - 1)</f>
        <v>Autonomous drills heading to WAIO Escondida</v>
      </c>
      <c r="B853" t="str">
        <f>MID(Articles_collection_modified!A853, FIND(",", Articles_collection_modified!A853) + 1, FIND(",", Articles_collection_modified!A853, FIND(",", Articles_collection_modified!A853) + 1) - FIND(",", Articles_collection_modified!A853) - 1)</f>
        <v>https://im-mining.com/2025/01/07/autonomous-epiroc-pit-viper-drills-heading-to-bhp-waio-escondida/</v>
      </c>
      <c r="C853" t="str">
        <f>IF(ISNUMBER(FIND(", vol",Articles_collection_modified!A853)), MID(Articles_collection_modified!A853, FIND(", vol", Articles_collection_modified!A853) + 5, FIND(",", Articles_collection_modified!A853, FIND(", vol", Articles_collection_modified!A853) + 5) - FIND(", vol", Articles_collection_modified!A853) - 5), MID(Articles_collection_modified!A853, FIND(",vol", Articles_collection_modified!A853) + 4, FIND(",", Articles_collection_modified!A853, FIND(",vol", Articles_collection_modified!A853) + 4) - FIND(",vol",Articles_collection_modified!A853) - 4))</f>
        <v>7</v>
      </c>
      <c r="D853" t="str">
        <f>IF(ISNUMBER(FIND(", 20", Articles_collection_modified!A853)), MID(Articles_collection_modified!A853, FIND(", 20", Articles_collection_modified!A853) + 2, FIND(",", Articles_collection_modified!A853, FIND(", 20", Articles_collection_modified!A853) + 2) - FIND(", 20", Articles_collection_modified!A853) - 2), MID(Articles_collection_modified!A853, FIND(",20", Articles_collection_modified!A853) + 1, FIND(",", Articles_collection_modified!A853, FIND(",20", Articles_collection_modified!A853) + 1) - FIND(",20", Articles_collection_modified!A853) - 1))</f>
        <v>2025-w02</v>
      </c>
      <c r="E853" t="str">
        <f t="shared" si="26"/>
        <v>2025</v>
      </c>
      <c r="F853" t="str">
        <f t="shared" si="27"/>
        <v>02</v>
      </c>
      <c r="G853" t="str" cm="1">
        <f t="array" ref="G853">_xlfn.TEXTJOIN(", ", TRUE, IF(ISNUMBER(SEARCH(Index!$A$8:$A$22, Articles_collection_modified!A853)), Index!$A$8:$A$22, ""))</f>
        <v>Mobile</v>
      </c>
      <c r="H853" t="str" cm="1">
        <f t="array" ref="H853">IFERROR(INDEX(Index!$A$8:$A$22, MATCH(TRUE, ISNUMBER(SEARCH(Index!$A$8:$A$22, Articles_collection_modified!A853)), 0)), "")</f>
        <v>Mobile</v>
      </c>
      <c r="I853" t="str" cm="1">
        <f t="array" ref="I853">IFERROR(INDEX(Index!$A$3:$A$5, MATCH(TRUE, ISNUMBER(SEARCH(Index!$A$3:$A$5, Articles_collection_modified!A853)), 0)), "")</f>
        <v>SEEP</v>
      </c>
      <c r="J853" t="str" cm="1">
        <f t="array" ref="J853">IFERROR(INDEX(Index!$A$25:$A$69, MATCH(TRUE, ISNUMBER(SEARCH(Index!$A$25:$A$69, Articles_collection_modified!A853)), 0)), "")</f>
        <v>market development</v>
      </c>
      <c r="K853" t="str" cm="1">
        <f t="array" ref="K853">IFERROR(INDEX(Index!$C$3:$C$5, MATCH(TRUE, ISNUMBER(SEARCH(Index!$C$3:$C$5, Articles_collection_modified!A853)), 0)), "")</f>
        <v>H1</v>
      </c>
      <c r="L853" t="str" cm="1">
        <f t="array" ref="L853">_xlfn.TEXTJOIN(", ", TRUE, IF(ISNUMBER(SEARCH(Index!$C$8:$C$58, Articles_collection_modified!A853)), Index!$C$8:$C$58, ""))</f>
        <v>HA-8</v>
      </c>
      <c r="M853" t="str" cm="1">
        <f t="array" ref="M853">_xlfn.TEXTJOIN(", ", TRUE, IFERROR(VLOOKUP(_xlfn.TEXTSPLIT(L853, ", "), Index!$C$8:$D$58, 2, FALSE), ""))</f>
        <v>Sustainable Mining</v>
      </c>
      <c r="N853" t="str" cm="1">
        <f t="array" ref="N853">_xlfn.TEXTJOIN(", ", TRUE, _xlfn.UNIQUE(_xlfn.FILTERXML("&lt;t&gt;&lt;s&gt;" &amp; SUBSTITUTE(_xlfn.TEXTJOIN(", ", TRUE, _xlfn.UNIQUE(_xlfn._xlws.FILTER(IFERROR(VLOOKUP(LEFT(_xlfn.TEXTSPLIT(L853, ", "), FIND("-", _xlfn.TEXTSPLIT(L853, ", ")) - 1), Index!$F$8:$G$13, 2, FALSE), ""), IFERROR(VLOOKUP(LEFT(_xlfn.TEXTSPLIT(L853, ", "), FIND("-", _xlfn.TEXTSPLIT(L853, ", ")) - 1), Index!$F$8:$G$13, 2, FALSE), "") &lt;&gt; ""))), ", ", "&lt;/s&gt;&lt;s&gt;") &amp; "&lt;/s&gt;&lt;/t&gt;", "//s[normalize-space()]")))</f>
        <v>Hydraulic Applications Ecosystem</v>
      </c>
      <c r="O853" t="str" cm="1">
        <f t="array" ref="O853">IFERROR(INDEX(Index!$C$8:$C$58, MATCH(TRUE, ISNUMBER(SEARCH(Index!$C$8:$C$58, Articles_collection_modified!A853)), 0)), "")</f>
        <v>HA-8</v>
      </c>
      <c r="P853" t="str">
        <f>IFERROR(VLOOKUP(LEFT(O853, FIND("-", O853)-1), Index!$F$8:$G$13, 2, FALSE), "Not Found")</f>
        <v>Hydraulic Applications Ecosystem</v>
      </c>
      <c r="Q853" t="str">
        <f>IFERROR(VLOOKUP(O853, Index!$C$8:$D$58, 2, FALSE), "Not Found")</f>
        <v>Sustainable Mining</v>
      </c>
    </row>
    <row r="854" spans="1:17" x14ac:dyDescent="0.3">
      <c r="A854" t="str">
        <f>LEFT(Articles_collection_modified!A854, FIND(",", Articles_collection_modified!A854) - 1)</f>
        <v>International Mining | Komatsu outlines AHS progress at Bolidenâ€™s Liikkavaara satellite pit at Aitik copper mine</v>
      </c>
      <c r="B854" t="str">
        <f>MID(Articles_collection_modified!A854, FIND(",", Articles_collection_modified!A854) + 1, FIND(",", Articles_collection_modified!A854, FIND(",", Articles_collection_modified!A854) + 1) - FIND(",", Articles_collection_modified!A854) - 1)</f>
        <v>https://im-mining.com/2025/01/08/komatsu-outlines-ahs-progress-at-bolidens-liikkavaara-satellite-pit-at-aitik-copper-mine/</v>
      </c>
      <c r="C854" t="str">
        <f>IF(ISNUMBER(FIND(", vol",Articles_collection_modified!A854)), MID(Articles_collection_modified!A854, FIND(", vol", Articles_collection_modified!A854) + 5, FIND(",", Articles_collection_modified!A854, FIND(", vol", Articles_collection_modified!A854) + 5) - FIND(", vol", Articles_collection_modified!A854) - 5), MID(Articles_collection_modified!A854, FIND(",vol", Articles_collection_modified!A854) + 4, FIND(",", Articles_collection_modified!A854, FIND(",vol", Articles_collection_modified!A854) + 4) - FIND(",vol",Articles_collection_modified!A854) - 4))</f>
        <v>7</v>
      </c>
      <c r="D854" t="str">
        <f>IF(ISNUMBER(FIND(", 20", Articles_collection_modified!A854)), MID(Articles_collection_modified!A854, FIND(", 20", Articles_collection_modified!A854) + 2, FIND(",", Articles_collection_modified!A854, FIND(", 20", Articles_collection_modified!A854) + 2) - FIND(", 20", Articles_collection_modified!A854) - 2), MID(Articles_collection_modified!A854, FIND(",20", Articles_collection_modified!A854) + 1, FIND(",", Articles_collection_modified!A854, FIND(",20", Articles_collection_modified!A854) + 1) - FIND(",20", Articles_collection_modified!A854) - 1))</f>
        <v>2025-w02</v>
      </c>
      <c r="E854" t="str">
        <f t="shared" si="26"/>
        <v>2025</v>
      </c>
      <c r="F854" t="str">
        <f t="shared" si="27"/>
        <v>02</v>
      </c>
      <c r="G854" t="str" cm="1">
        <f t="array" ref="G854">_xlfn.TEXTJOIN(", ", TRUE, IF(ISNUMBER(SEARCH(Index!$A$8:$A$22, Articles_collection_modified!A854)), Index!$A$8:$A$22, ""))</f>
        <v>Mobile</v>
      </c>
      <c r="H854" t="str" cm="1">
        <f t="array" ref="H854">IFERROR(INDEX(Index!$A$8:$A$22, MATCH(TRUE, ISNUMBER(SEARCH(Index!$A$8:$A$22, Articles_collection_modified!A854)), 0)), "")</f>
        <v>Mobile</v>
      </c>
      <c r="I854" t="str" cm="1">
        <f t="array" ref="I854">IFERROR(INDEX(Index!$A$3:$A$5, MATCH(TRUE, ISNUMBER(SEARCH(Index!$A$3:$A$5, Articles_collection_modified!A854)), 0)), "")</f>
        <v>SEEP</v>
      </c>
      <c r="J854" t="str" cm="1">
        <f t="array" ref="J854">IFERROR(INDEX(Index!$A$25:$A$69, MATCH(TRUE, ISNUMBER(SEARCH(Index!$A$25:$A$69, Articles_collection_modified!A854)), 0)), "")</f>
        <v>partnership</v>
      </c>
      <c r="K854" t="str" cm="1">
        <f t="array" ref="K854">IFERROR(INDEX(Index!$C$3:$C$5, MATCH(TRUE, ISNUMBER(SEARCH(Index!$C$3:$C$5, Articles_collection_modified!A854)), 0)), "")</f>
        <v>H1</v>
      </c>
      <c r="L854" t="str" cm="1">
        <f t="array" ref="L854">_xlfn.TEXTJOIN(", ", TRUE, IF(ISNUMBER(SEARCH(Index!$C$8:$C$58, Articles_collection_modified!A854)), Index!$C$8:$C$58, ""))</f>
        <v>HA-8, IPr-4</v>
      </c>
      <c r="M854" t="str" cm="1">
        <f t="array" ref="M854">_xlfn.TEXTJOIN(", ", TRUE, IFERROR(VLOOKUP(_xlfn.TEXTSPLIT(L854, ", "), Index!$C$8:$D$58, 2, FALSE), ""))</f>
        <v>Sustainable Mining, Autonomus Intralofistic</v>
      </c>
      <c r="N854" t="str" cm="1">
        <f t="array" ref="N854">_xlfn.TEXTJOIN(", ", TRUE, _xlfn.UNIQUE(_xlfn.FILTERXML("&lt;t&gt;&lt;s&gt;" &amp; SUBSTITUTE(_xlfn.TEXTJOIN(", ", TRUE, _xlfn.UNIQUE(_xlfn._xlws.FILTER(IFERROR(VLOOKUP(LEFT(_xlfn.TEXTSPLIT(L854, ", "), FIND("-", _xlfn.TEXTSPLIT(L854, ", ")) - 1), Index!$F$8:$G$13, 2, FALSE), ""), IFERROR(VLOOKUP(LEFT(_xlfn.TEXTSPLIT(L854, ", "), FIND("-", _xlfn.TEXTSPLIT(L854, ", ")) - 1), Index!$F$8:$G$13, 2, FALSE), "") &lt;&gt; ""))), ", ", "&lt;/s&gt;&lt;s&gt;") &amp; "&lt;/s&gt;&lt;/t&gt;", "//s[normalize-space()]")))</f>
        <v>Hydraulic Applications Ecosystem, Intelligent Production</v>
      </c>
      <c r="O854" t="str" cm="1">
        <f t="array" ref="O854">IFERROR(INDEX(Index!$C$8:$C$58, MATCH(TRUE, ISNUMBER(SEARCH(Index!$C$8:$C$58, Articles_collection_modified!A854)), 0)), "")</f>
        <v>HA-8</v>
      </c>
      <c r="P854" t="str">
        <f>IFERROR(VLOOKUP(LEFT(O854, FIND("-", O854)-1), Index!$F$8:$G$13, 2, FALSE), "Not Found")</f>
        <v>Hydraulic Applications Ecosystem</v>
      </c>
      <c r="Q854" t="str">
        <f>IFERROR(VLOOKUP(O854, Index!$C$8:$D$58, 2, FALSE), "Not Found")</f>
        <v>Sustainable Mining</v>
      </c>
    </row>
    <row r="855" spans="1:17" x14ac:dyDescent="0.3">
      <c r="A855" t="str">
        <f>LEFT(Articles_collection_modified!A855, FIND(",", Articles_collection_modified!A855) - 1)</f>
        <v>Yanmar CE unveils new zero-tail swing excavators | Industrial Vehicle Technology International</v>
      </c>
      <c r="B855" t="str">
        <f>MID(Articles_collection_modified!A855, FIND(",", Articles_collection_modified!A855) + 1, FIND(",", Articles_collection_modified!A855, FIND(",", Articles_collection_modified!A855) + 1) - FIND(",", Articles_collection_modified!A855) - 1)</f>
        <v>https://www.ivtinternational.com/news/construction/yanmar-ce-unveils-new-zero-tail-excavators.html</v>
      </c>
      <c r="C855" t="str">
        <f>IF(ISNUMBER(FIND(", vol",Articles_collection_modified!A855)), MID(Articles_collection_modified!A855, FIND(", vol", Articles_collection_modified!A855) + 5, FIND(",", Articles_collection_modified!A855, FIND(", vol", Articles_collection_modified!A855) + 5) - FIND(", vol", Articles_collection_modified!A855) - 5), MID(Articles_collection_modified!A855, FIND(",vol", Articles_collection_modified!A855) + 4, FIND(",", Articles_collection_modified!A855, FIND(",vol", Articles_collection_modified!A855) + 4) - FIND(",vol",Articles_collection_modified!A855) - 4))</f>
        <v>7</v>
      </c>
      <c r="D855" t="str">
        <f>IF(ISNUMBER(FIND(", 20", Articles_collection_modified!A855)), MID(Articles_collection_modified!A855, FIND(", 20", Articles_collection_modified!A855) + 2, FIND(",", Articles_collection_modified!A855, FIND(", 20", Articles_collection_modified!A855) + 2) - FIND(", 20", Articles_collection_modified!A855) - 2), MID(Articles_collection_modified!A855, FIND(",20", Articles_collection_modified!A855) + 1, FIND(",", Articles_collection_modified!A855, FIND(",20", Articles_collection_modified!A855) + 1) - FIND(",20", Articles_collection_modified!A855) - 1))</f>
        <v>2025-w02</v>
      </c>
      <c r="E855" t="str">
        <f t="shared" si="26"/>
        <v>2025</v>
      </c>
      <c r="F855" t="str">
        <f t="shared" si="27"/>
        <v>02</v>
      </c>
      <c r="G855" t="str" cm="1">
        <f t="array" ref="G855">_xlfn.TEXTJOIN(", ", TRUE, IF(ISNUMBER(SEARCH(Index!$A$8:$A$22, Articles_collection_modified!A855)), Index!$A$8:$A$22, ""))</f>
        <v>Mobile</v>
      </c>
      <c r="H855" t="str" cm="1">
        <f t="array" ref="H855">IFERROR(INDEX(Index!$A$8:$A$22, MATCH(TRUE, ISNUMBER(SEARCH(Index!$A$8:$A$22, Articles_collection_modified!A855)), 0)), "")</f>
        <v>Mobile</v>
      </c>
      <c r="I855" t="str" cm="1">
        <f t="array" ref="I855">IFERROR(INDEX(Index!$A$3:$A$5, MATCH(TRUE, ISNUMBER(SEARCH(Index!$A$3:$A$5, Articles_collection_modified!A855)), 0)), "")</f>
        <v>product release</v>
      </c>
      <c r="J855" t="str" cm="1">
        <f t="array" ref="J855">IFERROR(INDEX(Index!$A$25:$A$69, MATCH(TRUE, ISNUMBER(SEARCH(Index!$A$25:$A$69, Articles_collection_modified!A855)), 0)), "")</f>
        <v>System</v>
      </c>
      <c r="K855" t="str" cm="1">
        <f t="array" ref="K855">IFERROR(INDEX(Index!$C$3:$C$5, MATCH(TRUE, ISNUMBER(SEARCH(Index!$C$3:$C$5, Articles_collection_modified!A855)), 0)), "")</f>
        <v>H1</v>
      </c>
      <c r="L855" t="str" cm="1">
        <f t="array" ref="L855">_xlfn.TEXTJOIN(", ", TRUE, IF(ISNUMBER(SEARCH(Index!$C$8:$C$58, Articles_collection_modified!A855)), Index!$C$8:$C$58, ""))</f>
        <v>HA-1</v>
      </c>
      <c r="M855" t="str" cm="1">
        <f t="array" ref="M855">_xlfn.TEXTJOIN(", ", TRUE, IFERROR(VLOOKUP(_xlfn.TEXTSPLIT(L855, ", "), Index!$C$8:$D$58, 2, FALSE), ""))</f>
        <v>Green &amp; Connected Construction site</v>
      </c>
      <c r="N855" t="str" cm="1">
        <f t="array" ref="N855">_xlfn.TEXTJOIN(", ", TRUE, _xlfn.UNIQUE(_xlfn.FILTERXML("&lt;t&gt;&lt;s&gt;" &amp; SUBSTITUTE(_xlfn.TEXTJOIN(", ", TRUE, _xlfn.UNIQUE(_xlfn._xlws.FILTER(IFERROR(VLOOKUP(LEFT(_xlfn.TEXTSPLIT(L855, ", "), FIND("-", _xlfn.TEXTSPLIT(L855, ", ")) - 1), Index!$F$8:$G$13, 2, FALSE), ""), IFERROR(VLOOKUP(LEFT(_xlfn.TEXTSPLIT(L855, ", "), FIND("-", _xlfn.TEXTSPLIT(L855, ", ")) - 1), Index!$F$8:$G$13, 2, FALSE), "") &lt;&gt; ""))), ", ", "&lt;/s&gt;&lt;s&gt;") &amp; "&lt;/s&gt;&lt;/t&gt;", "//s[normalize-space()]")))</f>
        <v>Hydraulic Applications Ecosystem</v>
      </c>
      <c r="O855" t="str" cm="1">
        <f t="array" ref="O855">IFERROR(INDEX(Index!$C$8:$C$58, MATCH(TRUE, ISNUMBER(SEARCH(Index!$C$8:$C$58, Articles_collection_modified!A855)), 0)), "")</f>
        <v>HA-1</v>
      </c>
      <c r="P855" t="str">
        <f>IFERROR(VLOOKUP(LEFT(O855, FIND("-", O855)-1), Index!$F$8:$G$13, 2, FALSE), "Not Found")</f>
        <v>Hydraulic Applications Ecosystem</v>
      </c>
      <c r="Q855" t="str">
        <f>IFERROR(VLOOKUP(O855, Index!$C$8:$D$58, 2, FALSE), "Not Found")</f>
        <v>Green &amp; Connected Construction site</v>
      </c>
    </row>
    <row r="856" spans="1:17" x14ac:dyDescent="0.3">
      <c r="A856" t="str">
        <f>LEFT(Articles_collection_modified!A856, FIND(",", Articles_collection_modified!A856) - 1)</f>
        <v>New Biodegradable Hydraulic Fluid Meets Requirements for Performance and Sustainability</v>
      </c>
      <c r="B856" t="str">
        <f>MID(Articles_collection_modified!A856, FIND(",", Articles_collection_modified!A856) + 1, FIND(",", Articles_collection_modified!A856, FIND(",", Articles_collection_modified!A856) + 1) - FIND(",", Articles_collection_modified!A856) - 1)</f>
        <v>https://www.powermotiontech.com/hydraulics/hydraulic-fluids/video/55248838/chevron-usa-new-biodegradable-hydraulic-fluid-meets-requirements-for-performance-and-sustainability</v>
      </c>
      <c r="C856" t="str">
        <f>IF(ISNUMBER(FIND(", vol",Articles_collection_modified!A856)), MID(Articles_collection_modified!A856, FIND(", vol", Articles_collection_modified!A856) + 5, FIND(",", Articles_collection_modified!A856, FIND(", vol", Articles_collection_modified!A856) + 5) - FIND(", vol", Articles_collection_modified!A856) - 5), MID(Articles_collection_modified!A856, FIND(",vol", Articles_collection_modified!A856) + 4, FIND(",", Articles_collection_modified!A856, FIND(",vol", Articles_collection_modified!A856) + 4) - FIND(",vol",Articles_collection_modified!A856) - 4))</f>
        <v>7</v>
      </c>
      <c r="D856" t="str">
        <f>IF(ISNUMBER(FIND(", 20", Articles_collection_modified!A856)), MID(Articles_collection_modified!A856, FIND(", 20", Articles_collection_modified!A856) + 2, FIND(",", Articles_collection_modified!A856, FIND(", 20", Articles_collection_modified!A856) + 2) - FIND(", 20", Articles_collection_modified!A856) - 2), MID(Articles_collection_modified!A856, FIND(",20", Articles_collection_modified!A856) + 1, FIND(",", Articles_collection_modified!A856, FIND(",20", Articles_collection_modified!A856) + 1) - FIND(",20", Articles_collection_modified!A856) - 1))</f>
        <v>2024-w51</v>
      </c>
      <c r="E856" t="str">
        <f t="shared" si="26"/>
        <v>2024</v>
      </c>
      <c r="F856" t="str">
        <f t="shared" si="27"/>
        <v>51</v>
      </c>
      <c r="G856" t="str" cm="1">
        <f t="array" ref="G856">_xlfn.TEXTJOIN(", ", TRUE, IF(ISNUMBER(SEARCH(Index!$A$8:$A$22, Articles_collection_modified!A856)), Index!$A$8:$A$22, ""))</f>
        <v>Hydraulics, Sustainability</v>
      </c>
      <c r="H856" t="str" cm="1">
        <f t="array" ref="H856">IFERROR(INDEX(Index!$A$8:$A$22, MATCH(TRUE, ISNUMBER(SEARCH(Index!$A$8:$A$22, Articles_collection_modified!A856)), 0)), "")</f>
        <v>Hydraulics</v>
      </c>
      <c r="I856" t="str" cm="1">
        <f t="array" ref="I856">IFERROR(INDEX(Index!$A$3:$A$5, MATCH(TRUE, ISNUMBER(SEARCH(Index!$A$3:$A$5, Articles_collection_modified!A856)), 0)), "")</f>
        <v>Technology</v>
      </c>
      <c r="J856" t="str" cm="1">
        <f t="array" ref="J856">IFERROR(INDEX(Index!$A$25:$A$69, MATCH(TRUE, ISNUMBER(SEARCH(Index!$A$25:$A$69, Articles_collection_modified!A856)), 0)), "")</f>
        <v>Materials</v>
      </c>
      <c r="K856" t="str" cm="1">
        <f t="array" ref="K856">IFERROR(INDEX(Index!$C$3:$C$5, MATCH(TRUE, ISNUMBER(SEARCH(Index!$C$3:$C$5, Articles_collection_modified!A856)), 0)), "")</f>
        <v>H1</v>
      </c>
      <c r="L856" t="str" cm="1">
        <f t="array" ref="L856">_xlfn.TEXTJOIN(", ", TRUE, IF(ISNUMBER(SEARCH(Index!$C$8:$C$58, Articles_collection_modified!A856)), Index!$C$8:$C$58, ""))</f>
        <v>ES-5</v>
      </c>
      <c r="M856" t="str" cm="1">
        <f t="array" ref="M856">_xlfn.TEXTJOIN(", ", TRUE, IFERROR(VLOOKUP(_xlfn.TEXTSPLIT(L856, ", "), Index!$C$8:$D$58, 2, FALSE), ""))</f>
        <v>Promoting Biodiversity</v>
      </c>
      <c r="N856" t="str" cm="1">
        <f t="array" ref="N856">_xlfn.TEXTJOIN(", ", TRUE, _xlfn.UNIQUE(_xlfn.FILTERXML("&lt;t&gt;&lt;s&gt;" &amp; SUBSTITUTE(_xlfn.TEXTJOIN(", ", TRUE, _xlfn.UNIQUE(_xlfn._xlws.FILTER(IFERROR(VLOOKUP(LEFT(_xlfn.TEXTSPLIT(L856, ", "), FIND("-", _xlfn.TEXTSPLIT(L856, ", ")) - 1), Index!$F$8:$G$13, 2, FALSE), ""), IFERROR(VLOOKUP(LEFT(_xlfn.TEXTSPLIT(L856, ", "), FIND("-", _xlfn.TEXTSPLIT(L856, ", ")) - 1), Index!$F$8:$G$13, 2, FALSE), "") &lt;&gt; ""))), ", ", "&lt;/s&gt;&lt;s&gt;") &amp; "&lt;/s&gt;&lt;/t&gt;", "//s[normalize-space()]")))</f>
        <v>Ecological Sustainability</v>
      </c>
      <c r="O856" t="str" cm="1">
        <f t="array" ref="O856">IFERROR(INDEX(Index!$C$8:$C$58, MATCH(TRUE, ISNUMBER(SEARCH(Index!$C$8:$C$58, Articles_collection_modified!A856)), 0)), "")</f>
        <v>ES-5</v>
      </c>
      <c r="P856" t="str">
        <f>IFERROR(VLOOKUP(LEFT(O856, FIND("-", O856)-1), Index!$F$8:$G$13, 2, FALSE), "Not Found")</f>
        <v>Ecological Sustainability</v>
      </c>
      <c r="Q856" t="str">
        <f>IFERROR(VLOOKUP(O856, Index!$C$8:$D$58, 2, FALSE), "Not Found")</f>
        <v>Promoting Biodiversity</v>
      </c>
    </row>
    <row r="857" spans="1:17" x14ac:dyDescent="0.3">
      <c r="A857" t="str">
        <f>LEFT(Articles_collection_modified!A857, FIND(",", Articles_collection_modified!A857) - 1)</f>
        <v>Proportional Valves Are Evolving to Adapt to More Demanding Applications</v>
      </c>
      <c r="B857" t="str">
        <f>MID(Articles_collection_modified!A857, FIND(",", Articles_collection_modified!A857) + 1, FIND(",", Articles_collection_modified!A857, FIND(",", Articles_collection_modified!A857) + 1) - FIND(",", Articles_collection_modified!A857) - 1)</f>
        <v>https://www.powermotiontech.com/hydraulics/hydraulic-valves/article/55251145/parker-hannifin-proportional-valves-are-evolving-to-adapt-to-more-demanding-applications</v>
      </c>
      <c r="C857" t="str">
        <f>IF(ISNUMBER(FIND(", vol",Articles_collection_modified!A857)), MID(Articles_collection_modified!A857, FIND(", vol", Articles_collection_modified!A857) + 5, FIND(",", Articles_collection_modified!A857, FIND(", vol", Articles_collection_modified!A857) + 5) - FIND(", vol", Articles_collection_modified!A857) - 5), MID(Articles_collection_modified!A857, FIND(",vol", Articles_collection_modified!A857) + 4, FIND(",", Articles_collection_modified!A857, FIND(",vol", Articles_collection_modified!A857) + 4) - FIND(",vol",Articles_collection_modified!A857) - 4))</f>
        <v>7</v>
      </c>
      <c r="D857" t="str">
        <f>IF(ISNUMBER(FIND(", 20", Articles_collection_modified!A857)), MID(Articles_collection_modified!A857, FIND(", 20", Articles_collection_modified!A857) + 2, FIND(",", Articles_collection_modified!A857, FIND(", 20", Articles_collection_modified!A857) + 2) - FIND(", 20", Articles_collection_modified!A857) - 2), MID(Articles_collection_modified!A857, FIND(",20", Articles_collection_modified!A857) + 1, FIND(",", Articles_collection_modified!A857, FIND(",20", Articles_collection_modified!A857) + 1) - FIND(",20", Articles_collection_modified!A857) - 1))</f>
        <v>2025-w02</v>
      </c>
      <c r="E857" t="str">
        <f t="shared" ref="E857:E920" si="28">LEFT(D857, 4)</f>
        <v>2025</v>
      </c>
      <c r="F857" t="str">
        <f t="shared" ref="F857:F920" si="29">MID(D857, FIND("w", D857) + 1, LEN(D857) - FIND("w", D857))</f>
        <v>02</v>
      </c>
      <c r="G857" t="str" cm="1">
        <f t="array" ref="G857">_xlfn.TEXTJOIN(", ", TRUE, IF(ISNUMBER(SEARCH(Index!$A$8:$A$22, Articles_collection_modified!A857)), Index!$A$8:$A$22, ""))</f>
        <v>Hydraulics</v>
      </c>
      <c r="H857" t="str" cm="1">
        <f t="array" ref="H857">IFERROR(INDEX(Index!$A$8:$A$22, MATCH(TRUE, ISNUMBER(SEARCH(Index!$A$8:$A$22, Articles_collection_modified!A857)), 0)), "")</f>
        <v>Hydraulics</v>
      </c>
      <c r="I857" t="str" cm="1">
        <f t="array" ref="I857">IFERROR(INDEX(Index!$A$3:$A$5, MATCH(TRUE, ISNUMBER(SEARCH(Index!$A$3:$A$5, Articles_collection_modified!A857)), 0)), "")</f>
        <v>SEEP</v>
      </c>
      <c r="J857" t="str" cm="1">
        <f t="array" ref="J857">IFERROR(INDEX(Index!$A$25:$A$69, MATCH(TRUE, ISNUMBER(SEARCH(Index!$A$25:$A$69, Articles_collection_modified!A857)), 0)), "")</f>
        <v>market development</v>
      </c>
      <c r="K857" t="str" cm="1">
        <f t="array" ref="K857">IFERROR(INDEX(Index!$C$3:$C$5, MATCH(TRUE, ISNUMBER(SEARCH(Index!$C$3:$C$5, Articles_collection_modified!A857)), 0)), "")</f>
        <v>H1</v>
      </c>
      <c r="L857" t="str" cm="1">
        <f t="array" ref="L857">_xlfn.TEXTJOIN(", ", TRUE, IF(ISNUMBER(SEARCH(Index!$C$8:$C$58, Articles_collection_modified!A857)), Index!$C$8:$C$58, ""))</f>
        <v/>
      </c>
      <c r="M857" t="str" cm="1">
        <f t="array" ref="M857">_xlfn.TEXTJOIN(", ", TRUE, IFERROR(VLOOKUP(_xlfn.TEXTSPLIT(L857, ", "), Index!$C$8:$D$58, 2, FALSE), ""))</f>
        <v/>
      </c>
      <c r="N857" t="e" cm="1" vm="1">
        <f t="array" ref="N857">_xlfn.TEXTJOIN(", ", TRUE, _xlfn.UNIQUE(_xlfn.FILTERXML("&lt;t&gt;&lt;s&gt;" &amp; SUBSTITUTE(_xlfn.TEXTJOIN(", ", TRUE, _xlfn.UNIQUE(_xlfn._xlws.FILTER(IFERROR(VLOOKUP(LEFT(_xlfn.TEXTSPLIT(L857, ", "), FIND("-", _xlfn.TEXTSPLIT(L857, ", ")) - 1), Index!$F$8:$G$13, 2, FALSE), ""), IFERROR(VLOOKUP(LEFT(_xlfn.TEXTSPLIT(L857, ", "), FIND("-", _xlfn.TEXTSPLIT(L857, ", ")) - 1), Index!$F$8:$G$13, 2, FALSE), "") &lt;&gt; ""))), ", ", "&lt;/s&gt;&lt;s&gt;") &amp; "&lt;/s&gt;&lt;/t&gt;", "//s[normalize-space()]")))</f>
        <v>#VALUE!</v>
      </c>
      <c r="O857" t="str" cm="1">
        <f t="array" ref="O857">IFERROR(INDEX(Index!$C$8:$C$58, MATCH(TRUE, ISNUMBER(SEARCH(Index!$C$8:$C$58, Articles_collection_modified!A857)), 0)), "")</f>
        <v/>
      </c>
      <c r="P857" t="str">
        <f>IFERROR(VLOOKUP(LEFT(O857, FIND("-", O857)-1), Index!$F$8:$G$13, 2, FALSE), "Not Found")</f>
        <v>Not Found</v>
      </c>
      <c r="Q857" t="str">
        <f>IFERROR(VLOOKUP(O857, Index!$C$8:$D$58, 2, FALSE), "Not Found")</f>
        <v>Not Found</v>
      </c>
    </row>
    <row r="858" spans="1:17" x14ac:dyDescent="0.3">
      <c r="A858" t="str">
        <f>LEFT(Articles_collection_modified!A858, FIND(",", Articles_collection_modified!A858) - 1)</f>
        <v>Future Sensor Market Growth Will Benefit from New Technology and Applications</v>
      </c>
      <c r="B858" t="str">
        <f>MID(Articles_collection_modified!A858, FIND(",", Articles_collection_modified!A858) + 1, FIND(",", Articles_collection_modified!A858, FIND(",", Articles_collection_modified!A858) + 1) - FIND(",", Articles_collection_modified!A858) - 1)</f>
        <v>https://www.powermotiontech.com/sensors-software/article/55250876/future-sensor-market-growth-will-benefit-from-new-technology-and-applications</v>
      </c>
      <c r="C858" t="str">
        <f>IF(ISNUMBER(FIND(", vol",Articles_collection_modified!A858)), MID(Articles_collection_modified!A858, FIND(", vol", Articles_collection_modified!A858) + 5, FIND(",", Articles_collection_modified!A858, FIND(", vol", Articles_collection_modified!A858) + 5) - FIND(", vol", Articles_collection_modified!A858) - 5), MID(Articles_collection_modified!A858, FIND(",vol", Articles_collection_modified!A858) + 4, FIND(",", Articles_collection_modified!A858, FIND(",vol", Articles_collection_modified!A858) + 4) - FIND(",vol",Articles_collection_modified!A858) - 4))</f>
        <v>7</v>
      </c>
      <c r="D858" t="str">
        <f>IF(ISNUMBER(FIND(", 20", Articles_collection_modified!A858)), MID(Articles_collection_modified!A858, FIND(", 20", Articles_collection_modified!A858) + 2, FIND(",", Articles_collection_modified!A858, FIND(", 20", Articles_collection_modified!A858) + 2) - FIND(", 20", Articles_collection_modified!A858) - 2), MID(Articles_collection_modified!A858, FIND(",20", Articles_collection_modified!A858) + 1, FIND(",", Articles_collection_modified!A858, FIND(",20", Articles_collection_modified!A858) + 1) - FIND(",20", Articles_collection_modified!A858) - 1))</f>
        <v>2025-w02</v>
      </c>
      <c r="E858" t="str">
        <f t="shared" si="28"/>
        <v>2025</v>
      </c>
      <c r="F858" t="str">
        <f t="shared" si="29"/>
        <v>02</v>
      </c>
      <c r="G858" t="str" cm="1">
        <f t="array" ref="G858">_xlfn.TEXTJOIN(", ", TRUE, IF(ISNUMBER(SEARCH(Index!$A$8:$A$22, Articles_collection_modified!A858)), Index!$A$8:$A$22, ""))</f>
        <v>Sensors</v>
      </c>
      <c r="H858" t="str" cm="1">
        <f t="array" ref="H858">IFERROR(INDEX(Index!$A$8:$A$22, MATCH(TRUE, ISNUMBER(SEARCH(Index!$A$8:$A$22, Articles_collection_modified!A858)), 0)), "")</f>
        <v>Sensors</v>
      </c>
      <c r="I858" t="str" cm="1">
        <f t="array" ref="I858">IFERROR(INDEX(Index!$A$3:$A$5, MATCH(TRUE, ISNUMBER(SEARCH(Index!$A$3:$A$5, Articles_collection_modified!A858)), 0)), "")</f>
        <v>Technology</v>
      </c>
      <c r="J858" t="str" cm="1">
        <f t="array" ref="J858">IFERROR(INDEX(Index!$A$25:$A$69, MATCH(TRUE, ISNUMBER(SEARCH(Index!$A$25:$A$69, Articles_collection_modified!A858)), 0)), "")</f>
        <v>market development</v>
      </c>
      <c r="K858" t="str" cm="1">
        <f t="array" ref="K858">IFERROR(INDEX(Index!$C$3:$C$5, MATCH(TRUE, ISNUMBER(SEARCH(Index!$C$3:$C$5, Articles_collection_modified!A858)), 0)), "")</f>
        <v>H1</v>
      </c>
      <c r="L858" t="str" cm="1">
        <f t="array" ref="L858">_xlfn.TEXTJOIN(", ", TRUE, IF(ISNUMBER(SEARCH(Index!$C$8:$C$58, Articles_collection_modified!A858)), Index!$C$8:$C$58, ""))</f>
        <v/>
      </c>
      <c r="M858" t="str" cm="1">
        <f t="array" ref="M858">_xlfn.TEXTJOIN(", ", TRUE, IFERROR(VLOOKUP(_xlfn.TEXTSPLIT(L858, ", "), Index!$C$8:$D$58, 2, FALSE), ""))</f>
        <v/>
      </c>
      <c r="N858" t="e" cm="1" vm="1">
        <f t="array" ref="N858">_xlfn.TEXTJOIN(", ", TRUE, _xlfn.UNIQUE(_xlfn.FILTERXML("&lt;t&gt;&lt;s&gt;" &amp; SUBSTITUTE(_xlfn.TEXTJOIN(", ", TRUE, _xlfn.UNIQUE(_xlfn._xlws.FILTER(IFERROR(VLOOKUP(LEFT(_xlfn.TEXTSPLIT(L858, ", "), FIND("-", _xlfn.TEXTSPLIT(L858, ", ")) - 1), Index!$F$8:$G$13, 2, FALSE), ""), IFERROR(VLOOKUP(LEFT(_xlfn.TEXTSPLIT(L858, ", "), FIND("-", _xlfn.TEXTSPLIT(L858, ", ")) - 1), Index!$F$8:$G$13, 2, FALSE), "") &lt;&gt; ""))), ", ", "&lt;/s&gt;&lt;s&gt;") &amp; "&lt;/s&gt;&lt;/t&gt;", "//s[normalize-space()]")))</f>
        <v>#VALUE!</v>
      </c>
      <c r="O858" t="str" cm="1">
        <f t="array" ref="O858">IFERROR(INDEX(Index!$C$8:$C$58, MATCH(TRUE, ISNUMBER(SEARCH(Index!$C$8:$C$58, Articles_collection_modified!A858)), 0)), "")</f>
        <v/>
      </c>
      <c r="P858" t="str">
        <f>IFERROR(VLOOKUP(LEFT(O858, FIND("-", O858)-1), Index!$F$8:$G$13, 2, FALSE), "Not Found")</f>
        <v>Not Found</v>
      </c>
      <c r="Q858" t="str">
        <f>IFERROR(VLOOKUP(O858, Index!$C$8:$D$58, 2, FALSE), "Not Found")</f>
        <v>Not Found</v>
      </c>
    </row>
    <row r="859" spans="1:17" x14ac:dyDescent="0.3">
      <c r="A859" t="str">
        <f>LEFT(Articles_collection_modified!A859, FIND(",", Articles_collection_modified!A859) - 1)</f>
        <v>Hydraulic cylinders set standards for the future of construction machinery: lightweight sensors and sustainability - Fluid Power Journal</v>
      </c>
      <c r="B859" t="str">
        <f>MID(Articles_collection_modified!A859, FIND(",", Articles_collection_modified!A859) + 1, FIND(",", Articles_collection_modified!A859, FIND(",", Articles_collection_modified!A859) + 1) - FIND(",", Articles_collection_modified!A859) - 1)</f>
        <v>https://fluidpowerjournal.com/hydraulic-cylinders-set-standards-for-the-future-of-construction-machinery-lightweight-sensors-and-sustainability/</v>
      </c>
      <c r="C859" t="str">
        <f>IF(ISNUMBER(FIND(", vol",Articles_collection_modified!A859)), MID(Articles_collection_modified!A859, FIND(", vol", Articles_collection_modified!A859) + 5, FIND(",", Articles_collection_modified!A859, FIND(", vol", Articles_collection_modified!A859) + 5) - FIND(", vol", Articles_collection_modified!A859) - 5), MID(Articles_collection_modified!A859, FIND(",vol", Articles_collection_modified!A859) + 4, FIND(",", Articles_collection_modified!A859, FIND(",vol", Articles_collection_modified!A859) + 4) - FIND(",vol",Articles_collection_modified!A859) - 4))</f>
        <v>7</v>
      </c>
      <c r="D859" t="str">
        <f>IF(ISNUMBER(FIND(", 20", Articles_collection_modified!A859)), MID(Articles_collection_modified!A859, FIND(", 20", Articles_collection_modified!A859) + 2, FIND(",", Articles_collection_modified!A859, FIND(", 20", Articles_collection_modified!A859) + 2) - FIND(", 20", Articles_collection_modified!A859) - 2), MID(Articles_collection_modified!A859, FIND(",20", Articles_collection_modified!A859) + 1, FIND(",", Articles_collection_modified!A859, FIND(",20", Articles_collection_modified!A859) + 1) - FIND(",20", Articles_collection_modified!A859) - 1))</f>
        <v>2024-w51</v>
      </c>
      <c r="E859" t="str">
        <f t="shared" si="28"/>
        <v>2024</v>
      </c>
      <c r="F859" t="str">
        <f t="shared" si="29"/>
        <v>51</v>
      </c>
      <c r="G859" t="str" cm="1">
        <f t="array" ref="G859">_xlfn.TEXTJOIN(", ", TRUE, IF(ISNUMBER(SEARCH(Index!$A$8:$A$22, Articles_collection_modified!A859)), Index!$A$8:$A$22, ""))</f>
        <v>Hydraulics, Sensors, Sustainability</v>
      </c>
      <c r="H859" t="str" cm="1">
        <f t="array" ref="H859">IFERROR(INDEX(Index!$A$8:$A$22, MATCH(TRUE, ISNUMBER(SEARCH(Index!$A$8:$A$22, Articles_collection_modified!A859)), 0)), "")</f>
        <v>Hydraulics</v>
      </c>
      <c r="I859" t="str" cm="1">
        <f t="array" ref="I859">IFERROR(INDEX(Index!$A$3:$A$5, MATCH(TRUE, ISNUMBER(SEARCH(Index!$A$3:$A$5, Articles_collection_modified!A859)), 0)), "")</f>
        <v>SEEP</v>
      </c>
      <c r="J859" t="str" cm="1">
        <f t="array" ref="J859">IFERROR(INDEX(Index!$A$25:$A$69, MATCH(TRUE, ISNUMBER(SEARCH(Index!$A$25:$A$69, Articles_collection_modified!A859)), 0)), "")</f>
        <v>market development</v>
      </c>
      <c r="K859" t="str" cm="1">
        <f t="array" ref="K859">IFERROR(INDEX(Index!$C$3:$C$5, MATCH(TRUE, ISNUMBER(SEARCH(Index!$C$3:$C$5, Articles_collection_modified!A859)), 0)), "")</f>
        <v>H2</v>
      </c>
      <c r="L859" t="str" cm="1">
        <f t="array" ref="L859">_xlfn.TEXTJOIN(", ", TRUE, IF(ISNUMBER(SEARCH(Index!$C$8:$C$58, Articles_collection_modified!A859)), Index!$C$8:$C$58, ""))</f>
        <v/>
      </c>
      <c r="M859" t="str" cm="1">
        <f t="array" ref="M859">_xlfn.TEXTJOIN(", ", TRUE, IFERROR(VLOOKUP(_xlfn.TEXTSPLIT(L859, ", "), Index!$C$8:$D$58, 2, FALSE), ""))</f>
        <v/>
      </c>
      <c r="N859" t="e" cm="1" vm="1">
        <f t="array" ref="N859">_xlfn.TEXTJOIN(", ", TRUE, _xlfn.UNIQUE(_xlfn.FILTERXML("&lt;t&gt;&lt;s&gt;" &amp; SUBSTITUTE(_xlfn.TEXTJOIN(", ", TRUE, _xlfn.UNIQUE(_xlfn._xlws.FILTER(IFERROR(VLOOKUP(LEFT(_xlfn.TEXTSPLIT(L859, ", "), FIND("-", _xlfn.TEXTSPLIT(L859, ", ")) - 1), Index!$F$8:$G$13, 2, FALSE), ""), IFERROR(VLOOKUP(LEFT(_xlfn.TEXTSPLIT(L859, ", "), FIND("-", _xlfn.TEXTSPLIT(L859, ", ")) - 1), Index!$F$8:$G$13, 2, FALSE), "") &lt;&gt; ""))), ", ", "&lt;/s&gt;&lt;s&gt;") &amp; "&lt;/s&gt;&lt;/t&gt;", "//s[normalize-space()]")))</f>
        <v>#VALUE!</v>
      </c>
      <c r="O859" t="str" cm="1">
        <f t="array" ref="O859">IFERROR(INDEX(Index!$C$8:$C$58, MATCH(TRUE, ISNUMBER(SEARCH(Index!$C$8:$C$58, Articles_collection_modified!A859)), 0)), "")</f>
        <v/>
      </c>
      <c r="P859" t="str">
        <f>IFERROR(VLOOKUP(LEFT(O859, FIND("-", O859)-1), Index!$F$8:$G$13, 2, FALSE), "Not Found")</f>
        <v>Not Found</v>
      </c>
      <c r="Q859" t="str">
        <f>IFERROR(VLOOKUP(O859, Index!$C$8:$D$58, 2, FALSE), "Not Found")</f>
        <v>Not Found</v>
      </c>
    </row>
    <row r="860" spans="1:17" x14ac:dyDescent="0.3">
      <c r="A860" t="str">
        <f>LEFT(Articles_collection_modified!A860, FIND(",", Articles_collection_modified!A860) - 1)</f>
        <v>Electrification in Mobile Hydraulic Systems - Fluid Power Journal</v>
      </c>
      <c r="B860" t="str">
        <f>MID(Articles_collection_modified!A860, FIND(",", Articles_collection_modified!A860) + 1, FIND(",", Articles_collection_modified!A860, FIND(",", Articles_collection_modified!A860) + 1) - FIND(",", Articles_collection_modified!A860) - 1)</f>
        <v>https://fluidpowerjournal.com/electrification-in-mobile-hydraulic-systems/</v>
      </c>
      <c r="C860" t="str">
        <f>IF(ISNUMBER(FIND(", vol",Articles_collection_modified!A860)), MID(Articles_collection_modified!A860, FIND(", vol", Articles_collection_modified!A860) + 5, FIND(",", Articles_collection_modified!A860, FIND(", vol", Articles_collection_modified!A860) + 5) - FIND(", vol", Articles_collection_modified!A860) - 5), MID(Articles_collection_modified!A860, FIND(",vol", Articles_collection_modified!A860) + 4, FIND(",", Articles_collection_modified!A860, FIND(",vol", Articles_collection_modified!A860) + 4) - FIND(",vol",Articles_collection_modified!A860) - 4))</f>
        <v>7</v>
      </c>
      <c r="D860" t="str">
        <f>IF(ISNUMBER(FIND(", 20", Articles_collection_modified!A860)), MID(Articles_collection_modified!A860, FIND(", 20", Articles_collection_modified!A860) + 2, FIND(",", Articles_collection_modified!A860, FIND(", 20", Articles_collection_modified!A860) + 2) - FIND(", 20", Articles_collection_modified!A860) - 2), MID(Articles_collection_modified!A860, FIND(",20", Articles_collection_modified!A860) + 1, FIND(",", Articles_collection_modified!A860, FIND(",20", Articles_collection_modified!A860) + 1) - FIND(",20", Articles_collection_modified!A860) - 1))</f>
        <v>2024-w52</v>
      </c>
      <c r="E860" t="str">
        <f t="shared" si="28"/>
        <v>2024</v>
      </c>
      <c r="F860" t="str">
        <f t="shared" si="29"/>
        <v>52</v>
      </c>
      <c r="G860" t="str" cm="1">
        <f t="array" ref="G860">_xlfn.TEXTJOIN(", ", TRUE, IF(ISNUMBER(SEARCH(Index!$A$8:$A$22, Articles_collection_modified!A860)), Index!$A$8:$A$22, ""))</f>
        <v>Electrification, Mobile</v>
      </c>
      <c r="H860" t="str" cm="1">
        <f t="array" ref="H860">IFERROR(INDEX(Index!$A$8:$A$22, MATCH(TRUE, ISNUMBER(SEARCH(Index!$A$8:$A$22, Articles_collection_modified!A860)), 0)), "")</f>
        <v>Electrification</v>
      </c>
      <c r="I860" t="str" cm="1">
        <f t="array" ref="I860">IFERROR(INDEX(Index!$A$3:$A$5, MATCH(TRUE, ISNUMBER(SEARCH(Index!$A$3:$A$5, Articles_collection_modified!A860)), 0)), "")</f>
        <v>Technology</v>
      </c>
      <c r="J860" t="str" cm="1">
        <f t="array" ref="J860">IFERROR(INDEX(Index!$A$25:$A$69, MATCH(TRUE, ISNUMBER(SEARCH(Index!$A$25:$A$69, Articles_collection_modified!A860)), 0)), "")</f>
        <v>System</v>
      </c>
      <c r="K860" t="str" cm="1">
        <f t="array" ref="K860">IFERROR(INDEX(Index!$C$3:$C$5, MATCH(TRUE, ISNUMBER(SEARCH(Index!$C$3:$C$5, Articles_collection_modified!A860)), 0)), "")</f>
        <v>H2</v>
      </c>
      <c r="L860" t="str" cm="1">
        <f t="array" ref="L860">_xlfn.TEXTJOIN(", ", TRUE, IF(ISNUMBER(SEARCH(Index!$C$8:$C$58, Articles_collection_modified!A860)), Index!$C$8:$C$58, ""))</f>
        <v>ES-2</v>
      </c>
      <c r="M860" t="str" cm="1">
        <f t="array" ref="M860">_xlfn.TEXTJOIN(", ", TRUE, IFERROR(VLOOKUP(_xlfn.TEXTSPLIT(L860, ", "), Index!$C$8:$D$58, 2, FALSE), ""))</f>
        <v>Enhanced Emission Policy</v>
      </c>
      <c r="N860" t="str" cm="1">
        <f t="array" ref="N860">_xlfn.TEXTJOIN(", ", TRUE, _xlfn.UNIQUE(_xlfn.FILTERXML("&lt;t&gt;&lt;s&gt;" &amp; SUBSTITUTE(_xlfn.TEXTJOIN(", ", TRUE, _xlfn.UNIQUE(_xlfn._xlws.FILTER(IFERROR(VLOOKUP(LEFT(_xlfn.TEXTSPLIT(L860, ", "), FIND("-", _xlfn.TEXTSPLIT(L860, ", ")) - 1), Index!$F$8:$G$13, 2, FALSE), ""), IFERROR(VLOOKUP(LEFT(_xlfn.TEXTSPLIT(L860, ", "), FIND("-", _xlfn.TEXTSPLIT(L860, ", ")) - 1), Index!$F$8:$G$13, 2, FALSE), "") &lt;&gt; ""))), ", ", "&lt;/s&gt;&lt;s&gt;") &amp; "&lt;/s&gt;&lt;/t&gt;", "//s[normalize-space()]")))</f>
        <v>Ecological Sustainability</v>
      </c>
      <c r="O860" t="str" cm="1">
        <f t="array" ref="O860">IFERROR(INDEX(Index!$C$8:$C$58, MATCH(TRUE, ISNUMBER(SEARCH(Index!$C$8:$C$58, Articles_collection_modified!A860)), 0)), "")</f>
        <v>ES-2</v>
      </c>
      <c r="P860" t="str">
        <f>IFERROR(VLOOKUP(LEFT(O860, FIND("-", O860)-1), Index!$F$8:$G$13, 2, FALSE), "Not Found")</f>
        <v>Ecological Sustainability</v>
      </c>
      <c r="Q860" t="str">
        <f>IFERROR(VLOOKUP(O860, Index!$C$8:$D$58, 2, FALSE), "Not Found")</f>
        <v>Enhanced Emission Policy</v>
      </c>
    </row>
    <row r="861" spans="1:17" x14ac:dyDescent="0.3">
      <c r="A861" t="str">
        <f>LEFT(Articles_collection_modified!A861, FIND(",", Articles_collection_modified!A861) - 1)</f>
        <v>CATL unveils battery packs for battery swapping - electrive.com</v>
      </c>
      <c r="B861" t="str">
        <f>MID(Articles_collection_modified!A861, FIND(",", Articles_collection_modified!A861) + 1, FIND(",", Articles_collection_modified!A861, FIND(",", Articles_collection_modified!A861) + 1) - FIND(",", Articles_collection_modified!A861) - 1)</f>
        <v>https://www.electrive.com/2024/12/19/catl-unveils-battery-packs-for-battery-swapping/</v>
      </c>
      <c r="C861" t="str">
        <f>IF(ISNUMBER(FIND(", vol",Articles_collection_modified!A861)), MID(Articles_collection_modified!A861, FIND(", vol", Articles_collection_modified!A861) + 5, FIND(",", Articles_collection_modified!A861, FIND(", vol", Articles_collection_modified!A861) + 5) - FIND(", vol", Articles_collection_modified!A861) - 5), MID(Articles_collection_modified!A861, FIND(",vol", Articles_collection_modified!A861) + 4, FIND(",", Articles_collection_modified!A861, FIND(",vol", Articles_collection_modified!A861) + 4) - FIND(",vol",Articles_collection_modified!A861) - 4))</f>
        <v>7</v>
      </c>
      <c r="D861" t="str">
        <f>IF(ISNUMBER(FIND(", 20", Articles_collection_modified!A861)), MID(Articles_collection_modified!A861, FIND(", 20", Articles_collection_modified!A861) + 2, FIND(",", Articles_collection_modified!A861, FIND(", 20", Articles_collection_modified!A861) + 2) - FIND(", 20", Articles_collection_modified!A861) - 2), MID(Articles_collection_modified!A861, FIND(",20", Articles_collection_modified!A861) + 1, FIND(",", Articles_collection_modified!A861, FIND(",20", Articles_collection_modified!A861) + 1) - FIND(",20", Articles_collection_modified!A861) - 1))</f>
        <v>2024-w51</v>
      </c>
      <c r="E861" t="str">
        <f t="shared" si="28"/>
        <v>2024</v>
      </c>
      <c r="F861" t="str">
        <f t="shared" si="29"/>
        <v>51</v>
      </c>
      <c r="G861" t="str" cm="1">
        <f t="array" ref="G861">_xlfn.TEXTJOIN(", ", TRUE, IF(ISNUMBER(SEARCH(Index!$A$8:$A$22, Articles_collection_modified!A861)), Index!$A$8:$A$22, ""))</f>
        <v>Battery</v>
      </c>
      <c r="H861" t="str" cm="1">
        <f t="array" ref="H861">IFERROR(INDEX(Index!$A$8:$A$22, MATCH(TRUE, ISNUMBER(SEARCH(Index!$A$8:$A$22, Articles_collection_modified!A861)), 0)), "")</f>
        <v>Battery</v>
      </c>
      <c r="I861" t="str" cm="1">
        <f t="array" ref="I861">IFERROR(INDEX(Index!$A$3:$A$5, MATCH(TRUE, ISNUMBER(SEARCH(Index!$A$3:$A$5, Articles_collection_modified!A861)), 0)), "")</f>
        <v>SEEP</v>
      </c>
      <c r="J861" t="str" cm="1">
        <f t="array" ref="J861">IFERROR(INDEX(Index!$A$25:$A$69, MATCH(TRUE, ISNUMBER(SEARCH(Index!$A$25:$A$69, Articles_collection_modified!A861)), 0)), "")</f>
        <v>market development</v>
      </c>
      <c r="K861" t="str" cm="1">
        <f t="array" ref="K861">IFERROR(INDEX(Index!$C$3:$C$5, MATCH(TRUE, ISNUMBER(SEARCH(Index!$C$3:$C$5, Articles_collection_modified!A861)), 0)), "")</f>
        <v>H2</v>
      </c>
      <c r="L861" t="str" cm="1">
        <f t="array" ref="L861">_xlfn.TEXTJOIN(", ", TRUE, IF(ISNUMBER(SEARCH(Index!$C$8:$C$58, Articles_collection_modified!A861)), Index!$C$8:$C$58, ""))</f>
        <v>ES-2</v>
      </c>
      <c r="M861" t="str" cm="1">
        <f t="array" ref="M861">_xlfn.TEXTJOIN(", ", TRUE, IFERROR(VLOOKUP(_xlfn.TEXTSPLIT(L861, ", "), Index!$C$8:$D$58, 2, FALSE), ""))</f>
        <v>Enhanced Emission Policy</v>
      </c>
      <c r="N861" t="str" cm="1">
        <f t="array" ref="N861">_xlfn.TEXTJOIN(", ", TRUE, _xlfn.UNIQUE(_xlfn.FILTERXML("&lt;t&gt;&lt;s&gt;" &amp; SUBSTITUTE(_xlfn.TEXTJOIN(", ", TRUE, _xlfn.UNIQUE(_xlfn._xlws.FILTER(IFERROR(VLOOKUP(LEFT(_xlfn.TEXTSPLIT(L861, ", "), FIND("-", _xlfn.TEXTSPLIT(L861, ", ")) - 1), Index!$F$8:$G$13, 2, FALSE), ""), IFERROR(VLOOKUP(LEFT(_xlfn.TEXTSPLIT(L861, ", "), FIND("-", _xlfn.TEXTSPLIT(L861, ", ")) - 1), Index!$F$8:$G$13, 2, FALSE), "") &lt;&gt; ""))), ", ", "&lt;/s&gt;&lt;s&gt;") &amp; "&lt;/s&gt;&lt;/t&gt;", "//s[normalize-space()]")))</f>
        <v>Ecological Sustainability</v>
      </c>
      <c r="O861" t="str" cm="1">
        <f t="array" ref="O861">IFERROR(INDEX(Index!$C$8:$C$58, MATCH(TRUE, ISNUMBER(SEARCH(Index!$C$8:$C$58, Articles_collection_modified!A861)), 0)), "")</f>
        <v>ES-2</v>
      </c>
      <c r="P861" t="str">
        <f>IFERROR(VLOOKUP(LEFT(O861, FIND("-", O861)-1), Index!$F$8:$G$13, 2, FALSE), "Not Found")</f>
        <v>Ecological Sustainability</v>
      </c>
      <c r="Q861" t="str">
        <f>IFERROR(VLOOKUP(O861, Index!$C$8:$D$58, 2, FALSE), "Not Found")</f>
        <v>Enhanced Emission Policy</v>
      </c>
    </row>
    <row r="862" spans="1:17" x14ac:dyDescent="0.3">
      <c r="A862" t="str">
        <f>LEFT(Articles_collection_modified!A862, FIND(",", Articles_collection_modified!A862) - 1)</f>
        <v>Funding for battery recycling plant from ABTC - electrive.com</v>
      </c>
      <c r="B862" t="str">
        <f>MID(Articles_collection_modified!A862, FIND(",", Articles_collection_modified!A862) + 1, FIND(",", Articles_collection_modified!A862, FIND(",", Articles_collection_modified!A862) + 1) - FIND(",", Articles_collection_modified!A862) - 1)</f>
        <v>https://www.electrive.com/2024/12/20/funding-for-battery-recycling-plant-from-abtc/</v>
      </c>
      <c r="C862" t="str">
        <f>IF(ISNUMBER(FIND(", vol",Articles_collection_modified!A862)), MID(Articles_collection_modified!A862, FIND(", vol", Articles_collection_modified!A862) + 5, FIND(",", Articles_collection_modified!A862, FIND(", vol", Articles_collection_modified!A862) + 5) - FIND(", vol", Articles_collection_modified!A862) - 5), MID(Articles_collection_modified!A862, FIND(",vol", Articles_collection_modified!A862) + 4, FIND(",", Articles_collection_modified!A862, FIND(",vol", Articles_collection_modified!A862) + 4) - FIND(",vol",Articles_collection_modified!A862) - 4))</f>
        <v>7</v>
      </c>
      <c r="D862" t="str">
        <f>IF(ISNUMBER(FIND(", 20", Articles_collection_modified!A862)), MID(Articles_collection_modified!A862, FIND(", 20", Articles_collection_modified!A862) + 2, FIND(",", Articles_collection_modified!A862, FIND(", 20", Articles_collection_modified!A862) + 2) - FIND(", 20", Articles_collection_modified!A862) - 2), MID(Articles_collection_modified!A862, FIND(",20", Articles_collection_modified!A862) + 1, FIND(",", Articles_collection_modified!A862, FIND(",20", Articles_collection_modified!A862) + 1) - FIND(",20", Articles_collection_modified!A862) - 1))</f>
        <v>2024-w51</v>
      </c>
      <c r="E862" t="str">
        <f t="shared" si="28"/>
        <v>2024</v>
      </c>
      <c r="F862" t="str">
        <f t="shared" si="29"/>
        <v>51</v>
      </c>
      <c r="G862" t="str" cm="1">
        <f t="array" ref="G862">_xlfn.TEXTJOIN(", ", TRUE, IF(ISNUMBER(SEARCH(Index!$A$8:$A$22, Articles_collection_modified!A862)), Index!$A$8:$A$22, ""))</f>
        <v>Battery</v>
      </c>
      <c r="H862" t="str" cm="1">
        <f t="array" ref="H862">IFERROR(INDEX(Index!$A$8:$A$22, MATCH(TRUE, ISNUMBER(SEARCH(Index!$A$8:$A$22, Articles_collection_modified!A862)), 0)), "")</f>
        <v>Battery</v>
      </c>
      <c r="I862" t="str" cm="1">
        <f t="array" ref="I862">IFERROR(INDEX(Index!$A$3:$A$5, MATCH(TRUE, ISNUMBER(SEARCH(Index!$A$3:$A$5, Articles_collection_modified!A862)), 0)), "")</f>
        <v>SEEP</v>
      </c>
      <c r="J862" t="str" cm="1">
        <f t="array" ref="J862">IFERROR(INDEX(Index!$A$25:$A$69, MATCH(TRUE, ISNUMBER(SEARCH(Index!$A$25:$A$69, Articles_collection_modified!A862)), 0)), "")</f>
        <v>funding</v>
      </c>
      <c r="K862" t="str" cm="1">
        <f t="array" ref="K862">IFERROR(INDEX(Index!$C$3:$C$5, MATCH(TRUE, ISNUMBER(SEARCH(Index!$C$3:$C$5, Articles_collection_modified!A862)), 0)), "")</f>
        <v>H2</v>
      </c>
      <c r="L862" t="str" cm="1">
        <f t="array" ref="L862">_xlfn.TEXTJOIN(", ", TRUE, IF(ISNUMBER(SEARCH(Index!$C$8:$C$58, Articles_collection_modified!A862)), Index!$C$8:$C$58, ""))</f>
        <v>ES-2, ES-4</v>
      </c>
      <c r="M862" t="str" cm="1">
        <f t="array" ref="M862">_xlfn.TEXTJOIN(", ", TRUE, IFERROR(VLOOKUP(_xlfn.TEXTSPLIT(L862, ", "), Index!$C$8:$D$58, 2, FALSE), ""))</f>
        <v>Enhanced Emission Policy, Circular Economy</v>
      </c>
      <c r="N862" t="str" cm="1">
        <f t="array" ref="N862">_xlfn.TEXTJOIN(", ", TRUE, _xlfn.UNIQUE(_xlfn.FILTERXML("&lt;t&gt;&lt;s&gt;" &amp; SUBSTITUTE(_xlfn.TEXTJOIN(", ", TRUE, _xlfn.UNIQUE(_xlfn._xlws.FILTER(IFERROR(VLOOKUP(LEFT(_xlfn.TEXTSPLIT(L862, ", "), FIND("-", _xlfn.TEXTSPLIT(L862, ", ")) - 1), Index!$F$8:$G$13, 2, FALSE), ""), IFERROR(VLOOKUP(LEFT(_xlfn.TEXTSPLIT(L862, ", "), FIND("-", _xlfn.TEXTSPLIT(L862, ", ")) - 1), Index!$F$8:$G$13, 2, FALSE), "") &lt;&gt; ""))), ", ", "&lt;/s&gt;&lt;s&gt;") &amp; "&lt;/s&gt;&lt;/t&gt;", "//s[normalize-space()]")))</f>
        <v>Ecological Sustainability</v>
      </c>
      <c r="O862" t="str" cm="1">
        <f t="array" ref="O862">IFERROR(INDEX(Index!$C$8:$C$58, MATCH(TRUE, ISNUMBER(SEARCH(Index!$C$8:$C$58, Articles_collection_modified!A862)), 0)), "")</f>
        <v>ES-2</v>
      </c>
      <c r="P862" t="str">
        <f>IFERROR(VLOOKUP(LEFT(O862, FIND("-", O862)-1), Index!$F$8:$G$13, 2, FALSE), "Not Found")</f>
        <v>Ecological Sustainability</v>
      </c>
      <c r="Q862" t="str">
        <f>IFERROR(VLOOKUP(O862, Index!$C$8:$D$58, 2, FALSE), "Not Found")</f>
        <v>Enhanced Emission Policy</v>
      </c>
    </row>
    <row r="863" spans="1:17" x14ac:dyDescent="0.3">
      <c r="A863" t="str">
        <f>LEFT(Articles_collection_modified!A863, FIND(",", Articles_collection_modified!A863) - 1)</f>
        <v>Dutch working on aircraft propulsion with liquid hydrogen - electrive.com</v>
      </c>
      <c r="B863" t="str">
        <f>MID(Articles_collection_modified!A863, FIND(",", Articles_collection_modified!A863) + 1, FIND(",", Articles_collection_modified!A863, FIND(",", Articles_collection_modified!A863) + 1) - FIND(",", Articles_collection_modified!A863) - 1)</f>
        <v>https://www.electrive.com/2024/12/21/dutch-working-on-aircraft-propulsion-with-liquid-hydrogen/</v>
      </c>
      <c r="C863" t="str">
        <f>IF(ISNUMBER(FIND(", vol",Articles_collection_modified!A863)), MID(Articles_collection_modified!A863, FIND(", vol", Articles_collection_modified!A863) + 5, FIND(",", Articles_collection_modified!A863, FIND(", vol", Articles_collection_modified!A863) + 5) - FIND(", vol", Articles_collection_modified!A863) - 5), MID(Articles_collection_modified!A863, FIND(",vol", Articles_collection_modified!A863) + 4, FIND(",", Articles_collection_modified!A863, FIND(",vol", Articles_collection_modified!A863) + 4) - FIND(",vol",Articles_collection_modified!A863) - 4))</f>
        <v>7</v>
      </c>
      <c r="D863" t="str">
        <f>IF(ISNUMBER(FIND(", 20", Articles_collection_modified!A863)), MID(Articles_collection_modified!A863, FIND(", 20", Articles_collection_modified!A863) + 2, FIND(",", Articles_collection_modified!A863, FIND(", 20", Articles_collection_modified!A863) + 2) - FIND(", 20", Articles_collection_modified!A863) - 2), MID(Articles_collection_modified!A863, FIND(",20", Articles_collection_modified!A863) + 1, FIND(",", Articles_collection_modified!A863, FIND(",20", Articles_collection_modified!A863) + 1) - FIND(",20", Articles_collection_modified!A863) - 1))</f>
        <v>2024-w51</v>
      </c>
      <c r="E863" t="str">
        <f t="shared" si="28"/>
        <v>2024</v>
      </c>
      <c r="F863" t="str">
        <f t="shared" si="29"/>
        <v>51</v>
      </c>
      <c r="G863" t="str" cm="1">
        <f t="array" ref="G863">_xlfn.TEXTJOIN(", ", TRUE, IF(ISNUMBER(SEARCH(Index!$A$8:$A$22, Articles_collection_modified!A863)), Index!$A$8:$A$22, ""))</f>
        <v>aviation &amp; space</v>
      </c>
      <c r="H863" t="str" cm="1">
        <f t="array" ref="H863">IFERROR(INDEX(Index!$A$8:$A$22, MATCH(TRUE, ISNUMBER(SEARCH(Index!$A$8:$A$22, Articles_collection_modified!A863)), 0)), "")</f>
        <v>aviation &amp; space</v>
      </c>
      <c r="I863" t="str" cm="1">
        <f t="array" ref="I863">IFERROR(INDEX(Index!$A$3:$A$5, MATCH(TRUE, ISNUMBER(SEARCH(Index!$A$3:$A$5, Articles_collection_modified!A863)), 0)), "")</f>
        <v>Technology</v>
      </c>
      <c r="J863" t="str" cm="1">
        <f t="array" ref="J863">IFERROR(INDEX(Index!$A$25:$A$69, MATCH(TRUE, ISNUMBER(SEARCH(Index!$A$25:$A$69, Articles_collection_modified!A863)), 0)), "")</f>
        <v>Research</v>
      </c>
      <c r="K863" t="str" cm="1">
        <f t="array" ref="K863">IFERROR(INDEX(Index!$C$3:$C$5, MATCH(TRUE, ISNUMBER(SEARCH(Index!$C$3:$C$5, Articles_collection_modified!A863)), 0)), "")</f>
        <v>H3</v>
      </c>
      <c r="L863" t="str" cm="1">
        <f t="array" ref="L863">_xlfn.TEXTJOIN(", ", TRUE, IF(ISNUMBER(SEARCH(Index!$C$8:$C$58, Articles_collection_modified!A863)), Index!$C$8:$C$58, ""))</f>
        <v>ES-2, NB-1, NB-10</v>
      </c>
      <c r="M863" t="str" cm="1">
        <f t="array" ref="M863">_xlfn.TEXTJOIN(", ", TRUE, IFERROR(VLOOKUP(_xlfn.TEXTSPLIT(L863, ", "), Index!$C$8:$D$58, 2, FALSE), ""))</f>
        <v>Enhanced Emission Policy, Digital Platforms &amp; Marketplaces, Air &amp; Space</v>
      </c>
      <c r="N863" t="str" cm="1">
        <f t="array" ref="N863">_xlfn.TEXTJOIN(", ", TRUE, _xlfn.UNIQUE(_xlfn.FILTERXML("&lt;t&gt;&lt;s&gt;" &amp; SUBSTITUTE(_xlfn.TEXTJOIN(", ", TRUE, _xlfn.UNIQUE(_xlfn._xlws.FILTER(IFERROR(VLOOKUP(LEFT(_xlfn.TEXTSPLIT(L863, ", "), FIND("-", _xlfn.TEXTSPLIT(L863, ", ")) - 1), Index!$F$8:$G$13, 2, FALSE), ""), IFERROR(VLOOKUP(LEFT(_xlfn.TEXTSPLIT(L863, ", "), FIND("-", _xlfn.TEXTSPLIT(L863, ", ")) - 1), Index!$F$8:$G$13, 2, FALSE), "") &lt;&gt; ""))), ", ", "&lt;/s&gt;&lt;s&gt;") &amp; "&lt;/s&gt;&lt;/t&gt;", "//s[normalize-space()]")))</f>
        <v>Ecological Sustainability, New Business</v>
      </c>
      <c r="O863" t="str" cm="1">
        <f t="array" ref="O863">IFERROR(INDEX(Index!$C$8:$C$58, MATCH(TRUE, ISNUMBER(SEARCH(Index!$C$8:$C$58, Articles_collection_modified!A863)), 0)), "")</f>
        <v>ES-2</v>
      </c>
      <c r="P863" t="str">
        <f>IFERROR(VLOOKUP(LEFT(O863, FIND("-", O863)-1), Index!$F$8:$G$13, 2, FALSE), "Not Found")</f>
        <v>Ecological Sustainability</v>
      </c>
      <c r="Q863" t="str">
        <f>IFERROR(VLOOKUP(O863, Index!$C$8:$D$58, 2, FALSE), "Not Found")</f>
        <v>Enhanced Emission Policy</v>
      </c>
    </row>
    <row r="864" spans="1:17" x14ac:dyDescent="0.3">
      <c r="A864" t="str">
        <f>LEFT(Articles_collection_modified!A864, FIND(",", Articles_collection_modified!A864) - 1)</f>
        <v>US Department of Energy funds battery research with $25 million - electrive.com</v>
      </c>
      <c r="B864" t="str">
        <f>MID(Articles_collection_modified!A864, FIND(",", Articles_collection_modified!A864) + 1, FIND(",", Articles_collection_modified!A864, FIND(",", Articles_collection_modified!A864) + 1) - FIND(",", Articles_collection_modified!A864) - 1)</f>
        <v>https://www.electrive.com/2024/12/26/us-department-of-energy-funds-battery-research-with-25-million/</v>
      </c>
      <c r="C864" t="str">
        <f>IF(ISNUMBER(FIND(", vol",Articles_collection_modified!A864)), MID(Articles_collection_modified!A864, FIND(", vol", Articles_collection_modified!A864) + 5, FIND(",", Articles_collection_modified!A864, FIND(", vol", Articles_collection_modified!A864) + 5) - FIND(", vol", Articles_collection_modified!A864) - 5), MID(Articles_collection_modified!A864, FIND(",vol", Articles_collection_modified!A864) + 4, FIND(",", Articles_collection_modified!A864, FIND(",vol", Articles_collection_modified!A864) + 4) - FIND(",vol",Articles_collection_modified!A864) - 4))</f>
        <v>7</v>
      </c>
      <c r="D864" t="str">
        <f>IF(ISNUMBER(FIND(", 20", Articles_collection_modified!A864)), MID(Articles_collection_modified!A864, FIND(", 20", Articles_collection_modified!A864) + 2, FIND(",", Articles_collection_modified!A864, FIND(", 20", Articles_collection_modified!A864) + 2) - FIND(", 20", Articles_collection_modified!A864) - 2), MID(Articles_collection_modified!A864, FIND(",20", Articles_collection_modified!A864) + 1, FIND(",", Articles_collection_modified!A864, FIND(",20", Articles_collection_modified!A864) + 1) - FIND(",20", Articles_collection_modified!A864) - 1))</f>
        <v>2024-w52</v>
      </c>
      <c r="E864" t="str">
        <f t="shared" si="28"/>
        <v>2024</v>
      </c>
      <c r="F864" t="str">
        <f t="shared" si="29"/>
        <v>52</v>
      </c>
      <c r="G864" t="str" cm="1">
        <f t="array" ref="G864">_xlfn.TEXTJOIN(", ", TRUE, IF(ISNUMBER(SEARCH(Index!$A$8:$A$22, Articles_collection_modified!A864)), Index!$A$8:$A$22, ""))</f>
        <v>Battery</v>
      </c>
      <c r="H864" t="str" cm="1">
        <f t="array" ref="H864">IFERROR(INDEX(Index!$A$8:$A$22, MATCH(TRUE, ISNUMBER(SEARCH(Index!$A$8:$A$22, Articles_collection_modified!A864)), 0)), "")</f>
        <v>Battery</v>
      </c>
      <c r="I864" t="str" cm="1">
        <f t="array" ref="I864">IFERROR(INDEX(Index!$A$3:$A$5, MATCH(TRUE, ISNUMBER(SEARCH(Index!$A$3:$A$5, Articles_collection_modified!A864)), 0)), "")</f>
        <v>SEEP</v>
      </c>
      <c r="J864" t="str" cm="1">
        <f t="array" ref="J864">IFERROR(INDEX(Index!$A$25:$A$69, MATCH(TRUE, ISNUMBER(SEARCH(Index!$A$25:$A$69, Articles_collection_modified!A864)), 0)), "")</f>
        <v>investment</v>
      </c>
      <c r="K864" t="str" cm="1">
        <f t="array" ref="K864">IFERROR(INDEX(Index!$C$3:$C$5, MATCH(TRUE, ISNUMBER(SEARCH(Index!$C$3:$C$5, Articles_collection_modified!A864)), 0)), "")</f>
        <v>H3</v>
      </c>
      <c r="L864" t="str" cm="1">
        <f t="array" ref="L864">_xlfn.TEXTJOIN(", ", TRUE, IF(ISNUMBER(SEARCH(Index!$C$8:$C$58, Articles_collection_modified!A864)), Index!$C$8:$C$58, ""))</f>
        <v>ES-2</v>
      </c>
      <c r="M864" t="str" cm="1">
        <f t="array" ref="M864">_xlfn.TEXTJOIN(", ", TRUE, IFERROR(VLOOKUP(_xlfn.TEXTSPLIT(L864, ", "), Index!$C$8:$D$58, 2, FALSE), ""))</f>
        <v>Enhanced Emission Policy</v>
      </c>
      <c r="N864" t="str" cm="1">
        <f t="array" ref="N864">_xlfn.TEXTJOIN(", ", TRUE, _xlfn.UNIQUE(_xlfn.FILTERXML("&lt;t&gt;&lt;s&gt;" &amp; SUBSTITUTE(_xlfn.TEXTJOIN(", ", TRUE, _xlfn.UNIQUE(_xlfn._xlws.FILTER(IFERROR(VLOOKUP(LEFT(_xlfn.TEXTSPLIT(L864, ", "), FIND("-", _xlfn.TEXTSPLIT(L864, ", ")) - 1), Index!$F$8:$G$13, 2, FALSE), ""), IFERROR(VLOOKUP(LEFT(_xlfn.TEXTSPLIT(L864, ", "), FIND("-", _xlfn.TEXTSPLIT(L864, ", ")) - 1), Index!$F$8:$G$13, 2, FALSE), "") &lt;&gt; ""))), ", ", "&lt;/s&gt;&lt;s&gt;") &amp; "&lt;/s&gt;&lt;/t&gt;", "//s[normalize-space()]")))</f>
        <v>Ecological Sustainability</v>
      </c>
      <c r="O864" t="str" cm="1">
        <f t="array" ref="O864">IFERROR(INDEX(Index!$C$8:$C$58, MATCH(TRUE, ISNUMBER(SEARCH(Index!$C$8:$C$58, Articles_collection_modified!A864)), 0)), "")</f>
        <v>ES-2</v>
      </c>
      <c r="P864" t="str">
        <f>IFERROR(VLOOKUP(LEFT(O864, FIND("-", O864)-1), Index!$F$8:$G$13, 2, FALSE), "Not Found")</f>
        <v>Ecological Sustainability</v>
      </c>
      <c r="Q864" t="str">
        <f>IFERROR(VLOOKUP(O864, Index!$C$8:$D$58, 2, FALSE), "Not Found")</f>
        <v>Enhanced Emission Policy</v>
      </c>
    </row>
    <row r="865" spans="1:17" x14ac:dyDescent="0.3">
      <c r="A865" t="str">
        <f>LEFT(Articles_collection_modified!A865, FIND(",", Articles_collection_modified!A865) - 1)</f>
        <v>Xing Mobility partners with Eneos to promote immersion-cooling battery systems - Electric &amp; Hybrid Vehicle Technology International</v>
      </c>
      <c r="B865" t="str">
        <f>MID(Articles_collection_modified!A865, FIND(",", Articles_collection_modified!A865) + 1, FIND(",", Articles_collection_modified!A865, FIND(",", Articles_collection_modified!A865) + 1) - FIND(",", Articles_collection_modified!A865) - 1)</f>
        <v>https://www.electrichybridvehicletechnology.com/news/xing-mobility-partners-with-eneos-to-promote-immersion-cooling-battery-systems.html</v>
      </c>
      <c r="C865" t="str">
        <f>IF(ISNUMBER(FIND(", vol",Articles_collection_modified!A865)), MID(Articles_collection_modified!A865, FIND(", vol", Articles_collection_modified!A865) + 5, FIND(",", Articles_collection_modified!A865, FIND(", vol", Articles_collection_modified!A865) + 5) - FIND(", vol", Articles_collection_modified!A865) - 5), MID(Articles_collection_modified!A865, FIND(",vol", Articles_collection_modified!A865) + 4, FIND(",", Articles_collection_modified!A865, FIND(",vol", Articles_collection_modified!A865) + 4) - FIND(",vol",Articles_collection_modified!A865) - 4))</f>
        <v>7</v>
      </c>
      <c r="D865" t="str">
        <f>IF(ISNUMBER(FIND(", 20", Articles_collection_modified!A865)), MID(Articles_collection_modified!A865, FIND(", 20", Articles_collection_modified!A865) + 2, FIND(",", Articles_collection_modified!A865, FIND(", 20", Articles_collection_modified!A865) + 2) - FIND(", 20", Articles_collection_modified!A865) - 2), MID(Articles_collection_modified!A865, FIND(",20", Articles_collection_modified!A865) + 1, FIND(",", Articles_collection_modified!A865, FIND(",20", Articles_collection_modified!A865) + 1) - FIND(",20", Articles_collection_modified!A865) - 1))</f>
        <v>2025-w02</v>
      </c>
      <c r="E865" t="str">
        <f t="shared" si="28"/>
        <v>2025</v>
      </c>
      <c r="F865" t="str">
        <f t="shared" si="29"/>
        <v>02</v>
      </c>
      <c r="G865" t="str" cm="1">
        <f t="array" ref="G865">_xlfn.TEXTJOIN(", ", TRUE, IF(ISNUMBER(SEARCH(Index!$A$8:$A$22, Articles_collection_modified!A865)), Index!$A$8:$A$22, ""))</f>
        <v>Battery</v>
      </c>
      <c r="H865" t="str" cm="1">
        <f t="array" ref="H865">IFERROR(INDEX(Index!$A$8:$A$22, MATCH(TRUE, ISNUMBER(SEARCH(Index!$A$8:$A$22, Articles_collection_modified!A865)), 0)), "")</f>
        <v>Battery</v>
      </c>
      <c r="I865" t="str" cm="1">
        <f t="array" ref="I865">IFERROR(INDEX(Index!$A$3:$A$5, MATCH(TRUE, ISNUMBER(SEARCH(Index!$A$3:$A$5, Articles_collection_modified!A865)), 0)), "")</f>
        <v>Technology</v>
      </c>
      <c r="J865" t="str" cm="1">
        <f t="array" ref="J865">IFERROR(INDEX(Index!$A$25:$A$69, MATCH(TRUE, ISNUMBER(SEARCH(Index!$A$25:$A$69, Articles_collection_modified!A865)), 0)), "")</f>
        <v>partnership</v>
      </c>
      <c r="K865" t="str" cm="1">
        <f t="array" ref="K865">IFERROR(INDEX(Index!$C$3:$C$5, MATCH(TRUE, ISNUMBER(SEARCH(Index!$C$3:$C$5, Articles_collection_modified!A865)), 0)), "")</f>
        <v>H2</v>
      </c>
      <c r="L865" t="str" cm="1">
        <f t="array" ref="L865">_xlfn.TEXTJOIN(", ", TRUE, IF(ISNUMBER(SEARCH(Index!$C$8:$C$58, Articles_collection_modified!A865)), Index!$C$8:$C$58, ""))</f>
        <v>ES-2</v>
      </c>
      <c r="M865" t="str" cm="1">
        <f t="array" ref="M865">_xlfn.TEXTJOIN(", ", TRUE, IFERROR(VLOOKUP(_xlfn.TEXTSPLIT(L865, ", "), Index!$C$8:$D$58, 2, FALSE), ""))</f>
        <v>Enhanced Emission Policy</v>
      </c>
      <c r="N865" t="str" cm="1">
        <f t="array" ref="N865">_xlfn.TEXTJOIN(", ", TRUE, _xlfn.UNIQUE(_xlfn.FILTERXML("&lt;t&gt;&lt;s&gt;" &amp; SUBSTITUTE(_xlfn.TEXTJOIN(", ", TRUE, _xlfn.UNIQUE(_xlfn._xlws.FILTER(IFERROR(VLOOKUP(LEFT(_xlfn.TEXTSPLIT(L865, ", "), FIND("-", _xlfn.TEXTSPLIT(L865, ", ")) - 1), Index!$F$8:$G$13, 2, FALSE), ""), IFERROR(VLOOKUP(LEFT(_xlfn.TEXTSPLIT(L865, ", "), FIND("-", _xlfn.TEXTSPLIT(L865, ", ")) - 1), Index!$F$8:$G$13, 2, FALSE), "") &lt;&gt; ""))), ", ", "&lt;/s&gt;&lt;s&gt;") &amp; "&lt;/s&gt;&lt;/t&gt;", "//s[normalize-space()]")))</f>
        <v>Ecological Sustainability</v>
      </c>
      <c r="O865" t="str" cm="1">
        <f t="array" ref="O865">IFERROR(INDEX(Index!$C$8:$C$58, MATCH(TRUE, ISNUMBER(SEARCH(Index!$C$8:$C$58, Articles_collection_modified!A865)), 0)), "")</f>
        <v>ES-2</v>
      </c>
      <c r="P865" t="str">
        <f>IFERROR(VLOOKUP(LEFT(O865, FIND("-", O865)-1), Index!$F$8:$G$13, 2, FALSE), "Not Found")</f>
        <v>Ecological Sustainability</v>
      </c>
      <c r="Q865" t="str">
        <f>IFERROR(VLOOKUP(O865, Index!$C$8:$D$58, 2, FALSE), "Not Found")</f>
        <v>Enhanced Emission Policy</v>
      </c>
    </row>
    <row r="866" spans="1:17" x14ac:dyDescent="0.3">
      <c r="A866" t="str">
        <f>LEFT(Articles_collection_modified!A866, FIND(",", Articles_collection_modified!A866) - 1)</f>
        <v>Siemens and Sony claim immersive metaverse â€˜breakthroughâ€™ - Drives&amp;Controls</v>
      </c>
      <c r="B866" t="str">
        <f>MID(Articles_collection_modified!A866, FIND(",", Articles_collection_modified!A866) + 1, FIND(",", Articles_collection_modified!A866, FIND(",", Articles_collection_modified!A866) + 1) - FIND(",", Articles_collection_modified!A866) - 1)</f>
        <v>https://drivesncontrols.com/siemens-and-sony-claim-immersive-metaverse-breakthrough/?utm_source=rss&amp;utm_medium=rss&amp;utm_campaign=siemens-and-sony-claim-immersive-metaverse-breakthrough</v>
      </c>
      <c r="C866" t="str">
        <f>IF(ISNUMBER(FIND(", vol",Articles_collection_modified!A866)), MID(Articles_collection_modified!A866, FIND(", vol", Articles_collection_modified!A866) + 5, FIND(",", Articles_collection_modified!A866, FIND(", vol", Articles_collection_modified!A866) + 5) - FIND(", vol", Articles_collection_modified!A866) - 5), MID(Articles_collection_modified!A866, FIND(",vol", Articles_collection_modified!A866) + 4, FIND(",", Articles_collection_modified!A866, FIND(",vol", Articles_collection_modified!A866) + 4) - FIND(",vol",Articles_collection_modified!A866) - 4))</f>
        <v>7</v>
      </c>
      <c r="D866" t="str">
        <f>IF(ISNUMBER(FIND(", 20", Articles_collection_modified!A866)), MID(Articles_collection_modified!A866, FIND(", 20", Articles_collection_modified!A866) + 2, FIND(",", Articles_collection_modified!A866, FIND(", 20", Articles_collection_modified!A866) + 2) - FIND(", 20", Articles_collection_modified!A866) - 2), MID(Articles_collection_modified!A866, FIND(",20", Articles_collection_modified!A866) + 1, FIND(",", Articles_collection_modified!A866, FIND(",20", Articles_collection_modified!A866) + 1) - FIND(",20", Articles_collection_modified!A866) - 1))</f>
        <v>2025-w02</v>
      </c>
      <c r="E866" t="str">
        <f t="shared" si="28"/>
        <v>2025</v>
      </c>
      <c r="F866" t="str">
        <f t="shared" si="29"/>
        <v>02</v>
      </c>
      <c r="G866" t="str" cm="1">
        <f t="array" ref="G866">_xlfn.TEXTJOIN(", ", TRUE, IF(ISNUMBER(SEARCH(Index!$A$8:$A$22, Articles_collection_modified!A866)), Index!$A$8:$A$22, ""))</f>
        <v>Industrial mfg</v>
      </c>
      <c r="H866" t="str" cm="1">
        <f t="array" ref="H866">IFERROR(INDEX(Index!$A$8:$A$22, MATCH(TRUE, ISNUMBER(SEARCH(Index!$A$8:$A$22, Articles_collection_modified!A866)), 0)), "")</f>
        <v>Industrial mfg</v>
      </c>
      <c r="I866" t="str" cm="1">
        <f t="array" ref="I866">IFERROR(INDEX(Index!$A$3:$A$5, MATCH(TRUE, ISNUMBER(SEARCH(Index!$A$3:$A$5, Articles_collection_modified!A866)), 0)), "")</f>
        <v>SEEP</v>
      </c>
      <c r="J866" t="str" cm="1">
        <f t="array" ref="J866">IFERROR(INDEX(Index!$A$25:$A$69, MATCH(TRUE, ISNUMBER(SEARCH(Index!$A$25:$A$69, Articles_collection_modified!A866)), 0)), "")</f>
        <v>partnership</v>
      </c>
      <c r="K866" t="str" cm="1">
        <f t="array" ref="K866">IFERROR(INDEX(Index!$C$3:$C$5, MATCH(TRUE, ISNUMBER(SEARCH(Index!$C$3:$C$5, Articles_collection_modified!A866)), 0)), "")</f>
        <v>H1</v>
      </c>
      <c r="L866" t="str" cm="1">
        <f t="array" ref="L866">_xlfn.TEXTJOIN(", ", TRUE, IF(ISNUMBER(SEARCH(Index!$C$8:$C$58, Articles_collection_modified!A866)), Index!$C$8:$C$58, ""))</f>
        <v>SD-1</v>
      </c>
      <c r="M866" t="str" cm="1">
        <f t="array" ref="M866">_xlfn.TEXTJOIN(", ", TRUE, IFERROR(VLOOKUP(_xlfn.TEXTSPLIT(L866, ", "), Index!$C$8:$D$58, 2, FALSE), ""))</f>
        <v>Immersive Technologies</v>
      </c>
      <c r="N866" t="str" cm="1">
        <f t="array" ref="N866">_xlfn.TEXTJOIN(", ", TRUE, _xlfn.UNIQUE(_xlfn.FILTERXML("&lt;t&gt;&lt;s&gt;" &amp; SUBSTITUTE(_xlfn.TEXTJOIN(", ", TRUE, _xlfn.UNIQUE(_xlfn._xlws.FILTER(IFERROR(VLOOKUP(LEFT(_xlfn.TEXTSPLIT(L866, ", "), FIND("-", _xlfn.TEXTSPLIT(L866, ", ")) - 1), Index!$F$8:$G$13, 2, FALSE), ""), IFERROR(VLOOKUP(LEFT(_xlfn.TEXTSPLIT(L866, ", "), FIND("-", _xlfn.TEXTSPLIT(L866, ", ")) - 1), Index!$F$8:$G$13, 2, FALSE), "") &lt;&gt; ""))), ", ", "&lt;/s&gt;&lt;s&gt;") &amp; "&lt;/s&gt;&lt;/t&gt;", "//s[normalize-space()]")))</f>
        <v>Smart Data Usage</v>
      </c>
      <c r="O866" t="str" cm="1">
        <f t="array" ref="O866">IFERROR(INDEX(Index!$C$8:$C$58, MATCH(TRUE, ISNUMBER(SEARCH(Index!$C$8:$C$58, Articles_collection_modified!A866)), 0)), "")</f>
        <v>SD-1</v>
      </c>
      <c r="P866" t="str">
        <f>IFERROR(VLOOKUP(LEFT(O866, FIND("-", O866)-1), Index!$F$8:$G$13, 2, FALSE), "Not Found")</f>
        <v>Smart Data Usage</v>
      </c>
      <c r="Q866" t="str">
        <f>IFERROR(VLOOKUP(O866, Index!$C$8:$D$58, 2, FALSE), "Not Found")</f>
        <v>Immersive Technologies</v>
      </c>
    </row>
    <row r="867" spans="1:17" x14ac:dyDescent="0.3">
      <c r="A867" t="str">
        <f>LEFT(Articles_collection_modified!A867, FIND(",", Articles_collection_modified!A867) - 1)</f>
        <v>DEVELON DX225LC-7X Crawler Excavator : CEG</v>
      </c>
      <c r="B867" t="str">
        <f>MID(Articles_collection_modified!A867, FIND(",", Articles_collection_modified!A867) + 1, FIND(",", Articles_collection_modified!A867, FIND(",", Articles_collection_modified!A867) + 1) - FIND(",", Articles_collection_modified!A867) - 1)</f>
        <v>https://www.constructionequipmentguide.com/develon-dx225lc-7x-crawler-excavator-offers-fully-electrohydraulic-control-system/66795</v>
      </c>
      <c r="C867" t="str">
        <f>IF(ISNUMBER(FIND(", vol",Articles_collection_modified!A867)), MID(Articles_collection_modified!A867, FIND(", vol", Articles_collection_modified!A867) + 5, FIND(",", Articles_collection_modified!A867, FIND(", vol", Articles_collection_modified!A867) + 5) - FIND(", vol", Articles_collection_modified!A867) - 5), MID(Articles_collection_modified!A867, FIND(",vol", Articles_collection_modified!A867) + 4, FIND(",", Articles_collection_modified!A867, FIND(",vol", Articles_collection_modified!A867) + 4) - FIND(",vol",Articles_collection_modified!A867) - 4))</f>
        <v>7</v>
      </c>
      <c r="D867" t="str">
        <f>IF(ISNUMBER(FIND(", 20", Articles_collection_modified!A867)), MID(Articles_collection_modified!A867, FIND(", 20", Articles_collection_modified!A867) + 2, FIND(",", Articles_collection_modified!A867, FIND(", 20", Articles_collection_modified!A867) + 2) - FIND(", 20", Articles_collection_modified!A867) - 2), MID(Articles_collection_modified!A867, FIND(",20", Articles_collection_modified!A867) + 1, FIND(",", Articles_collection_modified!A867, FIND(",20", Articles_collection_modified!A867) + 1) - FIND(",20", Articles_collection_modified!A867) - 1))</f>
        <v>2024-w51</v>
      </c>
      <c r="E867" t="str">
        <f t="shared" si="28"/>
        <v>2024</v>
      </c>
      <c r="F867" t="str">
        <f t="shared" si="29"/>
        <v>51</v>
      </c>
      <c r="G867" t="str" cm="1">
        <f t="array" ref="G867">_xlfn.TEXTJOIN(", ", TRUE, IF(ISNUMBER(SEARCH(Index!$A$8:$A$22, Articles_collection_modified!A867)), Index!$A$8:$A$22, ""))</f>
        <v>Mobile, Sensors</v>
      </c>
      <c r="H867" t="str" cm="1">
        <f t="array" ref="H867">IFERROR(INDEX(Index!$A$8:$A$22, MATCH(TRUE, ISNUMBER(SEARCH(Index!$A$8:$A$22, Articles_collection_modified!A867)), 0)), "")</f>
        <v>Mobile</v>
      </c>
      <c r="I867" t="str" cm="1">
        <f t="array" ref="I867">IFERROR(INDEX(Index!$A$3:$A$5, MATCH(TRUE, ISNUMBER(SEARCH(Index!$A$3:$A$5, Articles_collection_modified!A867)), 0)), "")</f>
        <v>product release</v>
      </c>
      <c r="J867" t="str" cm="1">
        <f t="array" ref="J867">IFERROR(INDEX(Index!$A$25:$A$69, MATCH(TRUE, ISNUMBER(SEARCH(Index!$A$25:$A$69, Articles_collection_modified!A867)), 0)), "")</f>
        <v>System</v>
      </c>
      <c r="K867" t="str" cm="1">
        <f t="array" ref="K867">IFERROR(INDEX(Index!$C$3:$C$5, MATCH(TRUE, ISNUMBER(SEARCH(Index!$C$3:$C$5, Articles_collection_modified!A867)), 0)), "")</f>
        <v>H1</v>
      </c>
      <c r="L867" t="str" cm="1">
        <f t="array" ref="L867">_xlfn.TEXTJOIN(", ", TRUE, IF(ISNUMBER(SEARCH(Index!$C$8:$C$58, Articles_collection_modified!A867)), Index!$C$8:$C$58, ""))</f>
        <v>HA-1</v>
      </c>
      <c r="M867" t="str" cm="1">
        <f t="array" ref="M867">_xlfn.TEXTJOIN(", ", TRUE, IFERROR(VLOOKUP(_xlfn.TEXTSPLIT(L867, ", "), Index!$C$8:$D$58, 2, FALSE), ""))</f>
        <v>Green &amp; Connected Construction site</v>
      </c>
      <c r="N867" t="str" cm="1">
        <f t="array" ref="N867">_xlfn.TEXTJOIN(", ", TRUE, _xlfn.UNIQUE(_xlfn.FILTERXML("&lt;t&gt;&lt;s&gt;" &amp; SUBSTITUTE(_xlfn.TEXTJOIN(", ", TRUE, _xlfn.UNIQUE(_xlfn._xlws.FILTER(IFERROR(VLOOKUP(LEFT(_xlfn.TEXTSPLIT(L867, ", "), FIND("-", _xlfn.TEXTSPLIT(L867, ", ")) - 1), Index!$F$8:$G$13, 2, FALSE), ""), IFERROR(VLOOKUP(LEFT(_xlfn.TEXTSPLIT(L867, ", "), FIND("-", _xlfn.TEXTSPLIT(L867, ", ")) - 1), Index!$F$8:$G$13, 2, FALSE), "") &lt;&gt; ""))), ", ", "&lt;/s&gt;&lt;s&gt;") &amp; "&lt;/s&gt;&lt;/t&gt;", "//s[normalize-space()]")))</f>
        <v>Hydraulic Applications Ecosystem</v>
      </c>
      <c r="O867" t="str" cm="1">
        <f t="array" ref="O867">IFERROR(INDEX(Index!$C$8:$C$58, MATCH(TRUE, ISNUMBER(SEARCH(Index!$C$8:$C$58, Articles_collection_modified!A867)), 0)), "")</f>
        <v>HA-1</v>
      </c>
      <c r="P867" t="str">
        <f>IFERROR(VLOOKUP(LEFT(O867, FIND("-", O867)-1), Index!$F$8:$G$13, 2, FALSE), "Not Found")</f>
        <v>Hydraulic Applications Ecosystem</v>
      </c>
      <c r="Q867" t="str">
        <f>IFERROR(VLOOKUP(O867, Index!$C$8:$D$58, 2, FALSE), "Not Found")</f>
        <v>Green &amp; Connected Construction site</v>
      </c>
    </row>
    <row r="868" spans="1:17" x14ac:dyDescent="0.3">
      <c r="A868" t="str">
        <f>LEFT(Articles_collection_modified!A868, FIND(",", Articles_collection_modified!A868) - 1)</f>
        <v>Liebherr Announces West Coast Container Crane Contract : CEG</v>
      </c>
      <c r="B868" t="str">
        <f>MID(Articles_collection_modified!A868, FIND(",", Articles_collection_modified!A868) + 1, FIND(",", Articles_collection_modified!A868, FIND(",", Articles_collection_modified!A868) + 1) - FIND(",", Articles_collection_modified!A868) - 1)</f>
        <v>https://www.constructionequipmentguide.com/liebherr-announces-west-coast-container-crane-contract/66824</v>
      </c>
      <c r="C868" t="str">
        <f>IF(ISNUMBER(FIND(", vol",Articles_collection_modified!A868)), MID(Articles_collection_modified!A868, FIND(", vol", Articles_collection_modified!A868) + 5, FIND(",", Articles_collection_modified!A868, FIND(", vol", Articles_collection_modified!A868) + 5) - FIND(", vol", Articles_collection_modified!A868) - 5), MID(Articles_collection_modified!A868, FIND(",vol", Articles_collection_modified!A868) + 4, FIND(",", Articles_collection_modified!A868, FIND(",vol", Articles_collection_modified!A868) + 4) - FIND(",vol",Articles_collection_modified!A868) - 4))</f>
        <v>7</v>
      </c>
      <c r="D868" t="str">
        <f>IF(ISNUMBER(FIND(", 20", Articles_collection_modified!A868)), MID(Articles_collection_modified!A868, FIND(", 20", Articles_collection_modified!A868) + 2, FIND(",", Articles_collection_modified!A868, FIND(", 20", Articles_collection_modified!A868) + 2) - FIND(", 20", Articles_collection_modified!A868) - 2), MID(Articles_collection_modified!A868, FIND(",20", Articles_collection_modified!A868) + 1, FIND(",", Articles_collection_modified!A868, FIND(",20", Articles_collection_modified!A868) + 1) - FIND(",20", Articles_collection_modified!A868) - 1))</f>
        <v>2024-w51</v>
      </c>
      <c r="E868" t="str">
        <f t="shared" si="28"/>
        <v>2024</v>
      </c>
      <c r="F868" t="str">
        <f t="shared" si="29"/>
        <v>51</v>
      </c>
      <c r="G868" t="str" cm="1">
        <f t="array" ref="G868">_xlfn.TEXTJOIN(", ", TRUE, IF(ISNUMBER(SEARCH(Index!$A$8:$A$22, Articles_collection_modified!A868)), Index!$A$8:$A$22, ""))</f>
        <v>Crane, Maritime</v>
      </c>
      <c r="H868" t="str" cm="1">
        <f t="array" ref="H868">IFERROR(INDEX(Index!$A$8:$A$22, MATCH(TRUE, ISNUMBER(SEARCH(Index!$A$8:$A$22, Articles_collection_modified!A868)), 0)), "")</f>
        <v>Crane</v>
      </c>
      <c r="I868" t="str" cm="1">
        <f t="array" ref="I868">IFERROR(INDEX(Index!$A$3:$A$5, MATCH(TRUE, ISNUMBER(SEARCH(Index!$A$3:$A$5, Articles_collection_modified!A868)), 0)), "")</f>
        <v>SEEP</v>
      </c>
      <c r="J868" t="str" cm="1">
        <f t="array" ref="J868">IFERROR(INDEX(Index!$A$25:$A$69, MATCH(TRUE, ISNUMBER(SEARCH(Index!$A$25:$A$69, Articles_collection_modified!A868)), 0)), "")</f>
        <v>market development</v>
      </c>
      <c r="K868" t="str" cm="1">
        <f t="array" ref="K868">IFERROR(INDEX(Index!$C$3:$C$5, MATCH(TRUE, ISNUMBER(SEARCH(Index!$C$3:$C$5, Articles_collection_modified!A868)), 0)), "")</f>
        <v>H1</v>
      </c>
      <c r="L868" t="str" cm="1">
        <f t="array" ref="L868">_xlfn.TEXTJOIN(", ", TRUE, IF(ISNUMBER(SEARCH(Index!$C$8:$C$58, Articles_collection_modified!A868)), Index!$C$8:$C$58, ""))</f>
        <v/>
      </c>
      <c r="M868" t="str" cm="1">
        <f t="array" ref="M868">_xlfn.TEXTJOIN(", ", TRUE, IFERROR(VLOOKUP(_xlfn.TEXTSPLIT(L868, ", "), Index!$C$8:$D$58, 2, FALSE), ""))</f>
        <v/>
      </c>
      <c r="N868" t="e" cm="1" vm="1">
        <f t="array" ref="N868">_xlfn.TEXTJOIN(", ", TRUE, _xlfn.UNIQUE(_xlfn.FILTERXML("&lt;t&gt;&lt;s&gt;" &amp; SUBSTITUTE(_xlfn.TEXTJOIN(", ", TRUE, _xlfn.UNIQUE(_xlfn._xlws.FILTER(IFERROR(VLOOKUP(LEFT(_xlfn.TEXTSPLIT(L868, ", "), FIND("-", _xlfn.TEXTSPLIT(L868, ", ")) - 1), Index!$F$8:$G$13, 2, FALSE), ""), IFERROR(VLOOKUP(LEFT(_xlfn.TEXTSPLIT(L868, ", "), FIND("-", _xlfn.TEXTSPLIT(L868, ", ")) - 1), Index!$F$8:$G$13, 2, FALSE), "") &lt;&gt; ""))), ", ", "&lt;/s&gt;&lt;s&gt;") &amp; "&lt;/s&gt;&lt;/t&gt;", "//s[normalize-space()]")))</f>
        <v>#VALUE!</v>
      </c>
      <c r="O868" t="str" cm="1">
        <f t="array" ref="O868">IFERROR(INDEX(Index!$C$8:$C$58, MATCH(TRUE, ISNUMBER(SEARCH(Index!$C$8:$C$58, Articles_collection_modified!A868)), 0)), "")</f>
        <v/>
      </c>
      <c r="P868" t="str">
        <f>IFERROR(VLOOKUP(LEFT(O868, FIND("-", O868)-1), Index!$F$8:$G$13, 2, FALSE), "Not Found")</f>
        <v>Not Found</v>
      </c>
      <c r="Q868" t="str">
        <f>IFERROR(VLOOKUP(O868, Index!$C$8:$D$58, 2, FALSE), "Not Found")</f>
        <v>Not Found</v>
      </c>
    </row>
    <row r="869" spans="1:17" x14ac:dyDescent="0.3">
      <c r="A869" t="str">
        <f>LEFT(Articles_collection_modified!A869, FIND(",", Articles_collection_modified!A869) - 1)</f>
        <v>John Deere Reveals New Autonomous Machines Technology at CES 2025 : CEG</v>
      </c>
      <c r="B869" t="str">
        <f>MID(Articles_collection_modified!A869, FIND(",", Articles_collection_modified!A869) + 1, FIND(",", Articles_collection_modified!A869, FIND(",", Articles_collection_modified!A869) + 1) - FIND(",", Articles_collection_modified!A869) - 1)</f>
        <v>https://www.constructionequipmentguide.com/john-deere-reveals-new-autonomous-machines-technology-at-ces-2025/66907</v>
      </c>
      <c r="C869" t="str">
        <f>IF(ISNUMBER(FIND(", vol",Articles_collection_modified!A869)), MID(Articles_collection_modified!A869, FIND(", vol", Articles_collection_modified!A869) + 5, FIND(",", Articles_collection_modified!A869, FIND(", vol", Articles_collection_modified!A869) + 5) - FIND(", vol", Articles_collection_modified!A869) - 5), MID(Articles_collection_modified!A869, FIND(",vol", Articles_collection_modified!A869) + 4, FIND(",", Articles_collection_modified!A869, FIND(",vol", Articles_collection_modified!A869) + 4) - FIND(",vol",Articles_collection_modified!A869) - 4))</f>
        <v>7</v>
      </c>
      <c r="D869" t="str">
        <f>IF(ISNUMBER(FIND(", 20", Articles_collection_modified!A869)), MID(Articles_collection_modified!A869, FIND(", 20", Articles_collection_modified!A869) + 2, FIND(",", Articles_collection_modified!A869, FIND(", 20", Articles_collection_modified!A869) + 2) - FIND(", 20", Articles_collection_modified!A869) - 2), MID(Articles_collection_modified!A869, FIND(",20", Articles_collection_modified!A869) + 1, FIND(",", Articles_collection_modified!A869, FIND(",20", Articles_collection_modified!A869) + 1) - FIND(",20", Articles_collection_modified!A869) - 1))</f>
        <v>2025-w02</v>
      </c>
      <c r="E869" t="str">
        <f t="shared" si="28"/>
        <v>2025</v>
      </c>
      <c r="F869" t="str">
        <f t="shared" si="29"/>
        <v>02</v>
      </c>
      <c r="G869" t="str" cm="1">
        <f t="array" ref="G869">_xlfn.TEXTJOIN(", ", TRUE, IF(ISNUMBER(SEARCH(Index!$A$8:$A$22, Articles_collection_modified!A869)), Index!$A$8:$A$22, ""))</f>
        <v>Mobile</v>
      </c>
      <c r="H869" t="str" cm="1">
        <f t="array" ref="H869">IFERROR(INDEX(Index!$A$8:$A$22, MATCH(TRUE, ISNUMBER(SEARCH(Index!$A$8:$A$22, Articles_collection_modified!A869)), 0)), "")</f>
        <v>Mobile</v>
      </c>
      <c r="I869" t="str" cm="1">
        <f t="array" ref="I869">IFERROR(INDEX(Index!$A$3:$A$5, MATCH(TRUE, ISNUMBER(SEARCH(Index!$A$3:$A$5, Articles_collection_modified!A869)), 0)), "")</f>
        <v>product release</v>
      </c>
      <c r="J869" t="str" cm="1">
        <f t="array" ref="J869">IFERROR(INDEX(Index!$A$25:$A$69, MATCH(TRUE, ISNUMBER(SEARCH(Index!$A$25:$A$69, Articles_collection_modified!A869)), 0)), "")</f>
        <v>System</v>
      </c>
      <c r="K869" t="str" cm="1">
        <f t="array" ref="K869">IFERROR(INDEX(Index!$C$3:$C$5, MATCH(TRUE, ISNUMBER(SEARCH(Index!$C$3:$C$5, Articles_collection_modified!A869)), 0)), "")</f>
        <v>H2</v>
      </c>
      <c r="L869" t="str" cm="1">
        <f t="array" ref="L869">_xlfn.TEXTJOIN(", ", TRUE, IF(ISNUMBER(SEARCH(Index!$C$8:$C$58, Articles_collection_modified!A869)), Index!$C$8:$C$58, ""))</f>
        <v>ES-2, HA-1, HA-3, IPr-4</v>
      </c>
      <c r="M869" t="str" cm="1">
        <f t="array" ref="M869">_xlfn.TEXTJOIN(", ", TRUE, IFERROR(VLOOKUP(_xlfn.TEXTSPLIT(L869, ", "), Index!$C$8:$D$58, 2, FALSE), ""))</f>
        <v>Enhanced Emission Policy, Green &amp; Connected Construction site, Smart Farming, Autonomus Intralofistic</v>
      </c>
      <c r="N869" t="str" cm="1">
        <f t="array" ref="N869">_xlfn.TEXTJOIN(", ", TRUE, _xlfn.UNIQUE(_xlfn.FILTERXML("&lt;t&gt;&lt;s&gt;" &amp; SUBSTITUTE(_xlfn.TEXTJOIN(", ", TRUE, _xlfn.UNIQUE(_xlfn._xlws.FILTER(IFERROR(VLOOKUP(LEFT(_xlfn.TEXTSPLIT(L869, ", "), FIND("-", _xlfn.TEXTSPLIT(L869, ", ")) - 1), Index!$F$8:$G$13, 2, FALSE), ""), IFERROR(VLOOKUP(LEFT(_xlfn.TEXTSPLIT(L869, ", "), FIND("-", _xlfn.TEXTSPLIT(L869, ", ")) - 1), Index!$F$8:$G$13, 2, FALSE), "") &lt;&gt; ""))), ", ", "&lt;/s&gt;&lt;s&gt;") &amp; "&lt;/s&gt;&lt;/t&gt;", "//s[normalize-space()]")))</f>
        <v>Ecological Sustainability, Hydraulic Applications Ecosystem, Intelligent Production</v>
      </c>
      <c r="O869" t="str" cm="1">
        <f t="array" ref="O869">IFERROR(INDEX(Index!$C$8:$C$58, MATCH(TRUE, ISNUMBER(SEARCH(Index!$C$8:$C$58, Articles_collection_modified!A869)), 0)), "")</f>
        <v>ES-2</v>
      </c>
      <c r="P869" t="str">
        <f>IFERROR(VLOOKUP(LEFT(O869, FIND("-", O869)-1), Index!$F$8:$G$13, 2, FALSE), "Not Found")</f>
        <v>Ecological Sustainability</v>
      </c>
      <c r="Q869" t="str">
        <f>IFERROR(VLOOKUP(O869, Index!$C$8:$D$58, 2, FALSE), "Not Found")</f>
        <v>Enhanced Emission Policy</v>
      </c>
    </row>
    <row r="870" spans="1:17" x14ac:dyDescent="0.3">
      <c r="A870" t="str">
        <f>LEFT(Articles_collection_modified!A870, FIND(",", Articles_collection_modified!A870) - 1)</f>
        <v>Electric Hybrid Equipment Reducing Emissions On Job Sites : CEG</v>
      </c>
      <c r="B870" t="str">
        <f>MID(Articles_collection_modified!A870, FIND(",", Articles_collection_modified!A870) + 1, FIND(",", Articles_collection_modified!A870, FIND(",", Articles_collection_modified!A870) + 1) - FIND(",", Articles_collection_modified!A870) - 1)</f>
        <v>https://www.constructionequipmentguide.com/electric-hybrid-equipment-in-construction-reducing-emissions-on-job-sites/66913</v>
      </c>
      <c r="C870" t="str">
        <f>IF(ISNUMBER(FIND(", vol",Articles_collection_modified!A870)), MID(Articles_collection_modified!A870, FIND(", vol", Articles_collection_modified!A870) + 5, FIND(",", Articles_collection_modified!A870, FIND(", vol", Articles_collection_modified!A870) + 5) - FIND(", vol", Articles_collection_modified!A870) - 5), MID(Articles_collection_modified!A870, FIND(",vol", Articles_collection_modified!A870) + 4, FIND(",", Articles_collection_modified!A870, FIND(",vol", Articles_collection_modified!A870) + 4) - FIND(",vol",Articles_collection_modified!A870) - 4))</f>
        <v>7</v>
      </c>
      <c r="D870" t="str">
        <f>IF(ISNUMBER(FIND(", 20", Articles_collection_modified!A870)), MID(Articles_collection_modified!A870, FIND(", 20", Articles_collection_modified!A870) + 2, FIND(",", Articles_collection_modified!A870, FIND(", 20", Articles_collection_modified!A870) + 2) - FIND(", 20", Articles_collection_modified!A870) - 2), MID(Articles_collection_modified!A870, FIND(",20", Articles_collection_modified!A870) + 1, FIND(",", Articles_collection_modified!A870, FIND(",20", Articles_collection_modified!A870) + 1) - FIND(",20", Articles_collection_modified!A870) - 1))</f>
        <v>2025-w02</v>
      </c>
      <c r="E870" t="str">
        <f t="shared" si="28"/>
        <v>2025</v>
      </c>
      <c r="F870" t="str">
        <f t="shared" si="29"/>
        <v>02</v>
      </c>
      <c r="G870" t="str" cm="1">
        <f t="array" ref="G870">_xlfn.TEXTJOIN(", ", TRUE, IF(ISNUMBER(SEARCH(Index!$A$8:$A$22, Articles_collection_modified!A870)), Index!$A$8:$A$22, ""))</f>
        <v>Mobile</v>
      </c>
      <c r="H870" t="str" cm="1">
        <f t="array" ref="H870">IFERROR(INDEX(Index!$A$8:$A$22, MATCH(TRUE, ISNUMBER(SEARCH(Index!$A$8:$A$22, Articles_collection_modified!A870)), 0)), "")</f>
        <v>Mobile</v>
      </c>
      <c r="I870" t="str" cm="1">
        <f t="array" ref="I870">IFERROR(INDEX(Index!$A$3:$A$5, MATCH(TRUE, ISNUMBER(SEARCH(Index!$A$3:$A$5, Articles_collection_modified!A870)), 0)), "")</f>
        <v>SEEP</v>
      </c>
      <c r="J870" t="str" cm="1">
        <f t="array" ref="J870">IFERROR(INDEX(Index!$A$25:$A$69, MATCH(TRUE, ISNUMBER(SEARCH(Index!$A$25:$A$69, Articles_collection_modified!A870)), 0)), "")</f>
        <v>market development</v>
      </c>
      <c r="K870" t="str" cm="1">
        <f t="array" ref="K870">IFERROR(INDEX(Index!$C$3:$C$5, MATCH(TRUE, ISNUMBER(SEARCH(Index!$C$3:$C$5, Articles_collection_modified!A870)), 0)), "")</f>
        <v>H2</v>
      </c>
      <c r="L870" t="str" cm="1">
        <f t="array" ref="L870">_xlfn.TEXTJOIN(", ", TRUE, IF(ISNUMBER(SEARCH(Index!$C$8:$C$58, Articles_collection_modified!A870)), Index!$C$8:$C$58, ""))</f>
        <v>ES-1, ES-2, HA-1</v>
      </c>
      <c r="M870" t="str" cm="1">
        <f t="array" ref="M870">_xlfn.TEXTJOIN(", ", TRUE, IFERROR(VLOOKUP(_xlfn.TEXTSPLIT(L870, ", "), Index!$C$8:$D$58, 2, FALSE), ""))</f>
        <v>Green Cities, Enhanced Emission Policy, Green &amp; Connected Construction site</v>
      </c>
      <c r="N870" t="str" cm="1">
        <f t="array" ref="N870">_xlfn.TEXTJOIN(", ", TRUE, _xlfn.UNIQUE(_xlfn.FILTERXML("&lt;t&gt;&lt;s&gt;" &amp; SUBSTITUTE(_xlfn.TEXTJOIN(", ", TRUE, _xlfn.UNIQUE(_xlfn._xlws.FILTER(IFERROR(VLOOKUP(LEFT(_xlfn.TEXTSPLIT(L870, ", "), FIND("-", _xlfn.TEXTSPLIT(L870, ", ")) - 1), Index!$F$8:$G$13, 2, FALSE), ""), IFERROR(VLOOKUP(LEFT(_xlfn.TEXTSPLIT(L870, ", "), FIND("-", _xlfn.TEXTSPLIT(L870, ", ")) - 1), Index!$F$8:$G$13, 2, FALSE), "") &lt;&gt; ""))), ", ", "&lt;/s&gt;&lt;s&gt;") &amp; "&lt;/s&gt;&lt;/t&gt;", "//s[normalize-space()]")))</f>
        <v>Ecological Sustainability, Hydraulic Applications Ecosystem</v>
      </c>
      <c r="O870" t="str" cm="1">
        <f t="array" ref="O870">IFERROR(INDEX(Index!$C$8:$C$58, MATCH(TRUE, ISNUMBER(SEARCH(Index!$C$8:$C$58, Articles_collection_modified!A870)), 0)), "")</f>
        <v>ES-1</v>
      </c>
      <c r="P870" t="str">
        <f>IFERROR(VLOOKUP(LEFT(O870, FIND("-", O870)-1), Index!$F$8:$G$13, 2, FALSE), "Not Found")</f>
        <v>Ecological Sustainability</v>
      </c>
      <c r="Q870" t="str">
        <f>IFERROR(VLOOKUP(O870, Index!$C$8:$D$58, 2, FALSE), "Not Found")</f>
        <v>Green Cities</v>
      </c>
    </row>
    <row r="871" spans="1:17" x14ac:dyDescent="0.3">
      <c r="A871" t="str">
        <f>LEFT(Articles_collection_modified!A871, FIND(",", Articles_collection_modified!A871) - 1)</f>
        <v>Engcon Launches New Tiltrotator Model : CEG</v>
      </c>
      <c r="B871" t="str">
        <f>MID(Articles_collection_modified!A871, FIND(",", Articles_collection_modified!A871) + 1, FIND(",", Articles_collection_modified!A871, FIND(",", Articles_collection_modified!A871) + 1) - FIND(",", Articles_collection_modified!A871) - 1)</f>
        <v>https://www.constructionequipmentguide.com/engcon-launches-new-model-of-tiltrotator-model/66940</v>
      </c>
      <c r="C871" t="str">
        <f>IF(ISNUMBER(FIND(", vol",Articles_collection_modified!A871)), MID(Articles_collection_modified!A871, FIND(", vol", Articles_collection_modified!A871) + 5, FIND(",", Articles_collection_modified!A871, FIND(", vol", Articles_collection_modified!A871) + 5) - FIND(", vol", Articles_collection_modified!A871) - 5), MID(Articles_collection_modified!A871, FIND(",vol", Articles_collection_modified!A871) + 4, FIND(",", Articles_collection_modified!A871, FIND(",vol", Articles_collection_modified!A871) + 4) - FIND(",vol",Articles_collection_modified!A871) - 4))</f>
        <v>7</v>
      </c>
      <c r="D871" t="str">
        <f>IF(ISNUMBER(FIND(", 20", Articles_collection_modified!A871)), MID(Articles_collection_modified!A871, FIND(", 20", Articles_collection_modified!A871) + 2, FIND(",", Articles_collection_modified!A871, FIND(", 20", Articles_collection_modified!A871) + 2) - FIND(", 20", Articles_collection_modified!A871) - 2), MID(Articles_collection_modified!A871, FIND(",20", Articles_collection_modified!A871) + 1, FIND(",", Articles_collection_modified!A871, FIND(",20", Articles_collection_modified!A871) + 1) - FIND(",20", Articles_collection_modified!A871) - 1))</f>
        <v>2025-w02</v>
      </c>
      <c r="E871" t="str">
        <f t="shared" si="28"/>
        <v>2025</v>
      </c>
      <c r="F871" t="str">
        <f t="shared" si="29"/>
        <v>02</v>
      </c>
      <c r="G871" t="str" cm="1">
        <f t="array" ref="G871">_xlfn.TEXTJOIN(", ", TRUE, IF(ISNUMBER(SEARCH(Index!$A$8:$A$22, Articles_collection_modified!A871)), Index!$A$8:$A$22, ""))</f>
        <v>Mobile</v>
      </c>
      <c r="H871" t="str" cm="1">
        <f t="array" ref="H871">IFERROR(INDEX(Index!$A$8:$A$22, MATCH(TRUE, ISNUMBER(SEARCH(Index!$A$8:$A$22, Articles_collection_modified!A871)), 0)), "")</f>
        <v>Mobile</v>
      </c>
      <c r="I871" t="str" cm="1">
        <f t="array" ref="I871">IFERROR(INDEX(Index!$A$3:$A$5, MATCH(TRUE, ISNUMBER(SEARCH(Index!$A$3:$A$5, Articles_collection_modified!A871)), 0)), "")</f>
        <v>product release</v>
      </c>
      <c r="J871" t="str" cm="1">
        <f t="array" ref="J871">IFERROR(INDEX(Index!$A$25:$A$69, MATCH(TRUE, ISNUMBER(SEARCH(Index!$A$25:$A$69, Articles_collection_modified!A871)), 0)), "")</f>
        <v>Attachment</v>
      </c>
      <c r="K871" t="str" cm="1">
        <f t="array" ref="K871">IFERROR(INDEX(Index!$C$3:$C$5, MATCH(TRUE, ISNUMBER(SEARCH(Index!$C$3:$C$5, Articles_collection_modified!A871)), 0)), "")</f>
        <v>H1</v>
      </c>
      <c r="L871" t="str" cm="1">
        <f t="array" ref="L871">_xlfn.TEXTJOIN(", ", TRUE, IF(ISNUMBER(SEARCH(Index!$C$8:$C$58, Articles_collection_modified!A871)), Index!$C$8:$C$58, ""))</f>
        <v>HA-1</v>
      </c>
      <c r="M871" t="str" cm="1">
        <f t="array" ref="M871">_xlfn.TEXTJOIN(", ", TRUE, IFERROR(VLOOKUP(_xlfn.TEXTSPLIT(L871, ", "), Index!$C$8:$D$58, 2, FALSE), ""))</f>
        <v>Green &amp; Connected Construction site</v>
      </c>
      <c r="N871" t="str" cm="1">
        <f t="array" ref="N871">_xlfn.TEXTJOIN(", ", TRUE, _xlfn.UNIQUE(_xlfn.FILTERXML("&lt;t&gt;&lt;s&gt;" &amp; SUBSTITUTE(_xlfn.TEXTJOIN(", ", TRUE, _xlfn.UNIQUE(_xlfn._xlws.FILTER(IFERROR(VLOOKUP(LEFT(_xlfn.TEXTSPLIT(L871, ", "), FIND("-", _xlfn.TEXTSPLIT(L871, ", ")) - 1), Index!$F$8:$G$13, 2, FALSE), ""), IFERROR(VLOOKUP(LEFT(_xlfn.TEXTSPLIT(L871, ", "), FIND("-", _xlfn.TEXTSPLIT(L871, ", ")) - 1), Index!$F$8:$G$13, 2, FALSE), "") &lt;&gt; ""))), ", ", "&lt;/s&gt;&lt;s&gt;") &amp; "&lt;/s&gt;&lt;/t&gt;", "//s[normalize-space()]")))</f>
        <v>Hydraulic Applications Ecosystem</v>
      </c>
      <c r="O871" t="str" cm="1">
        <f t="array" ref="O871">IFERROR(INDEX(Index!$C$8:$C$58, MATCH(TRUE, ISNUMBER(SEARCH(Index!$C$8:$C$58, Articles_collection_modified!A871)), 0)), "")</f>
        <v>HA-1</v>
      </c>
      <c r="P871" t="str">
        <f>IFERROR(VLOOKUP(LEFT(O871, FIND("-", O871)-1), Index!$F$8:$G$13, 2, FALSE), "Not Found")</f>
        <v>Hydraulic Applications Ecosystem</v>
      </c>
      <c r="Q871" t="str">
        <f>IFERROR(VLOOKUP(O871, Index!$C$8:$D$58, 2, FALSE), "Not Found")</f>
        <v>Green &amp; Connected Construction site</v>
      </c>
    </row>
    <row r="872" spans="1:17" x14ac:dyDescent="0.3">
      <c r="A872" t="str">
        <f>LEFT(Articles_collection_modified!A872, FIND(",", Articles_collection_modified!A872) - 1)</f>
        <v>Elektrische Energiewende under Construction</v>
      </c>
      <c r="B872" t="str">
        <f>MID(Articles_collection_modified!A872, FIND(",", Articles_collection_modified!A872) + 1, FIND(",", Articles_collection_modified!A872, FIND(",", Articles_collection_modified!A872) + 1) - FIND(",", Articles_collection_modified!A872) - 1)</f>
        <v>https://www.oup-fluidtechnik.de/elektrische-energiewende-under-construction/</v>
      </c>
      <c r="C872" t="str">
        <f>IF(ISNUMBER(FIND(", vol",Articles_collection_modified!A872)), MID(Articles_collection_modified!A872, FIND(", vol", Articles_collection_modified!A872) + 5, FIND(",", Articles_collection_modified!A872, FIND(", vol", Articles_collection_modified!A872) + 5) - FIND(", vol", Articles_collection_modified!A872) - 5), MID(Articles_collection_modified!A872, FIND(",vol", Articles_collection_modified!A872) + 4, FIND(",", Articles_collection_modified!A872, FIND(",vol", Articles_collection_modified!A872) + 4) - FIND(",vol",Articles_collection_modified!A872) - 4))</f>
        <v>7</v>
      </c>
      <c r="D872" t="str">
        <f>IF(ISNUMBER(FIND(", 20", Articles_collection_modified!A872)), MID(Articles_collection_modified!A872, FIND(", 20", Articles_collection_modified!A872) + 2, FIND(",", Articles_collection_modified!A872, FIND(", 20", Articles_collection_modified!A872) + 2) - FIND(", 20", Articles_collection_modified!A872) - 2), MID(Articles_collection_modified!A872, FIND(",20", Articles_collection_modified!A872) + 1, FIND(",", Articles_collection_modified!A872, FIND(",20", Articles_collection_modified!A872) + 1) - FIND(",20", Articles_collection_modified!A872) - 1))</f>
        <v>2025-w02</v>
      </c>
      <c r="E872" t="str">
        <f t="shared" si="28"/>
        <v>2025</v>
      </c>
      <c r="F872" t="str">
        <f t="shared" si="29"/>
        <v>02</v>
      </c>
      <c r="G872" t="str" cm="1">
        <f t="array" ref="G872">_xlfn.TEXTJOIN(", ", TRUE, IF(ISNUMBER(SEARCH(Index!$A$8:$A$22, Articles_collection_modified!A872)), Index!$A$8:$A$22, ""))</f>
        <v>Mobile</v>
      </c>
      <c r="H872" t="str" cm="1">
        <f t="array" ref="H872">IFERROR(INDEX(Index!$A$8:$A$22, MATCH(TRUE, ISNUMBER(SEARCH(Index!$A$8:$A$22, Articles_collection_modified!A872)), 0)), "")</f>
        <v>Mobile</v>
      </c>
      <c r="I872" t="str" cm="1">
        <f t="array" ref="I872">IFERROR(INDEX(Index!$A$3:$A$5, MATCH(TRUE, ISNUMBER(SEARCH(Index!$A$3:$A$5, Articles_collection_modified!A872)), 0)), "")</f>
        <v>SEEP</v>
      </c>
      <c r="J872" t="str" cm="1">
        <f t="array" ref="J872">IFERROR(INDEX(Index!$A$25:$A$69, MATCH(TRUE, ISNUMBER(SEARCH(Index!$A$25:$A$69, Articles_collection_modified!A872)), 0)), "")</f>
        <v>market development</v>
      </c>
      <c r="K872" t="str" cm="1">
        <f t="array" ref="K872">IFERROR(INDEX(Index!$C$3:$C$5, MATCH(TRUE, ISNUMBER(SEARCH(Index!$C$3:$C$5, Articles_collection_modified!A872)), 0)), "")</f>
        <v>H2</v>
      </c>
      <c r="L872" t="str" cm="1">
        <f t="array" ref="L872">_xlfn.TEXTJOIN(", ", TRUE, IF(ISNUMBER(SEARCH(Index!$C$8:$C$58, Articles_collection_modified!A872)), Index!$C$8:$C$58, ""))</f>
        <v>ES-1, ES-2, HA-1</v>
      </c>
      <c r="M872" t="str" cm="1">
        <f t="array" ref="M872">_xlfn.TEXTJOIN(", ", TRUE, IFERROR(VLOOKUP(_xlfn.TEXTSPLIT(L872, ", "), Index!$C$8:$D$58, 2, FALSE), ""))</f>
        <v>Green Cities, Enhanced Emission Policy, Green &amp; Connected Construction site</v>
      </c>
      <c r="N872" t="str" cm="1">
        <f t="array" ref="N872">_xlfn.TEXTJOIN(", ", TRUE, _xlfn.UNIQUE(_xlfn.FILTERXML("&lt;t&gt;&lt;s&gt;" &amp; SUBSTITUTE(_xlfn.TEXTJOIN(", ", TRUE, _xlfn.UNIQUE(_xlfn._xlws.FILTER(IFERROR(VLOOKUP(LEFT(_xlfn.TEXTSPLIT(L872, ", "), FIND("-", _xlfn.TEXTSPLIT(L872, ", ")) - 1), Index!$F$8:$G$13, 2, FALSE), ""), IFERROR(VLOOKUP(LEFT(_xlfn.TEXTSPLIT(L872, ", "), FIND("-", _xlfn.TEXTSPLIT(L872, ", ")) - 1), Index!$F$8:$G$13, 2, FALSE), "") &lt;&gt; ""))), ", ", "&lt;/s&gt;&lt;s&gt;") &amp; "&lt;/s&gt;&lt;/t&gt;", "//s[normalize-space()]")))</f>
        <v>Ecological Sustainability, Hydraulic Applications Ecosystem</v>
      </c>
      <c r="O872" t="str" cm="1">
        <f t="array" ref="O872">IFERROR(INDEX(Index!$C$8:$C$58, MATCH(TRUE, ISNUMBER(SEARCH(Index!$C$8:$C$58, Articles_collection_modified!A872)), 0)), "")</f>
        <v>ES-1</v>
      </c>
      <c r="P872" t="str">
        <f>IFERROR(VLOOKUP(LEFT(O872, FIND("-", O872)-1), Index!$F$8:$G$13, 2, FALSE), "Not Found")</f>
        <v>Ecological Sustainability</v>
      </c>
      <c r="Q872" t="str">
        <f>IFERROR(VLOOKUP(O872, Index!$C$8:$D$58, 2, FALSE), "Not Found")</f>
        <v>Green Cities</v>
      </c>
    </row>
    <row r="873" spans="1:17" x14ac:dyDescent="0.3">
      <c r="A873" t="str">
        <f>LEFT(Articles_collection_modified!A873, FIND(",", Articles_collection_modified!A873) - 1)</f>
        <v>MÃ¼llfahrzeug mit 3D-Bildverarbeitung</v>
      </c>
      <c r="B873" t="str">
        <f>MID(Articles_collection_modified!A873, FIND(",", Articles_collection_modified!A873) + 1, FIND(",", Articles_collection_modified!A873, FIND(",", Articles_collection_modified!A873) + 1) - FIND(",", Articles_collection_modified!A873) - 1)</f>
        <v>https://www.oup-fluidtechnik.de/muellfahrzeug-mit-3d-bildverarbeitung/</v>
      </c>
      <c r="C873" t="str">
        <f>IF(ISNUMBER(FIND(", vol",Articles_collection_modified!A873)), MID(Articles_collection_modified!A873, FIND(", vol", Articles_collection_modified!A873) + 5, FIND(",", Articles_collection_modified!A873, FIND(", vol", Articles_collection_modified!A873) + 5) - FIND(", vol", Articles_collection_modified!A873) - 5), MID(Articles_collection_modified!A873, FIND(",vol", Articles_collection_modified!A873) + 4, FIND(",", Articles_collection_modified!A873, FIND(",vol", Articles_collection_modified!A873) + 4) - FIND(",vol",Articles_collection_modified!A873) - 4))</f>
        <v>7</v>
      </c>
      <c r="D873" t="str">
        <f>IF(ISNUMBER(FIND(", 20", Articles_collection_modified!A873)), MID(Articles_collection_modified!A873, FIND(", 20", Articles_collection_modified!A873) + 2, FIND(",", Articles_collection_modified!A873, FIND(", 20", Articles_collection_modified!A873) + 2) - FIND(", 20", Articles_collection_modified!A873) - 2), MID(Articles_collection_modified!A873, FIND(",20", Articles_collection_modified!A873) + 1, FIND(",", Articles_collection_modified!A873, FIND(",20", Articles_collection_modified!A873) + 1) - FIND(",20", Articles_collection_modified!A873) - 1))</f>
        <v>2025-w01</v>
      </c>
      <c r="E873" t="str">
        <f t="shared" si="28"/>
        <v>2025</v>
      </c>
      <c r="F873" t="str">
        <f t="shared" si="29"/>
        <v>01</v>
      </c>
      <c r="G873" t="str" cm="1">
        <f t="array" ref="G873">_xlfn.TEXTJOIN(", ", TRUE, IF(ISNUMBER(SEARCH(Index!$A$8:$A$22, Articles_collection_modified!A873)), Index!$A$8:$A$22, ""))</f>
        <v>Mobile, Sensors</v>
      </c>
      <c r="H873" t="str" cm="1">
        <f t="array" ref="H873">IFERROR(INDEX(Index!$A$8:$A$22, MATCH(TRUE, ISNUMBER(SEARCH(Index!$A$8:$A$22, Articles_collection_modified!A873)), 0)), "")</f>
        <v>Mobile</v>
      </c>
      <c r="I873" t="str" cm="1">
        <f t="array" ref="I873">IFERROR(INDEX(Index!$A$3:$A$5, MATCH(TRUE, ISNUMBER(SEARCH(Index!$A$3:$A$5, Articles_collection_modified!A873)), 0)), "")</f>
        <v>product release</v>
      </c>
      <c r="J873" t="str" cm="1">
        <f t="array" ref="J873">IFERROR(INDEX(Index!$A$25:$A$69, MATCH(TRUE, ISNUMBER(SEARCH(Index!$A$25:$A$69, Articles_collection_modified!A873)), 0)), "")</f>
        <v/>
      </c>
      <c r="K873" t="str" cm="1">
        <f t="array" ref="K873">IFERROR(INDEX(Index!$C$3:$C$5, MATCH(TRUE, ISNUMBER(SEARCH(Index!$C$3:$C$5, Articles_collection_modified!A873)), 0)), "")</f>
        <v>H2</v>
      </c>
      <c r="L873" t="str" cm="1">
        <f t="array" ref="L873">_xlfn.TEXTJOIN(", ", TRUE, IF(ISNUMBER(SEARCH(Index!$C$8:$C$58, Articles_collection_modified!A873)), Index!$C$8:$C$58, ""))</f>
        <v>HA-6</v>
      </c>
      <c r="M873" t="str" cm="1">
        <f t="array" ref="M873">_xlfn.TEXTJOIN(", ", TRUE, IFERROR(VLOOKUP(_xlfn.TEXTSPLIT(L873, ", "), Index!$C$8:$D$58, 2, FALSE), ""))</f>
        <v>Future Municipal Services</v>
      </c>
      <c r="N873" t="str" cm="1">
        <f t="array" ref="N873">_xlfn.TEXTJOIN(", ", TRUE, _xlfn.UNIQUE(_xlfn.FILTERXML("&lt;t&gt;&lt;s&gt;" &amp; SUBSTITUTE(_xlfn.TEXTJOIN(", ", TRUE, _xlfn.UNIQUE(_xlfn._xlws.FILTER(IFERROR(VLOOKUP(LEFT(_xlfn.TEXTSPLIT(L873, ", "), FIND("-", _xlfn.TEXTSPLIT(L873, ", ")) - 1), Index!$F$8:$G$13, 2, FALSE), ""), IFERROR(VLOOKUP(LEFT(_xlfn.TEXTSPLIT(L873, ", "), FIND("-", _xlfn.TEXTSPLIT(L873, ", ")) - 1), Index!$F$8:$G$13, 2, FALSE), "") &lt;&gt; ""))), ", ", "&lt;/s&gt;&lt;s&gt;") &amp; "&lt;/s&gt;&lt;/t&gt;", "//s[normalize-space()]")))</f>
        <v>Hydraulic Applications Ecosystem</v>
      </c>
      <c r="O873" t="str" cm="1">
        <f t="array" ref="O873">IFERROR(INDEX(Index!$C$8:$C$58, MATCH(TRUE, ISNUMBER(SEARCH(Index!$C$8:$C$58, Articles_collection_modified!A873)), 0)), "")</f>
        <v>HA-6</v>
      </c>
      <c r="P873" t="str">
        <f>IFERROR(VLOOKUP(LEFT(O873, FIND("-", O873)-1), Index!$F$8:$G$13, 2, FALSE), "Not Found")</f>
        <v>Hydraulic Applications Ecosystem</v>
      </c>
      <c r="Q873" t="str">
        <f>IFERROR(VLOOKUP(O873, Index!$C$8:$D$58, 2, FALSE), "Not Found")</f>
        <v>Future Municipal Services</v>
      </c>
    </row>
    <row r="874" spans="1:17" x14ac:dyDescent="0.3">
      <c r="A874" t="str">
        <f>LEFT(Articles_collection_modified!A874, FIND(",", Articles_collection_modified!A874) - 1)</f>
        <v>Automatische digitale Maschinen- und GelÃ¤ndemodelle</v>
      </c>
      <c r="B874" t="str">
        <f>MID(Articles_collection_modified!A874, FIND(",", Articles_collection_modified!A874) + 1, FIND(",", Articles_collection_modified!A874, FIND(",", Articles_collection_modified!A874) + 1) - FIND(",", Articles_collection_modified!A874) - 1)</f>
        <v>https://www.oup-fluidtechnik.de/automatische-digitale-maschinen-und-gelaendemodelle/</v>
      </c>
      <c r="C874" t="str">
        <f>IF(ISNUMBER(FIND(", vol",Articles_collection_modified!A874)), MID(Articles_collection_modified!A874, FIND(", vol", Articles_collection_modified!A874) + 5, FIND(",", Articles_collection_modified!A874, FIND(", vol", Articles_collection_modified!A874) + 5) - FIND(", vol", Articles_collection_modified!A874) - 5), MID(Articles_collection_modified!A874, FIND(",vol", Articles_collection_modified!A874) + 4, FIND(",", Articles_collection_modified!A874, FIND(",vol", Articles_collection_modified!A874) + 4) - FIND(",vol",Articles_collection_modified!A874) - 4))</f>
        <v>7</v>
      </c>
      <c r="D874" t="str">
        <f>IF(ISNUMBER(FIND(", 20", Articles_collection_modified!A874)), MID(Articles_collection_modified!A874, FIND(", 20", Articles_collection_modified!A874) + 2, FIND(",", Articles_collection_modified!A874, FIND(", 20", Articles_collection_modified!A874) + 2) - FIND(", 20", Articles_collection_modified!A874) - 2), MID(Articles_collection_modified!A874, FIND(",20", Articles_collection_modified!A874) + 1, FIND(",", Articles_collection_modified!A874, FIND(",20", Articles_collection_modified!A874) + 1) - FIND(",20", Articles_collection_modified!A874) - 1))</f>
        <v>2025-w02</v>
      </c>
      <c r="E874" t="str">
        <f t="shared" si="28"/>
        <v>2025</v>
      </c>
      <c r="F874" t="str">
        <f t="shared" si="29"/>
        <v>02</v>
      </c>
      <c r="G874" t="str" cm="1">
        <f t="array" ref="G874">_xlfn.TEXTJOIN(", ", TRUE, IF(ISNUMBER(SEARCH(Index!$A$8:$A$22, Articles_collection_modified!A874)), Index!$A$8:$A$22, ""))</f>
        <v>Mobile, Sensors</v>
      </c>
      <c r="H874" t="str" cm="1">
        <f t="array" ref="H874">IFERROR(INDEX(Index!$A$8:$A$22, MATCH(TRUE, ISNUMBER(SEARCH(Index!$A$8:$A$22, Articles_collection_modified!A874)), 0)), "")</f>
        <v>Mobile</v>
      </c>
      <c r="I874" t="str" cm="1">
        <f t="array" ref="I874">IFERROR(INDEX(Index!$A$3:$A$5, MATCH(TRUE, ISNUMBER(SEARCH(Index!$A$3:$A$5, Articles_collection_modified!A874)), 0)), "")</f>
        <v>product release</v>
      </c>
      <c r="J874" t="str" cm="1">
        <f t="array" ref="J874">IFERROR(INDEX(Index!$A$25:$A$69, MATCH(TRUE, ISNUMBER(SEARCH(Index!$A$25:$A$69, Articles_collection_modified!A874)), 0)), "")</f>
        <v>Automation</v>
      </c>
      <c r="K874" t="str" cm="1">
        <f t="array" ref="K874">IFERROR(INDEX(Index!$C$3:$C$5, MATCH(TRUE, ISNUMBER(SEARCH(Index!$C$3:$C$5, Articles_collection_modified!A874)), 0)), "")</f>
        <v>H1</v>
      </c>
      <c r="L874" t="str" cm="1">
        <f t="array" ref="L874">_xlfn.TEXTJOIN(", ", TRUE, IF(ISNUMBER(SEARCH(Index!$C$8:$C$58, Articles_collection_modified!A874)), Index!$C$8:$C$58, ""))</f>
        <v>SD-4</v>
      </c>
      <c r="M874" t="str" cm="1">
        <f t="array" ref="M874">_xlfn.TEXTJOIN(", ", TRUE, IFERROR(VLOOKUP(_xlfn.TEXTSPLIT(L874, ", "), Index!$C$8:$D$58, 2, FALSE), ""))</f>
        <v>Big Data Value Creation</v>
      </c>
      <c r="N874" t="str" cm="1">
        <f t="array" ref="N874">_xlfn.TEXTJOIN(", ", TRUE, _xlfn.UNIQUE(_xlfn.FILTERXML("&lt;t&gt;&lt;s&gt;" &amp; SUBSTITUTE(_xlfn.TEXTJOIN(", ", TRUE, _xlfn.UNIQUE(_xlfn._xlws.FILTER(IFERROR(VLOOKUP(LEFT(_xlfn.TEXTSPLIT(L874, ", "), FIND("-", _xlfn.TEXTSPLIT(L874, ", ")) - 1), Index!$F$8:$G$13, 2, FALSE), ""), IFERROR(VLOOKUP(LEFT(_xlfn.TEXTSPLIT(L874, ", "), FIND("-", _xlfn.TEXTSPLIT(L874, ", ")) - 1), Index!$F$8:$G$13, 2, FALSE), "") &lt;&gt; ""))), ", ", "&lt;/s&gt;&lt;s&gt;") &amp; "&lt;/s&gt;&lt;/t&gt;", "//s[normalize-space()]")))</f>
        <v>Smart Data Usage</v>
      </c>
      <c r="O874" t="str" cm="1">
        <f t="array" ref="O874">IFERROR(INDEX(Index!$C$8:$C$58, MATCH(TRUE, ISNUMBER(SEARCH(Index!$C$8:$C$58, Articles_collection_modified!A874)), 0)), "")</f>
        <v>SD-4</v>
      </c>
      <c r="P874" t="str">
        <f>IFERROR(VLOOKUP(LEFT(O874, FIND("-", O874)-1), Index!$F$8:$G$13, 2, FALSE), "Not Found")</f>
        <v>Smart Data Usage</v>
      </c>
      <c r="Q874" t="str">
        <f>IFERROR(VLOOKUP(O874, Index!$C$8:$D$58, 2, FALSE), "Not Found")</f>
        <v>Big Data Value Creation</v>
      </c>
    </row>
    <row r="875" spans="1:17" x14ac:dyDescent="0.3">
      <c r="A875" t="str">
        <f>LEFT(Articles_collection_modified!A875, FIND(",", Articles_collection_modified!A875) - 1)</f>
        <v>Linear hydraulic snubber ensures controlled movements on mining shovel bucket doors</v>
      </c>
      <c r="B875" t="str">
        <f>MID(Articles_collection_modified!A875, FIND(",", Articles_collection_modified!A875) + 1, FIND(",", Articles_collection_modified!A875, FIND(",", Articles_collection_modified!A875) + 1) - FIND(",", Articles_collection_modified!A875) - 1)</f>
        <v>https://www.mobilehydraulictips.com/linear-hydraulic-snubber-ensures-controlled-movements-on-mining-shovel-bucket-doors/</v>
      </c>
      <c r="C875" t="str">
        <f>IF(ISNUMBER(FIND(", vol",Articles_collection_modified!A875)), MID(Articles_collection_modified!A875, FIND(", vol", Articles_collection_modified!A875) + 5, FIND(",", Articles_collection_modified!A875, FIND(", vol", Articles_collection_modified!A875) + 5) - FIND(", vol", Articles_collection_modified!A875) - 5), MID(Articles_collection_modified!A875, FIND(",vol", Articles_collection_modified!A875) + 4, FIND(",", Articles_collection_modified!A875, FIND(",vol", Articles_collection_modified!A875) + 4) - FIND(",vol",Articles_collection_modified!A875) - 4))</f>
        <v>7</v>
      </c>
      <c r="D875" t="str">
        <f>IF(ISNUMBER(FIND(", 20", Articles_collection_modified!A875)), MID(Articles_collection_modified!A875, FIND(", 20", Articles_collection_modified!A875) + 2, FIND(",", Articles_collection_modified!A875, FIND(", 20", Articles_collection_modified!A875) + 2) - FIND(", 20", Articles_collection_modified!A875) - 2), MID(Articles_collection_modified!A875, FIND(",20", Articles_collection_modified!A875) + 1, FIND(",", Articles_collection_modified!A875, FIND(",20", Articles_collection_modified!A875) + 1) - FIND(",20", Articles_collection_modified!A875) - 1))</f>
        <v>2024-w51</v>
      </c>
      <c r="E875" t="str">
        <f t="shared" si="28"/>
        <v>2024</v>
      </c>
      <c r="F875" t="str">
        <f t="shared" si="29"/>
        <v>51</v>
      </c>
      <c r="G875" t="str" cm="1">
        <f t="array" ref="G875">_xlfn.TEXTJOIN(", ", TRUE, IF(ISNUMBER(SEARCH(Index!$A$8:$A$22, Articles_collection_modified!A875)), Index!$A$8:$A$22, ""))</f>
        <v>Hydraulics, Mobile</v>
      </c>
      <c r="H875" t="str" cm="1">
        <f t="array" ref="H875">IFERROR(INDEX(Index!$A$8:$A$22, MATCH(TRUE, ISNUMBER(SEARCH(Index!$A$8:$A$22, Articles_collection_modified!A875)), 0)), "")</f>
        <v>Hydraulics</v>
      </c>
      <c r="I875" t="str" cm="1">
        <f t="array" ref="I875">IFERROR(INDEX(Index!$A$3:$A$5, MATCH(TRUE, ISNUMBER(SEARCH(Index!$A$3:$A$5, Articles_collection_modified!A875)), 0)), "")</f>
        <v>product release</v>
      </c>
      <c r="J875" t="str" cm="1">
        <f t="array" ref="J875">IFERROR(INDEX(Index!$A$25:$A$69, MATCH(TRUE, ISNUMBER(SEARCH(Index!$A$25:$A$69, Articles_collection_modified!A875)), 0)), "")</f>
        <v>Actuators</v>
      </c>
      <c r="K875" t="str" cm="1">
        <f t="array" ref="K875">IFERROR(INDEX(Index!$C$3:$C$5, MATCH(TRUE, ISNUMBER(SEARCH(Index!$C$3:$C$5, Articles_collection_modified!A875)), 0)), "")</f>
        <v>H1</v>
      </c>
      <c r="L875" t="str" cm="1">
        <f t="array" ref="L875">_xlfn.TEXTJOIN(", ", TRUE, IF(ISNUMBER(SEARCH(Index!$C$8:$C$58, Articles_collection_modified!A875)), Index!$C$8:$C$58, ""))</f>
        <v>HA-8</v>
      </c>
      <c r="M875" t="str" cm="1">
        <f t="array" ref="M875">_xlfn.TEXTJOIN(", ", TRUE, IFERROR(VLOOKUP(_xlfn.TEXTSPLIT(L875, ", "), Index!$C$8:$D$58, 2, FALSE), ""))</f>
        <v>Sustainable Mining</v>
      </c>
      <c r="N875" t="str" cm="1">
        <f t="array" ref="N875">_xlfn.TEXTJOIN(", ", TRUE, _xlfn.UNIQUE(_xlfn.FILTERXML("&lt;t&gt;&lt;s&gt;" &amp; SUBSTITUTE(_xlfn.TEXTJOIN(", ", TRUE, _xlfn.UNIQUE(_xlfn._xlws.FILTER(IFERROR(VLOOKUP(LEFT(_xlfn.TEXTSPLIT(L875, ", "), FIND("-", _xlfn.TEXTSPLIT(L875, ", ")) - 1), Index!$F$8:$G$13, 2, FALSE), ""), IFERROR(VLOOKUP(LEFT(_xlfn.TEXTSPLIT(L875, ", "), FIND("-", _xlfn.TEXTSPLIT(L875, ", ")) - 1), Index!$F$8:$G$13, 2, FALSE), "") &lt;&gt; ""))), ", ", "&lt;/s&gt;&lt;s&gt;") &amp; "&lt;/s&gt;&lt;/t&gt;", "//s[normalize-space()]")))</f>
        <v>Hydraulic Applications Ecosystem</v>
      </c>
      <c r="O875" t="str" cm="1">
        <f t="array" ref="O875">IFERROR(INDEX(Index!$C$8:$C$58, MATCH(TRUE, ISNUMBER(SEARCH(Index!$C$8:$C$58, Articles_collection_modified!A875)), 0)), "")</f>
        <v>HA-8</v>
      </c>
      <c r="P875" t="str">
        <f>IFERROR(VLOOKUP(LEFT(O875, FIND("-", O875)-1), Index!$F$8:$G$13, 2, FALSE), "Not Found")</f>
        <v>Hydraulic Applications Ecosystem</v>
      </c>
      <c r="Q875" t="str">
        <f>IFERROR(VLOOKUP(O875, Index!$C$8:$D$58, 2, FALSE), "Not Found")</f>
        <v>Sustainable Mining</v>
      </c>
    </row>
    <row r="876" spans="1:17" x14ac:dyDescent="0.3">
      <c r="A876" t="str">
        <f>LEFT(Articles_collection_modified!A876, FIND(",", Articles_collection_modified!A876) - 1)</f>
        <v>MarQuipt uses Eckart E3 actuators for safe easy lifting</v>
      </c>
      <c r="B876" t="str">
        <f>MID(Articles_collection_modified!A876, FIND(",", Articles_collection_modified!A876) + 1, FIND(",", Articles_collection_modified!A876, FIND(",", Articles_collection_modified!A876) + 1) - FIND(",", Articles_collection_modified!A876) - 1)</f>
        <v>https://www.mobilehydraulictips.com/marquipt-uses-eckart-e3-helical-spline-actuators-for-safe-easy-lifting/</v>
      </c>
      <c r="C876" t="str">
        <f>IF(ISNUMBER(FIND(", vol",Articles_collection_modified!A876)), MID(Articles_collection_modified!A876, FIND(", vol", Articles_collection_modified!A876) + 5, FIND(",", Articles_collection_modified!A876, FIND(", vol", Articles_collection_modified!A876) + 5) - FIND(", vol", Articles_collection_modified!A876) - 5), MID(Articles_collection_modified!A876, FIND(",vol", Articles_collection_modified!A876) + 4, FIND(",", Articles_collection_modified!A876, FIND(",vol", Articles_collection_modified!A876) + 4) - FIND(",vol",Articles_collection_modified!A876) - 4))</f>
        <v>7</v>
      </c>
      <c r="D876" t="str">
        <f>IF(ISNUMBER(FIND(", 20", Articles_collection_modified!A876)), MID(Articles_collection_modified!A876, FIND(", 20", Articles_collection_modified!A876) + 2, FIND(",", Articles_collection_modified!A876, FIND(", 20", Articles_collection_modified!A876) + 2) - FIND(", 20", Articles_collection_modified!A876) - 2), MID(Articles_collection_modified!A876, FIND(",20", Articles_collection_modified!A876) + 1, FIND(",", Articles_collection_modified!A876, FIND(",20", Articles_collection_modified!A876) + 1) - FIND(",20", Articles_collection_modified!A876) - 1))</f>
        <v>2024-w52</v>
      </c>
      <c r="E876" t="str">
        <f t="shared" si="28"/>
        <v>2024</v>
      </c>
      <c r="F876" t="str">
        <f t="shared" si="29"/>
        <v>52</v>
      </c>
      <c r="G876" t="str" cm="1">
        <f t="array" ref="G876">_xlfn.TEXTJOIN(", ", TRUE, IF(ISNUMBER(SEARCH(Index!$A$8:$A$22, Articles_collection_modified!A876)), Index!$A$8:$A$22, ""))</f>
        <v>Hydraulics, Maritime, Mobile</v>
      </c>
      <c r="H876" t="str" cm="1">
        <f t="array" ref="H876">IFERROR(INDEX(Index!$A$8:$A$22, MATCH(TRUE, ISNUMBER(SEARCH(Index!$A$8:$A$22, Articles_collection_modified!A876)), 0)), "")</f>
        <v>Hydraulics</v>
      </c>
      <c r="I876" t="str" cm="1">
        <f t="array" ref="I876">IFERROR(INDEX(Index!$A$3:$A$5, MATCH(TRUE, ISNUMBER(SEARCH(Index!$A$3:$A$5, Articles_collection_modified!A876)), 0)), "")</f>
        <v>product release</v>
      </c>
      <c r="J876" t="str" cm="1">
        <f t="array" ref="J876">IFERROR(INDEX(Index!$A$25:$A$69, MATCH(TRUE, ISNUMBER(SEARCH(Index!$A$25:$A$69, Articles_collection_modified!A876)), 0)), "")</f>
        <v>Actuators</v>
      </c>
      <c r="K876" t="str" cm="1">
        <f t="array" ref="K876">IFERROR(INDEX(Index!$C$3:$C$5, MATCH(TRUE, ISNUMBER(SEARCH(Index!$C$3:$C$5, Articles_collection_modified!A876)), 0)), "")</f>
        <v>H1</v>
      </c>
      <c r="L876" t="str" cm="1">
        <f t="array" ref="L876">_xlfn.TEXTJOIN(", ", TRUE, IF(ISNUMBER(SEARCH(Index!$C$8:$C$58, Articles_collection_modified!A876)), Index!$C$8:$C$58, ""))</f>
        <v>NB-8</v>
      </c>
      <c r="M876" t="str" cm="1">
        <f t="array" ref="M876">_xlfn.TEXTJOIN(", ", TRUE, IFERROR(VLOOKUP(_xlfn.TEXTSPLIT(L876, ", "), Index!$C$8:$D$58, 2, FALSE), ""))</f>
        <v>Sustainaible Maritime Applications</v>
      </c>
      <c r="N876" t="str" cm="1">
        <f t="array" ref="N876">_xlfn.TEXTJOIN(", ", TRUE, _xlfn.UNIQUE(_xlfn.FILTERXML("&lt;t&gt;&lt;s&gt;" &amp; SUBSTITUTE(_xlfn.TEXTJOIN(", ", TRUE, _xlfn.UNIQUE(_xlfn._xlws.FILTER(IFERROR(VLOOKUP(LEFT(_xlfn.TEXTSPLIT(L876, ", "), FIND("-", _xlfn.TEXTSPLIT(L876, ", ")) - 1), Index!$F$8:$G$13, 2, FALSE), ""), IFERROR(VLOOKUP(LEFT(_xlfn.TEXTSPLIT(L876, ", "), FIND("-", _xlfn.TEXTSPLIT(L876, ", ")) - 1), Index!$F$8:$G$13, 2, FALSE), "") &lt;&gt; ""))), ", ", "&lt;/s&gt;&lt;s&gt;") &amp; "&lt;/s&gt;&lt;/t&gt;", "//s[normalize-space()]")))</f>
        <v>New Business</v>
      </c>
      <c r="O876" t="str" cm="1">
        <f t="array" ref="O876">IFERROR(INDEX(Index!$C$8:$C$58, MATCH(TRUE, ISNUMBER(SEARCH(Index!$C$8:$C$58, Articles_collection_modified!A876)), 0)), "")</f>
        <v>NB-8</v>
      </c>
      <c r="P876" t="str">
        <f>IFERROR(VLOOKUP(LEFT(O876, FIND("-", O876)-1), Index!$F$8:$G$13, 2, FALSE), "Not Found")</f>
        <v>New Business</v>
      </c>
      <c r="Q876" t="str">
        <f>IFERROR(VLOOKUP(O876, Index!$C$8:$D$58, 2, FALSE), "Not Found")</f>
        <v>Sustainaible Maritime Applications</v>
      </c>
    </row>
    <row r="877" spans="1:17" x14ac:dyDescent="0.3">
      <c r="A877" t="str">
        <f>LEFT(Articles_collection_modified!A877, FIND(",", Articles_collection_modified!A877) - 1)</f>
        <v>Robot Era unveils groundbreaking ERA-42 model ushering in a new era of general-purpose robotics | ManufacturingTomorrow</v>
      </c>
      <c r="B877" t="str">
        <f>MID(Articles_collection_modified!A877, FIND(",", Articles_collection_modified!A877) + 1, FIND(",", Articles_collection_modified!A877, FIND(",", Articles_collection_modified!A877) + 1) - FIND(",", Articles_collection_modified!A877) - 1)</f>
        <v>https://www.manufacturingtomorrow.com/news/2024/12/24/robot-era-unveils-groundbreaking-era-42-model-ushering-in-a-new-era-of-general-purpose-robotics/24029</v>
      </c>
      <c r="C877" t="str">
        <f>IF(ISNUMBER(FIND(", vol",Articles_collection_modified!A877)), MID(Articles_collection_modified!A877, FIND(", vol", Articles_collection_modified!A877) + 5, FIND(",", Articles_collection_modified!A877, FIND(", vol", Articles_collection_modified!A877) + 5) - FIND(", vol", Articles_collection_modified!A877) - 5), MID(Articles_collection_modified!A877, FIND(",vol", Articles_collection_modified!A877) + 4, FIND(",", Articles_collection_modified!A877, FIND(",vol", Articles_collection_modified!A877) + 4) - FIND(",vol",Articles_collection_modified!A877) - 4))</f>
        <v>7</v>
      </c>
      <c r="D877" t="str">
        <f>IF(ISNUMBER(FIND(", 20", Articles_collection_modified!A877)), MID(Articles_collection_modified!A877, FIND(", 20", Articles_collection_modified!A877) + 2, FIND(",", Articles_collection_modified!A877, FIND(", 20", Articles_collection_modified!A877) + 2) - FIND(", 20", Articles_collection_modified!A877) - 2), MID(Articles_collection_modified!A877, FIND(",20", Articles_collection_modified!A877) + 1, FIND(",", Articles_collection_modified!A877, FIND(",20", Articles_collection_modified!A877) + 1) - FIND(",20", Articles_collection_modified!A877) - 1))</f>
        <v>2024-w52</v>
      </c>
      <c r="E877" t="str">
        <f t="shared" si="28"/>
        <v>2024</v>
      </c>
      <c r="F877" t="str">
        <f t="shared" si="29"/>
        <v>52</v>
      </c>
      <c r="G877" t="str" cm="1">
        <f t="array" ref="G877">_xlfn.TEXTJOIN(", ", TRUE, IF(ISNUMBER(SEARCH(Index!$A$8:$A$22, Articles_collection_modified!A877)), Index!$A$8:$A$22, ""))</f>
        <v>Robotics</v>
      </c>
      <c r="H877" t="str" cm="1">
        <f t="array" ref="H877">IFERROR(INDEX(Index!$A$8:$A$22, MATCH(TRUE, ISNUMBER(SEARCH(Index!$A$8:$A$22, Articles_collection_modified!A877)), 0)), "")</f>
        <v>Robotics</v>
      </c>
      <c r="I877" t="str" cm="1">
        <f t="array" ref="I877">IFERROR(INDEX(Index!$A$3:$A$5, MATCH(TRUE, ISNUMBER(SEARCH(Index!$A$3:$A$5, Articles_collection_modified!A877)), 0)), "")</f>
        <v>product release</v>
      </c>
      <c r="J877" t="str" cm="1">
        <f t="array" ref="J877">IFERROR(INDEX(Index!$A$25:$A$69, MATCH(TRUE, ISNUMBER(SEARCH(Index!$A$25:$A$69, Articles_collection_modified!A877)), 0)), "")</f>
        <v>Software</v>
      </c>
      <c r="K877" t="str" cm="1">
        <f t="array" ref="K877">IFERROR(INDEX(Index!$C$3:$C$5, MATCH(TRUE, ISNUMBER(SEARCH(Index!$C$3:$C$5, Articles_collection_modified!A877)), 0)), "")</f>
        <v>H2</v>
      </c>
      <c r="L877" t="str" cm="1">
        <f t="array" ref="L877">_xlfn.TEXTJOIN(", ", TRUE, IF(ISNUMBER(SEARCH(Index!$C$8:$C$58, Articles_collection_modified!A877)), Index!$C$8:$C$58, ""))</f>
        <v>IPr-2</v>
      </c>
      <c r="M877" t="str" cm="1">
        <f t="array" ref="M877">_xlfn.TEXTJOIN(", ", TRUE, IFERROR(VLOOKUP(_xlfn.TEXTSPLIT(L877, ", "), Index!$C$8:$D$58, 2, FALSE), ""))</f>
        <v>Advanced Robotics</v>
      </c>
      <c r="N877" t="str" cm="1">
        <f t="array" ref="N877">_xlfn.TEXTJOIN(", ", TRUE, _xlfn.UNIQUE(_xlfn.FILTERXML("&lt;t&gt;&lt;s&gt;" &amp; SUBSTITUTE(_xlfn.TEXTJOIN(", ", TRUE, _xlfn.UNIQUE(_xlfn._xlws.FILTER(IFERROR(VLOOKUP(LEFT(_xlfn.TEXTSPLIT(L877, ", "), FIND("-", _xlfn.TEXTSPLIT(L877, ", ")) - 1), Index!$F$8:$G$13, 2, FALSE), ""), IFERROR(VLOOKUP(LEFT(_xlfn.TEXTSPLIT(L877, ", "), FIND("-", _xlfn.TEXTSPLIT(L877, ", ")) - 1), Index!$F$8:$G$13, 2, FALSE), "") &lt;&gt; ""))), ", ", "&lt;/s&gt;&lt;s&gt;") &amp; "&lt;/s&gt;&lt;/t&gt;", "//s[normalize-space()]")))</f>
        <v>Intelligent Production</v>
      </c>
      <c r="O877" t="str" cm="1">
        <f t="array" ref="O877">IFERROR(INDEX(Index!$C$8:$C$58, MATCH(TRUE, ISNUMBER(SEARCH(Index!$C$8:$C$58, Articles_collection_modified!A877)), 0)), "")</f>
        <v>IPr-2</v>
      </c>
      <c r="P877" t="str">
        <f>IFERROR(VLOOKUP(LEFT(O877, FIND("-", O877)-1), Index!$F$8:$G$13, 2, FALSE), "Not Found")</f>
        <v>Intelligent Production</v>
      </c>
      <c r="Q877" t="str">
        <f>IFERROR(VLOOKUP(O877, Index!$C$8:$D$58, 2, FALSE), "Not Found")</f>
        <v>Advanced Robotics</v>
      </c>
    </row>
    <row r="878" spans="1:17" x14ac:dyDescent="0.3">
      <c r="A878" t="str">
        <f>LEFT(Articles_collection_modified!A878, FIND(",", Articles_collection_modified!A878) - 1)</f>
        <v>German Bionic Unveils Apogee ULTRA - the Worldâ€™s Most Powerful Exoskeleton | ManufacturingTomorrow</v>
      </c>
      <c r="B878" t="str">
        <f>MID(Articles_collection_modified!A878, FIND(",", Articles_collection_modified!A878) + 1, FIND(",", Articles_collection_modified!A878, FIND(",", Articles_collection_modified!A878) + 1) - FIND(",", Articles_collection_modified!A878) - 1)</f>
        <v>https://www.manufacturingtomorrow.com/news/2025/01/07/german-bionic-unveils-apogee-ultra-the-worlds-most-powerful-exoskeleton/24067</v>
      </c>
      <c r="C878" t="str">
        <f>IF(ISNUMBER(FIND(", vol",Articles_collection_modified!A878)), MID(Articles_collection_modified!A878, FIND(", vol", Articles_collection_modified!A878) + 5, FIND(",", Articles_collection_modified!A878, FIND(", vol", Articles_collection_modified!A878) + 5) - FIND(", vol", Articles_collection_modified!A878) - 5), MID(Articles_collection_modified!A878, FIND(",vol", Articles_collection_modified!A878) + 4, FIND(",", Articles_collection_modified!A878, FIND(",vol", Articles_collection_modified!A878) + 4) - FIND(",vol",Articles_collection_modified!A878) - 4))</f>
        <v>7</v>
      </c>
      <c r="D878" t="str">
        <f>IF(ISNUMBER(FIND(", 20", Articles_collection_modified!A878)), MID(Articles_collection_modified!A878, FIND(", 20", Articles_collection_modified!A878) + 2, FIND(",", Articles_collection_modified!A878, FIND(", 20", Articles_collection_modified!A878) + 2) - FIND(", 20", Articles_collection_modified!A878) - 2), MID(Articles_collection_modified!A878, FIND(",20", Articles_collection_modified!A878) + 1, FIND(",", Articles_collection_modified!A878, FIND(",20", Articles_collection_modified!A878) + 1) - FIND(",20", Articles_collection_modified!A878) - 1))</f>
        <v>2025-w02</v>
      </c>
      <c r="E878" t="str">
        <f t="shared" si="28"/>
        <v>2025</v>
      </c>
      <c r="F878" t="str">
        <f t="shared" si="29"/>
        <v>02</v>
      </c>
      <c r="G878" t="str" cm="1">
        <f t="array" ref="G878">_xlfn.TEXTJOIN(", ", TRUE, IF(ISNUMBER(SEARCH(Index!$A$8:$A$22, Articles_collection_modified!A878)), Index!$A$8:$A$22, ""))</f>
        <v>Robotics</v>
      </c>
      <c r="H878" t="str" cm="1">
        <f t="array" ref="H878">IFERROR(INDEX(Index!$A$8:$A$22, MATCH(TRUE, ISNUMBER(SEARCH(Index!$A$8:$A$22, Articles_collection_modified!A878)), 0)), "")</f>
        <v>Robotics</v>
      </c>
      <c r="I878" t="str" cm="1">
        <f t="array" ref="I878">IFERROR(INDEX(Index!$A$3:$A$5, MATCH(TRUE, ISNUMBER(SEARCH(Index!$A$3:$A$5, Articles_collection_modified!A878)), 0)), "")</f>
        <v>product release</v>
      </c>
      <c r="J878" t="str" cm="1">
        <f t="array" ref="J878">IFERROR(INDEX(Index!$A$25:$A$69, MATCH(TRUE, ISNUMBER(SEARCH(Index!$A$25:$A$69, Articles_collection_modified!A878)), 0)), "")</f>
        <v>System</v>
      </c>
      <c r="K878" t="str" cm="1">
        <f t="array" ref="K878">IFERROR(INDEX(Index!$C$3:$C$5, MATCH(TRUE, ISNUMBER(SEARCH(Index!$C$3:$C$5, Articles_collection_modified!A878)), 0)), "")</f>
        <v>H1</v>
      </c>
      <c r="L878" t="str" cm="1">
        <f t="array" ref="L878">_xlfn.TEXTJOIN(", ", TRUE, IF(ISNUMBER(SEARCH(Index!$C$8:$C$58, Articles_collection_modified!A878)), Index!$C$8:$C$58, ""))</f>
        <v>HA-4, IPr-2, IPr-3</v>
      </c>
      <c r="M878" t="str" cm="1">
        <f t="array" ref="M878">_xlfn.TEXTJOIN(", ", TRUE, IFERROR(VLOOKUP(_xlfn.TEXTSPLIT(L878, ", "), Index!$C$8:$D$58, 2, FALSE), ""))</f>
        <v>Autonomous Material Handling, Advanced Robotics, Intelligent Worker Assistant</v>
      </c>
      <c r="N878" t="str" cm="1">
        <f t="array" ref="N878">_xlfn.TEXTJOIN(", ", TRUE, _xlfn.UNIQUE(_xlfn.FILTERXML("&lt;t&gt;&lt;s&gt;" &amp; SUBSTITUTE(_xlfn.TEXTJOIN(", ", TRUE, _xlfn.UNIQUE(_xlfn._xlws.FILTER(IFERROR(VLOOKUP(LEFT(_xlfn.TEXTSPLIT(L878, ", "), FIND("-", _xlfn.TEXTSPLIT(L878, ", ")) - 1), Index!$F$8:$G$13, 2, FALSE), ""), IFERROR(VLOOKUP(LEFT(_xlfn.TEXTSPLIT(L878, ", "), FIND("-", _xlfn.TEXTSPLIT(L878, ", ")) - 1), Index!$F$8:$G$13, 2, FALSE), "") &lt;&gt; ""))), ", ", "&lt;/s&gt;&lt;s&gt;") &amp; "&lt;/s&gt;&lt;/t&gt;", "//s[normalize-space()]")))</f>
        <v>Hydraulic Applications Ecosystem, Intelligent Production</v>
      </c>
      <c r="O878" t="str" cm="1">
        <f t="array" ref="O878">IFERROR(INDEX(Index!$C$8:$C$58, MATCH(TRUE, ISNUMBER(SEARCH(Index!$C$8:$C$58, Articles_collection_modified!A878)), 0)), "")</f>
        <v>HA-4</v>
      </c>
      <c r="P878" t="str">
        <f>IFERROR(VLOOKUP(LEFT(O878, FIND("-", O878)-1), Index!$F$8:$G$13, 2, FALSE), "Not Found")</f>
        <v>Hydraulic Applications Ecosystem</v>
      </c>
      <c r="Q878" t="str">
        <f>IFERROR(VLOOKUP(O878, Index!$C$8:$D$58, 2, FALSE), "Not Found")</f>
        <v>Autonomous Material Handling</v>
      </c>
    </row>
    <row r="879" spans="1:17" x14ac:dyDescent="0.3">
      <c r="A879" t="str">
        <f>LEFT(Articles_collection_modified!A879, FIND(",", Articles_collection_modified!A879) - 1)</f>
        <v>Epiroc launches latest battery-electric loader</v>
      </c>
      <c r="B879" t="str">
        <f>MID(Articles_collection_modified!A879, FIND(",", Articles_collection_modified!A879) + 1, FIND(",", Articles_collection_modified!A879, FIND(",", Articles_collection_modified!A879) + 1) - FIND(",", Articles_collection_modified!A879) - 1)</f>
        <v>https://im-mining.com/2025/01/09/epiroc-launches-scooptram-st10-g-battery-electric-underground-loader-for-smaller-drift-sizes/</v>
      </c>
      <c r="C879" t="str">
        <f>IF(ISNUMBER(FIND(", vol",Articles_collection_modified!A879)), MID(Articles_collection_modified!A879, FIND(", vol", Articles_collection_modified!A879) + 5, FIND(",", Articles_collection_modified!A879, FIND(", vol", Articles_collection_modified!A879) + 5) - FIND(", vol", Articles_collection_modified!A879) - 5), MID(Articles_collection_modified!A879, FIND(",vol", Articles_collection_modified!A879) + 4, FIND(",", Articles_collection_modified!A879, FIND(",vol", Articles_collection_modified!A879) + 4) - FIND(",vol",Articles_collection_modified!A879) - 4))</f>
        <v>7</v>
      </c>
      <c r="D879" t="str">
        <f>IF(ISNUMBER(FIND(", 20", Articles_collection_modified!A879)), MID(Articles_collection_modified!A879, FIND(", 20", Articles_collection_modified!A879) + 2, FIND(",", Articles_collection_modified!A879, FIND(", 20", Articles_collection_modified!A879) + 2) - FIND(", 20", Articles_collection_modified!A879) - 2), MID(Articles_collection_modified!A879, FIND(",20", Articles_collection_modified!A879) + 1, FIND(",", Articles_collection_modified!A879, FIND(",20", Articles_collection_modified!A879) + 1) - FIND(",20", Articles_collection_modified!A879) - 1))</f>
        <v>2025-w02</v>
      </c>
      <c r="E879" t="str">
        <f t="shared" si="28"/>
        <v>2025</v>
      </c>
      <c r="F879" t="str">
        <f t="shared" si="29"/>
        <v>02</v>
      </c>
      <c r="G879" t="str" cm="1">
        <f t="array" ref="G879">_xlfn.TEXTJOIN(", ", TRUE, IF(ISNUMBER(SEARCH(Index!$A$8:$A$22, Articles_collection_modified!A879)), Index!$A$8:$A$22, ""))</f>
        <v>Battery, Electrification, Mobile</v>
      </c>
      <c r="H879" t="str" cm="1">
        <f t="array" ref="H879">IFERROR(INDEX(Index!$A$8:$A$22, MATCH(TRUE, ISNUMBER(SEARCH(Index!$A$8:$A$22, Articles_collection_modified!A879)), 0)), "")</f>
        <v>Battery</v>
      </c>
      <c r="I879" t="str" cm="1">
        <f t="array" ref="I879">IFERROR(INDEX(Index!$A$3:$A$5, MATCH(TRUE, ISNUMBER(SEARCH(Index!$A$3:$A$5, Articles_collection_modified!A879)), 0)), "")</f>
        <v>product release</v>
      </c>
      <c r="J879" t="str" cm="1">
        <f t="array" ref="J879">IFERROR(INDEX(Index!$A$25:$A$69, MATCH(TRUE, ISNUMBER(SEARCH(Index!$A$25:$A$69, Articles_collection_modified!A879)), 0)), "")</f>
        <v/>
      </c>
      <c r="K879" t="str" cm="1">
        <f t="array" ref="K879">IFERROR(INDEX(Index!$C$3:$C$5, MATCH(TRUE, ISNUMBER(SEARCH(Index!$C$3:$C$5, Articles_collection_modified!A879)), 0)), "")</f>
        <v>H1</v>
      </c>
      <c r="L879" t="str" cm="1">
        <f t="array" ref="L879">_xlfn.TEXTJOIN(", ", TRUE, IF(ISNUMBER(SEARCH(Index!$C$8:$C$58, Articles_collection_modified!A879)), Index!$C$8:$C$58, ""))</f>
        <v>ES-2, HA-8</v>
      </c>
      <c r="M879" t="str" cm="1">
        <f t="array" ref="M879">_xlfn.TEXTJOIN(", ", TRUE, IFERROR(VLOOKUP(_xlfn.TEXTSPLIT(L879, ", "), Index!$C$8:$D$58, 2, FALSE), ""))</f>
        <v>Enhanced Emission Policy, Sustainable Mining</v>
      </c>
      <c r="N879" t="str" cm="1">
        <f t="array" ref="N879">_xlfn.TEXTJOIN(", ", TRUE, _xlfn.UNIQUE(_xlfn.FILTERXML("&lt;t&gt;&lt;s&gt;" &amp; SUBSTITUTE(_xlfn.TEXTJOIN(", ", TRUE, _xlfn.UNIQUE(_xlfn._xlws.FILTER(IFERROR(VLOOKUP(LEFT(_xlfn.TEXTSPLIT(L879, ", "), FIND("-", _xlfn.TEXTSPLIT(L879, ", ")) - 1), Index!$F$8:$G$13, 2, FALSE), ""), IFERROR(VLOOKUP(LEFT(_xlfn.TEXTSPLIT(L879, ", "), FIND("-", _xlfn.TEXTSPLIT(L879, ", ")) - 1), Index!$F$8:$G$13, 2, FALSE), "") &lt;&gt; ""))), ", ", "&lt;/s&gt;&lt;s&gt;") &amp; "&lt;/s&gt;&lt;/t&gt;", "//s[normalize-space()]")))</f>
        <v>Ecological Sustainability, Hydraulic Applications Ecosystem</v>
      </c>
      <c r="O879" t="str" cm="1">
        <f t="array" ref="O879">IFERROR(INDEX(Index!$C$8:$C$58, MATCH(TRUE, ISNUMBER(SEARCH(Index!$C$8:$C$58, Articles_collection_modified!A879)), 0)), "")</f>
        <v>ES-2</v>
      </c>
      <c r="P879" t="str">
        <f>IFERROR(VLOOKUP(LEFT(O879, FIND("-", O879)-1), Index!$F$8:$G$13, 2, FALSE), "Not Found")</f>
        <v>Ecological Sustainability</v>
      </c>
      <c r="Q879" t="str">
        <f>IFERROR(VLOOKUP(O879, Index!$C$8:$D$58, 2, FALSE), "Not Found")</f>
        <v>Enhanced Emission Policy</v>
      </c>
    </row>
    <row r="880" spans="1:17" x14ac:dyDescent="0.3">
      <c r="A880" t="str">
        <f>LEFT(Articles_collection_modified!A880, FIND(",", Articles_collection_modified!A880) - 1)</f>
        <v>Kubota Unveils Wide Range of Customer Solutions at CES 2025 : CEG</v>
      </c>
      <c r="B880" t="str">
        <f>MID(Articles_collection_modified!A880, FIND(",", Articles_collection_modified!A880) + 1, FIND(",", Articles_collection_modified!A880, FIND(",", Articles_collection_modified!A880) + 1) - FIND(",", Articles_collection_modified!A880) - 1)</f>
        <v>https://www.constructionequipmentguide.com/kubota-unveils-wide-range-of-customer-solutions-at-ces-2025/66931</v>
      </c>
      <c r="C880" t="str">
        <f>IF(ISNUMBER(FIND(", vol",Articles_collection_modified!A880)), MID(Articles_collection_modified!A880, FIND(", vol", Articles_collection_modified!A880) + 5, FIND(",", Articles_collection_modified!A880, FIND(", vol", Articles_collection_modified!A880) + 5) - FIND(", vol", Articles_collection_modified!A880) - 5), MID(Articles_collection_modified!A880, FIND(",vol", Articles_collection_modified!A880) + 4, FIND(",", Articles_collection_modified!A880, FIND(",vol", Articles_collection_modified!A880) + 4) - FIND(",vol",Articles_collection_modified!A880) - 4))</f>
        <v>7</v>
      </c>
      <c r="D880" t="str">
        <f>IF(ISNUMBER(FIND(", 20", Articles_collection_modified!A880)), MID(Articles_collection_modified!A880, FIND(", 20", Articles_collection_modified!A880) + 2, FIND(",", Articles_collection_modified!A880, FIND(", 20", Articles_collection_modified!A880) + 2) - FIND(", 20", Articles_collection_modified!A880) - 2), MID(Articles_collection_modified!A880, FIND(",20", Articles_collection_modified!A880) + 1, FIND(",", Articles_collection_modified!A880, FIND(",20", Articles_collection_modified!A880) + 1) - FIND(",20", Articles_collection_modified!A880) - 1))</f>
        <v>2025-w02</v>
      </c>
      <c r="E880" t="str">
        <f t="shared" si="28"/>
        <v>2025</v>
      </c>
      <c r="F880" t="str">
        <f t="shared" si="29"/>
        <v>02</v>
      </c>
      <c r="G880" t="str" cm="1">
        <f t="array" ref="G880">_xlfn.TEXTJOIN(", ", TRUE, IF(ISNUMBER(SEARCH(Index!$A$8:$A$22, Articles_collection_modified!A880)), Index!$A$8:$A$22, ""))</f>
        <v>Electrification, Mobile</v>
      </c>
      <c r="H880" t="str" cm="1">
        <f t="array" ref="H880">IFERROR(INDEX(Index!$A$8:$A$22, MATCH(TRUE, ISNUMBER(SEARCH(Index!$A$8:$A$22, Articles_collection_modified!A880)), 0)), "")</f>
        <v>Electrification</v>
      </c>
      <c r="I880" t="str" cm="1">
        <f t="array" ref="I880">IFERROR(INDEX(Index!$A$3:$A$5, MATCH(TRUE, ISNUMBER(SEARCH(Index!$A$3:$A$5, Articles_collection_modified!A880)), 0)), "")</f>
        <v>Technology</v>
      </c>
      <c r="J880" t="str" cm="1">
        <f t="array" ref="J880">IFERROR(INDEX(Index!$A$25:$A$69, MATCH(TRUE, ISNUMBER(SEARCH(Index!$A$25:$A$69, Articles_collection_modified!A880)), 0)), "")</f>
        <v>Prototype</v>
      </c>
      <c r="K880" t="str" cm="1">
        <f t="array" ref="K880">IFERROR(INDEX(Index!$C$3:$C$5, MATCH(TRUE, ISNUMBER(SEARCH(Index!$C$3:$C$5, Articles_collection_modified!A880)), 0)), "")</f>
        <v>H2</v>
      </c>
      <c r="L880" t="str" cm="1">
        <f t="array" ref="L880">_xlfn.TEXTJOIN(", ", TRUE, IF(ISNUMBER(SEARCH(Index!$C$8:$C$58, Articles_collection_modified!A880)), Index!$C$8:$C$58, ""))</f>
        <v>ES-2, HA-3, SD-4, NB-7</v>
      </c>
      <c r="M880" t="str" cm="1">
        <f t="array" ref="M880">_xlfn.TEXTJOIN(", ", TRUE, IFERROR(VLOOKUP(_xlfn.TEXTSPLIT(L880, ", "), Index!$C$8:$D$58, 2, FALSE), ""))</f>
        <v>Enhanced Emission Policy, Smart Farming, Big Data Value Creation, Future Agriculture</v>
      </c>
      <c r="N880" t="str" cm="1">
        <f t="array" ref="N880">_xlfn.TEXTJOIN(", ", TRUE, _xlfn.UNIQUE(_xlfn.FILTERXML("&lt;t&gt;&lt;s&gt;" &amp; SUBSTITUTE(_xlfn.TEXTJOIN(", ", TRUE, _xlfn.UNIQUE(_xlfn._xlws.FILTER(IFERROR(VLOOKUP(LEFT(_xlfn.TEXTSPLIT(L880, ", "), FIND("-", _xlfn.TEXTSPLIT(L880, ", ")) - 1), Index!$F$8:$G$13, 2, FALSE), ""), IFERROR(VLOOKUP(LEFT(_xlfn.TEXTSPLIT(L880, ", "), FIND("-", _xlfn.TEXTSPLIT(L880, ", ")) - 1), Index!$F$8:$G$13, 2, FALSE), "") &lt;&gt; ""))), ", ", "&lt;/s&gt;&lt;s&gt;") &amp; "&lt;/s&gt;&lt;/t&gt;", "//s[normalize-space()]")))</f>
        <v>Ecological Sustainability, Hydraulic Applications Ecosystem, Smart Data Usage, New Business</v>
      </c>
      <c r="O880" t="str" cm="1">
        <f t="array" ref="O880">IFERROR(INDEX(Index!$C$8:$C$58, MATCH(TRUE, ISNUMBER(SEARCH(Index!$C$8:$C$58, Articles_collection_modified!A880)), 0)), "")</f>
        <v>ES-2</v>
      </c>
      <c r="P880" t="str">
        <f>IFERROR(VLOOKUP(LEFT(O880, FIND("-", O880)-1), Index!$F$8:$G$13, 2, FALSE), "Not Found")</f>
        <v>Ecological Sustainability</v>
      </c>
      <c r="Q880" t="str">
        <f>IFERROR(VLOOKUP(O880, Index!$C$8:$D$58, 2, FALSE), "Not Found")</f>
        <v>Enhanced Emission Policy</v>
      </c>
    </row>
    <row r="881" spans="1:17" x14ac:dyDescent="0.3">
      <c r="A881" t="str">
        <f>LEFT(Articles_collection_modified!A881, FIND(",", Articles_collection_modified!A881) - 1)</f>
        <v>Geoquip Marine boosts fleet with sustainable vessel conversion</v>
      </c>
      <c r="B881" t="str">
        <f>MID(Articles_collection_modified!A881, FIND(",", Articles_collection_modified!A881) + 1, FIND(",", Articles_collection_modified!A881, FIND(",", Articles_collection_modified!A881) + 1) - FIND(",", Articles_collection_modified!A881) - 1)</f>
        <v>https://www.ship-technology.com/news/geoquip-fleet-sustainable-vessel/</v>
      </c>
      <c r="C881" t="str">
        <f>IF(ISNUMBER(FIND(", vol",Articles_collection_modified!A881)), MID(Articles_collection_modified!A881, FIND(", vol", Articles_collection_modified!A881) + 5, FIND(",", Articles_collection_modified!A881, FIND(", vol", Articles_collection_modified!A881) + 5) - FIND(", vol", Articles_collection_modified!A881) - 5), MID(Articles_collection_modified!A881, FIND(",vol", Articles_collection_modified!A881) + 4, FIND(",", Articles_collection_modified!A881, FIND(",vol", Articles_collection_modified!A881) + 4) - FIND(",vol",Articles_collection_modified!A881) - 4))</f>
        <v>7</v>
      </c>
      <c r="D881" t="str">
        <f>IF(ISNUMBER(FIND(", 20", Articles_collection_modified!A881)), MID(Articles_collection_modified!A881, FIND(", 20", Articles_collection_modified!A881) + 2, FIND(",", Articles_collection_modified!A881, FIND(", 20", Articles_collection_modified!A881) + 2) - FIND(", 20", Articles_collection_modified!A881) - 2), MID(Articles_collection_modified!A881, FIND(",20", Articles_collection_modified!A881) + 1, FIND(",", Articles_collection_modified!A881, FIND(",20", Articles_collection_modified!A881) + 1) - FIND(",20", Articles_collection_modified!A881) - 1))</f>
        <v>2024-w51</v>
      </c>
      <c r="E881" t="str">
        <f t="shared" si="28"/>
        <v>2024</v>
      </c>
      <c r="F881" t="str">
        <f t="shared" si="29"/>
        <v>51</v>
      </c>
      <c r="G881" t="str" cm="1">
        <f t="array" ref="G881">_xlfn.TEXTJOIN(", ", TRUE, IF(ISNUMBER(SEARCH(Index!$A$8:$A$22, Articles_collection_modified!A881)), Index!$A$8:$A$22, ""))</f>
        <v>Maritime</v>
      </c>
      <c r="H881" t="str" cm="1">
        <f t="array" ref="H881">IFERROR(INDEX(Index!$A$8:$A$22, MATCH(TRUE, ISNUMBER(SEARCH(Index!$A$8:$A$22, Articles_collection_modified!A881)), 0)), "")</f>
        <v>Maritime</v>
      </c>
      <c r="I881" t="str" cm="1">
        <f t="array" ref="I881">IFERROR(INDEX(Index!$A$3:$A$5, MATCH(TRUE, ISNUMBER(SEARCH(Index!$A$3:$A$5, Articles_collection_modified!A881)), 0)), "")</f>
        <v>Technology</v>
      </c>
      <c r="J881" t="str" cm="1">
        <f t="array" ref="J881">IFERROR(INDEX(Index!$A$25:$A$69, MATCH(TRUE, ISNUMBER(SEARCH(Index!$A$25:$A$69, Articles_collection_modified!A881)), 0)), "")</f>
        <v>market development</v>
      </c>
      <c r="K881" t="str" cm="1">
        <f t="array" ref="K881">IFERROR(INDEX(Index!$C$3:$C$5, MATCH(TRUE, ISNUMBER(SEARCH(Index!$C$3:$C$5, Articles_collection_modified!A881)), 0)), "")</f>
        <v>H1</v>
      </c>
      <c r="L881" t="str" cm="1">
        <f t="array" ref="L881">_xlfn.TEXTJOIN(", ", TRUE, IF(ISNUMBER(SEARCH(Index!$C$8:$C$58, Articles_collection_modified!A881)), Index!$C$8:$C$58, ""))</f>
        <v>NB-6, NB-8</v>
      </c>
      <c r="M881" t="str" cm="1">
        <f t="array" ref="M881">_xlfn.TEXTJOIN(", ", TRUE, IFERROR(VLOOKUP(_xlfn.TEXTSPLIT(L881, ", "), Index!$C$8:$D$58, 2, FALSE), ""))</f>
        <v>Green Energy System, Sustainaible Maritime Applications</v>
      </c>
      <c r="N881" t="str" cm="1">
        <f t="array" ref="N881">_xlfn.TEXTJOIN(", ", TRUE, _xlfn.UNIQUE(_xlfn.FILTERXML("&lt;t&gt;&lt;s&gt;" &amp; SUBSTITUTE(_xlfn.TEXTJOIN(", ", TRUE, _xlfn.UNIQUE(_xlfn._xlws.FILTER(IFERROR(VLOOKUP(LEFT(_xlfn.TEXTSPLIT(L881, ", "), FIND("-", _xlfn.TEXTSPLIT(L881, ", ")) - 1), Index!$F$8:$G$13, 2, FALSE), ""), IFERROR(VLOOKUP(LEFT(_xlfn.TEXTSPLIT(L881, ", "), FIND("-", _xlfn.TEXTSPLIT(L881, ", ")) - 1), Index!$F$8:$G$13, 2, FALSE), "") &lt;&gt; ""))), ", ", "&lt;/s&gt;&lt;s&gt;") &amp; "&lt;/s&gt;&lt;/t&gt;", "//s[normalize-space()]")))</f>
        <v>New Business</v>
      </c>
      <c r="O881" t="str" cm="1">
        <f t="array" ref="O881">IFERROR(INDEX(Index!$C$8:$C$58, MATCH(TRUE, ISNUMBER(SEARCH(Index!$C$8:$C$58, Articles_collection_modified!A881)), 0)), "")</f>
        <v>NB-6</v>
      </c>
      <c r="P881" t="str">
        <f>IFERROR(VLOOKUP(LEFT(O881, FIND("-", O881)-1), Index!$F$8:$G$13, 2, FALSE), "Not Found")</f>
        <v>New Business</v>
      </c>
      <c r="Q881" t="str">
        <f>IFERROR(VLOOKUP(O881, Index!$C$8:$D$58, 2, FALSE), "Not Found")</f>
        <v>Green Energy System</v>
      </c>
    </row>
    <row r="882" spans="1:17" x14ac:dyDescent="0.3">
      <c r="A882" t="str">
        <f>LEFT(Articles_collection_modified!A882, FIND(",", Articles_collection_modified!A882) - 1)</f>
        <v>Anemoi Marine installs Rotor Sails on Vale's Sohar Max VLOC</v>
      </c>
      <c r="B882" t="str">
        <f>MID(Articles_collection_modified!A882, FIND(",", Articles_collection_modified!A882) + 1, FIND(",", Articles_collection_modified!A882, FIND(",", Articles_collection_modified!A882) + 1) - FIND(",", Articles_collection_modified!A882) - 1)</f>
        <v>https://www.ship-technology.com/news/anemoi-rotor-sails-vloc/</v>
      </c>
      <c r="C882" t="str">
        <f>IF(ISNUMBER(FIND(", vol",Articles_collection_modified!A882)), MID(Articles_collection_modified!A882, FIND(", vol", Articles_collection_modified!A882) + 5, FIND(",", Articles_collection_modified!A882, FIND(", vol", Articles_collection_modified!A882) + 5) - FIND(", vol", Articles_collection_modified!A882) - 5), MID(Articles_collection_modified!A882, FIND(",vol", Articles_collection_modified!A882) + 4, FIND(",", Articles_collection_modified!A882, FIND(",vol", Articles_collection_modified!A882) + 4) - FIND(",vol",Articles_collection_modified!A882) - 4))</f>
        <v>7</v>
      </c>
      <c r="D882" t="str">
        <f>IF(ISNUMBER(FIND(", 20", Articles_collection_modified!A882)), MID(Articles_collection_modified!A882, FIND(", 20", Articles_collection_modified!A882) + 2, FIND(",", Articles_collection_modified!A882, FIND(", 20", Articles_collection_modified!A882) + 2) - FIND(", 20", Articles_collection_modified!A882) - 2), MID(Articles_collection_modified!A882, FIND(",20", Articles_collection_modified!A882) + 1, FIND(",", Articles_collection_modified!A882, FIND(",20", Articles_collection_modified!A882) + 1) - FIND(",20", Articles_collection_modified!A882) - 1))</f>
        <v>2024-w51</v>
      </c>
      <c r="E882" t="str">
        <f t="shared" si="28"/>
        <v>2024</v>
      </c>
      <c r="F882" t="str">
        <f t="shared" si="29"/>
        <v>51</v>
      </c>
      <c r="G882" t="str" cm="1">
        <f t="array" ref="G882">_xlfn.TEXTJOIN(", ", TRUE, IF(ISNUMBER(SEARCH(Index!$A$8:$A$22, Articles_collection_modified!A882)), Index!$A$8:$A$22, ""))</f>
        <v>Maritime</v>
      </c>
      <c r="H882" t="str" cm="1">
        <f t="array" ref="H882">IFERROR(INDEX(Index!$A$8:$A$22, MATCH(TRUE, ISNUMBER(SEARCH(Index!$A$8:$A$22, Articles_collection_modified!A882)), 0)), "")</f>
        <v>Maritime</v>
      </c>
      <c r="I882" t="str" cm="1">
        <f t="array" ref="I882">IFERROR(INDEX(Index!$A$3:$A$5, MATCH(TRUE, ISNUMBER(SEARCH(Index!$A$3:$A$5, Articles_collection_modified!A882)), 0)), "")</f>
        <v>Technology</v>
      </c>
      <c r="J882" t="str" cm="1">
        <f t="array" ref="J882">IFERROR(INDEX(Index!$A$25:$A$69, MATCH(TRUE, ISNUMBER(SEARCH(Index!$A$25:$A$69, Articles_collection_modified!A882)), 0)), "")</f>
        <v>market development</v>
      </c>
      <c r="K882" t="str" cm="1">
        <f t="array" ref="K882">IFERROR(INDEX(Index!$C$3:$C$5, MATCH(TRUE, ISNUMBER(SEARCH(Index!$C$3:$C$5, Articles_collection_modified!A882)), 0)), "")</f>
        <v>H1</v>
      </c>
      <c r="L882" t="str" cm="1">
        <f t="array" ref="L882">_xlfn.TEXTJOIN(", ", TRUE, IF(ISNUMBER(SEARCH(Index!$C$8:$C$58, Articles_collection_modified!A882)), Index!$C$8:$C$58, ""))</f>
        <v>ES-2, NB-8</v>
      </c>
      <c r="M882" t="str" cm="1">
        <f t="array" ref="M882">_xlfn.TEXTJOIN(", ", TRUE, IFERROR(VLOOKUP(_xlfn.TEXTSPLIT(L882, ", "), Index!$C$8:$D$58, 2, FALSE), ""))</f>
        <v>Enhanced Emission Policy, Sustainaible Maritime Applications</v>
      </c>
      <c r="N882" t="str" cm="1">
        <f t="array" ref="N882">_xlfn.TEXTJOIN(", ", TRUE, _xlfn.UNIQUE(_xlfn.FILTERXML("&lt;t&gt;&lt;s&gt;" &amp; SUBSTITUTE(_xlfn.TEXTJOIN(", ", TRUE, _xlfn.UNIQUE(_xlfn._xlws.FILTER(IFERROR(VLOOKUP(LEFT(_xlfn.TEXTSPLIT(L882, ", "), FIND("-", _xlfn.TEXTSPLIT(L882, ", ")) - 1), Index!$F$8:$G$13, 2, FALSE), ""), IFERROR(VLOOKUP(LEFT(_xlfn.TEXTSPLIT(L882, ", "), FIND("-", _xlfn.TEXTSPLIT(L882, ", ")) - 1), Index!$F$8:$G$13, 2, FALSE), "") &lt;&gt; ""))), ", ", "&lt;/s&gt;&lt;s&gt;") &amp; "&lt;/s&gt;&lt;/t&gt;", "//s[normalize-space()]")))</f>
        <v>Ecological Sustainability, New Business</v>
      </c>
      <c r="O882" t="str" cm="1">
        <f t="array" ref="O882">IFERROR(INDEX(Index!$C$8:$C$58, MATCH(TRUE, ISNUMBER(SEARCH(Index!$C$8:$C$58, Articles_collection_modified!A882)), 0)), "")</f>
        <v>ES-2</v>
      </c>
      <c r="P882" t="str">
        <f>IFERROR(VLOOKUP(LEFT(O882, FIND("-", O882)-1), Index!$F$8:$G$13, 2, FALSE), "Not Found")</f>
        <v>Ecological Sustainability</v>
      </c>
      <c r="Q882" t="str">
        <f>IFERROR(VLOOKUP(O882, Index!$C$8:$D$58, 2, FALSE), "Not Found")</f>
        <v>Enhanced Emission Policy</v>
      </c>
    </row>
    <row r="883" spans="1:17" x14ac:dyDescent="0.3">
      <c r="A883" t="str">
        <f>LEFT(Articles_collection_modified!A883, FIND(",", Articles_collection_modified!A883) - 1)</f>
        <v>Vard and partners explore next-gen nuclear technologies for maritime use</v>
      </c>
      <c r="B883" t="str">
        <f>MID(Articles_collection_modified!A883, FIND(",", Articles_collection_modified!A883) + 1, FIND(",", Articles_collection_modified!A883, FIND(",", Articles_collection_modified!A883) + 1) - FIND(",", Articles_collection_modified!A883) - 1)</f>
        <v>https://www.ship-technology.com/news/vard-nuclear-technologies-maritime-use/</v>
      </c>
      <c r="C883" t="str">
        <f>IF(ISNUMBER(FIND(", vol",Articles_collection_modified!A883)), MID(Articles_collection_modified!A883, FIND(", vol", Articles_collection_modified!A883) + 5, FIND(",", Articles_collection_modified!A883, FIND(", vol", Articles_collection_modified!A883) + 5) - FIND(", vol", Articles_collection_modified!A883) - 5), MID(Articles_collection_modified!A883, FIND(",vol", Articles_collection_modified!A883) + 4, FIND(",", Articles_collection_modified!A883, FIND(",vol", Articles_collection_modified!A883) + 4) - FIND(",vol",Articles_collection_modified!A883) - 4))</f>
        <v>7</v>
      </c>
      <c r="D883" t="str">
        <f>IF(ISNUMBER(FIND(", 20", Articles_collection_modified!A883)), MID(Articles_collection_modified!A883, FIND(", 20", Articles_collection_modified!A883) + 2, FIND(",", Articles_collection_modified!A883, FIND(", 20", Articles_collection_modified!A883) + 2) - FIND(", 20", Articles_collection_modified!A883) - 2), MID(Articles_collection_modified!A883, FIND(",20", Articles_collection_modified!A883) + 1, FIND(",", Articles_collection_modified!A883, FIND(",20", Articles_collection_modified!A883) + 1) - FIND(",20", Articles_collection_modified!A883) - 1))</f>
        <v>2025-w02</v>
      </c>
      <c r="E883" t="str">
        <f t="shared" si="28"/>
        <v>2025</v>
      </c>
      <c r="F883" t="str">
        <f t="shared" si="29"/>
        <v>02</v>
      </c>
      <c r="G883" t="str" cm="1">
        <f t="array" ref="G883">_xlfn.TEXTJOIN(", ", TRUE, IF(ISNUMBER(SEARCH(Index!$A$8:$A$22, Articles_collection_modified!A883)), Index!$A$8:$A$22, ""))</f>
        <v>Maritime</v>
      </c>
      <c r="H883" t="str" cm="1">
        <f t="array" ref="H883">IFERROR(INDEX(Index!$A$8:$A$22, MATCH(TRUE, ISNUMBER(SEARCH(Index!$A$8:$A$22, Articles_collection_modified!A883)), 0)), "")</f>
        <v>Maritime</v>
      </c>
      <c r="I883" t="str" cm="1">
        <f t="array" ref="I883">IFERROR(INDEX(Index!$A$3:$A$5, MATCH(TRUE, ISNUMBER(SEARCH(Index!$A$3:$A$5, Articles_collection_modified!A883)), 0)), "")</f>
        <v>Technology</v>
      </c>
      <c r="J883" t="str" cm="1">
        <f t="array" ref="J883">IFERROR(INDEX(Index!$A$25:$A$69, MATCH(TRUE, ISNUMBER(SEARCH(Index!$A$25:$A$69, Articles_collection_modified!A883)), 0)), "")</f>
        <v>Research</v>
      </c>
      <c r="K883" t="str" cm="1">
        <f t="array" ref="K883">IFERROR(INDEX(Index!$C$3:$C$5, MATCH(TRUE, ISNUMBER(SEARCH(Index!$C$3:$C$5, Articles_collection_modified!A883)), 0)), "")</f>
        <v>H3</v>
      </c>
      <c r="L883" t="str" cm="1">
        <f t="array" ref="L883">_xlfn.TEXTJOIN(", ", TRUE, IF(ISNUMBER(SEARCH(Index!$C$8:$C$58, Articles_collection_modified!A883)), Index!$C$8:$C$58, ""))</f>
        <v>ES-2, NB-8</v>
      </c>
      <c r="M883" t="str" cm="1">
        <f t="array" ref="M883">_xlfn.TEXTJOIN(", ", TRUE, IFERROR(VLOOKUP(_xlfn.TEXTSPLIT(L883, ", "), Index!$C$8:$D$58, 2, FALSE), ""))</f>
        <v>Enhanced Emission Policy, Sustainaible Maritime Applications</v>
      </c>
      <c r="N883" t="str" cm="1">
        <f t="array" ref="N883">_xlfn.TEXTJOIN(", ", TRUE, _xlfn.UNIQUE(_xlfn.FILTERXML("&lt;t&gt;&lt;s&gt;" &amp; SUBSTITUTE(_xlfn.TEXTJOIN(", ", TRUE, _xlfn.UNIQUE(_xlfn._xlws.FILTER(IFERROR(VLOOKUP(LEFT(_xlfn.TEXTSPLIT(L883, ", "), FIND("-", _xlfn.TEXTSPLIT(L883, ", ")) - 1), Index!$F$8:$G$13, 2, FALSE), ""), IFERROR(VLOOKUP(LEFT(_xlfn.TEXTSPLIT(L883, ", "), FIND("-", _xlfn.TEXTSPLIT(L883, ", ")) - 1), Index!$F$8:$G$13, 2, FALSE), "") &lt;&gt; ""))), ", ", "&lt;/s&gt;&lt;s&gt;") &amp; "&lt;/s&gt;&lt;/t&gt;", "//s[normalize-space()]")))</f>
        <v>Ecological Sustainability, New Business</v>
      </c>
      <c r="O883" t="str" cm="1">
        <f t="array" ref="O883">IFERROR(INDEX(Index!$C$8:$C$58, MATCH(TRUE, ISNUMBER(SEARCH(Index!$C$8:$C$58, Articles_collection_modified!A883)), 0)), "")</f>
        <v>ES-2</v>
      </c>
      <c r="P883" t="str">
        <f>IFERROR(VLOOKUP(LEFT(O883, FIND("-", O883)-1), Index!$F$8:$G$13, 2, FALSE), "Not Found")</f>
        <v>Ecological Sustainability</v>
      </c>
      <c r="Q883" t="str">
        <f>IFERROR(VLOOKUP(O883, Index!$C$8:$D$58, 2, FALSE), "Not Found")</f>
        <v>Enhanced Emission Policy</v>
      </c>
    </row>
    <row r="884" spans="1:17" x14ac:dyDescent="0.3">
      <c r="A884" t="str">
        <f>LEFT(Articles_collection_modified!A884, FIND(",", Articles_collection_modified!A884) - 1)</f>
        <v>Samsung Electronics To Become Largest Shareholder in Rainbow Robotics Accelerating Future Robot Development | RoboticsTomorrow</v>
      </c>
      <c r="B884" t="str">
        <f>MID(Articles_collection_modified!A884, FIND(",", Articles_collection_modified!A884) + 1, FIND(",", Articles_collection_modified!A884, FIND(",", Articles_collection_modified!A884) + 1) - FIND(",", Articles_collection_modified!A884) - 1)</f>
        <v>https://www.roboticstomorrow.com/story/2025/01/samsung-electronics-to-become-largest-shareholder-in-rainbow-robotics-accelerating-future-robot-development/23789/</v>
      </c>
      <c r="C884" t="str">
        <f>IF(ISNUMBER(FIND(", vol",Articles_collection_modified!A884)), MID(Articles_collection_modified!A884, FIND(", vol", Articles_collection_modified!A884) + 5, FIND(",", Articles_collection_modified!A884, FIND(", vol", Articles_collection_modified!A884) + 5) - FIND(", vol", Articles_collection_modified!A884) - 5), MID(Articles_collection_modified!A884, FIND(",vol", Articles_collection_modified!A884) + 4, FIND(",", Articles_collection_modified!A884, FIND(",vol", Articles_collection_modified!A884) + 4) - FIND(",vol",Articles_collection_modified!A884) - 4))</f>
        <v>7</v>
      </c>
      <c r="D884" t="str">
        <f>IF(ISNUMBER(FIND(", 20", Articles_collection_modified!A884)), MID(Articles_collection_modified!A884, FIND(", 20", Articles_collection_modified!A884) + 2, FIND(",", Articles_collection_modified!A884, FIND(", 20", Articles_collection_modified!A884) + 2) - FIND(", 20", Articles_collection_modified!A884) - 2), MID(Articles_collection_modified!A884, FIND(",20", Articles_collection_modified!A884) + 1, FIND(",", Articles_collection_modified!A884, FIND(",20", Articles_collection_modified!A884) + 1) - FIND(",20", Articles_collection_modified!A884) - 1))</f>
        <v>2025-w01</v>
      </c>
      <c r="E884" t="str">
        <f t="shared" si="28"/>
        <v>2025</v>
      </c>
      <c r="F884" t="str">
        <f t="shared" si="29"/>
        <v>01</v>
      </c>
      <c r="G884" t="str" cm="1">
        <f t="array" ref="G884">_xlfn.TEXTJOIN(", ", TRUE, IF(ISNUMBER(SEARCH(Index!$A$8:$A$22, Articles_collection_modified!A884)), Index!$A$8:$A$22, ""))</f>
        <v>Electronics, Robotics</v>
      </c>
      <c r="H884" t="str" cm="1">
        <f t="array" ref="H884">IFERROR(INDEX(Index!$A$8:$A$22, MATCH(TRUE, ISNUMBER(SEARCH(Index!$A$8:$A$22, Articles_collection_modified!A884)), 0)), "")</f>
        <v>Electronics</v>
      </c>
      <c r="I884" t="str" cm="1">
        <f t="array" ref="I884">IFERROR(INDEX(Index!$A$3:$A$5, MATCH(TRUE, ISNUMBER(SEARCH(Index!$A$3:$A$5, Articles_collection_modified!A884)), 0)), "")</f>
        <v>SEEP</v>
      </c>
      <c r="J884" t="str" cm="1">
        <f t="array" ref="J884">IFERROR(INDEX(Index!$A$25:$A$69, MATCH(TRUE, ISNUMBER(SEARCH(Index!$A$25:$A$69, Articles_collection_modified!A884)), 0)), "")</f>
        <v>investment</v>
      </c>
      <c r="K884" t="str" cm="1">
        <f t="array" ref="K884">IFERROR(INDEX(Index!$C$3:$C$5, MATCH(TRUE, ISNUMBER(SEARCH(Index!$C$3:$C$5, Articles_collection_modified!A884)), 0)), "")</f>
        <v>H2</v>
      </c>
      <c r="L884" t="str" cm="1">
        <f t="array" ref="L884">_xlfn.TEXTJOIN(", ", TRUE, IF(ISNUMBER(SEARCH(Index!$C$8:$C$58, Articles_collection_modified!A884)), Index!$C$8:$C$58, ""))</f>
        <v>IPr-2</v>
      </c>
      <c r="M884" t="str" cm="1">
        <f t="array" ref="M884">_xlfn.TEXTJOIN(", ", TRUE, IFERROR(VLOOKUP(_xlfn.TEXTSPLIT(L884, ", "), Index!$C$8:$D$58, 2, FALSE), ""))</f>
        <v>Advanced Robotics</v>
      </c>
      <c r="N884" t="str" cm="1">
        <f t="array" ref="N884">_xlfn.TEXTJOIN(", ", TRUE, _xlfn.UNIQUE(_xlfn.FILTERXML("&lt;t&gt;&lt;s&gt;" &amp; SUBSTITUTE(_xlfn.TEXTJOIN(", ", TRUE, _xlfn.UNIQUE(_xlfn._xlws.FILTER(IFERROR(VLOOKUP(LEFT(_xlfn.TEXTSPLIT(L884, ", "), FIND("-", _xlfn.TEXTSPLIT(L884, ", ")) - 1), Index!$F$8:$G$13, 2, FALSE), ""), IFERROR(VLOOKUP(LEFT(_xlfn.TEXTSPLIT(L884, ", "), FIND("-", _xlfn.TEXTSPLIT(L884, ", ")) - 1), Index!$F$8:$G$13, 2, FALSE), "") &lt;&gt; ""))), ", ", "&lt;/s&gt;&lt;s&gt;") &amp; "&lt;/s&gt;&lt;/t&gt;", "//s[normalize-space()]")))</f>
        <v>Intelligent Production</v>
      </c>
      <c r="O884" t="str" cm="1">
        <f t="array" ref="O884">IFERROR(INDEX(Index!$C$8:$C$58, MATCH(TRUE, ISNUMBER(SEARCH(Index!$C$8:$C$58, Articles_collection_modified!A884)), 0)), "")</f>
        <v>IPr-2</v>
      </c>
      <c r="P884" t="str">
        <f>IFERROR(VLOOKUP(LEFT(O884, FIND("-", O884)-1), Index!$F$8:$G$13, 2, FALSE), "Not Found")</f>
        <v>Intelligent Production</v>
      </c>
      <c r="Q884" t="str">
        <f>IFERROR(VLOOKUP(O884, Index!$C$8:$D$58, 2, FALSE), "Not Found")</f>
        <v>Advanced Robotics</v>
      </c>
    </row>
    <row r="885" spans="1:17" x14ac:dyDescent="0.3">
      <c r="A885" t="str">
        <f>LEFT(Articles_collection_modified!A885, FIND(",", Articles_collection_modified!A885) - 1)</f>
        <v>Hyundai Reveals Smart Manufacturing Technologies</v>
      </c>
      <c r="B885" t="str">
        <f>MID(Articles_collection_modified!A885, FIND(",", Articles_collection_modified!A885) + 1, FIND(",", Articles_collection_modified!A885, FIND(",", Articles_collection_modified!A885) + 1) - FIND(",", Articles_collection_modified!A885) - 1)</f>
        <v>https://www.assemblymag.com/articles/98958-hyundai-reveals-smart-manufacturing-technologies</v>
      </c>
      <c r="C885" t="str">
        <f>IF(ISNUMBER(FIND(", vol",Articles_collection_modified!A885)), MID(Articles_collection_modified!A885, FIND(", vol", Articles_collection_modified!A885) + 5, FIND(",", Articles_collection_modified!A885, FIND(", vol", Articles_collection_modified!A885) + 5) - FIND(", vol", Articles_collection_modified!A885) - 5), MID(Articles_collection_modified!A885, FIND(",vol", Articles_collection_modified!A885) + 4, FIND(",", Articles_collection_modified!A885, FIND(",vol", Articles_collection_modified!A885) + 4) - FIND(",vol",Articles_collection_modified!A885) - 4))</f>
        <v>7</v>
      </c>
      <c r="D885" t="str">
        <f>IF(ISNUMBER(FIND(", 20", Articles_collection_modified!A885)), MID(Articles_collection_modified!A885, FIND(", 20", Articles_collection_modified!A885) + 2, FIND(",", Articles_collection_modified!A885, FIND(", 20", Articles_collection_modified!A885) + 2) - FIND(", 20", Articles_collection_modified!A885) - 2), MID(Articles_collection_modified!A885, FIND(",20", Articles_collection_modified!A885) + 1, FIND(",", Articles_collection_modified!A885, FIND(",20", Articles_collection_modified!A885) + 1) - FIND(",20", Articles_collection_modified!A885) - 1))</f>
        <v>2024-w51</v>
      </c>
      <c r="E885" t="str">
        <f t="shared" si="28"/>
        <v>2024</v>
      </c>
      <c r="F885" t="str">
        <f t="shared" si="29"/>
        <v>51</v>
      </c>
      <c r="G885" t="str" cm="1">
        <f t="array" ref="G885">_xlfn.TEXTJOIN(", ", TRUE, IF(ISNUMBER(SEARCH(Index!$A$8:$A$22, Articles_collection_modified!A885)), Index!$A$8:$A$22, ""))</f>
        <v>Industrial mfg</v>
      </c>
      <c r="H885" t="str" cm="1">
        <f t="array" ref="H885">IFERROR(INDEX(Index!$A$8:$A$22, MATCH(TRUE, ISNUMBER(SEARCH(Index!$A$8:$A$22, Articles_collection_modified!A885)), 0)), "")</f>
        <v>Industrial mfg</v>
      </c>
      <c r="I885" t="str" cm="1">
        <f t="array" ref="I885">IFERROR(INDEX(Index!$A$3:$A$5, MATCH(TRUE, ISNUMBER(SEARCH(Index!$A$3:$A$5, Articles_collection_modified!A885)), 0)), "")</f>
        <v>Technology</v>
      </c>
      <c r="J885" t="str" cm="1">
        <f t="array" ref="J885">IFERROR(INDEX(Index!$A$25:$A$69, MATCH(TRUE, ISNUMBER(SEARCH(Index!$A$25:$A$69, Articles_collection_modified!A885)), 0)), "")</f>
        <v>Automation</v>
      </c>
      <c r="K885" t="str" cm="1">
        <f t="array" ref="K885">IFERROR(INDEX(Index!$C$3:$C$5, MATCH(TRUE, ISNUMBER(SEARCH(Index!$C$3:$C$5, Articles_collection_modified!A885)), 0)), "")</f>
        <v>H1</v>
      </c>
      <c r="L885" t="str" cm="1">
        <f t="array" ref="L885">_xlfn.TEXTJOIN(", ", TRUE, IF(ISNUMBER(SEARCH(Index!$C$8:$C$58, Articles_collection_modified!A885)), Index!$C$8:$C$58, ""))</f>
        <v>SD-4, SD-6</v>
      </c>
      <c r="M885" t="str" cm="1">
        <f t="array" ref="M885">_xlfn.TEXTJOIN(", ", TRUE, IFERROR(VLOOKUP(_xlfn.TEXTSPLIT(L885, ", "), Index!$C$8:$D$58, 2, FALSE), ""))</f>
        <v>Big Data Value Creation, Intelligent Process Automation</v>
      </c>
      <c r="N885" t="str" cm="1">
        <f t="array" ref="N885">_xlfn.TEXTJOIN(", ", TRUE, _xlfn.UNIQUE(_xlfn.FILTERXML("&lt;t&gt;&lt;s&gt;" &amp; SUBSTITUTE(_xlfn.TEXTJOIN(", ", TRUE, _xlfn.UNIQUE(_xlfn._xlws.FILTER(IFERROR(VLOOKUP(LEFT(_xlfn.TEXTSPLIT(L885, ", "), FIND("-", _xlfn.TEXTSPLIT(L885, ", ")) - 1), Index!$F$8:$G$13, 2, FALSE), ""), IFERROR(VLOOKUP(LEFT(_xlfn.TEXTSPLIT(L885, ", "), FIND("-", _xlfn.TEXTSPLIT(L885, ", ")) - 1), Index!$F$8:$G$13, 2, FALSE), "") &lt;&gt; ""))), ", ", "&lt;/s&gt;&lt;s&gt;") &amp; "&lt;/s&gt;&lt;/t&gt;", "//s[normalize-space()]")))</f>
        <v>Smart Data Usage</v>
      </c>
      <c r="O885" t="str" cm="1">
        <f t="array" ref="O885">IFERROR(INDEX(Index!$C$8:$C$58, MATCH(TRUE, ISNUMBER(SEARCH(Index!$C$8:$C$58, Articles_collection_modified!A885)), 0)), "")</f>
        <v>SD-4</v>
      </c>
      <c r="P885" t="str">
        <f>IFERROR(VLOOKUP(LEFT(O885, FIND("-", O885)-1), Index!$F$8:$G$13, 2, FALSE), "Not Found")</f>
        <v>Smart Data Usage</v>
      </c>
      <c r="Q885" t="str">
        <f>IFERROR(VLOOKUP(O885, Index!$C$8:$D$58, 2, FALSE), "Not Found")</f>
        <v>Big Data Value Creation</v>
      </c>
    </row>
    <row r="886" spans="1:17" x14ac:dyDescent="0.3">
      <c r="A886" t="str">
        <f>LEFT(Articles_collection_modified!A886, FIND(",", Articles_collection_modified!A886) - 1)</f>
        <v>Robotics and automation for sustainable construction</v>
      </c>
      <c r="B886" t="str">
        <f>MID(Articles_collection_modified!A886, FIND(",", Articles_collection_modified!A886) + 1, FIND(",", Articles_collection_modified!A886, FIND(",", Articles_collection_modified!A886) + 1) - FIND(",", Articles_collection_modified!A886) - 1)</f>
        <v>https://www.pbctoday.co.uk/news/digital-construction-news/construction-technology-news/robotics-and-automation-for-sustainable-construction/147014/</v>
      </c>
      <c r="C886" t="str">
        <f>IF(ISNUMBER(FIND(", vol",Articles_collection_modified!A886)), MID(Articles_collection_modified!A886, FIND(", vol", Articles_collection_modified!A886) + 5, FIND(",", Articles_collection_modified!A886, FIND(", vol", Articles_collection_modified!A886) + 5) - FIND(", vol", Articles_collection_modified!A886) - 5), MID(Articles_collection_modified!A886, FIND(",vol", Articles_collection_modified!A886) + 4, FIND(",", Articles_collection_modified!A886, FIND(",vol", Articles_collection_modified!A886) + 4) - FIND(",vol",Articles_collection_modified!A886) - 4))</f>
        <v>7</v>
      </c>
      <c r="D886" t="str">
        <f>IF(ISNUMBER(FIND(", 20", Articles_collection_modified!A886)), MID(Articles_collection_modified!A886, FIND(", 20", Articles_collection_modified!A886) + 2, FIND(",", Articles_collection_modified!A886, FIND(", 20", Articles_collection_modified!A886) + 2) - FIND(", 20", Articles_collection_modified!A886) - 2), MID(Articles_collection_modified!A886, FIND(",20", Articles_collection_modified!A886) + 1, FIND(",", Articles_collection_modified!A886, FIND(",20", Articles_collection_modified!A886) + 1) - FIND(",20", Articles_collection_modified!A886) - 1))</f>
        <v>2024-w51</v>
      </c>
      <c r="E886" t="str">
        <f t="shared" si="28"/>
        <v>2024</v>
      </c>
      <c r="F886" t="str">
        <f t="shared" si="29"/>
        <v>51</v>
      </c>
      <c r="G886" t="str" cm="1">
        <f t="array" ref="G886">_xlfn.TEXTJOIN(", ", TRUE, IF(ISNUMBER(SEARCH(Index!$A$8:$A$22, Articles_collection_modified!A886)), Index!$A$8:$A$22, ""))</f>
        <v>Robotics</v>
      </c>
      <c r="H886" t="str" cm="1">
        <f t="array" ref="H886">IFERROR(INDEX(Index!$A$8:$A$22, MATCH(TRUE, ISNUMBER(SEARCH(Index!$A$8:$A$22, Articles_collection_modified!A886)), 0)), "")</f>
        <v>Robotics</v>
      </c>
      <c r="I886" t="str" cm="1">
        <f t="array" ref="I886">IFERROR(INDEX(Index!$A$3:$A$5, MATCH(TRUE, ISNUMBER(SEARCH(Index!$A$3:$A$5, Articles_collection_modified!A886)), 0)), "")</f>
        <v>Technology</v>
      </c>
      <c r="J886" t="str" cm="1">
        <f t="array" ref="J886">IFERROR(INDEX(Index!$A$25:$A$69, MATCH(TRUE, ISNUMBER(SEARCH(Index!$A$25:$A$69, Articles_collection_modified!A886)), 0)), "")</f>
        <v>market development</v>
      </c>
      <c r="K886" t="str" cm="1">
        <f t="array" ref="K886">IFERROR(INDEX(Index!$C$3:$C$5, MATCH(TRUE, ISNUMBER(SEARCH(Index!$C$3:$C$5, Articles_collection_modified!A886)), 0)), "")</f>
        <v>H2</v>
      </c>
      <c r="L886" t="str" cm="1">
        <f t="array" ref="L886">_xlfn.TEXTJOIN(", ", TRUE, IF(ISNUMBER(SEARCH(Index!$C$8:$C$58, Articles_collection_modified!A886)), Index!$C$8:$C$58, ""))</f>
        <v>IPr-2</v>
      </c>
      <c r="M886" t="str" cm="1">
        <f t="array" ref="M886">_xlfn.TEXTJOIN(", ", TRUE, IFERROR(VLOOKUP(_xlfn.TEXTSPLIT(L886, ", "), Index!$C$8:$D$58, 2, FALSE), ""))</f>
        <v>Advanced Robotics</v>
      </c>
      <c r="N886" t="str" cm="1">
        <f t="array" ref="N886">_xlfn.TEXTJOIN(", ", TRUE, _xlfn.UNIQUE(_xlfn.FILTERXML("&lt;t&gt;&lt;s&gt;" &amp; SUBSTITUTE(_xlfn.TEXTJOIN(", ", TRUE, _xlfn.UNIQUE(_xlfn._xlws.FILTER(IFERROR(VLOOKUP(LEFT(_xlfn.TEXTSPLIT(L886, ", "), FIND("-", _xlfn.TEXTSPLIT(L886, ", ")) - 1), Index!$F$8:$G$13, 2, FALSE), ""), IFERROR(VLOOKUP(LEFT(_xlfn.TEXTSPLIT(L886, ", "), FIND("-", _xlfn.TEXTSPLIT(L886, ", ")) - 1), Index!$F$8:$G$13, 2, FALSE), "") &lt;&gt; ""))), ", ", "&lt;/s&gt;&lt;s&gt;") &amp; "&lt;/s&gt;&lt;/t&gt;", "//s[normalize-space()]")))</f>
        <v>Intelligent Production</v>
      </c>
      <c r="O886" t="str" cm="1">
        <f t="array" ref="O886">IFERROR(INDEX(Index!$C$8:$C$58, MATCH(TRUE, ISNUMBER(SEARCH(Index!$C$8:$C$58, Articles_collection_modified!A886)), 0)), "")</f>
        <v>IPr-2</v>
      </c>
      <c r="P886" t="str">
        <f>IFERROR(VLOOKUP(LEFT(O886, FIND("-", O886)-1), Index!$F$8:$G$13, 2, FALSE), "Not Found")</f>
        <v>Intelligent Production</v>
      </c>
      <c r="Q886" t="str">
        <f>IFERROR(VLOOKUP(O886, Index!$C$8:$D$58, 2, FALSE), "Not Found")</f>
        <v>Advanced Robotics</v>
      </c>
    </row>
    <row r="887" spans="1:17" x14ac:dyDescent="0.3">
      <c r="A887" t="str">
        <f>LEFT(Articles_collection_modified!A887, FIND(",", Articles_collection_modified!A887) - 1)</f>
        <v>Irelandâ€™s first 3D printed social housing project underway</v>
      </c>
      <c r="B887" t="str">
        <f>MID(Articles_collection_modified!A887, FIND(",", Articles_collection_modified!A887) + 1, FIND(",", Articles_collection_modified!A887, FIND(",", Articles_collection_modified!A887) + 1) - FIND(",", Articles_collection_modified!A887) - 1)</f>
        <v>https://www.pbctoday.co.uk/news/projects/irelands-first-3d-printed-social-housing-project-underway/147051/</v>
      </c>
      <c r="C887" t="str">
        <f>IF(ISNUMBER(FIND(", vol",Articles_collection_modified!A887)), MID(Articles_collection_modified!A887, FIND(", vol", Articles_collection_modified!A887) + 5, FIND(",", Articles_collection_modified!A887, FIND(", vol", Articles_collection_modified!A887) + 5) - FIND(", vol", Articles_collection_modified!A887) - 5), MID(Articles_collection_modified!A887, FIND(",vol", Articles_collection_modified!A887) + 4, FIND(",", Articles_collection_modified!A887, FIND(",vol", Articles_collection_modified!A887) + 4) - FIND(",vol",Articles_collection_modified!A887) - 4))</f>
        <v>7</v>
      </c>
      <c r="D887" t="str">
        <f>IF(ISNUMBER(FIND(", 20", Articles_collection_modified!A887)), MID(Articles_collection_modified!A887, FIND(", 20", Articles_collection_modified!A887) + 2, FIND(",", Articles_collection_modified!A887, FIND(", 20", Articles_collection_modified!A887) + 2) - FIND(", 20", Articles_collection_modified!A887) - 2), MID(Articles_collection_modified!A887, FIND(",20", Articles_collection_modified!A887) + 1, FIND(",", Articles_collection_modified!A887, FIND(",20", Articles_collection_modified!A887) + 1) - FIND(",20", Articles_collection_modified!A887) - 1))</f>
        <v>2024-w51</v>
      </c>
      <c r="E887" t="str">
        <f t="shared" si="28"/>
        <v>2024</v>
      </c>
      <c r="F887" t="str">
        <f t="shared" si="29"/>
        <v>51</v>
      </c>
      <c r="G887" t="str" cm="1">
        <f t="array" ref="G887">_xlfn.TEXTJOIN(", ", TRUE, IF(ISNUMBER(SEARCH(Index!$A$8:$A$22, Articles_collection_modified!A887)), Index!$A$8:$A$22, ""))</f>
        <v>3dp</v>
      </c>
      <c r="H887" t="str" cm="1">
        <f t="array" ref="H887">IFERROR(INDEX(Index!$A$8:$A$22, MATCH(TRUE, ISNUMBER(SEARCH(Index!$A$8:$A$22, Articles_collection_modified!A887)), 0)), "")</f>
        <v>3dp</v>
      </c>
      <c r="I887" t="str" cm="1">
        <f t="array" ref="I887">IFERROR(INDEX(Index!$A$3:$A$5, MATCH(TRUE, ISNUMBER(SEARCH(Index!$A$3:$A$5, Articles_collection_modified!A887)), 0)), "")</f>
        <v>SEEP</v>
      </c>
      <c r="J887" t="str" cm="1">
        <f t="array" ref="J887">IFERROR(INDEX(Index!$A$25:$A$69, MATCH(TRUE, ISNUMBER(SEARCH(Index!$A$25:$A$69, Articles_collection_modified!A887)), 0)), "")</f>
        <v>market development</v>
      </c>
      <c r="K887" t="str" cm="1">
        <f t="array" ref="K887">IFERROR(INDEX(Index!$C$3:$C$5, MATCH(TRUE, ISNUMBER(SEARCH(Index!$C$3:$C$5, Articles_collection_modified!A887)), 0)), "")</f>
        <v>H2</v>
      </c>
      <c r="L887" t="str" cm="1">
        <f t="array" ref="L887">_xlfn.TEXTJOIN(", ", TRUE, IF(ISNUMBER(SEARCH(Index!$C$8:$C$58, Articles_collection_modified!A887)), Index!$C$8:$C$58, ""))</f>
        <v>HA-1, IPr-7</v>
      </c>
      <c r="M887" t="str" cm="1">
        <f t="array" ref="M887">_xlfn.TEXTJOIN(", ", TRUE, IFERROR(VLOOKUP(_xlfn.TEXTSPLIT(L887, ", "), Index!$C$8:$D$58, 2, FALSE), ""))</f>
        <v>Green &amp; Connected Construction site, Additive Manufacturing Technologies</v>
      </c>
      <c r="N887" t="str" cm="1">
        <f t="array" ref="N887">_xlfn.TEXTJOIN(", ", TRUE, _xlfn.UNIQUE(_xlfn.FILTERXML("&lt;t&gt;&lt;s&gt;" &amp; SUBSTITUTE(_xlfn.TEXTJOIN(", ", TRUE, _xlfn.UNIQUE(_xlfn._xlws.FILTER(IFERROR(VLOOKUP(LEFT(_xlfn.TEXTSPLIT(L887, ", "), FIND("-", _xlfn.TEXTSPLIT(L887, ", ")) - 1), Index!$F$8:$G$13, 2, FALSE), ""), IFERROR(VLOOKUP(LEFT(_xlfn.TEXTSPLIT(L887, ", "), FIND("-", _xlfn.TEXTSPLIT(L887, ", ")) - 1), Index!$F$8:$G$13, 2, FALSE), "") &lt;&gt; ""))), ", ", "&lt;/s&gt;&lt;s&gt;") &amp; "&lt;/s&gt;&lt;/t&gt;", "//s[normalize-space()]")))</f>
        <v>Hydraulic Applications Ecosystem, Intelligent Production</v>
      </c>
      <c r="O887" t="str" cm="1">
        <f t="array" ref="O887">IFERROR(INDEX(Index!$C$8:$C$58, MATCH(TRUE, ISNUMBER(SEARCH(Index!$C$8:$C$58, Articles_collection_modified!A887)), 0)), "")</f>
        <v>HA-1</v>
      </c>
      <c r="P887" t="str">
        <f>IFERROR(VLOOKUP(LEFT(O887, FIND("-", O887)-1), Index!$F$8:$G$13, 2, FALSE), "Not Found")</f>
        <v>Hydraulic Applications Ecosystem</v>
      </c>
      <c r="Q887" t="str">
        <f>IFERROR(VLOOKUP(O887, Index!$C$8:$D$58, 2, FALSE), "Not Found")</f>
        <v>Green &amp; Connected Construction site</v>
      </c>
    </row>
    <row r="888" spans="1:17" x14ac:dyDescent="0.3">
      <c r="A888" t="str">
        <f>LEFT(Articles_collection_modified!A888, FIND(",", Articles_collection_modified!A888) - 1)</f>
        <v>First-of-its-kind 3D concrete printer to power sustainable construction study at Northumbria University</v>
      </c>
      <c r="B888" t="str">
        <f>MID(Articles_collection_modified!A888, FIND(",", Articles_collection_modified!A888) + 1, FIND(",", Articles_collection_modified!A888, FIND(",", Articles_collection_modified!A888) + 1) - FIND(",", Articles_collection_modified!A888) - 1)</f>
        <v>https://www.pbctoday.co.uk/news/mmc-news/uks-first-3d-concrete-printer-power-sustainable-construction-study/146467/</v>
      </c>
      <c r="C888" t="str">
        <f>IF(ISNUMBER(FIND(", vol",Articles_collection_modified!A888)), MID(Articles_collection_modified!A888, FIND(", vol", Articles_collection_modified!A888) + 5, FIND(",", Articles_collection_modified!A888, FIND(", vol", Articles_collection_modified!A888) + 5) - FIND(", vol", Articles_collection_modified!A888) - 5), MID(Articles_collection_modified!A888, FIND(",vol", Articles_collection_modified!A888) + 4, FIND(",", Articles_collection_modified!A888, FIND(",vol", Articles_collection_modified!A888) + 4) - FIND(",vol",Articles_collection_modified!A888) - 4))</f>
        <v>7</v>
      </c>
      <c r="D888" t="str">
        <f>IF(ISNUMBER(FIND(", 20", Articles_collection_modified!A888)), MID(Articles_collection_modified!A888, FIND(", 20", Articles_collection_modified!A888) + 2, FIND(",", Articles_collection_modified!A888, FIND(", 20", Articles_collection_modified!A888) + 2) - FIND(", 20", Articles_collection_modified!A888) - 2), MID(Articles_collection_modified!A888, FIND(",20", Articles_collection_modified!A888) + 1, FIND(",", Articles_collection_modified!A888, FIND(",20", Articles_collection_modified!A888) + 1) - FIND(",20", Articles_collection_modified!A888) - 1))</f>
        <v>2025-w01</v>
      </c>
      <c r="E888" t="str">
        <f t="shared" si="28"/>
        <v>2025</v>
      </c>
      <c r="F888" t="str">
        <f t="shared" si="29"/>
        <v>01</v>
      </c>
      <c r="G888" t="str" cm="1">
        <f t="array" ref="G888">_xlfn.TEXTJOIN(", ", TRUE, IF(ISNUMBER(SEARCH(Index!$A$8:$A$22, Articles_collection_modified!A888)), Index!$A$8:$A$22, ""))</f>
        <v>3dp, Sustainability</v>
      </c>
      <c r="H888" t="str" cm="1">
        <f t="array" ref="H888">IFERROR(INDEX(Index!$A$8:$A$22, MATCH(TRUE, ISNUMBER(SEARCH(Index!$A$8:$A$22, Articles_collection_modified!A888)), 0)), "")</f>
        <v>3dp</v>
      </c>
      <c r="I888" t="str" cm="1">
        <f t="array" ref="I888">IFERROR(INDEX(Index!$A$3:$A$5, MATCH(TRUE, ISNUMBER(SEARCH(Index!$A$3:$A$5, Articles_collection_modified!A888)), 0)), "")</f>
        <v>Technology</v>
      </c>
      <c r="J888" t="str" cm="1">
        <f t="array" ref="J888">IFERROR(INDEX(Index!$A$25:$A$69, MATCH(TRUE, ISNUMBER(SEARCH(Index!$A$25:$A$69, Articles_collection_modified!A888)), 0)), "")</f>
        <v>Research</v>
      </c>
      <c r="K888" t="str" cm="1">
        <f t="array" ref="K888">IFERROR(INDEX(Index!$C$3:$C$5, MATCH(TRUE, ISNUMBER(SEARCH(Index!$C$3:$C$5, Articles_collection_modified!A888)), 0)), "")</f>
        <v>H3</v>
      </c>
      <c r="L888" t="str" cm="1">
        <f t="array" ref="L888">_xlfn.TEXTJOIN(", ", TRUE, IF(ISNUMBER(SEARCH(Index!$C$8:$C$58, Articles_collection_modified!A888)), Index!$C$8:$C$58, ""))</f>
        <v>HA-1, IPr-7</v>
      </c>
      <c r="M888" t="str" cm="1">
        <f t="array" ref="M888">_xlfn.TEXTJOIN(", ", TRUE, IFERROR(VLOOKUP(_xlfn.TEXTSPLIT(L888, ", "), Index!$C$8:$D$58, 2, FALSE), ""))</f>
        <v>Green &amp; Connected Construction site, Additive Manufacturing Technologies</v>
      </c>
      <c r="N888" t="str" cm="1">
        <f t="array" ref="N888">_xlfn.TEXTJOIN(", ", TRUE, _xlfn.UNIQUE(_xlfn.FILTERXML("&lt;t&gt;&lt;s&gt;" &amp; SUBSTITUTE(_xlfn.TEXTJOIN(", ", TRUE, _xlfn.UNIQUE(_xlfn._xlws.FILTER(IFERROR(VLOOKUP(LEFT(_xlfn.TEXTSPLIT(L888, ", "), FIND("-", _xlfn.TEXTSPLIT(L888, ", ")) - 1), Index!$F$8:$G$13, 2, FALSE), ""), IFERROR(VLOOKUP(LEFT(_xlfn.TEXTSPLIT(L888, ", "), FIND("-", _xlfn.TEXTSPLIT(L888, ", ")) - 1), Index!$F$8:$G$13, 2, FALSE), "") &lt;&gt; ""))), ", ", "&lt;/s&gt;&lt;s&gt;") &amp; "&lt;/s&gt;&lt;/t&gt;", "//s[normalize-space()]")))</f>
        <v>Hydraulic Applications Ecosystem, Intelligent Production</v>
      </c>
      <c r="O888" t="str" cm="1">
        <f t="array" ref="O888">IFERROR(INDEX(Index!$C$8:$C$58, MATCH(TRUE, ISNUMBER(SEARCH(Index!$C$8:$C$58, Articles_collection_modified!A888)), 0)), "")</f>
        <v>HA-1</v>
      </c>
      <c r="P888" t="str">
        <f>IFERROR(VLOOKUP(LEFT(O888, FIND("-", O888)-1), Index!$F$8:$G$13, 2, FALSE), "Not Found")</f>
        <v>Hydraulic Applications Ecosystem</v>
      </c>
      <c r="Q888" t="str">
        <f>IFERROR(VLOOKUP(O888, Index!$C$8:$D$58, 2, FALSE), "Not Found")</f>
        <v>Green &amp; Connected Construction site</v>
      </c>
    </row>
    <row r="889" spans="1:17" x14ac:dyDescent="0.3">
      <c r="A889" t="str">
        <f>LEFT(Articles_collection_modified!A889, FIND(",", Articles_collection_modified!A889) - 1)</f>
        <v>Performance-based construction for sustainable structures</v>
      </c>
      <c r="B889" t="str">
        <f>MID(Articles_collection_modified!A889, FIND(",", Articles_collection_modified!A889) + 1, FIND(",", Articles_collection_modified!A889, FIND(",", Articles_collection_modified!A889) + 1) - FIND(",", Articles_collection_modified!A889) - 1)</f>
        <v>https://www.pbctoday.co.uk/news/digital-construction-news/construction-technology-news/performance-based-construction-for-sustainable-structures/147131/</v>
      </c>
      <c r="C889" t="str">
        <f>IF(ISNUMBER(FIND(", vol",Articles_collection_modified!A889)), MID(Articles_collection_modified!A889, FIND(", vol", Articles_collection_modified!A889) + 5, FIND(",", Articles_collection_modified!A889, FIND(", vol", Articles_collection_modified!A889) + 5) - FIND(", vol", Articles_collection_modified!A889) - 5), MID(Articles_collection_modified!A889, FIND(",vol", Articles_collection_modified!A889) + 4, FIND(",", Articles_collection_modified!A889, FIND(",vol", Articles_collection_modified!A889) + 4) - FIND(",vol",Articles_collection_modified!A889) - 4))</f>
        <v>7</v>
      </c>
      <c r="D889" t="str">
        <f>IF(ISNUMBER(FIND(", 20", Articles_collection_modified!A889)), MID(Articles_collection_modified!A889, FIND(", 20", Articles_collection_modified!A889) + 2, FIND(",", Articles_collection_modified!A889, FIND(", 20", Articles_collection_modified!A889) + 2) - FIND(", 20", Articles_collection_modified!A889) - 2), MID(Articles_collection_modified!A889, FIND(",20", Articles_collection_modified!A889) + 1, FIND(",", Articles_collection_modified!A889, FIND(",20", Articles_collection_modified!A889) + 1) - FIND(",20", Articles_collection_modified!A889) - 1))</f>
        <v>2025-w01</v>
      </c>
      <c r="E889" t="str">
        <f t="shared" si="28"/>
        <v>2025</v>
      </c>
      <c r="F889" t="str">
        <f t="shared" si="29"/>
        <v>01</v>
      </c>
      <c r="G889" t="str" cm="1">
        <f t="array" ref="G889">_xlfn.TEXTJOIN(", ", TRUE, IF(ISNUMBER(SEARCH(Index!$A$8:$A$22, Articles_collection_modified!A889)), Index!$A$8:$A$22, ""))</f>
        <v>3dp, Sustainability</v>
      </c>
      <c r="H889" t="str" cm="1">
        <f t="array" ref="H889">IFERROR(INDEX(Index!$A$8:$A$22, MATCH(TRUE, ISNUMBER(SEARCH(Index!$A$8:$A$22, Articles_collection_modified!A889)), 0)), "")</f>
        <v>3dp</v>
      </c>
      <c r="I889" t="str" cm="1">
        <f t="array" ref="I889">IFERROR(INDEX(Index!$A$3:$A$5, MATCH(TRUE, ISNUMBER(SEARCH(Index!$A$3:$A$5, Articles_collection_modified!A889)), 0)), "")</f>
        <v>Technology</v>
      </c>
      <c r="J889" t="str" cm="1">
        <f t="array" ref="J889">IFERROR(INDEX(Index!$A$25:$A$69, MATCH(TRUE, ISNUMBER(SEARCH(Index!$A$25:$A$69, Articles_collection_modified!A889)), 0)), "")</f>
        <v>Materials</v>
      </c>
      <c r="K889" t="str" cm="1">
        <f t="array" ref="K889">IFERROR(INDEX(Index!$C$3:$C$5, MATCH(TRUE, ISNUMBER(SEARCH(Index!$C$3:$C$5, Articles_collection_modified!A889)), 0)), "")</f>
        <v>H3</v>
      </c>
      <c r="L889" t="str" cm="1">
        <f t="array" ref="L889">_xlfn.TEXTJOIN(", ", TRUE, IF(ISNUMBER(SEARCH(Index!$C$8:$C$58, Articles_collection_modified!A889)), Index!$C$8:$C$58, ""))</f>
        <v>ES-1, HA-1, IPr-7</v>
      </c>
      <c r="M889" t="str" cm="1">
        <f t="array" ref="M889">_xlfn.TEXTJOIN(", ", TRUE, IFERROR(VLOOKUP(_xlfn.TEXTSPLIT(L889, ", "), Index!$C$8:$D$58, 2, FALSE), ""))</f>
        <v>Green Cities, Green &amp; Connected Construction site, Additive Manufacturing Technologies</v>
      </c>
      <c r="N889" t="str" cm="1">
        <f t="array" ref="N889">_xlfn.TEXTJOIN(", ", TRUE, _xlfn.UNIQUE(_xlfn.FILTERXML("&lt;t&gt;&lt;s&gt;" &amp; SUBSTITUTE(_xlfn.TEXTJOIN(", ", TRUE, _xlfn.UNIQUE(_xlfn._xlws.FILTER(IFERROR(VLOOKUP(LEFT(_xlfn.TEXTSPLIT(L889, ", "), FIND("-", _xlfn.TEXTSPLIT(L889, ", ")) - 1), Index!$F$8:$G$13, 2, FALSE), ""), IFERROR(VLOOKUP(LEFT(_xlfn.TEXTSPLIT(L889, ", "), FIND("-", _xlfn.TEXTSPLIT(L889, ", ")) - 1), Index!$F$8:$G$13, 2, FALSE), "") &lt;&gt; ""))), ", ", "&lt;/s&gt;&lt;s&gt;") &amp; "&lt;/s&gt;&lt;/t&gt;", "//s[normalize-space()]")))</f>
        <v>Ecological Sustainability, Hydraulic Applications Ecosystem, Intelligent Production</v>
      </c>
      <c r="O889" t="str" cm="1">
        <f t="array" ref="O889">IFERROR(INDEX(Index!$C$8:$C$58, MATCH(TRUE, ISNUMBER(SEARCH(Index!$C$8:$C$58, Articles_collection_modified!A889)), 0)), "")</f>
        <v>ES-1</v>
      </c>
      <c r="P889" t="str">
        <f>IFERROR(VLOOKUP(LEFT(O889, FIND("-", O889)-1), Index!$F$8:$G$13, 2, FALSE), "Not Found")</f>
        <v>Ecological Sustainability</v>
      </c>
      <c r="Q889" t="str">
        <f>IFERROR(VLOOKUP(O889, Index!$C$8:$D$58, 2, FALSE), "Not Found")</f>
        <v>Green Cities</v>
      </c>
    </row>
    <row r="890" spans="1:17" x14ac:dyDescent="0.3">
      <c r="A890" t="str">
        <f>LEFT(Articles_collection_modified!A890, FIND(",", Articles_collection_modified!A890) - 1)</f>
        <v>Top 10 innovative construction materials shaping the future of building</v>
      </c>
      <c r="B890" t="str">
        <f>MID(Articles_collection_modified!A890, FIND(",", Articles_collection_modified!A890) + 1, FIND(",", Articles_collection_modified!A890, FIND(",", Articles_collection_modified!A890) + 1) - FIND(",", Articles_collection_modified!A890) - 1)</f>
        <v>https://www.pbctoday.co.uk/news/planning-construction-news/top-10-innovative-construction-materials-shaping-the-future-of-building/147192/</v>
      </c>
      <c r="C890" t="str">
        <f>IF(ISNUMBER(FIND(", vol",Articles_collection_modified!A890)), MID(Articles_collection_modified!A890, FIND(", vol", Articles_collection_modified!A890) + 5, FIND(",", Articles_collection_modified!A890, FIND(", vol", Articles_collection_modified!A890) + 5) - FIND(", vol", Articles_collection_modified!A890) - 5), MID(Articles_collection_modified!A890, FIND(",vol", Articles_collection_modified!A890) + 4, FIND(",", Articles_collection_modified!A890, FIND(",vol", Articles_collection_modified!A890) + 4) - FIND(",vol",Articles_collection_modified!A890) - 4))</f>
        <v>7</v>
      </c>
      <c r="D890" t="str">
        <f>IF(ISNUMBER(FIND(", 20", Articles_collection_modified!A890)), MID(Articles_collection_modified!A890, FIND(", 20", Articles_collection_modified!A890) + 2, FIND(",", Articles_collection_modified!A890, FIND(", 20", Articles_collection_modified!A890) + 2) - FIND(", 20", Articles_collection_modified!A890) - 2), MID(Articles_collection_modified!A890, FIND(",20", Articles_collection_modified!A890) + 1, FIND(",", Articles_collection_modified!A890, FIND(",20", Articles_collection_modified!A890) + 1) - FIND(",20", Articles_collection_modified!A890) - 1))</f>
        <v>2025-w02</v>
      </c>
      <c r="E890" t="str">
        <f t="shared" si="28"/>
        <v>2025</v>
      </c>
      <c r="F890" t="str">
        <f t="shared" si="29"/>
        <v>02</v>
      </c>
      <c r="G890" t="str" cm="1">
        <f t="array" ref="G890">_xlfn.TEXTJOIN(", ", TRUE, IF(ISNUMBER(SEARCH(Index!$A$8:$A$22, Articles_collection_modified!A890)), Index!$A$8:$A$22, ""))</f>
        <v>Sustainability</v>
      </c>
      <c r="H890" t="str" cm="1">
        <f t="array" ref="H890">IFERROR(INDEX(Index!$A$8:$A$22, MATCH(TRUE, ISNUMBER(SEARCH(Index!$A$8:$A$22, Articles_collection_modified!A890)), 0)), "")</f>
        <v>Sustainability</v>
      </c>
      <c r="I890" t="str" cm="1">
        <f t="array" ref="I890">IFERROR(INDEX(Index!$A$3:$A$5, MATCH(TRUE, ISNUMBER(SEARCH(Index!$A$3:$A$5, Articles_collection_modified!A890)), 0)), "")</f>
        <v>Technology</v>
      </c>
      <c r="J890" t="str" cm="1">
        <f t="array" ref="J890">IFERROR(INDEX(Index!$A$25:$A$69, MATCH(TRUE, ISNUMBER(SEARCH(Index!$A$25:$A$69, Articles_collection_modified!A890)), 0)), "")</f>
        <v>Materials</v>
      </c>
      <c r="K890" t="str" cm="1">
        <f t="array" ref="K890">IFERROR(INDEX(Index!$C$3:$C$5, MATCH(TRUE, ISNUMBER(SEARCH(Index!$C$3:$C$5, Articles_collection_modified!A890)), 0)), "")</f>
        <v>H3</v>
      </c>
      <c r="L890" t="str" cm="1">
        <f t="array" ref="L890">_xlfn.TEXTJOIN(", ", TRUE, IF(ISNUMBER(SEARCH(Index!$C$8:$C$58, Articles_collection_modified!A890)), Index!$C$8:$C$58, ""))</f>
        <v>ES-1, HA-1</v>
      </c>
      <c r="M890" t="str" cm="1">
        <f t="array" ref="M890">_xlfn.TEXTJOIN(", ", TRUE, IFERROR(VLOOKUP(_xlfn.TEXTSPLIT(L890, ", "), Index!$C$8:$D$58, 2, FALSE), ""))</f>
        <v>Green Cities, Green &amp; Connected Construction site</v>
      </c>
      <c r="N890" t="str" cm="1">
        <f t="array" ref="N890">_xlfn.TEXTJOIN(", ", TRUE, _xlfn.UNIQUE(_xlfn.FILTERXML("&lt;t&gt;&lt;s&gt;" &amp; SUBSTITUTE(_xlfn.TEXTJOIN(", ", TRUE, _xlfn.UNIQUE(_xlfn._xlws.FILTER(IFERROR(VLOOKUP(LEFT(_xlfn.TEXTSPLIT(L890, ", "), FIND("-", _xlfn.TEXTSPLIT(L890, ", ")) - 1), Index!$F$8:$G$13, 2, FALSE), ""), IFERROR(VLOOKUP(LEFT(_xlfn.TEXTSPLIT(L890, ", "), FIND("-", _xlfn.TEXTSPLIT(L890, ", ")) - 1), Index!$F$8:$G$13, 2, FALSE), "") &lt;&gt; ""))), ", ", "&lt;/s&gt;&lt;s&gt;") &amp; "&lt;/s&gt;&lt;/t&gt;", "//s[normalize-space()]")))</f>
        <v>Ecological Sustainability, Hydraulic Applications Ecosystem</v>
      </c>
      <c r="O890" t="str" cm="1">
        <f t="array" ref="O890">IFERROR(INDEX(Index!$C$8:$C$58, MATCH(TRUE, ISNUMBER(SEARCH(Index!$C$8:$C$58, Articles_collection_modified!A890)), 0)), "")</f>
        <v>ES-1</v>
      </c>
      <c r="P890" t="str">
        <f>IFERROR(VLOOKUP(LEFT(O890, FIND("-", O890)-1), Index!$F$8:$G$13, 2, FALSE), "Not Found")</f>
        <v>Ecological Sustainability</v>
      </c>
      <c r="Q890" t="str">
        <f>IFERROR(VLOOKUP(O890, Index!$C$8:$D$58, 2, FALSE), "Not Found")</f>
        <v>Green Cities</v>
      </c>
    </row>
    <row r="891" spans="1:17" x14ac:dyDescent="0.3">
      <c r="A891" t="str">
        <f>LEFT(Articles_collection_modified!A891, FIND(",", Articles_collection_modified!A891) - 1)</f>
        <v>Glencar announce huge switch to hydrotreated vegetable oil (HVO) fuel</v>
      </c>
      <c r="B891" t="str">
        <f>MID(Articles_collection_modified!A891, FIND(",", Articles_collection_modified!A891) + 1, FIND(",", Articles_collection_modified!A891, FIND(",", Articles_collection_modified!A891) + 1) - FIND(",", Articles_collection_modified!A891) - 1)</f>
        <v>https://www.pbctoday.co.uk/news/energy-news/glencar-announce-huge-switch-hydrotreated-vegetable-oil-hvo-fuel/147242/</v>
      </c>
      <c r="C891" t="str">
        <f>IF(ISNUMBER(FIND(", vol",Articles_collection_modified!A891)), MID(Articles_collection_modified!A891, FIND(", vol", Articles_collection_modified!A891) + 5, FIND(",", Articles_collection_modified!A891, FIND(", vol", Articles_collection_modified!A891) + 5) - FIND(", vol", Articles_collection_modified!A891) - 5), MID(Articles_collection_modified!A891, FIND(",vol", Articles_collection_modified!A891) + 4, FIND(",", Articles_collection_modified!A891, FIND(",vol", Articles_collection_modified!A891) + 4) - FIND(",vol",Articles_collection_modified!A891) - 4))</f>
        <v>7</v>
      </c>
      <c r="D891" t="str">
        <f>IF(ISNUMBER(FIND(", 20", Articles_collection_modified!A891)), MID(Articles_collection_modified!A891, FIND(", 20", Articles_collection_modified!A891) + 2, FIND(",", Articles_collection_modified!A891, FIND(", 20", Articles_collection_modified!A891) + 2) - FIND(", 20", Articles_collection_modified!A891) - 2), MID(Articles_collection_modified!A891, FIND(",20", Articles_collection_modified!A891) + 1, FIND(",", Articles_collection_modified!A891, FIND(",20", Articles_collection_modified!A891) + 1) - FIND(",20", Articles_collection_modified!A891) - 1))</f>
        <v>2025-w02</v>
      </c>
      <c r="E891" t="str">
        <f t="shared" si="28"/>
        <v>2025</v>
      </c>
      <c r="F891" t="str">
        <f t="shared" si="29"/>
        <v>02</v>
      </c>
      <c r="G891" t="str" cm="1">
        <f t="array" ref="G891">_xlfn.TEXTJOIN(", ", TRUE, IF(ISNUMBER(SEARCH(Index!$A$8:$A$22, Articles_collection_modified!A891)), Index!$A$8:$A$22, ""))</f>
        <v>Mobile, Sustainability</v>
      </c>
      <c r="H891" t="str" cm="1">
        <f t="array" ref="H891">IFERROR(INDEX(Index!$A$8:$A$22, MATCH(TRUE, ISNUMBER(SEARCH(Index!$A$8:$A$22, Articles_collection_modified!A891)), 0)), "")</f>
        <v>Mobile</v>
      </c>
      <c r="I891" t="str" cm="1">
        <f t="array" ref="I891">IFERROR(INDEX(Index!$A$3:$A$5, MATCH(TRUE, ISNUMBER(SEARCH(Index!$A$3:$A$5, Articles_collection_modified!A891)), 0)), "")</f>
        <v>SEEP</v>
      </c>
      <c r="J891" t="str" cm="1">
        <f t="array" ref="J891">IFERROR(INDEX(Index!$A$25:$A$69, MATCH(TRUE, ISNUMBER(SEARCH(Index!$A$25:$A$69, Articles_collection_modified!A891)), 0)), "")</f>
        <v>market development</v>
      </c>
      <c r="K891" t="str" cm="1">
        <f t="array" ref="K891">IFERROR(INDEX(Index!$C$3:$C$5, MATCH(TRUE, ISNUMBER(SEARCH(Index!$C$3:$C$5, Articles_collection_modified!A891)), 0)), "")</f>
        <v>H2</v>
      </c>
      <c r="L891" t="str" cm="1">
        <f t="array" ref="L891">_xlfn.TEXTJOIN(", ", TRUE, IF(ISNUMBER(SEARCH(Index!$C$8:$C$58, Articles_collection_modified!A891)), Index!$C$8:$C$58, ""))</f>
        <v>ES-2</v>
      </c>
      <c r="M891" t="str" cm="1">
        <f t="array" ref="M891">_xlfn.TEXTJOIN(", ", TRUE, IFERROR(VLOOKUP(_xlfn.TEXTSPLIT(L891, ", "), Index!$C$8:$D$58, 2, FALSE), ""))</f>
        <v>Enhanced Emission Policy</v>
      </c>
      <c r="N891" t="str" cm="1">
        <f t="array" ref="N891">_xlfn.TEXTJOIN(", ", TRUE, _xlfn.UNIQUE(_xlfn.FILTERXML("&lt;t&gt;&lt;s&gt;" &amp; SUBSTITUTE(_xlfn.TEXTJOIN(", ", TRUE, _xlfn.UNIQUE(_xlfn._xlws.FILTER(IFERROR(VLOOKUP(LEFT(_xlfn.TEXTSPLIT(L891, ", "), FIND("-", _xlfn.TEXTSPLIT(L891, ", ")) - 1), Index!$F$8:$G$13, 2, FALSE), ""), IFERROR(VLOOKUP(LEFT(_xlfn.TEXTSPLIT(L891, ", "), FIND("-", _xlfn.TEXTSPLIT(L891, ", ")) - 1), Index!$F$8:$G$13, 2, FALSE), "") &lt;&gt; ""))), ", ", "&lt;/s&gt;&lt;s&gt;") &amp; "&lt;/s&gt;&lt;/t&gt;", "//s[normalize-space()]")))</f>
        <v>Ecological Sustainability</v>
      </c>
      <c r="O891" t="str" cm="1">
        <f t="array" ref="O891">IFERROR(INDEX(Index!$C$8:$C$58, MATCH(TRUE, ISNUMBER(SEARCH(Index!$C$8:$C$58, Articles_collection_modified!A891)), 0)), "")</f>
        <v>ES-2</v>
      </c>
      <c r="P891" t="str">
        <f>IFERROR(VLOOKUP(LEFT(O891, FIND("-", O891)-1), Index!$F$8:$G$13, 2, FALSE), "Not Found")</f>
        <v>Ecological Sustainability</v>
      </c>
      <c r="Q891" t="str">
        <f>IFERROR(VLOOKUP(O891, Index!$C$8:$D$58, 2, FALSE), "Not Found")</f>
        <v>Enhanced Emission Policy</v>
      </c>
    </row>
    <row r="892" spans="1:17" x14ac:dyDescent="0.3">
      <c r="A892" t="str">
        <f>LEFT(Articles_collection_modified!A892, FIND(",", Articles_collection_modified!A892) - 1)</f>
        <v>Genial einfach â€“ einfach genial</v>
      </c>
      <c r="B892" t="str">
        <f>MID(Articles_collection_modified!A892, FIND(",", Articles_collection_modified!A892) + 1, FIND(",", Articles_collection_modified!A892, FIND(",", Articles_collection_modified!A892) + 1) - FIND(",", Articles_collection_modified!A892) - 1)</f>
        <v>https://www.industrielle-automation.net/genial-einfach-einfach-genial/</v>
      </c>
      <c r="C892" t="str">
        <f>IF(ISNUMBER(FIND(", vol",Articles_collection_modified!A892)), MID(Articles_collection_modified!A892, FIND(", vol", Articles_collection_modified!A892) + 5, FIND(",", Articles_collection_modified!A892, FIND(", vol", Articles_collection_modified!A892) + 5) - FIND(", vol", Articles_collection_modified!A892) - 5), MID(Articles_collection_modified!A892, FIND(",vol", Articles_collection_modified!A892) + 4, FIND(",", Articles_collection_modified!A892, FIND(",vol", Articles_collection_modified!A892) + 4) - FIND(",vol",Articles_collection_modified!A892) - 4))</f>
        <v>7</v>
      </c>
      <c r="D892" t="str">
        <f>IF(ISNUMBER(FIND(", 20", Articles_collection_modified!A892)), MID(Articles_collection_modified!A892, FIND(", 20", Articles_collection_modified!A892) + 2, FIND(",", Articles_collection_modified!A892, FIND(", 20", Articles_collection_modified!A892) + 2) - FIND(", 20", Articles_collection_modified!A892) - 2), MID(Articles_collection_modified!A892, FIND(",20", Articles_collection_modified!A892) + 1, FIND(",", Articles_collection_modified!A892, FIND(",20", Articles_collection_modified!A892) + 1) - FIND(",20", Articles_collection_modified!A892) - 1))</f>
        <v>2024-w49</v>
      </c>
      <c r="E892" t="str">
        <f t="shared" si="28"/>
        <v>2024</v>
      </c>
      <c r="F892" t="str">
        <f t="shared" si="29"/>
        <v>49</v>
      </c>
      <c r="G892" t="str" cm="1">
        <f t="array" ref="G892">_xlfn.TEXTJOIN(", ", TRUE, IF(ISNUMBER(SEARCH(Index!$A$8:$A$22, Articles_collection_modified!A892)), Index!$A$8:$A$22, ""))</f>
        <v>Industrial mfg</v>
      </c>
      <c r="H892" t="str" cm="1">
        <f t="array" ref="H892">IFERROR(INDEX(Index!$A$8:$A$22, MATCH(TRUE, ISNUMBER(SEARCH(Index!$A$8:$A$22, Articles_collection_modified!A892)), 0)), "")</f>
        <v>Industrial mfg</v>
      </c>
      <c r="I892" t="str" cm="1">
        <f t="array" ref="I892">IFERROR(INDEX(Index!$A$3:$A$5, MATCH(TRUE, ISNUMBER(SEARCH(Index!$A$3:$A$5, Articles_collection_modified!A892)), 0)), "")</f>
        <v>Technology</v>
      </c>
      <c r="J892" t="str" cm="1">
        <f t="array" ref="J892">IFERROR(INDEX(Index!$A$25:$A$69, MATCH(TRUE, ISNUMBER(SEARCH(Index!$A$25:$A$69, Articles_collection_modified!A892)), 0)), "")</f>
        <v>Automation</v>
      </c>
      <c r="K892" t="str" cm="1">
        <f t="array" ref="K892">IFERROR(INDEX(Index!$C$3:$C$5, MATCH(TRUE, ISNUMBER(SEARCH(Index!$C$3:$C$5, Articles_collection_modified!A892)), 0)), "")</f>
        <v>H2</v>
      </c>
      <c r="L892" t="str" cm="1">
        <f t="array" ref="L892">_xlfn.TEXTJOIN(", ", TRUE, IF(ISNUMBER(SEARCH(Index!$C$8:$C$58, Articles_collection_modified!A892)), Index!$C$8:$C$58, ""))</f>
        <v>HA-5</v>
      </c>
      <c r="M892" t="str" cm="1">
        <f t="array" ref="M892">_xlfn.TEXTJOIN(", ", TRUE, IFERROR(VLOOKUP(_xlfn.TEXTSPLIT(L892, ", "), Index!$C$8:$D$58, 2, FALSE), ""))</f>
        <v>Intelligent &amp; Efficient Factory</v>
      </c>
      <c r="N892" t="str" cm="1">
        <f t="array" ref="N892">_xlfn.TEXTJOIN(", ", TRUE, _xlfn.UNIQUE(_xlfn.FILTERXML("&lt;t&gt;&lt;s&gt;" &amp; SUBSTITUTE(_xlfn.TEXTJOIN(", ", TRUE, _xlfn.UNIQUE(_xlfn._xlws.FILTER(IFERROR(VLOOKUP(LEFT(_xlfn.TEXTSPLIT(L892, ", "), FIND("-", _xlfn.TEXTSPLIT(L892, ", ")) - 1), Index!$F$8:$G$13, 2, FALSE), ""), IFERROR(VLOOKUP(LEFT(_xlfn.TEXTSPLIT(L892, ", "), FIND("-", _xlfn.TEXTSPLIT(L892, ", ")) - 1), Index!$F$8:$G$13, 2, FALSE), "") &lt;&gt; ""))), ", ", "&lt;/s&gt;&lt;s&gt;") &amp; "&lt;/s&gt;&lt;/t&gt;", "//s[normalize-space()]")))</f>
        <v>Hydraulic Applications Ecosystem</v>
      </c>
      <c r="O892" t="str" cm="1">
        <f t="array" ref="O892">IFERROR(INDEX(Index!$C$8:$C$58, MATCH(TRUE, ISNUMBER(SEARCH(Index!$C$8:$C$58, Articles_collection_modified!A892)), 0)), "")</f>
        <v>HA-5</v>
      </c>
      <c r="P892" t="str">
        <f>IFERROR(VLOOKUP(LEFT(O892, FIND("-", O892)-1), Index!$F$8:$G$13, 2, FALSE), "Not Found")</f>
        <v>Hydraulic Applications Ecosystem</v>
      </c>
      <c r="Q892" t="str">
        <f>IFERROR(VLOOKUP(O892, Index!$C$8:$D$58, 2, FALSE), "Not Found")</f>
        <v>Intelligent &amp; Efficient Factory</v>
      </c>
    </row>
    <row r="893" spans="1:17" x14ac:dyDescent="0.3">
      <c r="A893" t="str">
        <f>LEFT(Articles_collection_modified!A893, FIND(",", Articles_collection_modified!A893) - 1)</f>
        <v>Five things we learned from Bauma China</v>
      </c>
      <c r="B893" t="str">
        <f>MID(Articles_collection_modified!A893, FIND(",", Articles_collection_modified!A893) + 1, FIND(",", Articles_collection_modified!A893, FIND(",", Articles_collection_modified!A893) + 1) - FIND(",", Articles_collection_modified!A893) - 1)</f>
        <v>https://www.accessbriefing.com/news/five-things-we-learned-from-bauma-china/8047771.article?utm_source=newsletter&amp;utm_medium=email&amp;utm_campaign=access-international-2024-12-17&amp;encoded_email=bS5nYXZhZ25pbkBoYXdlLmF0</v>
      </c>
      <c r="C893" t="str">
        <f>IF(ISNUMBER(FIND(", vol",Articles_collection_modified!A893)), MID(Articles_collection_modified!A893, FIND(", vol", Articles_collection_modified!A893) + 5, FIND(",", Articles_collection_modified!A893, FIND(", vol", Articles_collection_modified!A893) + 5) - FIND(", vol", Articles_collection_modified!A893) - 5), MID(Articles_collection_modified!A893, FIND(",vol", Articles_collection_modified!A893) + 4, FIND(",", Articles_collection_modified!A893, FIND(",vol", Articles_collection_modified!A893) + 4) - FIND(",vol",Articles_collection_modified!A893) - 4))</f>
        <v>7</v>
      </c>
      <c r="D893" t="str">
        <f>IF(ISNUMBER(FIND(", 20", Articles_collection_modified!A893)), MID(Articles_collection_modified!A893, FIND(", 20", Articles_collection_modified!A893) + 2, FIND(",", Articles_collection_modified!A893, FIND(", 20", Articles_collection_modified!A893) + 2) - FIND(", 20", Articles_collection_modified!A893) - 2), MID(Articles_collection_modified!A893, FIND(",20", Articles_collection_modified!A893) + 1, FIND(",", Articles_collection_modified!A893, FIND(",20", Articles_collection_modified!A893) + 1) - FIND(",20", Articles_collection_modified!A893) - 1))</f>
        <v>2024-w48</v>
      </c>
      <c r="E893" t="str">
        <f t="shared" si="28"/>
        <v>2024</v>
      </c>
      <c r="F893" t="str">
        <f t="shared" si="29"/>
        <v>48</v>
      </c>
      <c r="G893" t="str" cm="1">
        <f t="array" ref="G893">_xlfn.TEXTJOIN(", ", TRUE, IF(ISNUMBER(SEARCH(Index!$A$8:$A$22, Articles_collection_modified!A893)), Index!$A$8:$A$22, ""))</f>
        <v>Mobile</v>
      </c>
      <c r="H893" t="str" cm="1">
        <f t="array" ref="H893">IFERROR(INDEX(Index!$A$8:$A$22, MATCH(TRUE, ISNUMBER(SEARCH(Index!$A$8:$A$22, Articles_collection_modified!A893)), 0)), "")</f>
        <v>Mobile</v>
      </c>
      <c r="I893" t="str" cm="1">
        <f t="array" ref="I893">IFERROR(INDEX(Index!$A$3:$A$5, MATCH(TRUE, ISNUMBER(SEARCH(Index!$A$3:$A$5, Articles_collection_modified!A893)), 0)), "")</f>
        <v>SEEP</v>
      </c>
      <c r="J893" t="str" cm="1">
        <f t="array" ref="J893">IFERROR(INDEX(Index!$A$25:$A$69, MATCH(TRUE, ISNUMBER(SEARCH(Index!$A$25:$A$69, Articles_collection_modified!A893)), 0)), "")</f>
        <v>market development</v>
      </c>
      <c r="K893" t="str" cm="1">
        <f t="array" ref="K893">IFERROR(INDEX(Index!$C$3:$C$5, MATCH(TRUE, ISNUMBER(SEARCH(Index!$C$3:$C$5, Articles_collection_modified!A893)), 0)), "")</f>
        <v>H1</v>
      </c>
      <c r="L893" t="str" cm="1">
        <f t="array" ref="L893">_xlfn.TEXTJOIN(", ", TRUE, IF(ISNUMBER(SEARCH(Index!$C$8:$C$58, Articles_collection_modified!A893)), Index!$C$8:$C$58, ""))</f>
        <v>NB-4</v>
      </c>
      <c r="M893" t="str" cm="1">
        <f t="array" ref="M893">_xlfn.TEXTJOIN(", ", TRUE, IFERROR(VLOOKUP(_xlfn.TEXTSPLIT(L893, ", "), Index!$C$8:$D$58, 2, FALSE), ""))</f>
        <v>Geopolitics &amp; Decoupling</v>
      </c>
      <c r="N893" t="str" cm="1">
        <f t="array" ref="N893">_xlfn.TEXTJOIN(", ", TRUE, _xlfn.UNIQUE(_xlfn.FILTERXML("&lt;t&gt;&lt;s&gt;" &amp; SUBSTITUTE(_xlfn.TEXTJOIN(", ", TRUE, _xlfn.UNIQUE(_xlfn._xlws.FILTER(IFERROR(VLOOKUP(LEFT(_xlfn.TEXTSPLIT(L893, ", "), FIND("-", _xlfn.TEXTSPLIT(L893, ", ")) - 1), Index!$F$8:$G$13, 2, FALSE), ""), IFERROR(VLOOKUP(LEFT(_xlfn.TEXTSPLIT(L893, ", "), FIND("-", _xlfn.TEXTSPLIT(L893, ", ")) - 1), Index!$F$8:$G$13, 2, FALSE), "") &lt;&gt; ""))), ", ", "&lt;/s&gt;&lt;s&gt;") &amp; "&lt;/s&gt;&lt;/t&gt;", "//s[normalize-space()]")))</f>
        <v>New Business</v>
      </c>
      <c r="O893" t="str" cm="1">
        <f t="array" ref="O893">IFERROR(INDEX(Index!$C$8:$C$58, MATCH(TRUE, ISNUMBER(SEARCH(Index!$C$8:$C$58, Articles_collection_modified!A893)), 0)), "")</f>
        <v>NB-4</v>
      </c>
      <c r="P893" t="str">
        <f>IFERROR(VLOOKUP(LEFT(O893, FIND("-", O893)-1), Index!$F$8:$G$13, 2, FALSE), "Not Found")</f>
        <v>New Business</v>
      </c>
      <c r="Q893" t="str">
        <f>IFERROR(VLOOKUP(O893, Index!$C$8:$D$58, 2, FALSE), "Not Found")</f>
        <v>Geopolitics &amp; Decoupling</v>
      </c>
    </row>
    <row r="894" spans="1:17" x14ac:dyDescent="0.3">
      <c r="A894" t="str">
        <f>LEFT(Articles_collection_modified!A894, FIND(",", Articles_collection_modified!A894) - 1)</f>
        <v>2025 forecast: electrification in key segments to reach 24.5% by 2029</v>
      </c>
      <c r="B894" t="str">
        <f>MID(Articles_collection_modified!A894, FIND(",", Articles_collection_modified!A894) + 1, FIND(",", Articles_collection_modified!A894, FIND(",", Articles_collection_modified!A894) + 1) - FIND(",", Articles_collection_modified!A894) - 1)</f>
        <v>https://www.constructionbriefing.com/news/2025-forecast-electrification-in-key-segments-to-reach-245-by-2029/8049465.article?utm_source=newsletter&amp;utm_medium=email&amp;utm_campaign=construction-technology-2025-01-09&amp;encoded_email=bS5nYXZhZ25pbkBoYXdlLmF0</v>
      </c>
      <c r="C894" t="str">
        <f>IF(ISNUMBER(FIND(", vol",Articles_collection_modified!A894)), MID(Articles_collection_modified!A894, FIND(", vol", Articles_collection_modified!A894) + 5, FIND(",", Articles_collection_modified!A894, FIND(", vol", Articles_collection_modified!A894) + 5) - FIND(", vol", Articles_collection_modified!A894) - 5), MID(Articles_collection_modified!A894, FIND(",vol", Articles_collection_modified!A894) + 4, FIND(",", Articles_collection_modified!A894, FIND(",vol", Articles_collection_modified!A894) + 4) - FIND(",vol",Articles_collection_modified!A894) - 4))</f>
        <v>7</v>
      </c>
      <c r="D894" t="str">
        <f>IF(ISNUMBER(FIND(", 20", Articles_collection_modified!A894)), MID(Articles_collection_modified!A894, FIND(", 20", Articles_collection_modified!A894) + 2, FIND(",", Articles_collection_modified!A894, FIND(", 20", Articles_collection_modified!A894) + 2) - FIND(", 20", Articles_collection_modified!A894) - 2), MID(Articles_collection_modified!A894, FIND(",20", Articles_collection_modified!A894) + 1, FIND(",", Articles_collection_modified!A894, FIND(",20", Articles_collection_modified!A894) + 1) - FIND(",20", Articles_collection_modified!A894) - 1))</f>
        <v>2024-w51</v>
      </c>
      <c r="E894" t="str">
        <f t="shared" si="28"/>
        <v>2024</v>
      </c>
      <c r="F894" t="str">
        <f t="shared" si="29"/>
        <v>51</v>
      </c>
      <c r="G894" t="str" cm="1">
        <f t="array" ref="G894">_xlfn.TEXTJOIN(", ", TRUE, IF(ISNUMBER(SEARCH(Index!$A$8:$A$22, Articles_collection_modified!A894)), Index!$A$8:$A$22, ""))</f>
        <v>Electrification, Mobile</v>
      </c>
      <c r="H894" t="str" cm="1">
        <f t="array" ref="H894">IFERROR(INDEX(Index!$A$8:$A$22, MATCH(TRUE, ISNUMBER(SEARCH(Index!$A$8:$A$22, Articles_collection_modified!A894)), 0)), "")</f>
        <v>Electrification</v>
      </c>
      <c r="I894" t="str" cm="1">
        <f t="array" ref="I894">IFERROR(INDEX(Index!$A$3:$A$5, MATCH(TRUE, ISNUMBER(SEARCH(Index!$A$3:$A$5, Articles_collection_modified!A894)), 0)), "")</f>
        <v>Technology</v>
      </c>
      <c r="J894" t="str" cm="1">
        <f t="array" ref="J894">IFERROR(INDEX(Index!$A$25:$A$69, MATCH(TRUE, ISNUMBER(SEARCH(Index!$A$25:$A$69, Articles_collection_modified!A894)), 0)), "")</f>
        <v>market development</v>
      </c>
      <c r="K894" t="str" cm="1">
        <f t="array" ref="K894">IFERROR(INDEX(Index!$C$3:$C$5, MATCH(TRUE, ISNUMBER(SEARCH(Index!$C$3:$C$5, Articles_collection_modified!A894)), 0)), "")</f>
        <v>H2</v>
      </c>
      <c r="L894" t="str" cm="1">
        <f t="array" ref="L894">_xlfn.TEXTJOIN(", ", TRUE, IF(ISNUMBER(SEARCH(Index!$C$8:$C$58, Articles_collection_modified!A894)), Index!$C$8:$C$58, ""))</f>
        <v>ES-2</v>
      </c>
      <c r="M894" t="str" cm="1">
        <f t="array" ref="M894">_xlfn.TEXTJOIN(", ", TRUE, IFERROR(VLOOKUP(_xlfn.TEXTSPLIT(L894, ", "), Index!$C$8:$D$58, 2, FALSE), ""))</f>
        <v>Enhanced Emission Policy</v>
      </c>
      <c r="N894" t="str" cm="1">
        <f t="array" ref="N894">_xlfn.TEXTJOIN(", ", TRUE, _xlfn.UNIQUE(_xlfn.FILTERXML("&lt;t&gt;&lt;s&gt;" &amp; SUBSTITUTE(_xlfn.TEXTJOIN(", ", TRUE, _xlfn.UNIQUE(_xlfn._xlws.FILTER(IFERROR(VLOOKUP(LEFT(_xlfn.TEXTSPLIT(L894, ", "), FIND("-", _xlfn.TEXTSPLIT(L894, ", ")) - 1), Index!$F$8:$G$13, 2, FALSE), ""), IFERROR(VLOOKUP(LEFT(_xlfn.TEXTSPLIT(L894, ", "), FIND("-", _xlfn.TEXTSPLIT(L894, ", ")) - 1), Index!$F$8:$G$13, 2, FALSE), "") &lt;&gt; ""))), ", ", "&lt;/s&gt;&lt;s&gt;") &amp; "&lt;/s&gt;&lt;/t&gt;", "//s[normalize-space()]")))</f>
        <v>Ecological Sustainability</v>
      </c>
      <c r="O894" t="str" cm="1">
        <f t="array" ref="O894">IFERROR(INDEX(Index!$C$8:$C$58, MATCH(TRUE, ISNUMBER(SEARCH(Index!$C$8:$C$58, Articles_collection_modified!A894)), 0)), "")</f>
        <v>ES-2</v>
      </c>
      <c r="P894" t="str">
        <f>IFERROR(VLOOKUP(LEFT(O894, FIND("-", O894)-1), Index!$F$8:$G$13, 2, FALSE), "Not Found")</f>
        <v>Ecological Sustainability</v>
      </c>
      <c r="Q894" t="str">
        <f>IFERROR(VLOOKUP(O894, Index!$C$8:$D$58, 2, FALSE), "Not Found")</f>
        <v>Enhanced Emission Policy</v>
      </c>
    </row>
    <row r="895" spans="1:17" x14ac:dyDescent="0.3">
      <c r="A895" t="str">
        <f>LEFT(Articles_collection_modified!A895, FIND(",", Articles_collection_modified!A895) - 1)</f>
        <v>US firm concrete prints homes for unhoused people</v>
      </c>
      <c r="B895" t="str">
        <f>MID(Articles_collection_modified!A895, FIND(",", Articles_collection_modified!A895) + 1, FIND(",", Articles_collection_modified!A895, FIND(",", Articles_collection_modified!A895) + 1) - FIND(",", Articles_collection_modified!A895) - 1)</f>
        <v>https://www.constructionbriefing.com/news/us-firm-concrete-prints-homes-for-unhoused-people/8049456.article?utm_source=newsletter&amp;utm_medium=email&amp;utm_campaign=construction-technology-2025-01-09&amp;encoded_email=bS5nYXZhZ25pbkBoYXdlLmF0</v>
      </c>
      <c r="C895" t="str">
        <f>IF(ISNUMBER(FIND(", vol",Articles_collection_modified!A895)), MID(Articles_collection_modified!A895, FIND(", vol", Articles_collection_modified!A895) + 5, FIND(",", Articles_collection_modified!A895, FIND(", vol", Articles_collection_modified!A895) + 5) - FIND(", vol", Articles_collection_modified!A895) - 5), MID(Articles_collection_modified!A895, FIND(",vol", Articles_collection_modified!A895) + 4, FIND(",", Articles_collection_modified!A895, FIND(",vol", Articles_collection_modified!A895) + 4) - FIND(",vol",Articles_collection_modified!A895) - 4))</f>
        <v>7</v>
      </c>
      <c r="D895" t="str">
        <f>IF(ISNUMBER(FIND(", 20", Articles_collection_modified!A895)), MID(Articles_collection_modified!A895, FIND(", 20", Articles_collection_modified!A895) + 2, FIND(",", Articles_collection_modified!A895, FIND(", 20", Articles_collection_modified!A895) + 2) - FIND(", 20", Articles_collection_modified!A895) - 2), MID(Articles_collection_modified!A895, FIND(",20", Articles_collection_modified!A895) + 1, FIND(",", Articles_collection_modified!A895, FIND(",20", Articles_collection_modified!A895) + 1) - FIND(",20", Articles_collection_modified!A895) - 1))</f>
        <v>2024-w51</v>
      </c>
      <c r="E895" t="str">
        <f t="shared" si="28"/>
        <v>2024</v>
      </c>
      <c r="F895" t="str">
        <f t="shared" si="29"/>
        <v>51</v>
      </c>
      <c r="G895" t="str" cm="1">
        <f t="array" ref="G895">_xlfn.TEXTJOIN(", ", TRUE, IF(ISNUMBER(SEARCH(Index!$A$8:$A$22, Articles_collection_modified!A895)), Index!$A$8:$A$22, ""))</f>
        <v>3dp</v>
      </c>
      <c r="H895" t="str" cm="1">
        <f t="array" ref="H895">IFERROR(INDEX(Index!$A$8:$A$22, MATCH(TRUE, ISNUMBER(SEARCH(Index!$A$8:$A$22, Articles_collection_modified!A895)), 0)), "")</f>
        <v>3dp</v>
      </c>
      <c r="I895" t="str" cm="1">
        <f t="array" ref="I895">IFERROR(INDEX(Index!$A$3:$A$5, MATCH(TRUE, ISNUMBER(SEARCH(Index!$A$3:$A$5, Articles_collection_modified!A895)), 0)), "")</f>
        <v>Technology</v>
      </c>
      <c r="J895" t="str" cm="1">
        <f t="array" ref="J895">IFERROR(INDEX(Index!$A$25:$A$69, MATCH(TRUE, ISNUMBER(SEARCH(Index!$A$25:$A$69, Articles_collection_modified!A895)), 0)), "")</f>
        <v>market development</v>
      </c>
      <c r="K895" t="str" cm="1">
        <f t="array" ref="K895">IFERROR(INDEX(Index!$C$3:$C$5, MATCH(TRUE, ISNUMBER(SEARCH(Index!$C$3:$C$5, Articles_collection_modified!A895)), 0)), "")</f>
        <v>H2</v>
      </c>
      <c r="L895" t="str" cm="1">
        <f t="array" ref="L895">_xlfn.TEXTJOIN(", ", TRUE, IF(ISNUMBER(SEARCH(Index!$C$8:$C$58, Articles_collection_modified!A895)), Index!$C$8:$C$58, ""))</f>
        <v>HA-1, IPr-7</v>
      </c>
      <c r="M895" t="str" cm="1">
        <f t="array" ref="M895">_xlfn.TEXTJOIN(", ", TRUE, IFERROR(VLOOKUP(_xlfn.TEXTSPLIT(L895, ", "), Index!$C$8:$D$58, 2, FALSE), ""))</f>
        <v>Green &amp; Connected Construction site, Additive Manufacturing Technologies</v>
      </c>
      <c r="N895" t="str" cm="1">
        <f t="array" ref="N895">_xlfn.TEXTJOIN(", ", TRUE, _xlfn.UNIQUE(_xlfn.FILTERXML("&lt;t&gt;&lt;s&gt;" &amp; SUBSTITUTE(_xlfn.TEXTJOIN(", ", TRUE, _xlfn.UNIQUE(_xlfn._xlws.FILTER(IFERROR(VLOOKUP(LEFT(_xlfn.TEXTSPLIT(L895, ", "), FIND("-", _xlfn.TEXTSPLIT(L895, ", ")) - 1), Index!$F$8:$G$13, 2, FALSE), ""), IFERROR(VLOOKUP(LEFT(_xlfn.TEXTSPLIT(L895, ", "), FIND("-", _xlfn.TEXTSPLIT(L895, ", ")) - 1), Index!$F$8:$G$13, 2, FALSE), "") &lt;&gt; ""))), ", ", "&lt;/s&gt;&lt;s&gt;") &amp; "&lt;/s&gt;&lt;/t&gt;", "//s[normalize-space()]")))</f>
        <v>Hydraulic Applications Ecosystem, Intelligent Production</v>
      </c>
      <c r="O895" t="str" cm="1">
        <f t="array" ref="O895">IFERROR(INDEX(Index!$C$8:$C$58, MATCH(TRUE, ISNUMBER(SEARCH(Index!$C$8:$C$58, Articles_collection_modified!A895)), 0)), "")</f>
        <v>HA-1</v>
      </c>
      <c r="P895" t="str">
        <f>IFERROR(VLOOKUP(LEFT(O895, FIND("-", O895)-1), Index!$F$8:$G$13, 2, FALSE), "Not Found")</f>
        <v>Hydraulic Applications Ecosystem</v>
      </c>
      <c r="Q895" t="str">
        <f>IFERROR(VLOOKUP(O895, Index!$C$8:$D$58, 2, FALSE), "Not Found")</f>
        <v>Green &amp; Connected Construction site</v>
      </c>
    </row>
    <row r="896" spans="1:17" x14ac:dyDescent="0.3">
      <c r="A896" t="str">
        <f>LEFT(Articles_collection_modified!A896, FIND(",", Articles_collection_modified!A896) - 1)</f>
        <v>JCB to unveil new materials handling machines at Lamma 2025 | Industrial Vehicle Technology International</v>
      </c>
      <c r="B896" t="str">
        <f>MID(Articles_collection_modified!A896, FIND(",", Articles_collection_modified!A896) + 1, FIND(",", Articles_collection_modified!A896, FIND(",", Articles_collection_modified!A896) + 1) - FIND(",", Articles_collection_modified!A896) - 1)</f>
        <v>https://www.ivtinternational.com/news/jcb-to-unveil-new-materials-handling-machines-at-lamma-2025.html?utm_campaign=9th%20January&amp;utm_content=READ%20MORE&amp;utm_term=https%3A%2F%2Fwww.ivtinternational.com%2Fnews%2Fjcb-to-unveil-new-materials-handling-machines-at-lamma-2025.html&amp;utm_medium=email&amp;utm_source=Industrial%20Vehicle%20Technology</v>
      </c>
      <c r="C896" t="str">
        <f>IF(ISNUMBER(FIND(", vol",Articles_collection_modified!A896)), MID(Articles_collection_modified!A896, FIND(", vol", Articles_collection_modified!A896) + 5, FIND(",", Articles_collection_modified!A896, FIND(", vol", Articles_collection_modified!A896) + 5) - FIND(", vol", Articles_collection_modified!A896) - 5), MID(Articles_collection_modified!A896, FIND(",vol", Articles_collection_modified!A896) + 4, FIND(",", Articles_collection_modified!A896, FIND(",vol", Articles_collection_modified!A896) + 4) - FIND(",vol",Articles_collection_modified!A896) - 4))</f>
        <v>7</v>
      </c>
      <c r="D896" t="str">
        <f>IF(ISNUMBER(FIND(", 20", Articles_collection_modified!A896)), MID(Articles_collection_modified!A896, FIND(", 20", Articles_collection_modified!A896) + 2, FIND(",", Articles_collection_modified!A896, FIND(", 20", Articles_collection_modified!A896) + 2) - FIND(", 20", Articles_collection_modified!A896) - 2), MID(Articles_collection_modified!A896, FIND(",20", Articles_collection_modified!A896) + 1, FIND(",", Articles_collection_modified!A896, FIND(",20", Articles_collection_modified!A896) + 1) - FIND(",20", Articles_collection_modified!A896) - 1))</f>
        <v>2024-w52</v>
      </c>
      <c r="E896" t="str">
        <f t="shared" si="28"/>
        <v>2024</v>
      </c>
      <c r="F896" t="str">
        <f t="shared" si="29"/>
        <v>52</v>
      </c>
      <c r="G896" t="str" cm="1">
        <f t="array" ref="G896">_xlfn.TEXTJOIN(", ", TRUE, IF(ISNUMBER(SEARCH(Index!$A$8:$A$22, Articles_collection_modified!A896)), Index!$A$8:$A$22, ""))</f>
        <v>Mobile</v>
      </c>
      <c r="H896" t="str" cm="1">
        <f t="array" ref="H896">IFERROR(INDEX(Index!$A$8:$A$22, MATCH(TRUE, ISNUMBER(SEARCH(Index!$A$8:$A$22, Articles_collection_modified!A896)), 0)), "")</f>
        <v>Mobile</v>
      </c>
      <c r="I896" t="str" cm="1">
        <f t="array" ref="I896">IFERROR(INDEX(Index!$A$3:$A$5, MATCH(TRUE, ISNUMBER(SEARCH(Index!$A$3:$A$5, Articles_collection_modified!A896)), 0)), "")</f>
        <v>product release</v>
      </c>
      <c r="J896" t="str" cm="1">
        <f t="array" ref="J896">IFERROR(INDEX(Index!$A$25:$A$69, MATCH(TRUE, ISNUMBER(SEARCH(Index!$A$25:$A$69, Articles_collection_modified!A896)), 0)), "")</f>
        <v>System</v>
      </c>
      <c r="K896" t="str" cm="1">
        <f t="array" ref="K896">IFERROR(INDEX(Index!$C$3:$C$5, MATCH(TRUE, ISNUMBER(SEARCH(Index!$C$3:$C$5, Articles_collection_modified!A896)), 0)), "")</f>
        <v>H1</v>
      </c>
      <c r="L896" t="str" cm="1">
        <f t="array" ref="L896">_xlfn.TEXTJOIN(", ", TRUE, IF(ISNUMBER(SEARCH(Index!$C$8:$C$58, Articles_collection_modified!A896)), Index!$C$8:$C$58, ""))</f>
        <v>HA-3</v>
      </c>
      <c r="M896" t="str" cm="1">
        <f t="array" ref="M896">_xlfn.TEXTJOIN(", ", TRUE, IFERROR(VLOOKUP(_xlfn.TEXTSPLIT(L896, ", "), Index!$C$8:$D$58, 2, FALSE), ""))</f>
        <v>Smart Farming</v>
      </c>
      <c r="N896" t="str" cm="1">
        <f t="array" ref="N896">_xlfn.TEXTJOIN(", ", TRUE, _xlfn.UNIQUE(_xlfn.FILTERXML("&lt;t&gt;&lt;s&gt;" &amp; SUBSTITUTE(_xlfn.TEXTJOIN(", ", TRUE, _xlfn.UNIQUE(_xlfn._xlws.FILTER(IFERROR(VLOOKUP(LEFT(_xlfn.TEXTSPLIT(L896, ", "), FIND("-", _xlfn.TEXTSPLIT(L896, ", ")) - 1), Index!$F$8:$G$13, 2, FALSE), ""), IFERROR(VLOOKUP(LEFT(_xlfn.TEXTSPLIT(L896, ", "), FIND("-", _xlfn.TEXTSPLIT(L896, ", ")) - 1), Index!$F$8:$G$13, 2, FALSE), "") &lt;&gt; ""))), ", ", "&lt;/s&gt;&lt;s&gt;") &amp; "&lt;/s&gt;&lt;/t&gt;", "//s[normalize-space()]")))</f>
        <v>Hydraulic Applications Ecosystem</v>
      </c>
      <c r="O896" t="str" cm="1">
        <f t="array" ref="O896">IFERROR(INDEX(Index!$C$8:$C$58, MATCH(TRUE, ISNUMBER(SEARCH(Index!$C$8:$C$58, Articles_collection_modified!A896)), 0)), "")</f>
        <v>HA-3</v>
      </c>
      <c r="P896" t="str">
        <f>IFERROR(VLOOKUP(LEFT(O896, FIND("-", O896)-1), Index!$F$8:$G$13, 2, FALSE), "Not Found")</f>
        <v>Hydraulic Applications Ecosystem</v>
      </c>
      <c r="Q896" t="str">
        <f>IFERROR(VLOOKUP(O896, Index!$C$8:$D$58, 2, FALSE), "Not Found")</f>
        <v>Smart Farming</v>
      </c>
    </row>
    <row r="897" spans="1:17" x14ac:dyDescent="0.3">
      <c r="A897" t="str">
        <f>LEFT(Articles_collection_modified!A897, FIND(",", Articles_collection_modified!A897) - 1)</f>
        <v>Carbon capture and sequestration with in-situ CO2 and steam integrated 3D concrete printing</v>
      </c>
      <c r="B897" t="str">
        <f>MID(Articles_collection_modified!A897, FIND(",", Articles_collection_modified!A897) + 1, FIND(",", Articles_collection_modified!A897, FIND(",", Articles_collection_modified!A897) + 1) - FIND(",", Articles_collection_modified!A897) - 1)</f>
        <v>https://www.sciencedirect.com/science/article/pii/S2772656824001180?via%3Dihub</v>
      </c>
      <c r="C897" t="str">
        <f>IF(ISNUMBER(FIND(", vol",Articles_collection_modified!A897)), MID(Articles_collection_modified!A897, FIND(", vol", Articles_collection_modified!A897) + 5, FIND(",", Articles_collection_modified!A897, FIND(", vol", Articles_collection_modified!A897) + 5) - FIND(", vol", Articles_collection_modified!A897) - 5), MID(Articles_collection_modified!A897, FIND(",vol", Articles_collection_modified!A897) + 4, FIND(",", Articles_collection_modified!A897, FIND(",vol", Articles_collection_modified!A897) + 4) - FIND(",vol",Articles_collection_modified!A897) - 4))</f>
        <v>6</v>
      </c>
      <c r="D897" t="str">
        <f>IF(ISNUMBER(FIND(", 20", Articles_collection_modified!A897)), MID(Articles_collection_modified!A897, FIND(", 20", Articles_collection_modified!A897) + 2, FIND(",", Articles_collection_modified!A897, FIND(", 20", Articles_collection_modified!A897) + 2) - FIND(", 20", Articles_collection_modified!A897) - 2), MID(Articles_collection_modified!A897, FIND(",20", Articles_collection_modified!A897) + 1, FIND(",", Articles_collection_modified!A897, FIND(",20", Articles_collection_modified!A897) + 1) - FIND(",20", Articles_collection_modified!A897) - 1))</f>
        <v>2024-w51</v>
      </c>
      <c r="E897" t="str">
        <f t="shared" si="28"/>
        <v>2024</v>
      </c>
      <c r="F897" t="str">
        <f t="shared" si="29"/>
        <v>51</v>
      </c>
      <c r="G897" t="str" cm="1">
        <f t="array" ref="G897">_xlfn.TEXTJOIN(", ", TRUE, IF(ISNUMBER(SEARCH(Index!$A$8:$A$22, Articles_collection_modified!A897)), Index!$A$8:$A$22, ""))</f>
        <v>3dp</v>
      </c>
      <c r="H897" t="str" cm="1">
        <f t="array" ref="H897">IFERROR(INDEX(Index!$A$8:$A$22, MATCH(TRUE, ISNUMBER(SEARCH(Index!$A$8:$A$22, Articles_collection_modified!A897)), 0)), "")</f>
        <v>3dp</v>
      </c>
      <c r="I897" t="str" cm="1">
        <f t="array" ref="I897">IFERROR(INDEX(Index!$A$3:$A$5, MATCH(TRUE, ISNUMBER(SEARCH(Index!$A$3:$A$5, Articles_collection_modified!A897)), 0)), "")</f>
        <v>Technology</v>
      </c>
      <c r="J897" t="str" cm="1">
        <f t="array" ref="J897">IFERROR(INDEX(Index!$A$25:$A$69, MATCH(TRUE, ISNUMBER(SEARCH(Index!$A$25:$A$69, Articles_collection_modified!A897)), 0)), "")</f>
        <v>Materials</v>
      </c>
      <c r="K897" t="str" cm="1">
        <f t="array" ref="K897">IFERROR(INDEX(Index!$C$3:$C$5, MATCH(TRUE, ISNUMBER(SEARCH(Index!$C$3:$C$5, Articles_collection_modified!A897)), 0)), "")</f>
        <v>H3</v>
      </c>
      <c r="L897" t="str" cm="1">
        <f t="array" ref="L897">_xlfn.TEXTJOIN(", ", TRUE, IF(ISNUMBER(SEARCH(Index!$C$8:$C$58, Articles_collection_modified!A897)), Index!$C$8:$C$58, ""))</f>
        <v>HA-1, IPr-7</v>
      </c>
      <c r="M897" t="str" cm="1">
        <f t="array" ref="M897">_xlfn.TEXTJOIN(", ", TRUE, IFERROR(VLOOKUP(_xlfn.TEXTSPLIT(L897, ", "), Index!$C$8:$D$58, 2, FALSE), ""))</f>
        <v>Green &amp; Connected Construction site, Additive Manufacturing Technologies</v>
      </c>
      <c r="N897" t="str" cm="1">
        <f t="array" ref="N897">_xlfn.TEXTJOIN(", ", TRUE, _xlfn.UNIQUE(_xlfn.FILTERXML("&lt;t&gt;&lt;s&gt;" &amp; SUBSTITUTE(_xlfn.TEXTJOIN(", ", TRUE, _xlfn.UNIQUE(_xlfn._xlws.FILTER(IFERROR(VLOOKUP(LEFT(_xlfn.TEXTSPLIT(L897, ", "), FIND("-", _xlfn.TEXTSPLIT(L897, ", ")) - 1), Index!$F$8:$G$13, 2, FALSE), ""), IFERROR(VLOOKUP(LEFT(_xlfn.TEXTSPLIT(L897, ", "), FIND("-", _xlfn.TEXTSPLIT(L897, ", ")) - 1), Index!$F$8:$G$13, 2, FALSE), "") &lt;&gt; ""))), ", ", "&lt;/s&gt;&lt;s&gt;") &amp; "&lt;/s&gt;&lt;/t&gt;", "//s[normalize-space()]")))</f>
        <v>Hydraulic Applications Ecosystem, Intelligent Production</v>
      </c>
      <c r="O897" t="str" cm="1">
        <f t="array" ref="O897">IFERROR(INDEX(Index!$C$8:$C$58, MATCH(TRUE, ISNUMBER(SEARCH(Index!$C$8:$C$58, Articles_collection_modified!A897)), 0)), "")</f>
        <v>HA-1</v>
      </c>
      <c r="P897" t="str">
        <f>IFERROR(VLOOKUP(LEFT(O897, FIND("-", O897)-1), Index!$F$8:$G$13, 2, FALSE), "Not Found")</f>
        <v>Hydraulic Applications Ecosystem</v>
      </c>
      <c r="Q897" t="str">
        <f>IFERROR(VLOOKUP(O897, Index!$C$8:$D$58, 2, FALSE), "Not Found")</f>
        <v>Green &amp; Connected Construction site</v>
      </c>
    </row>
    <row r="898" spans="1:17" x14ac:dyDescent="0.3">
      <c r="A898" t="str">
        <f>LEFT(Articles_collection_modified!A898, FIND(",", Articles_collection_modified!A898) - 1)</f>
        <v>Cement demand to fall 25% by 2050</v>
      </c>
      <c r="B898" t="str">
        <f>MID(Articles_collection_modified!A898, FIND(",", Articles_collection_modified!A898) + 1, FIND(",", Articles_collection_modified!A898, FIND(",", Articles_collection_modified!A898) + 1) - FIND(",", Articles_collection_modified!A898) - 1)</f>
        <v>https://www.theconstructionindex.co.uk/news/view/cement-demand-to-fall-25-by-2050</v>
      </c>
      <c r="C898" t="str">
        <f>IF(ISNUMBER(FIND(", vol",Articles_collection_modified!A898)), MID(Articles_collection_modified!A898, FIND(", vol", Articles_collection_modified!A898) + 5, FIND(",", Articles_collection_modified!A898, FIND(", vol", Articles_collection_modified!A898) + 5) - FIND(", vol", Articles_collection_modified!A898) - 5), MID(Articles_collection_modified!A898, FIND(",vol", Articles_collection_modified!A898) + 4, FIND(",", Articles_collection_modified!A898, FIND(",vol", Articles_collection_modified!A898) + 4) - FIND(",vol",Articles_collection_modified!A898) - 4))</f>
        <v>6</v>
      </c>
      <c r="D898" t="str">
        <f>IF(ISNUMBER(FIND(", 20", Articles_collection_modified!A898)), MID(Articles_collection_modified!A898, FIND(", 20", Articles_collection_modified!A898) + 2, FIND(",", Articles_collection_modified!A898, FIND(", 20", Articles_collection_modified!A898) + 2) - FIND(", 20", Articles_collection_modified!A898) - 2), MID(Articles_collection_modified!A898, FIND(",20", Articles_collection_modified!A898) + 1, FIND(",", Articles_collection_modified!A898, FIND(",20", Articles_collection_modified!A898) + 1) - FIND(",20", Articles_collection_modified!A898) - 1))</f>
        <v>2024-w51</v>
      </c>
      <c r="E898" t="str">
        <f t="shared" si="28"/>
        <v>2024</v>
      </c>
      <c r="F898" t="str">
        <f t="shared" si="29"/>
        <v>51</v>
      </c>
      <c r="G898" t="str" cm="1">
        <f t="array" ref="G898">_xlfn.TEXTJOIN(", ", TRUE, IF(ISNUMBER(SEARCH(Index!$A$8:$A$22, Articles_collection_modified!A898)), Index!$A$8:$A$22, ""))</f>
        <v>Sustainability</v>
      </c>
      <c r="H898" t="str" cm="1">
        <f t="array" ref="H898">IFERROR(INDEX(Index!$A$8:$A$22, MATCH(TRUE, ISNUMBER(SEARCH(Index!$A$8:$A$22, Articles_collection_modified!A898)), 0)), "")</f>
        <v>Sustainability</v>
      </c>
      <c r="I898" t="str" cm="1">
        <f t="array" ref="I898">IFERROR(INDEX(Index!$A$3:$A$5, MATCH(TRUE, ISNUMBER(SEARCH(Index!$A$3:$A$5, Articles_collection_modified!A898)), 0)), "")</f>
        <v>SEEP</v>
      </c>
      <c r="J898" t="str" cm="1">
        <f t="array" ref="J898">IFERROR(INDEX(Index!$A$25:$A$69, MATCH(TRUE, ISNUMBER(SEARCH(Index!$A$25:$A$69, Articles_collection_modified!A898)), 0)), "")</f>
        <v>market development</v>
      </c>
      <c r="K898" t="str" cm="1">
        <f t="array" ref="K898">IFERROR(INDEX(Index!$C$3:$C$5, MATCH(TRUE, ISNUMBER(SEARCH(Index!$C$3:$C$5, Articles_collection_modified!A898)), 0)), "")</f>
        <v>H3</v>
      </c>
      <c r="L898" t="str" cm="1">
        <f t="array" ref="L898">_xlfn.TEXTJOIN(", ", TRUE, IF(ISNUMBER(SEARCH(Index!$C$8:$C$58, Articles_collection_modified!A898)), Index!$C$8:$C$58, ""))</f>
        <v>ES-2, HA-1</v>
      </c>
      <c r="M898" t="str" cm="1">
        <f t="array" ref="M898">_xlfn.TEXTJOIN(", ", TRUE, IFERROR(VLOOKUP(_xlfn.TEXTSPLIT(L898, ", "), Index!$C$8:$D$58, 2, FALSE), ""))</f>
        <v>Enhanced Emission Policy, Green &amp; Connected Construction site</v>
      </c>
      <c r="N898" t="str" cm="1">
        <f t="array" ref="N898">_xlfn.TEXTJOIN(", ", TRUE, _xlfn.UNIQUE(_xlfn.FILTERXML("&lt;t&gt;&lt;s&gt;" &amp; SUBSTITUTE(_xlfn.TEXTJOIN(", ", TRUE, _xlfn.UNIQUE(_xlfn._xlws.FILTER(IFERROR(VLOOKUP(LEFT(_xlfn.TEXTSPLIT(L898, ", "), FIND("-", _xlfn.TEXTSPLIT(L898, ", ")) - 1), Index!$F$8:$G$13, 2, FALSE), ""), IFERROR(VLOOKUP(LEFT(_xlfn.TEXTSPLIT(L898, ", "), FIND("-", _xlfn.TEXTSPLIT(L898, ", ")) - 1), Index!$F$8:$G$13, 2, FALSE), "") &lt;&gt; ""))), ", ", "&lt;/s&gt;&lt;s&gt;") &amp; "&lt;/s&gt;&lt;/t&gt;", "//s[normalize-space()]")))</f>
        <v>Ecological Sustainability, Hydraulic Applications Ecosystem</v>
      </c>
      <c r="O898" t="str" cm="1">
        <f t="array" ref="O898">IFERROR(INDEX(Index!$C$8:$C$58, MATCH(TRUE, ISNUMBER(SEARCH(Index!$C$8:$C$58, Articles_collection_modified!A898)), 0)), "")</f>
        <v>ES-2</v>
      </c>
      <c r="P898" t="str">
        <f>IFERROR(VLOOKUP(LEFT(O898, FIND("-", O898)-1), Index!$F$8:$G$13, 2, FALSE), "Not Found")</f>
        <v>Ecological Sustainability</v>
      </c>
      <c r="Q898" t="str">
        <f>IFERROR(VLOOKUP(O898, Index!$C$8:$D$58, 2, FALSE), "Not Found")</f>
        <v>Enhanced Emission Policy</v>
      </c>
    </row>
    <row r="899" spans="1:17" x14ac:dyDescent="0.3">
      <c r="A899" t="str">
        <f>LEFT(Articles_collection_modified!A899, FIND(",", Articles_collection_modified!A899) - 1)</f>
        <v>BlueOval SK secures US loan to construct battery plants - electrive.com</v>
      </c>
      <c r="B899" t="str">
        <f>MID(Articles_collection_modified!A899, FIND(",", Articles_collection_modified!A899) + 1, FIND(",", Articles_collection_modified!A899, FIND(",", Articles_collection_modified!A899) + 1) - FIND(",", Articles_collection_modified!A899) - 1)</f>
        <v>https://www.electrive.com/2024/12/17/blueoval-sk-secures-us-loan-to-construct-battery-plants/</v>
      </c>
      <c r="C899" t="str">
        <f>IF(ISNUMBER(FIND(", vol",Articles_collection_modified!A899)), MID(Articles_collection_modified!A899, FIND(", vol", Articles_collection_modified!A899) + 5, FIND(",", Articles_collection_modified!A899, FIND(", vol", Articles_collection_modified!A899) + 5) - FIND(", vol", Articles_collection_modified!A899) - 5), MID(Articles_collection_modified!A899, FIND(",vol", Articles_collection_modified!A899) + 4, FIND(",", Articles_collection_modified!A899, FIND(",vol", Articles_collection_modified!A899) + 4) - FIND(",vol",Articles_collection_modified!A899) - 4))</f>
        <v>6</v>
      </c>
      <c r="D899" t="str">
        <f>IF(ISNUMBER(FIND(", 20", Articles_collection_modified!A899)), MID(Articles_collection_modified!A899, FIND(", 20", Articles_collection_modified!A899) + 2, FIND(",", Articles_collection_modified!A899, FIND(", 20", Articles_collection_modified!A899) + 2) - FIND(", 20", Articles_collection_modified!A899) - 2), MID(Articles_collection_modified!A899, FIND(",20", Articles_collection_modified!A899) + 1, FIND(",", Articles_collection_modified!A899, FIND(",20", Articles_collection_modified!A899) + 1) - FIND(",20", Articles_collection_modified!A899) - 1))</f>
        <v>2024-w51</v>
      </c>
      <c r="E899" t="str">
        <f t="shared" si="28"/>
        <v>2024</v>
      </c>
      <c r="F899" t="str">
        <f t="shared" si="29"/>
        <v>51</v>
      </c>
      <c r="G899" t="str" cm="1">
        <f t="array" ref="G899">_xlfn.TEXTJOIN(", ", TRUE, IF(ISNUMBER(SEARCH(Index!$A$8:$A$22, Articles_collection_modified!A899)), Index!$A$8:$A$22, ""))</f>
        <v>Battery</v>
      </c>
      <c r="H899" t="str" cm="1">
        <f t="array" ref="H899">IFERROR(INDEX(Index!$A$8:$A$22, MATCH(TRUE, ISNUMBER(SEARCH(Index!$A$8:$A$22, Articles_collection_modified!A899)), 0)), "")</f>
        <v>Battery</v>
      </c>
      <c r="I899" t="str" cm="1">
        <f t="array" ref="I899">IFERROR(INDEX(Index!$A$3:$A$5, MATCH(TRUE, ISNUMBER(SEARCH(Index!$A$3:$A$5, Articles_collection_modified!A899)), 0)), "")</f>
        <v>SEEP</v>
      </c>
      <c r="J899" t="str" cm="1">
        <f t="array" ref="J899">IFERROR(INDEX(Index!$A$25:$A$69, MATCH(TRUE, ISNUMBER(SEARCH(Index!$A$25:$A$69, Articles_collection_modified!A899)), 0)), "")</f>
        <v>funding</v>
      </c>
      <c r="K899" t="str" cm="1">
        <f t="array" ref="K899">IFERROR(INDEX(Index!$C$3:$C$5, MATCH(TRUE, ISNUMBER(SEARCH(Index!$C$3:$C$5, Articles_collection_modified!A899)), 0)), "")</f>
        <v>H2</v>
      </c>
      <c r="L899" t="str" cm="1">
        <f t="array" ref="L899">_xlfn.TEXTJOIN(", ", TRUE, IF(ISNUMBER(SEARCH(Index!$C$8:$C$58, Articles_collection_modified!A899)), Index!$C$8:$C$58, ""))</f>
        <v>ES-2</v>
      </c>
      <c r="M899" t="str" cm="1">
        <f t="array" ref="M899">_xlfn.TEXTJOIN(", ", TRUE, IFERROR(VLOOKUP(_xlfn.TEXTSPLIT(L899, ", "), Index!$C$8:$D$58, 2, FALSE), ""))</f>
        <v>Enhanced Emission Policy</v>
      </c>
      <c r="N899" t="str" cm="1">
        <f t="array" ref="N899">_xlfn.TEXTJOIN(", ", TRUE, _xlfn.UNIQUE(_xlfn.FILTERXML("&lt;t&gt;&lt;s&gt;" &amp; SUBSTITUTE(_xlfn.TEXTJOIN(", ", TRUE, _xlfn.UNIQUE(_xlfn._xlws.FILTER(IFERROR(VLOOKUP(LEFT(_xlfn.TEXTSPLIT(L899, ", "), FIND("-", _xlfn.TEXTSPLIT(L899, ", ")) - 1), Index!$F$8:$G$13, 2, FALSE), ""), IFERROR(VLOOKUP(LEFT(_xlfn.TEXTSPLIT(L899, ", "), FIND("-", _xlfn.TEXTSPLIT(L899, ", ")) - 1), Index!$F$8:$G$13, 2, FALSE), "") &lt;&gt; ""))), ", ", "&lt;/s&gt;&lt;s&gt;") &amp; "&lt;/s&gt;&lt;/t&gt;", "//s[normalize-space()]")))</f>
        <v>Ecological Sustainability</v>
      </c>
      <c r="O899" t="str" cm="1">
        <f t="array" ref="O899">IFERROR(INDEX(Index!$C$8:$C$58, MATCH(TRUE, ISNUMBER(SEARCH(Index!$C$8:$C$58, Articles_collection_modified!A899)), 0)), "")</f>
        <v>ES-2</v>
      </c>
      <c r="P899" t="str">
        <f>IFERROR(VLOOKUP(LEFT(O899, FIND("-", O899)-1), Index!$F$8:$G$13, 2, FALSE), "Not Found")</f>
        <v>Ecological Sustainability</v>
      </c>
      <c r="Q899" t="str">
        <f>IFERROR(VLOOKUP(O899, Index!$C$8:$D$58, 2, FALSE), "Not Found")</f>
        <v>Enhanced Emission Policy</v>
      </c>
    </row>
    <row r="900" spans="1:17" x14ac:dyDescent="0.3">
      <c r="A900" t="str">
        <f>LEFT(Articles_collection_modified!A900, FIND(",", Articles_collection_modified!A900) - 1)</f>
        <v>New Clean Power Action Plan to revitalise UK energy infrastructure</v>
      </c>
      <c r="B900" t="str">
        <f>MID(Articles_collection_modified!A900, FIND(",", Articles_collection_modified!A900) + 1, FIND(",", Articles_collection_modified!A900, FIND(",", Articles_collection_modified!A900) + 1) - FIND(",", Articles_collection_modified!A900) - 1)</f>
        <v>https://www.pbctoday.co.uk/news/energy-news/new-clean-power-action-plan-to-revitalise-uk-energy-infrastructure/146906/</v>
      </c>
      <c r="C900" t="str">
        <f>IF(ISNUMBER(FIND(", vol",Articles_collection_modified!A900)), MID(Articles_collection_modified!A900, FIND(", vol", Articles_collection_modified!A900) + 5, FIND(",", Articles_collection_modified!A900, FIND(", vol", Articles_collection_modified!A900) + 5) - FIND(", vol", Articles_collection_modified!A900) - 5), MID(Articles_collection_modified!A900, FIND(",vol", Articles_collection_modified!A900) + 4, FIND(",", Articles_collection_modified!A900, FIND(",vol", Articles_collection_modified!A900) + 4) - FIND(",vol",Articles_collection_modified!A900) - 4))</f>
        <v>6</v>
      </c>
      <c r="D900" t="str">
        <f>IF(ISNUMBER(FIND(", 20", Articles_collection_modified!A900)), MID(Articles_collection_modified!A900, FIND(", 20", Articles_collection_modified!A900) + 2, FIND(",", Articles_collection_modified!A900, FIND(", 20", Articles_collection_modified!A900) + 2) - FIND(", 20", Articles_collection_modified!A900) - 2), MID(Articles_collection_modified!A900, FIND(",20", Articles_collection_modified!A900) + 1, FIND(",", Articles_collection_modified!A900, FIND(",20", Articles_collection_modified!A900) + 1) - FIND(",20", Articles_collection_modified!A900) - 1))</f>
        <v>2024-w51</v>
      </c>
      <c r="E900" t="str">
        <f t="shared" si="28"/>
        <v>2024</v>
      </c>
      <c r="F900" t="str">
        <f t="shared" si="29"/>
        <v>51</v>
      </c>
      <c r="G900" t="str" cm="1">
        <f t="array" ref="G900">_xlfn.TEXTJOIN(", ", TRUE, IF(ISNUMBER(SEARCH(Index!$A$8:$A$22, Articles_collection_modified!A900)), Index!$A$8:$A$22, ""))</f>
        <v>Sustainability</v>
      </c>
      <c r="H900" t="str" cm="1">
        <f t="array" ref="H900">IFERROR(INDEX(Index!$A$8:$A$22, MATCH(TRUE, ISNUMBER(SEARCH(Index!$A$8:$A$22, Articles_collection_modified!A900)), 0)), "")</f>
        <v>Sustainability</v>
      </c>
      <c r="I900" t="str" cm="1">
        <f t="array" ref="I900">IFERROR(INDEX(Index!$A$3:$A$5, MATCH(TRUE, ISNUMBER(SEARCH(Index!$A$3:$A$5, Articles_collection_modified!A900)), 0)), "")</f>
        <v>SEEP</v>
      </c>
      <c r="J900" t="str" cm="1">
        <f t="array" ref="J900">IFERROR(INDEX(Index!$A$25:$A$69, MATCH(TRUE, ISNUMBER(SEARCH(Index!$A$25:$A$69, Articles_collection_modified!A900)), 0)), "")</f>
        <v>market development</v>
      </c>
      <c r="K900" t="str" cm="1">
        <f t="array" ref="K900">IFERROR(INDEX(Index!$C$3:$C$5, MATCH(TRUE, ISNUMBER(SEARCH(Index!$C$3:$C$5, Articles_collection_modified!A900)), 0)), "")</f>
        <v>H3</v>
      </c>
      <c r="L900" t="str" cm="1">
        <f t="array" ref="L900">_xlfn.TEXTJOIN(", ", TRUE, IF(ISNUMBER(SEARCH(Index!$C$8:$C$58, Articles_collection_modified!A900)), Index!$C$8:$C$58, ""))</f>
        <v>ES-3, NB-6</v>
      </c>
      <c r="M900" t="str" cm="1">
        <f t="array" ref="M900">_xlfn.TEXTJOIN(", ", TRUE, IFERROR(VLOOKUP(_xlfn.TEXTSPLIT(L900, ", "), Index!$C$8:$D$58, 2, FALSE), ""))</f>
        <v>Sustainable Energy System, Green Energy System</v>
      </c>
      <c r="N900" t="str" cm="1">
        <f t="array" ref="N900">_xlfn.TEXTJOIN(", ", TRUE, _xlfn.UNIQUE(_xlfn.FILTERXML("&lt;t&gt;&lt;s&gt;" &amp; SUBSTITUTE(_xlfn.TEXTJOIN(", ", TRUE, _xlfn.UNIQUE(_xlfn._xlws.FILTER(IFERROR(VLOOKUP(LEFT(_xlfn.TEXTSPLIT(L900, ", "), FIND("-", _xlfn.TEXTSPLIT(L900, ", ")) - 1), Index!$F$8:$G$13, 2, FALSE), ""), IFERROR(VLOOKUP(LEFT(_xlfn.TEXTSPLIT(L900, ", "), FIND("-", _xlfn.TEXTSPLIT(L900, ", ")) - 1), Index!$F$8:$G$13, 2, FALSE), "") &lt;&gt; ""))), ", ", "&lt;/s&gt;&lt;s&gt;") &amp; "&lt;/s&gt;&lt;/t&gt;", "//s[normalize-space()]")))</f>
        <v>Ecological Sustainability, New Business</v>
      </c>
      <c r="O900" t="str" cm="1">
        <f t="array" ref="O900">IFERROR(INDEX(Index!$C$8:$C$58, MATCH(TRUE, ISNUMBER(SEARCH(Index!$C$8:$C$58, Articles_collection_modified!A900)), 0)), "")</f>
        <v>ES-3</v>
      </c>
      <c r="P900" t="str">
        <f>IFERROR(VLOOKUP(LEFT(O900, FIND("-", O900)-1), Index!$F$8:$G$13, 2, FALSE), "Not Found")</f>
        <v>Ecological Sustainability</v>
      </c>
      <c r="Q900" t="str">
        <f>IFERROR(VLOOKUP(O900, Index!$C$8:$D$58, 2, FALSE), "Not Found")</f>
        <v>Sustainable Energy System</v>
      </c>
    </row>
    <row r="901" spans="1:17" x14ac:dyDescent="0.3">
      <c r="A901" t="str">
        <f>LEFT(Articles_collection_modified!A901, FIND(",", Articles_collection_modified!A901) - 1)</f>
        <v>Sunwoda to improve solid-state battery prototypes with XTC - electrive.com</v>
      </c>
      <c r="B901" t="str">
        <f>MID(Articles_collection_modified!A901, FIND(",", Articles_collection_modified!A901) + 1, FIND(",", Articles_collection_modified!A901, FIND(",", Articles_collection_modified!A901) + 1) - FIND(",", Articles_collection_modified!A901) - 1)</f>
        <v>https://www.electrive.com/2024/12/16/sunwoda-to-improve-solid-state-battery-prototypes-with-xtc/</v>
      </c>
      <c r="C901" t="str">
        <f>IF(ISNUMBER(FIND(", vol",Articles_collection_modified!A901)), MID(Articles_collection_modified!A901, FIND(", vol", Articles_collection_modified!A901) + 5, FIND(",", Articles_collection_modified!A901, FIND(", vol", Articles_collection_modified!A901) + 5) - FIND(", vol", Articles_collection_modified!A901) - 5), MID(Articles_collection_modified!A901, FIND(",vol", Articles_collection_modified!A901) + 4, FIND(",", Articles_collection_modified!A901, FIND(",vol", Articles_collection_modified!A901) + 4) - FIND(",vol",Articles_collection_modified!A901) - 4))</f>
        <v>6</v>
      </c>
      <c r="D901" t="str">
        <f>IF(ISNUMBER(FIND(", 20", Articles_collection_modified!A901)), MID(Articles_collection_modified!A901, FIND(", 20", Articles_collection_modified!A901) + 2, FIND(",", Articles_collection_modified!A901, FIND(", 20", Articles_collection_modified!A901) + 2) - FIND(", 20", Articles_collection_modified!A901) - 2), MID(Articles_collection_modified!A901, FIND(",20", Articles_collection_modified!A901) + 1, FIND(",", Articles_collection_modified!A901, FIND(",20", Articles_collection_modified!A901) + 1) - FIND(",20", Articles_collection_modified!A901) - 1))</f>
        <v>2024-w51</v>
      </c>
      <c r="E901" t="str">
        <f t="shared" si="28"/>
        <v>2024</v>
      </c>
      <c r="F901" t="str">
        <f t="shared" si="29"/>
        <v>51</v>
      </c>
      <c r="G901" t="str" cm="1">
        <f t="array" ref="G901">_xlfn.TEXTJOIN(", ", TRUE, IF(ISNUMBER(SEARCH(Index!$A$8:$A$22, Articles_collection_modified!A901)), Index!$A$8:$A$22, ""))</f>
        <v>Battery</v>
      </c>
      <c r="H901" t="str" cm="1">
        <f t="array" ref="H901">IFERROR(INDEX(Index!$A$8:$A$22, MATCH(TRUE, ISNUMBER(SEARCH(Index!$A$8:$A$22, Articles_collection_modified!A901)), 0)), "")</f>
        <v>Battery</v>
      </c>
      <c r="I901" t="str" cm="1">
        <f t="array" ref="I901">IFERROR(INDEX(Index!$A$3:$A$5, MATCH(TRUE, ISNUMBER(SEARCH(Index!$A$3:$A$5, Articles_collection_modified!A901)), 0)), "")</f>
        <v>SEEP</v>
      </c>
      <c r="J901" t="str" cm="1">
        <f t="array" ref="J901">IFERROR(INDEX(Index!$A$25:$A$69, MATCH(TRUE, ISNUMBER(SEARCH(Index!$A$25:$A$69, Articles_collection_modified!A901)), 0)), "")</f>
        <v>partnership</v>
      </c>
      <c r="K901" t="str" cm="1">
        <f t="array" ref="K901">IFERROR(INDEX(Index!$C$3:$C$5, MATCH(TRUE, ISNUMBER(SEARCH(Index!$C$3:$C$5, Articles_collection_modified!A901)), 0)), "")</f>
        <v>H2</v>
      </c>
      <c r="L901" t="str" cm="1">
        <f t="array" ref="L901">_xlfn.TEXTJOIN(", ", TRUE, IF(ISNUMBER(SEARCH(Index!$C$8:$C$58, Articles_collection_modified!A901)), Index!$C$8:$C$58, ""))</f>
        <v>ES-2</v>
      </c>
      <c r="M901" t="str" cm="1">
        <f t="array" ref="M901">_xlfn.TEXTJOIN(", ", TRUE, IFERROR(VLOOKUP(_xlfn.TEXTSPLIT(L901, ", "), Index!$C$8:$D$58, 2, FALSE), ""))</f>
        <v>Enhanced Emission Policy</v>
      </c>
      <c r="N901" t="str" cm="1">
        <f t="array" ref="N901">_xlfn.TEXTJOIN(", ", TRUE, _xlfn.UNIQUE(_xlfn.FILTERXML("&lt;t&gt;&lt;s&gt;" &amp; SUBSTITUTE(_xlfn.TEXTJOIN(", ", TRUE, _xlfn.UNIQUE(_xlfn._xlws.FILTER(IFERROR(VLOOKUP(LEFT(_xlfn.TEXTSPLIT(L901, ", "), FIND("-", _xlfn.TEXTSPLIT(L901, ", ")) - 1), Index!$F$8:$G$13, 2, FALSE), ""), IFERROR(VLOOKUP(LEFT(_xlfn.TEXTSPLIT(L901, ", "), FIND("-", _xlfn.TEXTSPLIT(L901, ", ")) - 1), Index!$F$8:$G$13, 2, FALSE), "") &lt;&gt; ""))), ", ", "&lt;/s&gt;&lt;s&gt;") &amp; "&lt;/s&gt;&lt;/t&gt;", "//s[normalize-space()]")))</f>
        <v>Ecological Sustainability</v>
      </c>
      <c r="O901" t="str" cm="1">
        <f t="array" ref="O901">IFERROR(INDEX(Index!$C$8:$C$58, MATCH(TRUE, ISNUMBER(SEARCH(Index!$C$8:$C$58, Articles_collection_modified!A901)), 0)), "")</f>
        <v>ES-2</v>
      </c>
      <c r="P901" t="str">
        <f>IFERROR(VLOOKUP(LEFT(O901, FIND("-", O901)-1), Index!$F$8:$G$13, 2, FALSE), "Not Found")</f>
        <v>Ecological Sustainability</v>
      </c>
      <c r="Q901" t="str">
        <f>IFERROR(VLOOKUP(O901, Index!$C$8:$D$58, 2, FALSE), "Not Found")</f>
        <v>Enhanced Emission Policy</v>
      </c>
    </row>
    <row r="902" spans="1:17" x14ac:dyDescent="0.3">
      <c r="A902" t="str">
        <f>LEFT(Articles_collection_modified!A902, FIND(",", Articles_collection_modified!A902) - 1)</f>
        <v>Modernizing Hydraulic Systems Through New Technology Developments</v>
      </c>
      <c r="B902" t="str">
        <f>MID(Articles_collection_modified!A902, FIND(",", Articles_collection_modified!A902) + 1, FIND(",", Articles_collection_modified!A902, FIND(",", Articles_collection_modified!A902) + 1) - FIND(",", Articles_collection_modified!A902) - 1)</f>
        <v>https://www.powermotiontech.com/hydraulics/hydraulic-valves/article/55248760/modernizing-hydraulic-systems-through-new-technology-developments</v>
      </c>
      <c r="C902" t="str">
        <f>IF(ISNUMBER(FIND(", vol",Articles_collection_modified!A902)), MID(Articles_collection_modified!A902, FIND(", vol", Articles_collection_modified!A902) + 5, FIND(",", Articles_collection_modified!A902, FIND(", vol", Articles_collection_modified!A902) + 5) - FIND(", vol", Articles_collection_modified!A902) - 5), MID(Articles_collection_modified!A902, FIND(",vol", Articles_collection_modified!A902) + 4, FIND(",", Articles_collection_modified!A902, FIND(",vol", Articles_collection_modified!A902) + 4) - FIND(",vol",Articles_collection_modified!A902) - 4))</f>
        <v>6</v>
      </c>
      <c r="D902" t="str">
        <f>IF(ISNUMBER(FIND(", 20", Articles_collection_modified!A902)), MID(Articles_collection_modified!A902, FIND(", 20", Articles_collection_modified!A902) + 2, FIND(",", Articles_collection_modified!A902, FIND(", 20", Articles_collection_modified!A902) + 2) - FIND(", 20", Articles_collection_modified!A902) - 2), MID(Articles_collection_modified!A902, FIND(",20", Articles_collection_modified!A902) + 1, FIND(",", Articles_collection_modified!A902, FIND(",20", Articles_collection_modified!A902) + 1) - FIND(",20", Articles_collection_modified!A902) - 1))</f>
        <v>2024-w50</v>
      </c>
      <c r="E902" t="str">
        <f t="shared" si="28"/>
        <v>2024</v>
      </c>
      <c r="F902" t="str">
        <f t="shared" si="29"/>
        <v>50</v>
      </c>
      <c r="G902" t="str" cm="1">
        <f t="array" ref="G902">_xlfn.TEXTJOIN(", ", TRUE, IF(ISNUMBER(SEARCH(Index!$A$8:$A$22, Articles_collection_modified!A902)), Index!$A$8:$A$22, ""))</f>
        <v>Hydraulics</v>
      </c>
      <c r="H902" t="str" cm="1">
        <f t="array" ref="H902">IFERROR(INDEX(Index!$A$8:$A$22, MATCH(TRUE, ISNUMBER(SEARCH(Index!$A$8:$A$22, Articles_collection_modified!A902)), 0)), "")</f>
        <v>Hydraulics</v>
      </c>
      <c r="I902" t="str" cm="1">
        <f t="array" ref="I902">IFERROR(INDEX(Index!$A$3:$A$5, MATCH(TRUE, ISNUMBER(SEARCH(Index!$A$3:$A$5, Articles_collection_modified!A902)), 0)), "")</f>
        <v>Technology</v>
      </c>
      <c r="J902" t="str" cm="1">
        <f t="array" ref="J902">IFERROR(INDEX(Index!$A$25:$A$69, MATCH(TRUE, ISNUMBER(SEARCH(Index!$A$25:$A$69, Articles_collection_modified!A902)), 0)), "")</f>
        <v>System</v>
      </c>
      <c r="K902" t="str" cm="1">
        <f t="array" ref="K902">IFERROR(INDEX(Index!$C$3:$C$5, MATCH(TRUE, ISNUMBER(SEARCH(Index!$C$3:$C$5, Articles_collection_modified!A902)), 0)), "")</f>
        <v>H2</v>
      </c>
      <c r="L902" t="str" cm="1">
        <f t="array" ref="L902">_xlfn.TEXTJOIN(", ", TRUE, IF(ISNUMBER(SEARCH(Index!$C$8:$C$58, Articles_collection_modified!A902)), Index!$C$8:$C$58, ""))</f>
        <v>ES-2, IPr-7</v>
      </c>
      <c r="M902" t="str" cm="1">
        <f t="array" ref="M902">_xlfn.TEXTJOIN(", ", TRUE, IFERROR(VLOOKUP(_xlfn.TEXTSPLIT(L902, ", "), Index!$C$8:$D$58, 2, FALSE), ""))</f>
        <v>Enhanced Emission Policy, Additive Manufacturing Technologies</v>
      </c>
      <c r="N902" t="str" cm="1">
        <f t="array" ref="N902">_xlfn.TEXTJOIN(", ", TRUE, _xlfn.UNIQUE(_xlfn.FILTERXML("&lt;t&gt;&lt;s&gt;" &amp; SUBSTITUTE(_xlfn.TEXTJOIN(", ", TRUE, _xlfn.UNIQUE(_xlfn._xlws.FILTER(IFERROR(VLOOKUP(LEFT(_xlfn.TEXTSPLIT(L902, ", "), FIND("-", _xlfn.TEXTSPLIT(L902, ", ")) - 1), Index!$F$8:$G$13, 2, FALSE), ""), IFERROR(VLOOKUP(LEFT(_xlfn.TEXTSPLIT(L902, ", "), FIND("-", _xlfn.TEXTSPLIT(L902, ", ")) - 1), Index!$F$8:$G$13, 2, FALSE), "") &lt;&gt; ""))), ", ", "&lt;/s&gt;&lt;s&gt;") &amp; "&lt;/s&gt;&lt;/t&gt;", "//s[normalize-space()]")))</f>
        <v>Ecological Sustainability, Intelligent Production</v>
      </c>
      <c r="O902" t="str" cm="1">
        <f t="array" ref="O902">IFERROR(INDEX(Index!$C$8:$C$58, MATCH(TRUE, ISNUMBER(SEARCH(Index!$C$8:$C$58, Articles_collection_modified!A902)), 0)), "")</f>
        <v>ES-2</v>
      </c>
      <c r="P902" t="str">
        <f>IFERROR(VLOOKUP(LEFT(O902, FIND("-", O902)-1), Index!$F$8:$G$13, 2, FALSE), "Not Found")</f>
        <v>Ecological Sustainability</v>
      </c>
      <c r="Q902" t="str">
        <f>IFERROR(VLOOKUP(O902, Index!$C$8:$D$58, 2, FALSE), "Not Found")</f>
        <v>Enhanced Emission Policy</v>
      </c>
    </row>
    <row r="903" spans="1:17" x14ac:dyDescent="0.3">
      <c r="A903" t="str">
        <f>LEFT(Articles_collection_modified!A903, FIND(",", Articles_collection_modified!A903) - 1)</f>
        <v>CATL offers innovation financing to its suppliers - electrive.com</v>
      </c>
      <c r="B903" t="str">
        <f>MID(Articles_collection_modified!A903, FIND(",", Articles_collection_modified!A903) + 1, FIND(",", Articles_collection_modified!A903, FIND(",", Articles_collection_modified!A903) + 1) - FIND(",", Articles_collection_modified!A903) - 1)</f>
        <v>https://www.electrive.com/2024/12/16/catl-offers-innovation-financing-to-its-suppliers/</v>
      </c>
      <c r="C903" t="str">
        <f>IF(ISNUMBER(FIND(", vol",Articles_collection_modified!A903)), MID(Articles_collection_modified!A903, FIND(", vol", Articles_collection_modified!A903) + 5, FIND(",", Articles_collection_modified!A903, FIND(", vol", Articles_collection_modified!A903) + 5) - FIND(", vol", Articles_collection_modified!A903) - 5), MID(Articles_collection_modified!A903, FIND(",vol", Articles_collection_modified!A903) + 4, FIND(",", Articles_collection_modified!A903, FIND(",vol", Articles_collection_modified!A903) + 4) - FIND(",vol",Articles_collection_modified!A903) - 4))</f>
        <v>6</v>
      </c>
      <c r="D903" t="str">
        <f>IF(ISNUMBER(FIND(", 20", Articles_collection_modified!A903)), MID(Articles_collection_modified!A903, FIND(", 20", Articles_collection_modified!A903) + 2, FIND(",", Articles_collection_modified!A903, FIND(", 20", Articles_collection_modified!A903) + 2) - FIND(", 20", Articles_collection_modified!A903) - 2), MID(Articles_collection_modified!A903, FIND(",20", Articles_collection_modified!A903) + 1, FIND(",", Articles_collection_modified!A903, FIND(",20", Articles_collection_modified!A903) + 1) - FIND(",20", Articles_collection_modified!A903) - 1))</f>
        <v>2024-w51</v>
      </c>
      <c r="E903" t="str">
        <f t="shared" si="28"/>
        <v>2024</v>
      </c>
      <c r="F903" t="str">
        <f t="shared" si="29"/>
        <v>51</v>
      </c>
      <c r="G903" t="str" cm="1">
        <f t="array" ref="G903">_xlfn.TEXTJOIN(", ", TRUE, IF(ISNUMBER(SEARCH(Index!$A$8:$A$22, Articles_collection_modified!A903)), Index!$A$8:$A$22, ""))</f>
        <v>Battery</v>
      </c>
      <c r="H903" t="str" cm="1">
        <f t="array" ref="H903">IFERROR(INDEX(Index!$A$8:$A$22, MATCH(TRUE, ISNUMBER(SEARCH(Index!$A$8:$A$22, Articles_collection_modified!A903)), 0)), "")</f>
        <v>Battery</v>
      </c>
      <c r="I903" t="str" cm="1">
        <f t="array" ref="I903">IFERROR(INDEX(Index!$A$3:$A$5, MATCH(TRUE, ISNUMBER(SEARCH(Index!$A$3:$A$5, Articles_collection_modified!A903)), 0)), "")</f>
        <v>SEEP</v>
      </c>
      <c r="J903" t="str" cm="1">
        <f t="array" ref="J903">IFERROR(INDEX(Index!$A$25:$A$69, MATCH(TRUE, ISNUMBER(SEARCH(Index!$A$25:$A$69, Articles_collection_modified!A903)), 0)), "")</f>
        <v>market development</v>
      </c>
      <c r="K903" t="str" cm="1">
        <f t="array" ref="K903">IFERROR(INDEX(Index!$C$3:$C$5, MATCH(TRUE, ISNUMBER(SEARCH(Index!$C$3:$C$5, Articles_collection_modified!A903)), 0)), "")</f>
        <v>H2</v>
      </c>
      <c r="L903" t="str" cm="1">
        <f t="array" ref="L903">_xlfn.TEXTJOIN(", ", TRUE, IF(ISNUMBER(SEARCH(Index!$C$8:$C$58, Articles_collection_modified!A903)), Index!$C$8:$C$58, ""))</f>
        <v>ES-2, AO-2</v>
      </c>
      <c r="M903" t="str" cm="1">
        <f t="array" ref="M903">_xlfn.TEXTJOIN(", ", TRUE, IFERROR(VLOOKUP(_xlfn.TEXTSPLIT(L903, ", "), Index!$C$8:$D$58, 2, FALSE), ""))</f>
        <v>Enhanced Emission Policy, Future Collaboration</v>
      </c>
      <c r="N903" t="str" cm="1">
        <f t="array" ref="N903">_xlfn.TEXTJOIN(", ", TRUE, _xlfn.UNIQUE(_xlfn.FILTERXML("&lt;t&gt;&lt;s&gt;" &amp; SUBSTITUTE(_xlfn.TEXTJOIN(", ", TRUE, _xlfn.UNIQUE(_xlfn._xlws.FILTER(IFERROR(VLOOKUP(LEFT(_xlfn.TEXTSPLIT(L903, ", "), FIND("-", _xlfn.TEXTSPLIT(L903, ", ")) - 1), Index!$F$8:$G$13, 2, FALSE), ""), IFERROR(VLOOKUP(LEFT(_xlfn.TEXTSPLIT(L903, ", "), FIND("-", _xlfn.TEXTSPLIT(L903, ", ")) - 1), Index!$F$8:$G$13, 2, FALSE), "") &lt;&gt; ""))), ", ", "&lt;/s&gt;&lt;s&gt;") &amp; "&lt;/s&gt;&lt;/t&gt;", "//s[normalize-space()]")))</f>
        <v>Ecological Sustainability, Adaptive Organization</v>
      </c>
      <c r="O903" t="str" cm="1">
        <f t="array" ref="O903">IFERROR(INDEX(Index!$C$8:$C$58, MATCH(TRUE, ISNUMBER(SEARCH(Index!$C$8:$C$58, Articles_collection_modified!A903)), 0)), "")</f>
        <v>ES-2</v>
      </c>
      <c r="P903" t="str">
        <f>IFERROR(VLOOKUP(LEFT(O903, FIND("-", O903)-1), Index!$F$8:$G$13, 2, FALSE), "Not Found")</f>
        <v>Ecological Sustainability</v>
      </c>
      <c r="Q903" t="str">
        <f>IFERROR(VLOOKUP(O903, Index!$C$8:$D$58, 2, FALSE), "Not Found")</f>
        <v>Enhanced Emission Policy</v>
      </c>
    </row>
    <row r="904" spans="1:17" x14ac:dyDescent="0.3">
      <c r="A904" t="str">
        <f>LEFT(Articles_collection_modified!A904, FIND(",", Articles_collection_modified!A904) - 1)</f>
        <v>Hyster HFC ReachStacker recognised in 2024 Global Good Awards | Industrial Vehicle Technology International</v>
      </c>
      <c r="B904" t="str">
        <f>MID(Articles_collection_modified!A904, FIND(",", Articles_collection_modified!A904) + 1, FIND(",", Articles_collection_modified!A904, FIND(",", Articles_collection_modified!A904) + 1) - FIND(",", Articles_collection_modified!A904) - 1)</f>
        <v>https://www.ivtinternational.com/news/hyster-hfc-reachstacker-recognised-in-2024-global-good-awards.html</v>
      </c>
      <c r="C904" t="str">
        <f>IF(ISNUMBER(FIND(", vol",Articles_collection_modified!A904)), MID(Articles_collection_modified!A904, FIND(", vol", Articles_collection_modified!A904) + 5, FIND(",", Articles_collection_modified!A904, FIND(", vol", Articles_collection_modified!A904) + 5) - FIND(", vol", Articles_collection_modified!A904) - 5), MID(Articles_collection_modified!A904, FIND(",vol", Articles_collection_modified!A904) + 4, FIND(",", Articles_collection_modified!A904, FIND(",vol", Articles_collection_modified!A904) + 4) - FIND(",vol",Articles_collection_modified!A904) - 4))</f>
        <v>6</v>
      </c>
      <c r="D904" t="str">
        <f>IF(ISNUMBER(FIND(", 20", Articles_collection_modified!A904)), MID(Articles_collection_modified!A904, FIND(", 20", Articles_collection_modified!A904) + 2, FIND(",", Articles_collection_modified!A904, FIND(", 20", Articles_collection_modified!A904) + 2) - FIND(", 20", Articles_collection_modified!A904) - 2), MID(Articles_collection_modified!A904, FIND(",20", Articles_collection_modified!A904) + 1, FIND(",", Articles_collection_modified!A904, FIND(",20", Articles_collection_modified!A904) + 1) - FIND(",20", Articles_collection_modified!A904) - 1))</f>
        <v>2024-w50</v>
      </c>
      <c r="E904" t="str">
        <f t="shared" si="28"/>
        <v>2024</v>
      </c>
      <c r="F904" t="str">
        <f t="shared" si="29"/>
        <v>50</v>
      </c>
      <c r="G904" t="str" cm="1">
        <f t="array" ref="G904">_xlfn.TEXTJOIN(", ", TRUE, IF(ISNUMBER(SEARCH(Index!$A$8:$A$22, Articles_collection_modified!A904)), Index!$A$8:$A$22, ""))</f>
        <v>Mobile</v>
      </c>
      <c r="H904" t="str" cm="1">
        <f t="array" ref="H904">IFERROR(INDEX(Index!$A$8:$A$22, MATCH(TRUE, ISNUMBER(SEARCH(Index!$A$8:$A$22, Articles_collection_modified!A904)), 0)), "")</f>
        <v>Mobile</v>
      </c>
      <c r="I904" t="str" cm="1">
        <f t="array" ref="I904">IFERROR(INDEX(Index!$A$3:$A$5, MATCH(TRUE, ISNUMBER(SEARCH(Index!$A$3:$A$5, Articles_collection_modified!A904)), 0)), "")</f>
        <v>Technology</v>
      </c>
      <c r="J904" t="str" cm="1">
        <f t="array" ref="J904">IFERROR(INDEX(Index!$A$25:$A$69, MATCH(TRUE, ISNUMBER(SEARCH(Index!$A$25:$A$69, Articles_collection_modified!A904)), 0)), "")</f>
        <v>market development</v>
      </c>
      <c r="K904" t="str" cm="1">
        <f t="array" ref="K904">IFERROR(INDEX(Index!$C$3:$C$5, MATCH(TRUE, ISNUMBER(SEARCH(Index!$C$3:$C$5, Articles_collection_modified!A904)), 0)), "")</f>
        <v>H2</v>
      </c>
      <c r="L904" t="str" cm="1">
        <f t="array" ref="L904">_xlfn.TEXTJOIN(", ", TRUE, IF(ISNUMBER(SEARCH(Index!$C$8:$C$58, Articles_collection_modified!A904)), Index!$C$8:$C$58, ""))</f>
        <v>ES-2, HA-4</v>
      </c>
      <c r="M904" t="str" cm="1">
        <f t="array" ref="M904">_xlfn.TEXTJOIN(", ", TRUE, IFERROR(VLOOKUP(_xlfn.TEXTSPLIT(L904, ", "), Index!$C$8:$D$58, 2, FALSE), ""))</f>
        <v>Enhanced Emission Policy, Autonomous Material Handling</v>
      </c>
      <c r="N904" t="str" cm="1">
        <f t="array" ref="N904">_xlfn.TEXTJOIN(", ", TRUE, _xlfn.UNIQUE(_xlfn.FILTERXML("&lt;t&gt;&lt;s&gt;" &amp; SUBSTITUTE(_xlfn.TEXTJOIN(", ", TRUE, _xlfn.UNIQUE(_xlfn._xlws.FILTER(IFERROR(VLOOKUP(LEFT(_xlfn.TEXTSPLIT(L904, ", "), FIND("-", _xlfn.TEXTSPLIT(L904, ", ")) - 1), Index!$F$8:$G$13, 2, FALSE), ""), IFERROR(VLOOKUP(LEFT(_xlfn.TEXTSPLIT(L904, ", "), FIND("-", _xlfn.TEXTSPLIT(L904, ", ")) - 1), Index!$F$8:$G$13, 2, FALSE), "") &lt;&gt; ""))), ", ", "&lt;/s&gt;&lt;s&gt;") &amp; "&lt;/s&gt;&lt;/t&gt;", "//s[normalize-space()]")))</f>
        <v>Ecological Sustainability, Hydraulic Applications Ecosystem</v>
      </c>
      <c r="O904" t="str" cm="1">
        <f t="array" ref="O904">IFERROR(INDEX(Index!$C$8:$C$58, MATCH(TRUE, ISNUMBER(SEARCH(Index!$C$8:$C$58, Articles_collection_modified!A904)), 0)), "")</f>
        <v>ES-2</v>
      </c>
      <c r="P904" t="str">
        <f>IFERROR(VLOOKUP(LEFT(O904, FIND("-", O904)-1), Index!$F$8:$G$13, 2, FALSE), "Not Found")</f>
        <v>Ecological Sustainability</v>
      </c>
      <c r="Q904" t="str">
        <f>IFERROR(VLOOKUP(O904, Index!$C$8:$D$58, 2, FALSE), "Not Found")</f>
        <v>Enhanced Emission Policy</v>
      </c>
    </row>
    <row r="905" spans="1:17" x14ac:dyDescent="0.3">
      <c r="A905" t="str">
        <f>LEFT(Articles_collection_modified!A905, FIND(",", Articles_collection_modified!A905) - 1)</f>
        <v>Eastern Pacific Shipping orders three eSAIL suction sails from bound4blue</v>
      </c>
      <c r="B905" t="str">
        <f>MID(Articles_collection_modified!A905, FIND(",", Articles_collection_modified!A905) + 1, FIND(",", Articles_collection_modified!A905, FIND(",", Articles_collection_modified!A905) + 1) - FIND(",", Articles_collection_modified!A905) - 1)</f>
        <v>https://www.ship-technology.com/news/eastern-pacific-suction-bound4blue/</v>
      </c>
      <c r="C905" t="str">
        <f>IF(ISNUMBER(FIND(", vol",Articles_collection_modified!A905)), MID(Articles_collection_modified!A905, FIND(", vol", Articles_collection_modified!A905) + 5, FIND(",", Articles_collection_modified!A905, FIND(", vol", Articles_collection_modified!A905) + 5) - FIND(", vol", Articles_collection_modified!A905) - 5), MID(Articles_collection_modified!A905, FIND(",vol", Articles_collection_modified!A905) + 4, FIND(",", Articles_collection_modified!A905, FIND(",vol", Articles_collection_modified!A905) + 4) - FIND(",vol",Articles_collection_modified!A905) - 4))</f>
        <v>6</v>
      </c>
      <c r="D905" t="str">
        <f>IF(ISNUMBER(FIND(", 20", Articles_collection_modified!A905)), MID(Articles_collection_modified!A905, FIND(", 20", Articles_collection_modified!A905) + 2, FIND(",", Articles_collection_modified!A905, FIND(", 20", Articles_collection_modified!A905) + 2) - FIND(", 20", Articles_collection_modified!A905) - 2), MID(Articles_collection_modified!A905, FIND(",20", Articles_collection_modified!A905) + 1, FIND(",", Articles_collection_modified!A905, FIND(",20", Articles_collection_modified!A905) + 1) - FIND(",20", Articles_collection_modified!A905) - 1))</f>
        <v>2024-w50</v>
      </c>
      <c r="E905" t="str">
        <f t="shared" si="28"/>
        <v>2024</v>
      </c>
      <c r="F905" t="str">
        <f t="shared" si="29"/>
        <v>50</v>
      </c>
      <c r="G905" t="str" cm="1">
        <f t="array" ref="G905">_xlfn.TEXTJOIN(", ", TRUE, IF(ISNUMBER(SEARCH(Index!$A$8:$A$22, Articles_collection_modified!A905)), Index!$A$8:$A$22, ""))</f>
        <v>Maritime</v>
      </c>
      <c r="H905" t="str" cm="1">
        <f t="array" ref="H905">IFERROR(INDEX(Index!$A$8:$A$22, MATCH(TRUE, ISNUMBER(SEARCH(Index!$A$8:$A$22, Articles_collection_modified!A905)), 0)), "")</f>
        <v>Maritime</v>
      </c>
      <c r="I905" t="str" cm="1">
        <f t="array" ref="I905">IFERROR(INDEX(Index!$A$3:$A$5, MATCH(TRUE, ISNUMBER(SEARCH(Index!$A$3:$A$5, Articles_collection_modified!A905)), 0)), "")</f>
        <v>Technology</v>
      </c>
      <c r="J905" t="str" cm="1">
        <f t="array" ref="J905">IFERROR(INDEX(Index!$A$25:$A$69, MATCH(TRUE, ISNUMBER(SEARCH(Index!$A$25:$A$69, Articles_collection_modified!A905)), 0)), "")</f>
        <v>market development</v>
      </c>
      <c r="K905" t="str" cm="1">
        <f t="array" ref="K905">IFERROR(INDEX(Index!$C$3:$C$5, MATCH(TRUE, ISNUMBER(SEARCH(Index!$C$3:$C$5, Articles_collection_modified!A905)), 0)), "")</f>
        <v>H1</v>
      </c>
      <c r="L905" t="str" cm="1">
        <f t="array" ref="L905">_xlfn.TEXTJOIN(", ", TRUE, IF(ISNUMBER(SEARCH(Index!$C$8:$C$58, Articles_collection_modified!A905)), Index!$C$8:$C$58, ""))</f>
        <v>ES-2, NB-8</v>
      </c>
      <c r="M905" t="str" cm="1">
        <f t="array" ref="M905">_xlfn.TEXTJOIN(", ", TRUE, IFERROR(VLOOKUP(_xlfn.TEXTSPLIT(L905, ", "), Index!$C$8:$D$58, 2, FALSE), ""))</f>
        <v>Enhanced Emission Policy, Sustainaible Maritime Applications</v>
      </c>
      <c r="N905" t="str" cm="1">
        <f t="array" ref="N905">_xlfn.TEXTJOIN(", ", TRUE, _xlfn.UNIQUE(_xlfn.FILTERXML("&lt;t&gt;&lt;s&gt;" &amp; SUBSTITUTE(_xlfn.TEXTJOIN(", ", TRUE, _xlfn.UNIQUE(_xlfn._xlws.FILTER(IFERROR(VLOOKUP(LEFT(_xlfn.TEXTSPLIT(L905, ", "), FIND("-", _xlfn.TEXTSPLIT(L905, ", ")) - 1), Index!$F$8:$G$13, 2, FALSE), ""), IFERROR(VLOOKUP(LEFT(_xlfn.TEXTSPLIT(L905, ", "), FIND("-", _xlfn.TEXTSPLIT(L905, ", ")) - 1), Index!$F$8:$G$13, 2, FALSE), "") &lt;&gt; ""))), ", ", "&lt;/s&gt;&lt;s&gt;") &amp; "&lt;/s&gt;&lt;/t&gt;", "//s[normalize-space()]")))</f>
        <v>Ecological Sustainability, New Business</v>
      </c>
      <c r="O905" t="str" cm="1">
        <f t="array" ref="O905">IFERROR(INDEX(Index!$C$8:$C$58, MATCH(TRUE, ISNUMBER(SEARCH(Index!$C$8:$C$58, Articles_collection_modified!A905)), 0)), "")</f>
        <v>ES-2</v>
      </c>
      <c r="P905" t="str">
        <f>IFERROR(VLOOKUP(LEFT(O905, FIND("-", O905)-1), Index!$F$8:$G$13, 2, FALSE), "Not Found")</f>
        <v>Ecological Sustainability</v>
      </c>
      <c r="Q905" t="str">
        <f>IFERROR(VLOOKUP(O905, Index!$C$8:$D$58, 2, FALSE), "Not Found")</f>
        <v>Enhanced Emission Policy</v>
      </c>
    </row>
    <row r="906" spans="1:17" x14ac:dyDescent="0.3">
      <c r="A906" t="str">
        <f>LEFT(Articles_collection_modified!A906, FIND(",", Articles_collection_modified!A906) - 1)</f>
        <v>International Mining | Epiroc and Ericsson partner to enhance Mexican mine operations</v>
      </c>
      <c r="B906" t="str">
        <f>MID(Articles_collection_modified!A906, FIND(",", Articles_collection_modified!A906) + 1, FIND(",", Articles_collection_modified!A906, FIND(",", Articles_collection_modified!A906) + 1) - FIND(",", Articles_collection_modified!A906) - 1)</f>
        <v>https://im-mining.com/2024/12/12/epiroc-and-ericsson-partner-to-enhance-mexican-mine-operations/</v>
      </c>
      <c r="C906" t="str">
        <f>IF(ISNUMBER(FIND(", vol",Articles_collection_modified!A906)), MID(Articles_collection_modified!A906, FIND(", vol", Articles_collection_modified!A906) + 5, FIND(",", Articles_collection_modified!A906, FIND(", vol", Articles_collection_modified!A906) + 5) - FIND(", vol", Articles_collection_modified!A906) - 5), MID(Articles_collection_modified!A906, FIND(",vol", Articles_collection_modified!A906) + 4, FIND(",", Articles_collection_modified!A906, FIND(",vol", Articles_collection_modified!A906) + 4) - FIND(",vol",Articles_collection_modified!A906) - 4))</f>
        <v>6</v>
      </c>
      <c r="D906" t="str">
        <f>IF(ISNUMBER(FIND(", 20", Articles_collection_modified!A906)), MID(Articles_collection_modified!A906, FIND(", 20", Articles_collection_modified!A906) + 2, FIND(",", Articles_collection_modified!A906, FIND(", 20", Articles_collection_modified!A906) + 2) - FIND(", 20", Articles_collection_modified!A906) - 2), MID(Articles_collection_modified!A906, FIND(",20", Articles_collection_modified!A906) + 1, FIND(",", Articles_collection_modified!A906, FIND(",20", Articles_collection_modified!A906) + 1) - FIND(",20", Articles_collection_modified!A906) - 1))</f>
        <v>2024-w50</v>
      </c>
      <c r="E906" t="str">
        <f t="shared" si="28"/>
        <v>2024</v>
      </c>
      <c r="F906" t="str">
        <f t="shared" si="29"/>
        <v>50</v>
      </c>
      <c r="G906" t="str" cm="1">
        <f t="array" ref="G906">_xlfn.TEXTJOIN(", ", TRUE, IF(ISNUMBER(SEARCH(Index!$A$8:$A$22, Articles_collection_modified!A906)), Index!$A$8:$A$22, ""))</f>
        <v>Mobile</v>
      </c>
      <c r="H906" t="str" cm="1">
        <f t="array" ref="H906">IFERROR(INDEX(Index!$A$8:$A$22, MATCH(TRUE, ISNUMBER(SEARCH(Index!$A$8:$A$22, Articles_collection_modified!A906)), 0)), "")</f>
        <v>Mobile</v>
      </c>
      <c r="I906" t="str" cm="1">
        <f t="array" ref="I906">IFERROR(INDEX(Index!$A$3:$A$5, MATCH(TRUE, ISNUMBER(SEARCH(Index!$A$3:$A$5, Articles_collection_modified!A906)), 0)), "")</f>
        <v>SEEP</v>
      </c>
      <c r="J906" t="str" cm="1">
        <f t="array" ref="J906">IFERROR(INDEX(Index!$A$25:$A$69, MATCH(TRUE, ISNUMBER(SEARCH(Index!$A$25:$A$69, Articles_collection_modified!A906)), 0)), "")</f>
        <v>partnership</v>
      </c>
      <c r="K906" t="str" cm="1">
        <f t="array" ref="K906">IFERROR(INDEX(Index!$C$3:$C$5, MATCH(TRUE, ISNUMBER(SEARCH(Index!$C$3:$C$5, Articles_collection_modified!A906)), 0)), "")</f>
        <v>H2</v>
      </c>
      <c r="L906" t="str" cm="1">
        <f t="array" ref="L906">_xlfn.TEXTJOIN(", ", TRUE, IF(ISNUMBER(SEARCH(Index!$C$8:$C$58, Articles_collection_modified!A906)), Index!$C$8:$C$58, ""))</f>
        <v>HA-8</v>
      </c>
      <c r="M906" t="str" cm="1">
        <f t="array" ref="M906">_xlfn.TEXTJOIN(", ", TRUE, IFERROR(VLOOKUP(_xlfn.TEXTSPLIT(L906, ", "), Index!$C$8:$D$58, 2, FALSE), ""))</f>
        <v>Sustainable Mining</v>
      </c>
      <c r="N906" t="str" cm="1">
        <f t="array" ref="N906">_xlfn.TEXTJOIN(", ", TRUE, _xlfn.UNIQUE(_xlfn.FILTERXML("&lt;t&gt;&lt;s&gt;" &amp; SUBSTITUTE(_xlfn.TEXTJOIN(", ", TRUE, _xlfn.UNIQUE(_xlfn._xlws.FILTER(IFERROR(VLOOKUP(LEFT(_xlfn.TEXTSPLIT(L906, ", "), FIND("-", _xlfn.TEXTSPLIT(L906, ", ")) - 1), Index!$F$8:$G$13, 2, FALSE), ""), IFERROR(VLOOKUP(LEFT(_xlfn.TEXTSPLIT(L906, ", "), FIND("-", _xlfn.TEXTSPLIT(L906, ", ")) - 1), Index!$F$8:$G$13, 2, FALSE), "") &lt;&gt; ""))), ", ", "&lt;/s&gt;&lt;s&gt;") &amp; "&lt;/s&gt;&lt;/t&gt;", "//s[normalize-space()]")))</f>
        <v>Hydraulic Applications Ecosystem</v>
      </c>
      <c r="O906" t="str" cm="1">
        <f t="array" ref="O906">IFERROR(INDEX(Index!$C$8:$C$58, MATCH(TRUE, ISNUMBER(SEARCH(Index!$C$8:$C$58, Articles_collection_modified!A906)), 0)), "")</f>
        <v>HA-8</v>
      </c>
      <c r="P906" t="str">
        <f>IFERROR(VLOOKUP(LEFT(O906, FIND("-", O906)-1), Index!$F$8:$G$13, 2, FALSE), "Not Found")</f>
        <v>Hydraulic Applications Ecosystem</v>
      </c>
      <c r="Q906" t="str">
        <f>IFERROR(VLOOKUP(O906, Index!$C$8:$D$58, 2, FALSE), "Not Found")</f>
        <v>Sustainable Mining</v>
      </c>
    </row>
    <row r="907" spans="1:17" x14ac:dyDescent="0.3">
      <c r="A907" t="str">
        <f>LEFT(Articles_collection_modified!A907, FIND(",", Articles_collection_modified!A907) - 1)</f>
        <v>Efficiency Is Key as Companies Diversify Equipment Power Sources - Fluid Power Journal</v>
      </c>
      <c r="B907" t="str">
        <f>MID(Articles_collection_modified!A907, FIND(",", Articles_collection_modified!A907) + 1, FIND(",", Articles_collection_modified!A907, FIND(",", Articles_collection_modified!A907) + 1) - FIND(",", Articles_collection_modified!A907) - 1)</f>
        <v>https://fluidpowerjournal.com/efficiency-is-key-as-companies-diversify-equipment-power-sources/</v>
      </c>
      <c r="C907" t="str">
        <f>IF(ISNUMBER(FIND(", vol",Articles_collection_modified!A907)), MID(Articles_collection_modified!A907, FIND(", vol", Articles_collection_modified!A907) + 5, FIND(",", Articles_collection_modified!A907, FIND(", vol", Articles_collection_modified!A907) + 5) - FIND(", vol", Articles_collection_modified!A907) - 5), MID(Articles_collection_modified!A907, FIND(",vol", Articles_collection_modified!A907) + 4, FIND(",", Articles_collection_modified!A907, FIND(",vol", Articles_collection_modified!A907) + 4) - FIND(",vol",Articles_collection_modified!A907) - 4))</f>
        <v>6</v>
      </c>
      <c r="D907" t="str">
        <f>IF(ISNUMBER(FIND(", 20", Articles_collection_modified!A907)), MID(Articles_collection_modified!A907, FIND(", 20", Articles_collection_modified!A907) + 2, FIND(",", Articles_collection_modified!A907, FIND(", 20", Articles_collection_modified!A907) + 2) - FIND(", 20", Articles_collection_modified!A907) - 2), MID(Articles_collection_modified!A907, FIND(",20", Articles_collection_modified!A907) + 1, FIND(",", Articles_collection_modified!A907, FIND(",20", Articles_collection_modified!A907) + 1) - FIND(",20", Articles_collection_modified!A907) - 1))</f>
        <v>2024-w50</v>
      </c>
      <c r="E907" t="str">
        <f t="shared" si="28"/>
        <v>2024</v>
      </c>
      <c r="F907" t="str">
        <f t="shared" si="29"/>
        <v>50</v>
      </c>
      <c r="G907" t="str" cm="1">
        <f t="array" ref="G907">_xlfn.TEXTJOIN(", ", TRUE, IF(ISNUMBER(SEARCH(Index!$A$8:$A$22, Articles_collection_modified!A907)), Index!$A$8:$A$22, ""))</f>
        <v>Mobile</v>
      </c>
      <c r="H907" t="str" cm="1">
        <f t="array" ref="H907">IFERROR(INDEX(Index!$A$8:$A$22, MATCH(TRUE, ISNUMBER(SEARCH(Index!$A$8:$A$22, Articles_collection_modified!A907)), 0)), "")</f>
        <v>Mobile</v>
      </c>
      <c r="I907" t="str" cm="1">
        <f t="array" ref="I907">IFERROR(INDEX(Index!$A$3:$A$5, MATCH(TRUE, ISNUMBER(SEARCH(Index!$A$3:$A$5, Articles_collection_modified!A907)), 0)), "")</f>
        <v>Technology</v>
      </c>
      <c r="J907" t="str" cm="1">
        <f t="array" ref="J907">IFERROR(INDEX(Index!$A$25:$A$69, MATCH(TRUE, ISNUMBER(SEARCH(Index!$A$25:$A$69, Articles_collection_modified!A907)), 0)), "")</f>
        <v>Efficiency</v>
      </c>
      <c r="K907" t="str" cm="1">
        <f t="array" ref="K907">IFERROR(INDEX(Index!$C$3:$C$5, MATCH(TRUE, ISNUMBER(SEARCH(Index!$C$3:$C$5, Articles_collection_modified!A907)), 0)), "")</f>
        <v>H2</v>
      </c>
      <c r="L907" t="str" cm="1">
        <f t="array" ref="L907">_xlfn.TEXTJOIN(", ", TRUE, IF(ISNUMBER(SEARCH(Index!$C$8:$C$58, Articles_collection_modified!A907)), Index!$C$8:$C$58, ""))</f>
        <v>ES-2</v>
      </c>
      <c r="M907" t="str" cm="1">
        <f t="array" ref="M907">_xlfn.TEXTJOIN(", ", TRUE, IFERROR(VLOOKUP(_xlfn.TEXTSPLIT(L907, ", "), Index!$C$8:$D$58, 2, FALSE), ""))</f>
        <v>Enhanced Emission Policy</v>
      </c>
      <c r="N907" t="str" cm="1">
        <f t="array" ref="N907">_xlfn.TEXTJOIN(", ", TRUE, _xlfn.UNIQUE(_xlfn.FILTERXML("&lt;t&gt;&lt;s&gt;" &amp; SUBSTITUTE(_xlfn.TEXTJOIN(", ", TRUE, _xlfn.UNIQUE(_xlfn._xlws.FILTER(IFERROR(VLOOKUP(LEFT(_xlfn.TEXTSPLIT(L907, ", "), FIND("-", _xlfn.TEXTSPLIT(L907, ", ")) - 1), Index!$F$8:$G$13, 2, FALSE), ""), IFERROR(VLOOKUP(LEFT(_xlfn.TEXTSPLIT(L907, ", "), FIND("-", _xlfn.TEXTSPLIT(L907, ", ")) - 1), Index!$F$8:$G$13, 2, FALSE), "") &lt;&gt; ""))), ", ", "&lt;/s&gt;&lt;s&gt;") &amp; "&lt;/s&gt;&lt;/t&gt;", "//s[normalize-space()]")))</f>
        <v>Ecological Sustainability</v>
      </c>
      <c r="O907" t="str" cm="1">
        <f t="array" ref="O907">IFERROR(INDEX(Index!$C$8:$C$58, MATCH(TRUE, ISNUMBER(SEARCH(Index!$C$8:$C$58, Articles_collection_modified!A907)), 0)), "")</f>
        <v>ES-2</v>
      </c>
      <c r="P907" t="str">
        <f>IFERROR(VLOOKUP(LEFT(O907, FIND("-", O907)-1), Index!$F$8:$G$13, 2, FALSE), "Not Found")</f>
        <v>Ecological Sustainability</v>
      </c>
      <c r="Q907" t="str">
        <f>IFERROR(VLOOKUP(O907, Index!$C$8:$D$58, 2, FALSE), "Not Found")</f>
        <v>Enhanced Emission Policy</v>
      </c>
    </row>
    <row r="908" spans="1:17" x14ac:dyDescent="0.3">
      <c r="A908" t="str">
        <f>LEFT(Articles_collection_modified!A908, FIND(",", Articles_collection_modified!A908) - 1)</f>
        <v>Germany plans air taxi test routes from 2026 - electrive.com</v>
      </c>
      <c r="B908" t="str">
        <f>MID(Articles_collection_modified!A908, FIND(",", Articles_collection_modified!A908) + 1, FIND(",", Articles_collection_modified!A908, FIND(",", Articles_collection_modified!A908) + 1) - FIND(",", Articles_collection_modified!A908) - 1)</f>
        <v>https://www.electrive.com/2024/12/12/germany-plans-air-taxi-test-routes-from-2026/</v>
      </c>
      <c r="C908" t="str">
        <f>IF(ISNUMBER(FIND(", vol",Articles_collection_modified!A908)), MID(Articles_collection_modified!A908, FIND(", vol", Articles_collection_modified!A908) + 5, FIND(",", Articles_collection_modified!A908, FIND(", vol", Articles_collection_modified!A908) + 5) - FIND(", vol", Articles_collection_modified!A908) - 5), MID(Articles_collection_modified!A908, FIND(",vol", Articles_collection_modified!A908) + 4, FIND(",", Articles_collection_modified!A908, FIND(",vol", Articles_collection_modified!A908) + 4) - FIND(",vol",Articles_collection_modified!A908) - 4))</f>
        <v>6</v>
      </c>
      <c r="D908" t="str">
        <f>IF(ISNUMBER(FIND(", 20", Articles_collection_modified!A908)), MID(Articles_collection_modified!A908, FIND(", 20", Articles_collection_modified!A908) + 2, FIND(",", Articles_collection_modified!A908, FIND(", 20", Articles_collection_modified!A908) + 2) - FIND(", 20", Articles_collection_modified!A908) - 2), MID(Articles_collection_modified!A908, FIND(",20", Articles_collection_modified!A908) + 1, FIND(",", Articles_collection_modified!A908, FIND(",20", Articles_collection_modified!A908) + 1) - FIND(",20", Articles_collection_modified!A908) - 1))</f>
        <v>2024-w50</v>
      </c>
      <c r="E908" t="str">
        <f t="shared" si="28"/>
        <v>2024</v>
      </c>
      <c r="F908" t="str">
        <f t="shared" si="29"/>
        <v>50</v>
      </c>
      <c r="G908" t="str" cm="1">
        <f t="array" ref="G908">_xlfn.TEXTJOIN(", ", TRUE, IF(ISNUMBER(SEARCH(Index!$A$8:$A$22, Articles_collection_modified!A908)), Index!$A$8:$A$22, ""))</f>
        <v>aviation &amp; space</v>
      </c>
      <c r="H908" t="str" cm="1">
        <f t="array" ref="H908">IFERROR(INDEX(Index!$A$8:$A$22, MATCH(TRUE, ISNUMBER(SEARCH(Index!$A$8:$A$22, Articles_collection_modified!A908)), 0)), "")</f>
        <v>aviation &amp; space</v>
      </c>
      <c r="I908" t="str" cm="1">
        <f t="array" ref="I908">IFERROR(INDEX(Index!$A$3:$A$5, MATCH(TRUE, ISNUMBER(SEARCH(Index!$A$3:$A$5, Articles_collection_modified!A908)), 0)), "")</f>
        <v>SEEP</v>
      </c>
      <c r="J908" t="str" cm="1">
        <f t="array" ref="J908">IFERROR(INDEX(Index!$A$25:$A$69, MATCH(TRUE, ISNUMBER(SEARCH(Index!$A$25:$A$69, Articles_collection_modified!A908)), 0)), "")</f>
        <v>market development</v>
      </c>
      <c r="K908" t="str" cm="1">
        <f t="array" ref="K908">IFERROR(INDEX(Index!$C$3:$C$5, MATCH(TRUE, ISNUMBER(SEARCH(Index!$C$3:$C$5, Articles_collection_modified!A908)), 0)), "")</f>
        <v>H2</v>
      </c>
      <c r="L908" t="str" cm="1">
        <f t="array" ref="L908">_xlfn.TEXTJOIN(", ", TRUE, IF(ISNUMBER(SEARCH(Index!$C$8:$C$58, Articles_collection_modified!A908)), Index!$C$8:$C$58, ""))</f>
        <v>NB-1, NB-10</v>
      </c>
      <c r="M908" t="str" cm="1">
        <f t="array" ref="M908">_xlfn.TEXTJOIN(", ", TRUE, IFERROR(VLOOKUP(_xlfn.TEXTSPLIT(L908, ", "), Index!$C$8:$D$58, 2, FALSE), ""))</f>
        <v>Digital Platforms &amp; Marketplaces, Air &amp; Space</v>
      </c>
      <c r="N908" t="str" cm="1">
        <f t="array" ref="N908">_xlfn.TEXTJOIN(", ", TRUE, _xlfn.UNIQUE(_xlfn.FILTERXML("&lt;t&gt;&lt;s&gt;" &amp; SUBSTITUTE(_xlfn.TEXTJOIN(", ", TRUE, _xlfn.UNIQUE(_xlfn._xlws.FILTER(IFERROR(VLOOKUP(LEFT(_xlfn.TEXTSPLIT(L908, ", "), FIND("-", _xlfn.TEXTSPLIT(L908, ", ")) - 1), Index!$F$8:$G$13, 2, FALSE), ""), IFERROR(VLOOKUP(LEFT(_xlfn.TEXTSPLIT(L908, ", "), FIND("-", _xlfn.TEXTSPLIT(L908, ", ")) - 1), Index!$F$8:$G$13, 2, FALSE), "") &lt;&gt; ""))), ", ", "&lt;/s&gt;&lt;s&gt;") &amp; "&lt;/s&gt;&lt;/t&gt;", "//s[normalize-space()]")))</f>
        <v>New Business</v>
      </c>
      <c r="O908" t="str" cm="1">
        <f t="array" ref="O908">IFERROR(INDEX(Index!$C$8:$C$58, MATCH(TRUE, ISNUMBER(SEARCH(Index!$C$8:$C$58, Articles_collection_modified!A908)), 0)), "")</f>
        <v>NB-1</v>
      </c>
      <c r="P908" t="str">
        <f>IFERROR(VLOOKUP(LEFT(O908, FIND("-", O908)-1), Index!$F$8:$G$13, 2, FALSE), "Not Found")</f>
        <v>New Business</v>
      </c>
      <c r="Q908" t="str">
        <f>IFERROR(VLOOKUP(O908, Index!$C$8:$D$58, 2, FALSE), "Not Found")</f>
        <v>Digital Platforms &amp; Marketplaces</v>
      </c>
    </row>
    <row r="909" spans="1:17" x14ac:dyDescent="0.3">
      <c r="A909" t="str">
        <f>LEFT(Articles_collection_modified!A909, FIND(",", Articles_collection_modified!A909) - 1)</f>
        <v>Leckagefreie Hydraulik in MÃ¼llfahrzeugen</v>
      </c>
      <c r="B909" t="str">
        <f>MID(Articles_collection_modified!A909, FIND(",", Articles_collection_modified!A909) + 1, FIND(",", Articles_collection_modified!A909, FIND(",", Articles_collection_modified!A909) + 1) - FIND(",", Articles_collection_modified!A909) - 1)</f>
        <v>https://www.oup-fluidtechnik.de/leckagefreie-hydraulik-in-muellfahrzeugen/</v>
      </c>
      <c r="C909" t="str">
        <f>IF(ISNUMBER(FIND(", vol",Articles_collection_modified!A909)), MID(Articles_collection_modified!A909, FIND(", vol", Articles_collection_modified!A909) + 5, FIND(",", Articles_collection_modified!A909, FIND(", vol", Articles_collection_modified!A909) + 5) - FIND(", vol", Articles_collection_modified!A909) - 5), MID(Articles_collection_modified!A909, FIND(",vol", Articles_collection_modified!A909) + 4, FIND(",", Articles_collection_modified!A909, FIND(",vol", Articles_collection_modified!A909) + 4) - FIND(",vol",Articles_collection_modified!A909) - 4))</f>
        <v>6</v>
      </c>
      <c r="D909" t="str">
        <f>IF(ISNUMBER(FIND(", 20", Articles_collection_modified!A909)), MID(Articles_collection_modified!A909, FIND(", 20", Articles_collection_modified!A909) + 2, FIND(",", Articles_collection_modified!A909, FIND(", 20", Articles_collection_modified!A909) + 2) - FIND(", 20", Articles_collection_modified!A909) - 2), MID(Articles_collection_modified!A909, FIND(",20", Articles_collection_modified!A909) + 1, FIND(",", Articles_collection_modified!A909, FIND(",20", Articles_collection_modified!A909) + 1) - FIND(",20", Articles_collection_modified!A909) - 1))</f>
        <v>2024-w50</v>
      </c>
      <c r="E909" t="str">
        <f t="shared" si="28"/>
        <v>2024</v>
      </c>
      <c r="F909" t="str">
        <f t="shared" si="29"/>
        <v>50</v>
      </c>
      <c r="G909" t="str" cm="1">
        <f t="array" ref="G909">_xlfn.TEXTJOIN(", ", TRUE, IF(ISNUMBER(SEARCH(Index!$A$8:$A$22, Articles_collection_modified!A909)), Index!$A$8:$A$22, ""))</f>
        <v>Mobile</v>
      </c>
      <c r="H909" t="str" cm="1">
        <f t="array" ref="H909">IFERROR(INDEX(Index!$A$8:$A$22, MATCH(TRUE, ISNUMBER(SEARCH(Index!$A$8:$A$22, Articles_collection_modified!A909)), 0)), "")</f>
        <v>Mobile</v>
      </c>
      <c r="I909" t="str" cm="1">
        <f t="array" ref="I909">IFERROR(INDEX(Index!$A$3:$A$5, MATCH(TRUE, ISNUMBER(SEARCH(Index!$A$3:$A$5, Articles_collection_modified!A909)), 0)), "")</f>
        <v>Technology</v>
      </c>
      <c r="J909" t="str" cm="1">
        <f t="array" ref="J909">IFERROR(INDEX(Index!$A$25:$A$69, MATCH(TRUE, ISNUMBER(SEARCH(Index!$A$25:$A$69, Articles_collection_modified!A909)), 0)), "")</f>
        <v>Reliability</v>
      </c>
      <c r="K909" t="str" cm="1">
        <f t="array" ref="K909">IFERROR(INDEX(Index!$C$3:$C$5, MATCH(TRUE, ISNUMBER(SEARCH(Index!$C$3:$C$5, Articles_collection_modified!A909)), 0)), "")</f>
        <v>H1</v>
      </c>
      <c r="L909" t="str" cm="1">
        <f t="array" ref="L909">_xlfn.TEXTJOIN(", ", TRUE, IF(ISNUMBER(SEARCH(Index!$C$8:$C$58, Articles_collection_modified!A909)), Index!$C$8:$C$58, ""))</f>
        <v>ES-2, HA-6</v>
      </c>
      <c r="M909" t="str" cm="1">
        <f t="array" ref="M909">_xlfn.TEXTJOIN(", ", TRUE, IFERROR(VLOOKUP(_xlfn.TEXTSPLIT(L909, ", "), Index!$C$8:$D$58, 2, FALSE), ""))</f>
        <v>Enhanced Emission Policy, Future Municipal Services</v>
      </c>
      <c r="N909" t="str" cm="1">
        <f t="array" ref="N909">_xlfn.TEXTJOIN(", ", TRUE, _xlfn.UNIQUE(_xlfn.FILTERXML("&lt;t&gt;&lt;s&gt;" &amp; SUBSTITUTE(_xlfn.TEXTJOIN(", ", TRUE, _xlfn.UNIQUE(_xlfn._xlws.FILTER(IFERROR(VLOOKUP(LEFT(_xlfn.TEXTSPLIT(L909, ", "), FIND("-", _xlfn.TEXTSPLIT(L909, ", ")) - 1), Index!$F$8:$G$13, 2, FALSE), ""), IFERROR(VLOOKUP(LEFT(_xlfn.TEXTSPLIT(L909, ", "), FIND("-", _xlfn.TEXTSPLIT(L909, ", ")) - 1), Index!$F$8:$G$13, 2, FALSE), "") &lt;&gt; ""))), ", ", "&lt;/s&gt;&lt;s&gt;") &amp; "&lt;/s&gt;&lt;/t&gt;", "//s[normalize-space()]")))</f>
        <v>Ecological Sustainability, Hydraulic Applications Ecosystem</v>
      </c>
      <c r="O909" t="str" cm="1">
        <f t="array" ref="O909">IFERROR(INDEX(Index!$C$8:$C$58, MATCH(TRUE, ISNUMBER(SEARCH(Index!$C$8:$C$58, Articles_collection_modified!A909)), 0)), "")</f>
        <v>ES-2</v>
      </c>
      <c r="P909" t="str">
        <f>IFERROR(VLOOKUP(LEFT(O909, FIND("-", O909)-1), Index!$F$8:$G$13, 2, FALSE), "Not Found")</f>
        <v>Ecological Sustainability</v>
      </c>
      <c r="Q909" t="str">
        <f>IFERROR(VLOOKUP(O909, Index!$C$8:$D$58, 2, FALSE), "Not Found")</f>
        <v>Enhanced Emission Policy</v>
      </c>
    </row>
    <row r="910" spans="1:17" x14ac:dyDescent="0.3">
      <c r="A910" t="str">
        <f>LEFT(Articles_collection_modified!A910, FIND(",", Articles_collection_modified!A910) - 1)</f>
        <v>Tigercat Officially Launches 6500 Chipper : CEG</v>
      </c>
      <c r="B910" t="str">
        <f>MID(Articles_collection_modified!A910, FIND(",", Articles_collection_modified!A910) + 1, FIND(",", Articles_collection_modified!A910, FIND(",", Articles_collection_modified!A910) + 1) - FIND(",", Articles_collection_modified!A910) - 1)</f>
        <v>https://www.constructionequipmentguide.com/tigercat-officially-launches-6500-chipper/66747</v>
      </c>
      <c r="C910" t="str">
        <f>IF(ISNUMBER(FIND(", vol",Articles_collection_modified!A910)), MID(Articles_collection_modified!A910, FIND(", vol", Articles_collection_modified!A910) + 5, FIND(",", Articles_collection_modified!A910, FIND(", vol", Articles_collection_modified!A910) + 5) - FIND(", vol", Articles_collection_modified!A910) - 5), MID(Articles_collection_modified!A910, FIND(",vol", Articles_collection_modified!A910) + 4, FIND(",", Articles_collection_modified!A910, FIND(",vol", Articles_collection_modified!A910) + 4) - FIND(",vol",Articles_collection_modified!A910) - 4))</f>
        <v>6</v>
      </c>
      <c r="D910" t="str">
        <f>IF(ISNUMBER(FIND(", 20", Articles_collection_modified!A910)), MID(Articles_collection_modified!A910, FIND(", 20", Articles_collection_modified!A910) + 2, FIND(",", Articles_collection_modified!A910, FIND(", 20", Articles_collection_modified!A910) + 2) - FIND(", 20", Articles_collection_modified!A910) - 2), MID(Articles_collection_modified!A910, FIND(",20", Articles_collection_modified!A910) + 1, FIND(",", Articles_collection_modified!A910, FIND(",20", Articles_collection_modified!A910) + 1) - FIND(",20", Articles_collection_modified!A910) - 1))</f>
        <v>2024-w50</v>
      </c>
      <c r="E910" t="str">
        <f t="shared" si="28"/>
        <v>2024</v>
      </c>
      <c r="F910" t="str">
        <f t="shared" si="29"/>
        <v>50</v>
      </c>
      <c r="G910" t="str" cm="1">
        <f t="array" ref="G910">_xlfn.TEXTJOIN(", ", TRUE, IF(ISNUMBER(SEARCH(Index!$A$8:$A$22, Articles_collection_modified!A910)), Index!$A$8:$A$22, ""))</f>
        <v>Mobile</v>
      </c>
      <c r="H910" t="str" cm="1">
        <f t="array" ref="H910">IFERROR(INDEX(Index!$A$8:$A$22, MATCH(TRUE, ISNUMBER(SEARCH(Index!$A$8:$A$22, Articles_collection_modified!A910)), 0)), "")</f>
        <v>Mobile</v>
      </c>
      <c r="I910" t="str" cm="1">
        <f t="array" ref="I910">IFERROR(INDEX(Index!$A$3:$A$5, MATCH(TRUE, ISNUMBER(SEARCH(Index!$A$3:$A$5, Articles_collection_modified!A910)), 0)), "")</f>
        <v>product release</v>
      </c>
      <c r="J910" t="str" cm="1">
        <f t="array" ref="J910">IFERROR(INDEX(Index!$A$25:$A$69, MATCH(TRUE, ISNUMBER(SEARCH(Index!$A$25:$A$69, Articles_collection_modified!A910)), 0)), "")</f>
        <v>System</v>
      </c>
      <c r="K910" t="str" cm="1">
        <f t="array" ref="K910">IFERROR(INDEX(Index!$C$3:$C$5, MATCH(TRUE, ISNUMBER(SEARCH(Index!$C$3:$C$5, Articles_collection_modified!A910)), 0)), "")</f>
        <v>H1</v>
      </c>
      <c r="L910" t="str" cm="1">
        <f t="array" ref="L910">_xlfn.TEXTJOIN(", ", TRUE, IF(ISNUMBER(SEARCH(Index!$C$8:$C$58, Articles_collection_modified!A910)), Index!$C$8:$C$58, ""))</f>
        <v>ES-6, HA-1</v>
      </c>
      <c r="M910" t="str" cm="1">
        <f t="array" ref="M910">_xlfn.TEXTJOIN(", ", TRUE, IFERROR(VLOOKUP(_xlfn.TEXTSPLIT(L910, ", "), Index!$C$8:$D$58, 2, FALSE), ""))</f>
        <v>Zero Emission Company Value, Green &amp; Connected Construction site</v>
      </c>
      <c r="N910" t="str" cm="1">
        <f t="array" ref="N910">_xlfn.TEXTJOIN(", ", TRUE, _xlfn.UNIQUE(_xlfn.FILTERXML("&lt;t&gt;&lt;s&gt;" &amp; SUBSTITUTE(_xlfn.TEXTJOIN(", ", TRUE, _xlfn.UNIQUE(_xlfn._xlws.FILTER(IFERROR(VLOOKUP(LEFT(_xlfn.TEXTSPLIT(L910, ", "), FIND("-", _xlfn.TEXTSPLIT(L910, ", ")) - 1), Index!$F$8:$G$13, 2, FALSE), ""), IFERROR(VLOOKUP(LEFT(_xlfn.TEXTSPLIT(L910, ", "), FIND("-", _xlfn.TEXTSPLIT(L910, ", ")) - 1), Index!$F$8:$G$13, 2, FALSE), "") &lt;&gt; ""))), ", ", "&lt;/s&gt;&lt;s&gt;") &amp; "&lt;/s&gt;&lt;/t&gt;", "//s[normalize-space()]")))</f>
        <v>Ecological Sustainability, Hydraulic Applications Ecosystem</v>
      </c>
      <c r="O910" t="str" cm="1">
        <f t="array" ref="O910">IFERROR(INDEX(Index!$C$8:$C$58, MATCH(TRUE, ISNUMBER(SEARCH(Index!$C$8:$C$58, Articles_collection_modified!A910)), 0)), "")</f>
        <v>ES-6</v>
      </c>
      <c r="P910" t="str">
        <f>IFERROR(VLOOKUP(LEFT(O910, FIND("-", O910)-1), Index!$F$8:$G$13, 2, FALSE), "Not Found")</f>
        <v>Ecological Sustainability</v>
      </c>
      <c r="Q910" t="str">
        <f>IFERROR(VLOOKUP(O910, Index!$C$8:$D$58, 2, FALSE), "Not Found")</f>
        <v>Zero Emission Company Value</v>
      </c>
    </row>
    <row r="911" spans="1:17" x14ac:dyDescent="0.3">
      <c r="A911" t="str">
        <f>LEFT(Articles_collection_modified!A911, FIND(",", Articles_collection_modified!A911) - 1)</f>
        <v>Sonsray Expands Reach By Acquiring Goodman AG Group : CEG</v>
      </c>
      <c r="B911" t="str">
        <f>MID(Articles_collection_modified!A911, FIND(",", Articles_collection_modified!A911) + 1, FIND(",", Articles_collection_modified!A911, FIND(",", Articles_collection_modified!A911) + 1) - FIND(",", Articles_collection_modified!A911) - 1)</f>
        <v>https://www.constructionequipmentguide.com/sonsray-expands-reach-by-acquiring-goodman-ag-group/66742</v>
      </c>
      <c r="C911" t="str">
        <f>IF(ISNUMBER(FIND(", vol",Articles_collection_modified!A911)), MID(Articles_collection_modified!A911, FIND(", vol", Articles_collection_modified!A911) + 5, FIND(",", Articles_collection_modified!A911, FIND(", vol", Articles_collection_modified!A911) + 5) - FIND(", vol", Articles_collection_modified!A911) - 5), MID(Articles_collection_modified!A911, FIND(",vol", Articles_collection_modified!A911) + 4, FIND(",", Articles_collection_modified!A911, FIND(",vol", Articles_collection_modified!A911) + 4) - FIND(",vol",Articles_collection_modified!A911) - 4))</f>
        <v>6</v>
      </c>
      <c r="D911" t="str">
        <f>IF(ISNUMBER(FIND(", 20", Articles_collection_modified!A911)), MID(Articles_collection_modified!A911, FIND(", 20", Articles_collection_modified!A911) + 2, FIND(",", Articles_collection_modified!A911, FIND(", 20", Articles_collection_modified!A911) + 2) - FIND(", 20", Articles_collection_modified!A911) - 2), MID(Articles_collection_modified!A911, FIND(",20", Articles_collection_modified!A911) + 1, FIND(",", Articles_collection_modified!A911, FIND(",20", Articles_collection_modified!A911) + 1) - FIND(",20", Articles_collection_modified!A911) - 1))</f>
        <v>2024-w50</v>
      </c>
      <c r="E911" t="str">
        <f t="shared" si="28"/>
        <v>2024</v>
      </c>
      <c r="F911" t="str">
        <f t="shared" si="29"/>
        <v>50</v>
      </c>
      <c r="G911" t="str" cm="1">
        <f t="array" ref="G911">_xlfn.TEXTJOIN(", ", TRUE, IF(ISNUMBER(SEARCH(Index!$A$8:$A$22, Articles_collection_modified!A911)), Index!$A$8:$A$22, ""))</f>
        <v>Mobile</v>
      </c>
      <c r="H911" t="str" cm="1">
        <f t="array" ref="H911">IFERROR(INDEX(Index!$A$8:$A$22, MATCH(TRUE, ISNUMBER(SEARCH(Index!$A$8:$A$22, Articles_collection_modified!A911)), 0)), "")</f>
        <v>Mobile</v>
      </c>
      <c r="I911" t="str" cm="1">
        <f t="array" ref="I911">IFERROR(INDEX(Index!$A$3:$A$5, MATCH(TRUE, ISNUMBER(SEARCH(Index!$A$3:$A$5, Articles_collection_modified!A911)), 0)), "")</f>
        <v>SEEP</v>
      </c>
      <c r="J911" t="str" cm="1">
        <f t="array" ref="J911">IFERROR(INDEX(Index!$A$25:$A$69, MATCH(TRUE, ISNUMBER(SEARCH(Index!$A$25:$A$69, Articles_collection_modified!A911)), 0)), "")</f>
        <v>m&amp;a</v>
      </c>
      <c r="K911" t="str" cm="1">
        <f t="array" ref="K911">IFERROR(INDEX(Index!$C$3:$C$5, MATCH(TRUE, ISNUMBER(SEARCH(Index!$C$3:$C$5, Articles_collection_modified!A911)), 0)), "")</f>
        <v>H1</v>
      </c>
      <c r="L911" t="str" cm="1">
        <f t="array" ref="L911">_xlfn.TEXTJOIN(", ", TRUE, IF(ISNUMBER(SEARCH(Index!$C$8:$C$58, Articles_collection_modified!A911)), Index!$C$8:$C$58, ""))</f>
        <v>HA-3</v>
      </c>
      <c r="M911" t="str" cm="1">
        <f t="array" ref="M911">_xlfn.TEXTJOIN(", ", TRUE, IFERROR(VLOOKUP(_xlfn.TEXTSPLIT(L911, ", "), Index!$C$8:$D$58, 2, FALSE), ""))</f>
        <v>Smart Farming</v>
      </c>
      <c r="N911" t="str" cm="1">
        <f t="array" ref="N911">_xlfn.TEXTJOIN(", ", TRUE, _xlfn.UNIQUE(_xlfn.FILTERXML("&lt;t&gt;&lt;s&gt;" &amp; SUBSTITUTE(_xlfn.TEXTJOIN(", ", TRUE, _xlfn.UNIQUE(_xlfn._xlws.FILTER(IFERROR(VLOOKUP(LEFT(_xlfn.TEXTSPLIT(L911, ", "), FIND("-", _xlfn.TEXTSPLIT(L911, ", ")) - 1), Index!$F$8:$G$13, 2, FALSE), ""), IFERROR(VLOOKUP(LEFT(_xlfn.TEXTSPLIT(L911, ", "), FIND("-", _xlfn.TEXTSPLIT(L911, ", ")) - 1), Index!$F$8:$G$13, 2, FALSE), "") &lt;&gt; ""))), ", ", "&lt;/s&gt;&lt;s&gt;") &amp; "&lt;/s&gt;&lt;/t&gt;", "//s[normalize-space()]")))</f>
        <v>Hydraulic Applications Ecosystem</v>
      </c>
      <c r="O911" t="str" cm="1">
        <f t="array" ref="O911">IFERROR(INDEX(Index!$C$8:$C$58, MATCH(TRUE, ISNUMBER(SEARCH(Index!$C$8:$C$58, Articles_collection_modified!A911)), 0)), "")</f>
        <v>HA-3</v>
      </c>
      <c r="P911" t="str">
        <f>IFERROR(VLOOKUP(LEFT(O911, FIND("-", O911)-1), Index!$F$8:$G$13, 2, FALSE), "Not Found")</f>
        <v>Hydraulic Applications Ecosystem</v>
      </c>
      <c r="Q911" t="str">
        <f>IFERROR(VLOOKUP(O911, Index!$C$8:$D$58, 2, FALSE), "Not Found")</f>
        <v>Smart Farming</v>
      </c>
    </row>
    <row r="912" spans="1:17" x14ac:dyDescent="0.3">
      <c r="A912" t="str">
        <f>LEFT(Articles_collection_modified!A912, FIND(",", Articles_collection_modified!A912) - 1)</f>
        <v>EU project to establish digital battery passport - electrive.com</v>
      </c>
      <c r="B912" t="str">
        <f>MID(Articles_collection_modified!A912, FIND(",", Articles_collection_modified!A912) + 1, FIND(",", Articles_collection_modified!A912, FIND(",", Articles_collection_modified!A912) + 1) - FIND(",", Articles_collection_modified!A912) - 1)</f>
        <v>https://www.electrive.com/2024/12/11/eu-project-to-establish-digital-battery-passport/</v>
      </c>
      <c r="C912" t="str">
        <f>IF(ISNUMBER(FIND(", vol",Articles_collection_modified!A912)), MID(Articles_collection_modified!A912, FIND(", vol", Articles_collection_modified!A912) + 5, FIND(",", Articles_collection_modified!A912, FIND(", vol", Articles_collection_modified!A912) + 5) - FIND(", vol", Articles_collection_modified!A912) - 5), MID(Articles_collection_modified!A912, FIND(",vol", Articles_collection_modified!A912) + 4, FIND(",", Articles_collection_modified!A912, FIND(",vol", Articles_collection_modified!A912) + 4) - FIND(",vol",Articles_collection_modified!A912) - 4))</f>
        <v>6</v>
      </c>
      <c r="D912" t="str">
        <f>IF(ISNUMBER(FIND(", 20", Articles_collection_modified!A912)), MID(Articles_collection_modified!A912, FIND(", 20", Articles_collection_modified!A912) + 2, FIND(",", Articles_collection_modified!A912, FIND(", 20", Articles_collection_modified!A912) + 2) - FIND(", 20", Articles_collection_modified!A912) - 2), MID(Articles_collection_modified!A912, FIND(",20", Articles_collection_modified!A912) + 1, FIND(",", Articles_collection_modified!A912, FIND(",20", Articles_collection_modified!A912) + 1) - FIND(",20", Articles_collection_modified!A912) - 1))</f>
        <v>2024-w50</v>
      </c>
      <c r="E912" t="str">
        <f t="shared" si="28"/>
        <v>2024</v>
      </c>
      <c r="F912" t="str">
        <f t="shared" si="29"/>
        <v>50</v>
      </c>
      <c r="G912" t="str" cm="1">
        <f t="array" ref="G912">_xlfn.TEXTJOIN(", ", TRUE, IF(ISNUMBER(SEARCH(Index!$A$8:$A$22, Articles_collection_modified!A912)), Index!$A$8:$A$22, ""))</f>
        <v>Battery</v>
      </c>
      <c r="H912" t="str" cm="1">
        <f t="array" ref="H912">IFERROR(INDEX(Index!$A$8:$A$22, MATCH(TRUE, ISNUMBER(SEARCH(Index!$A$8:$A$22, Articles_collection_modified!A912)), 0)), "")</f>
        <v>Battery</v>
      </c>
      <c r="I912" t="str" cm="1">
        <f t="array" ref="I912">IFERROR(INDEX(Index!$A$3:$A$5, MATCH(TRUE, ISNUMBER(SEARCH(Index!$A$3:$A$5, Articles_collection_modified!A912)), 0)), "")</f>
        <v>Technology</v>
      </c>
      <c r="J912" t="str" cm="1">
        <f t="array" ref="J912">IFERROR(INDEX(Index!$A$25:$A$69, MATCH(TRUE, ISNUMBER(SEARCH(Index!$A$25:$A$69, Articles_collection_modified!A912)), 0)), "")</f>
        <v/>
      </c>
      <c r="K912" t="str" cm="1">
        <f t="array" ref="K912">IFERROR(INDEX(Index!$C$3:$C$5, MATCH(TRUE, ISNUMBER(SEARCH(Index!$C$3:$C$5, Articles_collection_modified!A912)), 0)), "")</f>
        <v>H2</v>
      </c>
      <c r="L912" t="str" cm="1">
        <f t="array" ref="L912">_xlfn.TEXTJOIN(", ", TRUE, IF(ISNUMBER(SEARCH(Index!$C$8:$C$58, Articles_collection_modified!A912)), Index!$C$8:$C$58, ""))</f>
        <v>ES-2, SD-3</v>
      </c>
      <c r="M912" t="str" cm="1">
        <f t="array" ref="M912">_xlfn.TEXTJOIN(", ", TRUE, IFERROR(VLOOKUP(_xlfn.TEXTSPLIT(L912, ", "), Index!$C$8:$D$58, 2, FALSE), ""))</f>
        <v>Enhanced Emission Policy, Distributed Ledger Applications</v>
      </c>
      <c r="N912" t="str" cm="1">
        <f t="array" ref="N912">_xlfn.TEXTJOIN(", ", TRUE, _xlfn.UNIQUE(_xlfn.FILTERXML("&lt;t&gt;&lt;s&gt;" &amp; SUBSTITUTE(_xlfn.TEXTJOIN(", ", TRUE, _xlfn.UNIQUE(_xlfn._xlws.FILTER(IFERROR(VLOOKUP(LEFT(_xlfn.TEXTSPLIT(L912, ", "), FIND("-", _xlfn.TEXTSPLIT(L912, ", ")) - 1), Index!$F$8:$G$13, 2, FALSE), ""), IFERROR(VLOOKUP(LEFT(_xlfn.TEXTSPLIT(L912, ", "), FIND("-", _xlfn.TEXTSPLIT(L912, ", ")) - 1), Index!$F$8:$G$13, 2, FALSE), "") &lt;&gt; ""))), ", ", "&lt;/s&gt;&lt;s&gt;") &amp; "&lt;/s&gt;&lt;/t&gt;", "//s[normalize-space()]")))</f>
        <v>Ecological Sustainability, Smart Data Usage</v>
      </c>
      <c r="O912" t="str" cm="1">
        <f t="array" ref="O912">IFERROR(INDEX(Index!$C$8:$C$58, MATCH(TRUE, ISNUMBER(SEARCH(Index!$C$8:$C$58, Articles_collection_modified!A912)), 0)), "")</f>
        <v>ES-2</v>
      </c>
      <c r="P912" t="str">
        <f>IFERROR(VLOOKUP(LEFT(O912, FIND("-", O912)-1), Index!$F$8:$G$13, 2, FALSE), "Not Found")</f>
        <v>Ecological Sustainability</v>
      </c>
      <c r="Q912" t="str">
        <f>IFERROR(VLOOKUP(O912, Index!$C$8:$D$58, 2, FALSE), "Not Found")</f>
        <v>Enhanced Emission Policy</v>
      </c>
    </row>
    <row r="913" spans="1:17" x14ac:dyDescent="0.3">
      <c r="A913" t="str">
        <f>LEFT(Articles_collection_modified!A913, FIND(",", Articles_collection_modified!A913) - 1)</f>
        <v>DEVELON to Showcase Three Machines at World of Concrete : CEG</v>
      </c>
      <c r="B913" t="str">
        <f>MID(Articles_collection_modified!A913, FIND(",", Articles_collection_modified!A913) + 1, FIND(",", Articles_collection_modified!A913, FIND(",", Articles_collection_modified!A913) + 1) - FIND(",", Articles_collection_modified!A913) - 1)</f>
        <v>https://www.constructionequipmentguide.com/develon-to-showcase-three-machines-at-world-of-concrete/66739</v>
      </c>
      <c r="C913" t="str">
        <f>IF(ISNUMBER(FIND(", vol",Articles_collection_modified!A913)), MID(Articles_collection_modified!A913, FIND(", vol", Articles_collection_modified!A913) + 5, FIND(",", Articles_collection_modified!A913, FIND(", vol", Articles_collection_modified!A913) + 5) - FIND(", vol", Articles_collection_modified!A913) - 5), MID(Articles_collection_modified!A913, FIND(",vol", Articles_collection_modified!A913) + 4, FIND(",", Articles_collection_modified!A913, FIND(",vol", Articles_collection_modified!A913) + 4) - FIND(",vol",Articles_collection_modified!A913) - 4))</f>
        <v>7</v>
      </c>
      <c r="D913" t="str">
        <f>IF(ISNUMBER(FIND(", 20", Articles_collection_modified!A913)), MID(Articles_collection_modified!A913, FIND(", 20", Articles_collection_modified!A913) + 2, FIND(",", Articles_collection_modified!A913, FIND(", 20", Articles_collection_modified!A913) + 2) - FIND(", 20", Articles_collection_modified!A913) - 2), MID(Articles_collection_modified!A913, FIND(",20", Articles_collection_modified!A913) + 1, FIND(",", Articles_collection_modified!A913, FIND(",20", Articles_collection_modified!A913) + 1) - FIND(",20", Articles_collection_modified!A913) - 1))</f>
        <v>2024-w50</v>
      </c>
      <c r="E913" t="str">
        <f t="shared" si="28"/>
        <v>2024</v>
      </c>
      <c r="F913" t="str">
        <f t="shared" si="29"/>
        <v>50</v>
      </c>
      <c r="G913" t="str" cm="1">
        <f t="array" ref="G913">_xlfn.TEXTJOIN(", ", TRUE, IF(ISNUMBER(SEARCH(Index!$A$8:$A$22, Articles_collection_modified!A913)), Index!$A$8:$A$22, ""))</f>
        <v>Mobile</v>
      </c>
      <c r="H913" t="str" cm="1">
        <f t="array" ref="H913">IFERROR(INDEX(Index!$A$8:$A$22, MATCH(TRUE, ISNUMBER(SEARCH(Index!$A$8:$A$22, Articles_collection_modified!A913)), 0)), "")</f>
        <v>Mobile</v>
      </c>
      <c r="I913" t="str" cm="1">
        <f t="array" ref="I913">IFERROR(INDEX(Index!$A$3:$A$5, MATCH(TRUE, ISNUMBER(SEARCH(Index!$A$3:$A$5, Articles_collection_modified!A913)), 0)), "")</f>
        <v>product release</v>
      </c>
      <c r="J913" t="str" cm="1">
        <f t="array" ref="J913">IFERROR(INDEX(Index!$A$25:$A$69, MATCH(TRUE, ISNUMBER(SEARCH(Index!$A$25:$A$69, Articles_collection_modified!A913)), 0)), "")</f>
        <v>System</v>
      </c>
      <c r="K913" t="str" cm="1">
        <f t="array" ref="K913">IFERROR(INDEX(Index!$C$3:$C$5, MATCH(TRUE, ISNUMBER(SEARCH(Index!$C$3:$C$5, Articles_collection_modified!A913)), 0)), "")</f>
        <v>H1</v>
      </c>
      <c r="L913" t="str" cm="1">
        <f t="array" ref="L913">_xlfn.TEXTJOIN(", ", TRUE, IF(ISNUMBER(SEARCH(Index!$C$8:$C$58, Articles_collection_modified!A913)), Index!$C$8:$C$58, ""))</f>
        <v>HA-1</v>
      </c>
      <c r="M913" t="str" cm="1">
        <f t="array" ref="M913">_xlfn.TEXTJOIN(", ", TRUE, IFERROR(VLOOKUP(_xlfn.TEXTSPLIT(L913, ", "), Index!$C$8:$D$58, 2, FALSE), ""))</f>
        <v>Green &amp; Connected Construction site</v>
      </c>
      <c r="N913" t="str" cm="1">
        <f t="array" ref="N913">_xlfn.TEXTJOIN(", ", TRUE, _xlfn.UNIQUE(_xlfn.FILTERXML("&lt;t&gt;&lt;s&gt;" &amp; SUBSTITUTE(_xlfn.TEXTJOIN(", ", TRUE, _xlfn.UNIQUE(_xlfn._xlws.FILTER(IFERROR(VLOOKUP(LEFT(_xlfn.TEXTSPLIT(L913, ", "), FIND("-", _xlfn.TEXTSPLIT(L913, ", ")) - 1), Index!$F$8:$G$13, 2, FALSE), ""), IFERROR(VLOOKUP(LEFT(_xlfn.TEXTSPLIT(L913, ", "), FIND("-", _xlfn.TEXTSPLIT(L913, ", ")) - 1), Index!$F$8:$G$13, 2, FALSE), "") &lt;&gt; ""))), ", ", "&lt;/s&gt;&lt;s&gt;") &amp; "&lt;/s&gt;&lt;/t&gt;", "//s[normalize-space()]")))</f>
        <v>Hydraulic Applications Ecosystem</v>
      </c>
      <c r="O913" t="str" cm="1">
        <f t="array" ref="O913">IFERROR(INDEX(Index!$C$8:$C$58, MATCH(TRUE, ISNUMBER(SEARCH(Index!$C$8:$C$58, Articles_collection_modified!A913)), 0)), "")</f>
        <v>HA-1</v>
      </c>
      <c r="P913" t="str">
        <f>IFERROR(VLOOKUP(LEFT(O913, FIND("-", O913)-1), Index!$F$8:$G$13, 2, FALSE), "Not Found")</f>
        <v>Hydraulic Applications Ecosystem</v>
      </c>
      <c r="Q913" t="str">
        <f>IFERROR(VLOOKUP(O913, Index!$C$8:$D$58, 2, FALSE), "Not Found")</f>
        <v>Green &amp; Connected Construction site</v>
      </c>
    </row>
    <row r="914" spans="1:17" x14ac:dyDescent="0.3">
      <c r="A914" t="str">
        <f>LEFT(Articles_collection_modified!A914, FIND(",", Articles_collection_modified!A914) - 1)</f>
        <v>Mobile robot forecast downgraded as macro-economic factors continue to bite | RoboticsTomorrow</v>
      </c>
      <c r="B914" t="str">
        <f>MID(Articles_collection_modified!A914, FIND(",", Articles_collection_modified!A914) + 1, FIND(",", Articles_collection_modified!A914, FIND(",", Articles_collection_modified!A914) + 1) - FIND(",", Articles_collection_modified!A914) - 1)</f>
        <v>https://www.roboticstomorrow.com/story/2024/12/mobile-robot-forecast-downgraded-as-macro-economic-factors-continue-to-bite/23657/</v>
      </c>
      <c r="C914" t="str">
        <f>IF(ISNUMBER(FIND(", vol",Articles_collection_modified!A914)), MID(Articles_collection_modified!A914, FIND(", vol", Articles_collection_modified!A914) + 5, FIND(",", Articles_collection_modified!A914, FIND(", vol", Articles_collection_modified!A914) + 5) - FIND(", vol", Articles_collection_modified!A914) - 5), MID(Articles_collection_modified!A914, FIND(",vol", Articles_collection_modified!A914) + 4, FIND(",", Articles_collection_modified!A914, FIND(",vol", Articles_collection_modified!A914) + 4) - FIND(",vol",Articles_collection_modified!A914) - 4))</f>
        <v>6</v>
      </c>
      <c r="D914" t="str">
        <f>IF(ISNUMBER(FIND(", 20", Articles_collection_modified!A914)), MID(Articles_collection_modified!A914, FIND(", 20", Articles_collection_modified!A914) + 2, FIND(",", Articles_collection_modified!A914, FIND(", 20", Articles_collection_modified!A914) + 2) - FIND(", 20", Articles_collection_modified!A914) - 2), MID(Articles_collection_modified!A914, FIND(",20", Articles_collection_modified!A914) + 1, FIND(",", Articles_collection_modified!A914, FIND(",20", Articles_collection_modified!A914) + 1) - FIND(",20", Articles_collection_modified!A914) - 1))</f>
        <v>2024-w50</v>
      </c>
      <c r="E914" t="str">
        <f t="shared" si="28"/>
        <v>2024</v>
      </c>
      <c r="F914" t="str">
        <f t="shared" si="29"/>
        <v>50</v>
      </c>
      <c r="G914" t="str" cm="1">
        <f t="array" ref="G914">_xlfn.TEXTJOIN(", ", TRUE, IF(ISNUMBER(SEARCH(Index!$A$8:$A$22, Articles_collection_modified!A914)), Index!$A$8:$A$22, ""))</f>
        <v>Mobile, Robotics</v>
      </c>
      <c r="H914" t="str" cm="1">
        <f t="array" ref="H914">IFERROR(INDEX(Index!$A$8:$A$22, MATCH(TRUE, ISNUMBER(SEARCH(Index!$A$8:$A$22, Articles_collection_modified!A914)), 0)), "")</f>
        <v>Mobile</v>
      </c>
      <c r="I914" t="str" cm="1">
        <f t="array" ref="I914">IFERROR(INDEX(Index!$A$3:$A$5, MATCH(TRUE, ISNUMBER(SEARCH(Index!$A$3:$A$5, Articles_collection_modified!A914)), 0)), "")</f>
        <v>SEEP</v>
      </c>
      <c r="J914" t="str" cm="1">
        <f t="array" ref="J914">IFERROR(INDEX(Index!$A$25:$A$69, MATCH(TRUE, ISNUMBER(SEARCH(Index!$A$25:$A$69, Articles_collection_modified!A914)), 0)), "")</f>
        <v>market development</v>
      </c>
      <c r="K914" t="str" cm="1">
        <f t="array" ref="K914">IFERROR(INDEX(Index!$C$3:$C$5, MATCH(TRUE, ISNUMBER(SEARCH(Index!$C$3:$C$5, Articles_collection_modified!A914)), 0)), "")</f>
        <v>H2</v>
      </c>
      <c r="L914" t="str" cm="1">
        <f t="array" ref="L914">_xlfn.TEXTJOIN(", ", TRUE, IF(ISNUMBER(SEARCH(Index!$C$8:$C$58, Articles_collection_modified!A914)), Index!$C$8:$C$58, ""))</f>
        <v/>
      </c>
      <c r="M914" t="str" cm="1">
        <f t="array" ref="M914">_xlfn.TEXTJOIN(", ", TRUE, IFERROR(VLOOKUP(_xlfn.TEXTSPLIT(L914, ", "), Index!$C$8:$D$58, 2, FALSE), ""))</f>
        <v/>
      </c>
      <c r="N914" t="e" cm="1" vm="1">
        <f t="array" ref="N914">_xlfn.TEXTJOIN(", ", TRUE, _xlfn.UNIQUE(_xlfn.FILTERXML("&lt;t&gt;&lt;s&gt;" &amp; SUBSTITUTE(_xlfn.TEXTJOIN(", ", TRUE, _xlfn.UNIQUE(_xlfn._xlws.FILTER(IFERROR(VLOOKUP(LEFT(_xlfn.TEXTSPLIT(L914, ", "), FIND("-", _xlfn.TEXTSPLIT(L914, ", ")) - 1), Index!$F$8:$G$13, 2, FALSE), ""), IFERROR(VLOOKUP(LEFT(_xlfn.TEXTSPLIT(L914, ", "), FIND("-", _xlfn.TEXTSPLIT(L914, ", ")) - 1), Index!$F$8:$G$13, 2, FALSE), "") &lt;&gt; ""))), ", ", "&lt;/s&gt;&lt;s&gt;") &amp; "&lt;/s&gt;&lt;/t&gt;", "//s[normalize-space()]")))</f>
        <v>#VALUE!</v>
      </c>
      <c r="O914" t="str" cm="1">
        <f t="array" ref="O914">IFERROR(INDEX(Index!$C$8:$C$58, MATCH(TRUE, ISNUMBER(SEARCH(Index!$C$8:$C$58, Articles_collection_modified!A914)), 0)), "")</f>
        <v/>
      </c>
      <c r="P914" t="str">
        <f>IFERROR(VLOOKUP(LEFT(O914, FIND("-", O914)-1), Index!$F$8:$G$13, 2, FALSE), "Not Found")</f>
        <v>Not Found</v>
      </c>
      <c r="Q914" t="str">
        <f>IFERROR(VLOOKUP(O914, Index!$C$8:$D$58, 2, FALSE), "Not Found")</f>
        <v>Not Found</v>
      </c>
    </row>
    <row r="915" spans="1:17" x14ac:dyDescent="0.3">
      <c r="A915" t="str">
        <f>LEFT(Articles_collection_modified!A915, FIND(",", Articles_collection_modified!A915) - 1)</f>
        <v>ABB and Microsoft launch AI Copilot with â€˜potential to transform industryâ€™ - Drives&amp;Controls</v>
      </c>
      <c r="B915" t="str">
        <f>MID(Articles_collection_modified!A915, FIND(",", Articles_collection_modified!A915) + 1, FIND(",", Articles_collection_modified!A915, FIND(",", Articles_collection_modified!A915) + 1) - FIND(",", Articles_collection_modified!A915) - 1)</f>
        <v>https://drivesncontrols.com/abb-and-microsoft-launch-ai-copilot-with-potential-to-transform-industry/?utm_source=rss&amp;utm_medium=rss&amp;utm_campaign=abb-and-microsoft-launch-ai-copilot-with-potential-to-transform-industry</v>
      </c>
      <c r="C915" t="str">
        <f>IF(ISNUMBER(FIND(", vol",Articles_collection_modified!A915)), MID(Articles_collection_modified!A915, FIND(", vol", Articles_collection_modified!A915) + 5, FIND(",", Articles_collection_modified!A915, FIND(", vol", Articles_collection_modified!A915) + 5) - FIND(", vol", Articles_collection_modified!A915) - 5), MID(Articles_collection_modified!A915, FIND(",vol", Articles_collection_modified!A915) + 4, FIND(",", Articles_collection_modified!A915, FIND(",vol", Articles_collection_modified!A915) + 4) - FIND(",vol",Articles_collection_modified!A915) - 4))</f>
        <v>6</v>
      </c>
      <c r="D915" t="str">
        <f>IF(ISNUMBER(FIND(", 20", Articles_collection_modified!A915)), MID(Articles_collection_modified!A915, FIND(", 20", Articles_collection_modified!A915) + 2, FIND(",", Articles_collection_modified!A915, FIND(", 20", Articles_collection_modified!A915) + 2) - FIND(", 20", Articles_collection_modified!A915) - 2), MID(Articles_collection_modified!A915, FIND(",20", Articles_collection_modified!A915) + 1, FIND(",", Articles_collection_modified!A915, FIND(",20", Articles_collection_modified!A915) + 1) - FIND(",20", Articles_collection_modified!A915) - 1))</f>
        <v>2024-w50</v>
      </c>
      <c r="E915" t="str">
        <f t="shared" si="28"/>
        <v>2024</v>
      </c>
      <c r="F915" t="str">
        <f t="shared" si="29"/>
        <v>50</v>
      </c>
      <c r="G915" t="str" cm="1">
        <f t="array" ref="G915">_xlfn.TEXTJOIN(", ", TRUE, IF(ISNUMBER(SEARCH(Index!$A$8:$A$22, Articles_collection_modified!A915)), Index!$A$8:$A$22, ""))</f>
        <v>Industrial mfg</v>
      </c>
      <c r="H915" t="str" cm="1">
        <f t="array" ref="H915">IFERROR(INDEX(Index!$A$8:$A$22, MATCH(TRUE, ISNUMBER(SEARCH(Index!$A$8:$A$22, Articles_collection_modified!A915)), 0)), "")</f>
        <v>Industrial mfg</v>
      </c>
      <c r="I915" t="str" cm="1">
        <f t="array" ref="I915">IFERROR(INDEX(Index!$A$3:$A$5, MATCH(TRUE, ISNUMBER(SEARCH(Index!$A$3:$A$5, Articles_collection_modified!A915)), 0)), "")</f>
        <v>SEEP</v>
      </c>
      <c r="J915" t="str" cm="1">
        <f t="array" ref="J915">IFERROR(INDEX(Index!$A$25:$A$69, MATCH(TRUE, ISNUMBER(SEARCH(Index!$A$25:$A$69, Articles_collection_modified!A915)), 0)), "")</f>
        <v>partnership</v>
      </c>
      <c r="K915" t="str" cm="1">
        <f t="array" ref="K915">IFERROR(INDEX(Index!$C$3:$C$5, MATCH(TRUE, ISNUMBER(SEARCH(Index!$C$3:$C$5, Articles_collection_modified!A915)), 0)), "")</f>
        <v>H2</v>
      </c>
      <c r="L915" t="str" cm="1">
        <f t="array" ref="L915">_xlfn.TEXTJOIN(", ", TRUE, IF(ISNUMBER(SEARCH(Index!$C$8:$C$58, Articles_collection_modified!A915)), Index!$C$8:$C$58, ""))</f>
        <v>SD-2, SD-4</v>
      </c>
      <c r="M915" t="str" cm="1">
        <f t="array" ref="M915">_xlfn.TEXTJOIN(", ", TRUE, IFERROR(VLOOKUP(_xlfn.TEXTSPLIT(L915, ", "), Index!$C$8:$D$58, 2, FALSE), ""))</f>
        <v>Advanced AI Capabilities, Big Data Value Creation</v>
      </c>
      <c r="N915" t="str" cm="1">
        <f t="array" ref="N915">_xlfn.TEXTJOIN(", ", TRUE, _xlfn.UNIQUE(_xlfn.FILTERXML("&lt;t&gt;&lt;s&gt;" &amp; SUBSTITUTE(_xlfn.TEXTJOIN(", ", TRUE, _xlfn.UNIQUE(_xlfn._xlws.FILTER(IFERROR(VLOOKUP(LEFT(_xlfn.TEXTSPLIT(L915, ", "), FIND("-", _xlfn.TEXTSPLIT(L915, ", ")) - 1), Index!$F$8:$G$13, 2, FALSE), ""), IFERROR(VLOOKUP(LEFT(_xlfn.TEXTSPLIT(L915, ", "), FIND("-", _xlfn.TEXTSPLIT(L915, ", ")) - 1), Index!$F$8:$G$13, 2, FALSE), "") &lt;&gt; ""))), ", ", "&lt;/s&gt;&lt;s&gt;") &amp; "&lt;/s&gt;&lt;/t&gt;", "//s[normalize-space()]")))</f>
        <v>Smart Data Usage</v>
      </c>
      <c r="O915" t="str" cm="1">
        <f t="array" ref="O915">IFERROR(INDEX(Index!$C$8:$C$58, MATCH(TRUE, ISNUMBER(SEARCH(Index!$C$8:$C$58, Articles_collection_modified!A915)), 0)), "")</f>
        <v>SD-2</v>
      </c>
      <c r="P915" t="str">
        <f>IFERROR(VLOOKUP(LEFT(O915, FIND("-", O915)-1), Index!$F$8:$G$13, 2, FALSE), "Not Found")</f>
        <v>Smart Data Usage</v>
      </c>
      <c r="Q915" t="str">
        <f>IFERROR(VLOOKUP(O915, Index!$C$8:$D$58, 2, FALSE), "Not Found")</f>
        <v>Advanced AI Capabilities</v>
      </c>
    </row>
    <row r="916" spans="1:17" x14ac:dyDescent="0.3">
      <c r="A916" t="str">
        <f>LEFT(Articles_collection_modified!A916, FIND(",", Articles_collection_modified!A916) - 1)</f>
        <v>Next Generation Cat D8 Dozer Provides Next-Level Technology : CEG</v>
      </c>
      <c r="B916" t="str">
        <f>MID(Articles_collection_modified!A916, FIND(",", Articles_collection_modified!A916) + 1, FIND(",", Articles_collection_modified!A916, FIND(",", Articles_collection_modified!A916) + 1) - FIND(",", Articles_collection_modified!A916) - 1)</f>
        <v>https://www.constructionequipmentguide.com/next-generation-cat-d8-dozer-provides-next-level-technology/66763</v>
      </c>
      <c r="C916" t="str">
        <f>IF(ISNUMBER(FIND(", vol",Articles_collection_modified!A916)), MID(Articles_collection_modified!A916, FIND(", vol", Articles_collection_modified!A916) + 5, FIND(",", Articles_collection_modified!A916, FIND(", vol", Articles_collection_modified!A916) + 5) - FIND(", vol", Articles_collection_modified!A916) - 5), MID(Articles_collection_modified!A916, FIND(",vol", Articles_collection_modified!A916) + 4, FIND(",", Articles_collection_modified!A916, FIND(",vol", Articles_collection_modified!A916) + 4) - FIND(",vol",Articles_collection_modified!A916) - 4))</f>
        <v>6</v>
      </c>
      <c r="D916" t="str">
        <f>IF(ISNUMBER(FIND(", 20", Articles_collection_modified!A916)), MID(Articles_collection_modified!A916, FIND(", 20", Articles_collection_modified!A916) + 2, FIND(",", Articles_collection_modified!A916, FIND(", 20", Articles_collection_modified!A916) + 2) - FIND(", 20", Articles_collection_modified!A916) - 2), MID(Articles_collection_modified!A916, FIND(",20", Articles_collection_modified!A916) + 1, FIND(",", Articles_collection_modified!A916, FIND(",20", Articles_collection_modified!A916) + 1) - FIND(",20", Articles_collection_modified!A916) - 1))</f>
        <v>2024-w51</v>
      </c>
      <c r="E916" t="str">
        <f t="shared" si="28"/>
        <v>2024</v>
      </c>
      <c r="F916" t="str">
        <f t="shared" si="29"/>
        <v>51</v>
      </c>
      <c r="G916" t="str" cm="1">
        <f t="array" ref="G916">_xlfn.TEXTJOIN(", ", TRUE, IF(ISNUMBER(SEARCH(Index!$A$8:$A$22, Articles_collection_modified!A916)), Index!$A$8:$A$22, ""))</f>
        <v>Mobile</v>
      </c>
      <c r="H916" t="str" cm="1">
        <f t="array" ref="H916">IFERROR(INDEX(Index!$A$8:$A$22, MATCH(TRUE, ISNUMBER(SEARCH(Index!$A$8:$A$22, Articles_collection_modified!A916)), 0)), "")</f>
        <v>Mobile</v>
      </c>
      <c r="I916" t="str" cm="1">
        <f t="array" ref="I916">IFERROR(INDEX(Index!$A$3:$A$5, MATCH(TRUE, ISNUMBER(SEARCH(Index!$A$3:$A$5, Articles_collection_modified!A916)), 0)), "")</f>
        <v>product release</v>
      </c>
      <c r="J916" t="str" cm="1">
        <f t="array" ref="J916">IFERROR(INDEX(Index!$A$25:$A$69, MATCH(TRUE, ISNUMBER(SEARCH(Index!$A$25:$A$69, Articles_collection_modified!A916)), 0)), "")</f>
        <v/>
      </c>
      <c r="K916" t="str" cm="1">
        <f t="array" ref="K916">IFERROR(INDEX(Index!$C$3:$C$5, MATCH(TRUE, ISNUMBER(SEARCH(Index!$C$3:$C$5, Articles_collection_modified!A916)), 0)), "")</f>
        <v>H1</v>
      </c>
      <c r="L916" t="str" cm="1">
        <f t="array" ref="L916">_xlfn.TEXTJOIN(", ", TRUE, IF(ISNUMBER(SEARCH(Index!$C$8:$C$58, Articles_collection_modified!A916)), Index!$C$8:$C$58, ""))</f>
        <v>HA-1</v>
      </c>
      <c r="M916" t="str" cm="1">
        <f t="array" ref="M916">_xlfn.TEXTJOIN(", ", TRUE, IFERROR(VLOOKUP(_xlfn.TEXTSPLIT(L916, ", "), Index!$C$8:$D$58, 2, FALSE), ""))</f>
        <v>Green &amp; Connected Construction site</v>
      </c>
      <c r="N916" t="str" cm="1">
        <f t="array" ref="N916">_xlfn.TEXTJOIN(", ", TRUE, _xlfn.UNIQUE(_xlfn.FILTERXML("&lt;t&gt;&lt;s&gt;" &amp; SUBSTITUTE(_xlfn.TEXTJOIN(", ", TRUE, _xlfn.UNIQUE(_xlfn._xlws.FILTER(IFERROR(VLOOKUP(LEFT(_xlfn.TEXTSPLIT(L916, ", "), FIND("-", _xlfn.TEXTSPLIT(L916, ", ")) - 1), Index!$F$8:$G$13, 2, FALSE), ""), IFERROR(VLOOKUP(LEFT(_xlfn.TEXTSPLIT(L916, ", "), FIND("-", _xlfn.TEXTSPLIT(L916, ", ")) - 1), Index!$F$8:$G$13, 2, FALSE), "") &lt;&gt; ""))), ", ", "&lt;/s&gt;&lt;s&gt;") &amp; "&lt;/s&gt;&lt;/t&gt;", "//s[normalize-space()]")))</f>
        <v>Hydraulic Applications Ecosystem</v>
      </c>
      <c r="O916" t="str" cm="1">
        <f t="array" ref="O916">IFERROR(INDEX(Index!$C$8:$C$58, MATCH(TRUE, ISNUMBER(SEARCH(Index!$C$8:$C$58, Articles_collection_modified!A916)), 0)), "")</f>
        <v>HA-1</v>
      </c>
      <c r="P916" t="str">
        <f>IFERROR(VLOOKUP(LEFT(O916, FIND("-", O916)-1), Index!$F$8:$G$13, 2, FALSE), "Not Found")</f>
        <v>Hydraulic Applications Ecosystem</v>
      </c>
      <c r="Q916" t="str">
        <f>IFERROR(VLOOKUP(O916, Index!$C$8:$D$58, 2, FALSE), "Not Found")</f>
        <v>Green &amp; Connected Construction site</v>
      </c>
    </row>
    <row r="917" spans="1:17" x14ac:dyDescent="0.3">
      <c r="A917" t="str">
        <f>LEFT(Articles_collection_modified!A917, FIND(",", Articles_collection_modified!A917) - 1)</f>
        <v>EU signs $11B deal for sovereign satellite constellation to rival Musk's Starlink | TechCrunch</v>
      </c>
      <c r="B917" t="str">
        <f>MID(Articles_collection_modified!A917, FIND(",", Articles_collection_modified!A917) + 1, FIND(",", Articles_collection_modified!A917, FIND(",", Articles_collection_modified!A917) + 1) - FIND(",", Articles_collection_modified!A917) - 1)</f>
        <v>https://techcrunch.com/2024/12/16/eu-signs-11b-deal-for-sovereign-satellite-constellation-to-rival-musks-starlink/</v>
      </c>
      <c r="C917" t="str">
        <f>IF(ISNUMBER(FIND(", vol",Articles_collection_modified!A917)), MID(Articles_collection_modified!A917, FIND(", vol", Articles_collection_modified!A917) + 5, FIND(",", Articles_collection_modified!A917, FIND(", vol", Articles_collection_modified!A917) + 5) - FIND(", vol", Articles_collection_modified!A917) - 5), MID(Articles_collection_modified!A917, FIND(",vol", Articles_collection_modified!A917) + 4, FIND(",", Articles_collection_modified!A917, FIND(",vol", Articles_collection_modified!A917) + 4) - FIND(",vol",Articles_collection_modified!A917) - 4))</f>
        <v>6</v>
      </c>
      <c r="D917" t="str">
        <f>IF(ISNUMBER(FIND(", 20", Articles_collection_modified!A917)), MID(Articles_collection_modified!A917, FIND(", 20", Articles_collection_modified!A917) + 2, FIND(",", Articles_collection_modified!A917, FIND(", 20", Articles_collection_modified!A917) + 2) - FIND(", 20", Articles_collection_modified!A917) - 2), MID(Articles_collection_modified!A917, FIND(",20", Articles_collection_modified!A917) + 1, FIND(",", Articles_collection_modified!A917, FIND(",20", Articles_collection_modified!A917) + 1) - FIND(",20", Articles_collection_modified!A917) - 1))</f>
        <v>2024-w51</v>
      </c>
      <c r="E917" t="str">
        <f t="shared" si="28"/>
        <v>2024</v>
      </c>
      <c r="F917" t="str">
        <f t="shared" si="29"/>
        <v>51</v>
      </c>
      <c r="G917" t="str" cm="1">
        <f t="array" ref="G917">_xlfn.TEXTJOIN(", ", TRUE, IF(ISNUMBER(SEARCH(Index!$A$8:$A$22, Articles_collection_modified!A917)), Index!$A$8:$A$22, ""))</f>
        <v>aviation &amp; space</v>
      </c>
      <c r="H917" t="str" cm="1">
        <f t="array" ref="H917">IFERROR(INDEX(Index!$A$8:$A$22, MATCH(TRUE, ISNUMBER(SEARCH(Index!$A$8:$A$22, Articles_collection_modified!A917)), 0)), "")</f>
        <v>aviation &amp; space</v>
      </c>
      <c r="I917" t="str" cm="1">
        <f t="array" ref="I917">IFERROR(INDEX(Index!$A$3:$A$5, MATCH(TRUE, ISNUMBER(SEARCH(Index!$A$3:$A$5, Articles_collection_modified!A917)), 0)), "")</f>
        <v>SEEP</v>
      </c>
      <c r="J917" t="str" cm="1">
        <f t="array" ref="J917">IFERROR(INDEX(Index!$A$25:$A$69, MATCH(TRUE, ISNUMBER(SEARCH(Index!$A$25:$A$69, Articles_collection_modified!A917)), 0)), "")</f>
        <v>market development</v>
      </c>
      <c r="K917" t="str" cm="1">
        <f t="array" ref="K917">IFERROR(INDEX(Index!$C$3:$C$5, MATCH(TRUE, ISNUMBER(SEARCH(Index!$C$3:$C$5, Articles_collection_modified!A917)), 0)), "")</f>
        <v>H3</v>
      </c>
      <c r="L917" t="str" cm="1">
        <f t="array" ref="L917">_xlfn.TEXTJOIN(", ", TRUE, IF(ISNUMBER(SEARCH(Index!$C$8:$C$58, Articles_collection_modified!A917)), Index!$C$8:$C$58, ""))</f>
        <v>NB-1, NB-10</v>
      </c>
      <c r="M917" t="str" cm="1">
        <f t="array" ref="M917">_xlfn.TEXTJOIN(", ", TRUE, IFERROR(VLOOKUP(_xlfn.TEXTSPLIT(L917, ", "), Index!$C$8:$D$58, 2, FALSE), ""))</f>
        <v>Digital Platforms &amp; Marketplaces, Air &amp; Space</v>
      </c>
      <c r="N917" t="str" cm="1">
        <f t="array" ref="N917">_xlfn.TEXTJOIN(", ", TRUE, _xlfn.UNIQUE(_xlfn.FILTERXML("&lt;t&gt;&lt;s&gt;" &amp; SUBSTITUTE(_xlfn.TEXTJOIN(", ", TRUE, _xlfn.UNIQUE(_xlfn._xlws.FILTER(IFERROR(VLOOKUP(LEFT(_xlfn.TEXTSPLIT(L917, ", "), FIND("-", _xlfn.TEXTSPLIT(L917, ", ")) - 1), Index!$F$8:$G$13, 2, FALSE), ""), IFERROR(VLOOKUP(LEFT(_xlfn.TEXTSPLIT(L917, ", "), FIND("-", _xlfn.TEXTSPLIT(L917, ", ")) - 1), Index!$F$8:$G$13, 2, FALSE), "") &lt;&gt; ""))), ", ", "&lt;/s&gt;&lt;s&gt;") &amp; "&lt;/s&gt;&lt;/t&gt;", "//s[normalize-space()]")))</f>
        <v>New Business</v>
      </c>
      <c r="O917" t="str" cm="1">
        <f t="array" ref="O917">IFERROR(INDEX(Index!$C$8:$C$58, MATCH(TRUE, ISNUMBER(SEARCH(Index!$C$8:$C$58, Articles_collection_modified!A917)), 0)), "")</f>
        <v>NB-1</v>
      </c>
      <c r="P917" t="str">
        <f>IFERROR(VLOOKUP(LEFT(O917, FIND("-", O917)-1), Index!$F$8:$G$13, 2, FALSE), "Not Found")</f>
        <v>New Business</v>
      </c>
      <c r="Q917" t="str">
        <f>IFERROR(VLOOKUP(O917, Index!$C$8:$D$58, 2, FALSE), "Not Found")</f>
        <v>Digital Platforms &amp; Marketplaces</v>
      </c>
    </row>
    <row r="918" spans="1:17" x14ac:dyDescent="0.3">
      <c r="A918" t="str">
        <f>LEFT(Articles_collection_modified!A918, FIND(",", Articles_collection_modified!A918) - 1)</f>
        <v>Case Construction Equipment introduces limited edition backhoe loader | Industrial Vehicle Technology International</v>
      </c>
      <c r="B918" t="str">
        <f>MID(Articles_collection_modified!A918, FIND(",", Articles_collection_modified!A918) + 1, FIND(",", Articles_collection_modified!A918, FIND(",", Articles_collection_modified!A918) + 1) - FIND(",", Articles_collection_modified!A918) - 1)</f>
        <v>https://www.ivtinternational.com/news/case-construction-equipment-introduces-limited-edition-backhoe-loader.html?utm_campaign=11th%20December&amp;utm_content=READ%20MORE&amp;utm_term=https%3A%2F%2Fwww.ivtinternational.com%2Fnews%2Fcase-construction-equipment-introduces-limited-edition-backhoe-loader.html&amp;utm_medium=email&amp;utm_source=Industrial%20Vehicle%20Technology</v>
      </c>
      <c r="C918" t="str">
        <f>IF(ISNUMBER(FIND(", vol",Articles_collection_modified!A918)), MID(Articles_collection_modified!A918, FIND(", vol", Articles_collection_modified!A918) + 5, FIND(",", Articles_collection_modified!A918, FIND(", vol", Articles_collection_modified!A918) + 5) - FIND(", vol", Articles_collection_modified!A918) - 5), MID(Articles_collection_modified!A918, FIND(",vol", Articles_collection_modified!A918) + 4, FIND(",", Articles_collection_modified!A918, FIND(",vol", Articles_collection_modified!A918) + 4) - FIND(",vol",Articles_collection_modified!A918) - 4))</f>
        <v>6</v>
      </c>
      <c r="D918" t="str">
        <f>IF(ISNUMBER(FIND(", 20", Articles_collection_modified!A918)), MID(Articles_collection_modified!A918, FIND(", 20", Articles_collection_modified!A918) + 2, FIND(",", Articles_collection_modified!A918, FIND(", 20", Articles_collection_modified!A918) + 2) - FIND(", 20", Articles_collection_modified!A918) - 2), MID(Articles_collection_modified!A918, FIND(",20", Articles_collection_modified!A918) + 1, FIND(",", Articles_collection_modified!A918, FIND(",20", Articles_collection_modified!A918) + 1) - FIND(",20", Articles_collection_modified!A918) - 1))</f>
        <v>2024-w50</v>
      </c>
      <c r="E918" t="str">
        <f t="shared" si="28"/>
        <v>2024</v>
      </c>
      <c r="F918" t="str">
        <f t="shared" si="29"/>
        <v>50</v>
      </c>
      <c r="G918" t="str" cm="1">
        <f t="array" ref="G918">_xlfn.TEXTJOIN(", ", TRUE, IF(ISNUMBER(SEARCH(Index!$A$8:$A$22, Articles_collection_modified!A918)), Index!$A$8:$A$22, ""))</f>
        <v>Mobile</v>
      </c>
      <c r="H918" t="str" cm="1">
        <f t="array" ref="H918">IFERROR(INDEX(Index!$A$8:$A$22, MATCH(TRUE, ISNUMBER(SEARCH(Index!$A$8:$A$22, Articles_collection_modified!A918)), 0)), "")</f>
        <v>Mobile</v>
      </c>
      <c r="I918" t="str" cm="1">
        <f t="array" ref="I918">IFERROR(INDEX(Index!$A$3:$A$5, MATCH(TRUE, ISNUMBER(SEARCH(Index!$A$3:$A$5, Articles_collection_modified!A918)), 0)), "")</f>
        <v>product release</v>
      </c>
      <c r="J918" t="str" cm="1">
        <f t="array" ref="J918">IFERROR(INDEX(Index!$A$25:$A$69, MATCH(TRUE, ISNUMBER(SEARCH(Index!$A$25:$A$69, Articles_collection_modified!A918)), 0)), "")</f>
        <v>System</v>
      </c>
      <c r="K918" t="str" cm="1">
        <f t="array" ref="K918">IFERROR(INDEX(Index!$C$3:$C$5, MATCH(TRUE, ISNUMBER(SEARCH(Index!$C$3:$C$5, Articles_collection_modified!A918)), 0)), "")</f>
        <v>H1</v>
      </c>
      <c r="L918" t="str" cm="1">
        <f t="array" ref="L918">_xlfn.TEXTJOIN(", ", TRUE, IF(ISNUMBER(SEARCH(Index!$C$8:$C$58, Articles_collection_modified!A918)), Index!$C$8:$C$58, ""))</f>
        <v>HA-1</v>
      </c>
      <c r="M918" t="str" cm="1">
        <f t="array" ref="M918">_xlfn.TEXTJOIN(", ", TRUE, IFERROR(VLOOKUP(_xlfn.TEXTSPLIT(L918, ", "), Index!$C$8:$D$58, 2, FALSE), ""))</f>
        <v>Green &amp; Connected Construction site</v>
      </c>
      <c r="N918" t="str" cm="1">
        <f t="array" ref="N918">_xlfn.TEXTJOIN(", ", TRUE, _xlfn.UNIQUE(_xlfn.FILTERXML("&lt;t&gt;&lt;s&gt;" &amp; SUBSTITUTE(_xlfn.TEXTJOIN(", ", TRUE, _xlfn.UNIQUE(_xlfn._xlws.FILTER(IFERROR(VLOOKUP(LEFT(_xlfn.TEXTSPLIT(L918, ", "), FIND("-", _xlfn.TEXTSPLIT(L918, ", ")) - 1), Index!$F$8:$G$13, 2, FALSE), ""), IFERROR(VLOOKUP(LEFT(_xlfn.TEXTSPLIT(L918, ", "), FIND("-", _xlfn.TEXTSPLIT(L918, ", ")) - 1), Index!$F$8:$G$13, 2, FALSE), "") &lt;&gt; ""))), ", ", "&lt;/s&gt;&lt;s&gt;") &amp; "&lt;/s&gt;&lt;/t&gt;", "//s[normalize-space()]")))</f>
        <v>Hydraulic Applications Ecosystem</v>
      </c>
      <c r="O918" t="str" cm="1">
        <f t="array" ref="O918">IFERROR(INDEX(Index!$C$8:$C$58, MATCH(TRUE, ISNUMBER(SEARCH(Index!$C$8:$C$58, Articles_collection_modified!A918)), 0)), "")</f>
        <v>HA-1</v>
      </c>
      <c r="P918" t="str">
        <f>IFERROR(VLOOKUP(LEFT(O918, FIND("-", O918)-1), Index!$F$8:$G$13, 2, FALSE), "Not Found")</f>
        <v>Hydraulic Applications Ecosystem</v>
      </c>
      <c r="Q918" t="str">
        <f>IFERROR(VLOOKUP(O918, Index!$C$8:$D$58, 2, FALSE), "Not Found")</f>
        <v>Green &amp; Connected Construction site</v>
      </c>
    </row>
    <row r="919" spans="1:17" x14ac:dyDescent="0.3">
      <c r="A919" t="str">
        <f>LEFT(Articles_collection_modified!A919, FIND(",", Articles_collection_modified!A919) - 1)</f>
        <v>Molabo introduces ISCAD motor technology for off-highway applications | Industrial Vehicle Technology International</v>
      </c>
      <c r="B919" t="str">
        <f>MID(Articles_collection_modified!A919, FIND(",", Articles_collection_modified!A919) + 1, FIND(",", Articles_collection_modified!A919, FIND(",", Articles_collection_modified!A919) + 1) - FIND(",", Articles_collection_modified!A919) - 1)</f>
        <v>https://www.ivtinternational.com/news/powertrain/molabo-introduces-iscad-motor-technology-for-off-highway-applications.html</v>
      </c>
      <c r="C919" t="str">
        <f>IF(ISNUMBER(FIND(", vol",Articles_collection_modified!A919)), MID(Articles_collection_modified!A919, FIND(", vol", Articles_collection_modified!A919) + 5, FIND(",", Articles_collection_modified!A919, FIND(", vol", Articles_collection_modified!A919) + 5) - FIND(", vol", Articles_collection_modified!A919) - 5), MID(Articles_collection_modified!A919, FIND(",vol", Articles_collection_modified!A919) + 4, FIND(",", Articles_collection_modified!A919, FIND(",vol", Articles_collection_modified!A919) + 4) - FIND(",vol",Articles_collection_modified!A919) - 4))</f>
        <v>6</v>
      </c>
      <c r="D919" t="str">
        <f>IF(ISNUMBER(FIND(", 20", Articles_collection_modified!A919)), MID(Articles_collection_modified!A919, FIND(", 20", Articles_collection_modified!A919) + 2, FIND(",", Articles_collection_modified!A919, FIND(", 20", Articles_collection_modified!A919) + 2) - FIND(", 20", Articles_collection_modified!A919) - 2), MID(Articles_collection_modified!A919, FIND(",20", Articles_collection_modified!A919) + 1, FIND(",", Articles_collection_modified!A919, FIND(",20", Articles_collection_modified!A919) + 1) - FIND(",20", Articles_collection_modified!A919) - 1))</f>
        <v>2024-w50</v>
      </c>
      <c r="E919" t="str">
        <f t="shared" si="28"/>
        <v>2024</v>
      </c>
      <c r="F919" t="str">
        <f t="shared" si="29"/>
        <v>50</v>
      </c>
      <c r="G919" t="str" cm="1">
        <f t="array" ref="G919">_xlfn.TEXTJOIN(", ", TRUE, IF(ISNUMBER(SEARCH(Index!$A$8:$A$22, Articles_collection_modified!A919)), Index!$A$8:$A$22, ""))</f>
        <v>Electrification, Mobile</v>
      </c>
      <c r="H919" t="str" cm="1">
        <f t="array" ref="H919">IFERROR(INDEX(Index!$A$8:$A$22, MATCH(TRUE, ISNUMBER(SEARCH(Index!$A$8:$A$22, Articles_collection_modified!A919)), 0)), "")</f>
        <v>Electrification</v>
      </c>
      <c r="I919" t="str" cm="1">
        <f t="array" ref="I919">IFERROR(INDEX(Index!$A$3:$A$5, MATCH(TRUE, ISNUMBER(SEARCH(Index!$A$3:$A$5, Articles_collection_modified!A919)), 0)), "")</f>
        <v>product release</v>
      </c>
      <c r="J919" t="str" cm="1">
        <f t="array" ref="J919">IFERROR(INDEX(Index!$A$25:$A$69, MATCH(TRUE, ISNUMBER(SEARCH(Index!$A$25:$A$69, Articles_collection_modified!A919)), 0)), "")</f>
        <v>Motor</v>
      </c>
      <c r="K919" t="str" cm="1">
        <f t="array" ref="K919">IFERROR(INDEX(Index!$C$3:$C$5, MATCH(TRUE, ISNUMBER(SEARCH(Index!$C$3:$C$5, Articles_collection_modified!A919)), 0)), "")</f>
        <v>H2</v>
      </c>
      <c r="L919" t="str" cm="1">
        <f t="array" ref="L919">_xlfn.TEXTJOIN(", ", TRUE, IF(ISNUMBER(SEARCH(Index!$C$8:$C$58, Articles_collection_modified!A919)), Index!$C$8:$C$58, ""))</f>
        <v>ES-2, HA-3</v>
      </c>
      <c r="M919" t="str" cm="1">
        <f t="array" ref="M919">_xlfn.TEXTJOIN(", ", TRUE, IFERROR(VLOOKUP(_xlfn.TEXTSPLIT(L919, ", "), Index!$C$8:$D$58, 2, FALSE), ""))</f>
        <v>Enhanced Emission Policy, Smart Farming</v>
      </c>
      <c r="N919" t="str" cm="1">
        <f t="array" ref="N919">_xlfn.TEXTJOIN(", ", TRUE, _xlfn.UNIQUE(_xlfn.FILTERXML("&lt;t&gt;&lt;s&gt;" &amp; SUBSTITUTE(_xlfn.TEXTJOIN(", ", TRUE, _xlfn.UNIQUE(_xlfn._xlws.FILTER(IFERROR(VLOOKUP(LEFT(_xlfn.TEXTSPLIT(L919, ", "), FIND("-", _xlfn.TEXTSPLIT(L919, ", ")) - 1), Index!$F$8:$G$13, 2, FALSE), ""), IFERROR(VLOOKUP(LEFT(_xlfn.TEXTSPLIT(L919, ", "), FIND("-", _xlfn.TEXTSPLIT(L919, ", ")) - 1), Index!$F$8:$G$13, 2, FALSE), "") &lt;&gt; ""))), ", ", "&lt;/s&gt;&lt;s&gt;") &amp; "&lt;/s&gt;&lt;/t&gt;", "//s[normalize-space()]")))</f>
        <v>Ecological Sustainability, Hydraulic Applications Ecosystem</v>
      </c>
      <c r="O919" t="str" cm="1">
        <f t="array" ref="O919">IFERROR(INDEX(Index!$C$8:$C$58, MATCH(TRUE, ISNUMBER(SEARCH(Index!$C$8:$C$58, Articles_collection_modified!A919)), 0)), "")</f>
        <v>ES-2</v>
      </c>
      <c r="P919" t="str">
        <f>IFERROR(VLOOKUP(LEFT(O919, FIND("-", O919)-1), Index!$F$8:$G$13, 2, FALSE), "Not Found")</f>
        <v>Ecological Sustainability</v>
      </c>
      <c r="Q919" t="str">
        <f>IFERROR(VLOOKUP(O919, Index!$C$8:$D$58, 2, FALSE), "Not Found")</f>
        <v>Enhanced Emission Policy</v>
      </c>
    </row>
    <row r="920" spans="1:17" x14ac:dyDescent="0.3">
      <c r="A920" t="str">
        <f>LEFT(Articles_collection_modified!A920, FIND(",", Articles_collection_modified!A920) - 1)</f>
        <v>VDMA zieht negatives ResÃ¼mee fÃ¼r 2024</v>
      </c>
      <c r="B920" t="str">
        <f>MID(Articles_collection_modified!A920, FIND(",", Articles_collection_modified!A920) + 1, FIND(",", Articles_collection_modified!A920, FIND(",", Articles_collection_modified!A920) + 1) - FIND(",", Articles_collection_modified!A920) - 1)</f>
        <v>https://www.myfactory-magazin.de/vdma-zieht-negatives-resuemee-fuer-2024/</v>
      </c>
      <c r="C920" t="str">
        <f>IF(ISNUMBER(FIND(", vol",Articles_collection_modified!A920)), MID(Articles_collection_modified!A920, FIND(", vol", Articles_collection_modified!A920) + 5, FIND(",", Articles_collection_modified!A920, FIND(", vol", Articles_collection_modified!A920) + 5) - FIND(", vol", Articles_collection_modified!A920) - 5), MID(Articles_collection_modified!A920, FIND(",vol", Articles_collection_modified!A920) + 4, FIND(",", Articles_collection_modified!A920, FIND(",vol", Articles_collection_modified!A920) + 4) - FIND(",vol",Articles_collection_modified!A920) - 4))</f>
        <v>6</v>
      </c>
      <c r="D920" t="str">
        <f>IF(ISNUMBER(FIND(", 20", Articles_collection_modified!A920)), MID(Articles_collection_modified!A920, FIND(", 20", Articles_collection_modified!A920) + 2, FIND(",", Articles_collection_modified!A920, FIND(", 20", Articles_collection_modified!A920) + 2) - FIND(", 20", Articles_collection_modified!A920) - 2), MID(Articles_collection_modified!A920, FIND(",20", Articles_collection_modified!A920) + 1, FIND(",", Articles_collection_modified!A920, FIND(",20", Articles_collection_modified!A920) + 1) - FIND(",20", Articles_collection_modified!A920) - 1))</f>
        <v>2024-w50</v>
      </c>
      <c r="E920" t="str">
        <f t="shared" si="28"/>
        <v>2024</v>
      </c>
      <c r="F920" t="str">
        <f t="shared" si="29"/>
        <v>50</v>
      </c>
      <c r="G920" t="str" cm="1">
        <f t="array" ref="G920">_xlfn.TEXTJOIN(", ", TRUE, IF(ISNUMBER(SEARCH(Index!$A$8:$A$22, Articles_collection_modified!A920)), Index!$A$8:$A$22, ""))</f>
        <v>Hydraulics</v>
      </c>
      <c r="H920" t="str" cm="1">
        <f t="array" ref="H920">IFERROR(INDEX(Index!$A$8:$A$22, MATCH(TRUE, ISNUMBER(SEARCH(Index!$A$8:$A$22, Articles_collection_modified!A920)), 0)), "")</f>
        <v>Hydraulics</v>
      </c>
      <c r="I920" t="str" cm="1">
        <f t="array" ref="I920">IFERROR(INDEX(Index!$A$3:$A$5, MATCH(TRUE, ISNUMBER(SEARCH(Index!$A$3:$A$5, Articles_collection_modified!A920)), 0)), "")</f>
        <v>SEEP</v>
      </c>
      <c r="J920" t="str" cm="1">
        <f t="array" ref="J920">IFERROR(INDEX(Index!$A$25:$A$69, MATCH(TRUE, ISNUMBER(SEARCH(Index!$A$25:$A$69, Articles_collection_modified!A920)), 0)), "")</f>
        <v>market development</v>
      </c>
      <c r="K920" t="str" cm="1">
        <f t="array" ref="K920">IFERROR(INDEX(Index!$C$3:$C$5, MATCH(TRUE, ISNUMBER(SEARCH(Index!$C$3:$C$5, Articles_collection_modified!A920)), 0)), "")</f>
        <v>H1</v>
      </c>
      <c r="L920" t="str" cm="1">
        <f t="array" ref="L920">_xlfn.TEXTJOIN(", ", TRUE, IF(ISNUMBER(SEARCH(Index!$C$8:$C$58, Articles_collection_modified!A920)), Index!$C$8:$C$58, ""))</f>
        <v/>
      </c>
      <c r="M920" t="str" cm="1">
        <f t="array" ref="M920">_xlfn.TEXTJOIN(", ", TRUE, IFERROR(VLOOKUP(_xlfn.TEXTSPLIT(L920, ", "), Index!$C$8:$D$58, 2, FALSE), ""))</f>
        <v/>
      </c>
      <c r="N920" t="e" cm="1" vm="1">
        <f t="array" ref="N920">_xlfn.TEXTJOIN(", ", TRUE, _xlfn.UNIQUE(_xlfn.FILTERXML("&lt;t&gt;&lt;s&gt;" &amp; SUBSTITUTE(_xlfn.TEXTJOIN(", ", TRUE, _xlfn.UNIQUE(_xlfn._xlws.FILTER(IFERROR(VLOOKUP(LEFT(_xlfn.TEXTSPLIT(L920, ", "), FIND("-", _xlfn.TEXTSPLIT(L920, ", ")) - 1), Index!$F$8:$G$13, 2, FALSE), ""), IFERROR(VLOOKUP(LEFT(_xlfn.TEXTSPLIT(L920, ", "), FIND("-", _xlfn.TEXTSPLIT(L920, ", ")) - 1), Index!$F$8:$G$13, 2, FALSE), "") &lt;&gt; ""))), ", ", "&lt;/s&gt;&lt;s&gt;") &amp; "&lt;/s&gt;&lt;/t&gt;", "//s[normalize-space()]")))</f>
        <v>#VALUE!</v>
      </c>
      <c r="O920" t="str" cm="1">
        <f t="array" ref="O920">IFERROR(INDEX(Index!$C$8:$C$58, MATCH(TRUE, ISNUMBER(SEARCH(Index!$C$8:$C$58, Articles_collection_modified!A920)), 0)), "")</f>
        <v/>
      </c>
      <c r="P920" t="str">
        <f>IFERROR(VLOOKUP(LEFT(O920, FIND("-", O920)-1), Index!$F$8:$G$13, 2, FALSE), "Not Found")</f>
        <v>Not Found</v>
      </c>
      <c r="Q920" t="str">
        <f>IFERROR(VLOOKUP(O920, Index!$C$8:$D$58, 2, FALSE), "Not Found")</f>
        <v>Not Found</v>
      </c>
    </row>
    <row r="921" spans="1:17" x14ac:dyDescent="0.3">
      <c r="A921" t="str">
        <f>LEFT(Articles_collection_modified!A921, FIND(",", Articles_collection_modified!A921) - 1)</f>
        <v>Advances in battery technology can make it attractive compared to hydrogen</v>
      </c>
      <c r="B921" t="str">
        <f>MID(Articles_collection_modified!A921, FIND(",", Articles_collection_modified!A921) + 1, FIND(",", Articles_collection_modified!A921, FIND(",", Articles_collection_modified!A921) + 1) - FIND(",", Articles_collection_modified!A921) - 1)</f>
        <v>https://www.powerprogress.com/news/advances-in-battery-technology-make-it-/8047754.article</v>
      </c>
      <c r="C921" t="str">
        <f>IF(ISNUMBER(FIND(", vol",Articles_collection_modified!A921)), MID(Articles_collection_modified!A921, FIND(", vol", Articles_collection_modified!A921) + 5, FIND(",", Articles_collection_modified!A921, FIND(", vol", Articles_collection_modified!A921) + 5) - FIND(", vol", Articles_collection_modified!A921) - 5), MID(Articles_collection_modified!A921, FIND(",vol", Articles_collection_modified!A921) + 4, FIND(",", Articles_collection_modified!A921, FIND(",vol", Articles_collection_modified!A921) + 4) - FIND(",vol",Articles_collection_modified!A921) - 4))</f>
        <v>6</v>
      </c>
      <c r="D921" t="str">
        <f>IF(ISNUMBER(FIND(", 20", Articles_collection_modified!A921)), MID(Articles_collection_modified!A921, FIND(", 20", Articles_collection_modified!A921) + 2, FIND(",", Articles_collection_modified!A921, FIND(", 20", Articles_collection_modified!A921) + 2) - FIND(", 20", Articles_collection_modified!A921) - 2), MID(Articles_collection_modified!A921, FIND(",20", Articles_collection_modified!A921) + 1, FIND(",", Articles_collection_modified!A921, FIND(",20", Articles_collection_modified!A921) + 1) - FIND(",20", Articles_collection_modified!A921) - 1))</f>
        <v>2024-w49</v>
      </c>
      <c r="E921" t="str">
        <f t="shared" ref="E921:E984" si="30">LEFT(D921, 4)</f>
        <v>2024</v>
      </c>
      <c r="F921" t="str">
        <f t="shared" ref="F921:F984" si="31">MID(D921, FIND("w", D921) + 1, LEN(D921) - FIND("w", D921))</f>
        <v>49</v>
      </c>
      <c r="G921" t="str" cm="1">
        <f t="array" ref="G921">_xlfn.TEXTJOIN(", ", TRUE, IF(ISNUMBER(SEARCH(Index!$A$8:$A$22, Articles_collection_modified!A921)), Index!$A$8:$A$22, ""))</f>
        <v>Battery</v>
      </c>
      <c r="H921" t="str" cm="1">
        <f t="array" ref="H921">IFERROR(INDEX(Index!$A$8:$A$22, MATCH(TRUE, ISNUMBER(SEARCH(Index!$A$8:$A$22, Articles_collection_modified!A921)), 0)), "")</f>
        <v>Battery</v>
      </c>
      <c r="I921" t="str" cm="1">
        <f t="array" ref="I921">IFERROR(INDEX(Index!$A$3:$A$5, MATCH(TRUE, ISNUMBER(SEARCH(Index!$A$3:$A$5, Articles_collection_modified!A921)), 0)), "")</f>
        <v>Technology</v>
      </c>
      <c r="J921" t="str" cm="1">
        <f t="array" ref="J921">IFERROR(INDEX(Index!$A$25:$A$69, MATCH(TRUE, ISNUMBER(SEARCH(Index!$A$25:$A$69, Articles_collection_modified!A921)), 0)), "")</f>
        <v>Materials</v>
      </c>
      <c r="K921" t="str" cm="1">
        <f t="array" ref="K921">IFERROR(INDEX(Index!$C$3:$C$5, MATCH(TRUE, ISNUMBER(SEARCH(Index!$C$3:$C$5, Articles_collection_modified!A921)), 0)), "")</f>
        <v>H2</v>
      </c>
      <c r="L921" t="str" cm="1">
        <f t="array" ref="L921">_xlfn.TEXTJOIN(", ", TRUE, IF(ISNUMBER(SEARCH(Index!$C$8:$C$58, Articles_collection_modified!A921)), Index!$C$8:$C$58, ""))</f>
        <v>ES-2</v>
      </c>
      <c r="M921" t="str" cm="1">
        <f t="array" ref="M921">_xlfn.TEXTJOIN(", ", TRUE, IFERROR(VLOOKUP(_xlfn.TEXTSPLIT(L921, ", "), Index!$C$8:$D$58, 2, FALSE), ""))</f>
        <v>Enhanced Emission Policy</v>
      </c>
      <c r="N921" t="str" cm="1">
        <f t="array" ref="N921">_xlfn.TEXTJOIN(", ", TRUE, _xlfn.UNIQUE(_xlfn.FILTERXML("&lt;t&gt;&lt;s&gt;" &amp; SUBSTITUTE(_xlfn.TEXTJOIN(", ", TRUE, _xlfn.UNIQUE(_xlfn._xlws.FILTER(IFERROR(VLOOKUP(LEFT(_xlfn.TEXTSPLIT(L921, ", "), FIND("-", _xlfn.TEXTSPLIT(L921, ", ")) - 1), Index!$F$8:$G$13, 2, FALSE), ""), IFERROR(VLOOKUP(LEFT(_xlfn.TEXTSPLIT(L921, ", "), FIND("-", _xlfn.TEXTSPLIT(L921, ", ")) - 1), Index!$F$8:$G$13, 2, FALSE), "") &lt;&gt; ""))), ", ", "&lt;/s&gt;&lt;s&gt;") &amp; "&lt;/s&gt;&lt;/t&gt;", "//s[normalize-space()]")))</f>
        <v>Ecological Sustainability</v>
      </c>
      <c r="O921" t="str" cm="1">
        <f t="array" ref="O921">IFERROR(INDEX(Index!$C$8:$C$58, MATCH(TRUE, ISNUMBER(SEARCH(Index!$C$8:$C$58, Articles_collection_modified!A921)), 0)), "")</f>
        <v>ES-2</v>
      </c>
      <c r="P921" t="str">
        <f>IFERROR(VLOOKUP(LEFT(O921, FIND("-", O921)-1), Index!$F$8:$G$13, 2, FALSE), "Not Found")</f>
        <v>Ecological Sustainability</v>
      </c>
      <c r="Q921" t="str">
        <f>IFERROR(VLOOKUP(O921, Index!$C$8:$D$58, 2, FALSE), "Not Found")</f>
        <v>Enhanced Emission Policy</v>
      </c>
    </row>
    <row r="922" spans="1:17" x14ac:dyDescent="0.3">
      <c r="A922" t="str">
        <f>LEFT(Articles_collection_modified!A922, FIND(",", Articles_collection_modified!A922) - 1)</f>
        <v>Fluid Power Industry Growth Trend - Fluid Power Journal</v>
      </c>
      <c r="B922" t="str">
        <f>MID(Articles_collection_modified!A922, FIND(",", Articles_collection_modified!A922) + 1, FIND(",", Articles_collection_modified!A922, FIND(",", Articles_collection_modified!A922) + 1) - FIND(",", Articles_collection_modified!A922) - 1)</f>
        <v>https://fluidpowerjournal.com/fluid-power-industry-growth-trend-10</v>
      </c>
      <c r="C922" t="str">
        <f>IF(ISNUMBER(FIND(", vol",Articles_collection_modified!A922)), MID(Articles_collection_modified!A922, FIND(", vol", Articles_collection_modified!A922) + 5, FIND(",", Articles_collection_modified!A922, FIND(", vol", Articles_collection_modified!A922) + 5) - FIND(", vol", Articles_collection_modified!A922) - 5), MID(Articles_collection_modified!A922, FIND(",vol", Articles_collection_modified!A922) + 4, FIND(",", Articles_collection_modified!A922, FIND(",vol", Articles_collection_modified!A922) + 4) - FIND(",vol",Articles_collection_modified!A922) - 4))</f>
        <v>6</v>
      </c>
      <c r="D922" t="str">
        <f>IF(ISNUMBER(FIND(", 20", Articles_collection_modified!A922)), MID(Articles_collection_modified!A922, FIND(", 20", Articles_collection_modified!A922) + 2, FIND(",", Articles_collection_modified!A922, FIND(", 20", Articles_collection_modified!A922) + 2) - FIND(", 20", Articles_collection_modified!A922) - 2), MID(Articles_collection_modified!A922, FIND(",20", Articles_collection_modified!A922) + 1, FIND(",", Articles_collection_modified!A922, FIND(",20", Articles_collection_modified!A922) + 1) - FIND(",20", Articles_collection_modified!A922) - 1))</f>
        <v>2024-w50</v>
      </c>
      <c r="E922" t="str">
        <f t="shared" si="30"/>
        <v>2024</v>
      </c>
      <c r="F922" t="str">
        <f t="shared" si="31"/>
        <v>50</v>
      </c>
      <c r="G922" t="str" cm="1">
        <f t="array" ref="G922">_xlfn.TEXTJOIN(", ", TRUE, IF(ISNUMBER(SEARCH(Index!$A$8:$A$22, Articles_collection_modified!A922)), Index!$A$8:$A$22, ""))</f>
        <v>Hydraulics</v>
      </c>
      <c r="H922" t="str" cm="1">
        <f t="array" ref="H922">IFERROR(INDEX(Index!$A$8:$A$22, MATCH(TRUE, ISNUMBER(SEARCH(Index!$A$8:$A$22, Articles_collection_modified!A922)), 0)), "")</f>
        <v>Hydraulics</v>
      </c>
      <c r="I922" t="str" cm="1">
        <f t="array" ref="I922">IFERROR(INDEX(Index!$A$3:$A$5, MATCH(TRUE, ISNUMBER(SEARCH(Index!$A$3:$A$5, Articles_collection_modified!A922)), 0)), "")</f>
        <v>SEEP</v>
      </c>
      <c r="J922" t="str" cm="1">
        <f t="array" ref="J922">IFERROR(INDEX(Index!$A$25:$A$69, MATCH(TRUE, ISNUMBER(SEARCH(Index!$A$25:$A$69, Articles_collection_modified!A922)), 0)), "")</f>
        <v>market development</v>
      </c>
      <c r="K922" t="str" cm="1">
        <f t="array" ref="K922">IFERROR(INDEX(Index!$C$3:$C$5, MATCH(TRUE, ISNUMBER(SEARCH(Index!$C$3:$C$5, Articles_collection_modified!A922)), 0)), "")</f>
        <v>H1</v>
      </c>
      <c r="L922" t="str" cm="1">
        <f t="array" ref="L922">_xlfn.TEXTJOIN(", ", TRUE, IF(ISNUMBER(SEARCH(Index!$C$8:$C$58, Articles_collection_modified!A922)), Index!$C$8:$C$58, ""))</f>
        <v/>
      </c>
      <c r="M922" t="str" cm="1">
        <f t="array" ref="M922">_xlfn.TEXTJOIN(", ", TRUE, IFERROR(VLOOKUP(_xlfn.TEXTSPLIT(L922, ", "), Index!$C$8:$D$58, 2, FALSE), ""))</f>
        <v/>
      </c>
      <c r="N922" t="e" cm="1" vm="1">
        <f t="array" ref="N922">_xlfn.TEXTJOIN(", ", TRUE, _xlfn.UNIQUE(_xlfn.FILTERXML("&lt;t&gt;&lt;s&gt;" &amp; SUBSTITUTE(_xlfn.TEXTJOIN(", ", TRUE, _xlfn.UNIQUE(_xlfn._xlws.FILTER(IFERROR(VLOOKUP(LEFT(_xlfn.TEXTSPLIT(L922, ", "), FIND("-", _xlfn.TEXTSPLIT(L922, ", ")) - 1), Index!$F$8:$G$13, 2, FALSE), ""), IFERROR(VLOOKUP(LEFT(_xlfn.TEXTSPLIT(L922, ", "), FIND("-", _xlfn.TEXTSPLIT(L922, ", ")) - 1), Index!$F$8:$G$13, 2, FALSE), "") &lt;&gt; ""))), ", ", "&lt;/s&gt;&lt;s&gt;") &amp; "&lt;/s&gt;&lt;/t&gt;", "//s[normalize-space()]")))</f>
        <v>#VALUE!</v>
      </c>
      <c r="O922" t="str" cm="1">
        <f t="array" ref="O922">IFERROR(INDEX(Index!$C$8:$C$58, MATCH(TRUE, ISNUMBER(SEARCH(Index!$C$8:$C$58, Articles_collection_modified!A922)), 0)), "")</f>
        <v/>
      </c>
      <c r="P922" t="str">
        <f>IFERROR(VLOOKUP(LEFT(O922, FIND("-", O922)-1), Index!$F$8:$G$13, 2, FALSE), "Not Found")</f>
        <v>Not Found</v>
      </c>
      <c r="Q922" t="str">
        <f>IFERROR(VLOOKUP(O922, Index!$C$8:$D$58, 2, FALSE), "Not Found")</f>
        <v>Not Found</v>
      </c>
    </row>
    <row r="923" spans="1:17" x14ac:dyDescent="0.3">
      <c r="A923" t="str">
        <f>LEFT(Articles_collection_modified!A923, FIND(",", Articles_collection_modified!A923) - 1)</f>
        <v>Brittany Ferries to launch hybrid ferry in the English Channel - electrive.com</v>
      </c>
      <c r="B923" t="str">
        <f>MID(Articles_collection_modified!A923, FIND(",", Articles_collection_modified!A923) + 1, FIND(",", Articles_collection_modified!A923, FIND(",", Articles_collection_modified!A923) + 1) - FIND(",", Articles_collection_modified!A923) - 1)</f>
        <v>https://www.electrive.com/2024/12/09/brittany-ferries-to-launch-hybrid-ferry-in-the-english-channel</v>
      </c>
      <c r="C923" t="str">
        <f>IF(ISNUMBER(FIND(", vol",Articles_collection_modified!A923)), MID(Articles_collection_modified!A923, FIND(", vol", Articles_collection_modified!A923) + 5, FIND(",", Articles_collection_modified!A923, FIND(", vol", Articles_collection_modified!A923) + 5) - FIND(", vol", Articles_collection_modified!A923) - 5), MID(Articles_collection_modified!A923, FIND(",vol", Articles_collection_modified!A923) + 4, FIND(",", Articles_collection_modified!A923, FIND(",vol", Articles_collection_modified!A923) + 4) - FIND(",vol",Articles_collection_modified!A923) - 4))</f>
        <v>6</v>
      </c>
      <c r="D923" t="str">
        <f>IF(ISNUMBER(FIND(", 20", Articles_collection_modified!A923)), MID(Articles_collection_modified!A923, FIND(", 20", Articles_collection_modified!A923) + 2, FIND(",", Articles_collection_modified!A923, FIND(", 20", Articles_collection_modified!A923) + 2) - FIND(", 20", Articles_collection_modified!A923) - 2), MID(Articles_collection_modified!A923, FIND(",20", Articles_collection_modified!A923) + 1, FIND(",", Articles_collection_modified!A923, FIND(",20", Articles_collection_modified!A923) + 1) - FIND(",20", Articles_collection_modified!A923) - 1))</f>
        <v>2024-w50</v>
      </c>
      <c r="E923" t="str">
        <f t="shared" si="30"/>
        <v>2024</v>
      </c>
      <c r="F923" t="str">
        <f t="shared" si="31"/>
        <v>50</v>
      </c>
      <c r="G923" t="str" cm="1">
        <f t="array" ref="G923">_xlfn.TEXTJOIN(", ", TRUE, IF(ISNUMBER(SEARCH(Index!$A$8:$A$22, Articles_collection_modified!A923)), Index!$A$8:$A$22, ""))</f>
        <v>Maritime</v>
      </c>
      <c r="H923" t="str" cm="1">
        <f t="array" ref="H923">IFERROR(INDEX(Index!$A$8:$A$22, MATCH(TRUE, ISNUMBER(SEARCH(Index!$A$8:$A$22, Articles_collection_modified!A923)), 0)), "")</f>
        <v>Maritime</v>
      </c>
      <c r="I923" t="str" cm="1">
        <f t="array" ref="I923">IFERROR(INDEX(Index!$A$3:$A$5, MATCH(TRUE, ISNUMBER(SEARCH(Index!$A$3:$A$5, Articles_collection_modified!A923)), 0)), "")</f>
        <v>SEEP</v>
      </c>
      <c r="J923" t="str" cm="1">
        <f t="array" ref="J923">IFERROR(INDEX(Index!$A$25:$A$69, MATCH(TRUE, ISNUMBER(SEARCH(Index!$A$25:$A$69, Articles_collection_modified!A923)), 0)), "")</f>
        <v>market development</v>
      </c>
      <c r="K923" t="str" cm="1">
        <f t="array" ref="K923">IFERROR(INDEX(Index!$C$3:$C$5, MATCH(TRUE, ISNUMBER(SEARCH(Index!$C$3:$C$5, Articles_collection_modified!A923)), 0)), "")</f>
        <v>H1</v>
      </c>
      <c r="L923" t="str" cm="1">
        <f t="array" ref="L923">_xlfn.TEXTJOIN(", ", TRUE, IF(ISNUMBER(SEARCH(Index!$C$8:$C$58, Articles_collection_modified!A923)), Index!$C$8:$C$58, ""))</f>
        <v>ES-2, NB-8</v>
      </c>
      <c r="M923" t="str" cm="1">
        <f t="array" ref="M923">_xlfn.TEXTJOIN(", ", TRUE, IFERROR(VLOOKUP(_xlfn.TEXTSPLIT(L923, ", "), Index!$C$8:$D$58, 2, FALSE), ""))</f>
        <v>Enhanced Emission Policy, Sustainaible Maritime Applications</v>
      </c>
      <c r="N923" t="str" cm="1">
        <f t="array" ref="N923">_xlfn.TEXTJOIN(", ", TRUE, _xlfn.UNIQUE(_xlfn.FILTERXML("&lt;t&gt;&lt;s&gt;" &amp; SUBSTITUTE(_xlfn.TEXTJOIN(", ", TRUE, _xlfn.UNIQUE(_xlfn._xlws.FILTER(IFERROR(VLOOKUP(LEFT(_xlfn.TEXTSPLIT(L923, ", "), FIND("-", _xlfn.TEXTSPLIT(L923, ", ")) - 1), Index!$F$8:$G$13, 2, FALSE), ""), IFERROR(VLOOKUP(LEFT(_xlfn.TEXTSPLIT(L923, ", "), FIND("-", _xlfn.TEXTSPLIT(L923, ", ")) - 1), Index!$F$8:$G$13, 2, FALSE), "") &lt;&gt; ""))), ", ", "&lt;/s&gt;&lt;s&gt;") &amp; "&lt;/s&gt;&lt;/t&gt;", "//s[normalize-space()]")))</f>
        <v>Ecological Sustainability, New Business</v>
      </c>
      <c r="O923" t="str" cm="1">
        <f t="array" ref="O923">IFERROR(INDEX(Index!$C$8:$C$58, MATCH(TRUE, ISNUMBER(SEARCH(Index!$C$8:$C$58, Articles_collection_modified!A923)), 0)), "")</f>
        <v>ES-2</v>
      </c>
      <c r="P923" t="str">
        <f>IFERROR(VLOOKUP(LEFT(O923, FIND("-", O923)-1), Index!$F$8:$G$13, 2, FALSE), "Not Found")</f>
        <v>Ecological Sustainability</v>
      </c>
      <c r="Q923" t="str">
        <f>IFERROR(VLOOKUP(O923, Index!$C$8:$D$58, 2, FALSE), "Not Found")</f>
        <v>Enhanced Emission Policy</v>
      </c>
    </row>
    <row r="924" spans="1:17" x14ac:dyDescent="0.3">
      <c r="A924" t="str">
        <f>LEFT(Articles_collection_modified!A924, FIND(",", Articles_collection_modified!A924) - 1)</f>
        <v>OPINION: â€œDespite small market share new battery technologies attract great attentionâ€ - Electric &amp; Hybrid Vehicle Technology International</v>
      </c>
      <c r="B924" t="str">
        <f>MID(Articles_collection_modified!A924, FIND(",", Articles_collection_modified!A924) + 1, FIND(",", Articles_collection_modified!A924, FIND(",", Articles_collection_modified!A924) + 1) - FIND(",", Articles_collection_modified!A924) - 1)</f>
        <v>https://www.electrichybridvehicletechnology.com/opinion/opinion-despite-small-market-share-new-battery-technologies-attract-great-attention.html</v>
      </c>
      <c r="C924" t="str">
        <f>IF(ISNUMBER(FIND(", vol",Articles_collection_modified!A924)), MID(Articles_collection_modified!A924, FIND(", vol", Articles_collection_modified!A924) + 5, FIND(",", Articles_collection_modified!A924, FIND(", vol", Articles_collection_modified!A924) + 5) - FIND(", vol", Articles_collection_modified!A924) - 5), MID(Articles_collection_modified!A924, FIND(",vol", Articles_collection_modified!A924) + 4, FIND(",", Articles_collection_modified!A924, FIND(",vol", Articles_collection_modified!A924) + 4) - FIND(",vol",Articles_collection_modified!A924) - 4))</f>
        <v>6</v>
      </c>
      <c r="D924" t="str">
        <f>IF(ISNUMBER(FIND(", 20", Articles_collection_modified!A924)), MID(Articles_collection_modified!A924, FIND(", 20", Articles_collection_modified!A924) + 2, FIND(",", Articles_collection_modified!A924, FIND(", 20", Articles_collection_modified!A924) + 2) - FIND(", 20", Articles_collection_modified!A924) - 2), MID(Articles_collection_modified!A924, FIND(",20", Articles_collection_modified!A924) + 1, FIND(",", Articles_collection_modified!A924, FIND(",20", Articles_collection_modified!A924) + 1) - FIND(",20", Articles_collection_modified!A924) - 1))</f>
        <v>2024-w50</v>
      </c>
      <c r="E924" t="str">
        <f t="shared" si="30"/>
        <v>2024</v>
      </c>
      <c r="F924" t="str">
        <f t="shared" si="31"/>
        <v>50</v>
      </c>
      <c r="G924" t="str" cm="1">
        <f t="array" ref="G924">_xlfn.TEXTJOIN(", ", TRUE, IF(ISNUMBER(SEARCH(Index!$A$8:$A$22, Articles_collection_modified!A924)), Index!$A$8:$A$22, ""))</f>
        <v>Battery, Electrification, Mobile</v>
      </c>
      <c r="H924" t="str" cm="1">
        <f t="array" ref="H924">IFERROR(INDEX(Index!$A$8:$A$22, MATCH(TRUE, ISNUMBER(SEARCH(Index!$A$8:$A$22, Articles_collection_modified!A924)), 0)), "")</f>
        <v>Battery</v>
      </c>
      <c r="I924" t="str" cm="1">
        <f t="array" ref="I924">IFERROR(INDEX(Index!$A$3:$A$5, MATCH(TRUE, ISNUMBER(SEARCH(Index!$A$3:$A$5, Articles_collection_modified!A924)), 0)), "")</f>
        <v>Technology</v>
      </c>
      <c r="J924" t="str" cm="1">
        <f t="array" ref="J924">IFERROR(INDEX(Index!$A$25:$A$69, MATCH(TRUE, ISNUMBER(SEARCH(Index!$A$25:$A$69, Articles_collection_modified!A924)), 0)), "")</f>
        <v>Materials</v>
      </c>
      <c r="K924" t="str" cm="1">
        <f t="array" ref="K924">IFERROR(INDEX(Index!$C$3:$C$5, MATCH(TRUE, ISNUMBER(SEARCH(Index!$C$3:$C$5, Articles_collection_modified!A924)), 0)), "")</f>
        <v>H3</v>
      </c>
      <c r="L924" t="str" cm="1">
        <f t="array" ref="L924">_xlfn.TEXTJOIN(", ", TRUE, IF(ISNUMBER(SEARCH(Index!$C$8:$C$58, Articles_collection_modified!A924)), Index!$C$8:$C$58, ""))</f>
        <v>ES-2</v>
      </c>
      <c r="M924" t="str" cm="1">
        <f t="array" ref="M924">_xlfn.TEXTJOIN(", ", TRUE, IFERROR(VLOOKUP(_xlfn.TEXTSPLIT(L924, ", "), Index!$C$8:$D$58, 2, FALSE), ""))</f>
        <v>Enhanced Emission Policy</v>
      </c>
      <c r="N924" t="str" cm="1">
        <f t="array" ref="N924">_xlfn.TEXTJOIN(", ", TRUE, _xlfn.UNIQUE(_xlfn.FILTERXML("&lt;t&gt;&lt;s&gt;" &amp; SUBSTITUTE(_xlfn.TEXTJOIN(", ", TRUE, _xlfn.UNIQUE(_xlfn._xlws.FILTER(IFERROR(VLOOKUP(LEFT(_xlfn.TEXTSPLIT(L924, ", "), FIND("-", _xlfn.TEXTSPLIT(L924, ", ")) - 1), Index!$F$8:$G$13, 2, FALSE), ""), IFERROR(VLOOKUP(LEFT(_xlfn.TEXTSPLIT(L924, ", "), FIND("-", _xlfn.TEXTSPLIT(L924, ", ")) - 1), Index!$F$8:$G$13, 2, FALSE), "") &lt;&gt; ""))), ", ", "&lt;/s&gt;&lt;s&gt;") &amp; "&lt;/s&gt;&lt;/t&gt;", "//s[normalize-space()]")))</f>
        <v>Ecological Sustainability</v>
      </c>
      <c r="O924" t="str" cm="1">
        <f t="array" ref="O924">IFERROR(INDEX(Index!$C$8:$C$58, MATCH(TRUE, ISNUMBER(SEARCH(Index!$C$8:$C$58, Articles_collection_modified!A924)), 0)), "")</f>
        <v>ES-2</v>
      </c>
      <c r="P924" t="str">
        <f>IFERROR(VLOOKUP(LEFT(O924, FIND("-", O924)-1), Index!$F$8:$G$13, 2, FALSE), "Not Found")</f>
        <v>Ecological Sustainability</v>
      </c>
      <c r="Q924" t="str">
        <f>IFERROR(VLOOKUP(O924, Index!$C$8:$D$58, 2, FALSE), "Not Found")</f>
        <v>Enhanced Emission Policy</v>
      </c>
    </row>
    <row r="925" spans="1:17" x14ac:dyDescent="0.3">
      <c r="A925" t="str">
        <f>LEFT(Articles_collection_modified!A925, FIND(",", Articles_collection_modified!A925) - 1)</f>
        <v>California County Adds Volvo Electric Compactor to Fleet : CEG</v>
      </c>
      <c r="B925" t="str">
        <f>MID(Articles_collection_modified!A925, FIND(",", Articles_collection_modified!A925) + 1, FIND(",", Articles_collection_modified!A925, FIND(",", Articles_collection_modified!A925) + 1) - FIND(",", Articles_collection_modified!A925) - 1)</f>
        <v>https://www.constructionequipmentguide.com/california-county-adds-first-volvo-electric-compactor-to-fleet-using-sourcewell-core-programs/66702</v>
      </c>
      <c r="C925" t="str">
        <f>IF(ISNUMBER(FIND(", vol",Articles_collection_modified!A925)), MID(Articles_collection_modified!A925, FIND(", vol", Articles_collection_modified!A925) + 5, FIND(",", Articles_collection_modified!A925, FIND(", vol", Articles_collection_modified!A925) + 5) - FIND(", vol", Articles_collection_modified!A925) - 5), MID(Articles_collection_modified!A925, FIND(",vol", Articles_collection_modified!A925) + 4, FIND(",", Articles_collection_modified!A925, FIND(",vol", Articles_collection_modified!A925) + 4) - FIND(",vol",Articles_collection_modified!A925) - 4))</f>
        <v>6</v>
      </c>
      <c r="D925" t="str">
        <f>IF(ISNUMBER(FIND(", 20", Articles_collection_modified!A925)), MID(Articles_collection_modified!A925, FIND(", 20", Articles_collection_modified!A925) + 2, FIND(",", Articles_collection_modified!A925, FIND(", 20", Articles_collection_modified!A925) + 2) - FIND(", 20", Articles_collection_modified!A925) - 2), MID(Articles_collection_modified!A925, FIND(",20", Articles_collection_modified!A925) + 1, FIND(",", Articles_collection_modified!A925, FIND(",20", Articles_collection_modified!A925) + 1) - FIND(",20", Articles_collection_modified!A925) - 1))</f>
        <v>2024-w50</v>
      </c>
      <c r="E925" t="str">
        <f t="shared" si="30"/>
        <v>2024</v>
      </c>
      <c r="F925" t="str">
        <f t="shared" si="31"/>
        <v>50</v>
      </c>
      <c r="G925" t="str" cm="1">
        <f t="array" ref="G925">_xlfn.TEXTJOIN(", ", TRUE, IF(ISNUMBER(SEARCH(Index!$A$8:$A$22, Articles_collection_modified!A925)), Index!$A$8:$A$22, ""))</f>
        <v>Electrification, Mobile</v>
      </c>
      <c r="H925" t="str" cm="1">
        <f t="array" ref="H925">IFERROR(INDEX(Index!$A$8:$A$22, MATCH(TRUE, ISNUMBER(SEARCH(Index!$A$8:$A$22, Articles_collection_modified!A925)), 0)), "")</f>
        <v>Electrification</v>
      </c>
      <c r="I925" t="str" cm="1">
        <f t="array" ref="I925">IFERROR(INDEX(Index!$A$3:$A$5, MATCH(TRUE, ISNUMBER(SEARCH(Index!$A$3:$A$5, Articles_collection_modified!A925)), 0)), "")</f>
        <v>SEEP</v>
      </c>
      <c r="J925" t="str" cm="1">
        <f t="array" ref="J925">IFERROR(INDEX(Index!$A$25:$A$69, MATCH(TRUE, ISNUMBER(SEARCH(Index!$A$25:$A$69, Articles_collection_modified!A925)), 0)), "")</f>
        <v>market development</v>
      </c>
      <c r="K925" t="str" cm="1">
        <f t="array" ref="K925">IFERROR(INDEX(Index!$C$3:$C$5, MATCH(TRUE, ISNUMBER(SEARCH(Index!$C$3:$C$5, Articles_collection_modified!A925)), 0)), "")</f>
        <v>H1</v>
      </c>
      <c r="L925" t="str" cm="1">
        <f t="array" ref="L925">_xlfn.TEXTJOIN(", ", TRUE, IF(ISNUMBER(SEARCH(Index!$C$8:$C$58, Articles_collection_modified!A925)), Index!$C$8:$C$58, ""))</f>
        <v>ES-1, ES-2, HA-1</v>
      </c>
      <c r="M925" t="str" cm="1">
        <f t="array" ref="M925">_xlfn.TEXTJOIN(", ", TRUE, IFERROR(VLOOKUP(_xlfn.TEXTSPLIT(L925, ", "), Index!$C$8:$D$58, 2, FALSE), ""))</f>
        <v>Green Cities, Enhanced Emission Policy, Green &amp; Connected Construction site</v>
      </c>
      <c r="N925" t="str" cm="1">
        <f t="array" ref="N925">_xlfn.TEXTJOIN(", ", TRUE, _xlfn.UNIQUE(_xlfn.FILTERXML("&lt;t&gt;&lt;s&gt;" &amp; SUBSTITUTE(_xlfn.TEXTJOIN(", ", TRUE, _xlfn.UNIQUE(_xlfn._xlws.FILTER(IFERROR(VLOOKUP(LEFT(_xlfn.TEXTSPLIT(L925, ", "), FIND("-", _xlfn.TEXTSPLIT(L925, ", ")) - 1), Index!$F$8:$G$13, 2, FALSE), ""), IFERROR(VLOOKUP(LEFT(_xlfn.TEXTSPLIT(L925, ", "), FIND("-", _xlfn.TEXTSPLIT(L925, ", ")) - 1), Index!$F$8:$G$13, 2, FALSE), "") &lt;&gt; ""))), ", ", "&lt;/s&gt;&lt;s&gt;") &amp; "&lt;/s&gt;&lt;/t&gt;", "//s[normalize-space()]")))</f>
        <v>Ecological Sustainability, Hydraulic Applications Ecosystem</v>
      </c>
      <c r="O925" t="str" cm="1">
        <f t="array" ref="O925">IFERROR(INDEX(Index!$C$8:$C$58, MATCH(TRUE, ISNUMBER(SEARCH(Index!$C$8:$C$58, Articles_collection_modified!A925)), 0)), "")</f>
        <v>ES-1</v>
      </c>
      <c r="P925" t="str">
        <f>IFERROR(VLOOKUP(LEFT(O925, FIND("-", O925)-1), Index!$F$8:$G$13, 2, FALSE), "Not Found")</f>
        <v>Ecological Sustainability</v>
      </c>
      <c r="Q925" t="str">
        <f>IFERROR(VLOOKUP(O925, Index!$C$8:$D$58, 2, FALSE), "Not Found")</f>
        <v>Green Cities</v>
      </c>
    </row>
    <row r="926" spans="1:17" x14ac:dyDescent="0.3">
      <c r="A926" t="str">
        <f>LEFT(Articles_collection_modified!A926, FIND(",", Articles_collection_modified!A926) - 1)</f>
        <v>IHC Mining awarded new electric dredger contract by Quarzwerke - International Mining</v>
      </c>
      <c r="B926" t="str">
        <f>MID(Articles_collection_modified!A926, FIND(",", Articles_collection_modified!A926) + 1, FIND(",", Articles_collection_modified!A926, FIND(",", Articles_collection_modified!A926) + 1) - FIND(",", Articles_collection_modified!A926) - 1)</f>
        <v>https://im-mining.com/2024/12/09/ihc-mining-awarded-new-electric-dredger-contract-by-quarzwerke</v>
      </c>
      <c r="C926" t="str">
        <f>IF(ISNUMBER(FIND(", vol",Articles_collection_modified!A926)), MID(Articles_collection_modified!A926, FIND(", vol", Articles_collection_modified!A926) + 5, FIND(",", Articles_collection_modified!A926, FIND(", vol", Articles_collection_modified!A926) + 5) - FIND(", vol", Articles_collection_modified!A926) - 5), MID(Articles_collection_modified!A926, FIND(",vol", Articles_collection_modified!A926) + 4, FIND(",", Articles_collection_modified!A926, FIND(",vol", Articles_collection_modified!A926) + 4) - FIND(",vol",Articles_collection_modified!A926) - 4))</f>
        <v>6</v>
      </c>
      <c r="D926" t="str">
        <f>IF(ISNUMBER(FIND(", 20", Articles_collection_modified!A926)), MID(Articles_collection_modified!A926, FIND(", 20", Articles_collection_modified!A926) + 2, FIND(",", Articles_collection_modified!A926, FIND(", 20", Articles_collection_modified!A926) + 2) - FIND(", 20", Articles_collection_modified!A926) - 2), MID(Articles_collection_modified!A926, FIND(",20", Articles_collection_modified!A926) + 1, FIND(",", Articles_collection_modified!A926, FIND(",20", Articles_collection_modified!A926) + 1) - FIND(",20", Articles_collection_modified!A926) - 1))</f>
        <v>2024-w50</v>
      </c>
      <c r="E926" t="str">
        <f t="shared" si="30"/>
        <v>2024</v>
      </c>
      <c r="F926" t="str">
        <f t="shared" si="31"/>
        <v>50</v>
      </c>
      <c r="G926" t="str" cm="1">
        <f t="array" ref="G926">_xlfn.TEXTJOIN(", ", TRUE, IF(ISNUMBER(SEARCH(Index!$A$8:$A$22, Articles_collection_modified!A926)), Index!$A$8:$A$22, ""))</f>
        <v>Electrification, Maritime</v>
      </c>
      <c r="H926" t="str" cm="1">
        <f t="array" ref="H926">IFERROR(INDEX(Index!$A$8:$A$22, MATCH(TRUE, ISNUMBER(SEARCH(Index!$A$8:$A$22, Articles_collection_modified!A926)), 0)), "")</f>
        <v>Electrification</v>
      </c>
      <c r="I926" t="str" cm="1">
        <f t="array" ref="I926">IFERROR(INDEX(Index!$A$3:$A$5, MATCH(TRUE, ISNUMBER(SEARCH(Index!$A$3:$A$5, Articles_collection_modified!A926)), 0)), "")</f>
        <v>SEEP</v>
      </c>
      <c r="J926" t="str" cm="1">
        <f t="array" ref="J926">IFERROR(INDEX(Index!$A$25:$A$69, MATCH(TRUE, ISNUMBER(SEARCH(Index!$A$25:$A$69, Articles_collection_modified!A926)), 0)), "")</f>
        <v>market development</v>
      </c>
      <c r="K926" t="str" cm="1">
        <f t="array" ref="K926">IFERROR(INDEX(Index!$C$3:$C$5, MATCH(TRUE, ISNUMBER(SEARCH(Index!$C$3:$C$5, Articles_collection_modified!A926)), 0)), "")</f>
        <v>H2</v>
      </c>
      <c r="L926" t="str" cm="1">
        <f t="array" ref="L926">_xlfn.TEXTJOIN(", ", TRUE, IF(ISNUMBER(SEARCH(Index!$C$8:$C$58, Articles_collection_modified!A926)), Index!$C$8:$C$58, ""))</f>
        <v>ES-2, NB-8</v>
      </c>
      <c r="M926" t="str" cm="1">
        <f t="array" ref="M926">_xlfn.TEXTJOIN(", ", TRUE, IFERROR(VLOOKUP(_xlfn.TEXTSPLIT(L926, ", "), Index!$C$8:$D$58, 2, FALSE), ""))</f>
        <v>Enhanced Emission Policy, Sustainaible Maritime Applications</v>
      </c>
      <c r="N926" t="str" cm="1">
        <f t="array" ref="N926">_xlfn.TEXTJOIN(", ", TRUE, _xlfn.UNIQUE(_xlfn.FILTERXML("&lt;t&gt;&lt;s&gt;" &amp; SUBSTITUTE(_xlfn.TEXTJOIN(", ", TRUE, _xlfn.UNIQUE(_xlfn._xlws.FILTER(IFERROR(VLOOKUP(LEFT(_xlfn.TEXTSPLIT(L926, ", "), FIND("-", _xlfn.TEXTSPLIT(L926, ", ")) - 1), Index!$F$8:$G$13, 2, FALSE), ""), IFERROR(VLOOKUP(LEFT(_xlfn.TEXTSPLIT(L926, ", "), FIND("-", _xlfn.TEXTSPLIT(L926, ", ")) - 1), Index!$F$8:$G$13, 2, FALSE), "") &lt;&gt; ""))), ", ", "&lt;/s&gt;&lt;s&gt;") &amp; "&lt;/s&gt;&lt;/t&gt;", "//s[normalize-space()]")))</f>
        <v>Ecological Sustainability, New Business</v>
      </c>
      <c r="O926" t="str" cm="1">
        <f t="array" ref="O926">IFERROR(INDEX(Index!$C$8:$C$58, MATCH(TRUE, ISNUMBER(SEARCH(Index!$C$8:$C$58, Articles_collection_modified!A926)), 0)), "")</f>
        <v>ES-2</v>
      </c>
      <c r="P926" t="str">
        <f>IFERROR(VLOOKUP(LEFT(O926, FIND("-", O926)-1), Index!$F$8:$G$13, 2, FALSE), "Not Found")</f>
        <v>Ecological Sustainability</v>
      </c>
      <c r="Q926" t="str">
        <f>IFERROR(VLOOKUP(O926, Index!$C$8:$D$58, 2, FALSE), "Not Found")</f>
        <v>Enhanced Emission Policy</v>
      </c>
    </row>
    <row r="927" spans="1:17" x14ac:dyDescent="0.3">
      <c r="A927" t="str">
        <f>LEFT(Articles_collection_modified!A927, FIND(",", Articles_collection_modified!A927) - 1)</f>
        <v>Wallenius Marine announces trials to validate PCTC vessel design</v>
      </c>
      <c r="B927" t="str">
        <f>MID(Articles_collection_modified!A927, FIND(",", Articles_collection_modified!A927) + 1, FIND(",", Articles_collection_modified!A927, FIND(",", Articles_collection_modified!A927) + 1) - FIND(",", Articles_collection_modified!A927) - 1)</f>
        <v>https://www.ship-technology.com/news/wallenius-marine-pctc-vessel-design</v>
      </c>
      <c r="C927" t="str">
        <f>IF(ISNUMBER(FIND(", vol",Articles_collection_modified!A927)), MID(Articles_collection_modified!A927, FIND(", vol", Articles_collection_modified!A927) + 5, FIND(",", Articles_collection_modified!A927, FIND(", vol", Articles_collection_modified!A927) + 5) - FIND(", vol", Articles_collection_modified!A927) - 5), MID(Articles_collection_modified!A927, FIND(",vol", Articles_collection_modified!A927) + 4, FIND(",", Articles_collection_modified!A927, FIND(",vol", Articles_collection_modified!A927) + 4) - FIND(",vol",Articles_collection_modified!A927) - 4))</f>
        <v>6</v>
      </c>
      <c r="D927" t="str">
        <f>IF(ISNUMBER(FIND(", 20", Articles_collection_modified!A927)), MID(Articles_collection_modified!A927, FIND(", 20", Articles_collection_modified!A927) + 2, FIND(",", Articles_collection_modified!A927, FIND(", 20", Articles_collection_modified!A927) + 2) - FIND(", 20", Articles_collection_modified!A927) - 2), MID(Articles_collection_modified!A927, FIND(",20", Articles_collection_modified!A927) + 1, FIND(",", Articles_collection_modified!A927, FIND(",20", Articles_collection_modified!A927) + 1) - FIND(",20", Articles_collection_modified!A927) - 1))</f>
        <v>2024-w50</v>
      </c>
      <c r="E927" t="str">
        <f t="shared" si="30"/>
        <v>2024</v>
      </c>
      <c r="F927" t="str">
        <f t="shared" si="31"/>
        <v>50</v>
      </c>
      <c r="G927" t="str" cm="1">
        <f t="array" ref="G927">_xlfn.TEXTJOIN(", ", TRUE, IF(ISNUMBER(SEARCH(Index!$A$8:$A$22, Articles_collection_modified!A927)), Index!$A$8:$A$22, ""))</f>
        <v>Maritime</v>
      </c>
      <c r="H927" t="str" cm="1">
        <f t="array" ref="H927">IFERROR(INDEX(Index!$A$8:$A$22, MATCH(TRUE, ISNUMBER(SEARCH(Index!$A$8:$A$22, Articles_collection_modified!A927)), 0)), "")</f>
        <v>Maritime</v>
      </c>
      <c r="I927" t="str" cm="1">
        <f t="array" ref="I927">IFERROR(INDEX(Index!$A$3:$A$5, MATCH(TRUE, ISNUMBER(SEARCH(Index!$A$3:$A$5, Articles_collection_modified!A927)), 0)), "")</f>
        <v>Technology</v>
      </c>
      <c r="J927" t="str" cm="1">
        <f t="array" ref="J927">IFERROR(INDEX(Index!$A$25:$A$69, MATCH(TRUE, ISNUMBER(SEARCH(Index!$A$25:$A$69, Articles_collection_modified!A927)), 0)), "")</f>
        <v>Prototype</v>
      </c>
      <c r="K927" t="str" cm="1">
        <f t="array" ref="K927">IFERROR(INDEX(Index!$C$3:$C$5, MATCH(TRUE, ISNUMBER(SEARCH(Index!$C$3:$C$5, Articles_collection_modified!A927)), 0)), "")</f>
        <v>H2</v>
      </c>
      <c r="L927" t="str" cm="1">
        <f t="array" ref="L927">_xlfn.TEXTJOIN(", ", TRUE, IF(ISNUMBER(SEARCH(Index!$C$8:$C$58, Articles_collection_modified!A927)), Index!$C$8:$C$58, ""))</f>
        <v>ES-2</v>
      </c>
      <c r="M927" t="str" cm="1">
        <f t="array" ref="M927">_xlfn.TEXTJOIN(", ", TRUE, IFERROR(VLOOKUP(_xlfn.TEXTSPLIT(L927, ", "), Index!$C$8:$D$58, 2, FALSE), ""))</f>
        <v>Enhanced Emission Policy</v>
      </c>
      <c r="N927" t="str" cm="1">
        <f t="array" ref="N927">_xlfn.TEXTJOIN(", ", TRUE, _xlfn.UNIQUE(_xlfn.FILTERXML("&lt;t&gt;&lt;s&gt;" &amp; SUBSTITUTE(_xlfn.TEXTJOIN(", ", TRUE, _xlfn.UNIQUE(_xlfn._xlws.FILTER(IFERROR(VLOOKUP(LEFT(_xlfn.TEXTSPLIT(L927, ", "), FIND("-", _xlfn.TEXTSPLIT(L927, ", ")) - 1), Index!$F$8:$G$13, 2, FALSE), ""), IFERROR(VLOOKUP(LEFT(_xlfn.TEXTSPLIT(L927, ", "), FIND("-", _xlfn.TEXTSPLIT(L927, ", ")) - 1), Index!$F$8:$G$13, 2, FALSE), "") &lt;&gt; ""))), ", ", "&lt;/s&gt;&lt;s&gt;") &amp; "&lt;/s&gt;&lt;/t&gt;", "//s[normalize-space()]")))</f>
        <v>Ecological Sustainability</v>
      </c>
      <c r="O927" t="str" cm="1">
        <f t="array" ref="O927">IFERROR(INDEX(Index!$C$8:$C$58, MATCH(TRUE, ISNUMBER(SEARCH(Index!$C$8:$C$58, Articles_collection_modified!A927)), 0)), "")</f>
        <v>ES-2</v>
      </c>
      <c r="P927" t="str">
        <f>IFERROR(VLOOKUP(LEFT(O927, FIND("-", O927)-1), Index!$F$8:$G$13, 2, FALSE), "Not Found")</f>
        <v>Ecological Sustainability</v>
      </c>
      <c r="Q927" t="str">
        <f>IFERROR(VLOOKUP(O927, Index!$C$8:$D$58, 2, FALSE), "Not Found")</f>
        <v>Enhanced Emission Policy</v>
      </c>
    </row>
    <row r="928" spans="1:17" x14ac:dyDescent="0.3">
      <c r="A928" t="str">
        <f>LEFT(Articles_collection_modified!A928, FIND(",", Articles_collection_modified!A928) - 1)</f>
        <v>High-Tech Solutions for Heavy Work: Civil Construction Machinery Trends in 2025 | ManufacturingTomorrow</v>
      </c>
      <c r="B928" t="str">
        <f>MID(Articles_collection_modified!A928, FIND(",", Articles_collection_modified!A928) + 1, FIND(",", Articles_collection_modified!A928, FIND(",", Articles_collection_modified!A928) + 1) - FIND(",", Articles_collection_modified!A928) - 1)</f>
        <v>https://www.manufacturingtomorrow.com/news/2024/12/09/high-tech-solutions-for-heavy-work-civil-construction-machinery-trends-in-2025/23937</v>
      </c>
      <c r="C928" t="str">
        <f>IF(ISNUMBER(FIND(", vol",Articles_collection_modified!A928)), MID(Articles_collection_modified!A928, FIND(", vol", Articles_collection_modified!A928) + 5, FIND(",", Articles_collection_modified!A928, FIND(", vol", Articles_collection_modified!A928) + 5) - FIND(", vol", Articles_collection_modified!A928) - 5), MID(Articles_collection_modified!A928, FIND(",vol", Articles_collection_modified!A928) + 4, FIND(",", Articles_collection_modified!A928, FIND(",vol", Articles_collection_modified!A928) + 4) - FIND(",vol",Articles_collection_modified!A928) - 4))</f>
        <v>6</v>
      </c>
      <c r="D928" t="str">
        <f>IF(ISNUMBER(FIND(", 20", Articles_collection_modified!A928)), MID(Articles_collection_modified!A928, FIND(", 20", Articles_collection_modified!A928) + 2, FIND(",", Articles_collection_modified!A928, FIND(", 20", Articles_collection_modified!A928) + 2) - FIND(", 20", Articles_collection_modified!A928) - 2), MID(Articles_collection_modified!A928, FIND(",20", Articles_collection_modified!A928) + 1, FIND(",", Articles_collection_modified!A928, FIND(",20", Articles_collection_modified!A928) + 1) - FIND(",20", Articles_collection_modified!A928) - 1))</f>
        <v>2024-w50</v>
      </c>
      <c r="E928" t="str">
        <f t="shared" si="30"/>
        <v>2024</v>
      </c>
      <c r="F928" t="str">
        <f t="shared" si="31"/>
        <v>50</v>
      </c>
      <c r="G928" t="str" cm="1">
        <f t="array" ref="G928">_xlfn.TEXTJOIN(", ", TRUE, IF(ISNUMBER(SEARCH(Index!$A$8:$A$22, Articles_collection_modified!A928)), Index!$A$8:$A$22, ""))</f>
        <v>Mobile</v>
      </c>
      <c r="H928" t="str" cm="1">
        <f t="array" ref="H928">IFERROR(INDEX(Index!$A$8:$A$22, MATCH(TRUE, ISNUMBER(SEARCH(Index!$A$8:$A$22, Articles_collection_modified!A928)), 0)), "")</f>
        <v>Mobile</v>
      </c>
      <c r="I928" t="str" cm="1">
        <f t="array" ref="I928">IFERROR(INDEX(Index!$A$3:$A$5, MATCH(TRUE, ISNUMBER(SEARCH(Index!$A$3:$A$5, Articles_collection_modified!A928)), 0)), "")</f>
        <v>Technology</v>
      </c>
      <c r="J928" t="str" cm="1">
        <f t="array" ref="J928">IFERROR(INDEX(Index!$A$25:$A$69, MATCH(TRUE, ISNUMBER(SEARCH(Index!$A$25:$A$69, Articles_collection_modified!A928)), 0)), "")</f>
        <v>Automation</v>
      </c>
      <c r="K928" t="str" cm="1">
        <f t="array" ref="K928">IFERROR(INDEX(Index!$C$3:$C$5, MATCH(TRUE, ISNUMBER(SEARCH(Index!$C$3:$C$5, Articles_collection_modified!A928)), 0)), "")</f>
        <v>H1</v>
      </c>
      <c r="L928" t="str" cm="1">
        <f t="array" ref="L928">_xlfn.TEXTJOIN(", ", TRUE, IF(ISNUMBER(SEARCH(Index!$C$8:$C$58, Articles_collection_modified!A928)), Index!$C$8:$C$58, ""))</f>
        <v>ES-2, HA-1</v>
      </c>
      <c r="M928" t="str" cm="1">
        <f t="array" ref="M928">_xlfn.TEXTJOIN(", ", TRUE, IFERROR(VLOOKUP(_xlfn.TEXTSPLIT(L928, ", "), Index!$C$8:$D$58, 2, FALSE), ""))</f>
        <v>Enhanced Emission Policy, Green &amp; Connected Construction site</v>
      </c>
      <c r="N928" t="str" cm="1">
        <f t="array" ref="N928">_xlfn.TEXTJOIN(", ", TRUE, _xlfn.UNIQUE(_xlfn.FILTERXML("&lt;t&gt;&lt;s&gt;" &amp; SUBSTITUTE(_xlfn.TEXTJOIN(", ", TRUE, _xlfn.UNIQUE(_xlfn._xlws.FILTER(IFERROR(VLOOKUP(LEFT(_xlfn.TEXTSPLIT(L928, ", "), FIND("-", _xlfn.TEXTSPLIT(L928, ", ")) - 1), Index!$F$8:$G$13, 2, FALSE), ""), IFERROR(VLOOKUP(LEFT(_xlfn.TEXTSPLIT(L928, ", "), FIND("-", _xlfn.TEXTSPLIT(L928, ", ")) - 1), Index!$F$8:$G$13, 2, FALSE), "") &lt;&gt; ""))), ", ", "&lt;/s&gt;&lt;s&gt;") &amp; "&lt;/s&gt;&lt;/t&gt;", "//s[normalize-space()]")))</f>
        <v>Ecological Sustainability, Hydraulic Applications Ecosystem</v>
      </c>
      <c r="O928" t="str" cm="1">
        <f t="array" ref="O928">IFERROR(INDEX(Index!$C$8:$C$58, MATCH(TRUE, ISNUMBER(SEARCH(Index!$C$8:$C$58, Articles_collection_modified!A928)), 0)), "")</f>
        <v>ES-2</v>
      </c>
      <c r="P928" t="str">
        <f>IFERROR(VLOOKUP(LEFT(O928, FIND("-", O928)-1), Index!$F$8:$G$13, 2, FALSE), "Not Found")</f>
        <v>Ecological Sustainability</v>
      </c>
      <c r="Q928" t="str">
        <f>IFERROR(VLOOKUP(O928, Index!$C$8:$D$58, 2, FALSE), "Not Found")</f>
        <v>Enhanced Emission Policy</v>
      </c>
    </row>
    <row r="929" spans="1:17" x14ac:dyDescent="0.3">
      <c r="A929" t="str">
        <f>LEFT(Articles_collection_modified!A929, FIND(",", Articles_collection_modified!A929) - 1)</f>
        <v>MDS launches the new M300 scalping screen | Industrial Vehicle Technology International</v>
      </c>
      <c r="B929" t="str">
        <f>MID(Articles_collection_modified!A929, FIND(",", Articles_collection_modified!A929) + 1, FIND(",", Articles_collection_modified!A929, FIND(",", Articles_collection_modified!A929) + 1) - FIND(",", Articles_collection_modified!A929) - 1)</f>
        <v>https://www.ivtinternational.com/news/mds-launches-the-new-m300-scalping-screen.html</v>
      </c>
      <c r="C929" t="str">
        <f>IF(ISNUMBER(FIND(", vol",Articles_collection_modified!A929)), MID(Articles_collection_modified!A929, FIND(", vol", Articles_collection_modified!A929) + 5, FIND(",", Articles_collection_modified!A929, FIND(", vol", Articles_collection_modified!A929) + 5) - FIND(", vol", Articles_collection_modified!A929) - 5), MID(Articles_collection_modified!A929, FIND(",vol", Articles_collection_modified!A929) + 4, FIND(",", Articles_collection_modified!A929, FIND(",vol", Articles_collection_modified!A929) + 4) - FIND(",vol",Articles_collection_modified!A929) - 4))</f>
        <v>6</v>
      </c>
      <c r="D929" t="str">
        <f>IF(ISNUMBER(FIND(", 20", Articles_collection_modified!A929)), MID(Articles_collection_modified!A929, FIND(", 20", Articles_collection_modified!A929) + 2, FIND(",", Articles_collection_modified!A929, FIND(", 20", Articles_collection_modified!A929) + 2) - FIND(", 20", Articles_collection_modified!A929) - 2), MID(Articles_collection_modified!A929, FIND(",20", Articles_collection_modified!A929) + 1, FIND(",", Articles_collection_modified!A929, FIND(",20", Articles_collection_modified!A929) + 1) - FIND(",20", Articles_collection_modified!A929) - 1))</f>
        <v>2024-w50</v>
      </c>
      <c r="E929" t="str">
        <f t="shared" si="30"/>
        <v>2024</v>
      </c>
      <c r="F929" t="str">
        <f t="shared" si="31"/>
        <v>50</v>
      </c>
      <c r="G929" t="str" cm="1">
        <f t="array" ref="G929">_xlfn.TEXTJOIN(", ", TRUE, IF(ISNUMBER(SEARCH(Index!$A$8:$A$22, Articles_collection_modified!A929)), Index!$A$8:$A$22, ""))</f>
        <v>Mobile</v>
      </c>
      <c r="H929" t="str" cm="1">
        <f t="array" ref="H929">IFERROR(INDEX(Index!$A$8:$A$22, MATCH(TRUE, ISNUMBER(SEARCH(Index!$A$8:$A$22, Articles_collection_modified!A929)), 0)), "")</f>
        <v>Mobile</v>
      </c>
      <c r="I929" t="str" cm="1">
        <f t="array" ref="I929">IFERROR(INDEX(Index!$A$3:$A$5, MATCH(TRUE, ISNUMBER(SEARCH(Index!$A$3:$A$5, Articles_collection_modified!A929)), 0)), "")</f>
        <v>product release</v>
      </c>
      <c r="J929" t="str" cm="1">
        <f t="array" ref="J929">IFERROR(INDEX(Index!$A$25:$A$69, MATCH(TRUE, ISNUMBER(SEARCH(Index!$A$25:$A$69, Articles_collection_modified!A929)), 0)), "")</f>
        <v>System</v>
      </c>
      <c r="K929" t="str" cm="1">
        <f t="array" ref="K929">IFERROR(INDEX(Index!$C$3:$C$5, MATCH(TRUE, ISNUMBER(SEARCH(Index!$C$3:$C$5, Articles_collection_modified!A929)), 0)), "")</f>
        <v>H1</v>
      </c>
      <c r="L929" t="str" cm="1">
        <f t="array" ref="L929">_xlfn.TEXTJOIN(", ", TRUE, IF(ISNUMBER(SEARCH(Index!$C$8:$C$58, Articles_collection_modified!A929)), Index!$C$8:$C$58, ""))</f>
        <v>HA-8</v>
      </c>
      <c r="M929" t="str" cm="1">
        <f t="array" ref="M929">_xlfn.TEXTJOIN(", ", TRUE, IFERROR(VLOOKUP(_xlfn.TEXTSPLIT(L929, ", "), Index!$C$8:$D$58, 2, FALSE), ""))</f>
        <v>Sustainable Mining</v>
      </c>
      <c r="N929" t="str" cm="1">
        <f t="array" ref="N929">_xlfn.TEXTJOIN(", ", TRUE, _xlfn.UNIQUE(_xlfn.FILTERXML("&lt;t&gt;&lt;s&gt;" &amp; SUBSTITUTE(_xlfn.TEXTJOIN(", ", TRUE, _xlfn.UNIQUE(_xlfn._xlws.FILTER(IFERROR(VLOOKUP(LEFT(_xlfn.TEXTSPLIT(L929, ", "), FIND("-", _xlfn.TEXTSPLIT(L929, ", ")) - 1), Index!$F$8:$G$13, 2, FALSE), ""), IFERROR(VLOOKUP(LEFT(_xlfn.TEXTSPLIT(L929, ", "), FIND("-", _xlfn.TEXTSPLIT(L929, ", ")) - 1), Index!$F$8:$G$13, 2, FALSE), "") &lt;&gt; ""))), ", ", "&lt;/s&gt;&lt;s&gt;") &amp; "&lt;/s&gt;&lt;/t&gt;", "//s[normalize-space()]")))</f>
        <v>Hydraulic Applications Ecosystem</v>
      </c>
      <c r="O929" t="str" cm="1">
        <f t="array" ref="O929">IFERROR(INDEX(Index!$C$8:$C$58, MATCH(TRUE, ISNUMBER(SEARCH(Index!$C$8:$C$58, Articles_collection_modified!A929)), 0)), "")</f>
        <v>HA-8</v>
      </c>
      <c r="P929" t="str">
        <f>IFERROR(VLOOKUP(LEFT(O929, FIND("-", O929)-1), Index!$F$8:$G$13, 2, FALSE), "Not Found")</f>
        <v>Hydraulic Applications Ecosystem</v>
      </c>
      <c r="Q929" t="str">
        <f>IFERROR(VLOOKUP(O929, Index!$C$8:$D$58, 2, FALSE), "Not Found")</f>
        <v>Sustainable Mining</v>
      </c>
    </row>
    <row r="930" spans="1:17" x14ac:dyDescent="0.3">
      <c r="A930" t="str">
        <f>LEFT(Articles_collection_modified!A930, FIND(",", Articles_collection_modified!A930) - 1)</f>
        <v>ABB to deliver 'world's largest' friction hoists to BHP for Jansen potash project - International Mining</v>
      </c>
      <c r="B930" t="str">
        <f>MID(Articles_collection_modified!A930, FIND(",", Articles_collection_modified!A930) + 1, FIND(",", Articles_collection_modified!A930, FIND(",", Articles_collection_modified!A930) + 1) - FIND(",", Articles_collection_modified!A930) - 1)</f>
        <v>https://im-mining.com/2024/12/09/abb-to-deliver-worlds-largest-friction-hoists-to-bhp-for-jansen-potash-project</v>
      </c>
      <c r="C930" t="str">
        <f>IF(ISNUMBER(FIND(", vol",Articles_collection_modified!A930)), MID(Articles_collection_modified!A930, FIND(", vol", Articles_collection_modified!A930) + 5, FIND(",", Articles_collection_modified!A930, FIND(", vol", Articles_collection_modified!A930) + 5) - FIND(", vol", Articles_collection_modified!A930) - 5), MID(Articles_collection_modified!A930, FIND(",vol", Articles_collection_modified!A930) + 4, FIND(",", Articles_collection_modified!A930, FIND(",vol", Articles_collection_modified!A930) + 4) - FIND(",vol",Articles_collection_modified!A930) - 4))</f>
        <v>6</v>
      </c>
      <c r="D930" t="str">
        <f>IF(ISNUMBER(FIND(", 20", Articles_collection_modified!A930)), MID(Articles_collection_modified!A930, FIND(", 20", Articles_collection_modified!A930) + 2, FIND(",", Articles_collection_modified!A930, FIND(", 20", Articles_collection_modified!A930) + 2) - FIND(", 20", Articles_collection_modified!A930) - 2), MID(Articles_collection_modified!A930, FIND(",20", Articles_collection_modified!A930) + 1, FIND(",", Articles_collection_modified!A930, FIND(",20", Articles_collection_modified!A930) + 1) - FIND(",20", Articles_collection_modified!A930) - 1))</f>
        <v>2024-w50</v>
      </c>
      <c r="E930" t="str">
        <f t="shared" si="30"/>
        <v>2024</v>
      </c>
      <c r="F930" t="str">
        <f t="shared" si="31"/>
        <v>50</v>
      </c>
      <c r="G930" t="str" cm="1">
        <f t="array" ref="G930">_xlfn.TEXTJOIN(", ", TRUE, IF(ISNUMBER(SEARCH(Index!$A$8:$A$22, Articles_collection_modified!A930)), Index!$A$8:$A$22, ""))</f>
        <v>Industrial applications</v>
      </c>
      <c r="H930" t="str" cm="1">
        <f t="array" ref="H930">IFERROR(INDEX(Index!$A$8:$A$22, MATCH(TRUE, ISNUMBER(SEARCH(Index!$A$8:$A$22, Articles_collection_modified!A930)), 0)), "")</f>
        <v>Industrial applications</v>
      </c>
      <c r="I930" t="str" cm="1">
        <f t="array" ref="I930">IFERROR(INDEX(Index!$A$3:$A$5, MATCH(TRUE, ISNUMBER(SEARCH(Index!$A$3:$A$5, Articles_collection_modified!A930)), 0)), "")</f>
        <v>SEEP</v>
      </c>
      <c r="J930" t="str" cm="1">
        <f t="array" ref="J930">IFERROR(INDEX(Index!$A$25:$A$69, MATCH(TRUE, ISNUMBER(SEARCH(Index!$A$25:$A$69, Articles_collection_modified!A930)), 0)), "")</f>
        <v>market development</v>
      </c>
      <c r="K930" t="str" cm="1">
        <f t="array" ref="K930">IFERROR(INDEX(Index!$C$3:$C$5, MATCH(TRUE, ISNUMBER(SEARCH(Index!$C$3:$C$5, Articles_collection_modified!A930)), 0)), "")</f>
        <v>H2</v>
      </c>
      <c r="L930" t="str" cm="1">
        <f t="array" ref="L930">_xlfn.TEXTJOIN(", ", TRUE, IF(ISNUMBER(SEARCH(Index!$C$8:$C$58, Articles_collection_modified!A930)), Index!$C$8:$C$58, ""))</f>
        <v>HA-8</v>
      </c>
      <c r="M930" t="str" cm="1">
        <f t="array" ref="M930">_xlfn.TEXTJOIN(", ", TRUE, IFERROR(VLOOKUP(_xlfn.TEXTSPLIT(L930, ", "), Index!$C$8:$D$58, 2, FALSE), ""))</f>
        <v>Sustainable Mining</v>
      </c>
      <c r="N930" t="str" cm="1">
        <f t="array" ref="N930">_xlfn.TEXTJOIN(", ", TRUE, _xlfn.UNIQUE(_xlfn.FILTERXML("&lt;t&gt;&lt;s&gt;" &amp; SUBSTITUTE(_xlfn.TEXTJOIN(", ", TRUE, _xlfn.UNIQUE(_xlfn._xlws.FILTER(IFERROR(VLOOKUP(LEFT(_xlfn.TEXTSPLIT(L930, ", "), FIND("-", _xlfn.TEXTSPLIT(L930, ", ")) - 1), Index!$F$8:$G$13, 2, FALSE), ""), IFERROR(VLOOKUP(LEFT(_xlfn.TEXTSPLIT(L930, ", "), FIND("-", _xlfn.TEXTSPLIT(L930, ", ")) - 1), Index!$F$8:$G$13, 2, FALSE), "") &lt;&gt; ""))), ", ", "&lt;/s&gt;&lt;s&gt;") &amp; "&lt;/s&gt;&lt;/t&gt;", "//s[normalize-space()]")))</f>
        <v>Hydraulic Applications Ecosystem</v>
      </c>
      <c r="O930" t="str" cm="1">
        <f t="array" ref="O930">IFERROR(INDEX(Index!$C$8:$C$58, MATCH(TRUE, ISNUMBER(SEARCH(Index!$C$8:$C$58, Articles_collection_modified!A930)), 0)), "")</f>
        <v>HA-8</v>
      </c>
      <c r="P930" t="str">
        <f>IFERROR(VLOOKUP(LEFT(O930, FIND("-", O930)-1), Index!$F$8:$G$13, 2, FALSE), "Not Found")</f>
        <v>Hydraulic Applications Ecosystem</v>
      </c>
      <c r="Q930" t="str">
        <f>IFERROR(VLOOKUP(O930, Index!$C$8:$D$58, 2, FALSE), "Not Found")</f>
        <v>Sustainable Mining</v>
      </c>
    </row>
    <row r="931" spans="1:17" x14ac:dyDescent="0.3">
      <c r="A931" t="str">
        <f>LEFT(Articles_collection_modified!A931, FIND(",", Articles_collection_modified!A931) - 1)</f>
        <v>Alkane Resources bolsters Tomingley underground fleet with Cat R2900 XEs - International Mining</v>
      </c>
      <c r="B931" t="str">
        <f>MID(Articles_collection_modified!A931, FIND(",", Articles_collection_modified!A931) + 1, FIND(",", Articles_collection_modified!A931, FIND(",", Articles_collection_modified!A931) + 1) - FIND(",", Articles_collection_modified!A931) - 1)</f>
        <v>https://im-mining.com/2024/12/09/alkane-resources-bolsters-tomingley-underground-fleet-with-cat-r2900-xes</v>
      </c>
      <c r="C931" t="str">
        <f>IF(ISNUMBER(FIND(", vol",Articles_collection_modified!A931)), MID(Articles_collection_modified!A931, FIND(", vol", Articles_collection_modified!A931) + 5, FIND(",", Articles_collection_modified!A931, FIND(", vol", Articles_collection_modified!A931) + 5) - FIND(", vol", Articles_collection_modified!A931) - 5), MID(Articles_collection_modified!A931, FIND(",vol", Articles_collection_modified!A931) + 4, FIND(",", Articles_collection_modified!A931, FIND(",vol", Articles_collection_modified!A931) + 4) - FIND(",vol",Articles_collection_modified!A931) - 4))</f>
        <v>6</v>
      </c>
      <c r="D931" t="str">
        <f>IF(ISNUMBER(FIND(", 20", Articles_collection_modified!A931)), MID(Articles_collection_modified!A931, FIND(", 20", Articles_collection_modified!A931) + 2, FIND(",", Articles_collection_modified!A931, FIND(", 20", Articles_collection_modified!A931) + 2) - FIND(", 20", Articles_collection_modified!A931) - 2), MID(Articles_collection_modified!A931, FIND(",20", Articles_collection_modified!A931) + 1, FIND(",", Articles_collection_modified!A931, FIND(",20", Articles_collection_modified!A931) + 1) - FIND(",20", Articles_collection_modified!A931) - 1))</f>
        <v>2024-w50</v>
      </c>
      <c r="E931" t="str">
        <f t="shared" si="30"/>
        <v>2024</v>
      </c>
      <c r="F931" t="str">
        <f t="shared" si="31"/>
        <v>50</v>
      </c>
      <c r="G931" t="str" cm="1">
        <f t="array" ref="G931">_xlfn.TEXTJOIN(", ", TRUE, IF(ISNUMBER(SEARCH(Index!$A$8:$A$22, Articles_collection_modified!A931)), Index!$A$8:$A$22, ""))</f>
        <v>Mobile</v>
      </c>
      <c r="H931" t="str" cm="1">
        <f t="array" ref="H931">IFERROR(INDEX(Index!$A$8:$A$22, MATCH(TRUE, ISNUMBER(SEARCH(Index!$A$8:$A$22, Articles_collection_modified!A931)), 0)), "")</f>
        <v>Mobile</v>
      </c>
      <c r="I931" t="str" cm="1">
        <f t="array" ref="I931">IFERROR(INDEX(Index!$A$3:$A$5, MATCH(TRUE, ISNUMBER(SEARCH(Index!$A$3:$A$5, Articles_collection_modified!A931)), 0)), "")</f>
        <v>SEEP</v>
      </c>
      <c r="J931" t="str" cm="1">
        <f t="array" ref="J931">IFERROR(INDEX(Index!$A$25:$A$69, MATCH(TRUE, ISNUMBER(SEARCH(Index!$A$25:$A$69, Articles_collection_modified!A931)), 0)), "")</f>
        <v>market development</v>
      </c>
      <c r="K931" t="str" cm="1">
        <f t="array" ref="K931">IFERROR(INDEX(Index!$C$3:$C$5, MATCH(TRUE, ISNUMBER(SEARCH(Index!$C$3:$C$5, Articles_collection_modified!A931)), 0)), "")</f>
        <v>H1</v>
      </c>
      <c r="L931" t="str" cm="1">
        <f t="array" ref="L931">_xlfn.TEXTJOIN(", ", TRUE, IF(ISNUMBER(SEARCH(Index!$C$8:$C$58, Articles_collection_modified!A931)), Index!$C$8:$C$58, ""))</f>
        <v>ES-2, HA-8</v>
      </c>
      <c r="M931" t="str" cm="1">
        <f t="array" ref="M931">_xlfn.TEXTJOIN(", ", TRUE, IFERROR(VLOOKUP(_xlfn.TEXTSPLIT(L931, ", "), Index!$C$8:$D$58, 2, FALSE), ""))</f>
        <v>Enhanced Emission Policy, Sustainable Mining</v>
      </c>
      <c r="N931" t="str" cm="1">
        <f t="array" ref="N931">_xlfn.TEXTJOIN(", ", TRUE, _xlfn.UNIQUE(_xlfn.FILTERXML("&lt;t&gt;&lt;s&gt;" &amp; SUBSTITUTE(_xlfn.TEXTJOIN(", ", TRUE, _xlfn.UNIQUE(_xlfn._xlws.FILTER(IFERROR(VLOOKUP(LEFT(_xlfn.TEXTSPLIT(L931, ", "), FIND("-", _xlfn.TEXTSPLIT(L931, ", ")) - 1), Index!$F$8:$G$13, 2, FALSE), ""), IFERROR(VLOOKUP(LEFT(_xlfn.TEXTSPLIT(L931, ", "), FIND("-", _xlfn.TEXTSPLIT(L931, ", ")) - 1), Index!$F$8:$G$13, 2, FALSE), "") &lt;&gt; ""))), ", ", "&lt;/s&gt;&lt;s&gt;") &amp; "&lt;/s&gt;&lt;/t&gt;", "//s[normalize-space()]")))</f>
        <v>Ecological Sustainability, Hydraulic Applications Ecosystem</v>
      </c>
      <c r="O931" t="str" cm="1">
        <f t="array" ref="O931">IFERROR(INDEX(Index!$C$8:$C$58, MATCH(TRUE, ISNUMBER(SEARCH(Index!$C$8:$C$58, Articles_collection_modified!A931)), 0)), "")</f>
        <v>ES-2</v>
      </c>
      <c r="P931" t="str">
        <f>IFERROR(VLOOKUP(LEFT(O931, FIND("-", O931)-1), Index!$F$8:$G$13, 2, FALSE), "Not Found")</f>
        <v>Ecological Sustainability</v>
      </c>
      <c r="Q931" t="str">
        <f>IFERROR(VLOOKUP(O931, Index!$C$8:$D$58, 2, FALSE), "Not Found")</f>
        <v>Enhanced Emission Policy</v>
      </c>
    </row>
    <row r="932" spans="1:17" x14ac:dyDescent="0.3">
      <c r="A932" t="str">
        <f>LEFT(Articles_collection_modified!A932, FIND(",", Articles_collection_modified!A932) - 1)</f>
        <v>RPTU Kaiserslautern forscht an mobilen Maschinen</v>
      </c>
      <c r="B932" t="str">
        <f>MID(Articles_collection_modified!A932, FIND(",", Articles_collection_modified!A932) + 1, FIND(",", Articles_collection_modified!A932, FIND(",", Articles_collection_modified!A932) + 1) - FIND(",", Articles_collection_modified!A932) - 1)</f>
        <v>https://www.oup-fluidtechnik.de/rptu-kaiserslautern-forscht-an-mobilen-maschinen</v>
      </c>
      <c r="C932" t="str">
        <f>IF(ISNUMBER(FIND(", vol",Articles_collection_modified!A932)), MID(Articles_collection_modified!A932, FIND(", vol", Articles_collection_modified!A932) + 5, FIND(",", Articles_collection_modified!A932, FIND(", vol", Articles_collection_modified!A932) + 5) - FIND(", vol", Articles_collection_modified!A932) - 5), MID(Articles_collection_modified!A932, FIND(",vol", Articles_collection_modified!A932) + 4, FIND(",", Articles_collection_modified!A932, FIND(",vol", Articles_collection_modified!A932) + 4) - FIND(",vol",Articles_collection_modified!A932) - 4))</f>
        <v>6</v>
      </c>
      <c r="D932" t="str">
        <f>IF(ISNUMBER(FIND(", 20", Articles_collection_modified!A932)), MID(Articles_collection_modified!A932, FIND(", 20", Articles_collection_modified!A932) + 2, FIND(",", Articles_collection_modified!A932, FIND(", 20", Articles_collection_modified!A932) + 2) - FIND(", 20", Articles_collection_modified!A932) - 2), MID(Articles_collection_modified!A932, FIND(",20", Articles_collection_modified!A932) + 1, FIND(",", Articles_collection_modified!A932, FIND(",20", Articles_collection_modified!A932) + 1) - FIND(",20", Articles_collection_modified!A932) - 1))</f>
        <v>2024-w50</v>
      </c>
      <c r="E932" t="str">
        <f t="shared" si="30"/>
        <v>2024</v>
      </c>
      <c r="F932" t="str">
        <f t="shared" si="31"/>
        <v>50</v>
      </c>
      <c r="G932" t="str" cm="1">
        <f t="array" ref="G932">_xlfn.TEXTJOIN(", ", TRUE, IF(ISNUMBER(SEARCH(Index!$A$8:$A$22, Articles_collection_modified!A932)), Index!$A$8:$A$22, ""))</f>
        <v>Mobile</v>
      </c>
      <c r="H932" t="str" cm="1">
        <f t="array" ref="H932">IFERROR(INDEX(Index!$A$8:$A$22, MATCH(TRUE, ISNUMBER(SEARCH(Index!$A$8:$A$22, Articles_collection_modified!A932)), 0)), "")</f>
        <v>Mobile</v>
      </c>
      <c r="I932" t="str" cm="1">
        <f t="array" ref="I932">IFERROR(INDEX(Index!$A$3:$A$5, MATCH(TRUE, ISNUMBER(SEARCH(Index!$A$3:$A$5, Articles_collection_modified!A932)), 0)), "")</f>
        <v>SEEP</v>
      </c>
      <c r="J932" t="str" cm="1">
        <f t="array" ref="J932">IFERROR(INDEX(Index!$A$25:$A$69, MATCH(TRUE, ISNUMBER(SEARCH(Index!$A$25:$A$69, Articles_collection_modified!A932)), 0)), "")</f>
        <v>funding</v>
      </c>
      <c r="K932" t="str" cm="1">
        <f t="array" ref="K932">IFERROR(INDEX(Index!$C$3:$C$5, MATCH(TRUE, ISNUMBER(SEARCH(Index!$C$3:$C$5, Articles_collection_modified!A932)), 0)), "")</f>
        <v>H3</v>
      </c>
      <c r="L932" t="str" cm="1">
        <f t="array" ref="L932">_xlfn.TEXTJOIN(", ", TRUE, IF(ISNUMBER(SEARCH(Index!$C$8:$C$58, Articles_collection_modified!A932)), Index!$C$8:$C$58, ""))</f>
        <v>ES-2</v>
      </c>
      <c r="M932" t="str" cm="1">
        <f t="array" ref="M932">_xlfn.TEXTJOIN(", ", TRUE, IFERROR(VLOOKUP(_xlfn.TEXTSPLIT(L932, ", "), Index!$C$8:$D$58, 2, FALSE), ""))</f>
        <v>Enhanced Emission Policy</v>
      </c>
      <c r="N932" t="str" cm="1">
        <f t="array" ref="N932">_xlfn.TEXTJOIN(", ", TRUE, _xlfn.UNIQUE(_xlfn.FILTERXML("&lt;t&gt;&lt;s&gt;" &amp; SUBSTITUTE(_xlfn.TEXTJOIN(", ", TRUE, _xlfn.UNIQUE(_xlfn._xlws.FILTER(IFERROR(VLOOKUP(LEFT(_xlfn.TEXTSPLIT(L932, ", "), FIND("-", _xlfn.TEXTSPLIT(L932, ", ")) - 1), Index!$F$8:$G$13, 2, FALSE), ""), IFERROR(VLOOKUP(LEFT(_xlfn.TEXTSPLIT(L932, ", "), FIND("-", _xlfn.TEXTSPLIT(L932, ", ")) - 1), Index!$F$8:$G$13, 2, FALSE), "") &lt;&gt; ""))), ", ", "&lt;/s&gt;&lt;s&gt;") &amp; "&lt;/s&gt;&lt;/t&gt;", "//s[normalize-space()]")))</f>
        <v>Ecological Sustainability</v>
      </c>
      <c r="O932" t="str" cm="1">
        <f t="array" ref="O932">IFERROR(INDEX(Index!$C$8:$C$58, MATCH(TRUE, ISNUMBER(SEARCH(Index!$C$8:$C$58, Articles_collection_modified!A932)), 0)), "")</f>
        <v>ES-2</v>
      </c>
      <c r="P932" t="str">
        <f>IFERROR(VLOOKUP(LEFT(O932, FIND("-", O932)-1), Index!$F$8:$G$13, 2, FALSE), "Not Found")</f>
        <v>Ecological Sustainability</v>
      </c>
      <c r="Q932" t="str">
        <f>IFERROR(VLOOKUP(O932, Index!$C$8:$D$58, 2, FALSE), "Not Found")</f>
        <v>Enhanced Emission Policy</v>
      </c>
    </row>
    <row r="933" spans="1:17" x14ac:dyDescent="0.3">
      <c r="A933" t="str">
        <f>LEFT(Articles_collection_modified!A933, FIND(",", Articles_collection_modified!A933) - 1)</f>
        <v>NES to supply charging stations for ferry operator Fjord1 - electrive.com</v>
      </c>
      <c r="B933" t="str">
        <f>MID(Articles_collection_modified!A933, FIND(",", Articles_collection_modified!A933) + 1, FIND(",", Articles_collection_modified!A933, FIND(",", Articles_collection_modified!A933) + 1) - FIND(",", Articles_collection_modified!A933) - 1)</f>
        <v>https://www.electrive.com/2024/12/07/nes-to-supply-charging-stations-for-ferry-operator-fjord1</v>
      </c>
      <c r="C933" t="str">
        <f>IF(ISNUMBER(FIND(", vol",Articles_collection_modified!A933)), MID(Articles_collection_modified!A933, FIND(", vol", Articles_collection_modified!A933) + 5, FIND(",", Articles_collection_modified!A933, FIND(", vol", Articles_collection_modified!A933) + 5) - FIND(", vol", Articles_collection_modified!A933) - 5), MID(Articles_collection_modified!A933, FIND(",vol", Articles_collection_modified!A933) + 4, FIND(",", Articles_collection_modified!A933, FIND(",vol", Articles_collection_modified!A933) + 4) - FIND(",vol",Articles_collection_modified!A933) - 4))</f>
        <v>6</v>
      </c>
      <c r="D933" t="str">
        <f>IF(ISNUMBER(FIND(", 20", Articles_collection_modified!A933)), MID(Articles_collection_modified!A933, FIND(", 20", Articles_collection_modified!A933) + 2, FIND(",", Articles_collection_modified!A933, FIND(", 20", Articles_collection_modified!A933) + 2) - FIND(", 20", Articles_collection_modified!A933) - 2), MID(Articles_collection_modified!A933, FIND(",20", Articles_collection_modified!A933) + 1, FIND(",", Articles_collection_modified!A933, FIND(",20", Articles_collection_modified!A933) + 1) - FIND(",20", Articles_collection_modified!A933) - 1))</f>
        <v>2024-w49</v>
      </c>
      <c r="E933" t="str">
        <f t="shared" si="30"/>
        <v>2024</v>
      </c>
      <c r="F933" t="str">
        <f t="shared" si="31"/>
        <v>49</v>
      </c>
      <c r="G933" t="str" cm="1">
        <f t="array" ref="G933">_xlfn.TEXTJOIN(", ", TRUE, IF(ISNUMBER(SEARCH(Index!$A$8:$A$22, Articles_collection_modified!A933)), Index!$A$8:$A$22, ""))</f>
        <v>Electrification, Maritime</v>
      </c>
      <c r="H933" t="str" cm="1">
        <f t="array" ref="H933">IFERROR(INDEX(Index!$A$8:$A$22, MATCH(TRUE, ISNUMBER(SEARCH(Index!$A$8:$A$22, Articles_collection_modified!A933)), 0)), "")</f>
        <v>Electrification</v>
      </c>
      <c r="I933" t="str" cm="1">
        <f t="array" ref="I933">IFERROR(INDEX(Index!$A$3:$A$5, MATCH(TRUE, ISNUMBER(SEARCH(Index!$A$3:$A$5, Articles_collection_modified!A933)), 0)), "")</f>
        <v>SEEP</v>
      </c>
      <c r="J933" t="str" cm="1">
        <f t="array" ref="J933">IFERROR(INDEX(Index!$A$25:$A$69, MATCH(TRUE, ISNUMBER(SEARCH(Index!$A$25:$A$69, Articles_collection_modified!A933)), 0)), "")</f>
        <v>market development</v>
      </c>
      <c r="K933" t="str" cm="1">
        <f t="array" ref="K933">IFERROR(INDEX(Index!$C$3:$C$5, MATCH(TRUE, ISNUMBER(SEARCH(Index!$C$3:$C$5, Articles_collection_modified!A933)), 0)), "")</f>
        <v>H2</v>
      </c>
      <c r="L933" t="str" cm="1">
        <f t="array" ref="L933">_xlfn.TEXTJOIN(", ", TRUE, IF(ISNUMBER(SEARCH(Index!$C$8:$C$58, Articles_collection_modified!A933)), Index!$C$8:$C$58, ""))</f>
        <v>ES-2, NB-8</v>
      </c>
      <c r="M933" t="str" cm="1">
        <f t="array" ref="M933">_xlfn.TEXTJOIN(", ", TRUE, IFERROR(VLOOKUP(_xlfn.TEXTSPLIT(L933, ", "), Index!$C$8:$D$58, 2, FALSE), ""))</f>
        <v>Enhanced Emission Policy, Sustainaible Maritime Applications</v>
      </c>
      <c r="N933" t="str" cm="1">
        <f t="array" ref="N933">_xlfn.TEXTJOIN(", ", TRUE, _xlfn.UNIQUE(_xlfn.FILTERXML("&lt;t&gt;&lt;s&gt;" &amp; SUBSTITUTE(_xlfn.TEXTJOIN(", ", TRUE, _xlfn.UNIQUE(_xlfn._xlws.FILTER(IFERROR(VLOOKUP(LEFT(_xlfn.TEXTSPLIT(L933, ", "), FIND("-", _xlfn.TEXTSPLIT(L933, ", ")) - 1), Index!$F$8:$G$13, 2, FALSE), ""), IFERROR(VLOOKUP(LEFT(_xlfn.TEXTSPLIT(L933, ", "), FIND("-", _xlfn.TEXTSPLIT(L933, ", ")) - 1), Index!$F$8:$G$13, 2, FALSE), "") &lt;&gt; ""))), ", ", "&lt;/s&gt;&lt;s&gt;") &amp; "&lt;/s&gt;&lt;/t&gt;", "//s[normalize-space()]")))</f>
        <v>Ecological Sustainability, New Business</v>
      </c>
      <c r="O933" t="str" cm="1">
        <f t="array" ref="O933">IFERROR(INDEX(Index!$C$8:$C$58, MATCH(TRUE, ISNUMBER(SEARCH(Index!$C$8:$C$58, Articles_collection_modified!A933)), 0)), "")</f>
        <v>ES-2</v>
      </c>
      <c r="P933" t="str">
        <f>IFERROR(VLOOKUP(LEFT(O933, FIND("-", O933)-1), Index!$F$8:$G$13, 2, FALSE), "Not Found")</f>
        <v>Ecological Sustainability</v>
      </c>
      <c r="Q933" t="str">
        <f>IFERROR(VLOOKUP(O933, Index!$C$8:$D$58, 2, FALSE), "Not Found")</f>
        <v>Enhanced Emission Policy</v>
      </c>
    </row>
    <row r="934" spans="1:17" x14ac:dyDescent="0.3">
      <c r="A934" t="str">
        <f>LEFT(Articles_collection_modified!A934, FIND(",", Articles_collection_modified!A934) - 1)</f>
        <v>Ballard seeks to expand CPKCâ€™s hydrogen-powered locomotive programme - electrive.com</v>
      </c>
      <c r="B934" t="str">
        <f>MID(Articles_collection_modified!A934, FIND(",", Articles_collection_modified!A934) + 1, FIND(",", Articles_collection_modified!A934, FIND(",", Articles_collection_modified!A934) + 1) - FIND(",", Articles_collection_modified!A934) - 1)</f>
        <v>https://www.electrive.com/2024/12/06/ballard-seeks-to-expand-cpkcs-hydrogen-powered-locomotive-programme</v>
      </c>
      <c r="C934" t="str">
        <f>IF(ISNUMBER(FIND(", vol",Articles_collection_modified!A934)), MID(Articles_collection_modified!A934, FIND(", vol", Articles_collection_modified!A934) + 5, FIND(",", Articles_collection_modified!A934, FIND(", vol", Articles_collection_modified!A934) + 5) - FIND(", vol", Articles_collection_modified!A934) - 5), MID(Articles_collection_modified!A934, FIND(",vol", Articles_collection_modified!A934) + 4, FIND(",", Articles_collection_modified!A934, FIND(",vol", Articles_collection_modified!A934) + 4) - FIND(",vol",Articles_collection_modified!A934) - 4))</f>
        <v>6</v>
      </c>
      <c r="D934" t="str">
        <f>IF(ISNUMBER(FIND(", 20", Articles_collection_modified!A934)), MID(Articles_collection_modified!A934, FIND(", 20", Articles_collection_modified!A934) + 2, FIND(",", Articles_collection_modified!A934, FIND(", 20", Articles_collection_modified!A934) + 2) - FIND(", 20", Articles_collection_modified!A934) - 2), MID(Articles_collection_modified!A934, FIND(",20", Articles_collection_modified!A934) + 1, FIND(",", Articles_collection_modified!A934, FIND(",20", Articles_collection_modified!A934) + 1) - FIND(",20", Articles_collection_modified!A934) - 1))</f>
        <v>2024-w49</v>
      </c>
      <c r="E934" t="str">
        <f t="shared" si="30"/>
        <v>2024</v>
      </c>
      <c r="F934" t="str">
        <f t="shared" si="31"/>
        <v>49</v>
      </c>
      <c r="G934" t="str" cm="1">
        <f t="array" ref="G934">_xlfn.TEXTJOIN(", ", TRUE, IF(ISNUMBER(SEARCH(Index!$A$8:$A$22, Articles_collection_modified!A934)), Index!$A$8:$A$22, ""))</f>
        <v>Mobile</v>
      </c>
      <c r="H934" t="str" cm="1">
        <f t="array" ref="H934">IFERROR(INDEX(Index!$A$8:$A$22, MATCH(TRUE, ISNUMBER(SEARCH(Index!$A$8:$A$22, Articles_collection_modified!A934)), 0)), "")</f>
        <v>Mobile</v>
      </c>
      <c r="I934" t="str" cm="1">
        <f t="array" ref="I934">IFERROR(INDEX(Index!$A$3:$A$5, MATCH(TRUE, ISNUMBER(SEARCH(Index!$A$3:$A$5, Articles_collection_modified!A934)), 0)), "")</f>
        <v>SEEP</v>
      </c>
      <c r="J934" t="str" cm="1">
        <f t="array" ref="J934">IFERROR(INDEX(Index!$A$25:$A$69, MATCH(TRUE, ISNUMBER(SEARCH(Index!$A$25:$A$69, Articles_collection_modified!A934)), 0)), "")</f>
        <v>market development</v>
      </c>
      <c r="K934" t="str" cm="1">
        <f t="array" ref="K934">IFERROR(INDEX(Index!$C$3:$C$5, MATCH(TRUE, ISNUMBER(SEARCH(Index!$C$3:$C$5, Articles_collection_modified!A934)), 0)), "")</f>
        <v>H1</v>
      </c>
      <c r="L934" t="str" cm="1">
        <f t="array" ref="L934">_xlfn.TEXTJOIN(", ", TRUE, IF(ISNUMBER(SEARCH(Index!$C$8:$C$58, Articles_collection_modified!A934)), Index!$C$8:$C$58, ""))</f>
        <v>ES-2, NB-9</v>
      </c>
      <c r="M934" t="str" cm="1">
        <f t="array" ref="M934">_xlfn.TEXTJOIN(", ", TRUE, IFERROR(VLOOKUP(_xlfn.TEXTSPLIT(L934, ", "), Index!$C$8:$D$58, 2, FALSE), ""))</f>
        <v>Enhanced Emission Policy, Expanded Railway Mobility</v>
      </c>
      <c r="N934" t="str" cm="1">
        <f t="array" ref="N934">_xlfn.TEXTJOIN(", ", TRUE, _xlfn.UNIQUE(_xlfn.FILTERXML("&lt;t&gt;&lt;s&gt;" &amp; SUBSTITUTE(_xlfn.TEXTJOIN(", ", TRUE, _xlfn.UNIQUE(_xlfn._xlws.FILTER(IFERROR(VLOOKUP(LEFT(_xlfn.TEXTSPLIT(L934, ", "), FIND("-", _xlfn.TEXTSPLIT(L934, ", ")) - 1), Index!$F$8:$G$13, 2, FALSE), ""), IFERROR(VLOOKUP(LEFT(_xlfn.TEXTSPLIT(L934, ", "), FIND("-", _xlfn.TEXTSPLIT(L934, ", ")) - 1), Index!$F$8:$G$13, 2, FALSE), "") &lt;&gt; ""))), ", ", "&lt;/s&gt;&lt;s&gt;") &amp; "&lt;/s&gt;&lt;/t&gt;", "//s[normalize-space()]")))</f>
        <v>Ecological Sustainability, New Business</v>
      </c>
      <c r="O934" t="str" cm="1">
        <f t="array" ref="O934">IFERROR(INDEX(Index!$C$8:$C$58, MATCH(TRUE, ISNUMBER(SEARCH(Index!$C$8:$C$58, Articles_collection_modified!A934)), 0)), "")</f>
        <v>ES-2</v>
      </c>
      <c r="P934" t="str">
        <f>IFERROR(VLOOKUP(LEFT(O934, FIND("-", O934)-1), Index!$F$8:$G$13, 2, FALSE), "Not Found")</f>
        <v>Ecological Sustainability</v>
      </c>
      <c r="Q934" t="str">
        <f>IFERROR(VLOOKUP(O934, Index!$C$8:$D$58, 2, FALSE), "Not Found")</f>
        <v>Enhanced Emission Policy</v>
      </c>
    </row>
    <row r="935" spans="1:17" x14ac:dyDescent="0.3">
      <c r="A935" t="str">
        <f>LEFT(Articles_collection_modified!A935, FIND(",", Articles_collection_modified!A935) - 1)</f>
        <v>Epiroc rolls out latest RCS 5 update RCS 5.7 with important new functionalities - International Mining</v>
      </c>
      <c r="B935" t="str">
        <f>MID(Articles_collection_modified!A935, FIND(",", Articles_collection_modified!A935) + 1, FIND(",", Articles_collection_modified!A935, FIND(",", Articles_collection_modified!A935) + 1) - FIND(",", Articles_collection_modified!A935) - 1)</f>
        <v>https://im-mining.com/2024/12/06/epiroc-rolls-out-latest-rcs-5-update-rcs-5-7-with-important-new-functionalities</v>
      </c>
      <c r="C935" t="str">
        <f>IF(ISNUMBER(FIND(", vol",Articles_collection_modified!A935)), MID(Articles_collection_modified!A935, FIND(", vol", Articles_collection_modified!A935) + 5, FIND(",", Articles_collection_modified!A935, FIND(", vol", Articles_collection_modified!A935) + 5) - FIND(", vol", Articles_collection_modified!A935) - 5), MID(Articles_collection_modified!A935, FIND(",vol", Articles_collection_modified!A935) + 4, FIND(",", Articles_collection_modified!A935, FIND(",vol", Articles_collection_modified!A935) + 4) - FIND(",vol",Articles_collection_modified!A935) - 4))</f>
        <v>6</v>
      </c>
      <c r="D935" t="str">
        <f>IF(ISNUMBER(FIND(", 20", Articles_collection_modified!A935)), MID(Articles_collection_modified!A935, FIND(", 20", Articles_collection_modified!A935) + 2, FIND(",", Articles_collection_modified!A935, FIND(", 20", Articles_collection_modified!A935) + 2) - FIND(", 20", Articles_collection_modified!A935) - 2), MID(Articles_collection_modified!A935, FIND(",20", Articles_collection_modified!A935) + 1, FIND(",", Articles_collection_modified!A935, FIND(",20", Articles_collection_modified!A935) + 1) - FIND(",20", Articles_collection_modified!A935) - 1))</f>
        <v>2024-w49</v>
      </c>
      <c r="E935" t="str">
        <f t="shared" si="30"/>
        <v>2024</v>
      </c>
      <c r="F935" t="str">
        <f t="shared" si="31"/>
        <v>49</v>
      </c>
      <c r="G935" t="str" cm="1">
        <f t="array" ref="G935">_xlfn.TEXTJOIN(", ", TRUE, IF(ISNUMBER(SEARCH(Index!$A$8:$A$22, Articles_collection_modified!A935)), Index!$A$8:$A$22, ""))</f>
        <v>Mobile</v>
      </c>
      <c r="H935" t="str" cm="1">
        <f t="array" ref="H935">IFERROR(INDEX(Index!$A$8:$A$22, MATCH(TRUE, ISNUMBER(SEARCH(Index!$A$8:$A$22, Articles_collection_modified!A935)), 0)), "")</f>
        <v>Mobile</v>
      </c>
      <c r="I935" t="str" cm="1">
        <f t="array" ref="I935">IFERROR(INDEX(Index!$A$3:$A$5, MATCH(TRUE, ISNUMBER(SEARCH(Index!$A$3:$A$5, Articles_collection_modified!A935)), 0)), "")</f>
        <v>product release</v>
      </c>
      <c r="J935" t="str" cm="1">
        <f t="array" ref="J935">IFERROR(INDEX(Index!$A$25:$A$69, MATCH(TRUE, ISNUMBER(SEARCH(Index!$A$25:$A$69, Articles_collection_modified!A935)), 0)), "")</f>
        <v>System</v>
      </c>
      <c r="K935" t="str" cm="1">
        <f t="array" ref="K935">IFERROR(INDEX(Index!$C$3:$C$5, MATCH(TRUE, ISNUMBER(SEARCH(Index!$C$3:$C$5, Articles_collection_modified!A935)), 0)), "")</f>
        <v>H1</v>
      </c>
      <c r="L935" t="str" cm="1">
        <f t="array" ref="L935">_xlfn.TEXTJOIN(", ", TRUE, IF(ISNUMBER(SEARCH(Index!$C$8:$C$58, Articles_collection_modified!A935)), Index!$C$8:$C$58, ""))</f>
        <v>HA-8, SD-6</v>
      </c>
      <c r="M935" t="str" cm="1">
        <f t="array" ref="M935">_xlfn.TEXTJOIN(", ", TRUE, IFERROR(VLOOKUP(_xlfn.TEXTSPLIT(L935, ", "), Index!$C$8:$D$58, 2, FALSE), ""))</f>
        <v>Sustainable Mining, Intelligent Process Automation</v>
      </c>
      <c r="N935" t="str" cm="1">
        <f t="array" ref="N935">_xlfn.TEXTJOIN(", ", TRUE, _xlfn.UNIQUE(_xlfn.FILTERXML("&lt;t&gt;&lt;s&gt;" &amp; SUBSTITUTE(_xlfn.TEXTJOIN(", ", TRUE, _xlfn.UNIQUE(_xlfn._xlws.FILTER(IFERROR(VLOOKUP(LEFT(_xlfn.TEXTSPLIT(L935, ", "), FIND("-", _xlfn.TEXTSPLIT(L935, ", ")) - 1), Index!$F$8:$G$13, 2, FALSE), ""), IFERROR(VLOOKUP(LEFT(_xlfn.TEXTSPLIT(L935, ", "), FIND("-", _xlfn.TEXTSPLIT(L935, ", ")) - 1), Index!$F$8:$G$13, 2, FALSE), "") &lt;&gt; ""))), ", ", "&lt;/s&gt;&lt;s&gt;") &amp; "&lt;/s&gt;&lt;/t&gt;", "//s[normalize-space()]")))</f>
        <v>Hydraulic Applications Ecosystem, Smart Data Usage</v>
      </c>
      <c r="O935" t="str" cm="1">
        <f t="array" ref="O935">IFERROR(INDEX(Index!$C$8:$C$58, MATCH(TRUE, ISNUMBER(SEARCH(Index!$C$8:$C$58, Articles_collection_modified!A935)), 0)), "")</f>
        <v>HA-8</v>
      </c>
      <c r="P935" t="str">
        <f>IFERROR(VLOOKUP(LEFT(O935, FIND("-", O935)-1), Index!$F$8:$G$13, 2, FALSE), "Not Found")</f>
        <v>Hydraulic Applications Ecosystem</v>
      </c>
      <c r="Q935" t="str">
        <f>IFERROR(VLOOKUP(O935, Index!$C$8:$D$58, 2, FALSE), "Not Found")</f>
        <v>Sustainable Mining</v>
      </c>
    </row>
    <row r="936" spans="1:17" x14ac:dyDescent="0.3">
      <c r="A936" t="str">
        <f>LEFT(Articles_collection_modified!A936, FIND(",", Articles_collection_modified!A936) - 1)</f>
        <v>Stellantis and Zeta Energy develop Lithium-sulfur batteries - electrive.com</v>
      </c>
      <c r="B936" t="str">
        <f>MID(Articles_collection_modified!A936, FIND(",", Articles_collection_modified!A936) + 1, FIND(",", Articles_collection_modified!A936, FIND(",", Articles_collection_modified!A936) + 1) - FIND(",", Articles_collection_modified!A936) - 1)</f>
        <v>https://www.electrive.com/2024/12/06/stellantis-and-zeta-energy-develop-lithium-sulfur-batteries</v>
      </c>
      <c r="C936" t="str">
        <f>IF(ISNUMBER(FIND(", vol",Articles_collection_modified!A936)), MID(Articles_collection_modified!A936, FIND(", vol", Articles_collection_modified!A936) + 5, FIND(",", Articles_collection_modified!A936, FIND(", vol", Articles_collection_modified!A936) + 5) - FIND(", vol", Articles_collection_modified!A936) - 5), MID(Articles_collection_modified!A936, FIND(",vol", Articles_collection_modified!A936) + 4, FIND(",", Articles_collection_modified!A936, FIND(",vol", Articles_collection_modified!A936) + 4) - FIND(",vol",Articles_collection_modified!A936) - 4))</f>
        <v>6</v>
      </c>
      <c r="D936" t="str">
        <f>IF(ISNUMBER(FIND(", 20", Articles_collection_modified!A936)), MID(Articles_collection_modified!A936, FIND(", 20", Articles_collection_modified!A936) + 2, FIND(",", Articles_collection_modified!A936, FIND(", 20", Articles_collection_modified!A936) + 2) - FIND(", 20", Articles_collection_modified!A936) - 2), MID(Articles_collection_modified!A936, FIND(",20", Articles_collection_modified!A936) + 1, FIND(",", Articles_collection_modified!A936, FIND(",20", Articles_collection_modified!A936) + 1) - FIND(",20", Articles_collection_modified!A936) - 1))</f>
        <v>2024-w49</v>
      </c>
      <c r="E936" t="str">
        <f t="shared" si="30"/>
        <v>2024</v>
      </c>
      <c r="F936" t="str">
        <f t="shared" si="31"/>
        <v>49</v>
      </c>
      <c r="G936" t="str" cm="1">
        <f t="array" ref="G936">_xlfn.TEXTJOIN(", ", TRUE, IF(ISNUMBER(SEARCH(Index!$A$8:$A$22, Articles_collection_modified!A936)), Index!$A$8:$A$22, ""))</f>
        <v>Battery</v>
      </c>
      <c r="H936" t="str" cm="1">
        <f t="array" ref="H936">IFERROR(INDEX(Index!$A$8:$A$22, MATCH(TRUE, ISNUMBER(SEARCH(Index!$A$8:$A$22, Articles_collection_modified!A936)), 0)), "")</f>
        <v>Battery</v>
      </c>
      <c r="I936" t="str" cm="1">
        <f t="array" ref="I936">IFERROR(INDEX(Index!$A$3:$A$5, MATCH(TRUE, ISNUMBER(SEARCH(Index!$A$3:$A$5, Articles_collection_modified!A936)), 0)), "")</f>
        <v>SEEP</v>
      </c>
      <c r="J936" t="str" cm="1">
        <f t="array" ref="J936">IFERROR(INDEX(Index!$A$25:$A$69, MATCH(TRUE, ISNUMBER(SEARCH(Index!$A$25:$A$69, Articles_collection_modified!A936)), 0)), "")</f>
        <v>partnership</v>
      </c>
      <c r="K936" t="str" cm="1">
        <f t="array" ref="K936">IFERROR(INDEX(Index!$C$3:$C$5, MATCH(TRUE, ISNUMBER(SEARCH(Index!$C$3:$C$5, Articles_collection_modified!A936)), 0)), "")</f>
        <v>H3</v>
      </c>
      <c r="L936" t="str" cm="1">
        <f t="array" ref="L936">_xlfn.TEXTJOIN(", ", TRUE, IF(ISNUMBER(SEARCH(Index!$C$8:$C$58, Articles_collection_modified!A936)), Index!$C$8:$C$58, ""))</f>
        <v>ES-2</v>
      </c>
      <c r="M936" t="str" cm="1">
        <f t="array" ref="M936">_xlfn.TEXTJOIN(", ", TRUE, IFERROR(VLOOKUP(_xlfn.TEXTSPLIT(L936, ", "), Index!$C$8:$D$58, 2, FALSE), ""))</f>
        <v>Enhanced Emission Policy</v>
      </c>
      <c r="N936" t="str" cm="1">
        <f t="array" ref="N936">_xlfn.TEXTJOIN(", ", TRUE, _xlfn.UNIQUE(_xlfn.FILTERXML("&lt;t&gt;&lt;s&gt;" &amp; SUBSTITUTE(_xlfn.TEXTJOIN(", ", TRUE, _xlfn.UNIQUE(_xlfn._xlws.FILTER(IFERROR(VLOOKUP(LEFT(_xlfn.TEXTSPLIT(L936, ", "), FIND("-", _xlfn.TEXTSPLIT(L936, ", ")) - 1), Index!$F$8:$G$13, 2, FALSE), ""), IFERROR(VLOOKUP(LEFT(_xlfn.TEXTSPLIT(L936, ", "), FIND("-", _xlfn.TEXTSPLIT(L936, ", ")) - 1), Index!$F$8:$G$13, 2, FALSE), "") &lt;&gt; ""))), ", ", "&lt;/s&gt;&lt;s&gt;") &amp; "&lt;/s&gt;&lt;/t&gt;", "//s[normalize-space()]")))</f>
        <v>Ecological Sustainability</v>
      </c>
      <c r="O936" t="str" cm="1">
        <f t="array" ref="O936">IFERROR(INDEX(Index!$C$8:$C$58, MATCH(TRUE, ISNUMBER(SEARCH(Index!$C$8:$C$58, Articles_collection_modified!A936)), 0)), "")</f>
        <v>ES-2</v>
      </c>
      <c r="P936" t="str">
        <f>IFERROR(VLOOKUP(LEFT(O936, FIND("-", O936)-1), Index!$F$8:$G$13, 2, FALSE), "Not Found")</f>
        <v>Ecological Sustainability</v>
      </c>
      <c r="Q936" t="str">
        <f>IFERROR(VLOOKUP(O936, Index!$C$8:$D$58, 2, FALSE), "Not Found")</f>
        <v>Enhanced Emission Policy</v>
      </c>
    </row>
    <row r="937" spans="1:17" x14ac:dyDescent="0.3">
      <c r="A937" t="str">
        <f>LEFT(Articles_collection_modified!A937, FIND(",", Articles_collection_modified!A937) - 1)</f>
        <v>NYK secures AiP for subsea cable-laying vessel design</v>
      </c>
      <c r="B937" t="str">
        <f>MID(Articles_collection_modified!A937, FIND(",", Articles_collection_modified!A937) + 1, FIND(",", Articles_collection_modified!A937, FIND(",", Articles_collection_modified!A937) + 1) - FIND(",", Articles_collection_modified!A937) - 1)</f>
        <v>https://www.ship-technology.com/news/nyk-subsea-cable-laying-vessel-design</v>
      </c>
      <c r="C937" t="str">
        <f>IF(ISNUMBER(FIND(", vol",Articles_collection_modified!A937)), MID(Articles_collection_modified!A937, FIND(", vol", Articles_collection_modified!A937) + 5, FIND(",", Articles_collection_modified!A937, FIND(", vol", Articles_collection_modified!A937) + 5) - FIND(", vol", Articles_collection_modified!A937) - 5), MID(Articles_collection_modified!A937, FIND(",vol", Articles_collection_modified!A937) + 4, FIND(",", Articles_collection_modified!A937, FIND(",vol", Articles_collection_modified!A937) + 4) - FIND(",vol",Articles_collection_modified!A937) - 4))</f>
        <v>6</v>
      </c>
      <c r="D937" t="str">
        <f>IF(ISNUMBER(FIND(", 20", Articles_collection_modified!A937)), MID(Articles_collection_modified!A937, FIND(", 20", Articles_collection_modified!A937) + 2, FIND(",", Articles_collection_modified!A937, FIND(", 20", Articles_collection_modified!A937) + 2) - FIND(", 20", Articles_collection_modified!A937) - 2), MID(Articles_collection_modified!A937, FIND(",20", Articles_collection_modified!A937) + 1, FIND(",", Articles_collection_modified!A937, FIND(",20", Articles_collection_modified!A937) + 1) - FIND(",20", Articles_collection_modified!A937) - 1))</f>
        <v>2024-w49</v>
      </c>
      <c r="E937" t="str">
        <f t="shared" si="30"/>
        <v>2024</v>
      </c>
      <c r="F937" t="str">
        <f t="shared" si="31"/>
        <v>49</v>
      </c>
      <c r="G937" t="str" cm="1">
        <f t="array" ref="G937">_xlfn.TEXTJOIN(", ", TRUE, IF(ISNUMBER(SEARCH(Index!$A$8:$A$22, Articles_collection_modified!A937)), Index!$A$8:$A$22, ""))</f>
        <v>Maritime</v>
      </c>
      <c r="H937" t="str" cm="1">
        <f t="array" ref="H937">IFERROR(INDEX(Index!$A$8:$A$22, MATCH(TRUE, ISNUMBER(SEARCH(Index!$A$8:$A$22, Articles_collection_modified!A937)), 0)), "")</f>
        <v>Maritime</v>
      </c>
      <c r="I937" t="str" cm="1">
        <f t="array" ref="I937">IFERROR(INDEX(Index!$A$3:$A$5, MATCH(TRUE, ISNUMBER(SEARCH(Index!$A$3:$A$5, Articles_collection_modified!A937)), 0)), "")</f>
        <v>Technology</v>
      </c>
      <c r="J937" t="str" cm="1">
        <f t="array" ref="J937">IFERROR(INDEX(Index!$A$25:$A$69, MATCH(TRUE, ISNUMBER(SEARCH(Index!$A$25:$A$69, Articles_collection_modified!A937)), 0)), "")</f>
        <v>Research</v>
      </c>
      <c r="K937" t="str" cm="1">
        <f t="array" ref="K937">IFERROR(INDEX(Index!$C$3:$C$5, MATCH(TRUE, ISNUMBER(SEARCH(Index!$C$3:$C$5, Articles_collection_modified!A937)), 0)), "")</f>
        <v>H3</v>
      </c>
      <c r="L937" t="str" cm="1">
        <f t="array" ref="L937">_xlfn.TEXTJOIN(", ", TRUE, IF(ISNUMBER(SEARCH(Index!$C$8:$C$58, Articles_collection_modified!A937)), Index!$C$8:$C$58, ""))</f>
        <v>NB-6, NB-8</v>
      </c>
      <c r="M937" t="str" cm="1">
        <f t="array" ref="M937">_xlfn.TEXTJOIN(", ", TRUE, IFERROR(VLOOKUP(_xlfn.TEXTSPLIT(L937, ", "), Index!$C$8:$D$58, 2, FALSE), ""))</f>
        <v>Green Energy System, Sustainaible Maritime Applications</v>
      </c>
      <c r="N937" t="str" cm="1">
        <f t="array" ref="N937">_xlfn.TEXTJOIN(", ", TRUE, _xlfn.UNIQUE(_xlfn.FILTERXML("&lt;t&gt;&lt;s&gt;" &amp; SUBSTITUTE(_xlfn.TEXTJOIN(", ", TRUE, _xlfn.UNIQUE(_xlfn._xlws.FILTER(IFERROR(VLOOKUP(LEFT(_xlfn.TEXTSPLIT(L937, ", "), FIND("-", _xlfn.TEXTSPLIT(L937, ", ")) - 1), Index!$F$8:$G$13, 2, FALSE), ""), IFERROR(VLOOKUP(LEFT(_xlfn.TEXTSPLIT(L937, ", "), FIND("-", _xlfn.TEXTSPLIT(L937, ", ")) - 1), Index!$F$8:$G$13, 2, FALSE), "") &lt;&gt; ""))), ", ", "&lt;/s&gt;&lt;s&gt;") &amp; "&lt;/s&gt;&lt;/t&gt;", "//s[normalize-space()]")))</f>
        <v>New Business</v>
      </c>
      <c r="O937" t="str" cm="1">
        <f t="array" ref="O937">IFERROR(INDEX(Index!$C$8:$C$58, MATCH(TRUE, ISNUMBER(SEARCH(Index!$C$8:$C$58, Articles_collection_modified!A937)), 0)), "")</f>
        <v>NB-6</v>
      </c>
      <c r="P937" t="str">
        <f>IFERROR(VLOOKUP(LEFT(O937, FIND("-", O937)-1), Index!$F$8:$G$13, 2, FALSE), "Not Found")</f>
        <v>New Business</v>
      </c>
      <c r="Q937" t="str">
        <f>IFERROR(VLOOKUP(O937, Index!$C$8:$D$58, 2, FALSE), "Not Found")</f>
        <v>Green Energy System</v>
      </c>
    </row>
    <row r="938" spans="1:17" x14ac:dyDescent="0.3">
      <c r="A938" t="str">
        <f>LEFT(Articles_collection_modified!A938, FIND(",", Articles_collection_modified!A938) - 1)</f>
        <v>Economic Signals are Improving for Fluid Power Industry in 2025</v>
      </c>
      <c r="B938" t="str">
        <f>MID(Articles_collection_modified!A938, FIND(",", Articles_collection_modified!A938) + 1, FIND(",", Articles_collection_modified!A938, FIND(",", Articles_collection_modified!A938) + 1) - FIND(",", Articles_collection_modified!A938) - 1)</f>
        <v>https://www.powermotiontech.com/hydraulics/article/55248071/economic-signals-are-improving-for-fluid-power-industry-in-2025</v>
      </c>
      <c r="C938" t="str">
        <f>IF(ISNUMBER(FIND(", vol",Articles_collection_modified!A938)), MID(Articles_collection_modified!A938, FIND(", vol", Articles_collection_modified!A938) + 5, FIND(",", Articles_collection_modified!A938, FIND(", vol", Articles_collection_modified!A938) + 5) - FIND(", vol", Articles_collection_modified!A938) - 5), MID(Articles_collection_modified!A938, FIND(",vol", Articles_collection_modified!A938) + 4, FIND(",", Articles_collection_modified!A938, FIND(",vol", Articles_collection_modified!A938) + 4) - FIND(",vol",Articles_collection_modified!A938) - 4))</f>
        <v>6</v>
      </c>
      <c r="D938" t="str">
        <f>IF(ISNUMBER(FIND(", 20", Articles_collection_modified!A938)), MID(Articles_collection_modified!A938, FIND(", 20", Articles_collection_modified!A938) + 2, FIND(",", Articles_collection_modified!A938, FIND(", 20", Articles_collection_modified!A938) + 2) - FIND(", 20", Articles_collection_modified!A938) - 2), MID(Articles_collection_modified!A938, FIND(",20", Articles_collection_modified!A938) + 1, FIND(",", Articles_collection_modified!A938, FIND(",20", Articles_collection_modified!A938) + 1) - FIND(",20", Articles_collection_modified!A938) - 1))</f>
        <v>2024-w50</v>
      </c>
      <c r="E938" t="str">
        <f t="shared" si="30"/>
        <v>2024</v>
      </c>
      <c r="F938" t="str">
        <f t="shared" si="31"/>
        <v>50</v>
      </c>
      <c r="G938" t="str" cm="1">
        <f t="array" ref="G938">_xlfn.TEXTJOIN(", ", TRUE, IF(ISNUMBER(SEARCH(Index!$A$8:$A$22, Articles_collection_modified!A938)), Index!$A$8:$A$22, ""))</f>
        <v>Hydraulics</v>
      </c>
      <c r="H938" t="str" cm="1">
        <f t="array" ref="H938">IFERROR(INDEX(Index!$A$8:$A$22, MATCH(TRUE, ISNUMBER(SEARCH(Index!$A$8:$A$22, Articles_collection_modified!A938)), 0)), "")</f>
        <v>Hydraulics</v>
      </c>
      <c r="I938" t="str" cm="1">
        <f t="array" ref="I938">IFERROR(INDEX(Index!$A$3:$A$5, MATCH(TRUE, ISNUMBER(SEARCH(Index!$A$3:$A$5, Articles_collection_modified!A938)), 0)), "")</f>
        <v>SEEP</v>
      </c>
      <c r="J938" t="str" cm="1">
        <f t="array" ref="J938">IFERROR(INDEX(Index!$A$25:$A$69, MATCH(TRUE, ISNUMBER(SEARCH(Index!$A$25:$A$69, Articles_collection_modified!A938)), 0)), "")</f>
        <v>market development</v>
      </c>
      <c r="K938" t="str" cm="1">
        <f t="array" ref="K938">IFERROR(INDEX(Index!$C$3:$C$5, MATCH(TRUE, ISNUMBER(SEARCH(Index!$C$3:$C$5, Articles_collection_modified!A938)), 0)), "")</f>
        <v>H1</v>
      </c>
      <c r="L938" t="str" cm="1">
        <f t="array" ref="L938">_xlfn.TEXTJOIN(", ", TRUE, IF(ISNUMBER(SEARCH(Index!$C$8:$C$58, Articles_collection_modified!A938)), Index!$C$8:$C$58, ""))</f>
        <v/>
      </c>
      <c r="M938" t="str" cm="1">
        <f t="array" ref="M938">_xlfn.TEXTJOIN(", ", TRUE, IFERROR(VLOOKUP(_xlfn.TEXTSPLIT(L938, ", "), Index!$C$8:$D$58, 2, FALSE), ""))</f>
        <v/>
      </c>
      <c r="N938" t="e" cm="1" vm="1">
        <f t="array" ref="N938">_xlfn.TEXTJOIN(", ", TRUE, _xlfn.UNIQUE(_xlfn.FILTERXML("&lt;t&gt;&lt;s&gt;" &amp; SUBSTITUTE(_xlfn.TEXTJOIN(", ", TRUE, _xlfn.UNIQUE(_xlfn._xlws.FILTER(IFERROR(VLOOKUP(LEFT(_xlfn.TEXTSPLIT(L938, ", "), FIND("-", _xlfn.TEXTSPLIT(L938, ", ")) - 1), Index!$F$8:$G$13, 2, FALSE), ""), IFERROR(VLOOKUP(LEFT(_xlfn.TEXTSPLIT(L938, ", "), FIND("-", _xlfn.TEXTSPLIT(L938, ", ")) - 1), Index!$F$8:$G$13, 2, FALSE), "") &lt;&gt; ""))), ", ", "&lt;/s&gt;&lt;s&gt;") &amp; "&lt;/s&gt;&lt;/t&gt;", "//s[normalize-space()]")))</f>
        <v>#VALUE!</v>
      </c>
      <c r="O938" t="str" cm="1">
        <f t="array" ref="O938">IFERROR(INDEX(Index!$C$8:$C$58, MATCH(TRUE, ISNUMBER(SEARCH(Index!$C$8:$C$58, Articles_collection_modified!A938)), 0)), "")</f>
        <v/>
      </c>
      <c r="P938" t="str">
        <f>IFERROR(VLOOKUP(LEFT(O938, FIND("-", O938)-1), Index!$F$8:$G$13, 2, FALSE), "Not Found")</f>
        <v>Not Found</v>
      </c>
      <c r="Q938" t="str">
        <f>IFERROR(VLOOKUP(O938, Index!$C$8:$D$58, 2, FALSE), "Not Found")</f>
        <v>Not Found</v>
      </c>
    </row>
    <row r="939" spans="1:17" x14ac:dyDescent="0.3">
      <c r="A939" t="str">
        <f>LEFT(Articles_collection_modified!A939, FIND(",", Articles_collection_modified!A939) - 1)</f>
        <v>Macroeconomic Trends to Watch in 2025</v>
      </c>
      <c r="B939" t="str">
        <f>MID(Articles_collection_modified!A939, FIND(",", Articles_collection_modified!A939) + 1, FIND(",", Articles_collection_modified!A939, FIND(",", Articles_collection_modified!A939) + 1) - FIND(",", Articles_collection_modified!A939) - 1)</f>
        <v>https://www.powermotiontech.com/technologies/article/55248183/macroeconomic-trends-to-watch-in-2025</v>
      </c>
      <c r="C939" t="str">
        <f>IF(ISNUMBER(FIND(", vol",Articles_collection_modified!A939)), MID(Articles_collection_modified!A939, FIND(", vol", Articles_collection_modified!A939) + 5, FIND(",", Articles_collection_modified!A939, FIND(", vol", Articles_collection_modified!A939) + 5) - FIND(", vol", Articles_collection_modified!A939) - 5), MID(Articles_collection_modified!A939, FIND(",vol", Articles_collection_modified!A939) + 4, FIND(",", Articles_collection_modified!A939, FIND(",vol", Articles_collection_modified!A939) + 4) - FIND(",vol",Articles_collection_modified!A939) - 4))</f>
        <v>6</v>
      </c>
      <c r="D939" t="str">
        <f>IF(ISNUMBER(FIND(", 20", Articles_collection_modified!A939)), MID(Articles_collection_modified!A939, FIND(", 20", Articles_collection_modified!A939) + 2, FIND(",", Articles_collection_modified!A939, FIND(", 20", Articles_collection_modified!A939) + 2) - FIND(", 20", Articles_collection_modified!A939) - 2), MID(Articles_collection_modified!A939, FIND(",20", Articles_collection_modified!A939) + 1, FIND(",", Articles_collection_modified!A939, FIND(",20", Articles_collection_modified!A939) + 1) - FIND(",20", Articles_collection_modified!A939) - 1))</f>
        <v>2024-w50</v>
      </c>
      <c r="E939" t="str">
        <f t="shared" si="30"/>
        <v>2024</v>
      </c>
      <c r="F939" t="str">
        <f t="shared" si="31"/>
        <v>50</v>
      </c>
      <c r="G939" t="str" cm="1">
        <f t="array" ref="G939">_xlfn.TEXTJOIN(", ", TRUE, IF(ISNUMBER(SEARCH(Index!$A$8:$A$22, Articles_collection_modified!A939)), Index!$A$8:$A$22, ""))</f>
        <v>Hydraulics</v>
      </c>
      <c r="H939" t="str" cm="1">
        <f t="array" ref="H939">IFERROR(INDEX(Index!$A$8:$A$22, MATCH(TRUE, ISNUMBER(SEARCH(Index!$A$8:$A$22, Articles_collection_modified!A939)), 0)), "")</f>
        <v>Hydraulics</v>
      </c>
      <c r="I939" t="str" cm="1">
        <f t="array" ref="I939">IFERROR(INDEX(Index!$A$3:$A$5, MATCH(TRUE, ISNUMBER(SEARCH(Index!$A$3:$A$5, Articles_collection_modified!A939)), 0)), "")</f>
        <v>SEEP</v>
      </c>
      <c r="J939" t="str" cm="1">
        <f t="array" ref="J939">IFERROR(INDEX(Index!$A$25:$A$69, MATCH(TRUE, ISNUMBER(SEARCH(Index!$A$25:$A$69, Articles_collection_modified!A939)), 0)), "")</f>
        <v>market development</v>
      </c>
      <c r="K939" t="str" cm="1">
        <f t="array" ref="K939">IFERROR(INDEX(Index!$C$3:$C$5, MATCH(TRUE, ISNUMBER(SEARCH(Index!$C$3:$C$5, Articles_collection_modified!A939)), 0)), "")</f>
        <v>H1</v>
      </c>
      <c r="L939" t="str" cm="1">
        <f t="array" ref="L939">_xlfn.TEXTJOIN(", ", TRUE, IF(ISNUMBER(SEARCH(Index!$C$8:$C$58, Articles_collection_modified!A939)), Index!$C$8:$C$58, ""))</f>
        <v/>
      </c>
      <c r="M939" t="str" cm="1">
        <f t="array" ref="M939">_xlfn.TEXTJOIN(", ", TRUE, IFERROR(VLOOKUP(_xlfn.TEXTSPLIT(L939, ", "), Index!$C$8:$D$58, 2, FALSE), ""))</f>
        <v/>
      </c>
      <c r="N939" t="e" cm="1" vm="1">
        <f t="array" ref="N939">_xlfn.TEXTJOIN(", ", TRUE, _xlfn.UNIQUE(_xlfn.FILTERXML("&lt;t&gt;&lt;s&gt;" &amp; SUBSTITUTE(_xlfn.TEXTJOIN(", ", TRUE, _xlfn.UNIQUE(_xlfn._xlws.FILTER(IFERROR(VLOOKUP(LEFT(_xlfn.TEXTSPLIT(L939, ", "), FIND("-", _xlfn.TEXTSPLIT(L939, ", ")) - 1), Index!$F$8:$G$13, 2, FALSE), ""), IFERROR(VLOOKUP(LEFT(_xlfn.TEXTSPLIT(L939, ", "), FIND("-", _xlfn.TEXTSPLIT(L939, ", ")) - 1), Index!$F$8:$G$13, 2, FALSE), "") &lt;&gt; ""))), ", ", "&lt;/s&gt;&lt;s&gt;") &amp; "&lt;/s&gt;&lt;/t&gt;", "//s[normalize-space()]")))</f>
        <v>#VALUE!</v>
      </c>
      <c r="O939" t="str" cm="1">
        <f t="array" ref="O939">IFERROR(INDEX(Index!$C$8:$C$58, MATCH(TRUE, ISNUMBER(SEARCH(Index!$C$8:$C$58, Articles_collection_modified!A939)), 0)), "")</f>
        <v/>
      </c>
      <c r="P939" t="str">
        <f>IFERROR(VLOOKUP(LEFT(O939, FIND("-", O939)-1), Index!$F$8:$G$13, 2, FALSE), "Not Found")</f>
        <v>Not Found</v>
      </c>
      <c r="Q939" t="str">
        <f>IFERROR(VLOOKUP(O939, Index!$C$8:$D$58, 2, FALSE), "Not Found")</f>
        <v>Not Found</v>
      </c>
    </row>
    <row r="940" spans="1:17" x14ac:dyDescent="0.3">
      <c r="A940" t="str">
        <f>LEFT(Articles_collection_modified!A940, FIND(",", Articles_collection_modified!A940) - 1)</f>
        <v>O'Shea Equipment: Fresh Face of Amphibious Excavation : CEG</v>
      </c>
      <c r="B940" t="str">
        <f>MID(Articles_collection_modified!A940, FIND(",", Articles_collection_modified!A940) + 1, FIND(",", Articles_collection_modified!A940, FIND(",", Articles_collection_modified!A940) + 1) - FIND(",", Articles_collection_modified!A940) - 1)</f>
        <v>https://www.constructionequipmentguide.com/oshea-equipment-fresh-face-of-amphibious-excavation/66711</v>
      </c>
      <c r="C940" t="str">
        <f>IF(ISNUMBER(FIND(", vol",Articles_collection_modified!A940)), MID(Articles_collection_modified!A940, FIND(", vol", Articles_collection_modified!A940) + 5, FIND(",", Articles_collection_modified!A940, FIND(", vol", Articles_collection_modified!A940) + 5) - FIND(", vol", Articles_collection_modified!A940) - 5), MID(Articles_collection_modified!A940, FIND(",vol", Articles_collection_modified!A940) + 4, FIND(",", Articles_collection_modified!A940, FIND(",vol", Articles_collection_modified!A940) + 4) - FIND(",vol",Articles_collection_modified!A940) - 4))</f>
        <v>6</v>
      </c>
      <c r="D940" t="str">
        <f>IF(ISNUMBER(FIND(", 20", Articles_collection_modified!A940)), MID(Articles_collection_modified!A940, FIND(", 20", Articles_collection_modified!A940) + 2, FIND(",", Articles_collection_modified!A940, FIND(", 20", Articles_collection_modified!A940) + 2) - FIND(", 20", Articles_collection_modified!A940) - 2), MID(Articles_collection_modified!A940, FIND(",20", Articles_collection_modified!A940) + 1, FIND(",", Articles_collection_modified!A940, FIND(",20", Articles_collection_modified!A940) + 1) - FIND(",20", Articles_collection_modified!A940) - 1))</f>
        <v>2024-w50</v>
      </c>
      <c r="E940" t="str">
        <f t="shared" si="30"/>
        <v>2024</v>
      </c>
      <c r="F940" t="str">
        <f t="shared" si="31"/>
        <v>50</v>
      </c>
      <c r="G940" t="str" cm="1">
        <f t="array" ref="G940">_xlfn.TEXTJOIN(", ", TRUE, IF(ISNUMBER(SEARCH(Index!$A$8:$A$22, Articles_collection_modified!A940)), Index!$A$8:$A$22, ""))</f>
        <v>Mobile</v>
      </c>
      <c r="H940" t="str" cm="1">
        <f t="array" ref="H940">IFERROR(INDEX(Index!$A$8:$A$22, MATCH(TRUE, ISNUMBER(SEARCH(Index!$A$8:$A$22, Articles_collection_modified!A940)), 0)), "")</f>
        <v>Mobile</v>
      </c>
      <c r="I940" t="str" cm="1">
        <f t="array" ref="I940">IFERROR(INDEX(Index!$A$3:$A$5, MATCH(TRUE, ISNUMBER(SEARCH(Index!$A$3:$A$5, Articles_collection_modified!A940)), 0)), "")</f>
        <v>SEEP</v>
      </c>
      <c r="J940" t="str" cm="1">
        <f t="array" ref="J940">IFERROR(INDEX(Index!$A$25:$A$69, MATCH(TRUE, ISNUMBER(SEARCH(Index!$A$25:$A$69, Articles_collection_modified!A940)), 0)), "")</f>
        <v>market development</v>
      </c>
      <c r="K940" t="str" cm="1">
        <f t="array" ref="K940">IFERROR(INDEX(Index!$C$3:$C$5, MATCH(TRUE, ISNUMBER(SEARCH(Index!$C$3:$C$5, Articles_collection_modified!A940)), 0)), "")</f>
        <v>H2</v>
      </c>
      <c r="L940" t="str" cm="1">
        <f t="array" ref="L940">_xlfn.TEXTJOIN(", ", TRUE, IF(ISNUMBER(SEARCH(Index!$C$8:$C$58, Articles_collection_modified!A940)), Index!$C$8:$C$58, ""))</f>
        <v>HA-1</v>
      </c>
      <c r="M940" t="str" cm="1">
        <f t="array" ref="M940">_xlfn.TEXTJOIN(", ", TRUE, IFERROR(VLOOKUP(_xlfn.TEXTSPLIT(L940, ", "), Index!$C$8:$D$58, 2, FALSE), ""))</f>
        <v>Green &amp; Connected Construction site</v>
      </c>
      <c r="N940" t="str" cm="1">
        <f t="array" ref="N940">_xlfn.TEXTJOIN(", ", TRUE, _xlfn.UNIQUE(_xlfn.FILTERXML("&lt;t&gt;&lt;s&gt;" &amp; SUBSTITUTE(_xlfn.TEXTJOIN(", ", TRUE, _xlfn.UNIQUE(_xlfn._xlws.FILTER(IFERROR(VLOOKUP(LEFT(_xlfn.TEXTSPLIT(L940, ", "), FIND("-", _xlfn.TEXTSPLIT(L940, ", ")) - 1), Index!$F$8:$G$13, 2, FALSE), ""), IFERROR(VLOOKUP(LEFT(_xlfn.TEXTSPLIT(L940, ", "), FIND("-", _xlfn.TEXTSPLIT(L940, ", ")) - 1), Index!$F$8:$G$13, 2, FALSE), "") &lt;&gt; ""))), ", ", "&lt;/s&gt;&lt;s&gt;") &amp; "&lt;/s&gt;&lt;/t&gt;", "//s[normalize-space()]")))</f>
        <v>Hydraulic Applications Ecosystem</v>
      </c>
      <c r="O940" t="str" cm="1">
        <f t="array" ref="O940">IFERROR(INDEX(Index!$C$8:$C$58, MATCH(TRUE, ISNUMBER(SEARCH(Index!$C$8:$C$58, Articles_collection_modified!A940)), 0)), "")</f>
        <v>HA-1</v>
      </c>
      <c r="P940" t="str">
        <f>IFERROR(VLOOKUP(LEFT(O940, FIND("-", O940)-1), Index!$F$8:$G$13, 2, FALSE), "Not Found")</f>
        <v>Hydraulic Applications Ecosystem</v>
      </c>
      <c r="Q940" t="str">
        <f>IFERROR(VLOOKUP(O940, Index!$C$8:$D$58, 2, FALSE), "Not Found")</f>
        <v>Green &amp; Connected Construction site</v>
      </c>
    </row>
    <row r="941" spans="1:17" x14ac:dyDescent="0.3">
      <c r="A941" t="str">
        <f>LEFT(Articles_collection_modified!A941, FIND(",", Articles_collection_modified!A941) - 1)</f>
        <v>Revolutionizing Automotive Manufacturing Intralogistics | RoboticsTomorrow</v>
      </c>
      <c r="B941" t="str">
        <f>MID(Articles_collection_modified!A941, FIND(",", Articles_collection_modified!A941) + 1, FIND(",", Articles_collection_modified!A941, FIND(",", Articles_collection_modified!A941) + 1) - FIND(",", Articles_collection_modified!A941) - 1)</f>
        <v>https://www.roboticstomorrow.com/article/2024/12/revolutionizing-automotive-manufacturing-intralogistics/23589</v>
      </c>
      <c r="C941" t="str">
        <f>IF(ISNUMBER(FIND(", vol",Articles_collection_modified!A941)), MID(Articles_collection_modified!A941, FIND(", vol", Articles_collection_modified!A941) + 5, FIND(",", Articles_collection_modified!A941, FIND(", vol", Articles_collection_modified!A941) + 5) - FIND(", vol", Articles_collection_modified!A941) - 5), MID(Articles_collection_modified!A941, FIND(",vol", Articles_collection_modified!A941) + 4, FIND(",", Articles_collection_modified!A941, FIND(",vol", Articles_collection_modified!A941) + 4) - FIND(",vol",Articles_collection_modified!A941) - 4))</f>
        <v>6</v>
      </c>
      <c r="D941" t="str">
        <f>IF(ISNUMBER(FIND(", 20", Articles_collection_modified!A941)), MID(Articles_collection_modified!A941, FIND(", 20", Articles_collection_modified!A941) + 2, FIND(",", Articles_collection_modified!A941, FIND(", 20", Articles_collection_modified!A941) + 2) - FIND(", 20", Articles_collection_modified!A941) - 2), MID(Articles_collection_modified!A941, FIND(",20", Articles_collection_modified!A941) + 1, FIND(",", Articles_collection_modified!A941, FIND(",20", Articles_collection_modified!A941) + 1) - FIND(",20", Articles_collection_modified!A941) - 1))</f>
        <v>2024-w50</v>
      </c>
      <c r="E941" t="str">
        <f t="shared" si="30"/>
        <v>2024</v>
      </c>
      <c r="F941" t="str">
        <f t="shared" si="31"/>
        <v>50</v>
      </c>
      <c r="G941" t="str" cm="1">
        <f t="array" ref="G941">_xlfn.TEXTJOIN(", ", TRUE, IF(ISNUMBER(SEARCH(Index!$A$8:$A$22, Articles_collection_modified!A941)), Index!$A$8:$A$22, ""))</f>
        <v>Industrial applications, Robotics</v>
      </c>
      <c r="H941" t="str" cm="1">
        <f t="array" ref="H941">IFERROR(INDEX(Index!$A$8:$A$22, MATCH(TRUE, ISNUMBER(SEARCH(Index!$A$8:$A$22, Articles_collection_modified!A941)), 0)), "")</f>
        <v>Industrial applications</v>
      </c>
      <c r="I941" t="str" cm="1">
        <f t="array" ref="I941">IFERROR(INDEX(Index!$A$3:$A$5, MATCH(TRUE, ISNUMBER(SEARCH(Index!$A$3:$A$5, Articles_collection_modified!A941)), 0)), "")</f>
        <v>SEEP</v>
      </c>
      <c r="J941" t="str" cm="1">
        <f t="array" ref="J941">IFERROR(INDEX(Index!$A$25:$A$69, MATCH(TRUE, ISNUMBER(SEARCH(Index!$A$25:$A$69, Articles_collection_modified!A941)), 0)), "")</f>
        <v>market development</v>
      </c>
      <c r="K941" t="str" cm="1">
        <f t="array" ref="K941">IFERROR(INDEX(Index!$C$3:$C$5, MATCH(TRUE, ISNUMBER(SEARCH(Index!$C$3:$C$5, Articles_collection_modified!A941)), 0)), "")</f>
        <v>H1</v>
      </c>
      <c r="L941" t="str" cm="1">
        <f t="array" ref="L941">_xlfn.TEXTJOIN(", ", TRUE, IF(ISNUMBER(SEARCH(Index!$C$8:$C$58, Articles_collection_modified!A941)), Index!$C$8:$C$58, ""))</f>
        <v>HA-4, IPr-4</v>
      </c>
      <c r="M941" t="str" cm="1">
        <f t="array" ref="M941">_xlfn.TEXTJOIN(", ", TRUE, IFERROR(VLOOKUP(_xlfn.TEXTSPLIT(L941, ", "), Index!$C$8:$D$58, 2, FALSE), ""))</f>
        <v>Autonomous Material Handling, Autonomus Intralofistic</v>
      </c>
      <c r="N941" t="str" cm="1">
        <f t="array" ref="N941">_xlfn.TEXTJOIN(", ", TRUE, _xlfn.UNIQUE(_xlfn.FILTERXML("&lt;t&gt;&lt;s&gt;" &amp; SUBSTITUTE(_xlfn.TEXTJOIN(", ", TRUE, _xlfn.UNIQUE(_xlfn._xlws.FILTER(IFERROR(VLOOKUP(LEFT(_xlfn.TEXTSPLIT(L941, ", "), FIND("-", _xlfn.TEXTSPLIT(L941, ", ")) - 1), Index!$F$8:$G$13, 2, FALSE), ""), IFERROR(VLOOKUP(LEFT(_xlfn.TEXTSPLIT(L941, ", "), FIND("-", _xlfn.TEXTSPLIT(L941, ", ")) - 1), Index!$F$8:$G$13, 2, FALSE), "") &lt;&gt; ""))), ", ", "&lt;/s&gt;&lt;s&gt;") &amp; "&lt;/s&gt;&lt;/t&gt;", "//s[normalize-space()]")))</f>
        <v>Hydraulic Applications Ecosystem, Intelligent Production</v>
      </c>
      <c r="O941" t="str" cm="1">
        <f t="array" ref="O941">IFERROR(INDEX(Index!$C$8:$C$58, MATCH(TRUE, ISNUMBER(SEARCH(Index!$C$8:$C$58, Articles_collection_modified!A941)), 0)), "")</f>
        <v>HA-4</v>
      </c>
      <c r="P941" t="str">
        <f>IFERROR(VLOOKUP(LEFT(O941, FIND("-", O941)-1), Index!$F$8:$G$13, 2, FALSE), "Not Found")</f>
        <v>Hydraulic Applications Ecosystem</v>
      </c>
      <c r="Q941" t="str">
        <f>IFERROR(VLOOKUP(O941, Index!$C$8:$D$58, 2, FALSE), "Not Found")</f>
        <v>Autonomous Material Handling</v>
      </c>
    </row>
    <row r="942" spans="1:17" x14ac:dyDescent="0.3">
      <c r="A942" t="str">
        <f>LEFT(Articles_collection_modified!A942, FIND(",", Articles_collection_modified!A942) - 1)</f>
        <v>Stellantis &amp; CATL official confirm plant for LFP battery cells in Spain - electrive.com</v>
      </c>
      <c r="B942" t="str">
        <f>MID(Articles_collection_modified!A942, FIND(",", Articles_collection_modified!A942) + 1, FIND(",", Articles_collection_modified!A942, FIND(",", Articles_collection_modified!A942) + 1) - FIND(",", Articles_collection_modified!A942) - 1)</f>
        <v>https://www.electrive.com/2024/12/10/stellantis-catl-official-confirm-plant-for-lfp-battery-cells-in-spain</v>
      </c>
      <c r="C942" t="str">
        <f>IF(ISNUMBER(FIND(", vol",Articles_collection_modified!A942)), MID(Articles_collection_modified!A942, FIND(", vol", Articles_collection_modified!A942) + 5, FIND(",", Articles_collection_modified!A942, FIND(", vol", Articles_collection_modified!A942) + 5) - FIND(", vol", Articles_collection_modified!A942) - 5), MID(Articles_collection_modified!A942, FIND(",vol", Articles_collection_modified!A942) + 4, FIND(",", Articles_collection_modified!A942, FIND(",vol", Articles_collection_modified!A942) + 4) - FIND(",vol",Articles_collection_modified!A942) - 4))</f>
        <v>6</v>
      </c>
      <c r="D942" t="str">
        <f>IF(ISNUMBER(FIND(", 20", Articles_collection_modified!A942)), MID(Articles_collection_modified!A942, FIND(", 20", Articles_collection_modified!A942) + 2, FIND(",", Articles_collection_modified!A942, FIND(", 20", Articles_collection_modified!A942) + 2) - FIND(", 20", Articles_collection_modified!A942) - 2), MID(Articles_collection_modified!A942, FIND(",20", Articles_collection_modified!A942) + 1, FIND(",", Articles_collection_modified!A942, FIND(",20", Articles_collection_modified!A942) + 1) - FIND(",20", Articles_collection_modified!A942) - 1))</f>
        <v>2024-w50</v>
      </c>
      <c r="E942" t="str">
        <f t="shared" si="30"/>
        <v>2024</v>
      </c>
      <c r="F942" t="str">
        <f t="shared" si="31"/>
        <v>50</v>
      </c>
      <c r="G942" t="str" cm="1">
        <f t="array" ref="G942">_xlfn.TEXTJOIN(", ", TRUE, IF(ISNUMBER(SEARCH(Index!$A$8:$A$22, Articles_collection_modified!A942)), Index!$A$8:$A$22, ""))</f>
        <v>Battery</v>
      </c>
      <c r="H942" t="str" cm="1">
        <f t="array" ref="H942">IFERROR(INDEX(Index!$A$8:$A$22, MATCH(TRUE, ISNUMBER(SEARCH(Index!$A$8:$A$22, Articles_collection_modified!A942)), 0)), "")</f>
        <v>Battery</v>
      </c>
      <c r="I942" t="str" cm="1">
        <f t="array" ref="I942">IFERROR(INDEX(Index!$A$3:$A$5, MATCH(TRUE, ISNUMBER(SEARCH(Index!$A$3:$A$5, Articles_collection_modified!A942)), 0)), "")</f>
        <v>SEEP</v>
      </c>
      <c r="J942" t="str" cm="1">
        <f t="array" ref="J942">IFERROR(INDEX(Index!$A$25:$A$69, MATCH(TRUE, ISNUMBER(SEARCH(Index!$A$25:$A$69, Articles_collection_modified!A942)), 0)), "")</f>
        <v>market development</v>
      </c>
      <c r="K942" t="str" cm="1">
        <f t="array" ref="K942">IFERROR(INDEX(Index!$C$3:$C$5, MATCH(TRUE, ISNUMBER(SEARCH(Index!$C$3:$C$5, Articles_collection_modified!A942)), 0)), "")</f>
        <v>H2</v>
      </c>
      <c r="L942" t="str" cm="1">
        <f t="array" ref="L942">_xlfn.TEXTJOIN(", ", TRUE, IF(ISNUMBER(SEARCH(Index!$C$8:$C$58, Articles_collection_modified!A942)), Index!$C$8:$C$58, ""))</f>
        <v>ES-2</v>
      </c>
      <c r="M942" t="str" cm="1">
        <f t="array" ref="M942">_xlfn.TEXTJOIN(", ", TRUE, IFERROR(VLOOKUP(_xlfn.TEXTSPLIT(L942, ", "), Index!$C$8:$D$58, 2, FALSE), ""))</f>
        <v>Enhanced Emission Policy</v>
      </c>
      <c r="N942" t="str" cm="1">
        <f t="array" ref="N942">_xlfn.TEXTJOIN(", ", TRUE, _xlfn.UNIQUE(_xlfn.FILTERXML("&lt;t&gt;&lt;s&gt;" &amp; SUBSTITUTE(_xlfn.TEXTJOIN(", ", TRUE, _xlfn.UNIQUE(_xlfn._xlws.FILTER(IFERROR(VLOOKUP(LEFT(_xlfn.TEXTSPLIT(L942, ", "), FIND("-", _xlfn.TEXTSPLIT(L942, ", ")) - 1), Index!$F$8:$G$13, 2, FALSE), ""), IFERROR(VLOOKUP(LEFT(_xlfn.TEXTSPLIT(L942, ", "), FIND("-", _xlfn.TEXTSPLIT(L942, ", ")) - 1), Index!$F$8:$G$13, 2, FALSE), "") &lt;&gt; ""))), ", ", "&lt;/s&gt;&lt;s&gt;") &amp; "&lt;/s&gt;&lt;/t&gt;", "//s[normalize-space()]")))</f>
        <v>Ecological Sustainability</v>
      </c>
      <c r="O942" t="str" cm="1">
        <f t="array" ref="O942">IFERROR(INDEX(Index!$C$8:$C$58, MATCH(TRUE, ISNUMBER(SEARCH(Index!$C$8:$C$58, Articles_collection_modified!A942)), 0)), "")</f>
        <v>ES-2</v>
      </c>
      <c r="P942" t="str">
        <f>IFERROR(VLOOKUP(LEFT(O942, FIND("-", O942)-1), Index!$F$8:$G$13, 2, FALSE), "Not Found")</f>
        <v>Ecological Sustainability</v>
      </c>
      <c r="Q942" t="str">
        <f>IFERROR(VLOOKUP(O942, Index!$C$8:$D$58, 2, FALSE), "Not Found")</f>
        <v>Enhanced Emission Policy</v>
      </c>
    </row>
    <row r="943" spans="1:17" x14ac:dyDescent="0.3">
      <c r="A943" t="str">
        <f>LEFT(Articles_collection_modified!A943, FIND(",", Articles_collection_modified!A943) - 1)</f>
        <v>Archer commercializes air taxis in Abu Dhabi - electrive.com</v>
      </c>
      <c r="B943" t="str">
        <f>MID(Articles_collection_modified!A943, FIND(",", Articles_collection_modified!A943) + 1, FIND(",", Articles_collection_modified!A943, FIND(",", Articles_collection_modified!A943) + 1) - FIND(",", Articles_collection_modified!A943) - 1)</f>
        <v>https://www.electrive.com/2024/12/10/archer-commercializes-air-taxis-in-abu-dhabi</v>
      </c>
      <c r="C943" t="str">
        <f>IF(ISNUMBER(FIND(", vol",Articles_collection_modified!A943)), MID(Articles_collection_modified!A943, FIND(", vol", Articles_collection_modified!A943) + 5, FIND(",", Articles_collection_modified!A943, FIND(", vol", Articles_collection_modified!A943) + 5) - FIND(", vol", Articles_collection_modified!A943) - 5), MID(Articles_collection_modified!A943, FIND(",vol", Articles_collection_modified!A943) + 4, FIND(",", Articles_collection_modified!A943, FIND(",vol", Articles_collection_modified!A943) + 4) - FIND(",vol",Articles_collection_modified!A943) - 4))</f>
        <v>6</v>
      </c>
      <c r="D943" t="str">
        <f>IF(ISNUMBER(FIND(", 20", Articles_collection_modified!A943)), MID(Articles_collection_modified!A943, FIND(", 20", Articles_collection_modified!A943) + 2, FIND(",", Articles_collection_modified!A943, FIND(", 20", Articles_collection_modified!A943) + 2) - FIND(", 20", Articles_collection_modified!A943) - 2), MID(Articles_collection_modified!A943, FIND(",20", Articles_collection_modified!A943) + 1, FIND(",", Articles_collection_modified!A943, FIND(",20", Articles_collection_modified!A943) + 1) - FIND(",20", Articles_collection_modified!A943) - 1))</f>
        <v>2024-w50</v>
      </c>
      <c r="E943" t="str">
        <f t="shared" si="30"/>
        <v>2024</v>
      </c>
      <c r="F943" t="str">
        <f t="shared" si="31"/>
        <v>50</v>
      </c>
      <c r="G943" t="str" cm="1">
        <f t="array" ref="G943">_xlfn.TEXTJOIN(", ", TRUE, IF(ISNUMBER(SEARCH(Index!$A$8:$A$22, Articles_collection_modified!A943)), Index!$A$8:$A$22, ""))</f>
        <v>aviation &amp; space</v>
      </c>
      <c r="H943" t="str" cm="1">
        <f t="array" ref="H943">IFERROR(INDEX(Index!$A$8:$A$22, MATCH(TRUE, ISNUMBER(SEARCH(Index!$A$8:$A$22, Articles_collection_modified!A943)), 0)), "")</f>
        <v>aviation &amp; space</v>
      </c>
      <c r="I943" t="str" cm="1">
        <f t="array" ref="I943">IFERROR(INDEX(Index!$A$3:$A$5, MATCH(TRUE, ISNUMBER(SEARCH(Index!$A$3:$A$5, Articles_collection_modified!A943)), 0)), "")</f>
        <v>SEEP</v>
      </c>
      <c r="J943" t="str" cm="1">
        <f t="array" ref="J943">IFERROR(INDEX(Index!$A$25:$A$69, MATCH(TRUE, ISNUMBER(SEARCH(Index!$A$25:$A$69, Articles_collection_modified!A943)), 0)), "")</f>
        <v>market development</v>
      </c>
      <c r="K943" t="str" cm="1">
        <f t="array" ref="K943">IFERROR(INDEX(Index!$C$3:$C$5, MATCH(TRUE, ISNUMBER(SEARCH(Index!$C$3:$C$5, Articles_collection_modified!A943)), 0)), "")</f>
        <v>H2</v>
      </c>
      <c r="L943" t="str" cm="1">
        <f t="array" ref="L943">_xlfn.TEXTJOIN(", ", TRUE, IF(ISNUMBER(SEARCH(Index!$C$8:$C$58, Articles_collection_modified!A943)), Index!$C$8:$C$58, ""))</f>
        <v>NB-1, NB-10</v>
      </c>
      <c r="M943" t="str" cm="1">
        <f t="array" ref="M943">_xlfn.TEXTJOIN(", ", TRUE, IFERROR(VLOOKUP(_xlfn.TEXTSPLIT(L943, ", "), Index!$C$8:$D$58, 2, FALSE), ""))</f>
        <v>Digital Platforms &amp; Marketplaces, Air &amp; Space</v>
      </c>
      <c r="N943" t="str" cm="1">
        <f t="array" ref="N943">_xlfn.TEXTJOIN(", ", TRUE, _xlfn.UNIQUE(_xlfn.FILTERXML("&lt;t&gt;&lt;s&gt;" &amp; SUBSTITUTE(_xlfn.TEXTJOIN(", ", TRUE, _xlfn.UNIQUE(_xlfn._xlws.FILTER(IFERROR(VLOOKUP(LEFT(_xlfn.TEXTSPLIT(L943, ", "), FIND("-", _xlfn.TEXTSPLIT(L943, ", ")) - 1), Index!$F$8:$G$13, 2, FALSE), ""), IFERROR(VLOOKUP(LEFT(_xlfn.TEXTSPLIT(L943, ", "), FIND("-", _xlfn.TEXTSPLIT(L943, ", ")) - 1), Index!$F$8:$G$13, 2, FALSE), "") &lt;&gt; ""))), ", ", "&lt;/s&gt;&lt;s&gt;") &amp; "&lt;/s&gt;&lt;/t&gt;", "//s[normalize-space()]")))</f>
        <v>New Business</v>
      </c>
      <c r="O943" t="str" cm="1">
        <f t="array" ref="O943">IFERROR(INDEX(Index!$C$8:$C$58, MATCH(TRUE, ISNUMBER(SEARCH(Index!$C$8:$C$58, Articles_collection_modified!A943)), 0)), "")</f>
        <v>NB-1</v>
      </c>
      <c r="P943" t="str">
        <f>IFERROR(VLOOKUP(LEFT(O943, FIND("-", O943)-1), Index!$F$8:$G$13, 2, FALSE), "Not Found")</f>
        <v>New Business</v>
      </c>
      <c r="Q943" t="str">
        <f>IFERROR(VLOOKUP(O943, Index!$C$8:$D$58, 2, FALSE), "Not Found")</f>
        <v>Digital Platforms &amp; Marketplaces</v>
      </c>
    </row>
    <row r="944" spans="1:17" x14ac:dyDescent="0.3">
      <c r="A944" t="str">
        <f>LEFT(Articles_collection_modified!A944, FIND(",", Articles_collection_modified!A944) - 1)</f>
        <v>Exclusive: SpinLaunch raises $11M but hoped to raise much more source says</v>
      </c>
      <c r="B944" t="str">
        <f>MID(Articles_collection_modified!A944, FIND(",", Articles_collection_modified!A944) + 1, FIND(",", Articles_collection_modified!A944, FIND(",", Articles_collection_modified!A944) + 1) - FIND(",", Articles_collection_modified!A944) - 1)</f>
        <v>https://techcrunch.com/2024/12/03/once-buzzy-space-startup-spinlaunch-raises-11m-but-hoped-to-raise-more-sources-say</v>
      </c>
      <c r="C944" t="str">
        <f>IF(ISNUMBER(FIND(", vol",Articles_collection_modified!A944)), MID(Articles_collection_modified!A944, FIND(", vol", Articles_collection_modified!A944) + 5, FIND(",", Articles_collection_modified!A944, FIND(", vol", Articles_collection_modified!A944) + 5) - FIND(", vol", Articles_collection_modified!A944) - 5), MID(Articles_collection_modified!A944, FIND(",vol", Articles_collection_modified!A944) + 4, FIND(",", Articles_collection_modified!A944, FIND(",vol", Articles_collection_modified!A944) + 4) - FIND(",vol",Articles_collection_modified!A944) - 4))</f>
        <v>6</v>
      </c>
      <c r="D944" t="str">
        <f>IF(ISNUMBER(FIND(", 20", Articles_collection_modified!A944)), MID(Articles_collection_modified!A944, FIND(", 20", Articles_collection_modified!A944) + 2, FIND(",", Articles_collection_modified!A944, FIND(", 20", Articles_collection_modified!A944) + 2) - FIND(", 20", Articles_collection_modified!A944) - 2), MID(Articles_collection_modified!A944, FIND(",20", Articles_collection_modified!A944) + 1, FIND(",", Articles_collection_modified!A944, FIND(",20", Articles_collection_modified!A944) + 1) - FIND(",20", Articles_collection_modified!A944) - 1))</f>
        <v>2024-w49</v>
      </c>
      <c r="E944" t="str">
        <f t="shared" si="30"/>
        <v>2024</v>
      </c>
      <c r="F944" t="str">
        <f t="shared" si="31"/>
        <v>49</v>
      </c>
      <c r="G944" t="str" cm="1">
        <f t="array" ref="G944">_xlfn.TEXTJOIN(", ", TRUE, IF(ISNUMBER(SEARCH(Index!$A$8:$A$22, Articles_collection_modified!A944)), Index!$A$8:$A$22, ""))</f>
        <v>aviation &amp; space</v>
      </c>
      <c r="H944" t="str" cm="1">
        <f t="array" ref="H944">IFERROR(INDEX(Index!$A$8:$A$22, MATCH(TRUE, ISNUMBER(SEARCH(Index!$A$8:$A$22, Articles_collection_modified!A944)), 0)), "")</f>
        <v>aviation &amp; space</v>
      </c>
      <c r="I944" t="str" cm="1">
        <f t="array" ref="I944">IFERROR(INDEX(Index!$A$3:$A$5, MATCH(TRUE, ISNUMBER(SEARCH(Index!$A$3:$A$5, Articles_collection_modified!A944)), 0)), "")</f>
        <v>SEEP</v>
      </c>
      <c r="J944" t="str" cm="1">
        <f t="array" ref="J944">IFERROR(INDEX(Index!$A$25:$A$69, MATCH(TRUE, ISNUMBER(SEARCH(Index!$A$25:$A$69, Articles_collection_modified!A944)), 0)), "")</f>
        <v>investment</v>
      </c>
      <c r="K944" t="str" cm="1">
        <f t="array" ref="K944">IFERROR(INDEX(Index!$C$3:$C$5, MATCH(TRUE, ISNUMBER(SEARCH(Index!$C$3:$C$5, Articles_collection_modified!A944)), 0)), "")</f>
        <v>H3</v>
      </c>
      <c r="L944" t="str" cm="1">
        <f t="array" ref="L944">_xlfn.TEXTJOIN(", ", TRUE, IF(ISNUMBER(SEARCH(Index!$C$8:$C$58, Articles_collection_modified!A944)), Index!$C$8:$C$58, ""))</f>
        <v>ES-1, NB-1, NB-10</v>
      </c>
      <c r="M944" t="str" cm="1">
        <f t="array" ref="M944">_xlfn.TEXTJOIN(", ", TRUE, IFERROR(VLOOKUP(_xlfn.TEXTSPLIT(L944, ", "), Index!$C$8:$D$58, 2, FALSE), ""))</f>
        <v>Green Cities, Digital Platforms &amp; Marketplaces, Air &amp; Space</v>
      </c>
      <c r="N944" t="str" cm="1">
        <f t="array" ref="N944">_xlfn.TEXTJOIN(", ", TRUE, _xlfn.UNIQUE(_xlfn.FILTERXML("&lt;t&gt;&lt;s&gt;" &amp; SUBSTITUTE(_xlfn.TEXTJOIN(", ", TRUE, _xlfn.UNIQUE(_xlfn._xlws.FILTER(IFERROR(VLOOKUP(LEFT(_xlfn.TEXTSPLIT(L944, ", "), FIND("-", _xlfn.TEXTSPLIT(L944, ", ")) - 1), Index!$F$8:$G$13, 2, FALSE), ""), IFERROR(VLOOKUP(LEFT(_xlfn.TEXTSPLIT(L944, ", "), FIND("-", _xlfn.TEXTSPLIT(L944, ", ")) - 1), Index!$F$8:$G$13, 2, FALSE), "") &lt;&gt; ""))), ", ", "&lt;/s&gt;&lt;s&gt;") &amp; "&lt;/s&gt;&lt;/t&gt;", "//s[normalize-space()]")))</f>
        <v>Ecological Sustainability, New Business</v>
      </c>
      <c r="O944" t="str" cm="1">
        <f t="array" ref="O944">IFERROR(INDEX(Index!$C$8:$C$58, MATCH(TRUE, ISNUMBER(SEARCH(Index!$C$8:$C$58, Articles_collection_modified!A944)), 0)), "")</f>
        <v>ES-1</v>
      </c>
      <c r="P944" t="str">
        <f>IFERROR(VLOOKUP(LEFT(O944, FIND("-", O944)-1), Index!$F$8:$G$13, 2, FALSE), "Not Found")</f>
        <v>Ecological Sustainability</v>
      </c>
      <c r="Q944" t="str">
        <f>IFERROR(VLOOKUP(O944, Index!$C$8:$D$58, 2, FALSE), "Not Found")</f>
        <v>Green Cities</v>
      </c>
    </row>
    <row r="945" spans="1:17" x14ac:dyDescent="0.3">
      <c r="A945" t="str">
        <f>LEFT(Articles_collection_modified!A945, FIND(",", Articles_collection_modified!A945) - 1)</f>
        <v>HEVI H Series: A Transformative Opportunity for Dealers : CEG</v>
      </c>
      <c r="B945" t="str">
        <f>MID(Articles_collection_modified!A945, FIND(",", Articles_collection_modified!A945) + 1, FIND(",", Articles_collection_modified!A945, FIND(",", Articles_collection_modified!A945) + 1) - FIND(",", Articles_collection_modified!A945) - 1)</f>
        <v>https://www.constructionequipmentguide.com/hevi-h-series-a-transformative-opportunity-for-dealers-in-electric-construction-equipment/66693</v>
      </c>
      <c r="C945" t="str">
        <f>IF(ISNUMBER(FIND(", vol",Articles_collection_modified!A945)), MID(Articles_collection_modified!A945, FIND(", vol", Articles_collection_modified!A945) + 5, FIND(",", Articles_collection_modified!A945, FIND(", vol", Articles_collection_modified!A945) + 5) - FIND(", vol", Articles_collection_modified!A945) - 5), MID(Articles_collection_modified!A945, FIND(",vol", Articles_collection_modified!A945) + 4, FIND(",", Articles_collection_modified!A945, FIND(",vol", Articles_collection_modified!A945) + 4) - FIND(",vol",Articles_collection_modified!A945) - 4))</f>
        <v>6</v>
      </c>
      <c r="D945" t="str">
        <f>IF(ISNUMBER(FIND(", 20", Articles_collection_modified!A945)), MID(Articles_collection_modified!A945, FIND(", 20", Articles_collection_modified!A945) + 2, FIND(",", Articles_collection_modified!A945, FIND(", 20", Articles_collection_modified!A945) + 2) - FIND(", 20", Articles_collection_modified!A945) - 2), MID(Articles_collection_modified!A945, FIND(",20", Articles_collection_modified!A945) + 1, FIND(",", Articles_collection_modified!A945, FIND(",20", Articles_collection_modified!A945) + 1) - FIND(",20", Articles_collection_modified!A945) - 1))</f>
        <v>2024-w49</v>
      </c>
      <c r="E945" t="str">
        <f t="shared" si="30"/>
        <v>2024</v>
      </c>
      <c r="F945" t="str">
        <f t="shared" si="31"/>
        <v>49</v>
      </c>
      <c r="G945" t="str" cm="1">
        <f t="array" ref="G945">_xlfn.TEXTJOIN(", ", TRUE, IF(ISNUMBER(SEARCH(Index!$A$8:$A$22, Articles_collection_modified!A945)), Index!$A$8:$A$22, ""))</f>
        <v>Mobile</v>
      </c>
      <c r="H945" t="str" cm="1">
        <f t="array" ref="H945">IFERROR(INDEX(Index!$A$8:$A$22, MATCH(TRUE, ISNUMBER(SEARCH(Index!$A$8:$A$22, Articles_collection_modified!A945)), 0)), "")</f>
        <v>Mobile</v>
      </c>
      <c r="I945" t="str" cm="1">
        <f t="array" ref="I945">IFERROR(INDEX(Index!$A$3:$A$5, MATCH(TRUE, ISNUMBER(SEARCH(Index!$A$3:$A$5, Articles_collection_modified!A945)), 0)), "")</f>
        <v>SEEP</v>
      </c>
      <c r="J945" t="str" cm="1">
        <f t="array" ref="J945">IFERROR(INDEX(Index!$A$25:$A$69, MATCH(TRUE, ISNUMBER(SEARCH(Index!$A$25:$A$69, Articles_collection_modified!A945)), 0)), "")</f>
        <v>market development</v>
      </c>
      <c r="K945" t="str" cm="1">
        <f t="array" ref="K945">IFERROR(INDEX(Index!$C$3:$C$5, MATCH(TRUE, ISNUMBER(SEARCH(Index!$C$3:$C$5, Articles_collection_modified!A945)), 0)), "")</f>
        <v>H1</v>
      </c>
      <c r="L945" t="str" cm="1">
        <f t="array" ref="L945">_xlfn.TEXTJOIN(", ", TRUE, IF(ISNUMBER(SEARCH(Index!$C$8:$C$58, Articles_collection_modified!A945)), Index!$C$8:$C$58, ""))</f>
        <v>ES-2</v>
      </c>
      <c r="M945" t="str" cm="1">
        <f t="array" ref="M945">_xlfn.TEXTJOIN(", ", TRUE, IFERROR(VLOOKUP(_xlfn.TEXTSPLIT(L945, ", "), Index!$C$8:$D$58, 2, FALSE), ""))</f>
        <v>Enhanced Emission Policy</v>
      </c>
      <c r="N945" t="str" cm="1">
        <f t="array" ref="N945">_xlfn.TEXTJOIN(", ", TRUE, _xlfn.UNIQUE(_xlfn.FILTERXML("&lt;t&gt;&lt;s&gt;" &amp; SUBSTITUTE(_xlfn.TEXTJOIN(", ", TRUE, _xlfn.UNIQUE(_xlfn._xlws.FILTER(IFERROR(VLOOKUP(LEFT(_xlfn.TEXTSPLIT(L945, ", "), FIND("-", _xlfn.TEXTSPLIT(L945, ", ")) - 1), Index!$F$8:$G$13, 2, FALSE), ""), IFERROR(VLOOKUP(LEFT(_xlfn.TEXTSPLIT(L945, ", "), FIND("-", _xlfn.TEXTSPLIT(L945, ", ")) - 1), Index!$F$8:$G$13, 2, FALSE), "") &lt;&gt; ""))), ", ", "&lt;/s&gt;&lt;s&gt;") &amp; "&lt;/s&gt;&lt;/t&gt;", "//s[normalize-space()]")))</f>
        <v>Ecological Sustainability</v>
      </c>
      <c r="O945" t="str" cm="1">
        <f t="array" ref="O945">IFERROR(INDEX(Index!$C$8:$C$58, MATCH(TRUE, ISNUMBER(SEARCH(Index!$C$8:$C$58, Articles_collection_modified!A945)), 0)), "")</f>
        <v>ES-2</v>
      </c>
      <c r="P945" t="str">
        <f>IFERROR(VLOOKUP(LEFT(O945, FIND("-", O945)-1), Index!$F$8:$G$13, 2, FALSE), "Not Found")</f>
        <v>Ecological Sustainability</v>
      </c>
      <c r="Q945" t="str">
        <f>IFERROR(VLOOKUP(O945, Index!$C$8:$D$58, 2, FALSE), "Not Found")</f>
        <v>Enhanced Emission Policy</v>
      </c>
    </row>
    <row r="946" spans="1:17" x14ac:dyDescent="0.3">
      <c r="A946" t="str">
        <f>LEFT(Articles_collection_modified!A946, FIND(",", Articles_collection_modified!A946) - 1)</f>
        <v>Stockholm progresses with electric construction site - electrive.com</v>
      </c>
      <c r="B946" t="str">
        <f>MID(Articles_collection_modified!A946, FIND(",", Articles_collection_modified!A946) + 1, FIND(",", Articles_collection_modified!A946, FIND(",", Articles_collection_modified!A946) + 1) - FIND(",", Articles_collection_modified!A946) - 1)</f>
        <v>https://www.electrive.com/2024/12/05/stockholm-progresses-with-electric-construction-site</v>
      </c>
      <c r="C946" t="str">
        <f>IF(ISNUMBER(FIND(", vol",Articles_collection_modified!A946)), MID(Articles_collection_modified!A946, FIND(", vol", Articles_collection_modified!A946) + 5, FIND(",", Articles_collection_modified!A946, FIND(", vol", Articles_collection_modified!A946) + 5) - FIND(", vol", Articles_collection_modified!A946) - 5), MID(Articles_collection_modified!A946, FIND(",vol", Articles_collection_modified!A946) + 4, FIND(",", Articles_collection_modified!A946, FIND(",vol", Articles_collection_modified!A946) + 4) - FIND(",vol",Articles_collection_modified!A946) - 4))</f>
        <v>6</v>
      </c>
      <c r="D946" t="str">
        <f>IF(ISNUMBER(FIND(", 20", Articles_collection_modified!A946)), MID(Articles_collection_modified!A946, FIND(", 20", Articles_collection_modified!A946) + 2, FIND(",", Articles_collection_modified!A946, FIND(", 20", Articles_collection_modified!A946) + 2) - FIND(", 20", Articles_collection_modified!A946) - 2), MID(Articles_collection_modified!A946, FIND(",20", Articles_collection_modified!A946) + 1, FIND(",", Articles_collection_modified!A946, FIND(",20", Articles_collection_modified!A946) + 1) - FIND(",20", Articles_collection_modified!A946) - 1))</f>
        <v>2024-w49</v>
      </c>
      <c r="E946" t="str">
        <f t="shared" si="30"/>
        <v>2024</v>
      </c>
      <c r="F946" t="str">
        <f t="shared" si="31"/>
        <v>49</v>
      </c>
      <c r="G946" t="str" cm="1">
        <f t="array" ref="G946">_xlfn.TEXTJOIN(", ", TRUE, IF(ISNUMBER(SEARCH(Index!$A$8:$A$22, Articles_collection_modified!A946)), Index!$A$8:$A$22, ""))</f>
        <v>Mobile</v>
      </c>
      <c r="H946" t="str" cm="1">
        <f t="array" ref="H946">IFERROR(INDEX(Index!$A$8:$A$22, MATCH(TRUE, ISNUMBER(SEARCH(Index!$A$8:$A$22, Articles_collection_modified!A946)), 0)), "")</f>
        <v>Mobile</v>
      </c>
      <c r="I946" t="str" cm="1">
        <f t="array" ref="I946">IFERROR(INDEX(Index!$A$3:$A$5, MATCH(TRUE, ISNUMBER(SEARCH(Index!$A$3:$A$5, Articles_collection_modified!A946)), 0)), "")</f>
        <v>SEEP</v>
      </c>
      <c r="J946" t="str" cm="1">
        <f t="array" ref="J946">IFERROR(INDEX(Index!$A$25:$A$69, MATCH(TRUE, ISNUMBER(SEARCH(Index!$A$25:$A$69, Articles_collection_modified!A946)), 0)), "")</f>
        <v>market development</v>
      </c>
      <c r="K946" t="str" cm="1">
        <f t="array" ref="K946">IFERROR(INDEX(Index!$C$3:$C$5, MATCH(TRUE, ISNUMBER(SEARCH(Index!$C$3:$C$5, Articles_collection_modified!A946)), 0)), "")</f>
        <v>H1</v>
      </c>
      <c r="L946" t="str" cm="1">
        <f t="array" ref="L946">_xlfn.TEXTJOIN(", ", TRUE, IF(ISNUMBER(SEARCH(Index!$C$8:$C$58, Articles_collection_modified!A946)), Index!$C$8:$C$58, ""))</f>
        <v>ES-1, ES-2, HA-1</v>
      </c>
      <c r="M946" t="str" cm="1">
        <f t="array" ref="M946">_xlfn.TEXTJOIN(", ", TRUE, IFERROR(VLOOKUP(_xlfn.TEXTSPLIT(L946, ", "), Index!$C$8:$D$58, 2, FALSE), ""))</f>
        <v>Green Cities, Enhanced Emission Policy, Green &amp; Connected Construction site</v>
      </c>
      <c r="N946" t="str" cm="1">
        <f t="array" ref="N946">_xlfn.TEXTJOIN(", ", TRUE, _xlfn.UNIQUE(_xlfn.FILTERXML("&lt;t&gt;&lt;s&gt;" &amp; SUBSTITUTE(_xlfn.TEXTJOIN(", ", TRUE, _xlfn.UNIQUE(_xlfn._xlws.FILTER(IFERROR(VLOOKUP(LEFT(_xlfn.TEXTSPLIT(L946, ", "), FIND("-", _xlfn.TEXTSPLIT(L946, ", ")) - 1), Index!$F$8:$G$13, 2, FALSE), ""), IFERROR(VLOOKUP(LEFT(_xlfn.TEXTSPLIT(L946, ", "), FIND("-", _xlfn.TEXTSPLIT(L946, ", ")) - 1), Index!$F$8:$G$13, 2, FALSE), "") &lt;&gt; ""))), ", ", "&lt;/s&gt;&lt;s&gt;") &amp; "&lt;/s&gt;&lt;/t&gt;", "//s[normalize-space()]")))</f>
        <v>Ecological Sustainability, Hydraulic Applications Ecosystem</v>
      </c>
      <c r="O946" t="str" cm="1">
        <f t="array" ref="O946">IFERROR(INDEX(Index!$C$8:$C$58, MATCH(TRUE, ISNUMBER(SEARCH(Index!$C$8:$C$58, Articles_collection_modified!A946)), 0)), "")</f>
        <v>ES-1</v>
      </c>
      <c r="P946" t="str">
        <f>IFERROR(VLOOKUP(LEFT(O946, FIND("-", O946)-1), Index!$F$8:$G$13, 2, FALSE), "Not Found")</f>
        <v>Ecological Sustainability</v>
      </c>
      <c r="Q946" t="str">
        <f>IFERROR(VLOOKUP(O946, Index!$C$8:$D$58, 2, FALSE), "Not Found")</f>
        <v>Green Cities</v>
      </c>
    </row>
    <row r="947" spans="1:17" x14ac:dyDescent="0.3">
      <c r="A947" t="str">
        <f>LEFT(Articles_collection_modified!A947, FIND(",", Articles_collection_modified!A947) - 1)</f>
        <v>Briggs &amp; Stratton Adds New Fluid Power Partners to Electrification Network</v>
      </c>
      <c r="B947" t="str">
        <f>MID(Articles_collection_modified!A947, FIND(",", Articles_collection_modified!A947) + 1, FIND(",", Articles_collection_modified!A947, FIND(",", Articles_collection_modified!A947) + 1) - FIND(",", Articles_collection_modified!A947) - 1)</f>
        <v>https://www.powermotiontech.com/hydraulics/news/55247169/briggs-stratton-adds-new-fluid-power-partners-to-electrification-network</v>
      </c>
      <c r="C947" t="str">
        <f>IF(ISNUMBER(FIND(", vol",Articles_collection_modified!A947)), MID(Articles_collection_modified!A947, FIND(", vol", Articles_collection_modified!A947) + 5, FIND(",", Articles_collection_modified!A947, FIND(", vol", Articles_collection_modified!A947) + 5) - FIND(", vol", Articles_collection_modified!A947) - 5), MID(Articles_collection_modified!A947, FIND(",vol", Articles_collection_modified!A947) + 4, FIND(",", Articles_collection_modified!A947, FIND(",vol", Articles_collection_modified!A947) + 4) - FIND(",vol",Articles_collection_modified!A947) - 4))</f>
        <v>6</v>
      </c>
      <c r="D947" t="str">
        <f>IF(ISNUMBER(FIND(", 20", Articles_collection_modified!A947)), MID(Articles_collection_modified!A947, FIND(", 20", Articles_collection_modified!A947) + 2, FIND(",", Articles_collection_modified!A947, FIND(", 20", Articles_collection_modified!A947) + 2) - FIND(", 20", Articles_collection_modified!A947) - 2), MID(Articles_collection_modified!A947, FIND(",20", Articles_collection_modified!A947) + 1, FIND(",", Articles_collection_modified!A947, FIND(",20", Articles_collection_modified!A947) + 1) - FIND(",20", Articles_collection_modified!A947) - 1))</f>
        <v>2024-w49</v>
      </c>
      <c r="E947" t="str">
        <f t="shared" si="30"/>
        <v>2024</v>
      </c>
      <c r="F947" t="str">
        <f t="shared" si="31"/>
        <v>49</v>
      </c>
      <c r="G947" t="str" cm="1">
        <f t="array" ref="G947">_xlfn.TEXTJOIN(", ", TRUE, IF(ISNUMBER(SEARCH(Index!$A$8:$A$22, Articles_collection_modified!A947)), Index!$A$8:$A$22, ""))</f>
        <v>Electrification, Hydraulics, Mobile</v>
      </c>
      <c r="H947" t="str" cm="1">
        <f t="array" ref="H947">IFERROR(INDEX(Index!$A$8:$A$22, MATCH(TRUE, ISNUMBER(SEARCH(Index!$A$8:$A$22, Articles_collection_modified!A947)), 0)), "")</f>
        <v>Electrification</v>
      </c>
      <c r="I947" t="str" cm="1">
        <f t="array" ref="I947">IFERROR(INDEX(Index!$A$3:$A$5, MATCH(TRUE, ISNUMBER(SEARCH(Index!$A$3:$A$5, Articles_collection_modified!A947)), 0)), "")</f>
        <v>SEEP</v>
      </c>
      <c r="J947" t="str" cm="1">
        <f t="array" ref="J947">IFERROR(INDEX(Index!$A$25:$A$69, MATCH(TRUE, ISNUMBER(SEARCH(Index!$A$25:$A$69, Articles_collection_modified!A947)), 0)), "")</f>
        <v>partnership</v>
      </c>
      <c r="K947" t="str" cm="1">
        <f t="array" ref="K947">IFERROR(INDEX(Index!$C$3:$C$5, MATCH(TRUE, ISNUMBER(SEARCH(Index!$C$3:$C$5, Articles_collection_modified!A947)), 0)), "")</f>
        <v>H2</v>
      </c>
      <c r="L947" t="str" cm="1">
        <f t="array" ref="L947">_xlfn.TEXTJOIN(", ", TRUE, IF(ISNUMBER(SEARCH(Index!$C$8:$C$58, Articles_collection_modified!A947)), Index!$C$8:$C$58, ""))</f>
        <v>ES-2</v>
      </c>
      <c r="M947" t="str" cm="1">
        <f t="array" ref="M947">_xlfn.TEXTJOIN(", ", TRUE, IFERROR(VLOOKUP(_xlfn.TEXTSPLIT(L947, ", "), Index!$C$8:$D$58, 2, FALSE), ""))</f>
        <v>Enhanced Emission Policy</v>
      </c>
      <c r="N947" t="str" cm="1">
        <f t="array" ref="N947">_xlfn.TEXTJOIN(", ", TRUE, _xlfn.UNIQUE(_xlfn.FILTERXML("&lt;t&gt;&lt;s&gt;" &amp; SUBSTITUTE(_xlfn.TEXTJOIN(", ", TRUE, _xlfn.UNIQUE(_xlfn._xlws.FILTER(IFERROR(VLOOKUP(LEFT(_xlfn.TEXTSPLIT(L947, ", "), FIND("-", _xlfn.TEXTSPLIT(L947, ", ")) - 1), Index!$F$8:$G$13, 2, FALSE), ""), IFERROR(VLOOKUP(LEFT(_xlfn.TEXTSPLIT(L947, ", "), FIND("-", _xlfn.TEXTSPLIT(L947, ", ")) - 1), Index!$F$8:$G$13, 2, FALSE), "") &lt;&gt; ""))), ", ", "&lt;/s&gt;&lt;s&gt;") &amp; "&lt;/s&gt;&lt;/t&gt;", "//s[normalize-space()]")))</f>
        <v>Ecological Sustainability</v>
      </c>
      <c r="O947" t="str" cm="1">
        <f t="array" ref="O947">IFERROR(INDEX(Index!$C$8:$C$58, MATCH(TRUE, ISNUMBER(SEARCH(Index!$C$8:$C$58, Articles_collection_modified!A947)), 0)), "")</f>
        <v>ES-2</v>
      </c>
      <c r="P947" t="str">
        <f>IFERROR(VLOOKUP(LEFT(O947, FIND("-", O947)-1), Index!$F$8:$G$13, 2, FALSE), "Not Found")</f>
        <v>Ecological Sustainability</v>
      </c>
      <c r="Q947" t="str">
        <f>IFERROR(VLOOKUP(O947, Index!$C$8:$D$58, 2, FALSE), "Not Found")</f>
        <v>Enhanced Emission Policy</v>
      </c>
    </row>
    <row r="948" spans="1:17" x14ac:dyDescent="0.3">
      <c r="A948" t="str">
        <f>LEFT(Articles_collection_modified!A948, FIND(",", Articles_collection_modified!A948) - 1)</f>
        <v>10m-long cobot seventh axis is â€˜firstâ€™ to detect collisions - Drives&amp;Controls</v>
      </c>
      <c r="B948" t="str">
        <f>MID(Articles_collection_modified!A948, FIND(",", Articles_collection_modified!A948) + 1, FIND(",", Articles_collection_modified!A948, FIND(",", Articles_collection_modified!A948) + 1) - FIND(",", Articles_collection_modified!A948) - 1)</f>
        <v>https://drivesncontrols.com/10m-long-cobot-seventh-axis-is-first-to-detect-collisions</v>
      </c>
      <c r="C948" t="str">
        <f>IF(ISNUMBER(FIND(", vol",Articles_collection_modified!A948)), MID(Articles_collection_modified!A948, FIND(", vol", Articles_collection_modified!A948) + 5, FIND(",", Articles_collection_modified!A948, FIND(", vol", Articles_collection_modified!A948) + 5) - FIND(", vol", Articles_collection_modified!A948) - 5), MID(Articles_collection_modified!A948, FIND(",vol", Articles_collection_modified!A948) + 4, FIND(",", Articles_collection_modified!A948, FIND(",vol", Articles_collection_modified!A948) + 4) - FIND(",vol",Articles_collection_modified!A948) - 4))</f>
        <v>6</v>
      </c>
      <c r="D948" t="str">
        <f>IF(ISNUMBER(FIND(", 20", Articles_collection_modified!A948)), MID(Articles_collection_modified!A948, FIND(", 20", Articles_collection_modified!A948) + 2, FIND(",", Articles_collection_modified!A948, FIND(", 20", Articles_collection_modified!A948) + 2) - FIND(", 20", Articles_collection_modified!A948) - 2), MID(Articles_collection_modified!A948, FIND(",20", Articles_collection_modified!A948) + 1, FIND(",", Articles_collection_modified!A948, FIND(",20", Articles_collection_modified!A948) + 1) - FIND(",20", Articles_collection_modified!A948) - 1))</f>
        <v>2024-w49</v>
      </c>
      <c r="E948" t="str">
        <f t="shared" si="30"/>
        <v>2024</v>
      </c>
      <c r="F948" t="str">
        <f t="shared" si="31"/>
        <v>49</v>
      </c>
      <c r="G948" t="str" cm="1">
        <f t="array" ref="G948">_xlfn.TEXTJOIN(", ", TRUE, IF(ISNUMBER(SEARCH(Index!$A$8:$A$22, Articles_collection_modified!A948)), Index!$A$8:$A$22, ""))</f>
        <v>Industrial mfg, Robotics</v>
      </c>
      <c r="H948" t="str" cm="1">
        <f t="array" ref="H948">IFERROR(INDEX(Index!$A$8:$A$22, MATCH(TRUE, ISNUMBER(SEARCH(Index!$A$8:$A$22, Articles_collection_modified!A948)), 0)), "")</f>
        <v>Industrial mfg</v>
      </c>
      <c r="I948" t="str" cm="1">
        <f t="array" ref="I948">IFERROR(INDEX(Index!$A$3:$A$5, MATCH(TRUE, ISNUMBER(SEARCH(Index!$A$3:$A$5, Articles_collection_modified!A948)), 0)), "")</f>
        <v>product release</v>
      </c>
      <c r="J948" t="str" cm="1">
        <f t="array" ref="J948">IFERROR(INDEX(Index!$A$25:$A$69, MATCH(TRUE, ISNUMBER(SEARCH(Index!$A$25:$A$69, Articles_collection_modified!A948)), 0)), "")</f>
        <v>System</v>
      </c>
      <c r="K948" t="str" cm="1">
        <f t="array" ref="K948">IFERROR(INDEX(Index!$C$3:$C$5, MATCH(TRUE, ISNUMBER(SEARCH(Index!$C$3:$C$5, Articles_collection_modified!A948)), 0)), "")</f>
        <v>H1</v>
      </c>
      <c r="L948" t="str" cm="1">
        <f t="array" ref="L948">_xlfn.TEXTJOIN(", ", TRUE, IF(ISNUMBER(SEARCH(Index!$C$8:$C$58, Articles_collection_modified!A948)), Index!$C$8:$C$58, ""))</f>
        <v>IPr-2</v>
      </c>
      <c r="M948" t="str" cm="1">
        <f t="array" ref="M948">_xlfn.TEXTJOIN(", ", TRUE, IFERROR(VLOOKUP(_xlfn.TEXTSPLIT(L948, ", "), Index!$C$8:$D$58, 2, FALSE), ""))</f>
        <v>Advanced Robotics</v>
      </c>
      <c r="N948" t="str" cm="1">
        <f t="array" ref="N948">_xlfn.TEXTJOIN(", ", TRUE, _xlfn.UNIQUE(_xlfn.FILTERXML("&lt;t&gt;&lt;s&gt;" &amp; SUBSTITUTE(_xlfn.TEXTJOIN(", ", TRUE, _xlfn.UNIQUE(_xlfn._xlws.FILTER(IFERROR(VLOOKUP(LEFT(_xlfn.TEXTSPLIT(L948, ", "), FIND("-", _xlfn.TEXTSPLIT(L948, ", ")) - 1), Index!$F$8:$G$13, 2, FALSE), ""), IFERROR(VLOOKUP(LEFT(_xlfn.TEXTSPLIT(L948, ", "), FIND("-", _xlfn.TEXTSPLIT(L948, ", ")) - 1), Index!$F$8:$G$13, 2, FALSE), "") &lt;&gt; ""))), ", ", "&lt;/s&gt;&lt;s&gt;") &amp; "&lt;/s&gt;&lt;/t&gt;", "//s[normalize-space()]")))</f>
        <v>Intelligent Production</v>
      </c>
      <c r="O948" t="str" cm="1">
        <f t="array" ref="O948">IFERROR(INDEX(Index!$C$8:$C$58, MATCH(TRUE, ISNUMBER(SEARCH(Index!$C$8:$C$58, Articles_collection_modified!A948)), 0)), "")</f>
        <v>IPr-2</v>
      </c>
      <c r="P948" t="str">
        <f>IFERROR(VLOOKUP(LEFT(O948, FIND("-", O948)-1), Index!$F$8:$G$13, 2, FALSE), "Not Found")</f>
        <v>Intelligent Production</v>
      </c>
      <c r="Q948" t="str">
        <f>IFERROR(VLOOKUP(O948, Index!$C$8:$D$58, 2, FALSE), "Not Found")</f>
        <v>Advanced Robotics</v>
      </c>
    </row>
    <row r="949" spans="1:17" x14ac:dyDescent="0.3">
      <c r="A949" t="str">
        <f>LEFT(Articles_collection_modified!A949, FIND(",", Articles_collection_modified!A949) - 1)</f>
        <v>UKâ€™s first advanced battery recycling plant opens in Plymouth - Electric &amp; Hybrid Vehicle Technology International</v>
      </c>
      <c r="B949" t="str">
        <f>MID(Articles_collection_modified!A949, FIND(",", Articles_collection_modified!A949) + 1, FIND(",", Articles_collection_modified!A949, FIND(",", Articles_collection_modified!A949) + 1) - FIND(",", Articles_collection_modified!A949) - 1)</f>
        <v>https://www.electrichybridvehicletechnology.com/news/uks-first-advanced-battery-recycling-plant-opens-in-plymouth.html</v>
      </c>
      <c r="C949" t="str">
        <f>IF(ISNUMBER(FIND(", vol",Articles_collection_modified!A949)), MID(Articles_collection_modified!A949, FIND(", vol", Articles_collection_modified!A949) + 5, FIND(",", Articles_collection_modified!A949, FIND(", vol", Articles_collection_modified!A949) + 5) - FIND(", vol", Articles_collection_modified!A949) - 5), MID(Articles_collection_modified!A949, FIND(",vol", Articles_collection_modified!A949) + 4, FIND(",", Articles_collection_modified!A949, FIND(",vol", Articles_collection_modified!A949) + 4) - FIND(",vol",Articles_collection_modified!A949) - 4))</f>
        <v>6</v>
      </c>
      <c r="D949" t="str">
        <f>IF(ISNUMBER(FIND(", 20", Articles_collection_modified!A949)), MID(Articles_collection_modified!A949, FIND(", 20", Articles_collection_modified!A949) + 2, FIND(",", Articles_collection_modified!A949, FIND(", 20", Articles_collection_modified!A949) + 2) - FIND(", 20", Articles_collection_modified!A949) - 2), MID(Articles_collection_modified!A949, FIND(",20", Articles_collection_modified!A949) + 1, FIND(",", Articles_collection_modified!A949, FIND(",20", Articles_collection_modified!A949) + 1) - FIND(",20", Articles_collection_modified!A949) - 1))</f>
        <v>2024-w49</v>
      </c>
      <c r="E949" t="str">
        <f t="shared" si="30"/>
        <v>2024</v>
      </c>
      <c r="F949" t="str">
        <f t="shared" si="31"/>
        <v>49</v>
      </c>
      <c r="G949" t="str" cm="1">
        <f t="array" ref="G949">_xlfn.TEXTJOIN(", ", TRUE, IF(ISNUMBER(SEARCH(Index!$A$8:$A$22, Articles_collection_modified!A949)), Index!$A$8:$A$22, ""))</f>
        <v>Battery</v>
      </c>
      <c r="H949" t="str" cm="1">
        <f t="array" ref="H949">IFERROR(INDEX(Index!$A$8:$A$22, MATCH(TRUE, ISNUMBER(SEARCH(Index!$A$8:$A$22, Articles_collection_modified!A949)), 0)), "")</f>
        <v>Battery</v>
      </c>
      <c r="I949" t="str" cm="1">
        <f t="array" ref="I949">IFERROR(INDEX(Index!$A$3:$A$5, MATCH(TRUE, ISNUMBER(SEARCH(Index!$A$3:$A$5, Articles_collection_modified!A949)), 0)), "")</f>
        <v>Technology</v>
      </c>
      <c r="J949" t="str" cm="1">
        <f t="array" ref="J949">IFERROR(INDEX(Index!$A$25:$A$69, MATCH(TRUE, ISNUMBER(SEARCH(Index!$A$25:$A$69, Articles_collection_modified!A949)), 0)), "")</f>
        <v>market development</v>
      </c>
      <c r="K949" t="str" cm="1">
        <f t="array" ref="K949">IFERROR(INDEX(Index!$C$3:$C$5, MATCH(TRUE, ISNUMBER(SEARCH(Index!$C$3:$C$5, Articles_collection_modified!A949)), 0)), "")</f>
        <v>H1</v>
      </c>
      <c r="L949" t="str" cm="1">
        <f t="array" ref="L949">_xlfn.TEXTJOIN(", ", TRUE, IF(ISNUMBER(SEARCH(Index!$C$8:$C$58, Articles_collection_modified!A949)), Index!$C$8:$C$58, ""))</f>
        <v>ES-4</v>
      </c>
      <c r="M949" t="str" cm="1">
        <f t="array" ref="M949">_xlfn.TEXTJOIN(", ", TRUE, IFERROR(VLOOKUP(_xlfn.TEXTSPLIT(L949, ", "), Index!$C$8:$D$58, 2, FALSE), ""))</f>
        <v>Circular Economy</v>
      </c>
      <c r="N949" t="str" cm="1">
        <f t="array" ref="N949">_xlfn.TEXTJOIN(", ", TRUE, _xlfn.UNIQUE(_xlfn.FILTERXML("&lt;t&gt;&lt;s&gt;" &amp; SUBSTITUTE(_xlfn.TEXTJOIN(", ", TRUE, _xlfn.UNIQUE(_xlfn._xlws.FILTER(IFERROR(VLOOKUP(LEFT(_xlfn.TEXTSPLIT(L949, ", "), FIND("-", _xlfn.TEXTSPLIT(L949, ", ")) - 1), Index!$F$8:$G$13, 2, FALSE), ""), IFERROR(VLOOKUP(LEFT(_xlfn.TEXTSPLIT(L949, ", "), FIND("-", _xlfn.TEXTSPLIT(L949, ", ")) - 1), Index!$F$8:$G$13, 2, FALSE), "") &lt;&gt; ""))), ", ", "&lt;/s&gt;&lt;s&gt;") &amp; "&lt;/s&gt;&lt;/t&gt;", "//s[normalize-space()]")))</f>
        <v>Ecological Sustainability</v>
      </c>
      <c r="O949" t="str" cm="1">
        <f t="array" ref="O949">IFERROR(INDEX(Index!$C$8:$C$58, MATCH(TRUE, ISNUMBER(SEARCH(Index!$C$8:$C$58, Articles_collection_modified!A949)), 0)), "")</f>
        <v>ES-4</v>
      </c>
      <c r="P949" t="str">
        <f>IFERROR(VLOOKUP(LEFT(O949, FIND("-", O949)-1), Index!$F$8:$G$13, 2, FALSE), "Not Found")</f>
        <v>Ecological Sustainability</v>
      </c>
      <c r="Q949" t="str">
        <f>IFERROR(VLOOKUP(O949, Index!$C$8:$D$58, 2, FALSE), "Not Found")</f>
        <v>Circular Economy</v>
      </c>
    </row>
    <row r="950" spans="1:17" x14ac:dyDescent="0.3">
      <c r="A950" t="str">
        <f>LEFT(Articles_collection_modified!A950, FIND(",", Articles_collection_modified!A950) - 1)</f>
        <v>Danfoss and Innomotics form drives and motors partnership - Drives&amp;Controls</v>
      </c>
      <c r="B950" t="str">
        <f>MID(Articles_collection_modified!A950, FIND(",", Articles_collection_modified!A950) + 1, FIND(",", Articles_collection_modified!A950, FIND(",", Articles_collection_modified!A950) + 1) - FIND(",", Articles_collection_modified!A950) - 1)</f>
        <v>https://drivesncontrols.com/danfoss-and-innomotics-form-drives-and-motors-partnership</v>
      </c>
      <c r="C950" t="str">
        <f>IF(ISNUMBER(FIND(", vol",Articles_collection_modified!A950)), MID(Articles_collection_modified!A950, FIND(", vol", Articles_collection_modified!A950) + 5, FIND(",", Articles_collection_modified!A950, FIND(", vol", Articles_collection_modified!A950) + 5) - FIND(", vol", Articles_collection_modified!A950) - 5), MID(Articles_collection_modified!A950, FIND(",vol", Articles_collection_modified!A950) + 4, FIND(",", Articles_collection_modified!A950, FIND(",vol", Articles_collection_modified!A950) + 4) - FIND(",vol",Articles_collection_modified!A950) - 4))</f>
        <v>6</v>
      </c>
      <c r="D950" t="str">
        <f>IF(ISNUMBER(FIND(", 20", Articles_collection_modified!A950)), MID(Articles_collection_modified!A950, FIND(", 20", Articles_collection_modified!A950) + 2, FIND(",", Articles_collection_modified!A950, FIND(", 20", Articles_collection_modified!A950) + 2) - FIND(", 20", Articles_collection_modified!A950) - 2), MID(Articles_collection_modified!A950, FIND(",20", Articles_collection_modified!A950) + 1, FIND(",", Articles_collection_modified!A950, FIND(",20", Articles_collection_modified!A950) + 1) - FIND(",20", Articles_collection_modified!A950) - 1))</f>
        <v>2024-w49</v>
      </c>
      <c r="E950" t="str">
        <f t="shared" si="30"/>
        <v>2024</v>
      </c>
      <c r="F950" t="str">
        <f t="shared" si="31"/>
        <v>49</v>
      </c>
      <c r="G950" t="str" cm="1">
        <f t="array" ref="G950">_xlfn.TEXTJOIN(", ", TRUE, IF(ISNUMBER(SEARCH(Index!$A$8:$A$22, Articles_collection_modified!A950)), Index!$A$8:$A$22, ""))</f>
        <v>Electrification, Mobile</v>
      </c>
      <c r="H950" t="str" cm="1">
        <f t="array" ref="H950">IFERROR(INDEX(Index!$A$8:$A$22, MATCH(TRUE, ISNUMBER(SEARCH(Index!$A$8:$A$22, Articles_collection_modified!A950)), 0)), "")</f>
        <v>Electrification</v>
      </c>
      <c r="I950" t="str" cm="1">
        <f t="array" ref="I950">IFERROR(INDEX(Index!$A$3:$A$5, MATCH(TRUE, ISNUMBER(SEARCH(Index!$A$3:$A$5, Articles_collection_modified!A950)), 0)), "")</f>
        <v>SEEP</v>
      </c>
      <c r="J950" t="str" cm="1">
        <f t="array" ref="J950">IFERROR(INDEX(Index!$A$25:$A$69, MATCH(TRUE, ISNUMBER(SEARCH(Index!$A$25:$A$69, Articles_collection_modified!A950)), 0)), "")</f>
        <v>partnership</v>
      </c>
      <c r="K950" t="str" cm="1">
        <f t="array" ref="K950">IFERROR(INDEX(Index!$C$3:$C$5, MATCH(TRUE, ISNUMBER(SEARCH(Index!$C$3:$C$5, Articles_collection_modified!A950)), 0)), "")</f>
        <v>H2</v>
      </c>
      <c r="L950" t="str" cm="1">
        <f t="array" ref="L950">_xlfn.TEXTJOIN(", ", TRUE, IF(ISNUMBER(SEARCH(Index!$C$8:$C$58, Articles_collection_modified!A950)), Index!$C$8:$C$58, ""))</f>
        <v>ES-2</v>
      </c>
      <c r="M950" t="str" cm="1">
        <f t="array" ref="M950">_xlfn.TEXTJOIN(", ", TRUE, IFERROR(VLOOKUP(_xlfn.TEXTSPLIT(L950, ", "), Index!$C$8:$D$58, 2, FALSE), ""))</f>
        <v>Enhanced Emission Policy</v>
      </c>
      <c r="N950" t="str" cm="1">
        <f t="array" ref="N950">_xlfn.TEXTJOIN(", ", TRUE, _xlfn.UNIQUE(_xlfn.FILTERXML("&lt;t&gt;&lt;s&gt;" &amp; SUBSTITUTE(_xlfn.TEXTJOIN(", ", TRUE, _xlfn.UNIQUE(_xlfn._xlws.FILTER(IFERROR(VLOOKUP(LEFT(_xlfn.TEXTSPLIT(L950, ", "), FIND("-", _xlfn.TEXTSPLIT(L950, ", ")) - 1), Index!$F$8:$G$13, 2, FALSE), ""), IFERROR(VLOOKUP(LEFT(_xlfn.TEXTSPLIT(L950, ", "), FIND("-", _xlfn.TEXTSPLIT(L950, ", ")) - 1), Index!$F$8:$G$13, 2, FALSE), "") &lt;&gt; ""))), ", ", "&lt;/s&gt;&lt;s&gt;") &amp; "&lt;/s&gt;&lt;/t&gt;", "//s[normalize-space()]")))</f>
        <v>Ecological Sustainability</v>
      </c>
      <c r="O950" t="str" cm="1">
        <f t="array" ref="O950">IFERROR(INDEX(Index!$C$8:$C$58, MATCH(TRUE, ISNUMBER(SEARCH(Index!$C$8:$C$58, Articles_collection_modified!A950)), 0)), "")</f>
        <v>ES-2</v>
      </c>
      <c r="P950" t="str">
        <f>IFERROR(VLOOKUP(LEFT(O950, FIND("-", O950)-1), Index!$F$8:$G$13, 2, FALSE), "Not Found")</f>
        <v>Ecological Sustainability</v>
      </c>
      <c r="Q950" t="str">
        <f>IFERROR(VLOOKUP(O950, Index!$C$8:$D$58, 2, FALSE), "Not Found")</f>
        <v>Enhanced Emission Policy</v>
      </c>
    </row>
    <row r="951" spans="1:17" x14ac:dyDescent="0.3">
      <c r="A951" t="str">
        <f>LEFT(Articles_collection_modified!A951, FIND(",", Articles_collection_modified!A951) - 1)</f>
        <v>Hapag-Lloyd reduces emissions and cuts costs with Shipshave's ITCH solution</v>
      </c>
      <c r="B951" t="str">
        <f>MID(Articles_collection_modified!A951, FIND(",", Articles_collection_modified!A951) + 1, FIND(",", Articles_collection_modified!A951, FIND(",", Articles_collection_modified!A951) + 1) - FIND(",", Articles_collection_modified!A951) - 1)</f>
        <v>https://www.ship-technology.com/news/hapag-lloyd-shipshave-itch-solution?cf-view=</v>
      </c>
      <c r="C951" t="str">
        <f>IF(ISNUMBER(FIND(", vol",Articles_collection_modified!A951)), MID(Articles_collection_modified!A951, FIND(", vol", Articles_collection_modified!A951) + 5, FIND(",", Articles_collection_modified!A951, FIND(", vol", Articles_collection_modified!A951) + 5) - FIND(", vol", Articles_collection_modified!A951) - 5), MID(Articles_collection_modified!A951, FIND(",vol", Articles_collection_modified!A951) + 4, FIND(",", Articles_collection_modified!A951, FIND(",vol", Articles_collection_modified!A951) + 4) - FIND(",vol",Articles_collection_modified!A951) - 4))</f>
        <v>6</v>
      </c>
      <c r="D951" t="str">
        <f>IF(ISNUMBER(FIND(", 20", Articles_collection_modified!A951)), MID(Articles_collection_modified!A951, FIND(", 20", Articles_collection_modified!A951) + 2, FIND(",", Articles_collection_modified!A951, FIND(", 20", Articles_collection_modified!A951) + 2) - FIND(", 20", Articles_collection_modified!A951) - 2), MID(Articles_collection_modified!A951, FIND(",20", Articles_collection_modified!A951) + 1, FIND(",", Articles_collection_modified!A951, FIND(",20", Articles_collection_modified!A951) + 1) - FIND(",20", Articles_collection_modified!A951) - 1))</f>
        <v>2024-w49</v>
      </c>
      <c r="E951" t="str">
        <f t="shared" si="30"/>
        <v>2024</v>
      </c>
      <c r="F951" t="str">
        <f t="shared" si="31"/>
        <v>49</v>
      </c>
      <c r="G951" t="str" cm="1">
        <f t="array" ref="G951">_xlfn.TEXTJOIN(", ", TRUE, IF(ISNUMBER(SEARCH(Index!$A$8:$A$22, Articles_collection_modified!A951)), Index!$A$8:$A$22, ""))</f>
        <v>Maritime</v>
      </c>
      <c r="H951" t="str" cm="1">
        <f t="array" ref="H951">IFERROR(INDEX(Index!$A$8:$A$22, MATCH(TRUE, ISNUMBER(SEARCH(Index!$A$8:$A$22, Articles_collection_modified!A951)), 0)), "")</f>
        <v>Maritime</v>
      </c>
      <c r="I951" t="str" cm="1">
        <f t="array" ref="I951">IFERROR(INDEX(Index!$A$3:$A$5, MATCH(TRUE, ISNUMBER(SEARCH(Index!$A$3:$A$5, Articles_collection_modified!A951)), 0)), "")</f>
        <v>Technology</v>
      </c>
      <c r="J951" t="str" cm="1">
        <f t="array" ref="J951">IFERROR(INDEX(Index!$A$25:$A$69, MATCH(TRUE, ISNUMBER(SEARCH(Index!$A$25:$A$69, Articles_collection_modified!A951)), 0)), "")</f>
        <v>Efficiency</v>
      </c>
      <c r="K951" t="str" cm="1">
        <f t="array" ref="K951">IFERROR(INDEX(Index!$C$3:$C$5, MATCH(TRUE, ISNUMBER(SEARCH(Index!$C$3:$C$5, Articles_collection_modified!A951)), 0)), "")</f>
        <v>H3</v>
      </c>
      <c r="L951" t="str" cm="1">
        <f t="array" ref="L951">_xlfn.TEXTJOIN(", ", TRUE, IF(ISNUMBER(SEARCH(Index!$C$8:$C$58, Articles_collection_modified!A951)), Index!$C$8:$C$58, ""))</f>
        <v>ES-2, NB-8</v>
      </c>
      <c r="M951" t="str" cm="1">
        <f t="array" ref="M951">_xlfn.TEXTJOIN(", ", TRUE, IFERROR(VLOOKUP(_xlfn.TEXTSPLIT(L951, ", "), Index!$C$8:$D$58, 2, FALSE), ""))</f>
        <v>Enhanced Emission Policy, Sustainaible Maritime Applications</v>
      </c>
      <c r="N951" t="str" cm="1">
        <f t="array" ref="N951">_xlfn.TEXTJOIN(", ", TRUE, _xlfn.UNIQUE(_xlfn.FILTERXML("&lt;t&gt;&lt;s&gt;" &amp; SUBSTITUTE(_xlfn.TEXTJOIN(", ", TRUE, _xlfn.UNIQUE(_xlfn._xlws.FILTER(IFERROR(VLOOKUP(LEFT(_xlfn.TEXTSPLIT(L951, ", "), FIND("-", _xlfn.TEXTSPLIT(L951, ", ")) - 1), Index!$F$8:$G$13, 2, FALSE), ""), IFERROR(VLOOKUP(LEFT(_xlfn.TEXTSPLIT(L951, ", "), FIND("-", _xlfn.TEXTSPLIT(L951, ", ")) - 1), Index!$F$8:$G$13, 2, FALSE), "") &lt;&gt; ""))), ", ", "&lt;/s&gt;&lt;s&gt;") &amp; "&lt;/s&gt;&lt;/t&gt;", "//s[normalize-space()]")))</f>
        <v>Ecological Sustainability, New Business</v>
      </c>
      <c r="O951" t="str" cm="1">
        <f t="array" ref="O951">IFERROR(INDEX(Index!$C$8:$C$58, MATCH(TRUE, ISNUMBER(SEARCH(Index!$C$8:$C$58, Articles_collection_modified!A951)), 0)), "")</f>
        <v>ES-2</v>
      </c>
      <c r="P951" t="str">
        <f>IFERROR(VLOOKUP(LEFT(O951, FIND("-", O951)-1), Index!$F$8:$G$13, 2, FALSE), "Not Found")</f>
        <v>Ecological Sustainability</v>
      </c>
      <c r="Q951" t="str">
        <f>IFERROR(VLOOKUP(O951, Index!$C$8:$D$58, 2, FALSE), "Not Found")</f>
        <v>Enhanced Emission Policy</v>
      </c>
    </row>
    <row r="952" spans="1:17" x14ac:dyDescent="0.3">
      <c r="A952" t="str">
        <f>LEFT(Articles_collection_modified!A952, FIND(",", Articles_collection_modified!A952) - 1)</f>
        <v>HydraulikÃ¶le auf PAO-Basis</v>
      </c>
      <c r="B952" t="str">
        <f>MID(Articles_collection_modified!A952, FIND(",", Articles_collection_modified!A952) + 1, FIND(",", Articles_collection_modified!A952, FIND(",", Articles_collection_modified!A952) + 1) - FIND(",", Articles_collection_modified!A952) - 1)</f>
        <v>https://www.oup-fluidtechnik.de/hydraulikoele-auf-pao-basis</v>
      </c>
      <c r="C952" t="str">
        <f>IF(ISNUMBER(FIND(", vol",Articles_collection_modified!A952)), MID(Articles_collection_modified!A952, FIND(", vol", Articles_collection_modified!A952) + 5, FIND(",", Articles_collection_modified!A952, FIND(", vol", Articles_collection_modified!A952) + 5) - FIND(", vol", Articles_collection_modified!A952) - 5), MID(Articles_collection_modified!A952, FIND(",vol", Articles_collection_modified!A952) + 4, FIND(",", Articles_collection_modified!A952, FIND(",vol", Articles_collection_modified!A952) + 4) - FIND(",vol",Articles_collection_modified!A952) - 4))</f>
        <v>6</v>
      </c>
      <c r="D952" t="str">
        <f>IF(ISNUMBER(FIND(", 20", Articles_collection_modified!A952)), MID(Articles_collection_modified!A952, FIND(", 20", Articles_collection_modified!A952) + 2, FIND(",", Articles_collection_modified!A952, FIND(", 20", Articles_collection_modified!A952) + 2) - FIND(", 20", Articles_collection_modified!A952) - 2), MID(Articles_collection_modified!A952, FIND(",20", Articles_collection_modified!A952) + 1, FIND(",", Articles_collection_modified!A952, FIND(",20", Articles_collection_modified!A952) + 1) - FIND(",20", Articles_collection_modified!A952) - 1))</f>
        <v>2024-w49</v>
      </c>
      <c r="E952" t="str">
        <f t="shared" si="30"/>
        <v>2024</v>
      </c>
      <c r="F952" t="str">
        <f t="shared" si="31"/>
        <v>49</v>
      </c>
      <c r="G952" t="str" cm="1">
        <f t="array" ref="G952">_xlfn.TEXTJOIN(", ", TRUE, IF(ISNUMBER(SEARCH(Index!$A$8:$A$22, Articles_collection_modified!A952)), Index!$A$8:$A$22, ""))</f>
        <v>Hydraulics</v>
      </c>
      <c r="H952" t="str" cm="1">
        <f t="array" ref="H952">IFERROR(INDEX(Index!$A$8:$A$22, MATCH(TRUE, ISNUMBER(SEARCH(Index!$A$8:$A$22, Articles_collection_modified!A952)), 0)), "")</f>
        <v>Hydraulics</v>
      </c>
      <c r="I952" t="str" cm="1">
        <f t="array" ref="I952">IFERROR(INDEX(Index!$A$3:$A$5, MATCH(TRUE, ISNUMBER(SEARCH(Index!$A$3:$A$5, Articles_collection_modified!A952)), 0)), "")</f>
        <v>Technology</v>
      </c>
      <c r="J952" t="str" cm="1">
        <f t="array" ref="J952">IFERROR(INDEX(Index!$A$25:$A$69, MATCH(TRUE, ISNUMBER(SEARCH(Index!$A$25:$A$69, Articles_collection_modified!A952)), 0)), "")</f>
        <v>Materials</v>
      </c>
      <c r="K952" t="str" cm="1">
        <f t="array" ref="K952">IFERROR(INDEX(Index!$C$3:$C$5, MATCH(TRUE, ISNUMBER(SEARCH(Index!$C$3:$C$5, Articles_collection_modified!A952)), 0)), "")</f>
        <v>H1</v>
      </c>
      <c r="L952" t="str" cm="1">
        <f t="array" ref="L952">_xlfn.TEXTJOIN(", ", TRUE, IF(ISNUMBER(SEARCH(Index!$C$8:$C$58, Articles_collection_modified!A952)), Index!$C$8:$C$58, ""))</f>
        <v>ES-4</v>
      </c>
      <c r="M952" t="str" cm="1">
        <f t="array" ref="M952">_xlfn.TEXTJOIN(", ", TRUE, IFERROR(VLOOKUP(_xlfn.TEXTSPLIT(L952, ", "), Index!$C$8:$D$58, 2, FALSE), ""))</f>
        <v>Circular Economy</v>
      </c>
      <c r="N952" t="str" cm="1">
        <f t="array" ref="N952">_xlfn.TEXTJOIN(", ", TRUE, _xlfn.UNIQUE(_xlfn.FILTERXML("&lt;t&gt;&lt;s&gt;" &amp; SUBSTITUTE(_xlfn.TEXTJOIN(", ", TRUE, _xlfn.UNIQUE(_xlfn._xlws.FILTER(IFERROR(VLOOKUP(LEFT(_xlfn.TEXTSPLIT(L952, ", "), FIND("-", _xlfn.TEXTSPLIT(L952, ", ")) - 1), Index!$F$8:$G$13, 2, FALSE), ""), IFERROR(VLOOKUP(LEFT(_xlfn.TEXTSPLIT(L952, ", "), FIND("-", _xlfn.TEXTSPLIT(L952, ", ")) - 1), Index!$F$8:$G$13, 2, FALSE), "") &lt;&gt; ""))), ", ", "&lt;/s&gt;&lt;s&gt;") &amp; "&lt;/s&gt;&lt;/t&gt;", "//s[normalize-space()]")))</f>
        <v>Ecological Sustainability</v>
      </c>
      <c r="O952" t="str" cm="1">
        <f t="array" ref="O952">IFERROR(INDEX(Index!$C$8:$C$58, MATCH(TRUE, ISNUMBER(SEARCH(Index!$C$8:$C$58, Articles_collection_modified!A952)), 0)), "")</f>
        <v>ES-4</v>
      </c>
      <c r="P952" t="str">
        <f>IFERROR(VLOOKUP(LEFT(O952, FIND("-", O952)-1), Index!$F$8:$G$13, 2, FALSE), "Not Found")</f>
        <v>Ecological Sustainability</v>
      </c>
      <c r="Q952" t="str">
        <f>IFERROR(VLOOKUP(O952, Index!$C$8:$D$58, 2, FALSE), "Not Found")</f>
        <v>Circular Economy</v>
      </c>
    </row>
    <row r="953" spans="1:17" x14ac:dyDescent="0.3">
      <c r="A953" t="str">
        <f>LEFT(Articles_collection_modified!A953, FIND(",", Articles_collection_modified!A953) - 1)</f>
        <v>Toshiba introduces new battery recycling process - electrive.com</v>
      </c>
      <c r="B953" t="str">
        <f>MID(Articles_collection_modified!A953, FIND(",", Articles_collection_modified!A953) + 1, FIND(",", Articles_collection_modified!A953, FIND(",", Articles_collection_modified!A953) + 1) - FIND(",", Articles_collection_modified!A953) - 1)</f>
        <v>https://www.electrive.com/2024/12/04/toshiba-introduces-new-battery-recycling-process</v>
      </c>
      <c r="C953" t="str">
        <f>IF(ISNUMBER(FIND(", vol",Articles_collection_modified!A953)), MID(Articles_collection_modified!A953, FIND(", vol", Articles_collection_modified!A953) + 5, FIND(",", Articles_collection_modified!A953, FIND(", vol", Articles_collection_modified!A953) + 5) - FIND(", vol", Articles_collection_modified!A953) - 5), MID(Articles_collection_modified!A953, FIND(",vol", Articles_collection_modified!A953) + 4, FIND(",", Articles_collection_modified!A953, FIND(",vol", Articles_collection_modified!A953) + 4) - FIND(",vol",Articles_collection_modified!A953) - 4))</f>
        <v>6</v>
      </c>
      <c r="D953" t="str">
        <f>IF(ISNUMBER(FIND(", 20", Articles_collection_modified!A953)), MID(Articles_collection_modified!A953, FIND(", 20", Articles_collection_modified!A953) + 2, FIND(",", Articles_collection_modified!A953, FIND(", 20", Articles_collection_modified!A953) + 2) - FIND(", 20", Articles_collection_modified!A953) - 2), MID(Articles_collection_modified!A953, FIND(",20", Articles_collection_modified!A953) + 1, FIND(",", Articles_collection_modified!A953, FIND(",20", Articles_collection_modified!A953) + 1) - FIND(",20", Articles_collection_modified!A953) - 1))</f>
        <v>2024-w49</v>
      </c>
      <c r="E953" t="str">
        <f t="shared" si="30"/>
        <v>2024</v>
      </c>
      <c r="F953" t="str">
        <f t="shared" si="31"/>
        <v>49</v>
      </c>
      <c r="G953" t="str" cm="1">
        <f t="array" ref="G953">_xlfn.TEXTJOIN(", ", TRUE, IF(ISNUMBER(SEARCH(Index!$A$8:$A$22, Articles_collection_modified!A953)), Index!$A$8:$A$22, ""))</f>
        <v>Battery</v>
      </c>
      <c r="H953" t="str" cm="1">
        <f t="array" ref="H953">IFERROR(INDEX(Index!$A$8:$A$22, MATCH(TRUE, ISNUMBER(SEARCH(Index!$A$8:$A$22, Articles_collection_modified!A953)), 0)), "")</f>
        <v>Battery</v>
      </c>
      <c r="I953" t="str" cm="1">
        <f t="array" ref="I953">IFERROR(INDEX(Index!$A$3:$A$5, MATCH(TRUE, ISNUMBER(SEARCH(Index!$A$3:$A$5, Articles_collection_modified!A953)), 0)), "")</f>
        <v>Technology</v>
      </c>
      <c r="J953" t="str" cm="1">
        <f t="array" ref="J953">IFERROR(INDEX(Index!$A$25:$A$69, MATCH(TRUE, ISNUMBER(SEARCH(Index!$A$25:$A$69, Articles_collection_modified!A953)), 0)), "")</f>
        <v>Manufacturing</v>
      </c>
      <c r="K953" t="str" cm="1">
        <f t="array" ref="K953">IFERROR(INDEX(Index!$C$3:$C$5, MATCH(TRUE, ISNUMBER(SEARCH(Index!$C$3:$C$5, Articles_collection_modified!A953)), 0)), "")</f>
        <v>H2</v>
      </c>
      <c r="L953" t="str" cm="1">
        <f t="array" ref="L953">_xlfn.TEXTJOIN(", ", TRUE, IF(ISNUMBER(SEARCH(Index!$C$8:$C$58, Articles_collection_modified!A953)), Index!$C$8:$C$58, ""))</f>
        <v>ES-4</v>
      </c>
      <c r="M953" t="str" cm="1">
        <f t="array" ref="M953">_xlfn.TEXTJOIN(", ", TRUE, IFERROR(VLOOKUP(_xlfn.TEXTSPLIT(L953, ", "), Index!$C$8:$D$58, 2, FALSE), ""))</f>
        <v>Circular Economy</v>
      </c>
      <c r="N953" t="str" cm="1">
        <f t="array" ref="N953">_xlfn.TEXTJOIN(", ", TRUE, _xlfn.UNIQUE(_xlfn.FILTERXML("&lt;t&gt;&lt;s&gt;" &amp; SUBSTITUTE(_xlfn.TEXTJOIN(", ", TRUE, _xlfn.UNIQUE(_xlfn._xlws.FILTER(IFERROR(VLOOKUP(LEFT(_xlfn.TEXTSPLIT(L953, ", "), FIND("-", _xlfn.TEXTSPLIT(L953, ", ")) - 1), Index!$F$8:$G$13, 2, FALSE), ""), IFERROR(VLOOKUP(LEFT(_xlfn.TEXTSPLIT(L953, ", "), FIND("-", _xlfn.TEXTSPLIT(L953, ", ")) - 1), Index!$F$8:$G$13, 2, FALSE), "") &lt;&gt; ""))), ", ", "&lt;/s&gt;&lt;s&gt;") &amp; "&lt;/s&gt;&lt;/t&gt;", "//s[normalize-space()]")))</f>
        <v>Ecological Sustainability</v>
      </c>
      <c r="O953" t="str" cm="1">
        <f t="array" ref="O953">IFERROR(INDEX(Index!$C$8:$C$58, MATCH(TRUE, ISNUMBER(SEARCH(Index!$C$8:$C$58, Articles_collection_modified!A953)), 0)), "")</f>
        <v>ES-4</v>
      </c>
      <c r="P953" t="str">
        <f>IFERROR(VLOOKUP(LEFT(O953, FIND("-", O953)-1), Index!$F$8:$G$13, 2, FALSE), "Not Found")</f>
        <v>Ecological Sustainability</v>
      </c>
      <c r="Q953" t="str">
        <f>IFERROR(VLOOKUP(O953, Index!$C$8:$D$58, 2, FALSE), "Not Found")</f>
        <v>Circular Economy</v>
      </c>
    </row>
    <row r="954" spans="1:17" x14ac:dyDescent="0.3">
      <c r="A954" t="str">
        <f>LEFT(Articles_collection_modified!A954, FIND(",", Articles_collection_modified!A954) - 1)</f>
        <v>Evum Motors launches versatile electric utility vehicle - Electric &amp; Hybrid Vehicle Technology International</v>
      </c>
      <c r="B954" t="str">
        <f>MID(Articles_collection_modified!A954, FIND(",", Articles_collection_modified!A954) + 1, FIND(",", Articles_collection_modified!A954, FIND(",", Articles_collection_modified!A954) + 1) - FIND(",", Articles_collection_modified!A954) - 1)</f>
        <v>https://www.electrichybridvehicletechnology.com/news/evum-motors-launches-versatile-electric-utility-vehicle.html</v>
      </c>
      <c r="C954" t="str">
        <f>IF(ISNUMBER(FIND(", vol",Articles_collection_modified!A954)), MID(Articles_collection_modified!A954, FIND(", vol", Articles_collection_modified!A954) + 5, FIND(",", Articles_collection_modified!A954, FIND(", vol", Articles_collection_modified!A954) + 5) - FIND(", vol", Articles_collection_modified!A954) - 5), MID(Articles_collection_modified!A954, FIND(",vol", Articles_collection_modified!A954) + 4, FIND(",", Articles_collection_modified!A954, FIND(",vol", Articles_collection_modified!A954) + 4) - FIND(",vol",Articles_collection_modified!A954) - 4))</f>
        <v>6</v>
      </c>
      <c r="D954" t="str">
        <f>IF(ISNUMBER(FIND(", 20", Articles_collection_modified!A954)), MID(Articles_collection_modified!A954, FIND(", 20", Articles_collection_modified!A954) + 2, FIND(",", Articles_collection_modified!A954, FIND(", 20", Articles_collection_modified!A954) + 2) - FIND(", 20", Articles_collection_modified!A954) - 2), MID(Articles_collection_modified!A954, FIND(",20", Articles_collection_modified!A954) + 1, FIND(",", Articles_collection_modified!A954, FIND(",20", Articles_collection_modified!A954) + 1) - FIND(",20", Articles_collection_modified!A954) - 1))</f>
        <v>2024-w49</v>
      </c>
      <c r="E954" t="str">
        <f t="shared" si="30"/>
        <v>2024</v>
      </c>
      <c r="F954" t="str">
        <f t="shared" si="31"/>
        <v>49</v>
      </c>
      <c r="G954" t="str" cm="1">
        <f t="array" ref="G954">_xlfn.TEXTJOIN(", ", TRUE, IF(ISNUMBER(SEARCH(Index!$A$8:$A$22, Articles_collection_modified!A954)), Index!$A$8:$A$22, ""))</f>
        <v>Mobile</v>
      </c>
      <c r="H954" t="str" cm="1">
        <f t="array" ref="H954">IFERROR(INDEX(Index!$A$8:$A$22, MATCH(TRUE, ISNUMBER(SEARCH(Index!$A$8:$A$22, Articles_collection_modified!A954)), 0)), "")</f>
        <v>Mobile</v>
      </c>
      <c r="I954" t="str" cm="1">
        <f t="array" ref="I954">IFERROR(INDEX(Index!$A$3:$A$5, MATCH(TRUE, ISNUMBER(SEARCH(Index!$A$3:$A$5, Articles_collection_modified!A954)), 0)), "")</f>
        <v>product release</v>
      </c>
      <c r="J954" t="str" cm="1">
        <f t="array" ref="J954">IFERROR(INDEX(Index!$A$25:$A$69, MATCH(TRUE, ISNUMBER(SEARCH(Index!$A$25:$A$69, Articles_collection_modified!A954)), 0)), "")</f>
        <v>Motor</v>
      </c>
      <c r="K954" t="str" cm="1">
        <f t="array" ref="K954">IFERROR(INDEX(Index!$C$3:$C$5, MATCH(TRUE, ISNUMBER(SEARCH(Index!$C$3:$C$5, Articles_collection_modified!A954)), 0)), "")</f>
        <v>H1</v>
      </c>
      <c r="L954" t="str" cm="1">
        <f t="array" ref="L954">_xlfn.TEXTJOIN(", ", TRUE, IF(ISNUMBER(SEARCH(Index!$C$8:$C$58, Articles_collection_modified!A954)), Index!$C$8:$C$58, ""))</f>
        <v>ES-1, ES-2, HA-6</v>
      </c>
      <c r="M954" t="str" cm="1">
        <f t="array" ref="M954">_xlfn.TEXTJOIN(", ", TRUE, IFERROR(VLOOKUP(_xlfn.TEXTSPLIT(L954, ", "), Index!$C$8:$D$58, 2, FALSE), ""))</f>
        <v>Green Cities, Enhanced Emission Policy, Future Municipal Services</v>
      </c>
      <c r="N954" t="str" cm="1">
        <f t="array" ref="N954">_xlfn.TEXTJOIN(", ", TRUE, _xlfn.UNIQUE(_xlfn.FILTERXML("&lt;t&gt;&lt;s&gt;" &amp; SUBSTITUTE(_xlfn.TEXTJOIN(", ", TRUE, _xlfn.UNIQUE(_xlfn._xlws.FILTER(IFERROR(VLOOKUP(LEFT(_xlfn.TEXTSPLIT(L954, ", "), FIND("-", _xlfn.TEXTSPLIT(L954, ", ")) - 1), Index!$F$8:$G$13, 2, FALSE), ""), IFERROR(VLOOKUP(LEFT(_xlfn.TEXTSPLIT(L954, ", "), FIND("-", _xlfn.TEXTSPLIT(L954, ", ")) - 1), Index!$F$8:$G$13, 2, FALSE), "") &lt;&gt; ""))), ", ", "&lt;/s&gt;&lt;s&gt;") &amp; "&lt;/s&gt;&lt;/t&gt;", "//s[normalize-space()]")))</f>
        <v>Ecological Sustainability, Hydraulic Applications Ecosystem</v>
      </c>
      <c r="O954" t="str" cm="1">
        <f t="array" ref="O954">IFERROR(INDEX(Index!$C$8:$C$58, MATCH(TRUE, ISNUMBER(SEARCH(Index!$C$8:$C$58, Articles_collection_modified!A954)), 0)), "")</f>
        <v>ES-1</v>
      </c>
      <c r="P954" t="str">
        <f>IFERROR(VLOOKUP(LEFT(O954, FIND("-", O954)-1), Index!$F$8:$G$13, 2, FALSE), "Not Found")</f>
        <v>Ecological Sustainability</v>
      </c>
      <c r="Q954" t="str">
        <f>IFERROR(VLOOKUP(O954, Index!$C$8:$D$58, 2, FALSE), "Not Found")</f>
        <v>Green Cities</v>
      </c>
    </row>
    <row r="955" spans="1:17" x14ac:dyDescent="0.3">
      <c r="A955" t="str">
        <f>LEFT(Articles_collection_modified!A955, FIND(",", Articles_collection_modified!A955) - 1)</f>
        <v>Vision-Guided Robots Process Hydraulic Components</v>
      </c>
      <c r="B955" t="str">
        <f>MID(Articles_collection_modified!A955, FIND(",", Articles_collection_modified!A955) + 1, FIND(",", Articles_collection_modified!A955, FIND(",", Articles_collection_modified!A955) + 1) - FIND(",", Articles_collection_modified!A955) - 1)</f>
        <v>https://www.assemblymag.com/articles/98933-vision-guided-robots-process-hydraulic-components</v>
      </c>
      <c r="C955" t="str">
        <f>IF(ISNUMBER(FIND(", vol",Articles_collection_modified!A955)), MID(Articles_collection_modified!A955, FIND(", vol", Articles_collection_modified!A955) + 5, FIND(",", Articles_collection_modified!A955, FIND(", vol", Articles_collection_modified!A955) + 5) - FIND(", vol", Articles_collection_modified!A955) - 5), MID(Articles_collection_modified!A955, FIND(",vol", Articles_collection_modified!A955) + 4, FIND(",", Articles_collection_modified!A955, FIND(",vol", Articles_collection_modified!A955) + 4) - FIND(",vol",Articles_collection_modified!A955) - 4))</f>
        <v>6</v>
      </c>
      <c r="D955" t="str">
        <f>IF(ISNUMBER(FIND(", 20", Articles_collection_modified!A955)), MID(Articles_collection_modified!A955, FIND(", 20", Articles_collection_modified!A955) + 2, FIND(",", Articles_collection_modified!A955, FIND(", 20", Articles_collection_modified!A955) + 2) - FIND(", 20", Articles_collection_modified!A955) - 2), MID(Articles_collection_modified!A955, FIND(",20", Articles_collection_modified!A955) + 1, FIND(",", Articles_collection_modified!A955, FIND(",20", Articles_collection_modified!A955) + 1) - FIND(",20", Articles_collection_modified!A955) - 1))</f>
        <v>2024-w49</v>
      </c>
      <c r="E955" t="str">
        <f t="shared" si="30"/>
        <v>2024</v>
      </c>
      <c r="F955" t="str">
        <f t="shared" si="31"/>
        <v>49</v>
      </c>
      <c r="G955" t="str" cm="1">
        <f t="array" ref="G955">_xlfn.TEXTJOIN(", ", TRUE, IF(ISNUMBER(SEARCH(Index!$A$8:$A$22, Articles_collection_modified!A955)), Index!$A$8:$A$22, ""))</f>
        <v>Industrial mfg</v>
      </c>
      <c r="H955" t="str" cm="1">
        <f t="array" ref="H955">IFERROR(INDEX(Index!$A$8:$A$22, MATCH(TRUE, ISNUMBER(SEARCH(Index!$A$8:$A$22, Articles_collection_modified!A955)), 0)), "")</f>
        <v>Industrial mfg</v>
      </c>
      <c r="I955" t="str" cm="1">
        <f t="array" ref="I955">IFERROR(INDEX(Index!$A$3:$A$5, MATCH(TRUE, ISNUMBER(SEARCH(Index!$A$3:$A$5, Articles_collection_modified!A955)), 0)), "")</f>
        <v>Technology</v>
      </c>
      <c r="J955" t="str" cm="1">
        <f t="array" ref="J955">IFERROR(INDEX(Index!$A$25:$A$69, MATCH(TRUE, ISNUMBER(SEARCH(Index!$A$25:$A$69, Articles_collection_modified!A955)), 0)), "")</f>
        <v>Automation</v>
      </c>
      <c r="K955" t="str" cm="1">
        <f t="array" ref="K955">IFERROR(INDEX(Index!$C$3:$C$5, MATCH(TRUE, ISNUMBER(SEARCH(Index!$C$3:$C$5, Articles_collection_modified!A955)), 0)), "")</f>
        <v>H1</v>
      </c>
      <c r="L955" t="str" cm="1">
        <f t="array" ref="L955">_xlfn.TEXTJOIN(", ", TRUE, IF(ISNUMBER(SEARCH(Index!$C$8:$C$58, Articles_collection_modified!A955)), Index!$C$8:$C$58, ""))</f>
        <v>HA-5, IPr-2</v>
      </c>
      <c r="M955" t="str" cm="1">
        <f t="array" ref="M955">_xlfn.TEXTJOIN(", ", TRUE, IFERROR(VLOOKUP(_xlfn.TEXTSPLIT(L955, ", "), Index!$C$8:$D$58, 2, FALSE), ""))</f>
        <v>Intelligent &amp; Efficient Factory, Advanced Robotics</v>
      </c>
      <c r="N955" t="str" cm="1">
        <f t="array" ref="N955">_xlfn.TEXTJOIN(", ", TRUE, _xlfn.UNIQUE(_xlfn.FILTERXML("&lt;t&gt;&lt;s&gt;" &amp; SUBSTITUTE(_xlfn.TEXTJOIN(", ", TRUE, _xlfn.UNIQUE(_xlfn._xlws.FILTER(IFERROR(VLOOKUP(LEFT(_xlfn.TEXTSPLIT(L955, ", "), FIND("-", _xlfn.TEXTSPLIT(L955, ", ")) - 1), Index!$F$8:$G$13, 2, FALSE), ""), IFERROR(VLOOKUP(LEFT(_xlfn.TEXTSPLIT(L955, ", "), FIND("-", _xlfn.TEXTSPLIT(L955, ", ")) - 1), Index!$F$8:$G$13, 2, FALSE), "") &lt;&gt; ""))), ", ", "&lt;/s&gt;&lt;s&gt;") &amp; "&lt;/s&gt;&lt;/t&gt;", "//s[normalize-space()]")))</f>
        <v>Hydraulic Applications Ecosystem, Intelligent Production</v>
      </c>
      <c r="O955" t="str" cm="1">
        <f t="array" ref="O955">IFERROR(INDEX(Index!$C$8:$C$58, MATCH(TRUE, ISNUMBER(SEARCH(Index!$C$8:$C$58, Articles_collection_modified!A955)), 0)), "")</f>
        <v>HA-5</v>
      </c>
      <c r="P955" t="str">
        <f>IFERROR(VLOOKUP(LEFT(O955, FIND("-", O955)-1), Index!$F$8:$G$13, 2, FALSE), "Not Found")</f>
        <v>Hydraulic Applications Ecosystem</v>
      </c>
      <c r="Q955" t="str">
        <f>IFERROR(VLOOKUP(O955, Index!$C$8:$D$58, 2, FALSE), "Not Found")</f>
        <v>Intelligent &amp; Efficient Factory</v>
      </c>
    </row>
    <row r="956" spans="1:17" x14ac:dyDescent="0.3">
      <c r="A956" t="str">
        <f>LEFT(Articles_collection_modified!A956, FIND(",", Articles_collection_modified!A956) - 1)</f>
        <v>Acquisitions Expand Market Opportunities for Fluid Power Component Providers</v>
      </c>
      <c r="B956" t="str">
        <f>MID(Articles_collection_modified!A956, FIND(",", Articles_collection_modified!A956) + 1, FIND(",", Articles_collection_modified!A956, FIND(",", Articles_collection_modified!A956) + 1) - FIND(",", Articles_collection_modified!A956) - 1)</f>
        <v>https://www.powermotiontech.com/hydraulics/news/55245969/acquisitions-expand-market-opportunities-for-fluid-power-component-providers</v>
      </c>
      <c r="C956" t="str">
        <f>IF(ISNUMBER(FIND(", vol",Articles_collection_modified!A956)), MID(Articles_collection_modified!A956, FIND(", vol", Articles_collection_modified!A956) + 5, FIND(",", Articles_collection_modified!A956, FIND(", vol", Articles_collection_modified!A956) + 5) - FIND(", vol", Articles_collection_modified!A956) - 5), MID(Articles_collection_modified!A956, FIND(",vol", Articles_collection_modified!A956) + 4, FIND(",", Articles_collection_modified!A956, FIND(",vol", Articles_collection_modified!A956) + 4) - FIND(",vol",Articles_collection_modified!A956) - 4))</f>
        <v>6</v>
      </c>
      <c r="D956" t="str">
        <f>IF(ISNUMBER(FIND(", 20", Articles_collection_modified!A956)), MID(Articles_collection_modified!A956, FIND(", 20", Articles_collection_modified!A956) + 2, FIND(",", Articles_collection_modified!A956, FIND(", 20", Articles_collection_modified!A956) + 2) - FIND(", 20", Articles_collection_modified!A956) - 2), MID(Articles_collection_modified!A956, FIND(",20", Articles_collection_modified!A956) + 1, FIND(",", Articles_collection_modified!A956, FIND(",20", Articles_collection_modified!A956) + 1) - FIND(",20", Articles_collection_modified!A956) - 1))</f>
        <v>2024-w49</v>
      </c>
      <c r="E956" t="str">
        <f t="shared" si="30"/>
        <v>2024</v>
      </c>
      <c r="F956" t="str">
        <f t="shared" si="31"/>
        <v>49</v>
      </c>
      <c r="G956" t="str" cm="1">
        <f t="array" ref="G956">_xlfn.TEXTJOIN(", ", TRUE, IF(ISNUMBER(SEARCH(Index!$A$8:$A$22, Articles_collection_modified!A956)), Index!$A$8:$A$22, ""))</f>
        <v>Hydraulics</v>
      </c>
      <c r="H956" t="str" cm="1">
        <f t="array" ref="H956">IFERROR(INDEX(Index!$A$8:$A$22, MATCH(TRUE, ISNUMBER(SEARCH(Index!$A$8:$A$22, Articles_collection_modified!A956)), 0)), "")</f>
        <v>Hydraulics</v>
      </c>
      <c r="I956" t="str" cm="1">
        <f t="array" ref="I956">IFERROR(INDEX(Index!$A$3:$A$5, MATCH(TRUE, ISNUMBER(SEARCH(Index!$A$3:$A$5, Articles_collection_modified!A956)), 0)), "")</f>
        <v>SEEP</v>
      </c>
      <c r="J956" t="str" cm="1">
        <f t="array" ref="J956">IFERROR(INDEX(Index!$A$25:$A$69, MATCH(TRUE, ISNUMBER(SEARCH(Index!$A$25:$A$69, Articles_collection_modified!A956)), 0)), "")</f>
        <v>m&amp;a</v>
      </c>
      <c r="K956" t="str" cm="1">
        <f t="array" ref="K956">IFERROR(INDEX(Index!$C$3:$C$5, MATCH(TRUE, ISNUMBER(SEARCH(Index!$C$3:$C$5, Articles_collection_modified!A956)), 0)), "")</f>
        <v>H1</v>
      </c>
      <c r="L956" t="str" cm="1">
        <f t="array" ref="L956">_xlfn.TEXTJOIN(", ", TRUE, IF(ISNUMBER(SEARCH(Index!$C$8:$C$58, Articles_collection_modified!A956)), Index!$C$8:$C$58, ""))</f>
        <v/>
      </c>
      <c r="M956" t="str" cm="1">
        <f t="array" ref="M956">_xlfn.TEXTJOIN(", ", TRUE, IFERROR(VLOOKUP(_xlfn.TEXTSPLIT(L956, ", "), Index!$C$8:$D$58, 2, FALSE), ""))</f>
        <v/>
      </c>
      <c r="N956" t="e" cm="1" vm="1">
        <f t="array" ref="N956">_xlfn.TEXTJOIN(", ", TRUE, _xlfn.UNIQUE(_xlfn.FILTERXML("&lt;t&gt;&lt;s&gt;" &amp; SUBSTITUTE(_xlfn.TEXTJOIN(", ", TRUE, _xlfn.UNIQUE(_xlfn._xlws.FILTER(IFERROR(VLOOKUP(LEFT(_xlfn.TEXTSPLIT(L956, ", "), FIND("-", _xlfn.TEXTSPLIT(L956, ", ")) - 1), Index!$F$8:$G$13, 2, FALSE), ""), IFERROR(VLOOKUP(LEFT(_xlfn.TEXTSPLIT(L956, ", "), FIND("-", _xlfn.TEXTSPLIT(L956, ", ")) - 1), Index!$F$8:$G$13, 2, FALSE), "") &lt;&gt; ""))), ", ", "&lt;/s&gt;&lt;s&gt;") &amp; "&lt;/s&gt;&lt;/t&gt;", "//s[normalize-space()]")))</f>
        <v>#VALUE!</v>
      </c>
      <c r="O956" t="str" cm="1">
        <f t="array" ref="O956">IFERROR(INDEX(Index!$C$8:$C$58, MATCH(TRUE, ISNUMBER(SEARCH(Index!$C$8:$C$58, Articles_collection_modified!A956)), 0)), "")</f>
        <v/>
      </c>
      <c r="P956" t="str">
        <f>IFERROR(VLOOKUP(LEFT(O956, FIND("-", O956)-1), Index!$F$8:$G$13, 2, FALSE), "Not Found")</f>
        <v>Not Found</v>
      </c>
      <c r="Q956" t="str">
        <f>IFERROR(VLOOKUP(O956, Index!$C$8:$D$58, 2, FALSE), "Not Found")</f>
        <v>Not Found</v>
      </c>
    </row>
    <row r="957" spans="1:17" x14ac:dyDescent="0.3">
      <c r="A957" t="str">
        <f>LEFT(Articles_collection_modified!A957, FIND(",", Articles_collection_modified!A957) - 1)</f>
        <v>Vale to deploy autonomous truck fleet at restarted Capanema mine - International Mining</v>
      </c>
      <c r="B957" t="str">
        <f>MID(Articles_collection_modified!A957, FIND(",", Articles_collection_modified!A957) + 1, FIND(",", Articles_collection_modified!A957, FIND(",", Articles_collection_modified!A957) + 1) - FIND(",", Articles_collection_modified!A957) - 1)</f>
        <v>https://im-mining.com/2024/12/03/vale-to-deploy-autonomous-truck-fleet-at-restarted-capanema-mine</v>
      </c>
      <c r="C957" t="str">
        <f>IF(ISNUMBER(FIND(", vol",Articles_collection_modified!A957)), MID(Articles_collection_modified!A957, FIND(", vol", Articles_collection_modified!A957) + 5, FIND(",", Articles_collection_modified!A957, FIND(", vol", Articles_collection_modified!A957) + 5) - FIND(", vol", Articles_collection_modified!A957) - 5), MID(Articles_collection_modified!A957, FIND(",vol", Articles_collection_modified!A957) + 4, FIND(",", Articles_collection_modified!A957, FIND(",vol", Articles_collection_modified!A957) + 4) - FIND(",vol",Articles_collection_modified!A957) - 4))</f>
        <v>6</v>
      </c>
      <c r="D957" t="str">
        <f>IF(ISNUMBER(FIND(", 20", Articles_collection_modified!A957)), MID(Articles_collection_modified!A957, FIND(", 20", Articles_collection_modified!A957) + 2, FIND(",", Articles_collection_modified!A957, FIND(", 20", Articles_collection_modified!A957) + 2) - FIND(", 20", Articles_collection_modified!A957) - 2), MID(Articles_collection_modified!A957, FIND(",20", Articles_collection_modified!A957) + 1, FIND(",", Articles_collection_modified!A957, FIND(",20", Articles_collection_modified!A957) + 1) - FIND(",20", Articles_collection_modified!A957) - 1))</f>
        <v>2024-w49</v>
      </c>
      <c r="E957" t="str">
        <f t="shared" si="30"/>
        <v>2024</v>
      </c>
      <c r="F957" t="str">
        <f t="shared" si="31"/>
        <v>49</v>
      </c>
      <c r="G957" t="str" cm="1">
        <f t="array" ref="G957">_xlfn.TEXTJOIN(", ", TRUE, IF(ISNUMBER(SEARCH(Index!$A$8:$A$22, Articles_collection_modified!A957)), Index!$A$8:$A$22, ""))</f>
        <v>Mobile</v>
      </c>
      <c r="H957" t="str" cm="1">
        <f t="array" ref="H957">IFERROR(INDEX(Index!$A$8:$A$22, MATCH(TRUE, ISNUMBER(SEARCH(Index!$A$8:$A$22, Articles_collection_modified!A957)), 0)), "")</f>
        <v>Mobile</v>
      </c>
      <c r="I957" t="str" cm="1">
        <f t="array" ref="I957">IFERROR(INDEX(Index!$A$3:$A$5, MATCH(TRUE, ISNUMBER(SEARCH(Index!$A$3:$A$5, Articles_collection_modified!A957)), 0)), "")</f>
        <v>SEEP</v>
      </c>
      <c r="J957" t="str" cm="1">
        <f t="array" ref="J957">IFERROR(INDEX(Index!$A$25:$A$69, MATCH(TRUE, ISNUMBER(SEARCH(Index!$A$25:$A$69, Articles_collection_modified!A957)), 0)), "")</f>
        <v>market development</v>
      </c>
      <c r="K957" t="str" cm="1">
        <f t="array" ref="K957">IFERROR(INDEX(Index!$C$3:$C$5, MATCH(TRUE, ISNUMBER(SEARCH(Index!$C$3:$C$5, Articles_collection_modified!A957)), 0)), "")</f>
        <v>H2</v>
      </c>
      <c r="L957" t="str" cm="1">
        <f t="array" ref="L957">_xlfn.TEXTJOIN(", ", TRUE, IF(ISNUMBER(SEARCH(Index!$C$8:$C$58, Articles_collection_modified!A957)), Index!$C$8:$C$58, ""))</f>
        <v>HA-8, IPr-4</v>
      </c>
      <c r="M957" t="str" cm="1">
        <f t="array" ref="M957">_xlfn.TEXTJOIN(", ", TRUE, IFERROR(VLOOKUP(_xlfn.TEXTSPLIT(L957, ", "), Index!$C$8:$D$58, 2, FALSE), ""))</f>
        <v>Sustainable Mining, Autonomus Intralofistic</v>
      </c>
      <c r="N957" t="str" cm="1">
        <f t="array" ref="N957">_xlfn.TEXTJOIN(", ", TRUE, _xlfn.UNIQUE(_xlfn.FILTERXML("&lt;t&gt;&lt;s&gt;" &amp; SUBSTITUTE(_xlfn.TEXTJOIN(", ", TRUE, _xlfn.UNIQUE(_xlfn._xlws.FILTER(IFERROR(VLOOKUP(LEFT(_xlfn.TEXTSPLIT(L957, ", "), FIND("-", _xlfn.TEXTSPLIT(L957, ", ")) - 1), Index!$F$8:$G$13, 2, FALSE), ""), IFERROR(VLOOKUP(LEFT(_xlfn.TEXTSPLIT(L957, ", "), FIND("-", _xlfn.TEXTSPLIT(L957, ", ")) - 1), Index!$F$8:$G$13, 2, FALSE), "") &lt;&gt; ""))), ", ", "&lt;/s&gt;&lt;s&gt;") &amp; "&lt;/s&gt;&lt;/t&gt;", "//s[normalize-space()]")))</f>
        <v>Hydraulic Applications Ecosystem, Intelligent Production</v>
      </c>
      <c r="O957" t="str" cm="1">
        <f t="array" ref="O957">IFERROR(INDEX(Index!$C$8:$C$58, MATCH(TRUE, ISNUMBER(SEARCH(Index!$C$8:$C$58, Articles_collection_modified!A957)), 0)), "")</f>
        <v>HA-8</v>
      </c>
      <c r="P957" t="str">
        <f>IFERROR(VLOOKUP(LEFT(O957, FIND("-", O957)-1), Index!$F$8:$G$13, 2, FALSE), "Not Found")</f>
        <v>Hydraulic Applications Ecosystem</v>
      </c>
      <c r="Q957" t="str">
        <f>IFERROR(VLOOKUP(O957, Index!$C$8:$D$58, 2, FALSE), "Not Found")</f>
        <v>Sustainable Mining</v>
      </c>
    </row>
    <row r="958" spans="1:17" x14ac:dyDescent="0.3">
      <c r="A958" t="str">
        <f>LEFT(Articles_collection_modified!A958, FIND(",", Articles_collection_modified!A958) - 1)</f>
        <v>GM will sell its battery cell plant to LG Energy Solution - electrive.com</v>
      </c>
      <c r="B958" t="str">
        <f>MID(Articles_collection_modified!A958, FIND(",", Articles_collection_modified!A958) + 1, FIND(",", Articles_collection_modified!A958, FIND(",", Articles_collection_modified!A958) + 1) - FIND(",", Articles_collection_modified!A958) - 1)</f>
        <v>https://www.electrive.com/2024/12/03/gm-will-sell-its-battery-cell-plant-to-lg-energy-solution</v>
      </c>
      <c r="C958" t="str">
        <f>IF(ISNUMBER(FIND(", vol",Articles_collection_modified!A958)), MID(Articles_collection_modified!A958, FIND(", vol", Articles_collection_modified!A958) + 5, FIND(",", Articles_collection_modified!A958, FIND(", vol", Articles_collection_modified!A958) + 5) - FIND(", vol", Articles_collection_modified!A958) - 5), MID(Articles_collection_modified!A958, FIND(",vol", Articles_collection_modified!A958) + 4, FIND(",", Articles_collection_modified!A958, FIND(",vol", Articles_collection_modified!A958) + 4) - FIND(",vol",Articles_collection_modified!A958) - 4))</f>
        <v>6</v>
      </c>
      <c r="D958" t="str">
        <f>IF(ISNUMBER(FIND(", 20", Articles_collection_modified!A958)), MID(Articles_collection_modified!A958, FIND(", 20", Articles_collection_modified!A958) + 2, FIND(",", Articles_collection_modified!A958, FIND(", 20", Articles_collection_modified!A958) + 2) - FIND(", 20", Articles_collection_modified!A958) - 2), MID(Articles_collection_modified!A958, FIND(",20", Articles_collection_modified!A958) + 1, FIND(",", Articles_collection_modified!A958, FIND(",20", Articles_collection_modified!A958) + 1) - FIND(",20", Articles_collection_modified!A958) - 1))</f>
        <v>2024-w49</v>
      </c>
      <c r="E958" t="str">
        <f t="shared" si="30"/>
        <v>2024</v>
      </c>
      <c r="F958" t="str">
        <f t="shared" si="31"/>
        <v>49</v>
      </c>
      <c r="G958" t="str" cm="1">
        <f t="array" ref="G958">_xlfn.TEXTJOIN(", ", TRUE, IF(ISNUMBER(SEARCH(Index!$A$8:$A$22, Articles_collection_modified!A958)), Index!$A$8:$A$22, ""))</f>
        <v>Battery</v>
      </c>
      <c r="H958" t="str" cm="1">
        <f t="array" ref="H958">IFERROR(INDEX(Index!$A$8:$A$22, MATCH(TRUE, ISNUMBER(SEARCH(Index!$A$8:$A$22, Articles_collection_modified!A958)), 0)), "")</f>
        <v>Battery</v>
      </c>
      <c r="I958" t="str" cm="1">
        <f t="array" ref="I958">IFERROR(INDEX(Index!$A$3:$A$5, MATCH(TRUE, ISNUMBER(SEARCH(Index!$A$3:$A$5, Articles_collection_modified!A958)), 0)), "")</f>
        <v>SEEP</v>
      </c>
      <c r="J958" t="str" cm="1">
        <f t="array" ref="J958">IFERROR(INDEX(Index!$A$25:$A$69, MATCH(TRUE, ISNUMBER(SEARCH(Index!$A$25:$A$69, Articles_collection_modified!A958)), 0)), "")</f>
        <v>m&amp;a</v>
      </c>
      <c r="K958" t="str" cm="1">
        <f t="array" ref="K958">IFERROR(INDEX(Index!$C$3:$C$5, MATCH(TRUE, ISNUMBER(SEARCH(Index!$C$3:$C$5, Articles_collection_modified!A958)), 0)), "")</f>
        <v>H1</v>
      </c>
      <c r="L958" t="str" cm="1">
        <f t="array" ref="L958">_xlfn.TEXTJOIN(", ", TRUE, IF(ISNUMBER(SEARCH(Index!$C$8:$C$58, Articles_collection_modified!A958)), Index!$C$8:$C$58, ""))</f>
        <v/>
      </c>
      <c r="M958" t="str" cm="1">
        <f t="array" ref="M958">_xlfn.TEXTJOIN(", ", TRUE, IFERROR(VLOOKUP(_xlfn.TEXTSPLIT(L958, ", "), Index!$C$8:$D$58, 2, FALSE), ""))</f>
        <v/>
      </c>
      <c r="N958" t="e" cm="1" vm="1">
        <f t="array" ref="N958">_xlfn.TEXTJOIN(", ", TRUE, _xlfn.UNIQUE(_xlfn.FILTERXML("&lt;t&gt;&lt;s&gt;" &amp; SUBSTITUTE(_xlfn.TEXTJOIN(", ", TRUE, _xlfn.UNIQUE(_xlfn._xlws.FILTER(IFERROR(VLOOKUP(LEFT(_xlfn.TEXTSPLIT(L958, ", "), FIND("-", _xlfn.TEXTSPLIT(L958, ", ")) - 1), Index!$F$8:$G$13, 2, FALSE), ""), IFERROR(VLOOKUP(LEFT(_xlfn.TEXTSPLIT(L958, ", "), FIND("-", _xlfn.TEXTSPLIT(L958, ", ")) - 1), Index!$F$8:$G$13, 2, FALSE), "") &lt;&gt; ""))), ", ", "&lt;/s&gt;&lt;s&gt;") &amp; "&lt;/s&gt;&lt;/t&gt;", "//s[normalize-space()]")))</f>
        <v>#VALUE!</v>
      </c>
      <c r="O958" t="str" cm="1">
        <f t="array" ref="O958">IFERROR(INDEX(Index!$C$8:$C$58, MATCH(TRUE, ISNUMBER(SEARCH(Index!$C$8:$C$58, Articles_collection_modified!A958)), 0)), "")</f>
        <v/>
      </c>
      <c r="P958" t="str">
        <f>IFERROR(VLOOKUP(LEFT(O958, FIND("-", O958)-1), Index!$F$8:$G$13, 2, FALSE), "Not Found")</f>
        <v>Not Found</v>
      </c>
      <c r="Q958" t="str">
        <f>IFERROR(VLOOKUP(O958, Index!$C$8:$D$58, 2, FALSE), "Not Found")</f>
        <v>Not Found</v>
      </c>
    </row>
    <row r="959" spans="1:17" x14ac:dyDescent="0.3">
      <c r="A959" t="str">
        <f>LEFT(Articles_collection_modified!A959, FIND(",", Articles_collection_modified!A959) - 1)</f>
        <v>Fortescue wins ARENA funding to develop 6 MW fast chargers for iron ore sector - International Mining</v>
      </c>
      <c r="B959" t="str">
        <f>MID(Articles_collection_modified!A959, FIND(",", Articles_collection_modified!A959) + 1, FIND(",", Articles_collection_modified!A959, FIND(",", Articles_collection_modified!A959) + 1) - FIND(",", Articles_collection_modified!A959) - 1)</f>
        <v>https://im-mining.com/2024/12/03/fortescue-wins-arena-funding-to-develop-6-mw-fast-chargers-for-iron-ore-sector</v>
      </c>
      <c r="C959" t="str">
        <f>IF(ISNUMBER(FIND(", vol",Articles_collection_modified!A959)), MID(Articles_collection_modified!A959, FIND(", vol", Articles_collection_modified!A959) + 5, FIND(",", Articles_collection_modified!A959, FIND(", vol", Articles_collection_modified!A959) + 5) - FIND(", vol", Articles_collection_modified!A959) - 5), MID(Articles_collection_modified!A959, FIND(",vol", Articles_collection_modified!A959) + 4, FIND(",", Articles_collection_modified!A959, FIND(",vol", Articles_collection_modified!A959) + 4) - FIND(",vol",Articles_collection_modified!A959) - 4))</f>
        <v>6</v>
      </c>
      <c r="D959" t="str">
        <f>IF(ISNUMBER(FIND(", 20", Articles_collection_modified!A959)), MID(Articles_collection_modified!A959, FIND(", 20", Articles_collection_modified!A959) + 2, FIND(",", Articles_collection_modified!A959, FIND(", 20", Articles_collection_modified!A959) + 2) - FIND(", 20", Articles_collection_modified!A959) - 2), MID(Articles_collection_modified!A959, FIND(",20", Articles_collection_modified!A959) + 1, FIND(",", Articles_collection_modified!A959, FIND(",20", Articles_collection_modified!A959) + 1) - FIND(",20", Articles_collection_modified!A959) - 1))</f>
        <v>2024-w49</v>
      </c>
      <c r="E959" t="str">
        <f t="shared" si="30"/>
        <v>2024</v>
      </c>
      <c r="F959" t="str">
        <f t="shared" si="31"/>
        <v>49</v>
      </c>
      <c r="G959" t="str" cm="1">
        <f t="array" ref="G959">_xlfn.TEXTJOIN(", ", TRUE, IF(ISNUMBER(SEARCH(Index!$A$8:$A$22, Articles_collection_modified!A959)), Index!$A$8:$A$22, ""))</f>
        <v>Electrification, Mobile</v>
      </c>
      <c r="H959" t="str" cm="1">
        <f t="array" ref="H959">IFERROR(INDEX(Index!$A$8:$A$22, MATCH(TRUE, ISNUMBER(SEARCH(Index!$A$8:$A$22, Articles_collection_modified!A959)), 0)), "")</f>
        <v>Electrification</v>
      </c>
      <c r="I959" t="str" cm="1">
        <f t="array" ref="I959">IFERROR(INDEX(Index!$A$3:$A$5, MATCH(TRUE, ISNUMBER(SEARCH(Index!$A$3:$A$5, Articles_collection_modified!A959)), 0)), "")</f>
        <v>SEEP</v>
      </c>
      <c r="J959" t="str" cm="1">
        <f t="array" ref="J959">IFERROR(INDEX(Index!$A$25:$A$69, MATCH(TRUE, ISNUMBER(SEARCH(Index!$A$25:$A$69, Articles_collection_modified!A959)), 0)), "")</f>
        <v>funding</v>
      </c>
      <c r="K959" t="str" cm="1">
        <f t="array" ref="K959">IFERROR(INDEX(Index!$C$3:$C$5, MATCH(TRUE, ISNUMBER(SEARCH(Index!$C$3:$C$5, Articles_collection_modified!A959)), 0)), "")</f>
        <v>H2</v>
      </c>
      <c r="L959" t="str" cm="1">
        <f t="array" ref="L959">_xlfn.TEXTJOIN(", ", TRUE, IF(ISNUMBER(SEARCH(Index!$C$8:$C$58, Articles_collection_modified!A959)), Index!$C$8:$C$58, ""))</f>
        <v>ES-2, ES-3, HA-8</v>
      </c>
      <c r="M959" t="str" cm="1">
        <f t="array" ref="M959">_xlfn.TEXTJOIN(", ", TRUE, IFERROR(VLOOKUP(_xlfn.TEXTSPLIT(L959, ", "), Index!$C$8:$D$58, 2, FALSE), ""))</f>
        <v>Enhanced Emission Policy, Sustainable Energy System, Sustainable Mining</v>
      </c>
      <c r="N959" t="str" cm="1">
        <f t="array" ref="N959">_xlfn.TEXTJOIN(", ", TRUE, _xlfn.UNIQUE(_xlfn.FILTERXML("&lt;t&gt;&lt;s&gt;" &amp; SUBSTITUTE(_xlfn.TEXTJOIN(", ", TRUE, _xlfn.UNIQUE(_xlfn._xlws.FILTER(IFERROR(VLOOKUP(LEFT(_xlfn.TEXTSPLIT(L959, ", "), FIND("-", _xlfn.TEXTSPLIT(L959, ", ")) - 1), Index!$F$8:$G$13, 2, FALSE), ""), IFERROR(VLOOKUP(LEFT(_xlfn.TEXTSPLIT(L959, ", "), FIND("-", _xlfn.TEXTSPLIT(L959, ", ")) - 1), Index!$F$8:$G$13, 2, FALSE), "") &lt;&gt; ""))), ", ", "&lt;/s&gt;&lt;s&gt;") &amp; "&lt;/s&gt;&lt;/t&gt;", "//s[normalize-space()]")))</f>
        <v>Ecological Sustainability, Hydraulic Applications Ecosystem</v>
      </c>
      <c r="O959" t="str" cm="1">
        <f t="array" ref="O959">IFERROR(INDEX(Index!$C$8:$C$58, MATCH(TRUE, ISNUMBER(SEARCH(Index!$C$8:$C$58, Articles_collection_modified!A959)), 0)), "")</f>
        <v>ES-2</v>
      </c>
      <c r="P959" t="str">
        <f>IFERROR(VLOOKUP(LEFT(O959, FIND("-", O959)-1), Index!$F$8:$G$13, 2, FALSE), "Not Found")</f>
        <v>Ecological Sustainability</v>
      </c>
      <c r="Q959" t="str">
        <f>IFERROR(VLOOKUP(O959, Index!$C$8:$D$58, 2, FALSE), "Not Found")</f>
        <v>Enhanced Emission Policy</v>
      </c>
    </row>
    <row r="960" spans="1:17" x14ac:dyDescent="0.3">
      <c r="A960" t="str">
        <f>LEFT(Articles_collection_modified!A960, FIND(",", Articles_collection_modified!A960) - 1)</f>
        <v>Volvo CE Heidelberg Materials Advance Partnership to Decarbonize : CEG</v>
      </c>
      <c r="B960" t="str">
        <f>MID(Articles_collection_modified!A960, FIND(",", Articles_collection_modified!A960) + 1, FIND(",", Articles_collection_modified!A960, FIND(",", Articles_collection_modified!A960) + 1) - FIND(",", Articles_collection_modified!A960) - 1)</f>
        <v>https://www.constructionequipmentguide.com/volvo-construction-equipment-heidelberg-materials-advance-partnership-to-decarbonize-construction/66619</v>
      </c>
      <c r="C960" t="str">
        <f>IF(ISNUMBER(FIND(", vol",Articles_collection_modified!A960)), MID(Articles_collection_modified!A960, FIND(", vol", Articles_collection_modified!A960) + 5, FIND(",", Articles_collection_modified!A960, FIND(", vol", Articles_collection_modified!A960) + 5) - FIND(", vol", Articles_collection_modified!A960) - 5), MID(Articles_collection_modified!A960, FIND(",vol", Articles_collection_modified!A960) + 4, FIND(",", Articles_collection_modified!A960, FIND(",vol", Articles_collection_modified!A960) + 4) - FIND(",vol",Articles_collection_modified!A960) - 4))</f>
        <v>6</v>
      </c>
      <c r="D960" t="str">
        <f>IF(ISNUMBER(FIND(", 20", Articles_collection_modified!A960)), MID(Articles_collection_modified!A960, FIND(", 20", Articles_collection_modified!A960) + 2, FIND(",", Articles_collection_modified!A960, FIND(", 20", Articles_collection_modified!A960) + 2) - FIND(", 20", Articles_collection_modified!A960) - 2), MID(Articles_collection_modified!A960, FIND(",20", Articles_collection_modified!A960) + 1, FIND(",", Articles_collection_modified!A960, FIND(",20", Articles_collection_modified!A960) + 1) - FIND(",20", Articles_collection_modified!A960) - 1))</f>
        <v>2024-w49</v>
      </c>
      <c r="E960" t="str">
        <f t="shared" si="30"/>
        <v>2024</v>
      </c>
      <c r="F960" t="str">
        <f t="shared" si="31"/>
        <v>49</v>
      </c>
      <c r="G960" t="str" cm="1">
        <f t="array" ref="G960">_xlfn.TEXTJOIN(", ", TRUE, IF(ISNUMBER(SEARCH(Index!$A$8:$A$22, Articles_collection_modified!A960)), Index!$A$8:$A$22, ""))</f>
        <v>Electrification, Mobile</v>
      </c>
      <c r="H960" t="str" cm="1">
        <f t="array" ref="H960">IFERROR(INDEX(Index!$A$8:$A$22, MATCH(TRUE, ISNUMBER(SEARCH(Index!$A$8:$A$22, Articles_collection_modified!A960)), 0)), "")</f>
        <v>Electrification</v>
      </c>
      <c r="I960" t="str" cm="1">
        <f t="array" ref="I960">IFERROR(INDEX(Index!$A$3:$A$5, MATCH(TRUE, ISNUMBER(SEARCH(Index!$A$3:$A$5, Articles_collection_modified!A960)), 0)), "")</f>
        <v>SEEP</v>
      </c>
      <c r="J960" t="str" cm="1">
        <f t="array" ref="J960">IFERROR(INDEX(Index!$A$25:$A$69, MATCH(TRUE, ISNUMBER(SEARCH(Index!$A$25:$A$69, Articles_collection_modified!A960)), 0)), "")</f>
        <v>partnership</v>
      </c>
      <c r="K960" t="str" cm="1">
        <f t="array" ref="K960">IFERROR(INDEX(Index!$C$3:$C$5, MATCH(TRUE, ISNUMBER(SEARCH(Index!$C$3:$C$5, Articles_collection_modified!A960)), 0)), "")</f>
        <v>H2</v>
      </c>
      <c r="L960" t="str" cm="1">
        <f t="array" ref="L960">_xlfn.TEXTJOIN(", ", TRUE, IF(ISNUMBER(SEARCH(Index!$C$8:$C$58, Articles_collection_modified!A960)), Index!$C$8:$C$58, ""))</f>
        <v>ES-2, AO-2</v>
      </c>
      <c r="M960" t="str" cm="1">
        <f t="array" ref="M960">_xlfn.TEXTJOIN(", ", TRUE, IFERROR(VLOOKUP(_xlfn.TEXTSPLIT(L960, ", "), Index!$C$8:$D$58, 2, FALSE), ""))</f>
        <v>Enhanced Emission Policy, Future Collaboration</v>
      </c>
      <c r="N960" t="str" cm="1">
        <f t="array" ref="N960">_xlfn.TEXTJOIN(", ", TRUE, _xlfn.UNIQUE(_xlfn.FILTERXML("&lt;t&gt;&lt;s&gt;" &amp; SUBSTITUTE(_xlfn.TEXTJOIN(", ", TRUE, _xlfn.UNIQUE(_xlfn._xlws.FILTER(IFERROR(VLOOKUP(LEFT(_xlfn.TEXTSPLIT(L960, ", "), FIND("-", _xlfn.TEXTSPLIT(L960, ", ")) - 1), Index!$F$8:$G$13, 2, FALSE), ""), IFERROR(VLOOKUP(LEFT(_xlfn.TEXTSPLIT(L960, ", "), FIND("-", _xlfn.TEXTSPLIT(L960, ", ")) - 1), Index!$F$8:$G$13, 2, FALSE), "") &lt;&gt; ""))), ", ", "&lt;/s&gt;&lt;s&gt;") &amp; "&lt;/s&gt;&lt;/t&gt;", "//s[normalize-space()]")))</f>
        <v>Ecological Sustainability, Adaptive Organization</v>
      </c>
      <c r="O960" t="str" cm="1">
        <f t="array" ref="O960">IFERROR(INDEX(Index!$C$8:$C$58, MATCH(TRUE, ISNUMBER(SEARCH(Index!$C$8:$C$58, Articles_collection_modified!A960)), 0)), "")</f>
        <v>ES-2</v>
      </c>
      <c r="P960" t="str">
        <f>IFERROR(VLOOKUP(LEFT(O960, FIND("-", O960)-1), Index!$F$8:$G$13, 2, FALSE), "Not Found")</f>
        <v>Ecological Sustainability</v>
      </c>
      <c r="Q960" t="str">
        <f>IFERROR(VLOOKUP(O960, Index!$C$8:$D$58, 2, FALSE), "Not Found")</f>
        <v>Enhanced Emission Policy</v>
      </c>
    </row>
    <row r="961" spans="1:17" x14ac:dyDescent="0.3">
      <c r="A961" t="str">
        <f>LEFT(Articles_collection_modified!A961, FIND(",", Articles_collection_modified!A961) - 1)</f>
        <v>Easy Integration of Webtec CTA Hydraulic Flow Monitor with New 4-20mA Output - Fluid Power Journal</v>
      </c>
      <c r="B961" t="str">
        <f>MID(Articles_collection_modified!A961, FIND(",", Articles_collection_modified!A961) + 1, FIND(",", Articles_collection_modified!A961, FIND(",", Articles_collection_modified!A961) + 1) - FIND(",", Articles_collection_modified!A961) - 1)</f>
        <v>https://fluidpowerjournal.com/easy-integration-of-webtec-cta-hydraulic-flow-monitor-with-new-4-20ma-output</v>
      </c>
      <c r="C961" t="str">
        <f>IF(ISNUMBER(FIND(", vol",Articles_collection_modified!A961)), MID(Articles_collection_modified!A961, FIND(", vol", Articles_collection_modified!A961) + 5, FIND(",", Articles_collection_modified!A961, FIND(", vol", Articles_collection_modified!A961) + 5) - FIND(", vol", Articles_collection_modified!A961) - 5), MID(Articles_collection_modified!A961, FIND(",vol", Articles_collection_modified!A961) + 4, FIND(",", Articles_collection_modified!A961, FIND(",vol", Articles_collection_modified!A961) + 4) - FIND(",vol",Articles_collection_modified!A961) - 4))</f>
        <v>6</v>
      </c>
      <c r="D961" t="str">
        <f>IF(ISNUMBER(FIND(", 20", Articles_collection_modified!A961)), MID(Articles_collection_modified!A961, FIND(", 20", Articles_collection_modified!A961) + 2, FIND(",", Articles_collection_modified!A961, FIND(", 20", Articles_collection_modified!A961) + 2) - FIND(", 20", Articles_collection_modified!A961) - 2), MID(Articles_collection_modified!A961, FIND(",20", Articles_collection_modified!A961) + 1, FIND(",", Articles_collection_modified!A961, FIND(",20", Articles_collection_modified!A961) + 1) - FIND(",20", Articles_collection_modified!A961) - 1))</f>
        <v>2024-w49</v>
      </c>
      <c r="E961" t="str">
        <f t="shared" si="30"/>
        <v>2024</v>
      </c>
      <c r="F961" t="str">
        <f t="shared" si="31"/>
        <v>49</v>
      </c>
      <c r="G961" t="str" cm="1">
        <f t="array" ref="G961">_xlfn.TEXTJOIN(", ", TRUE, IF(ISNUMBER(SEARCH(Index!$A$8:$A$22, Articles_collection_modified!A961)), Index!$A$8:$A$22, ""))</f>
        <v>Hydraulics, Sensors</v>
      </c>
      <c r="H961" t="str" cm="1">
        <f t="array" ref="H961">IFERROR(INDEX(Index!$A$8:$A$22, MATCH(TRUE, ISNUMBER(SEARCH(Index!$A$8:$A$22, Articles_collection_modified!A961)), 0)), "")</f>
        <v>Hydraulics</v>
      </c>
      <c r="I961" t="str" cm="1">
        <f t="array" ref="I961">IFERROR(INDEX(Index!$A$3:$A$5, MATCH(TRUE, ISNUMBER(SEARCH(Index!$A$3:$A$5, Articles_collection_modified!A961)), 0)), "")</f>
        <v>product release</v>
      </c>
      <c r="J961" t="str" cm="1">
        <f t="array" ref="J961">IFERROR(INDEX(Index!$A$25:$A$69, MATCH(TRUE, ISNUMBER(SEARCH(Index!$A$25:$A$69, Articles_collection_modified!A961)), 0)), "")</f>
        <v>Flow</v>
      </c>
      <c r="K961" t="str" cm="1">
        <f t="array" ref="K961">IFERROR(INDEX(Index!$C$3:$C$5, MATCH(TRUE, ISNUMBER(SEARCH(Index!$C$3:$C$5, Articles_collection_modified!A961)), 0)), "")</f>
        <v>H1</v>
      </c>
      <c r="L961" t="str" cm="1">
        <f t="array" ref="L961">_xlfn.TEXTJOIN(", ", TRUE, IF(ISNUMBER(SEARCH(Index!$C$8:$C$58, Articles_collection_modified!A961)), Index!$C$8:$C$58, ""))</f>
        <v/>
      </c>
      <c r="M961" t="str" cm="1">
        <f t="array" ref="M961">_xlfn.TEXTJOIN(", ", TRUE, IFERROR(VLOOKUP(_xlfn.TEXTSPLIT(L961, ", "), Index!$C$8:$D$58, 2, FALSE), ""))</f>
        <v/>
      </c>
      <c r="N961" t="e" cm="1" vm="1">
        <f t="array" ref="N961">_xlfn.TEXTJOIN(", ", TRUE, _xlfn.UNIQUE(_xlfn.FILTERXML("&lt;t&gt;&lt;s&gt;" &amp; SUBSTITUTE(_xlfn.TEXTJOIN(", ", TRUE, _xlfn.UNIQUE(_xlfn._xlws.FILTER(IFERROR(VLOOKUP(LEFT(_xlfn.TEXTSPLIT(L961, ", "), FIND("-", _xlfn.TEXTSPLIT(L961, ", ")) - 1), Index!$F$8:$G$13, 2, FALSE), ""), IFERROR(VLOOKUP(LEFT(_xlfn.TEXTSPLIT(L961, ", "), FIND("-", _xlfn.TEXTSPLIT(L961, ", ")) - 1), Index!$F$8:$G$13, 2, FALSE), "") &lt;&gt; ""))), ", ", "&lt;/s&gt;&lt;s&gt;") &amp; "&lt;/s&gt;&lt;/t&gt;", "//s[normalize-space()]")))</f>
        <v>#VALUE!</v>
      </c>
      <c r="O961" t="str" cm="1">
        <f t="array" ref="O961">IFERROR(INDEX(Index!$C$8:$C$58, MATCH(TRUE, ISNUMBER(SEARCH(Index!$C$8:$C$58, Articles_collection_modified!A961)), 0)), "")</f>
        <v/>
      </c>
      <c r="P961" t="str">
        <f>IFERROR(VLOOKUP(LEFT(O961, FIND("-", O961)-1), Index!$F$8:$G$13, 2, FALSE), "Not Found")</f>
        <v>Not Found</v>
      </c>
      <c r="Q961" t="str">
        <f>IFERROR(VLOOKUP(O961, Index!$C$8:$D$58, 2, FALSE), "Not Found")</f>
        <v>Not Found</v>
      </c>
    </row>
    <row r="962" spans="1:17" x14ac:dyDescent="0.3">
      <c r="A962" t="str">
        <f>LEFT(Articles_collection_modified!A962, FIND(",", Articles_collection_modified!A962) - 1)</f>
        <v>FAE's SFL Multitask Head for Tractors : CEG</v>
      </c>
      <c r="B962" t="str">
        <f>MID(Articles_collection_modified!A962, FIND(",", Articles_collection_modified!A962) + 1, FIND(",", Articles_collection_modified!A962, FIND(",", Articles_collection_modified!A962) + 1) - FIND(",", Articles_collection_modified!A962) - 1)</f>
        <v>https://www.constructionequipmentguide.com/faes-sfl-multitask-head-for-tractors/66605</v>
      </c>
      <c r="C962" t="str">
        <f>IF(ISNUMBER(FIND(", vol",Articles_collection_modified!A962)), MID(Articles_collection_modified!A962, FIND(", vol", Articles_collection_modified!A962) + 5, FIND(",", Articles_collection_modified!A962, FIND(", vol", Articles_collection_modified!A962) + 5) - FIND(", vol", Articles_collection_modified!A962) - 5), MID(Articles_collection_modified!A962, FIND(",vol", Articles_collection_modified!A962) + 4, FIND(",", Articles_collection_modified!A962, FIND(",vol", Articles_collection_modified!A962) + 4) - FIND(",vol",Articles_collection_modified!A962) - 4))</f>
        <v>6</v>
      </c>
      <c r="D962" t="str">
        <f>IF(ISNUMBER(FIND(", 20", Articles_collection_modified!A962)), MID(Articles_collection_modified!A962, FIND(", 20", Articles_collection_modified!A962) + 2, FIND(",", Articles_collection_modified!A962, FIND(", 20", Articles_collection_modified!A962) + 2) - FIND(", 20", Articles_collection_modified!A962) - 2), MID(Articles_collection_modified!A962, FIND(",20", Articles_collection_modified!A962) + 1, FIND(",", Articles_collection_modified!A962, FIND(",20", Articles_collection_modified!A962) + 1) - FIND(",20", Articles_collection_modified!A962) - 1))</f>
        <v>2024-w49</v>
      </c>
      <c r="E962" t="str">
        <f t="shared" si="30"/>
        <v>2024</v>
      </c>
      <c r="F962" t="str">
        <f t="shared" si="31"/>
        <v>49</v>
      </c>
      <c r="G962" t="str" cm="1">
        <f t="array" ref="G962">_xlfn.TEXTJOIN(", ", TRUE, IF(ISNUMBER(SEARCH(Index!$A$8:$A$22, Articles_collection_modified!A962)), Index!$A$8:$A$22, ""))</f>
        <v>Mobile</v>
      </c>
      <c r="H962" t="str" cm="1">
        <f t="array" ref="H962">IFERROR(INDEX(Index!$A$8:$A$22, MATCH(TRUE, ISNUMBER(SEARCH(Index!$A$8:$A$22, Articles_collection_modified!A962)), 0)), "")</f>
        <v>Mobile</v>
      </c>
      <c r="I962" t="str" cm="1">
        <f t="array" ref="I962">IFERROR(INDEX(Index!$A$3:$A$5, MATCH(TRUE, ISNUMBER(SEARCH(Index!$A$3:$A$5, Articles_collection_modified!A962)), 0)), "")</f>
        <v>product release</v>
      </c>
      <c r="J962" t="str" cm="1">
        <f t="array" ref="J962">IFERROR(INDEX(Index!$A$25:$A$69, MATCH(TRUE, ISNUMBER(SEARCH(Index!$A$25:$A$69, Articles_collection_modified!A962)), 0)), "")</f>
        <v>System</v>
      </c>
      <c r="K962" t="str" cm="1">
        <f t="array" ref="K962">IFERROR(INDEX(Index!$C$3:$C$5, MATCH(TRUE, ISNUMBER(SEARCH(Index!$C$3:$C$5, Articles_collection_modified!A962)), 0)), "")</f>
        <v>H1</v>
      </c>
      <c r="L962" t="str" cm="1">
        <f t="array" ref="L962">_xlfn.TEXTJOIN(", ", TRUE, IF(ISNUMBER(SEARCH(Index!$C$8:$C$58, Articles_collection_modified!A962)), Index!$C$8:$C$58, ""))</f>
        <v>HA-3</v>
      </c>
      <c r="M962" t="str" cm="1">
        <f t="array" ref="M962">_xlfn.TEXTJOIN(", ", TRUE, IFERROR(VLOOKUP(_xlfn.TEXTSPLIT(L962, ", "), Index!$C$8:$D$58, 2, FALSE), ""))</f>
        <v>Smart Farming</v>
      </c>
      <c r="N962" t="str" cm="1">
        <f t="array" ref="N962">_xlfn.TEXTJOIN(", ", TRUE, _xlfn.UNIQUE(_xlfn.FILTERXML("&lt;t&gt;&lt;s&gt;" &amp; SUBSTITUTE(_xlfn.TEXTJOIN(", ", TRUE, _xlfn.UNIQUE(_xlfn._xlws.FILTER(IFERROR(VLOOKUP(LEFT(_xlfn.TEXTSPLIT(L962, ", "), FIND("-", _xlfn.TEXTSPLIT(L962, ", ")) - 1), Index!$F$8:$G$13, 2, FALSE), ""), IFERROR(VLOOKUP(LEFT(_xlfn.TEXTSPLIT(L962, ", "), FIND("-", _xlfn.TEXTSPLIT(L962, ", ")) - 1), Index!$F$8:$G$13, 2, FALSE), "") &lt;&gt; ""))), ", ", "&lt;/s&gt;&lt;s&gt;") &amp; "&lt;/s&gt;&lt;/t&gt;", "//s[normalize-space()]")))</f>
        <v>Hydraulic Applications Ecosystem</v>
      </c>
      <c r="O962" t="str" cm="1">
        <f t="array" ref="O962">IFERROR(INDEX(Index!$C$8:$C$58, MATCH(TRUE, ISNUMBER(SEARCH(Index!$C$8:$C$58, Articles_collection_modified!A962)), 0)), "")</f>
        <v>HA-3</v>
      </c>
      <c r="P962" t="str">
        <f>IFERROR(VLOOKUP(LEFT(O962, FIND("-", O962)-1), Index!$F$8:$G$13, 2, FALSE), "Not Found")</f>
        <v>Hydraulic Applications Ecosystem</v>
      </c>
      <c r="Q962" t="str">
        <f>IFERROR(VLOOKUP(O962, Index!$C$8:$D$58, 2, FALSE), "Not Found")</f>
        <v>Smart Farming</v>
      </c>
    </row>
    <row r="963" spans="1:17" x14ac:dyDescent="0.3">
      <c r="A963" t="str">
        <f>LEFT(Articles_collection_modified!A963, FIND(",", Articles_collection_modified!A963) - 1)</f>
        <v>A World We Share: LiuGong's Journey to a Greener Future : CEG</v>
      </c>
      <c r="B963" t="str">
        <f>MID(Articles_collection_modified!A963, FIND(",", Articles_collection_modified!A963) + 1, FIND(",", Articles_collection_modified!A963, FIND(",", Articles_collection_modified!A963) + 1) - FIND(",", Articles_collection_modified!A963) - 1)</f>
        <v>https://www.constructionequipmentguide.com/a-world-we-share-liugongs-journey-to-a-greener-future/66697</v>
      </c>
      <c r="C963" t="str">
        <f>IF(ISNUMBER(FIND(", vol",Articles_collection_modified!A963)), MID(Articles_collection_modified!A963, FIND(", vol", Articles_collection_modified!A963) + 5, FIND(",", Articles_collection_modified!A963, FIND(", vol", Articles_collection_modified!A963) + 5) - FIND(", vol", Articles_collection_modified!A963) - 5), MID(Articles_collection_modified!A963, FIND(",vol", Articles_collection_modified!A963) + 4, FIND(",", Articles_collection_modified!A963, FIND(",vol", Articles_collection_modified!A963) + 4) - FIND(",vol",Articles_collection_modified!A963) - 4))</f>
        <v>6</v>
      </c>
      <c r="D963" t="str">
        <f>IF(ISNUMBER(FIND(", 20", Articles_collection_modified!A963)), MID(Articles_collection_modified!A963, FIND(", 20", Articles_collection_modified!A963) + 2, FIND(",", Articles_collection_modified!A963, FIND(", 20", Articles_collection_modified!A963) + 2) - FIND(", 20", Articles_collection_modified!A963) - 2), MID(Articles_collection_modified!A963, FIND(",20", Articles_collection_modified!A963) + 1, FIND(",", Articles_collection_modified!A963, FIND(",20", Articles_collection_modified!A963) + 1) - FIND(",20", Articles_collection_modified!A963) - 1))</f>
        <v>2024-w50</v>
      </c>
      <c r="E963" t="str">
        <f t="shared" si="30"/>
        <v>2024</v>
      </c>
      <c r="F963" t="str">
        <f t="shared" si="31"/>
        <v>50</v>
      </c>
      <c r="G963" t="str" cm="1">
        <f t="array" ref="G963">_xlfn.TEXTJOIN(", ", TRUE, IF(ISNUMBER(SEARCH(Index!$A$8:$A$22, Articles_collection_modified!A963)), Index!$A$8:$A$22, ""))</f>
        <v>Mobile</v>
      </c>
      <c r="H963" t="str" cm="1">
        <f t="array" ref="H963">IFERROR(INDEX(Index!$A$8:$A$22, MATCH(TRUE, ISNUMBER(SEARCH(Index!$A$8:$A$22, Articles_collection_modified!A963)), 0)), "")</f>
        <v>Mobile</v>
      </c>
      <c r="I963" t="str" cm="1">
        <f t="array" ref="I963">IFERROR(INDEX(Index!$A$3:$A$5, MATCH(TRUE, ISNUMBER(SEARCH(Index!$A$3:$A$5, Articles_collection_modified!A963)), 0)), "")</f>
        <v>SEEP</v>
      </c>
      <c r="J963" t="str" cm="1">
        <f t="array" ref="J963">IFERROR(INDEX(Index!$A$25:$A$69, MATCH(TRUE, ISNUMBER(SEARCH(Index!$A$25:$A$69, Articles_collection_modified!A963)), 0)), "")</f>
        <v>market development</v>
      </c>
      <c r="K963" t="str" cm="1">
        <f t="array" ref="K963">IFERROR(INDEX(Index!$C$3:$C$5, MATCH(TRUE, ISNUMBER(SEARCH(Index!$C$3:$C$5, Articles_collection_modified!A963)), 0)), "")</f>
        <v>H1</v>
      </c>
      <c r="L963" t="str" cm="1">
        <f t="array" ref="L963">_xlfn.TEXTJOIN(", ", TRUE, IF(ISNUMBER(SEARCH(Index!$C$8:$C$58, Articles_collection_modified!A963)), Index!$C$8:$C$58, ""))</f>
        <v>ES-2, HA-1</v>
      </c>
      <c r="M963" t="str" cm="1">
        <f t="array" ref="M963">_xlfn.TEXTJOIN(", ", TRUE, IFERROR(VLOOKUP(_xlfn.TEXTSPLIT(L963, ", "), Index!$C$8:$D$58, 2, FALSE), ""))</f>
        <v>Enhanced Emission Policy, Green &amp; Connected Construction site</v>
      </c>
      <c r="N963" t="str" cm="1">
        <f t="array" ref="N963">_xlfn.TEXTJOIN(", ", TRUE, _xlfn.UNIQUE(_xlfn.FILTERXML("&lt;t&gt;&lt;s&gt;" &amp; SUBSTITUTE(_xlfn.TEXTJOIN(", ", TRUE, _xlfn.UNIQUE(_xlfn._xlws.FILTER(IFERROR(VLOOKUP(LEFT(_xlfn.TEXTSPLIT(L963, ", "), FIND("-", _xlfn.TEXTSPLIT(L963, ", ")) - 1), Index!$F$8:$G$13, 2, FALSE), ""), IFERROR(VLOOKUP(LEFT(_xlfn.TEXTSPLIT(L963, ", "), FIND("-", _xlfn.TEXTSPLIT(L963, ", ")) - 1), Index!$F$8:$G$13, 2, FALSE), "") &lt;&gt; ""))), ", ", "&lt;/s&gt;&lt;s&gt;") &amp; "&lt;/s&gt;&lt;/t&gt;", "//s[normalize-space()]")))</f>
        <v>Ecological Sustainability, Hydraulic Applications Ecosystem</v>
      </c>
      <c r="O963" t="str" cm="1">
        <f t="array" ref="O963">IFERROR(INDEX(Index!$C$8:$C$58, MATCH(TRUE, ISNUMBER(SEARCH(Index!$C$8:$C$58, Articles_collection_modified!A963)), 0)), "")</f>
        <v>ES-2</v>
      </c>
      <c r="P963" t="str">
        <f>IFERROR(VLOOKUP(LEFT(O963, FIND("-", O963)-1), Index!$F$8:$G$13, 2, FALSE), "Not Found")</f>
        <v>Ecological Sustainability</v>
      </c>
      <c r="Q963" t="str">
        <f>IFERROR(VLOOKUP(O963, Index!$C$8:$D$58, 2, FALSE), "Not Found")</f>
        <v>Enhanced Emission Policy</v>
      </c>
    </row>
    <row r="964" spans="1:17" x14ac:dyDescent="0.3">
      <c r="A964" t="str">
        <f>LEFT(Articles_collection_modified!A964, FIND(",", Articles_collection_modified!A964) - 1)</f>
        <v>Volvo CE Adds Two Mid-Size Models to New Generation of Excavators : CEG</v>
      </c>
      <c r="B964" t="str">
        <f>MID(Articles_collection_modified!A964, FIND(",", Articles_collection_modified!A964) + 1, FIND(",", Articles_collection_modified!A964, FIND(",", Articles_collection_modified!A964) + 1) - FIND(",", Articles_collection_modified!A964) - 1)</f>
        <v>https://www.constructionequipmentguide.com/volvo-ce-adds-two-mid-size-models-to-new-generation-of-excavators/66604</v>
      </c>
      <c r="C964" t="str">
        <f>IF(ISNUMBER(FIND(", vol",Articles_collection_modified!A964)), MID(Articles_collection_modified!A964, FIND(", vol", Articles_collection_modified!A964) + 5, FIND(",", Articles_collection_modified!A964, FIND(", vol", Articles_collection_modified!A964) + 5) - FIND(", vol", Articles_collection_modified!A964) - 5), MID(Articles_collection_modified!A964, FIND(",vol", Articles_collection_modified!A964) + 4, FIND(",", Articles_collection_modified!A964, FIND(",vol", Articles_collection_modified!A964) + 4) - FIND(",vol",Articles_collection_modified!A964) - 4))</f>
        <v>6</v>
      </c>
      <c r="D964" t="str">
        <f>IF(ISNUMBER(FIND(", 20", Articles_collection_modified!A964)), MID(Articles_collection_modified!A964, FIND(", 20", Articles_collection_modified!A964) + 2, FIND(",", Articles_collection_modified!A964, FIND(", 20", Articles_collection_modified!A964) + 2) - FIND(", 20", Articles_collection_modified!A964) - 2), MID(Articles_collection_modified!A964, FIND(",20", Articles_collection_modified!A964) + 1, FIND(",", Articles_collection_modified!A964, FIND(",20", Articles_collection_modified!A964) + 1) - FIND(",20", Articles_collection_modified!A964) - 1))</f>
        <v>2024-w49</v>
      </c>
      <c r="E964" t="str">
        <f t="shared" si="30"/>
        <v>2024</v>
      </c>
      <c r="F964" t="str">
        <f t="shared" si="31"/>
        <v>49</v>
      </c>
      <c r="G964" t="str" cm="1">
        <f t="array" ref="G964">_xlfn.TEXTJOIN(", ", TRUE, IF(ISNUMBER(SEARCH(Index!$A$8:$A$22, Articles_collection_modified!A964)), Index!$A$8:$A$22, ""))</f>
        <v>Mobile</v>
      </c>
      <c r="H964" t="str" cm="1">
        <f t="array" ref="H964">IFERROR(INDEX(Index!$A$8:$A$22, MATCH(TRUE, ISNUMBER(SEARCH(Index!$A$8:$A$22, Articles_collection_modified!A964)), 0)), "")</f>
        <v>Mobile</v>
      </c>
      <c r="I964" t="str" cm="1">
        <f t="array" ref="I964">IFERROR(INDEX(Index!$A$3:$A$5, MATCH(TRUE, ISNUMBER(SEARCH(Index!$A$3:$A$5, Articles_collection_modified!A964)), 0)), "")</f>
        <v>product release</v>
      </c>
      <c r="J964" t="str" cm="1">
        <f t="array" ref="J964">IFERROR(INDEX(Index!$A$25:$A$69, MATCH(TRUE, ISNUMBER(SEARCH(Index!$A$25:$A$69, Articles_collection_modified!A964)), 0)), "")</f>
        <v>System</v>
      </c>
      <c r="K964" t="str" cm="1">
        <f t="array" ref="K964">IFERROR(INDEX(Index!$C$3:$C$5, MATCH(TRUE, ISNUMBER(SEARCH(Index!$C$3:$C$5, Articles_collection_modified!A964)), 0)), "")</f>
        <v>H1</v>
      </c>
      <c r="L964" t="str" cm="1">
        <f t="array" ref="L964">_xlfn.TEXTJOIN(", ", TRUE, IF(ISNUMBER(SEARCH(Index!$C$8:$C$58, Articles_collection_modified!A964)), Index!$C$8:$C$58, ""))</f>
        <v>HA-1</v>
      </c>
      <c r="M964" t="str" cm="1">
        <f t="array" ref="M964">_xlfn.TEXTJOIN(", ", TRUE, IFERROR(VLOOKUP(_xlfn.TEXTSPLIT(L964, ", "), Index!$C$8:$D$58, 2, FALSE), ""))</f>
        <v>Green &amp; Connected Construction site</v>
      </c>
      <c r="N964" t="str" cm="1">
        <f t="array" ref="N964">_xlfn.TEXTJOIN(", ", TRUE, _xlfn.UNIQUE(_xlfn.FILTERXML("&lt;t&gt;&lt;s&gt;" &amp; SUBSTITUTE(_xlfn.TEXTJOIN(", ", TRUE, _xlfn.UNIQUE(_xlfn._xlws.FILTER(IFERROR(VLOOKUP(LEFT(_xlfn.TEXTSPLIT(L964, ", "), FIND("-", _xlfn.TEXTSPLIT(L964, ", ")) - 1), Index!$F$8:$G$13, 2, FALSE), ""), IFERROR(VLOOKUP(LEFT(_xlfn.TEXTSPLIT(L964, ", "), FIND("-", _xlfn.TEXTSPLIT(L964, ", ")) - 1), Index!$F$8:$G$13, 2, FALSE), "") &lt;&gt; ""))), ", ", "&lt;/s&gt;&lt;s&gt;") &amp; "&lt;/s&gt;&lt;/t&gt;", "//s[normalize-space()]")))</f>
        <v>Hydraulic Applications Ecosystem</v>
      </c>
      <c r="O964" t="str" cm="1">
        <f t="array" ref="O964">IFERROR(INDEX(Index!$C$8:$C$58, MATCH(TRUE, ISNUMBER(SEARCH(Index!$C$8:$C$58, Articles_collection_modified!A964)), 0)), "")</f>
        <v>HA-1</v>
      </c>
      <c r="P964" t="str">
        <f>IFERROR(VLOOKUP(LEFT(O964, FIND("-", O964)-1), Index!$F$8:$G$13, 2, FALSE), "Not Found")</f>
        <v>Hydraulic Applications Ecosystem</v>
      </c>
      <c r="Q964" t="str">
        <f>IFERROR(VLOOKUP(O964, Index!$C$8:$D$58, 2, FALSE), "Not Found")</f>
        <v>Green &amp; Connected Construction site</v>
      </c>
    </row>
    <row r="965" spans="1:17" x14ac:dyDescent="0.3">
      <c r="A965" t="str">
        <f>LEFT(Articles_collection_modified!A965, FIND(",", Articles_collection_modified!A965) - 1)</f>
        <v>Hyster introduces new onboard charging solution | Industrial Vehicle Technology International</v>
      </c>
      <c r="B965" t="str">
        <f>MID(Articles_collection_modified!A965, FIND(",", Articles_collection_modified!A965) + 1, FIND(",", Articles_collection_modified!A965, FIND(",", Articles_collection_modified!A965) + 1) - FIND(",", Articles_collection_modified!A965) - 1)</f>
        <v>https://www.ivtinternational.com/news/hyster-introduces-new-onboard-charging-solution.html</v>
      </c>
      <c r="C965" t="str">
        <f>IF(ISNUMBER(FIND(", vol",Articles_collection_modified!A965)), MID(Articles_collection_modified!A965, FIND(", vol", Articles_collection_modified!A965) + 5, FIND(",", Articles_collection_modified!A965, FIND(", vol", Articles_collection_modified!A965) + 5) - FIND(", vol", Articles_collection_modified!A965) - 5), MID(Articles_collection_modified!A965, FIND(",vol", Articles_collection_modified!A965) + 4, FIND(",", Articles_collection_modified!A965, FIND(",vol", Articles_collection_modified!A965) + 4) - FIND(",vol",Articles_collection_modified!A965) - 4))</f>
        <v>6</v>
      </c>
      <c r="D965" t="str">
        <f>IF(ISNUMBER(FIND(", 20", Articles_collection_modified!A965)), MID(Articles_collection_modified!A965, FIND(", 20", Articles_collection_modified!A965) + 2, FIND(",", Articles_collection_modified!A965, FIND(", 20", Articles_collection_modified!A965) + 2) - FIND(", 20", Articles_collection_modified!A965) - 2), MID(Articles_collection_modified!A965, FIND(",20", Articles_collection_modified!A965) + 1, FIND(",", Articles_collection_modified!A965, FIND(",20", Articles_collection_modified!A965) + 1) - FIND(",20", Articles_collection_modified!A965) - 1))</f>
        <v>2024-w49</v>
      </c>
      <c r="E965" t="str">
        <f t="shared" si="30"/>
        <v>2024</v>
      </c>
      <c r="F965" t="str">
        <f t="shared" si="31"/>
        <v>49</v>
      </c>
      <c r="G965" t="str" cm="1">
        <f t="array" ref="G965">_xlfn.TEXTJOIN(", ", TRUE, IF(ISNUMBER(SEARCH(Index!$A$8:$A$22, Articles_collection_modified!A965)), Index!$A$8:$A$22, ""))</f>
        <v>Mobile</v>
      </c>
      <c r="H965" t="str" cm="1">
        <f t="array" ref="H965">IFERROR(INDEX(Index!$A$8:$A$22, MATCH(TRUE, ISNUMBER(SEARCH(Index!$A$8:$A$22, Articles_collection_modified!A965)), 0)), "")</f>
        <v>Mobile</v>
      </c>
      <c r="I965" t="str" cm="1">
        <f t="array" ref="I965">IFERROR(INDEX(Index!$A$3:$A$5, MATCH(TRUE, ISNUMBER(SEARCH(Index!$A$3:$A$5, Articles_collection_modified!A965)), 0)), "")</f>
        <v>product release</v>
      </c>
      <c r="J965" t="str" cm="1">
        <f t="array" ref="J965">IFERROR(INDEX(Index!$A$25:$A$69, MATCH(TRUE, ISNUMBER(SEARCH(Index!$A$25:$A$69, Articles_collection_modified!A965)), 0)), "")</f>
        <v>System</v>
      </c>
      <c r="K965" t="str" cm="1">
        <f t="array" ref="K965">IFERROR(INDEX(Index!$C$3:$C$5, MATCH(TRUE, ISNUMBER(SEARCH(Index!$C$3:$C$5, Articles_collection_modified!A965)), 0)), "")</f>
        <v>H1</v>
      </c>
      <c r="L965" t="str" cm="1">
        <f t="array" ref="L965">_xlfn.TEXTJOIN(", ", TRUE, IF(ISNUMBER(SEARCH(Index!$C$8:$C$58, Articles_collection_modified!A965)), Index!$C$8:$C$58, ""))</f>
        <v>ES-2, HA-4</v>
      </c>
      <c r="M965" t="str" cm="1">
        <f t="array" ref="M965">_xlfn.TEXTJOIN(", ", TRUE, IFERROR(VLOOKUP(_xlfn.TEXTSPLIT(L965, ", "), Index!$C$8:$D$58, 2, FALSE), ""))</f>
        <v>Enhanced Emission Policy, Autonomous Material Handling</v>
      </c>
      <c r="N965" t="str" cm="1">
        <f t="array" ref="N965">_xlfn.TEXTJOIN(", ", TRUE, _xlfn.UNIQUE(_xlfn.FILTERXML("&lt;t&gt;&lt;s&gt;" &amp; SUBSTITUTE(_xlfn.TEXTJOIN(", ", TRUE, _xlfn.UNIQUE(_xlfn._xlws.FILTER(IFERROR(VLOOKUP(LEFT(_xlfn.TEXTSPLIT(L965, ", "), FIND("-", _xlfn.TEXTSPLIT(L965, ", ")) - 1), Index!$F$8:$G$13, 2, FALSE), ""), IFERROR(VLOOKUP(LEFT(_xlfn.TEXTSPLIT(L965, ", "), FIND("-", _xlfn.TEXTSPLIT(L965, ", ")) - 1), Index!$F$8:$G$13, 2, FALSE), "") &lt;&gt; ""))), ", ", "&lt;/s&gt;&lt;s&gt;") &amp; "&lt;/s&gt;&lt;/t&gt;", "//s[normalize-space()]")))</f>
        <v>Ecological Sustainability, Hydraulic Applications Ecosystem</v>
      </c>
      <c r="O965" t="str" cm="1">
        <f t="array" ref="O965">IFERROR(INDEX(Index!$C$8:$C$58, MATCH(TRUE, ISNUMBER(SEARCH(Index!$C$8:$C$58, Articles_collection_modified!A965)), 0)), "")</f>
        <v>ES-2</v>
      </c>
      <c r="P965" t="str">
        <f>IFERROR(VLOOKUP(LEFT(O965, FIND("-", O965)-1), Index!$F$8:$G$13, 2, FALSE), "Not Found")</f>
        <v>Ecological Sustainability</v>
      </c>
      <c r="Q965" t="str">
        <f>IFERROR(VLOOKUP(O965, Index!$C$8:$D$58, 2, FALSE), "Not Found")</f>
        <v>Enhanced Emission Policy</v>
      </c>
    </row>
    <row r="966" spans="1:17" x14ac:dyDescent="0.3">
      <c r="A966" t="str">
        <f>LEFT(Articles_collection_modified!A966, FIND(",", Articles_collection_modified!A966) - 1)</f>
        <v>Mammoet electrifies land-based crane - electrive.com</v>
      </c>
      <c r="B966" t="str">
        <f>MID(Articles_collection_modified!A966, FIND(",", Articles_collection_modified!A966) + 1, FIND(",", Articles_collection_modified!A966, FIND(",", Articles_collection_modified!A966) + 1) - FIND(",", Articles_collection_modified!A966) - 1)</f>
        <v>https://www.electrive.com/2024/11/29/mammoet-electrifies-land-based-crane</v>
      </c>
      <c r="C966" t="str">
        <f>IF(ISNUMBER(FIND(", vol",Articles_collection_modified!A966)), MID(Articles_collection_modified!A966, FIND(", vol", Articles_collection_modified!A966) + 5, FIND(",", Articles_collection_modified!A966, FIND(", vol", Articles_collection_modified!A966) + 5) - FIND(", vol", Articles_collection_modified!A966) - 5), MID(Articles_collection_modified!A966, FIND(",vol", Articles_collection_modified!A966) + 4, FIND(",", Articles_collection_modified!A966, FIND(",vol", Articles_collection_modified!A966) + 4) - FIND(",vol",Articles_collection_modified!A966) - 4))</f>
        <v>6</v>
      </c>
      <c r="D966" t="str">
        <f>IF(ISNUMBER(FIND(", 20", Articles_collection_modified!A966)), MID(Articles_collection_modified!A966, FIND(", 20", Articles_collection_modified!A966) + 2, FIND(",", Articles_collection_modified!A966, FIND(", 20", Articles_collection_modified!A966) + 2) - FIND(", 20", Articles_collection_modified!A966) - 2), MID(Articles_collection_modified!A966, FIND(",20", Articles_collection_modified!A966) + 1, FIND(",", Articles_collection_modified!A966, FIND(",20", Articles_collection_modified!A966) + 1) - FIND(",20", Articles_collection_modified!A966) - 1))</f>
        <v>2024-w48</v>
      </c>
      <c r="E966" t="str">
        <f t="shared" si="30"/>
        <v>2024</v>
      </c>
      <c r="F966" t="str">
        <f t="shared" si="31"/>
        <v>48</v>
      </c>
      <c r="G966" t="str" cm="1">
        <f t="array" ref="G966">_xlfn.TEXTJOIN(", ", TRUE, IF(ISNUMBER(SEARCH(Index!$A$8:$A$22, Articles_collection_modified!A966)), Index!$A$8:$A$22, ""))</f>
        <v>Crane, Electrification</v>
      </c>
      <c r="H966" t="str" cm="1">
        <f t="array" ref="H966">IFERROR(INDEX(Index!$A$8:$A$22, MATCH(TRUE, ISNUMBER(SEARCH(Index!$A$8:$A$22, Articles_collection_modified!A966)), 0)), "")</f>
        <v>Crane</v>
      </c>
      <c r="I966" t="str" cm="1">
        <f t="array" ref="I966">IFERROR(INDEX(Index!$A$3:$A$5, MATCH(TRUE, ISNUMBER(SEARCH(Index!$A$3:$A$5, Articles_collection_modified!A966)), 0)), "")</f>
        <v>Technology</v>
      </c>
      <c r="J966" t="str" cm="1">
        <f t="array" ref="J966">IFERROR(INDEX(Index!$A$25:$A$69, MATCH(TRUE, ISNUMBER(SEARCH(Index!$A$25:$A$69, Articles_collection_modified!A966)), 0)), "")</f>
        <v>Prototype</v>
      </c>
      <c r="K966" t="str" cm="1">
        <f t="array" ref="K966">IFERROR(INDEX(Index!$C$3:$C$5, MATCH(TRUE, ISNUMBER(SEARCH(Index!$C$3:$C$5, Articles_collection_modified!A966)), 0)), "")</f>
        <v>H2</v>
      </c>
      <c r="L966" t="str" cm="1">
        <f t="array" ref="L966">_xlfn.TEXTJOIN(", ", TRUE, IF(ISNUMBER(SEARCH(Index!$C$8:$C$58, Articles_collection_modified!A966)), Index!$C$8:$C$58, ""))</f>
        <v>ES-2, HA-8</v>
      </c>
      <c r="M966" t="str" cm="1">
        <f t="array" ref="M966">_xlfn.TEXTJOIN(", ", TRUE, IFERROR(VLOOKUP(_xlfn.TEXTSPLIT(L966, ", "), Index!$C$8:$D$58, 2, FALSE), ""))</f>
        <v>Enhanced Emission Policy, Sustainable Mining</v>
      </c>
      <c r="N966" t="str" cm="1">
        <f t="array" ref="N966">_xlfn.TEXTJOIN(", ", TRUE, _xlfn.UNIQUE(_xlfn.FILTERXML("&lt;t&gt;&lt;s&gt;" &amp; SUBSTITUTE(_xlfn.TEXTJOIN(", ", TRUE, _xlfn.UNIQUE(_xlfn._xlws.FILTER(IFERROR(VLOOKUP(LEFT(_xlfn.TEXTSPLIT(L966, ", "), FIND("-", _xlfn.TEXTSPLIT(L966, ", ")) - 1), Index!$F$8:$G$13, 2, FALSE), ""), IFERROR(VLOOKUP(LEFT(_xlfn.TEXTSPLIT(L966, ", "), FIND("-", _xlfn.TEXTSPLIT(L966, ", ")) - 1), Index!$F$8:$G$13, 2, FALSE), "") &lt;&gt; ""))), ", ", "&lt;/s&gt;&lt;s&gt;") &amp; "&lt;/s&gt;&lt;/t&gt;", "//s[normalize-space()]")))</f>
        <v>Ecological Sustainability, Hydraulic Applications Ecosystem</v>
      </c>
      <c r="O966" t="str" cm="1">
        <f t="array" ref="O966">IFERROR(INDEX(Index!$C$8:$C$58, MATCH(TRUE, ISNUMBER(SEARCH(Index!$C$8:$C$58, Articles_collection_modified!A966)), 0)), "")</f>
        <v>ES-2</v>
      </c>
      <c r="P966" t="str">
        <f>IFERROR(VLOOKUP(LEFT(O966, FIND("-", O966)-1), Index!$F$8:$G$13, 2, FALSE), "Not Found")</f>
        <v>Ecological Sustainability</v>
      </c>
      <c r="Q966" t="str">
        <f>IFERROR(VLOOKUP(O966, Index!$C$8:$D$58, 2, FALSE), "Not Found")</f>
        <v>Enhanced Emission Policy</v>
      </c>
    </row>
    <row r="967" spans="1:17" x14ac:dyDescent="0.3">
      <c r="A967" t="str">
        <f>LEFT(Articles_collection_modified!A967, FIND(",", Articles_collection_modified!A967) - 1)</f>
        <v>Ok Tedi bolsters mining fleet with large Cat 995 wheel loader - International Mining</v>
      </c>
      <c r="B967" t="str">
        <f>MID(Articles_collection_modified!A967, FIND(",", Articles_collection_modified!A967) + 1, FIND(",", Articles_collection_modified!A967, FIND(",", Articles_collection_modified!A967) + 1) - FIND(",", Articles_collection_modified!A967) - 1)</f>
        <v>https://im-mining.com/2024/11/29/ok-tedi-bolsters-mining-fleet-with-large-cat-995-wheel-loader</v>
      </c>
      <c r="C967" t="str">
        <f>IF(ISNUMBER(FIND(", vol",Articles_collection_modified!A967)), MID(Articles_collection_modified!A967, FIND(", vol", Articles_collection_modified!A967) + 5, FIND(",", Articles_collection_modified!A967, FIND(", vol", Articles_collection_modified!A967) + 5) - FIND(", vol", Articles_collection_modified!A967) - 5), MID(Articles_collection_modified!A967, FIND(",vol", Articles_collection_modified!A967) + 4, FIND(",", Articles_collection_modified!A967, FIND(",vol", Articles_collection_modified!A967) + 4) - FIND(",vol",Articles_collection_modified!A967) - 4))</f>
        <v>6</v>
      </c>
      <c r="D967" t="str">
        <f>IF(ISNUMBER(FIND(", 20", Articles_collection_modified!A967)), MID(Articles_collection_modified!A967, FIND(", 20", Articles_collection_modified!A967) + 2, FIND(",", Articles_collection_modified!A967, FIND(", 20", Articles_collection_modified!A967) + 2) - FIND(", 20", Articles_collection_modified!A967) - 2), MID(Articles_collection_modified!A967, FIND(",20", Articles_collection_modified!A967) + 1, FIND(",", Articles_collection_modified!A967, FIND(",20", Articles_collection_modified!A967) + 1) - FIND(",20", Articles_collection_modified!A967) - 1))</f>
        <v>2024-w48</v>
      </c>
      <c r="E967" t="str">
        <f t="shared" si="30"/>
        <v>2024</v>
      </c>
      <c r="F967" t="str">
        <f t="shared" si="31"/>
        <v>48</v>
      </c>
      <c r="G967" t="str" cm="1">
        <f t="array" ref="G967">_xlfn.TEXTJOIN(", ", TRUE, IF(ISNUMBER(SEARCH(Index!$A$8:$A$22, Articles_collection_modified!A967)), Index!$A$8:$A$22, ""))</f>
        <v>Mobile</v>
      </c>
      <c r="H967" t="str" cm="1">
        <f t="array" ref="H967">IFERROR(INDEX(Index!$A$8:$A$22, MATCH(TRUE, ISNUMBER(SEARCH(Index!$A$8:$A$22, Articles_collection_modified!A967)), 0)), "")</f>
        <v>Mobile</v>
      </c>
      <c r="I967" t="str" cm="1">
        <f t="array" ref="I967">IFERROR(INDEX(Index!$A$3:$A$5, MATCH(TRUE, ISNUMBER(SEARCH(Index!$A$3:$A$5, Articles_collection_modified!A967)), 0)), "")</f>
        <v>SEEP</v>
      </c>
      <c r="J967" t="str" cm="1">
        <f t="array" ref="J967">IFERROR(INDEX(Index!$A$25:$A$69, MATCH(TRUE, ISNUMBER(SEARCH(Index!$A$25:$A$69, Articles_collection_modified!A967)), 0)), "")</f>
        <v>market development</v>
      </c>
      <c r="K967" t="str" cm="1">
        <f t="array" ref="K967">IFERROR(INDEX(Index!$C$3:$C$5, MATCH(TRUE, ISNUMBER(SEARCH(Index!$C$3:$C$5, Articles_collection_modified!A967)), 0)), "")</f>
        <v>H1</v>
      </c>
      <c r="L967" t="str" cm="1">
        <f t="array" ref="L967">_xlfn.TEXTJOIN(", ", TRUE, IF(ISNUMBER(SEARCH(Index!$C$8:$C$58, Articles_collection_modified!A967)), Index!$C$8:$C$58, ""))</f>
        <v>HA-8</v>
      </c>
      <c r="M967" t="str" cm="1">
        <f t="array" ref="M967">_xlfn.TEXTJOIN(", ", TRUE, IFERROR(VLOOKUP(_xlfn.TEXTSPLIT(L967, ", "), Index!$C$8:$D$58, 2, FALSE), ""))</f>
        <v>Sustainable Mining</v>
      </c>
      <c r="N967" t="str" cm="1">
        <f t="array" ref="N967">_xlfn.TEXTJOIN(", ", TRUE, _xlfn.UNIQUE(_xlfn.FILTERXML("&lt;t&gt;&lt;s&gt;" &amp; SUBSTITUTE(_xlfn.TEXTJOIN(", ", TRUE, _xlfn.UNIQUE(_xlfn._xlws.FILTER(IFERROR(VLOOKUP(LEFT(_xlfn.TEXTSPLIT(L967, ", "), FIND("-", _xlfn.TEXTSPLIT(L967, ", ")) - 1), Index!$F$8:$G$13, 2, FALSE), ""), IFERROR(VLOOKUP(LEFT(_xlfn.TEXTSPLIT(L967, ", "), FIND("-", _xlfn.TEXTSPLIT(L967, ", ")) - 1), Index!$F$8:$G$13, 2, FALSE), "") &lt;&gt; ""))), ", ", "&lt;/s&gt;&lt;s&gt;") &amp; "&lt;/s&gt;&lt;/t&gt;", "//s[normalize-space()]")))</f>
        <v>Hydraulic Applications Ecosystem</v>
      </c>
      <c r="O967" t="str" cm="1">
        <f t="array" ref="O967">IFERROR(INDEX(Index!$C$8:$C$58, MATCH(TRUE, ISNUMBER(SEARCH(Index!$C$8:$C$58, Articles_collection_modified!A967)), 0)), "")</f>
        <v>HA-8</v>
      </c>
      <c r="P967" t="str">
        <f>IFERROR(VLOOKUP(LEFT(O967, FIND("-", O967)-1), Index!$F$8:$G$13, 2, FALSE), "Not Found")</f>
        <v>Hydraulic Applications Ecosystem</v>
      </c>
      <c r="Q967" t="str">
        <f>IFERROR(VLOOKUP(O967, Index!$C$8:$D$58, 2, FALSE), "Not Found")</f>
        <v>Sustainable Mining</v>
      </c>
    </row>
    <row r="968" spans="1:17" x14ac:dyDescent="0.3">
      <c r="A968" t="str">
        <f>LEFT(Articles_collection_modified!A968, FIND(",", Articles_collection_modified!A968) - 1)</f>
        <v>Fortescue orders XCMG electric mining equipment worth $400 million - electrive.com</v>
      </c>
      <c r="B968" t="str">
        <f>MID(Articles_collection_modified!A968, FIND(",", Articles_collection_modified!A968) + 1, FIND(",", Articles_collection_modified!A968, FIND(",", Articles_collection_modified!A968) + 1) - FIND(",", Articles_collection_modified!A968) - 1)</f>
        <v>https://www.electrive.com/2024/11/28/fortescue-orders-xcmg-electric-mining-equipment-worth-400-million</v>
      </c>
      <c r="C968" t="str">
        <f>IF(ISNUMBER(FIND(", vol",Articles_collection_modified!A968)), MID(Articles_collection_modified!A968, FIND(", vol", Articles_collection_modified!A968) + 5, FIND(",", Articles_collection_modified!A968, FIND(", vol", Articles_collection_modified!A968) + 5) - FIND(", vol", Articles_collection_modified!A968) - 5), MID(Articles_collection_modified!A968, FIND(",vol", Articles_collection_modified!A968) + 4, FIND(",", Articles_collection_modified!A968, FIND(",vol", Articles_collection_modified!A968) + 4) - FIND(",vol",Articles_collection_modified!A968) - 4))</f>
        <v>6</v>
      </c>
      <c r="D968" t="str">
        <f>IF(ISNUMBER(FIND(", 20", Articles_collection_modified!A968)), MID(Articles_collection_modified!A968, FIND(", 20", Articles_collection_modified!A968) + 2, FIND(",", Articles_collection_modified!A968, FIND(", 20", Articles_collection_modified!A968) + 2) - FIND(", 20", Articles_collection_modified!A968) - 2), MID(Articles_collection_modified!A968, FIND(",20", Articles_collection_modified!A968) + 1, FIND(",", Articles_collection_modified!A968, FIND(",20", Articles_collection_modified!A968) + 1) - FIND(",20", Articles_collection_modified!A968) - 1))</f>
        <v>2024-w48</v>
      </c>
      <c r="E968" t="str">
        <f t="shared" si="30"/>
        <v>2024</v>
      </c>
      <c r="F968" t="str">
        <f t="shared" si="31"/>
        <v>48</v>
      </c>
      <c r="G968" t="str" cm="1">
        <f t="array" ref="G968">_xlfn.TEXTJOIN(", ", TRUE, IF(ISNUMBER(SEARCH(Index!$A$8:$A$22, Articles_collection_modified!A968)), Index!$A$8:$A$22, ""))</f>
        <v>Mobile</v>
      </c>
      <c r="H968" t="str" cm="1">
        <f t="array" ref="H968">IFERROR(INDEX(Index!$A$8:$A$22, MATCH(TRUE, ISNUMBER(SEARCH(Index!$A$8:$A$22, Articles_collection_modified!A968)), 0)), "")</f>
        <v>Mobile</v>
      </c>
      <c r="I968" t="str" cm="1">
        <f t="array" ref="I968">IFERROR(INDEX(Index!$A$3:$A$5, MATCH(TRUE, ISNUMBER(SEARCH(Index!$A$3:$A$5, Articles_collection_modified!A968)), 0)), "")</f>
        <v>SEEP</v>
      </c>
      <c r="J968" t="str" cm="1">
        <f t="array" ref="J968">IFERROR(INDEX(Index!$A$25:$A$69, MATCH(TRUE, ISNUMBER(SEARCH(Index!$A$25:$A$69, Articles_collection_modified!A968)), 0)), "")</f>
        <v>market development</v>
      </c>
      <c r="K968" t="str" cm="1">
        <f t="array" ref="K968">IFERROR(INDEX(Index!$C$3:$C$5, MATCH(TRUE, ISNUMBER(SEARCH(Index!$C$3:$C$5, Articles_collection_modified!A968)), 0)), "")</f>
        <v>H2</v>
      </c>
      <c r="L968" t="str" cm="1">
        <f t="array" ref="L968">_xlfn.TEXTJOIN(", ", TRUE, IF(ISNUMBER(SEARCH(Index!$C$8:$C$58, Articles_collection_modified!A968)), Index!$C$8:$C$58, ""))</f>
        <v>ES-2, HA-8</v>
      </c>
      <c r="M968" t="str" cm="1">
        <f t="array" ref="M968">_xlfn.TEXTJOIN(", ", TRUE, IFERROR(VLOOKUP(_xlfn.TEXTSPLIT(L968, ", "), Index!$C$8:$D$58, 2, FALSE), ""))</f>
        <v>Enhanced Emission Policy, Sustainable Mining</v>
      </c>
      <c r="N968" t="str" cm="1">
        <f t="array" ref="N968">_xlfn.TEXTJOIN(", ", TRUE, _xlfn.UNIQUE(_xlfn.FILTERXML("&lt;t&gt;&lt;s&gt;" &amp; SUBSTITUTE(_xlfn.TEXTJOIN(", ", TRUE, _xlfn.UNIQUE(_xlfn._xlws.FILTER(IFERROR(VLOOKUP(LEFT(_xlfn.TEXTSPLIT(L968, ", "), FIND("-", _xlfn.TEXTSPLIT(L968, ", ")) - 1), Index!$F$8:$G$13, 2, FALSE), ""), IFERROR(VLOOKUP(LEFT(_xlfn.TEXTSPLIT(L968, ", "), FIND("-", _xlfn.TEXTSPLIT(L968, ", ")) - 1), Index!$F$8:$G$13, 2, FALSE), "") &lt;&gt; ""))), ", ", "&lt;/s&gt;&lt;s&gt;") &amp; "&lt;/s&gt;&lt;/t&gt;", "//s[normalize-space()]")))</f>
        <v>Ecological Sustainability, Hydraulic Applications Ecosystem</v>
      </c>
      <c r="O968" t="str" cm="1">
        <f t="array" ref="O968">IFERROR(INDEX(Index!$C$8:$C$58, MATCH(TRUE, ISNUMBER(SEARCH(Index!$C$8:$C$58, Articles_collection_modified!A968)), 0)), "")</f>
        <v>ES-2</v>
      </c>
      <c r="P968" t="str">
        <f>IFERROR(VLOOKUP(LEFT(O968, FIND("-", O968)-1), Index!$F$8:$G$13, 2, FALSE), "Not Found")</f>
        <v>Ecological Sustainability</v>
      </c>
      <c r="Q968" t="str">
        <f>IFERROR(VLOOKUP(O968, Index!$C$8:$D$58, 2, FALSE), "Not Found")</f>
        <v>Enhanced Emission Policy</v>
      </c>
    </row>
    <row r="969" spans="1:17" x14ac:dyDescent="0.3">
      <c r="A969" t="str">
        <f>LEFT(Articles_collection_modified!A969, FIND(",", Articles_collection_modified!A969) - 1)</f>
        <v>Dana prepares to sell Off-Highway business amid leadership changes | Industrial Vehicle Technology International</v>
      </c>
      <c r="B969" t="str">
        <f>MID(Articles_collection_modified!A969, FIND(",", Articles_collection_modified!A969) + 1, FIND(",", Articles_collection_modified!A969, FIND(",", Articles_collection_modified!A969) + 1) - FIND(",", Articles_collection_modified!A969) - 1)</f>
        <v>https://www.ivtinternational.com/news/powertrain/dana-prepares-to-sell-off-highway-business-amid-leadership-changes.html</v>
      </c>
      <c r="C969" t="str">
        <f>IF(ISNUMBER(FIND(", vol",Articles_collection_modified!A969)), MID(Articles_collection_modified!A969, FIND(", vol", Articles_collection_modified!A969) + 5, FIND(",", Articles_collection_modified!A969, FIND(", vol", Articles_collection_modified!A969) + 5) - FIND(", vol", Articles_collection_modified!A969) - 5), MID(Articles_collection_modified!A969, FIND(",vol", Articles_collection_modified!A969) + 4, FIND(",", Articles_collection_modified!A969, FIND(",vol", Articles_collection_modified!A969) + 4) - FIND(",vol",Articles_collection_modified!A969) - 4))</f>
        <v>6</v>
      </c>
      <c r="D969" t="str">
        <f>IF(ISNUMBER(FIND(", 20", Articles_collection_modified!A969)), MID(Articles_collection_modified!A969, FIND(", 20", Articles_collection_modified!A969) + 2, FIND(",", Articles_collection_modified!A969, FIND(", 20", Articles_collection_modified!A969) + 2) - FIND(", 20", Articles_collection_modified!A969) - 2), MID(Articles_collection_modified!A969, FIND(",20", Articles_collection_modified!A969) + 1, FIND(",", Articles_collection_modified!A969, FIND(",20", Articles_collection_modified!A969) + 1) - FIND(",20", Articles_collection_modified!A969) - 1))</f>
        <v>2024-w48</v>
      </c>
      <c r="E969" t="str">
        <f t="shared" si="30"/>
        <v>2024</v>
      </c>
      <c r="F969" t="str">
        <f t="shared" si="31"/>
        <v>48</v>
      </c>
      <c r="G969" t="str" cm="1">
        <f t="array" ref="G969">_xlfn.TEXTJOIN(", ", TRUE, IF(ISNUMBER(SEARCH(Index!$A$8:$A$22, Articles_collection_modified!A969)), Index!$A$8:$A$22, ""))</f>
        <v>Mobile</v>
      </c>
      <c r="H969" t="str" cm="1">
        <f t="array" ref="H969">IFERROR(INDEX(Index!$A$8:$A$22, MATCH(TRUE, ISNUMBER(SEARCH(Index!$A$8:$A$22, Articles_collection_modified!A969)), 0)), "")</f>
        <v>Mobile</v>
      </c>
      <c r="I969" t="str" cm="1">
        <f t="array" ref="I969">IFERROR(INDEX(Index!$A$3:$A$5, MATCH(TRUE, ISNUMBER(SEARCH(Index!$A$3:$A$5, Articles_collection_modified!A969)), 0)), "")</f>
        <v>Technology</v>
      </c>
      <c r="J969" t="str" cm="1">
        <f t="array" ref="J969">IFERROR(INDEX(Index!$A$25:$A$69, MATCH(TRUE, ISNUMBER(SEARCH(Index!$A$25:$A$69, Articles_collection_modified!A969)), 0)), "")</f>
        <v>market development</v>
      </c>
      <c r="K969" t="str" cm="1">
        <f t="array" ref="K969">IFERROR(INDEX(Index!$C$3:$C$5, MATCH(TRUE, ISNUMBER(SEARCH(Index!$C$3:$C$5, Articles_collection_modified!A969)), 0)), "")</f>
        <v>H1</v>
      </c>
      <c r="L969" t="str" cm="1">
        <f t="array" ref="L969">_xlfn.TEXTJOIN(", ", TRUE, IF(ISNUMBER(SEARCH(Index!$C$8:$C$58, Articles_collection_modified!A969)), Index!$C$8:$C$58, ""))</f>
        <v/>
      </c>
      <c r="M969" t="str" cm="1">
        <f t="array" ref="M969">_xlfn.TEXTJOIN(", ", TRUE, IFERROR(VLOOKUP(_xlfn.TEXTSPLIT(L969, ", "), Index!$C$8:$D$58, 2, FALSE), ""))</f>
        <v/>
      </c>
      <c r="N969" t="e" cm="1" vm="1">
        <f t="array" ref="N969">_xlfn.TEXTJOIN(", ", TRUE, _xlfn.UNIQUE(_xlfn.FILTERXML("&lt;t&gt;&lt;s&gt;" &amp; SUBSTITUTE(_xlfn.TEXTJOIN(", ", TRUE, _xlfn.UNIQUE(_xlfn._xlws.FILTER(IFERROR(VLOOKUP(LEFT(_xlfn.TEXTSPLIT(L969, ", "), FIND("-", _xlfn.TEXTSPLIT(L969, ", ")) - 1), Index!$F$8:$G$13, 2, FALSE), ""), IFERROR(VLOOKUP(LEFT(_xlfn.TEXTSPLIT(L969, ", "), FIND("-", _xlfn.TEXTSPLIT(L969, ", ")) - 1), Index!$F$8:$G$13, 2, FALSE), "") &lt;&gt; ""))), ", ", "&lt;/s&gt;&lt;s&gt;") &amp; "&lt;/s&gt;&lt;/t&gt;", "//s[normalize-space()]")))</f>
        <v>#VALUE!</v>
      </c>
      <c r="O969" t="str" cm="1">
        <f t="array" ref="O969">IFERROR(INDEX(Index!$C$8:$C$58, MATCH(TRUE, ISNUMBER(SEARCH(Index!$C$8:$C$58, Articles_collection_modified!A969)), 0)), "")</f>
        <v/>
      </c>
      <c r="P969" t="str">
        <f>IFERROR(VLOOKUP(LEFT(O969, FIND("-", O969)-1), Index!$F$8:$G$13, 2, FALSE), "Not Found")</f>
        <v>Not Found</v>
      </c>
      <c r="Q969" t="str">
        <f>IFERROR(VLOOKUP(O969, Index!$C$8:$D$58, 2, FALSE), "Not Found")</f>
        <v>Not Found</v>
      </c>
    </row>
    <row r="970" spans="1:17" x14ac:dyDescent="0.3">
      <c r="A970" t="str">
        <f>LEFT(Articles_collection_modified!A970, FIND(",", Articles_collection_modified!A970) - 1)</f>
        <v>Horizon unveils 400 kW fuel cell for heavy-duty commercial vehicles - electrive.com</v>
      </c>
      <c r="B970" t="str">
        <f>MID(Articles_collection_modified!A970, FIND(",", Articles_collection_modified!A970) + 1, FIND(",", Articles_collection_modified!A970, FIND(",", Articles_collection_modified!A970) + 1) - FIND(",", Articles_collection_modified!A970) - 1)</f>
        <v>https://www.electrive.com/2024/11/28/horizon-unveils-400-kw-fuel-cell-for-heavy-duty-commercial-vehicles</v>
      </c>
      <c r="C970" t="str">
        <f>IF(ISNUMBER(FIND(", vol",Articles_collection_modified!A970)), MID(Articles_collection_modified!A970, FIND(", vol", Articles_collection_modified!A970) + 5, FIND(",", Articles_collection_modified!A970, FIND(", vol", Articles_collection_modified!A970) + 5) - FIND(", vol", Articles_collection_modified!A970) - 5), MID(Articles_collection_modified!A970, FIND(",vol", Articles_collection_modified!A970) + 4, FIND(",", Articles_collection_modified!A970, FIND(",vol", Articles_collection_modified!A970) + 4) - FIND(",vol",Articles_collection_modified!A970) - 4))</f>
        <v>4</v>
      </c>
      <c r="D970" t="str">
        <f>IF(ISNUMBER(FIND(", 20", Articles_collection_modified!A970)), MID(Articles_collection_modified!A970, FIND(", 20", Articles_collection_modified!A970) + 2, FIND(",", Articles_collection_modified!A970, FIND(", 20", Articles_collection_modified!A970) + 2) - FIND(", 20", Articles_collection_modified!A970) - 2), MID(Articles_collection_modified!A970, FIND(",20", Articles_collection_modified!A970) + 1, FIND(",", Articles_collection_modified!A970, FIND(",20", Articles_collection_modified!A970) + 1) - FIND(",20", Articles_collection_modified!A970) - 1))</f>
        <v>2024-w48</v>
      </c>
      <c r="E970" t="str">
        <f t="shared" si="30"/>
        <v>2024</v>
      </c>
      <c r="F970" t="str">
        <f t="shared" si="31"/>
        <v>48</v>
      </c>
      <c r="G970" t="str" cm="1">
        <f t="array" ref="G970">_xlfn.TEXTJOIN(", ", TRUE, IF(ISNUMBER(SEARCH(Index!$A$8:$A$22, Articles_collection_modified!A970)), Index!$A$8:$A$22, ""))</f>
        <v>Mobile</v>
      </c>
      <c r="H970" t="str" cm="1">
        <f t="array" ref="H970">IFERROR(INDEX(Index!$A$8:$A$22, MATCH(TRUE, ISNUMBER(SEARCH(Index!$A$8:$A$22, Articles_collection_modified!A970)), 0)), "")</f>
        <v>Mobile</v>
      </c>
      <c r="I970" t="str" cm="1">
        <f t="array" ref="I970">IFERROR(INDEX(Index!$A$3:$A$5, MATCH(TRUE, ISNUMBER(SEARCH(Index!$A$3:$A$5, Articles_collection_modified!A970)), 0)), "")</f>
        <v>product release</v>
      </c>
      <c r="J970" t="str" cm="1">
        <f t="array" ref="J970">IFERROR(INDEX(Index!$A$25:$A$69, MATCH(TRUE, ISNUMBER(SEARCH(Index!$A$25:$A$69, Articles_collection_modified!A970)), 0)), "")</f>
        <v>System</v>
      </c>
      <c r="K970" t="str" cm="1">
        <f t="array" ref="K970">IFERROR(INDEX(Index!$C$3:$C$5, MATCH(TRUE, ISNUMBER(SEARCH(Index!$C$3:$C$5, Articles_collection_modified!A970)), 0)), "")</f>
        <v>H2</v>
      </c>
      <c r="L970" t="str" cm="1">
        <f t="array" ref="L970">_xlfn.TEXTJOIN(", ", TRUE, IF(ISNUMBER(SEARCH(Index!$C$8:$C$58, Articles_collection_modified!A970)), Index!$C$8:$C$58, ""))</f>
        <v>ES-2</v>
      </c>
      <c r="M970" t="str" cm="1">
        <f t="array" ref="M970">_xlfn.TEXTJOIN(", ", TRUE, IFERROR(VLOOKUP(_xlfn.TEXTSPLIT(L970, ", "), Index!$C$8:$D$58, 2, FALSE), ""))</f>
        <v>Enhanced Emission Policy</v>
      </c>
      <c r="N970" t="str" cm="1">
        <f t="array" ref="N970">_xlfn.TEXTJOIN(", ", TRUE, _xlfn.UNIQUE(_xlfn.FILTERXML("&lt;t&gt;&lt;s&gt;" &amp; SUBSTITUTE(_xlfn.TEXTJOIN(", ", TRUE, _xlfn.UNIQUE(_xlfn._xlws.FILTER(IFERROR(VLOOKUP(LEFT(_xlfn.TEXTSPLIT(L970, ", "), FIND("-", _xlfn.TEXTSPLIT(L970, ", ")) - 1), Index!$F$8:$G$13, 2, FALSE), ""), IFERROR(VLOOKUP(LEFT(_xlfn.TEXTSPLIT(L970, ", "), FIND("-", _xlfn.TEXTSPLIT(L970, ", ")) - 1), Index!$F$8:$G$13, 2, FALSE), "") &lt;&gt; ""))), ", ", "&lt;/s&gt;&lt;s&gt;") &amp; "&lt;/s&gt;&lt;/t&gt;", "//s[normalize-space()]")))</f>
        <v>Ecological Sustainability</v>
      </c>
      <c r="O970" t="str" cm="1">
        <f t="array" ref="O970">IFERROR(INDEX(Index!$C$8:$C$58, MATCH(TRUE, ISNUMBER(SEARCH(Index!$C$8:$C$58, Articles_collection_modified!A970)), 0)), "")</f>
        <v>ES-2</v>
      </c>
      <c r="P970" t="str">
        <f>IFERROR(VLOOKUP(LEFT(O970, FIND("-", O970)-1), Index!$F$8:$G$13, 2, FALSE), "Not Found")</f>
        <v>Ecological Sustainability</v>
      </c>
      <c r="Q970" t="str">
        <f>IFERROR(VLOOKUP(O970, Index!$C$8:$D$58, 2, FALSE), "Not Found")</f>
        <v>Enhanced Emission Policy</v>
      </c>
    </row>
    <row r="971" spans="1:17" x14ac:dyDescent="0.3">
      <c r="A971" t="str">
        <f>LEFT(Articles_collection_modified!A971, FIND(",", Articles_collection_modified!A971) - 1)</f>
        <v>XCMG's cabless electric ZNK95 truck &amp; XE1600H hybrid excavator at bauma China - International Mining</v>
      </c>
      <c r="B971" t="str">
        <f>MID(Articles_collection_modified!A971, FIND(",", Articles_collection_modified!A971) + 1, FIND(",", Articles_collection_modified!A971, FIND(",", Articles_collection_modified!A971) + 1) - FIND(",", Articles_collection_modified!A971) - 1)</f>
        <v>https://im-mining.com/2024/12/09/xcmgs-cabless-electric-znk95-truck-xe1600h-hybrid-excavator-at-bauma-china</v>
      </c>
      <c r="C971" t="str">
        <f>IF(ISNUMBER(FIND(", vol",Articles_collection_modified!A971)), MID(Articles_collection_modified!A971, FIND(", vol", Articles_collection_modified!A971) + 5, FIND(",", Articles_collection_modified!A971, FIND(", vol", Articles_collection_modified!A971) + 5) - FIND(", vol", Articles_collection_modified!A971) - 5), MID(Articles_collection_modified!A971, FIND(",vol", Articles_collection_modified!A971) + 4, FIND(",", Articles_collection_modified!A971, FIND(",vol", Articles_collection_modified!A971) + 4) - FIND(",vol",Articles_collection_modified!A971) - 4))</f>
        <v>6</v>
      </c>
      <c r="D971" t="str">
        <f>IF(ISNUMBER(FIND(", 20", Articles_collection_modified!A971)), MID(Articles_collection_modified!A971, FIND(", 20", Articles_collection_modified!A971) + 2, FIND(",", Articles_collection_modified!A971, FIND(", 20", Articles_collection_modified!A971) + 2) - FIND(", 20", Articles_collection_modified!A971) - 2), MID(Articles_collection_modified!A971, FIND(",20", Articles_collection_modified!A971) + 1, FIND(",", Articles_collection_modified!A971, FIND(",20", Articles_collection_modified!A971) + 1) - FIND(",20", Articles_collection_modified!A971) - 1))</f>
        <v>2024-w50</v>
      </c>
      <c r="E971" t="str">
        <f t="shared" si="30"/>
        <v>2024</v>
      </c>
      <c r="F971" t="str">
        <f t="shared" si="31"/>
        <v>50</v>
      </c>
      <c r="G971" t="str" cm="1">
        <f t="array" ref="G971">_xlfn.TEXTJOIN(", ", TRUE, IF(ISNUMBER(SEARCH(Index!$A$8:$A$22, Articles_collection_modified!A971)), Index!$A$8:$A$22, ""))</f>
        <v>Electrification, Mobile</v>
      </c>
      <c r="H971" t="str" cm="1">
        <f t="array" ref="H971">IFERROR(INDEX(Index!$A$8:$A$22, MATCH(TRUE, ISNUMBER(SEARCH(Index!$A$8:$A$22, Articles_collection_modified!A971)), 0)), "")</f>
        <v>Electrification</v>
      </c>
      <c r="I971" t="str" cm="1">
        <f t="array" ref="I971">IFERROR(INDEX(Index!$A$3:$A$5, MATCH(TRUE, ISNUMBER(SEARCH(Index!$A$3:$A$5, Articles_collection_modified!A971)), 0)), "")</f>
        <v>product release</v>
      </c>
      <c r="J971" t="str" cm="1">
        <f t="array" ref="J971">IFERROR(INDEX(Index!$A$25:$A$69, MATCH(TRUE, ISNUMBER(SEARCH(Index!$A$25:$A$69, Articles_collection_modified!A971)), 0)), "")</f>
        <v>System</v>
      </c>
      <c r="K971" t="str" cm="1">
        <f t="array" ref="K971">IFERROR(INDEX(Index!$C$3:$C$5, MATCH(TRUE, ISNUMBER(SEARCH(Index!$C$3:$C$5, Articles_collection_modified!A971)), 0)), "")</f>
        <v>H2</v>
      </c>
      <c r="L971" t="str" cm="1">
        <f t="array" ref="L971">_xlfn.TEXTJOIN(", ", TRUE, IF(ISNUMBER(SEARCH(Index!$C$8:$C$58, Articles_collection_modified!A971)), Index!$C$8:$C$58, ""))</f>
        <v>ES-2, HA-1</v>
      </c>
      <c r="M971" t="str" cm="1">
        <f t="array" ref="M971">_xlfn.TEXTJOIN(", ", TRUE, IFERROR(VLOOKUP(_xlfn.TEXTSPLIT(L971, ", "), Index!$C$8:$D$58, 2, FALSE), ""))</f>
        <v>Enhanced Emission Policy, Green &amp; Connected Construction site</v>
      </c>
      <c r="N971" t="str" cm="1">
        <f t="array" ref="N971">_xlfn.TEXTJOIN(", ", TRUE, _xlfn.UNIQUE(_xlfn.FILTERXML("&lt;t&gt;&lt;s&gt;" &amp; SUBSTITUTE(_xlfn.TEXTJOIN(", ", TRUE, _xlfn.UNIQUE(_xlfn._xlws.FILTER(IFERROR(VLOOKUP(LEFT(_xlfn.TEXTSPLIT(L971, ", "), FIND("-", _xlfn.TEXTSPLIT(L971, ", ")) - 1), Index!$F$8:$G$13, 2, FALSE), ""), IFERROR(VLOOKUP(LEFT(_xlfn.TEXTSPLIT(L971, ", "), FIND("-", _xlfn.TEXTSPLIT(L971, ", ")) - 1), Index!$F$8:$G$13, 2, FALSE), "") &lt;&gt; ""))), ", ", "&lt;/s&gt;&lt;s&gt;") &amp; "&lt;/s&gt;&lt;/t&gt;", "//s[normalize-space()]")))</f>
        <v>Ecological Sustainability, Hydraulic Applications Ecosystem</v>
      </c>
      <c r="O971" t="str" cm="1">
        <f t="array" ref="O971">IFERROR(INDEX(Index!$C$8:$C$58, MATCH(TRUE, ISNUMBER(SEARCH(Index!$C$8:$C$58, Articles_collection_modified!A971)), 0)), "")</f>
        <v>ES-2</v>
      </c>
      <c r="P971" t="str">
        <f>IFERROR(VLOOKUP(LEFT(O971, FIND("-", O971)-1), Index!$F$8:$G$13, 2, FALSE), "Not Found")</f>
        <v>Ecological Sustainability</v>
      </c>
      <c r="Q971" t="str">
        <f>IFERROR(VLOOKUP(O971, Index!$C$8:$D$58, 2, FALSE), "Not Found")</f>
        <v>Enhanced Emission Policy</v>
      </c>
    </row>
    <row r="972" spans="1:17" x14ac:dyDescent="0.3">
      <c r="A972" t="str">
        <f>LEFT(Articles_collection_modified!A972, FIND(",", Articles_collection_modified!A972) - 1)</f>
        <v>From borers to BEVs: Nutrien says 75% of underground horsepower now electric - International Mining</v>
      </c>
      <c r="B972" t="str">
        <f>MID(Articles_collection_modified!A972, FIND(",", Articles_collection_modified!A972) + 1, FIND(",", Articles_collection_modified!A972, FIND(",", Articles_collection_modified!A972) + 1) - FIND(",", Articles_collection_modified!A972) - 1)</f>
        <v>https://im-mining.com/2024/11/28/from-borers-to-bevs-nutrien-says-75-of-underground-horsepower-now-electric</v>
      </c>
      <c r="C972" t="str">
        <f>IF(ISNUMBER(FIND(", vol",Articles_collection_modified!A972)), MID(Articles_collection_modified!A972, FIND(", vol", Articles_collection_modified!A972) + 5, FIND(",", Articles_collection_modified!A972, FIND(", vol", Articles_collection_modified!A972) + 5) - FIND(", vol", Articles_collection_modified!A972) - 5), MID(Articles_collection_modified!A972, FIND(",vol", Articles_collection_modified!A972) + 4, FIND(",", Articles_collection_modified!A972, FIND(",vol", Articles_collection_modified!A972) + 4) - FIND(",vol",Articles_collection_modified!A972) - 4))</f>
        <v>4</v>
      </c>
      <c r="D972" t="str">
        <f>IF(ISNUMBER(FIND(", 20", Articles_collection_modified!A972)), MID(Articles_collection_modified!A972, FIND(", 20", Articles_collection_modified!A972) + 2, FIND(",", Articles_collection_modified!A972, FIND(", 20", Articles_collection_modified!A972) + 2) - FIND(", 20", Articles_collection_modified!A972) - 2), MID(Articles_collection_modified!A972, FIND(",20", Articles_collection_modified!A972) + 1, FIND(",", Articles_collection_modified!A972, FIND(",20", Articles_collection_modified!A972) + 1) - FIND(",20", Articles_collection_modified!A972) - 1))</f>
        <v>2024-w48</v>
      </c>
      <c r="E972" t="str">
        <f t="shared" si="30"/>
        <v>2024</v>
      </c>
      <c r="F972" t="str">
        <f t="shared" si="31"/>
        <v>48</v>
      </c>
      <c r="G972" t="str" cm="1">
        <f t="array" ref="G972">_xlfn.TEXTJOIN(", ", TRUE, IF(ISNUMBER(SEARCH(Index!$A$8:$A$22, Articles_collection_modified!A972)), Index!$A$8:$A$22, ""))</f>
        <v>Electrification, Mobile</v>
      </c>
      <c r="H972" t="str" cm="1">
        <f t="array" ref="H972">IFERROR(INDEX(Index!$A$8:$A$22, MATCH(TRUE, ISNUMBER(SEARCH(Index!$A$8:$A$22, Articles_collection_modified!A972)), 0)), "")</f>
        <v>Electrification</v>
      </c>
      <c r="I972" t="str" cm="1">
        <f t="array" ref="I972">IFERROR(INDEX(Index!$A$3:$A$5, MATCH(TRUE, ISNUMBER(SEARCH(Index!$A$3:$A$5, Articles_collection_modified!A972)), 0)), "")</f>
        <v>SEEP</v>
      </c>
      <c r="J972" t="str" cm="1">
        <f t="array" ref="J972">IFERROR(INDEX(Index!$A$25:$A$69, MATCH(TRUE, ISNUMBER(SEARCH(Index!$A$25:$A$69, Articles_collection_modified!A972)), 0)), "")</f>
        <v>market development</v>
      </c>
      <c r="K972" t="str" cm="1">
        <f t="array" ref="K972">IFERROR(INDEX(Index!$C$3:$C$5, MATCH(TRUE, ISNUMBER(SEARCH(Index!$C$3:$C$5, Articles_collection_modified!A972)), 0)), "")</f>
        <v>H1</v>
      </c>
      <c r="L972" t="str" cm="1">
        <f t="array" ref="L972">_xlfn.TEXTJOIN(", ", TRUE, IF(ISNUMBER(SEARCH(Index!$C$8:$C$58, Articles_collection_modified!A972)), Index!$C$8:$C$58, ""))</f>
        <v>ES-2, HA-8</v>
      </c>
      <c r="M972" t="str" cm="1">
        <f t="array" ref="M972">_xlfn.TEXTJOIN(", ", TRUE, IFERROR(VLOOKUP(_xlfn.TEXTSPLIT(L972, ", "), Index!$C$8:$D$58, 2, FALSE), ""))</f>
        <v>Enhanced Emission Policy, Sustainable Mining</v>
      </c>
      <c r="N972" t="str" cm="1">
        <f t="array" ref="N972">_xlfn.TEXTJOIN(", ", TRUE, _xlfn.UNIQUE(_xlfn.FILTERXML("&lt;t&gt;&lt;s&gt;" &amp; SUBSTITUTE(_xlfn.TEXTJOIN(", ", TRUE, _xlfn.UNIQUE(_xlfn._xlws.FILTER(IFERROR(VLOOKUP(LEFT(_xlfn.TEXTSPLIT(L972, ", "), FIND("-", _xlfn.TEXTSPLIT(L972, ", ")) - 1), Index!$F$8:$G$13, 2, FALSE), ""), IFERROR(VLOOKUP(LEFT(_xlfn.TEXTSPLIT(L972, ", "), FIND("-", _xlfn.TEXTSPLIT(L972, ", ")) - 1), Index!$F$8:$G$13, 2, FALSE), "") &lt;&gt; ""))), ", ", "&lt;/s&gt;&lt;s&gt;") &amp; "&lt;/s&gt;&lt;/t&gt;", "//s[normalize-space()]")))</f>
        <v>Ecological Sustainability, Hydraulic Applications Ecosystem</v>
      </c>
      <c r="O972" t="str" cm="1">
        <f t="array" ref="O972">IFERROR(INDEX(Index!$C$8:$C$58, MATCH(TRUE, ISNUMBER(SEARCH(Index!$C$8:$C$58, Articles_collection_modified!A972)), 0)), "")</f>
        <v>ES-2</v>
      </c>
      <c r="P972" t="str">
        <f>IFERROR(VLOOKUP(LEFT(O972, FIND("-", O972)-1), Index!$F$8:$G$13, 2, FALSE), "Not Found")</f>
        <v>Ecological Sustainability</v>
      </c>
      <c r="Q972" t="str">
        <f>IFERROR(VLOOKUP(O972, Index!$C$8:$D$58, 2, FALSE), "Not Found")</f>
        <v>Enhanced Emission Policy</v>
      </c>
    </row>
    <row r="973" spans="1:17" x14ac:dyDescent="0.3">
      <c r="A973" t="str">
        <f>LEFT(Articles_collection_modified!A973, FIND(",", Articles_collection_modified!A973) - 1)</f>
        <v>Kubota receives a CES â€œBest of Innovationâ€ award | Industrial Vehicle Technology International</v>
      </c>
      <c r="B973" t="str">
        <f>MID(Articles_collection_modified!A973, FIND(",", Articles_collection_modified!A973) + 1, FIND(",", Articles_collection_modified!A973, FIND(",", Articles_collection_modified!A973) + 1) - FIND(",", Articles_collection_modified!A973) - 1)</f>
        <v>https://www.ivtinternational.com/news/kubota-receives-a-ces-best-of-innovation-award.html</v>
      </c>
      <c r="C973" t="str">
        <f>IF(ISNUMBER(FIND(", vol",Articles_collection_modified!A973)), MID(Articles_collection_modified!A973, FIND(", vol", Articles_collection_modified!A973) + 5, FIND(",", Articles_collection_modified!A973, FIND(", vol", Articles_collection_modified!A973) + 5) - FIND(", vol", Articles_collection_modified!A973) - 5), MID(Articles_collection_modified!A973, FIND(",vol", Articles_collection_modified!A973) + 4, FIND(",", Articles_collection_modified!A973, FIND(",vol", Articles_collection_modified!A973) + 4) - FIND(",vol",Articles_collection_modified!A973) - 4))</f>
        <v>6</v>
      </c>
      <c r="D973" t="str">
        <f>IF(ISNUMBER(FIND(", 20", Articles_collection_modified!A973)), MID(Articles_collection_modified!A973, FIND(", 20", Articles_collection_modified!A973) + 2, FIND(",", Articles_collection_modified!A973, FIND(", 20", Articles_collection_modified!A973) + 2) - FIND(", 20", Articles_collection_modified!A973) - 2), MID(Articles_collection_modified!A973, FIND(",20", Articles_collection_modified!A973) + 1, FIND(",", Articles_collection_modified!A973, FIND(",20", Articles_collection_modified!A973) + 1) - FIND(",20", Articles_collection_modified!A973) - 1))</f>
        <v>2024-w49</v>
      </c>
      <c r="E973" t="str">
        <f t="shared" si="30"/>
        <v>2024</v>
      </c>
      <c r="F973" t="str">
        <f t="shared" si="31"/>
        <v>49</v>
      </c>
      <c r="G973" t="str" cm="1">
        <f t="array" ref="G973">_xlfn.TEXTJOIN(", ", TRUE, IF(ISNUMBER(SEARCH(Index!$A$8:$A$22, Articles_collection_modified!A973)), Index!$A$8:$A$22, ""))</f>
        <v>Mobile</v>
      </c>
      <c r="H973" t="str" cm="1">
        <f t="array" ref="H973">IFERROR(INDEX(Index!$A$8:$A$22, MATCH(TRUE, ISNUMBER(SEARCH(Index!$A$8:$A$22, Articles_collection_modified!A973)), 0)), "")</f>
        <v>Mobile</v>
      </c>
      <c r="I973" t="str" cm="1">
        <f t="array" ref="I973">IFERROR(INDEX(Index!$A$3:$A$5, MATCH(TRUE, ISNUMBER(SEARCH(Index!$A$3:$A$5, Articles_collection_modified!A973)), 0)), "")</f>
        <v>Technology</v>
      </c>
      <c r="J973" t="str" cm="1">
        <f t="array" ref="J973">IFERROR(INDEX(Index!$A$25:$A$69, MATCH(TRUE, ISNUMBER(SEARCH(Index!$A$25:$A$69, Articles_collection_modified!A973)), 0)), "")</f>
        <v>Prototype</v>
      </c>
      <c r="K973" t="str" cm="1">
        <f t="array" ref="K973">IFERROR(INDEX(Index!$C$3:$C$5, MATCH(TRUE, ISNUMBER(SEARCH(Index!$C$3:$C$5, Articles_collection_modified!A973)), 0)), "")</f>
        <v>H2</v>
      </c>
      <c r="L973" t="str" cm="1">
        <f t="array" ref="L973">_xlfn.TEXTJOIN(", ", TRUE, IF(ISNUMBER(SEARCH(Index!$C$8:$C$58, Articles_collection_modified!A973)), Index!$C$8:$C$58, ""))</f>
        <v>HA-3</v>
      </c>
      <c r="M973" t="str" cm="1">
        <f t="array" ref="M973">_xlfn.TEXTJOIN(", ", TRUE, IFERROR(VLOOKUP(_xlfn.TEXTSPLIT(L973, ", "), Index!$C$8:$D$58, 2, FALSE), ""))</f>
        <v>Smart Farming</v>
      </c>
      <c r="N973" t="str" cm="1">
        <f t="array" ref="N973">_xlfn.TEXTJOIN(", ", TRUE, _xlfn.UNIQUE(_xlfn.FILTERXML("&lt;t&gt;&lt;s&gt;" &amp; SUBSTITUTE(_xlfn.TEXTJOIN(", ", TRUE, _xlfn.UNIQUE(_xlfn._xlws.FILTER(IFERROR(VLOOKUP(LEFT(_xlfn.TEXTSPLIT(L973, ", "), FIND("-", _xlfn.TEXTSPLIT(L973, ", ")) - 1), Index!$F$8:$G$13, 2, FALSE), ""), IFERROR(VLOOKUP(LEFT(_xlfn.TEXTSPLIT(L973, ", "), FIND("-", _xlfn.TEXTSPLIT(L973, ", ")) - 1), Index!$F$8:$G$13, 2, FALSE), "") &lt;&gt; ""))), ", ", "&lt;/s&gt;&lt;s&gt;") &amp; "&lt;/s&gt;&lt;/t&gt;", "//s[normalize-space()]")))</f>
        <v>Hydraulic Applications Ecosystem</v>
      </c>
      <c r="O973" t="str" cm="1">
        <f t="array" ref="O973">IFERROR(INDEX(Index!$C$8:$C$58, MATCH(TRUE, ISNUMBER(SEARCH(Index!$C$8:$C$58, Articles_collection_modified!A973)), 0)), "")</f>
        <v>HA-3</v>
      </c>
      <c r="P973" t="str">
        <f>IFERROR(VLOOKUP(LEFT(O973, FIND("-", O973)-1), Index!$F$8:$G$13, 2, FALSE), "Not Found")</f>
        <v>Hydraulic Applications Ecosystem</v>
      </c>
      <c r="Q973" t="str">
        <f>IFERROR(VLOOKUP(O973, Index!$C$8:$D$58, 2, FALSE), "Not Found")</f>
        <v>Smart Farming</v>
      </c>
    </row>
    <row r="974" spans="1:17" x14ac:dyDescent="0.3">
      <c r="A974" t="str">
        <f>LEFT(Articles_collection_modified!A974, FIND(",", Articles_collection_modified!A974) - 1)</f>
        <v>Manitowoc launches largest topless tower crane | Industrial Vehicle Technology International</v>
      </c>
      <c r="B974" t="str">
        <f>MID(Articles_collection_modified!A974, FIND(",", Articles_collection_modified!A974) + 1, FIND(",", Articles_collection_modified!A974, FIND(",", Articles_collection_modified!A974) + 1) - FIND(",", Articles_collection_modified!A974) - 1)</f>
        <v>https://www.ivtinternational.com/news/manitowoc-launches-largest-topless-tower-crane.html</v>
      </c>
      <c r="C974" t="str">
        <f>IF(ISNUMBER(FIND(", vol",Articles_collection_modified!A974)), MID(Articles_collection_modified!A974, FIND(", vol", Articles_collection_modified!A974) + 5, FIND(",", Articles_collection_modified!A974, FIND(", vol", Articles_collection_modified!A974) + 5) - FIND(", vol", Articles_collection_modified!A974) - 5), MID(Articles_collection_modified!A974, FIND(",vol", Articles_collection_modified!A974) + 4, FIND(",", Articles_collection_modified!A974, FIND(",vol", Articles_collection_modified!A974) + 4) - FIND(",vol",Articles_collection_modified!A974) - 4))</f>
        <v>6</v>
      </c>
      <c r="D974" t="str">
        <f>IF(ISNUMBER(FIND(", 20", Articles_collection_modified!A974)), MID(Articles_collection_modified!A974, FIND(", 20", Articles_collection_modified!A974) + 2, FIND(",", Articles_collection_modified!A974, FIND(", 20", Articles_collection_modified!A974) + 2) - FIND(", 20", Articles_collection_modified!A974) - 2), MID(Articles_collection_modified!A974, FIND(",20", Articles_collection_modified!A974) + 1, FIND(",", Articles_collection_modified!A974, FIND(",20", Articles_collection_modified!A974) + 1) - FIND(",20", Articles_collection_modified!A974) - 1))</f>
        <v>2024-w49</v>
      </c>
      <c r="E974" t="str">
        <f t="shared" si="30"/>
        <v>2024</v>
      </c>
      <c r="F974" t="str">
        <f t="shared" si="31"/>
        <v>49</v>
      </c>
      <c r="G974" t="str" cm="1">
        <f t="array" ref="G974">_xlfn.TEXTJOIN(", ", TRUE, IF(ISNUMBER(SEARCH(Index!$A$8:$A$22, Articles_collection_modified!A974)), Index!$A$8:$A$22, ""))</f>
        <v>Crane</v>
      </c>
      <c r="H974" t="str" cm="1">
        <f t="array" ref="H974">IFERROR(INDEX(Index!$A$8:$A$22, MATCH(TRUE, ISNUMBER(SEARCH(Index!$A$8:$A$22, Articles_collection_modified!A974)), 0)), "")</f>
        <v>Crane</v>
      </c>
      <c r="I974" t="str" cm="1">
        <f t="array" ref="I974">IFERROR(INDEX(Index!$A$3:$A$5, MATCH(TRUE, ISNUMBER(SEARCH(Index!$A$3:$A$5, Articles_collection_modified!A974)), 0)), "")</f>
        <v>product release</v>
      </c>
      <c r="J974" t="str" cm="1">
        <f t="array" ref="J974">IFERROR(INDEX(Index!$A$25:$A$69, MATCH(TRUE, ISNUMBER(SEARCH(Index!$A$25:$A$69, Articles_collection_modified!A974)), 0)), "")</f>
        <v>System</v>
      </c>
      <c r="K974" t="str" cm="1">
        <f t="array" ref="K974">IFERROR(INDEX(Index!$C$3:$C$5, MATCH(TRUE, ISNUMBER(SEARCH(Index!$C$3:$C$5, Articles_collection_modified!A974)), 0)), "")</f>
        <v>H1</v>
      </c>
      <c r="L974" t="str" cm="1">
        <f t="array" ref="L974">_xlfn.TEXTJOIN(", ", TRUE, IF(ISNUMBER(SEARCH(Index!$C$8:$C$58, Articles_collection_modified!A974)), Index!$C$8:$C$58, ""))</f>
        <v>HA-1</v>
      </c>
      <c r="M974" t="str" cm="1">
        <f t="array" ref="M974">_xlfn.TEXTJOIN(", ", TRUE, IFERROR(VLOOKUP(_xlfn.TEXTSPLIT(L974, ", "), Index!$C$8:$D$58, 2, FALSE), ""))</f>
        <v>Green &amp; Connected Construction site</v>
      </c>
      <c r="N974" t="str" cm="1">
        <f t="array" ref="N974">_xlfn.TEXTJOIN(", ", TRUE, _xlfn.UNIQUE(_xlfn.FILTERXML("&lt;t&gt;&lt;s&gt;" &amp; SUBSTITUTE(_xlfn.TEXTJOIN(", ", TRUE, _xlfn.UNIQUE(_xlfn._xlws.FILTER(IFERROR(VLOOKUP(LEFT(_xlfn.TEXTSPLIT(L974, ", "), FIND("-", _xlfn.TEXTSPLIT(L974, ", ")) - 1), Index!$F$8:$G$13, 2, FALSE), ""), IFERROR(VLOOKUP(LEFT(_xlfn.TEXTSPLIT(L974, ", "), FIND("-", _xlfn.TEXTSPLIT(L974, ", ")) - 1), Index!$F$8:$G$13, 2, FALSE), "") &lt;&gt; ""))), ", ", "&lt;/s&gt;&lt;s&gt;") &amp; "&lt;/s&gt;&lt;/t&gt;", "//s[normalize-space()]")))</f>
        <v>Hydraulic Applications Ecosystem</v>
      </c>
      <c r="O974" t="str" cm="1">
        <f t="array" ref="O974">IFERROR(INDEX(Index!$C$8:$C$58, MATCH(TRUE, ISNUMBER(SEARCH(Index!$C$8:$C$58, Articles_collection_modified!A974)), 0)), "")</f>
        <v>HA-1</v>
      </c>
      <c r="P974" t="str">
        <f>IFERROR(VLOOKUP(LEFT(O974, FIND("-", O974)-1), Index!$F$8:$G$13, 2, FALSE), "Not Found")</f>
        <v>Hydraulic Applications Ecosystem</v>
      </c>
      <c r="Q974" t="str">
        <f>IFERROR(VLOOKUP(O974, Index!$C$8:$D$58, 2, FALSE), "Not Found")</f>
        <v>Green &amp; Connected Construction site</v>
      </c>
    </row>
    <row r="975" spans="1:17" x14ac:dyDescent="0.3">
      <c r="A975" t="str">
        <f>LEFT(Articles_collection_modified!A975, FIND(",", Articles_collection_modified!A975) - 1)</f>
        <v>DB Schenker setzt ferngesteuerte Gabelstapler ein</v>
      </c>
      <c r="B975" t="str">
        <f>MID(Articles_collection_modified!A975, FIND(",", Articles_collection_modified!A975) + 1, FIND(",", Articles_collection_modified!A975, FIND(",", Articles_collection_modified!A975) + 1) - FIND(",", Articles_collection_modified!A975) - 1)</f>
        <v>https://www.foerdern-und-heben.de/db-schenker-setzt-ferngesteuerte-gabelstapler-ein</v>
      </c>
      <c r="C975" t="str">
        <f>IF(ISNUMBER(FIND(", vol",Articles_collection_modified!A975)), MID(Articles_collection_modified!A975, FIND(", vol", Articles_collection_modified!A975) + 5, FIND(",", Articles_collection_modified!A975, FIND(", vol", Articles_collection_modified!A975) + 5) - FIND(", vol", Articles_collection_modified!A975) - 5), MID(Articles_collection_modified!A975, FIND(",vol", Articles_collection_modified!A975) + 4, FIND(",", Articles_collection_modified!A975, FIND(",vol", Articles_collection_modified!A975) + 4) - FIND(",vol",Articles_collection_modified!A975) - 4))</f>
        <v>6</v>
      </c>
      <c r="D975" t="str">
        <f>IF(ISNUMBER(FIND(", 20", Articles_collection_modified!A975)), MID(Articles_collection_modified!A975, FIND(", 20", Articles_collection_modified!A975) + 2, FIND(",", Articles_collection_modified!A975, FIND(", 20", Articles_collection_modified!A975) + 2) - FIND(", 20", Articles_collection_modified!A975) - 2), MID(Articles_collection_modified!A975, FIND(",20", Articles_collection_modified!A975) + 1, FIND(",", Articles_collection_modified!A975, FIND(",20", Articles_collection_modified!A975) + 1) - FIND(",20", Articles_collection_modified!A975) - 1))</f>
        <v>2024-w49</v>
      </c>
      <c r="E975" t="str">
        <f t="shared" si="30"/>
        <v>2024</v>
      </c>
      <c r="F975" t="str">
        <f t="shared" si="31"/>
        <v>49</v>
      </c>
      <c r="G975" t="str" cm="1">
        <f t="array" ref="G975">_xlfn.TEXTJOIN(", ", TRUE, IF(ISNUMBER(SEARCH(Index!$A$8:$A$22, Articles_collection_modified!A975)), Index!$A$8:$A$22, ""))</f>
        <v>Mobile</v>
      </c>
      <c r="H975" t="str" cm="1">
        <f t="array" ref="H975">IFERROR(INDEX(Index!$A$8:$A$22, MATCH(TRUE, ISNUMBER(SEARCH(Index!$A$8:$A$22, Articles_collection_modified!A975)), 0)), "")</f>
        <v>Mobile</v>
      </c>
      <c r="I975" t="str" cm="1">
        <f t="array" ref="I975">IFERROR(INDEX(Index!$A$3:$A$5, MATCH(TRUE, ISNUMBER(SEARCH(Index!$A$3:$A$5, Articles_collection_modified!A975)), 0)), "")</f>
        <v>Technology</v>
      </c>
      <c r="J975" t="str" cm="1">
        <f t="array" ref="J975">IFERROR(INDEX(Index!$A$25:$A$69, MATCH(TRUE, ISNUMBER(SEARCH(Index!$A$25:$A$69, Articles_collection_modified!A975)), 0)), "")</f>
        <v>Automation</v>
      </c>
      <c r="K975" t="str" cm="1">
        <f t="array" ref="K975">IFERROR(INDEX(Index!$C$3:$C$5, MATCH(TRUE, ISNUMBER(SEARCH(Index!$C$3:$C$5, Articles_collection_modified!A975)), 0)), "")</f>
        <v>H2</v>
      </c>
      <c r="L975" t="str" cm="1">
        <f t="array" ref="L975">_xlfn.TEXTJOIN(", ", TRUE, IF(ISNUMBER(SEARCH(Index!$C$8:$C$58, Articles_collection_modified!A975)), Index!$C$8:$C$58, ""))</f>
        <v>HA-4, IPr-4</v>
      </c>
      <c r="M975" t="str" cm="1">
        <f t="array" ref="M975">_xlfn.TEXTJOIN(", ", TRUE, IFERROR(VLOOKUP(_xlfn.TEXTSPLIT(L975, ", "), Index!$C$8:$D$58, 2, FALSE), ""))</f>
        <v>Autonomous Material Handling, Autonomus Intralofistic</v>
      </c>
      <c r="N975" t="str" cm="1">
        <f t="array" ref="N975">_xlfn.TEXTJOIN(", ", TRUE, _xlfn.UNIQUE(_xlfn.FILTERXML("&lt;t&gt;&lt;s&gt;" &amp; SUBSTITUTE(_xlfn.TEXTJOIN(", ", TRUE, _xlfn.UNIQUE(_xlfn._xlws.FILTER(IFERROR(VLOOKUP(LEFT(_xlfn.TEXTSPLIT(L975, ", "), FIND("-", _xlfn.TEXTSPLIT(L975, ", ")) - 1), Index!$F$8:$G$13, 2, FALSE), ""), IFERROR(VLOOKUP(LEFT(_xlfn.TEXTSPLIT(L975, ", "), FIND("-", _xlfn.TEXTSPLIT(L975, ", ")) - 1), Index!$F$8:$G$13, 2, FALSE), "") &lt;&gt; ""))), ", ", "&lt;/s&gt;&lt;s&gt;") &amp; "&lt;/s&gt;&lt;/t&gt;", "//s[normalize-space()]")))</f>
        <v>Hydraulic Applications Ecosystem, Intelligent Production</v>
      </c>
      <c r="O975" t="str" cm="1">
        <f t="array" ref="O975">IFERROR(INDEX(Index!$C$8:$C$58, MATCH(TRUE, ISNUMBER(SEARCH(Index!$C$8:$C$58, Articles_collection_modified!A975)), 0)), "")</f>
        <v>HA-4</v>
      </c>
      <c r="P975" t="str">
        <f>IFERROR(VLOOKUP(LEFT(O975, FIND("-", O975)-1), Index!$F$8:$G$13, 2, FALSE), "Not Found")</f>
        <v>Hydraulic Applications Ecosystem</v>
      </c>
      <c r="Q975" t="str">
        <f>IFERROR(VLOOKUP(O975, Index!$C$8:$D$58, 2, FALSE), "Not Found")</f>
        <v>Autonomous Material Handling</v>
      </c>
    </row>
    <row r="976" spans="1:17" x14ac:dyDescent="0.3">
      <c r="A976" t="str">
        <f>LEFT(Articles_collection_modified!A976, FIND(",", Articles_collection_modified!A976) - 1)</f>
        <v>Driving the Zero-Emissions Vehicle Transition: The Role of Supply-Side Policies - RMI</v>
      </c>
      <c r="B976" t="str">
        <f>MID(Articles_collection_modified!A976, FIND(",", Articles_collection_modified!A976) + 1, FIND(",", Articles_collection_modified!A976, FIND(",", Articles_collection_modified!A976) + 1) - FIND(",", Articles_collection_modified!A976) - 1)</f>
        <v>https://rmi.org/driving-the-zero-emissions-vehicle-transition-the-role-of-supply-side-policies</v>
      </c>
      <c r="C976" t="str">
        <f>IF(ISNUMBER(FIND(", vol",Articles_collection_modified!A976)), MID(Articles_collection_modified!A976, FIND(", vol", Articles_collection_modified!A976) + 5, FIND(",", Articles_collection_modified!A976, FIND(", vol", Articles_collection_modified!A976) + 5) - FIND(", vol", Articles_collection_modified!A976) - 5), MID(Articles_collection_modified!A976, FIND(",vol", Articles_collection_modified!A976) + 4, FIND(",", Articles_collection_modified!A976, FIND(",vol", Articles_collection_modified!A976) + 4) - FIND(",vol",Articles_collection_modified!A976) - 4))</f>
        <v>4</v>
      </c>
      <c r="D976" t="str">
        <f>IF(ISNUMBER(FIND(", 20", Articles_collection_modified!A976)), MID(Articles_collection_modified!A976, FIND(", 20", Articles_collection_modified!A976) + 2, FIND(",", Articles_collection_modified!A976, FIND(", 20", Articles_collection_modified!A976) + 2) - FIND(", 20", Articles_collection_modified!A976) - 2), MID(Articles_collection_modified!A976, FIND(",20", Articles_collection_modified!A976) + 1, FIND(",", Articles_collection_modified!A976, FIND(",20", Articles_collection_modified!A976) + 1) - FIND(",20", Articles_collection_modified!A976) - 1))</f>
        <v>2024-w47</v>
      </c>
      <c r="E976" t="str">
        <f t="shared" si="30"/>
        <v>2024</v>
      </c>
      <c r="F976" t="str">
        <f t="shared" si="31"/>
        <v>47</v>
      </c>
      <c r="G976" t="str" cm="1">
        <f t="array" ref="G976">_xlfn.TEXTJOIN(", ", TRUE, IF(ISNUMBER(SEARCH(Index!$A$8:$A$22, Articles_collection_modified!A976)), Index!$A$8:$A$22, ""))</f>
        <v>Battery, Electrification</v>
      </c>
      <c r="H976" t="str" cm="1">
        <f t="array" ref="H976">IFERROR(INDEX(Index!$A$8:$A$22, MATCH(TRUE, ISNUMBER(SEARCH(Index!$A$8:$A$22, Articles_collection_modified!A976)), 0)), "")</f>
        <v>Battery</v>
      </c>
      <c r="I976" t="str" cm="1">
        <f t="array" ref="I976">IFERROR(INDEX(Index!$A$3:$A$5, MATCH(TRUE, ISNUMBER(SEARCH(Index!$A$3:$A$5, Articles_collection_modified!A976)), 0)), "")</f>
        <v>SEEP</v>
      </c>
      <c r="J976" t="str" cm="1">
        <f t="array" ref="J976">IFERROR(INDEX(Index!$A$25:$A$69, MATCH(TRUE, ISNUMBER(SEARCH(Index!$A$25:$A$69, Articles_collection_modified!A976)), 0)), "")</f>
        <v>regulation</v>
      </c>
      <c r="K976" t="str" cm="1">
        <f t="array" ref="K976">IFERROR(INDEX(Index!$C$3:$C$5, MATCH(TRUE, ISNUMBER(SEARCH(Index!$C$3:$C$5, Articles_collection_modified!A976)), 0)), "")</f>
        <v>H2</v>
      </c>
      <c r="L976" t="str" cm="1">
        <f t="array" ref="L976">_xlfn.TEXTJOIN(", ", TRUE, IF(ISNUMBER(SEARCH(Index!$C$8:$C$58, Articles_collection_modified!A976)), Index!$C$8:$C$58, ""))</f>
        <v>ES-2</v>
      </c>
      <c r="M976" t="str" cm="1">
        <f t="array" ref="M976">_xlfn.TEXTJOIN(", ", TRUE, IFERROR(VLOOKUP(_xlfn.TEXTSPLIT(L976, ", "), Index!$C$8:$D$58, 2, FALSE), ""))</f>
        <v>Enhanced Emission Policy</v>
      </c>
      <c r="N976" t="str" cm="1">
        <f t="array" ref="N976">_xlfn.TEXTJOIN(", ", TRUE, _xlfn.UNIQUE(_xlfn.FILTERXML("&lt;t&gt;&lt;s&gt;" &amp; SUBSTITUTE(_xlfn.TEXTJOIN(", ", TRUE, _xlfn.UNIQUE(_xlfn._xlws.FILTER(IFERROR(VLOOKUP(LEFT(_xlfn.TEXTSPLIT(L976, ", "), FIND("-", _xlfn.TEXTSPLIT(L976, ", ")) - 1), Index!$F$8:$G$13, 2, FALSE), ""), IFERROR(VLOOKUP(LEFT(_xlfn.TEXTSPLIT(L976, ", "), FIND("-", _xlfn.TEXTSPLIT(L976, ", ")) - 1), Index!$F$8:$G$13, 2, FALSE), "") &lt;&gt; ""))), ", ", "&lt;/s&gt;&lt;s&gt;") &amp; "&lt;/s&gt;&lt;/t&gt;", "//s[normalize-space()]")))</f>
        <v>Ecological Sustainability</v>
      </c>
      <c r="O976" t="str" cm="1">
        <f t="array" ref="O976">IFERROR(INDEX(Index!$C$8:$C$58, MATCH(TRUE, ISNUMBER(SEARCH(Index!$C$8:$C$58, Articles_collection_modified!A976)), 0)), "")</f>
        <v>ES-2</v>
      </c>
      <c r="P976" t="str">
        <f>IFERROR(VLOOKUP(LEFT(O976, FIND("-", O976)-1), Index!$F$8:$G$13, 2, FALSE), "Not Found")</f>
        <v>Ecological Sustainability</v>
      </c>
      <c r="Q976" t="str">
        <f>IFERROR(VLOOKUP(O976, Index!$C$8:$D$58, 2, FALSE), "Not Found")</f>
        <v>Enhanced Emission Policy</v>
      </c>
    </row>
    <row r="977" spans="1:17" x14ac:dyDescent="0.3">
      <c r="A977" t="str">
        <f>LEFT(Articles_collection_modified!A977, FIND(",", Articles_collection_modified!A977) - 1)</f>
        <v>Sustainable aviation fuel is taking off. What is it exactly?</v>
      </c>
      <c r="B977" t="str">
        <f>MID(Articles_collection_modified!A977, FIND(",", Articles_collection_modified!A977) + 1, FIND(",", Articles_collection_modified!A977, FIND(",", Articles_collection_modified!A977) + 1) - FIND(",", Articles_collection_modified!A977) - 1)</f>
        <v>https://www.canarymedia.com/articles/air-travel/sustainable-aviation-fuel-is-taking-off-but-what-is-it</v>
      </c>
      <c r="C977" t="str">
        <f>IF(ISNUMBER(FIND(", vol",Articles_collection_modified!A977)), MID(Articles_collection_modified!A977, FIND(", vol", Articles_collection_modified!A977) + 5, FIND(",", Articles_collection_modified!A977, FIND(", vol", Articles_collection_modified!A977) + 5) - FIND(", vol", Articles_collection_modified!A977) - 5), MID(Articles_collection_modified!A977, FIND(",vol", Articles_collection_modified!A977) + 4, FIND(",", Articles_collection_modified!A977, FIND(",vol", Articles_collection_modified!A977) + 4) - FIND(",vol",Articles_collection_modified!A977) - 4))</f>
        <v>4</v>
      </c>
      <c r="D977" t="str">
        <f>IF(ISNUMBER(FIND(", 20", Articles_collection_modified!A977)), MID(Articles_collection_modified!A977, FIND(", 20", Articles_collection_modified!A977) + 2, FIND(",", Articles_collection_modified!A977, FIND(", 20", Articles_collection_modified!A977) + 2) - FIND(", 20", Articles_collection_modified!A977) - 2), MID(Articles_collection_modified!A977, FIND(",20", Articles_collection_modified!A977) + 1, FIND(",", Articles_collection_modified!A977, FIND(",20", Articles_collection_modified!A977) + 1) - FIND(",20", Articles_collection_modified!A977) - 1))</f>
        <v>2024-w47</v>
      </c>
      <c r="E977" t="str">
        <f t="shared" si="30"/>
        <v>2024</v>
      </c>
      <c r="F977" t="str">
        <f t="shared" si="31"/>
        <v>47</v>
      </c>
      <c r="G977" t="str" cm="1">
        <f t="array" ref="G977">_xlfn.TEXTJOIN(", ", TRUE, IF(ISNUMBER(SEARCH(Index!$A$8:$A$22, Articles_collection_modified!A977)), Index!$A$8:$A$22, ""))</f>
        <v>aviation &amp; space, Sustainability</v>
      </c>
      <c r="H977" t="str" cm="1">
        <f t="array" ref="H977">IFERROR(INDEX(Index!$A$8:$A$22, MATCH(TRUE, ISNUMBER(SEARCH(Index!$A$8:$A$22, Articles_collection_modified!A977)), 0)), "")</f>
        <v>aviation &amp; space</v>
      </c>
      <c r="I977" t="str" cm="1">
        <f t="array" ref="I977">IFERROR(INDEX(Index!$A$3:$A$5, MATCH(TRUE, ISNUMBER(SEARCH(Index!$A$3:$A$5, Articles_collection_modified!A977)), 0)), "")</f>
        <v>SEEP</v>
      </c>
      <c r="J977" t="str" cm="1">
        <f t="array" ref="J977">IFERROR(INDEX(Index!$A$25:$A$69, MATCH(TRUE, ISNUMBER(SEARCH(Index!$A$25:$A$69, Articles_collection_modified!A977)), 0)), "")</f>
        <v>market development</v>
      </c>
      <c r="K977" t="str" cm="1">
        <f t="array" ref="K977">IFERROR(INDEX(Index!$C$3:$C$5, MATCH(TRUE, ISNUMBER(SEARCH(Index!$C$3:$C$5, Articles_collection_modified!A977)), 0)), "")</f>
        <v>H3</v>
      </c>
      <c r="L977" t="str" cm="1">
        <f t="array" ref="L977">_xlfn.TEXTJOIN(", ", TRUE, IF(ISNUMBER(SEARCH(Index!$C$8:$C$58, Articles_collection_modified!A977)), Index!$C$8:$C$58, ""))</f>
        <v>ES-2, NB-1, NB-10</v>
      </c>
      <c r="M977" t="str" cm="1">
        <f t="array" ref="M977">_xlfn.TEXTJOIN(", ", TRUE, IFERROR(VLOOKUP(_xlfn.TEXTSPLIT(L977, ", "), Index!$C$8:$D$58, 2, FALSE), ""))</f>
        <v>Enhanced Emission Policy, Digital Platforms &amp; Marketplaces, Air &amp; Space</v>
      </c>
      <c r="N977" t="str" cm="1">
        <f t="array" ref="N977">_xlfn.TEXTJOIN(", ", TRUE, _xlfn.UNIQUE(_xlfn.FILTERXML("&lt;t&gt;&lt;s&gt;" &amp; SUBSTITUTE(_xlfn.TEXTJOIN(", ", TRUE, _xlfn.UNIQUE(_xlfn._xlws.FILTER(IFERROR(VLOOKUP(LEFT(_xlfn.TEXTSPLIT(L977, ", "), FIND("-", _xlfn.TEXTSPLIT(L977, ", ")) - 1), Index!$F$8:$G$13, 2, FALSE), ""), IFERROR(VLOOKUP(LEFT(_xlfn.TEXTSPLIT(L977, ", "), FIND("-", _xlfn.TEXTSPLIT(L977, ", ")) - 1), Index!$F$8:$G$13, 2, FALSE), "") &lt;&gt; ""))), ", ", "&lt;/s&gt;&lt;s&gt;") &amp; "&lt;/s&gt;&lt;/t&gt;", "//s[normalize-space()]")))</f>
        <v>Ecological Sustainability, New Business</v>
      </c>
      <c r="O977" t="str" cm="1">
        <f t="array" ref="O977">IFERROR(INDEX(Index!$C$8:$C$58, MATCH(TRUE, ISNUMBER(SEARCH(Index!$C$8:$C$58, Articles_collection_modified!A977)), 0)), "")</f>
        <v>ES-2</v>
      </c>
      <c r="P977" t="str">
        <f>IFERROR(VLOOKUP(LEFT(O977, FIND("-", O977)-1), Index!$F$8:$G$13, 2, FALSE), "Not Found")</f>
        <v>Ecological Sustainability</v>
      </c>
      <c r="Q977" t="str">
        <f>IFERROR(VLOOKUP(O977, Index!$C$8:$D$58, 2, FALSE), "Not Found")</f>
        <v>Enhanced Emission Policy</v>
      </c>
    </row>
    <row r="978" spans="1:17" x14ac:dyDescent="0.3">
      <c r="A978" t="str">
        <f>LEFT(Articles_collection_modified!A978, FIND(",", Articles_collection_modified!A978) - 1)</f>
        <v>Boring Company Speeds Up Tunneling. Vegas Loop Tunnels Could Finish in 2025 | NextBigFuture.com</v>
      </c>
      <c r="B978" t="str">
        <f>MID(Articles_collection_modified!A978, FIND(",", Articles_collection_modified!A978) + 1, FIND(",", Articles_collection_modified!A978, FIND(",", Articles_collection_modified!A978) + 1) - FIND(",", Articles_collection_modified!A978) - 1)</f>
        <v>https://www.nextbigfuture.com/2024/03/boring-company-speeds-up-tunneling-vegas-tunnels-could-finish-in-2025.html</v>
      </c>
      <c r="C978" t="str">
        <f>IF(ISNUMBER(FIND(", vol",Articles_collection_modified!A978)), MID(Articles_collection_modified!A978, FIND(", vol", Articles_collection_modified!A978) + 5, FIND(",", Articles_collection_modified!A978, FIND(", vol", Articles_collection_modified!A978) + 5) - FIND(", vol", Articles_collection_modified!A978) - 5), MID(Articles_collection_modified!A978, FIND(",vol", Articles_collection_modified!A978) + 4, FIND(",", Articles_collection_modified!A978, FIND(",vol", Articles_collection_modified!A978) + 4) - FIND(",vol",Articles_collection_modified!A978) - 4))</f>
        <v>6</v>
      </c>
      <c r="D978" t="str">
        <f>IF(ISNUMBER(FIND(", 20", Articles_collection_modified!A978)), MID(Articles_collection_modified!A978, FIND(", 20", Articles_collection_modified!A978) + 2, FIND(",", Articles_collection_modified!A978, FIND(", 20", Articles_collection_modified!A978) + 2) - FIND(", 20", Articles_collection_modified!A978) - 2), MID(Articles_collection_modified!A978, FIND(",20", Articles_collection_modified!A978) + 1, FIND(",", Articles_collection_modified!A978, FIND(",20", Articles_collection_modified!A978) + 1) - FIND(",20", Articles_collection_modified!A978) - 1))</f>
        <v>2024-w49</v>
      </c>
      <c r="E978" t="str">
        <f t="shared" si="30"/>
        <v>2024</v>
      </c>
      <c r="F978" t="str">
        <f t="shared" si="31"/>
        <v>49</v>
      </c>
      <c r="G978" t="str" cm="1">
        <f t="array" ref="G978">_xlfn.TEXTJOIN(", ", TRUE, IF(ISNUMBER(SEARCH(Index!$A$8:$A$22, Articles_collection_modified!A978)), Index!$A$8:$A$22, ""))</f>
        <v>Industrial applications</v>
      </c>
      <c r="H978" t="str" cm="1">
        <f t="array" ref="H978">IFERROR(INDEX(Index!$A$8:$A$22, MATCH(TRUE, ISNUMBER(SEARCH(Index!$A$8:$A$22, Articles_collection_modified!A978)), 0)), "")</f>
        <v>Industrial applications</v>
      </c>
      <c r="I978" t="str" cm="1">
        <f t="array" ref="I978">IFERROR(INDEX(Index!$A$3:$A$5, MATCH(TRUE, ISNUMBER(SEARCH(Index!$A$3:$A$5, Articles_collection_modified!A978)), 0)), "")</f>
        <v>product release</v>
      </c>
      <c r="J978" t="str" cm="1">
        <f t="array" ref="J978">IFERROR(INDEX(Index!$A$25:$A$69, MATCH(TRUE, ISNUMBER(SEARCH(Index!$A$25:$A$69, Articles_collection_modified!A978)), 0)), "")</f>
        <v>System</v>
      </c>
      <c r="K978" t="str" cm="1">
        <f t="array" ref="K978">IFERROR(INDEX(Index!$C$3:$C$5, MATCH(TRUE, ISNUMBER(SEARCH(Index!$C$3:$C$5, Articles_collection_modified!A978)), 0)), "")</f>
        <v>H1</v>
      </c>
      <c r="L978" t="str" cm="1">
        <f t="array" ref="L978">_xlfn.TEXTJOIN(", ", TRUE, IF(ISNUMBER(SEARCH(Index!$C$8:$C$58, Articles_collection_modified!A978)), Index!$C$8:$C$58, ""))</f>
        <v>HA-1, HA-8</v>
      </c>
      <c r="M978" t="str" cm="1">
        <f t="array" ref="M978">_xlfn.TEXTJOIN(", ", TRUE, IFERROR(VLOOKUP(_xlfn.TEXTSPLIT(L978, ", "), Index!$C$8:$D$58, 2, FALSE), ""))</f>
        <v>Green &amp; Connected Construction site, Sustainable Mining</v>
      </c>
      <c r="N978" t="str" cm="1">
        <f t="array" ref="N978">_xlfn.TEXTJOIN(", ", TRUE, _xlfn.UNIQUE(_xlfn.FILTERXML("&lt;t&gt;&lt;s&gt;" &amp; SUBSTITUTE(_xlfn.TEXTJOIN(", ", TRUE, _xlfn.UNIQUE(_xlfn._xlws.FILTER(IFERROR(VLOOKUP(LEFT(_xlfn.TEXTSPLIT(L978, ", "), FIND("-", _xlfn.TEXTSPLIT(L978, ", ")) - 1), Index!$F$8:$G$13, 2, FALSE), ""), IFERROR(VLOOKUP(LEFT(_xlfn.TEXTSPLIT(L978, ", "), FIND("-", _xlfn.TEXTSPLIT(L978, ", ")) - 1), Index!$F$8:$G$13, 2, FALSE), "") &lt;&gt; ""))), ", ", "&lt;/s&gt;&lt;s&gt;") &amp; "&lt;/s&gt;&lt;/t&gt;", "//s[normalize-space()]")))</f>
        <v>Hydraulic Applications Ecosystem</v>
      </c>
      <c r="O978" t="str" cm="1">
        <f t="array" ref="O978">IFERROR(INDEX(Index!$C$8:$C$58, MATCH(TRUE, ISNUMBER(SEARCH(Index!$C$8:$C$58, Articles_collection_modified!A978)), 0)), "")</f>
        <v>HA-1</v>
      </c>
      <c r="P978" t="str">
        <f>IFERROR(VLOOKUP(LEFT(O978, FIND("-", O978)-1), Index!$F$8:$G$13, 2, FALSE), "Not Found")</f>
        <v>Hydraulic Applications Ecosystem</v>
      </c>
      <c r="Q978" t="str">
        <f>IFERROR(VLOOKUP(O978, Index!$C$8:$D$58, 2, FALSE), "Not Found")</f>
        <v>Green &amp; Connected Construction site</v>
      </c>
    </row>
    <row r="979" spans="1:17" x14ac:dyDescent="0.3">
      <c r="A979" t="str">
        <f>LEFT(Articles_collection_modified!A979, FIND(",", Articles_collection_modified!A979) - 1)</f>
        <v>PFAS: Vorsichtige Signale aber noch keine angemessene LÃ¶sung</v>
      </c>
      <c r="B979" t="str">
        <f>MID(Articles_collection_modified!A979, FIND(",", Articles_collection_modified!A979) + 1, FIND(",", Articles_collection_modified!A979, FIND(",", Articles_collection_modified!A979) + 1) - FIND(",", Articles_collection_modified!A979) - 1)</f>
        <v>https://www.oup-fluidtechnik.de/pfas-vorsichtige-signale-aber-noch-keine-angemessene-loesung</v>
      </c>
      <c r="C979" t="str">
        <f>IF(ISNUMBER(FIND(", vol",Articles_collection_modified!A979)), MID(Articles_collection_modified!A979, FIND(", vol", Articles_collection_modified!A979) + 5, FIND(",", Articles_collection_modified!A979, FIND(", vol", Articles_collection_modified!A979) + 5) - FIND(", vol", Articles_collection_modified!A979) - 5), MID(Articles_collection_modified!A979, FIND(",vol", Articles_collection_modified!A979) + 4, FIND(",", Articles_collection_modified!A979, FIND(",vol", Articles_collection_modified!A979) + 4) - FIND(",vol",Articles_collection_modified!A979) - 4))</f>
        <v>6</v>
      </c>
      <c r="D979" t="str">
        <f>IF(ISNUMBER(FIND(", 20", Articles_collection_modified!A979)), MID(Articles_collection_modified!A979, FIND(", 20", Articles_collection_modified!A979) + 2, FIND(",", Articles_collection_modified!A979, FIND(", 20", Articles_collection_modified!A979) + 2) - FIND(", 20", Articles_collection_modified!A979) - 2), MID(Articles_collection_modified!A979, FIND(",20", Articles_collection_modified!A979) + 1, FIND(",", Articles_collection_modified!A979, FIND(",20", Articles_collection_modified!A979) + 1) - FIND(",20", Articles_collection_modified!A979) - 1))</f>
        <v>2024-w50</v>
      </c>
      <c r="E979" t="str">
        <f t="shared" si="30"/>
        <v>2024</v>
      </c>
      <c r="F979" t="str">
        <f t="shared" si="31"/>
        <v>50</v>
      </c>
      <c r="G979" t="str" cm="1">
        <f t="array" ref="G979">_xlfn.TEXTJOIN(", ", TRUE, IF(ISNUMBER(SEARCH(Index!$A$8:$A$22, Articles_collection_modified!A979)), Index!$A$8:$A$22, ""))</f>
        <v>Sustainability</v>
      </c>
      <c r="H979" t="str" cm="1">
        <f t="array" ref="H979">IFERROR(INDEX(Index!$A$8:$A$22, MATCH(TRUE, ISNUMBER(SEARCH(Index!$A$8:$A$22, Articles_collection_modified!A979)), 0)), "")</f>
        <v>Sustainability</v>
      </c>
      <c r="I979" t="str" cm="1">
        <f t="array" ref="I979">IFERROR(INDEX(Index!$A$3:$A$5, MATCH(TRUE, ISNUMBER(SEARCH(Index!$A$3:$A$5, Articles_collection_modified!A979)), 0)), "")</f>
        <v>SEEP</v>
      </c>
      <c r="J979" t="str" cm="1">
        <f t="array" ref="J979">IFERROR(INDEX(Index!$A$25:$A$69, MATCH(TRUE, ISNUMBER(SEARCH(Index!$A$25:$A$69, Articles_collection_modified!A979)), 0)), "")</f>
        <v>regulation</v>
      </c>
      <c r="K979" t="str" cm="1">
        <f t="array" ref="K979">IFERROR(INDEX(Index!$C$3:$C$5, MATCH(TRUE, ISNUMBER(SEARCH(Index!$C$3:$C$5, Articles_collection_modified!A979)), 0)), "")</f>
        <v>H1</v>
      </c>
      <c r="L979" t="str" cm="1">
        <f t="array" ref="L979">_xlfn.TEXTJOIN(", ", TRUE, IF(ISNUMBER(SEARCH(Index!$C$8:$C$58, Articles_collection_modified!A979)), Index!$C$8:$C$58, ""))</f>
        <v/>
      </c>
      <c r="M979" t="str" cm="1">
        <f t="array" ref="M979">_xlfn.TEXTJOIN(", ", TRUE, IFERROR(VLOOKUP(_xlfn.TEXTSPLIT(L979, ", "), Index!$C$8:$D$58, 2, FALSE), ""))</f>
        <v/>
      </c>
      <c r="N979" t="e" cm="1" vm="1">
        <f t="array" ref="N979">_xlfn.TEXTJOIN(", ", TRUE, _xlfn.UNIQUE(_xlfn.FILTERXML("&lt;t&gt;&lt;s&gt;" &amp; SUBSTITUTE(_xlfn.TEXTJOIN(", ", TRUE, _xlfn.UNIQUE(_xlfn._xlws.FILTER(IFERROR(VLOOKUP(LEFT(_xlfn.TEXTSPLIT(L979, ", "), FIND("-", _xlfn.TEXTSPLIT(L979, ", ")) - 1), Index!$F$8:$G$13, 2, FALSE), ""), IFERROR(VLOOKUP(LEFT(_xlfn.TEXTSPLIT(L979, ", "), FIND("-", _xlfn.TEXTSPLIT(L979, ", ")) - 1), Index!$F$8:$G$13, 2, FALSE), "") &lt;&gt; ""))), ", ", "&lt;/s&gt;&lt;s&gt;") &amp; "&lt;/s&gt;&lt;/t&gt;", "//s[normalize-space()]")))</f>
        <v>#VALUE!</v>
      </c>
      <c r="O979" t="str" cm="1">
        <f t="array" ref="O979">IFERROR(INDEX(Index!$C$8:$C$58, MATCH(TRUE, ISNUMBER(SEARCH(Index!$C$8:$C$58, Articles_collection_modified!A979)), 0)), "")</f>
        <v/>
      </c>
      <c r="P979" t="str">
        <f>IFERROR(VLOOKUP(LEFT(O979, FIND("-", O979)-1), Index!$F$8:$G$13, 2, FALSE), "Not Found")</f>
        <v>Not Found</v>
      </c>
      <c r="Q979" t="str">
        <f>IFERROR(VLOOKUP(O979, Index!$C$8:$D$58, 2, FALSE), "Not Found")</f>
        <v>Not Found</v>
      </c>
    </row>
    <row r="980" spans="1:17" x14ac:dyDescent="0.3">
      <c r="A980" t="str">
        <f>LEFT(Articles_collection_modified!A980, FIND(",", Articles_collection_modified!A980) - 1)</f>
        <v>John Deere Adds 112 More Iowa Layoffs</v>
      </c>
      <c r="B980" t="str">
        <f>MID(Articles_collection_modified!A980, FIND(",", Articles_collection_modified!A980) + 1, FIND(",", Articles_collection_modified!A980, FIND(",", Articles_collection_modified!A980) + 1) - FIND(",", Articles_collection_modified!A980) - 1)</f>
        <v>https://www.agriculture.com/john-deere-adds-112-more-iowa-layoffs-8758079?did=15708651-20241209&amp;hid=03e3d9199a4d3fce5ded25e4e5977b2904d442ec&amp;lctg=03e3d9199a4d3fce5ded25e4e5977b2904d442ec</v>
      </c>
      <c r="C980" t="str">
        <f>IF(ISNUMBER(FIND(", vol",Articles_collection_modified!A980)), MID(Articles_collection_modified!A980, FIND(", vol", Articles_collection_modified!A980) + 5, FIND(",", Articles_collection_modified!A980, FIND(", vol", Articles_collection_modified!A980) + 5) - FIND(", vol", Articles_collection_modified!A980) - 5), MID(Articles_collection_modified!A980, FIND(",vol", Articles_collection_modified!A980) + 4, FIND(",", Articles_collection_modified!A980, FIND(",vol", Articles_collection_modified!A980) + 4) - FIND(",vol",Articles_collection_modified!A980) - 4))</f>
        <v>6</v>
      </c>
      <c r="D980" t="str">
        <f>IF(ISNUMBER(FIND(", 20", Articles_collection_modified!A980)), MID(Articles_collection_modified!A980, FIND(", 20", Articles_collection_modified!A980) + 2, FIND(",", Articles_collection_modified!A980, FIND(", 20", Articles_collection_modified!A980) + 2) - FIND(", 20", Articles_collection_modified!A980) - 2), MID(Articles_collection_modified!A980, FIND(",20", Articles_collection_modified!A980) + 1, FIND(",", Articles_collection_modified!A980, FIND(",20", Articles_collection_modified!A980) + 1) - FIND(",20", Articles_collection_modified!A980) - 1))</f>
        <v>2024-w50</v>
      </c>
      <c r="E980" t="str">
        <f t="shared" si="30"/>
        <v>2024</v>
      </c>
      <c r="F980" t="str">
        <f t="shared" si="31"/>
        <v>50</v>
      </c>
      <c r="G980" t="str" cm="1">
        <f t="array" ref="G980">_xlfn.TEXTJOIN(", ", TRUE, IF(ISNUMBER(SEARCH(Index!$A$8:$A$22, Articles_collection_modified!A980)), Index!$A$8:$A$22, ""))</f>
        <v>Mobile</v>
      </c>
      <c r="H980" t="str" cm="1">
        <f t="array" ref="H980">IFERROR(INDEX(Index!$A$8:$A$22, MATCH(TRUE, ISNUMBER(SEARCH(Index!$A$8:$A$22, Articles_collection_modified!A980)), 0)), "")</f>
        <v>Mobile</v>
      </c>
      <c r="I980" t="str" cm="1">
        <f t="array" ref="I980">IFERROR(INDEX(Index!$A$3:$A$5, MATCH(TRUE, ISNUMBER(SEARCH(Index!$A$3:$A$5, Articles_collection_modified!A980)), 0)), "")</f>
        <v>SEEP</v>
      </c>
      <c r="J980" t="str" cm="1">
        <f t="array" ref="J980">IFERROR(INDEX(Index!$A$25:$A$69, MATCH(TRUE, ISNUMBER(SEARCH(Index!$A$25:$A$69, Articles_collection_modified!A980)), 0)), "")</f>
        <v>market development</v>
      </c>
      <c r="K980" t="str" cm="1">
        <f t="array" ref="K980">IFERROR(INDEX(Index!$C$3:$C$5, MATCH(TRUE, ISNUMBER(SEARCH(Index!$C$3:$C$5, Articles_collection_modified!A980)), 0)), "")</f>
        <v>H1</v>
      </c>
      <c r="L980" t="str" cm="1">
        <f t="array" ref="L980">_xlfn.TEXTJOIN(", ", TRUE, IF(ISNUMBER(SEARCH(Index!$C$8:$C$58, Articles_collection_modified!A980)), Index!$C$8:$C$58, ""))</f>
        <v/>
      </c>
      <c r="M980" t="str" cm="1">
        <f t="array" ref="M980">_xlfn.TEXTJOIN(", ", TRUE, IFERROR(VLOOKUP(_xlfn.TEXTSPLIT(L980, ", "), Index!$C$8:$D$58, 2, FALSE), ""))</f>
        <v/>
      </c>
      <c r="N980" t="e" cm="1" vm="1">
        <f t="array" ref="N980">_xlfn.TEXTJOIN(", ", TRUE, _xlfn.UNIQUE(_xlfn.FILTERXML("&lt;t&gt;&lt;s&gt;" &amp; SUBSTITUTE(_xlfn.TEXTJOIN(", ", TRUE, _xlfn.UNIQUE(_xlfn._xlws.FILTER(IFERROR(VLOOKUP(LEFT(_xlfn.TEXTSPLIT(L980, ", "), FIND("-", _xlfn.TEXTSPLIT(L980, ", ")) - 1), Index!$F$8:$G$13, 2, FALSE), ""), IFERROR(VLOOKUP(LEFT(_xlfn.TEXTSPLIT(L980, ", "), FIND("-", _xlfn.TEXTSPLIT(L980, ", ")) - 1), Index!$F$8:$G$13, 2, FALSE), "") &lt;&gt; ""))), ", ", "&lt;/s&gt;&lt;s&gt;") &amp; "&lt;/s&gt;&lt;/t&gt;", "//s[normalize-space()]")))</f>
        <v>#VALUE!</v>
      </c>
      <c r="O980" t="str" cm="1">
        <f t="array" ref="O980">IFERROR(INDEX(Index!$C$8:$C$58, MATCH(TRUE, ISNUMBER(SEARCH(Index!$C$8:$C$58, Articles_collection_modified!A980)), 0)), "")</f>
        <v/>
      </c>
      <c r="P980" t="str">
        <f>IFERROR(VLOOKUP(LEFT(O980, FIND("-", O980)-1), Index!$F$8:$G$13, 2, FALSE), "Not Found")</f>
        <v>Not Found</v>
      </c>
      <c r="Q980" t="str">
        <f>IFERROR(VLOOKUP(O980, Index!$C$8:$D$58, 2, FALSE), "Not Found")</f>
        <v>Not Found</v>
      </c>
    </row>
    <row r="981" spans="1:17" x14ac:dyDescent="0.3">
      <c r="A981" t="str">
        <f>LEFT(Articles_collection_modified!A981, FIND(",", Articles_collection_modified!A981) - 1)</f>
        <v>Eco Wave Power to link wave energy to national grid at Jaffa Port</v>
      </c>
      <c r="B981" t="str">
        <f>MID(Articles_collection_modified!A981, FIND(",", Articles_collection_modified!A981) + 1, FIND(",", Articles_collection_modified!A981, FIND(",", Articles_collection_modified!A981) + 1) - FIND(",", Articles_collection_modified!A981) - 1)</f>
        <v>https://www.offshore-energy.biz/eco-wave-power-to-link-wave-energy-to-national-grid-at-jaffa-port/</v>
      </c>
      <c r="C981" t="str">
        <f>IF(ISNUMBER(FIND(", vol",Articles_collection_modified!A981)), MID(Articles_collection_modified!A981, FIND(", vol", Articles_collection_modified!A981) + 5, FIND(",", Articles_collection_modified!A981, FIND(", vol", Articles_collection_modified!A981) + 5) - FIND(", vol", Articles_collection_modified!A981) - 5), MID(Articles_collection_modified!A981, FIND(",vol", Articles_collection_modified!A981) + 4, FIND(",", Articles_collection_modified!A981, FIND(",vol", Articles_collection_modified!A981) + 4) - FIND(",vol",Articles_collection_modified!A981) - 4))</f>
        <v>5</v>
      </c>
      <c r="D981" t="str">
        <f>IF(ISNUMBER(FIND(", 20", Articles_collection_modified!A981)), MID(Articles_collection_modified!A981, FIND(", 20", Articles_collection_modified!A981) + 2, FIND(",", Articles_collection_modified!A981, FIND(", 20", Articles_collection_modified!A981) + 2) - FIND(", 20", Articles_collection_modified!A981) - 2), MID(Articles_collection_modified!A981, FIND(",20", Articles_collection_modified!A981) + 1, FIND(",", Articles_collection_modified!A981, FIND(",20", Articles_collection_modified!A981) + 1) - FIND(",20", Articles_collection_modified!A981) - 1))</f>
        <v>2024-w48</v>
      </c>
      <c r="E981" t="str">
        <f t="shared" si="30"/>
        <v>2024</v>
      </c>
      <c r="F981" t="str">
        <f t="shared" si="31"/>
        <v>48</v>
      </c>
      <c r="G981" t="str" cm="1">
        <f t="array" ref="G981">_xlfn.TEXTJOIN(", ", TRUE, IF(ISNUMBER(SEARCH(Index!$A$8:$A$22, Articles_collection_modified!A981)), Index!$A$8:$A$22, ""))</f>
        <v>Maritime</v>
      </c>
      <c r="H981" t="str" cm="1">
        <f t="array" ref="H981">IFERROR(INDEX(Index!$A$8:$A$22, MATCH(TRUE, ISNUMBER(SEARCH(Index!$A$8:$A$22, Articles_collection_modified!A981)), 0)), "")</f>
        <v>Maritime</v>
      </c>
      <c r="I981" t="str" cm="1">
        <f t="array" ref="I981">IFERROR(INDEX(Index!$A$3:$A$5, MATCH(TRUE, ISNUMBER(SEARCH(Index!$A$3:$A$5, Articles_collection_modified!A981)), 0)), "")</f>
        <v>SEEP</v>
      </c>
      <c r="J981" t="str" cm="1">
        <f t="array" ref="J981">IFERROR(INDEX(Index!$A$25:$A$69, MATCH(TRUE, ISNUMBER(SEARCH(Index!$A$25:$A$69, Articles_collection_modified!A981)), 0)), "")</f>
        <v>market development</v>
      </c>
      <c r="K981" t="str" cm="1">
        <f t="array" ref="K981">IFERROR(INDEX(Index!$C$3:$C$5, MATCH(TRUE, ISNUMBER(SEARCH(Index!$C$3:$C$5, Articles_collection_modified!A981)), 0)), "")</f>
        <v>H2</v>
      </c>
      <c r="L981" t="str" cm="1">
        <f t="array" ref="L981">_xlfn.TEXTJOIN(", ", TRUE, IF(ISNUMBER(SEARCH(Index!$C$8:$C$58, Articles_collection_modified!A981)), Index!$C$8:$C$58, ""))</f>
        <v>ES-3, NB-6</v>
      </c>
      <c r="M981" t="str" cm="1">
        <f t="array" ref="M981">_xlfn.TEXTJOIN(", ", TRUE, IFERROR(VLOOKUP(_xlfn.TEXTSPLIT(L981, ", "), Index!$C$8:$D$58, 2, FALSE), ""))</f>
        <v>Sustainable Energy System, Green Energy System</v>
      </c>
      <c r="N981" t="str" cm="1">
        <f t="array" ref="N981">_xlfn.TEXTJOIN(", ", TRUE, _xlfn.UNIQUE(_xlfn.FILTERXML("&lt;t&gt;&lt;s&gt;" &amp; SUBSTITUTE(_xlfn.TEXTJOIN(", ", TRUE, _xlfn.UNIQUE(_xlfn._xlws.FILTER(IFERROR(VLOOKUP(LEFT(_xlfn.TEXTSPLIT(L981, ", "), FIND("-", _xlfn.TEXTSPLIT(L981, ", ")) - 1), Index!$F$8:$G$13, 2, FALSE), ""), IFERROR(VLOOKUP(LEFT(_xlfn.TEXTSPLIT(L981, ", "), FIND("-", _xlfn.TEXTSPLIT(L981, ", ")) - 1), Index!$F$8:$G$13, 2, FALSE), "") &lt;&gt; ""))), ", ", "&lt;/s&gt;&lt;s&gt;") &amp; "&lt;/s&gt;&lt;/t&gt;", "//s[normalize-space()]")))</f>
        <v>Ecological Sustainability, New Business</v>
      </c>
      <c r="O981" t="str" cm="1">
        <f t="array" ref="O981">IFERROR(INDEX(Index!$C$8:$C$58, MATCH(TRUE, ISNUMBER(SEARCH(Index!$C$8:$C$58, Articles_collection_modified!A981)), 0)), "")</f>
        <v>ES-3</v>
      </c>
      <c r="P981" t="str">
        <f>IFERROR(VLOOKUP(LEFT(O981, FIND("-", O981)-1), Index!$F$8:$G$13, 2, FALSE), "Not Found")</f>
        <v>Ecological Sustainability</v>
      </c>
      <c r="Q981" t="str">
        <f>IFERROR(VLOOKUP(O981, Index!$C$8:$D$58, 2, FALSE), "Not Found")</f>
        <v>Sustainable Energy System</v>
      </c>
    </row>
    <row r="982" spans="1:17" x14ac:dyDescent="0.3">
      <c r="A982" t="str">
        <f>LEFT(Articles_collection_modified!A982, FIND(",", Articles_collection_modified!A982) - 1)</f>
        <v>Eco Wave Power gears up for first US onshore wave energy pilot installation</v>
      </c>
      <c r="B982" t="str">
        <f>MID(Articles_collection_modified!A982, FIND(",", Articles_collection_modified!A982) + 1, FIND(",", Articles_collection_modified!A982, FIND(",", Articles_collection_modified!A982) + 1) - FIND(",", Articles_collection_modified!A982) - 1)</f>
        <v>https://www.offshore-energy.biz/eco-wave-power-gears-up-for-first-us-onshore-wave-energy-pilot-installation/</v>
      </c>
      <c r="C982" t="str">
        <f>IF(ISNUMBER(FIND(", vol",Articles_collection_modified!A982)), MID(Articles_collection_modified!A982, FIND(", vol", Articles_collection_modified!A982) + 5, FIND(",", Articles_collection_modified!A982, FIND(", vol", Articles_collection_modified!A982) + 5) - FIND(", vol", Articles_collection_modified!A982) - 5), MID(Articles_collection_modified!A982, FIND(",vol", Articles_collection_modified!A982) + 4, FIND(",", Articles_collection_modified!A982, FIND(",vol", Articles_collection_modified!A982) + 4) - FIND(",vol",Articles_collection_modified!A982) - 4))</f>
        <v>5</v>
      </c>
      <c r="D982" t="str">
        <f>IF(ISNUMBER(FIND(", 20", Articles_collection_modified!A982)), MID(Articles_collection_modified!A982, FIND(", 20", Articles_collection_modified!A982) + 2, FIND(",", Articles_collection_modified!A982, FIND(", 20", Articles_collection_modified!A982) + 2) - FIND(", 20", Articles_collection_modified!A982) - 2), MID(Articles_collection_modified!A982, FIND(",20", Articles_collection_modified!A982) + 1, FIND(",", Articles_collection_modified!A982, FIND(",20", Articles_collection_modified!A982) + 1) - FIND(",20", Articles_collection_modified!A982) - 1))</f>
        <v>2024-w47</v>
      </c>
      <c r="E982" t="str">
        <f t="shared" si="30"/>
        <v>2024</v>
      </c>
      <c r="F982" t="str">
        <f t="shared" si="31"/>
        <v>47</v>
      </c>
      <c r="G982" t="str" cm="1">
        <f t="array" ref="G982">_xlfn.TEXTJOIN(", ", TRUE, IF(ISNUMBER(SEARCH(Index!$A$8:$A$22, Articles_collection_modified!A982)), Index!$A$8:$A$22, ""))</f>
        <v>Maritime</v>
      </c>
      <c r="H982" t="str" cm="1">
        <f t="array" ref="H982">IFERROR(INDEX(Index!$A$8:$A$22, MATCH(TRUE, ISNUMBER(SEARCH(Index!$A$8:$A$22, Articles_collection_modified!A982)), 0)), "")</f>
        <v>Maritime</v>
      </c>
      <c r="I982" t="str" cm="1">
        <f t="array" ref="I982">IFERROR(INDEX(Index!$A$3:$A$5, MATCH(TRUE, ISNUMBER(SEARCH(Index!$A$3:$A$5, Articles_collection_modified!A982)), 0)), "")</f>
        <v>SEEP</v>
      </c>
      <c r="J982" t="str" cm="1">
        <f t="array" ref="J982">IFERROR(INDEX(Index!$A$25:$A$69, MATCH(TRUE, ISNUMBER(SEARCH(Index!$A$25:$A$69, Articles_collection_modified!A982)), 0)), "")</f>
        <v>market development</v>
      </c>
      <c r="K982" t="str" cm="1">
        <f t="array" ref="K982">IFERROR(INDEX(Index!$C$3:$C$5, MATCH(TRUE, ISNUMBER(SEARCH(Index!$C$3:$C$5, Articles_collection_modified!A982)), 0)), "")</f>
        <v>H2</v>
      </c>
      <c r="L982" t="str" cm="1">
        <f t="array" ref="L982">_xlfn.TEXTJOIN(", ", TRUE, IF(ISNUMBER(SEARCH(Index!$C$8:$C$58, Articles_collection_modified!A982)), Index!$C$8:$C$58, ""))</f>
        <v>ES-3, NB-6</v>
      </c>
      <c r="M982" t="str" cm="1">
        <f t="array" ref="M982">_xlfn.TEXTJOIN(", ", TRUE, IFERROR(VLOOKUP(_xlfn.TEXTSPLIT(L982, ", "), Index!$C$8:$D$58, 2, FALSE), ""))</f>
        <v>Sustainable Energy System, Green Energy System</v>
      </c>
      <c r="N982" t="str" cm="1">
        <f t="array" ref="N982">_xlfn.TEXTJOIN(", ", TRUE, _xlfn.UNIQUE(_xlfn.FILTERXML("&lt;t&gt;&lt;s&gt;" &amp; SUBSTITUTE(_xlfn.TEXTJOIN(", ", TRUE, _xlfn.UNIQUE(_xlfn._xlws.FILTER(IFERROR(VLOOKUP(LEFT(_xlfn.TEXTSPLIT(L982, ", "), FIND("-", _xlfn.TEXTSPLIT(L982, ", ")) - 1), Index!$F$8:$G$13, 2, FALSE), ""), IFERROR(VLOOKUP(LEFT(_xlfn.TEXTSPLIT(L982, ", "), FIND("-", _xlfn.TEXTSPLIT(L982, ", ")) - 1), Index!$F$8:$G$13, 2, FALSE), "") &lt;&gt; ""))), ", ", "&lt;/s&gt;&lt;s&gt;") &amp; "&lt;/s&gt;&lt;/t&gt;", "//s[normalize-space()]")))</f>
        <v>Ecological Sustainability, New Business</v>
      </c>
      <c r="O982" t="str" cm="1">
        <f t="array" ref="O982">IFERROR(INDEX(Index!$C$8:$C$58, MATCH(TRUE, ISNUMBER(SEARCH(Index!$C$8:$C$58, Articles_collection_modified!A982)), 0)), "")</f>
        <v>ES-3</v>
      </c>
      <c r="P982" t="str">
        <f>IFERROR(VLOOKUP(LEFT(O982, FIND("-", O982)-1), Index!$F$8:$G$13, 2, FALSE), "Not Found")</f>
        <v>Ecological Sustainability</v>
      </c>
      <c r="Q982" t="str">
        <f>IFERROR(VLOOKUP(O982, Index!$C$8:$D$58, 2, FALSE), "Not Found")</f>
        <v>Sustainable Energy System</v>
      </c>
    </row>
    <row r="983" spans="1:17" x14ac:dyDescent="0.3">
      <c r="A983" t="str">
        <f>LEFT(Articles_collection_modified!A983, FIND(",", Articles_collection_modified!A983) - 1)</f>
        <v>ManuRob autonomous loader exhibited at EuroTier | Industrial Vehicle Technology International</v>
      </c>
      <c r="B983" t="str">
        <f>MID(Articles_collection_modified!A983, FIND(",", Articles_collection_modified!A983) + 1, FIND(",", Articles_collection_modified!A983, FIND(",", Articles_collection_modified!A983) + 1) - FIND(",", Articles_collection_modified!A983) - 1)</f>
        <v>https://www.ivtinternational.com/news/autonomous-vehicles/manurob-autonomous-loader-exhibited-at-eurotier.html</v>
      </c>
      <c r="C983" t="str">
        <f>IF(ISNUMBER(FIND(", vol",Articles_collection_modified!A983)), MID(Articles_collection_modified!A983, FIND(", vol", Articles_collection_modified!A983) + 5, FIND(",", Articles_collection_modified!A983, FIND(", vol", Articles_collection_modified!A983) + 5) - FIND(", vol", Articles_collection_modified!A983) - 5), MID(Articles_collection_modified!A983, FIND(",vol", Articles_collection_modified!A983) + 4, FIND(",", Articles_collection_modified!A983, FIND(",vol", Articles_collection_modified!A983) + 4) - FIND(",vol",Articles_collection_modified!A983) - 4))</f>
        <v>5</v>
      </c>
      <c r="D983" t="str">
        <f>IF(ISNUMBER(FIND(", 20", Articles_collection_modified!A983)), MID(Articles_collection_modified!A983, FIND(", 20", Articles_collection_modified!A983) + 2, FIND(",", Articles_collection_modified!A983, FIND(", 20", Articles_collection_modified!A983) + 2) - FIND(", 20", Articles_collection_modified!A983) - 2), MID(Articles_collection_modified!A983, FIND(",20", Articles_collection_modified!A983) + 1, FIND(",", Articles_collection_modified!A983, FIND(",20", Articles_collection_modified!A983) + 1) - FIND(",20", Articles_collection_modified!A983) - 1))</f>
        <v>2024-w48</v>
      </c>
      <c r="E983" t="str">
        <f t="shared" si="30"/>
        <v>2024</v>
      </c>
      <c r="F983" t="str">
        <f t="shared" si="31"/>
        <v>48</v>
      </c>
      <c r="G983" t="str" cm="1">
        <f t="array" ref="G983">_xlfn.TEXTJOIN(", ", TRUE, IF(ISNUMBER(SEARCH(Index!$A$8:$A$22, Articles_collection_modified!A983)), Index!$A$8:$A$22, ""))</f>
        <v>Mobile</v>
      </c>
      <c r="H983" t="str" cm="1">
        <f t="array" ref="H983">IFERROR(INDEX(Index!$A$8:$A$22, MATCH(TRUE, ISNUMBER(SEARCH(Index!$A$8:$A$22, Articles_collection_modified!A983)), 0)), "")</f>
        <v>Mobile</v>
      </c>
      <c r="I983" t="str" cm="1">
        <f t="array" ref="I983">IFERROR(INDEX(Index!$A$3:$A$5, MATCH(TRUE, ISNUMBER(SEARCH(Index!$A$3:$A$5, Articles_collection_modified!A983)), 0)), "")</f>
        <v>product release</v>
      </c>
      <c r="J983" t="str" cm="1">
        <f t="array" ref="J983">IFERROR(INDEX(Index!$A$25:$A$69, MATCH(TRUE, ISNUMBER(SEARCH(Index!$A$25:$A$69, Articles_collection_modified!A983)), 0)), "")</f>
        <v>System</v>
      </c>
      <c r="K983" t="str" cm="1">
        <f t="array" ref="K983">IFERROR(INDEX(Index!$C$3:$C$5, MATCH(TRUE, ISNUMBER(SEARCH(Index!$C$3:$C$5, Articles_collection_modified!A983)), 0)), "")</f>
        <v>H2</v>
      </c>
      <c r="L983" t="str" cm="1">
        <f t="array" ref="L983">_xlfn.TEXTJOIN(", ", TRUE, IF(ISNUMBER(SEARCH(Index!$C$8:$C$58, Articles_collection_modified!A983)), Index!$C$8:$C$58, ""))</f>
        <v>ES-2, HA-3, HA-4, IPr-4</v>
      </c>
      <c r="M983" t="str" cm="1">
        <f t="array" ref="M983">_xlfn.TEXTJOIN(", ", TRUE, IFERROR(VLOOKUP(_xlfn.TEXTSPLIT(L983, ", "), Index!$C$8:$D$58, 2, FALSE), ""))</f>
        <v>Enhanced Emission Policy, Smart Farming, Autonomous Material Handling, Autonomus Intralofistic</v>
      </c>
      <c r="N983" t="str" cm="1">
        <f t="array" ref="N983">_xlfn.TEXTJOIN(", ", TRUE, _xlfn.UNIQUE(_xlfn.FILTERXML("&lt;t&gt;&lt;s&gt;" &amp; SUBSTITUTE(_xlfn.TEXTJOIN(", ", TRUE, _xlfn.UNIQUE(_xlfn._xlws.FILTER(IFERROR(VLOOKUP(LEFT(_xlfn.TEXTSPLIT(L983, ", "), FIND("-", _xlfn.TEXTSPLIT(L983, ", ")) - 1), Index!$F$8:$G$13, 2, FALSE), ""), IFERROR(VLOOKUP(LEFT(_xlfn.TEXTSPLIT(L983, ", "), FIND("-", _xlfn.TEXTSPLIT(L983, ", ")) - 1), Index!$F$8:$G$13, 2, FALSE), "") &lt;&gt; ""))), ", ", "&lt;/s&gt;&lt;s&gt;") &amp; "&lt;/s&gt;&lt;/t&gt;", "//s[normalize-space()]")))</f>
        <v>Ecological Sustainability, Hydraulic Applications Ecosystem, Intelligent Production</v>
      </c>
      <c r="O983" t="str" cm="1">
        <f t="array" ref="O983">IFERROR(INDEX(Index!$C$8:$C$58, MATCH(TRUE, ISNUMBER(SEARCH(Index!$C$8:$C$58, Articles_collection_modified!A983)), 0)), "")</f>
        <v>ES-2</v>
      </c>
      <c r="P983" t="str">
        <f>IFERROR(VLOOKUP(LEFT(O983, FIND("-", O983)-1), Index!$F$8:$G$13, 2, FALSE), "Not Found")</f>
        <v>Ecological Sustainability</v>
      </c>
      <c r="Q983" t="str">
        <f>IFERROR(VLOOKUP(O983, Index!$C$8:$D$58, 2, FALSE), "Not Found")</f>
        <v>Enhanced Emission Policy</v>
      </c>
    </row>
    <row r="984" spans="1:17" x14ac:dyDescent="0.3">
      <c r="A984" t="str">
        <f>LEFT(Articles_collection_modified!A984, FIND(",", Articles_collection_modified!A984) - 1)</f>
        <v>Podcast #29 - The future of autonomous operations with Vinay Shet CEO of Teleo | Industrial Vehicle Technology International</v>
      </c>
      <c r="B984" t="str">
        <f>MID(Articles_collection_modified!A984, FIND(",", Articles_collection_modified!A984) + 1, FIND(",", Articles_collection_modified!A984, FIND(",", Articles_collection_modified!A984) + 1) - FIND(",", Articles_collection_modified!A984) - 1)</f>
        <v>https://www.ivtinternational.com/podcast/podcast-29-the-future-of-autonomy-with-vinay-shet-ceo-of-teleo.html?utm_campaign=Podcast%20episode%2029&amp;utm_content=Vinay%20Shet%20is%20co-founder%20and%20CEO%20of%20Teleo%2C%20a%20%E2%80%98supervised%20autonomy%E2%80%99%20firm%20that%20aims%20to%20revolutionise%20h&amp;utm_term=https%3A%2F%2Fwww.ivtinternational.com%2Fpodcast%2Fpodcast-29-the-future-of-autonomy-with-vinay-shet-ceo-of-teleo.html&amp;utm_medium=email&amp;utm_source=Industrial%20Vehicle%20Technology</v>
      </c>
      <c r="C984" t="str">
        <f>IF(ISNUMBER(FIND(", vol",Articles_collection_modified!A984)), MID(Articles_collection_modified!A984, FIND(", vol", Articles_collection_modified!A984) + 5, FIND(",", Articles_collection_modified!A984, FIND(", vol", Articles_collection_modified!A984) + 5) - FIND(", vol", Articles_collection_modified!A984) - 5), MID(Articles_collection_modified!A984, FIND(",vol", Articles_collection_modified!A984) + 4, FIND(",", Articles_collection_modified!A984, FIND(",vol", Articles_collection_modified!A984) + 4) - FIND(",vol",Articles_collection_modified!A984) - 4))</f>
        <v>5</v>
      </c>
      <c r="D984" t="str">
        <f>IF(ISNUMBER(FIND(", 20", Articles_collection_modified!A984)), MID(Articles_collection_modified!A984, FIND(", 20", Articles_collection_modified!A984) + 2, FIND(",", Articles_collection_modified!A984, FIND(", 20", Articles_collection_modified!A984) + 2) - FIND(", 20", Articles_collection_modified!A984) - 2), MID(Articles_collection_modified!A984, FIND(",20", Articles_collection_modified!A984) + 1, FIND(",", Articles_collection_modified!A984, FIND(",20", Articles_collection_modified!A984) + 1) - FIND(",20", Articles_collection_modified!A984) - 1))</f>
        <v>2024-w48</v>
      </c>
      <c r="E984" t="str">
        <f t="shared" si="30"/>
        <v>2024</v>
      </c>
      <c r="F984" t="str">
        <f t="shared" si="31"/>
        <v>48</v>
      </c>
      <c r="G984" t="str" cm="1">
        <f t="array" ref="G984">_xlfn.TEXTJOIN(", ", TRUE, IF(ISNUMBER(SEARCH(Index!$A$8:$A$22, Articles_collection_modified!A984)), Index!$A$8:$A$22, ""))</f>
        <v>Hydraulics, Mobile</v>
      </c>
      <c r="H984" t="str" cm="1">
        <f t="array" ref="H984">IFERROR(INDEX(Index!$A$8:$A$22, MATCH(TRUE, ISNUMBER(SEARCH(Index!$A$8:$A$22, Articles_collection_modified!A984)), 0)), "")</f>
        <v>Hydraulics</v>
      </c>
      <c r="I984" t="str" cm="1">
        <f t="array" ref="I984">IFERROR(INDEX(Index!$A$3:$A$5, MATCH(TRUE, ISNUMBER(SEARCH(Index!$A$3:$A$5, Articles_collection_modified!A984)), 0)), "")</f>
        <v>Technology</v>
      </c>
      <c r="J984" t="str" cm="1">
        <f t="array" ref="J984">IFERROR(INDEX(Index!$A$25:$A$69, MATCH(TRUE, ISNUMBER(SEARCH(Index!$A$25:$A$69, Articles_collection_modified!A984)), 0)), "")</f>
        <v>market development</v>
      </c>
      <c r="K984" t="str" cm="1">
        <f t="array" ref="K984">IFERROR(INDEX(Index!$C$3:$C$5, MATCH(TRUE, ISNUMBER(SEARCH(Index!$C$3:$C$5, Articles_collection_modified!A984)), 0)), "")</f>
        <v>H1</v>
      </c>
      <c r="L984" t="str" cm="1">
        <f t="array" ref="L984">_xlfn.TEXTJOIN(", ", TRUE, IF(ISNUMBER(SEARCH(Index!$C$8:$C$58, Articles_collection_modified!A984)), Index!$C$8:$C$58, ""))</f>
        <v/>
      </c>
      <c r="M984" t="str" cm="1">
        <f t="array" ref="M984">_xlfn.TEXTJOIN(", ", TRUE, IFERROR(VLOOKUP(_xlfn.TEXTSPLIT(L984, ", "), Index!$C$8:$D$58, 2, FALSE), ""))</f>
        <v/>
      </c>
      <c r="N984" t="e" cm="1" vm="1">
        <f t="array" ref="N984">_xlfn.TEXTJOIN(", ", TRUE, _xlfn.UNIQUE(_xlfn.FILTERXML("&lt;t&gt;&lt;s&gt;" &amp; SUBSTITUTE(_xlfn.TEXTJOIN(", ", TRUE, _xlfn.UNIQUE(_xlfn._xlws.FILTER(IFERROR(VLOOKUP(LEFT(_xlfn.TEXTSPLIT(L984, ", "), FIND("-", _xlfn.TEXTSPLIT(L984, ", ")) - 1), Index!$F$8:$G$13, 2, FALSE), ""), IFERROR(VLOOKUP(LEFT(_xlfn.TEXTSPLIT(L984, ", "), FIND("-", _xlfn.TEXTSPLIT(L984, ", ")) - 1), Index!$F$8:$G$13, 2, FALSE), "") &lt;&gt; ""))), ", ", "&lt;/s&gt;&lt;s&gt;") &amp; "&lt;/s&gt;&lt;/t&gt;", "//s[normalize-space()]")))</f>
        <v>#VALUE!</v>
      </c>
      <c r="O984" t="str" cm="1">
        <f t="array" ref="O984">IFERROR(INDEX(Index!$C$8:$C$58, MATCH(TRUE, ISNUMBER(SEARCH(Index!$C$8:$C$58, Articles_collection_modified!A984)), 0)), "")</f>
        <v/>
      </c>
      <c r="P984" t="str">
        <f>IFERROR(VLOOKUP(LEFT(O984, FIND("-", O984)-1), Index!$F$8:$G$13, 2, FALSE), "Not Found")</f>
        <v>Not Found</v>
      </c>
      <c r="Q984" t="str">
        <f>IFERROR(VLOOKUP(O984, Index!$C$8:$D$58, 2, FALSE), "Not Found")</f>
        <v>Not Found</v>
      </c>
    </row>
    <row r="985" spans="1:17" x14ac:dyDescent="0.3">
      <c r="A985" t="str">
        <f>LEFT(Articles_collection_modified!A985, FIND(",", Articles_collection_modified!A985) - 1)</f>
        <v>ABB: IE6-Hypereffizienz mit magnetfreien Motoren</v>
      </c>
      <c r="B985" t="str">
        <f>MID(Articles_collection_modified!A985, FIND(",", Articles_collection_modified!A985) + 1, FIND(",", Articles_collection_modified!A985, FIND(",", Articles_collection_modified!A985) + 1) - FIND(",", Articles_collection_modified!A985) - 1)</f>
        <v>https://www.antriebstechnik.de/abb-ie6-hypereffizienz-mit-magnetfreien-motoren/</v>
      </c>
      <c r="C985" t="str">
        <f>IF(ISNUMBER(FIND(", vol",Articles_collection_modified!A985)), MID(Articles_collection_modified!A985, FIND(", vol", Articles_collection_modified!A985) + 5, FIND(",", Articles_collection_modified!A985, FIND(", vol", Articles_collection_modified!A985) + 5) - FIND(", vol", Articles_collection_modified!A985) - 5), MID(Articles_collection_modified!A985, FIND(",vol", Articles_collection_modified!A985) + 4, FIND(",", Articles_collection_modified!A985, FIND(",vol", Articles_collection_modified!A985) + 4) - FIND(",vol",Articles_collection_modified!A985) - 4))</f>
        <v>5</v>
      </c>
      <c r="D985" t="str">
        <f>IF(ISNUMBER(FIND(", 20", Articles_collection_modified!A985)), MID(Articles_collection_modified!A985, FIND(", 20", Articles_collection_modified!A985) + 2, FIND(",", Articles_collection_modified!A985, FIND(", 20", Articles_collection_modified!A985) + 2) - FIND(", 20", Articles_collection_modified!A985) - 2), MID(Articles_collection_modified!A985, FIND(",20", Articles_collection_modified!A985) + 1, FIND(",", Articles_collection_modified!A985, FIND(",20", Articles_collection_modified!A985) + 1) - FIND(",20", Articles_collection_modified!A985) - 1))</f>
        <v>2024-w48</v>
      </c>
      <c r="E985" t="str">
        <f t="shared" ref="E985:E1048" si="32">LEFT(D985, 4)</f>
        <v>2024</v>
      </c>
      <c r="F985" t="str">
        <f t="shared" ref="F985:F1048" si="33">MID(D985, FIND("w", D985) + 1, LEN(D985) - FIND("w", D985))</f>
        <v>48</v>
      </c>
      <c r="G985" t="str" cm="1">
        <f t="array" ref="G985">_xlfn.TEXTJOIN(", ", TRUE, IF(ISNUMBER(SEARCH(Index!$A$8:$A$22, Articles_collection_modified!A985)), Index!$A$8:$A$22, ""))</f>
        <v>Industrial mfg</v>
      </c>
      <c r="H985" t="str" cm="1">
        <f t="array" ref="H985">IFERROR(INDEX(Index!$A$8:$A$22, MATCH(TRUE, ISNUMBER(SEARCH(Index!$A$8:$A$22, Articles_collection_modified!A985)), 0)), "")</f>
        <v>Industrial mfg</v>
      </c>
      <c r="I985" t="str" cm="1">
        <f t="array" ref="I985">IFERROR(INDEX(Index!$A$3:$A$5, MATCH(TRUE, ISNUMBER(SEARCH(Index!$A$3:$A$5, Articles_collection_modified!A985)), 0)), "")</f>
        <v>product release</v>
      </c>
      <c r="J985" t="str" cm="1">
        <f t="array" ref="J985">IFERROR(INDEX(Index!$A$25:$A$69, MATCH(TRUE, ISNUMBER(SEARCH(Index!$A$25:$A$69, Articles_collection_modified!A985)), 0)), "")</f>
        <v>Motor</v>
      </c>
      <c r="K985" t="str" cm="1">
        <f t="array" ref="K985">IFERROR(INDEX(Index!$C$3:$C$5, MATCH(TRUE, ISNUMBER(SEARCH(Index!$C$3:$C$5, Articles_collection_modified!A985)), 0)), "")</f>
        <v>H1</v>
      </c>
      <c r="L985" t="str" cm="1">
        <f t="array" ref="L985">_xlfn.TEXTJOIN(", ", TRUE, IF(ISNUMBER(SEARCH(Index!$C$8:$C$58, Articles_collection_modified!A985)), Index!$C$8:$C$58, ""))</f>
        <v/>
      </c>
      <c r="M985" t="str" cm="1">
        <f t="array" ref="M985">_xlfn.TEXTJOIN(", ", TRUE, IFERROR(VLOOKUP(_xlfn.TEXTSPLIT(L985, ", "), Index!$C$8:$D$58, 2, FALSE), ""))</f>
        <v/>
      </c>
      <c r="N985" t="e" cm="1" vm="1">
        <f t="array" ref="N985">_xlfn.TEXTJOIN(", ", TRUE, _xlfn.UNIQUE(_xlfn.FILTERXML("&lt;t&gt;&lt;s&gt;" &amp; SUBSTITUTE(_xlfn.TEXTJOIN(", ", TRUE, _xlfn.UNIQUE(_xlfn._xlws.FILTER(IFERROR(VLOOKUP(LEFT(_xlfn.TEXTSPLIT(L985, ", "), FIND("-", _xlfn.TEXTSPLIT(L985, ", ")) - 1), Index!$F$8:$G$13, 2, FALSE), ""), IFERROR(VLOOKUP(LEFT(_xlfn.TEXTSPLIT(L985, ", "), FIND("-", _xlfn.TEXTSPLIT(L985, ", ")) - 1), Index!$F$8:$G$13, 2, FALSE), "") &lt;&gt; ""))), ", ", "&lt;/s&gt;&lt;s&gt;") &amp; "&lt;/s&gt;&lt;/t&gt;", "//s[normalize-space()]")))</f>
        <v>#VALUE!</v>
      </c>
      <c r="O985" t="str" cm="1">
        <f t="array" ref="O985">IFERROR(INDEX(Index!$C$8:$C$58, MATCH(TRUE, ISNUMBER(SEARCH(Index!$C$8:$C$58, Articles_collection_modified!A985)), 0)), "")</f>
        <v/>
      </c>
      <c r="P985" t="str">
        <f>IFERROR(VLOOKUP(LEFT(O985, FIND("-", O985)-1), Index!$F$8:$G$13, 2, FALSE), "Not Found")</f>
        <v>Not Found</v>
      </c>
      <c r="Q985" t="str">
        <f>IFERROR(VLOOKUP(O985, Index!$C$8:$D$58, 2, FALSE), "Not Found")</f>
        <v>Not Found</v>
      </c>
    </row>
    <row r="986" spans="1:17" x14ac:dyDescent="0.3">
      <c r="A986" t="str">
        <f>LEFT(Articles_collection_modified!A986, FIND(",", Articles_collection_modified!A986) - 1)</f>
        <v>Umstellung auf lackfreie Getriebemotoren</v>
      </c>
      <c r="B986" t="str">
        <f>MID(Articles_collection_modified!A986, FIND(",", Articles_collection_modified!A986) + 1, FIND(",", Articles_collection_modified!A986, FIND(",", Articles_collection_modified!A986) + 1) - FIND(",", Articles_collection_modified!A986) - 1)</f>
        <v>https://www.antriebstechnik.de/umstellung-auf-lackfreie-getriebemotoren/</v>
      </c>
      <c r="C986" t="str">
        <f>IF(ISNUMBER(FIND(", vol",Articles_collection_modified!A986)), MID(Articles_collection_modified!A986, FIND(", vol", Articles_collection_modified!A986) + 5, FIND(",", Articles_collection_modified!A986, FIND(", vol", Articles_collection_modified!A986) + 5) - FIND(", vol", Articles_collection_modified!A986) - 5), MID(Articles_collection_modified!A986, FIND(",vol", Articles_collection_modified!A986) + 4, FIND(",", Articles_collection_modified!A986, FIND(",vol", Articles_collection_modified!A986) + 4) - FIND(",vol",Articles_collection_modified!A986) - 4))</f>
        <v>5</v>
      </c>
      <c r="D986" t="str">
        <f>IF(ISNUMBER(FIND(", 20", Articles_collection_modified!A986)), MID(Articles_collection_modified!A986, FIND(", 20", Articles_collection_modified!A986) + 2, FIND(",", Articles_collection_modified!A986, FIND(", 20", Articles_collection_modified!A986) + 2) - FIND(", 20", Articles_collection_modified!A986) - 2), MID(Articles_collection_modified!A986, FIND(",20", Articles_collection_modified!A986) + 1, FIND(",", Articles_collection_modified!A986, FIND(",20", Articles_collection_modified!A986) + 1) - FIND(",20", Articles_collection_modified!A986) - 1))</f>
        <v>2024-w48</v>
      </c>
      <c r="E986" t="str">
        <f t="shared" si="32"/>
        <v>2024</v>
      </c>
      <c r="F986" t="str">
        <f t="shared" si="33"/>
        <v>48</v>
      </c>
      <c r="G986" t="str" cm="1">
        <f t="array" ref="G986">_xlfn.TEXTJOIN(", ", TRUE, IF(ISNUMBER(SEARCH(Index!$A$8:$A$22, Articles_collection_modified!A986)), Index!$A$8:$A$22, ""))</f>
        <v>Industrial mfg</v>
      </c>
      <c r="H986" t="str" cm="1">
        <f t="array" ref="H986">IFERROR(INDEX(Index!$A$8:$A$22, MATCH(TRUE, ISNUMBER(SEARCH(Index!$A$8:$A$22, Articles_collection_modified!A986)), 0)), "")</f>
        <v>Industrial mfg</v>
      </c>
      <c r="I986" t="str" cm="1">
        <f t="array" ref="I986">IFERROR(INDEX(Index!$A$3:$A$5, MATCH(TRUE, ISNUMBER(SEARCH(Index!$A$3:$A$5, Articles_collection_modified!A986)), 0)), "")</f>
        <v>Technology</v>
      </c>
      <c r="J986" t="str" cm="1">
        <f t="array" ref="J986">IFERROR(INDEX(Index!$A$25:$A$69, MATCH(TRUE, ISNUMBER(SEARCH(Index!$A$25:$A$69, Articles_collection_modified!A986)), 0)), "")</f>
        <v>Motor</v>
      </c>
      <c r="K986" t="str" cm="1">
        <f t="array" ref="K986">IFERROR(INDEX(Index!$C$3:$C$5, MATCH(TRUE, ISNUMBER(SEARCH(Index!$C$3:$C$5, Articles_collection_modified!A986)), 0)), "")</f>
        <v>H2</v>
      </c>
      <c r="L986" t="str" cm="1">
        <f t="array" ref="L986">_xlfn.TEXTJOIN(", ", TRUE, IF(ISNUMBER(SEARCH(Index!$C$8:$C$58, Articles_collection_modified!A986)), Index!$C$8:$C$58, ""))</f>
        <v>ES-6</v>
      </c>
      <c r="M986" t="str" cm="1">
        <f t="array" ref="M986">_xlfn.TEXTJOIN(", ", TRUE, IFERROR(VLOOKUP(_xlfn.TEXTSPLIT(L986, ", "), Index!$C$8:$D$58, 2, FALSE), ""))</f>
        <v>Zero Emission Company Value</v>
      </c>
      <c r="N986" t="str" cm="1">
        <f t="array" ref="N986">_xlfn.TEXTJOIN(", ", TRUE, _xlfn.UNIQUE(_xlfn.FILTERXML("&lt;t&gt;&lt;s&gt;" &amp; SUBSTITUTE(_xlfn.TEXTJOIN(", ", TRUE, _xlfn.UNIQUE(_xlfn._xlws.FILTER(IFERROR(VLOOKUP(LEFT(_xlfn.TEXTSPLIT(L986, ", "), FIND("-", _xlfn.TEXTSPLIT(L986, ", ")) - 1), Index!$F$8:$G$13, 2, FALSE), ""), IFERROR(VLOOKUP(LEFT(_xlfn.TEXTSPLIT(L986, ", "), FIND("-", _xlfn.TEXTSPLIT(L986, ", ")) - 1), Index!$F$8:$G$13, 2, FALSE), "") &lt;&gt; ""))), ", ", "&lt;/s&gt;&lt;s&gt;") &amp; "&lt;/s&gt;&lt;/t&gt;", "//s[normalize-space()]")))</f>
        <v>Ecological Sustainability</v>
      </c>
      <c r="O986" t="str" cm="1">
        <f t="array" ref="O986">IFERROR(INDEX(Index!$C$8:$C$58, MATCH(TRUE, ISNUMBER(SEARCH(Index!$C$8:$C$58, Articles_collection_modified!A986)), 0)), "")</f>
        <v>ES-6</v>
      </c>
      <c r="P986" t="str">
        <f>IFERROR(VLOOKUP(LEFT(O986, FIND("-", O986)-1), Index!$F$8:$G$13, 2, FALSE), "Not Found")</f>
        <v>Ecological Sustainability</v>
      </c>
      <c r="Q986" t="str">
        <f>IFERROR(VLOOKUP(O986, Index!$C$8:$D$58, 2, FALSE), "Not Found")</f>
        <v>Zero Emission Company Value</v>
      </c>
    </row>
    <row r="987" spans="1:17" x14ac:dyDescent="0.3">
      <c r="A987" t="str">
        <f>LEFT(Articles_collection_modified!A987, FIND(",", Articles_collection_modified!A987) - 1)</f>
        <v>Damen to build new multi-purpose vessel for Herman Sr.</v>
      </c>
      <c r="B987" t="str">
        <f>MID(Articles_collection_modified!A987, FIND(",", Articles_collection_modified!A987) + 1, FIND(",", Articles_collection_modified!A987, FIND(",", Articles_collection_modified!A987) + 1) - FIND(",", Articles_collection_modified!A987) - 1)</f>
        <v>https://www.ship-technology.com/news/damen-multi-purpose-vessel-herman-sr/?cf-view</v>
      </c>
      <c r="C987" t="str">
        <f>IF(ISNUMBER(FIND(", vol",Articles_collection_modified!A987)), MID(Articles_collection_modified!A987, FIND(", vol", Articles_collection_modified!A987) + 5, FIND(",", Articles_collection_modified!A987, FIND(", vol", Articles_collection_modified!A987) + 5) - FIND(", vol", Articles_collection_modified!A987) - 5), MID(Articles_collection_modified!A987, FIND(",vol", Articles_collection_modified!A987) + 4, FIND(",", Articles_collection_modified!A987, FIND(",vol", Articles_collection_modified!A987) + 4) - FIND(",vol",Articles_collection_modified!A987) - 4))</f>
        <v>5</v>
      </c>
      <c r="D987" t="str">
        <f>IF(ISNUMBER(FIND(", 20", Articles_collection_modified!A987)), MID(Articles_collection_modified!A987, FIND(", 20", Articles_collection_modified!A987) + 2, FIND(",", Articles_collection_modified!A987, FIND(", 20", Articles_collection_modified!A987) + 2) - FIND(", 20", Articles_collection_modified!A987) - 2), MID(Articles_collection_modified!A987, FIND(",20", Articles_collection_modified!A987) + 1, FIND(",", Articles_collection_modified!A987, FIND(",20", Articles_collection_modified!A987) + 1) - FIND(",20", Articles_collection_modified!A987) - 1))</f>
        <v>2024-w48</v>
      </c>
      <c r="E987" t="str">
        <f t="shared" si="32"/>
        <v>2024</v>
      </c>
      <c r="F987" t="str">
        <f t="shared" si="33"/>
        <v>48</v>
      </c>
      <c r="G987" t="str" cm="1">
        <f t="array" ref="G987">_xlfn.TEXTJOIN(", ", TRUE, IF(ISNUMBER(SEARCH(Index!$A$8:$A$22, Articles_collection_modified!A987)), Index!$A$8:$A$22, ""))</f>
        <v>Maritime</v>
      </c>
      <c r="H987" t="str" cm="1">
        <f t="array" ref="H987">IFERROR(INDEX(Index!$A$8:$A$22, MATCH(TRUE, ISNUMBER(SEARCH(Index!$A$8:$A$22, Articles_collection_modified!A987)), 0)), "")</f>
        <v>Maritime</v>
      </c>
      <c r="I987" t="str" cm="1">
        <f t="array" ref="I987">IFERROR(INDEX(Index!$A$3:$A$5, MATCH(TRUE, ISNUMBER(SEARCH(Index!$A$3:$A$5, Articles_collection_modified!A987)), 0)), "")</f>
        <v>product release</v>
      </c>
      <c r="J987" t="str" cm="1">
        <f t="array" ref="J987">IFERROR(INDEX(Index!$A$25:$A$69, MATCH(TRUE, ISNUMBER(SEARCH(Index!$A$25:$A$69, Articles_collection_modified!A987)), 0)), "")</f>
        <v>System</v>
      </c>
      <c r="K987" t="str" cm="1">
        <f t="array" ref="K987">IFERROR(INDEX(Index!$C$3:$C$5, MATCH(TRUE, ISNUMBER(SEARCH(Index!$C$3:$C$5, Articles_collection_modified!A987)), 0)), "")</f>
        <v>H2</v>
      </c>
      <c r="L987" t="str" cm="1">
        <f t="array" ref="L987">_xlfn.TEXTJOIN(", ", TRUE, IF(ISNUMBER(SEARCH(Index!$C$8:$C$58, Articles_collection_modified!A987)), Index!$C$8:$C$58, ""))</f>
        <v>ES-2, NB-8</v>
      </c>
      <c r="M987" t="str" cm="1">
        <f t="array" ref="M987">_xlfn.TEXTJOIN(", ", TRUE, IFERROR(VLOOKUP(_xlfn.TEXTSPLIT(L987, ", "), Index!$C$8:$D$58, 2, FALSE), ""))</f>
        <v>Enhanced Emission Policy, Sustainaible Maritime Applications</v>
      </c>
      <c r="N987" t="str" cm="1">
        <f t="array" ref="N987">_xlfn.TEXTJOIN(", ", TRUE, _xlfn.UNIQUE(_xlfn.FILTERXML("&lt;t&gt;&lt;s&gt;" &amp; SUBSTITUTE(_xlfn.TEXTJOIN(", ", TRUE, _xlfn.UNIQUE(_xlfn._xlws.FILTER(IFERROR(VLOOKUP(LEFT(_xlfn.TEXTSPLIT(L987, ", "), FIND("-", _xlfn.TEXTSPLIT(L987, ", ")) - 1), Index!$F$8:$G$13, 2, FALSE), ""), IFERROR(VLOOKUP(LEFT(_xlfn.TEXTSPLIT(L987, ", "), FIND("-", _xlfn.TEXTSPLIT(L987, ", ")) - 1), Index!$F$8:$G$13, 2, FALSE), "") &lt;&gt; ""))), ", ", "&lt;/s&gt;&lt;s&gt;") &amp; "&lt;/s&gt;&lt;/t&gt;", "//s[normalize-space()]")))</f>
        <v>Ecological Sustainability, New Business</v>
      </c>
      <c r="O987" t="str" cm="1">
        <f t="array" ref="O987">IFERROR(INDEX(Index!$C$8:$C$58, MATCH(TRUE, ISNUMBER(SEARCH(Index!$C$8:$C$58, Articles_collection_modified!A987)), 0)), "")</f>
        <v>ES-2</v>
      </c>
      <c r="P987" t="str">
        <f>IFERROR(VLOOKUP(LEFT(O987, FIND("-", O987)-1), Index!$F$8:$G$13, 2, FALSE), "Not Found")</f>
        <v>Ecological Sustainability</v>
      </c>
      <c r="Q987" t="str">
        <f>IFERROR(VLOOKUP(O987, Index!$C$8:$D$58, 2, FALSE), "Not Found")</f>
        <v>Enhanced Emission Policy</v>
      </c>
    </row>
    <row r="988" spans="1:17" x14ac:dyDescent="0.3">
      <c r="A988" t="str">
        <f>LEFT(Articles_collection_modified!A988, FIND(",", Articles_collection_modified!A988) - 1)</f>
        <v>Automotive Stamping Line Is Fast and Flexible</v>
      </c>
      <c r="B988" t="str">
        <f>MID(Articles_collection_modified!A988, FIND(",", Articles_collection_modified!A988) + 1, FIND(",", Articles_collection_modified!A988, FIND(",", Articles_collection_modified!A988) + 1) - FIND(",", Articles_collection_modified!A988) - 1)</f>
        <v>https://www.assemblymag.com/articles/98921-automotive-stamping-line-is-fast-and-flexible</v>
      </c>
      <c r="C988" t="str">
        <f>IF(ISNUMBER(FIND(", vol",Articles_collection_modified!A988)), MID(Articles_collection_modified!A988, FIND(", vol", Articles_collection_modified!A988) + 5, FIND(",", Articles_collection_modified!A988, FIND(", vol", Articles_collection_modified!A988) + 5) - FIND(", vol", Articles_collection_modified!A988) - 5), MID(Articles_collection_modified!A988, FIND(",vol", Articles_collection_modified!A988) + 4, FIND(",", Articles_collection_modified!A988, FIND(",vol", Articles_collection_modified!A988) + 4) - FIND(",vol",Articles_collection_modified!A988) - 4))</f>
        <v>5</v>
      </c>
      <c r="D988" t="str">
        <f>IF(ISNUMBER(FIND(", 20", Articles_collection_modified!A988)), MID(Articles_collection_modified!A988, FIND(", 20", Articles_collection_modified!A988) + 2, FIND(",", Articles_collection_modified!A988, FIND(", 20", Articles_collection_modified!A988) + 2) - FIND(", 20", Articles_collection_modified!A988) - 2), MID(Articles_collection_modified!A988, FIND(",20", Articles_collection_modified!A988) + 1, FIND(",", Articles_collection_modified!A988, FIND(",20", Articles_collection_modified!A988) + 1) - FIND(",20", Articles_collection_modified!A988) - 1))</f>
        <v>2024-w48</v>
      </c>
      <c r="E988" t="str">
        <f t="shared" si="32"/>
        <v>2024</v>
      </c>
      <c r="F988" t="str">
        <f t="shared" si="33"/>
        <v>48</v>
      </c>
      <c r="G988" t="str" cm="1">
        <f t="array" ref="G988">_xlfn.TEXTJOIN(", ", TRUE, IF(ISNUMBER(SEARCH(Index!$A$8:$A$22, Articles_collection_modified!A988)), Index!$A$8:$A$22, ""))</f>
        <v>Industrial mfg</v>
      </c>
      <c r="H988" t="str" cm="1">
        <f t="array" ref="H988">IFERROR(INDEX(Index!$A$8:$A$22, MATCH(TRUE, ISNUMBER(SEARCH(Index!$A$8:$A$22, Articles_collection_modified!A988)), 0)), "")</f>
        <v>Industrial mfg</v>
      </c>
      <c r="I988" t="str" cm="1">
        <f t="array" ref="I988">IFERROR(INDEX(Index!$A$3:$A$5, MATCH(TRUE, ISNUMBER(SEARCH(Index!$A$3:$A$5, Articles_collection_modified!A988)), 0)), "")</f>
        <v>Technology</v>
      </c>
      <c r="J988" t="str" cm="1">
        <f t="array" ref="J988">IFERROR(INDEX(Index!$A$25:$A$69, MATCH(TRUE, ISNUMBER(SEARCH(Index!$A$25:$A$69, Articles_collection_modified!A988)), 0)), "")</f>
        <v>Manufacturing</v>
      </c>
      <c r="K988" t="str" cm="1">
        <f t="array" ref="K988">IFERROR(INDEX(Index!$C$3:$C$5, MATCH(TRUE, ISNUMBER(SEARCH(Index!$C$3:$C$5, Articles_collection_modified!A988)), 0)), "")</f>
        <v>H1</v>
      </c>
      <c r="L988" t="str" cm="1">
        <f t="array" ref="L988">_xlfn.TEXTJOIN(", ", TRUE, IF(ISNUMBER(SEARCH(Index!$C$8:$C$58, Articles_collection_modified!A988)), Index!$C$8:$C$58, ""))</f>
        <v>ES-2, ES-4, IPr-4, IPr-5</v>
      </c>
      <c r="M988" t="str" cm="1">
        <f t="array" ref="M988">_xlfn.TEXTJOIN(", ", TRUE, IFERROR(VLOOKUP(_xlfn.TEXTSPLIT(L988, ", "), Index!$C$8:$D$58, 2, FALSE), ""))</f>
        <v>Enhanced Emission Policy, Circular Economy, Autonomus Intralofistic, Sustainable Factory Buidling</v>
      </c>
      <c r="N988" t="str" cm="1">
        <f t="array" ref="N988">_xlfn.TEXTJOIN(", ", TRUE, _xlfn.UNIQUE(_xlfn.FILTERXML("&lt;t&gt;&lt;s&gt;" &amp; SUBSTITUTE(_xlfn.TEXTJOIN(", ", TRUE, _xlfn.UNIQUE(_xlfn._xlws.FILTER(IFERROR(VLOOKUP(LEFT(_xlfn.TEXTSPLIT(L988, ", "), FIND("-", _xlfn.TEXTSPLIT(L988, ", ")) - 1), Index!$F$8:$G$13, 2, FALSE), ""), IFERROR(VLOOKUP(LEFT(_xlfn.TEXTSPLIT(L988, ", "), FIND("-", _xlfn.TEXTSPLIT(L988, ", ")) - 1), Index!$F$8:$G$13, 2, FALSE), "") &lt;&gt; ""))), ", ", "&lt;/s&gt;&lt;s&gt;") &amp; "&lt;/s&gt;&lt;/t&gt;", "//s[normalize-space()]")))</f>
        <v>Ecological Sustainability, Intelligent Production</v>
      </c>
      <c r="O988" t="str" cm="1">
        <f t="array" ref="O988">IFERROR(INDEX(Index!$C$8:$C$58, MATCH(TRUE, ISNUMBER(SEARCH(Index!$C$8:$C$58, Articles_collection_modified!A988)), 0)), "")</f>
        <v>ES-2</v>
      </c>
      <c r="P988" t="str">
        <f>IFERROR(VLOOKUP(LEFT(O988, FIND("-", O988)-1), Index!$F$8:$G$13, 2, FALSE), "Not Found")</f>
        <v>Ecological Sustainability</v>
      </c>
      <c r="Q988" t="str">
        <f>IFERROR(VLOOKUP(O988, Index!$C$8:$D$58, 2, FALSE), "Not Found")</f>
        <v>Enhanced Emission Policy</v>
      </c>
    </row>
    <row r="989" spans="1:17" x14ac:dyDescent="0.3">
      <c r="A989" t="str">
        <f>LEFT(Articles_collection_modified!A989, FIND(",", Articles_collection_modified!A989) - 1)</f>
        <v>Amara Raja Infra opens Indiaâ€™s first green hydrogen fuelling station - electrive.com</v>
      </c>
      <c r="B989" t="str">
        <f>MID(Articles_collection_modified!A989, FIND(",", Articles_collection_modified!A989) + 1, FIND(",", Articles_collection_modified!A989, FIND(",", Articles_collection_modified!A989) + 1) - FIND(",", Articles_collection_modified!A989) - 1)</f>
        <v>https://www.electrive.com/2024/11/27/amara-raja-infra-opens-indias-first-green-hydrogen-fuelling-station/</v>
      </c>
      <c r="C989" t="str">
        <f>IF(ISNUMBER(FIND(", vol",Articles_collection_modified!A989)), MID(Articles_collection_modified!A989, FIND(", vol", Articles_collection_modified!A989) + 5, FIND(",", Articles_collection_modified!A989, FIND(", vol", Articles_collection_modified!A989) + 5) - FIND(", vol", Articles_collection_modified!A989) - 5), MID(Articles_collection_modified!A989, FIND(",vol", Articles_collection_modified!A989) + 4, FIND(",", Articles_collection_modified!A989, FIND(",vol", Articles_collection_modified!A989) + 4) - FIND(",vol",Articles_collection_modified!A989) - 4))</f>
        <v>5</v>
      </c>
      <c r="D989" t="str">
        <f>IF(ISNUMBER(FIND(", 20", Articles_collection_modified!A989)), MID(Articles_collection_modified!A989, FIND(", 20", Articles_collection_modified!A989) + 2, FIND(",", Articles_collection_modified!A989, FIND(", 20", Articles_collection_modified!A989) + 2) - FIND(", 20", Articles_collection_modified!A989) - 2), MID(Articles_collection_modified!A989, FIND(",20", Articles_collection_modified!A989) + 1, FIND(",", Articles_collection_modified!A989, FIND(",20", Articles_collection_modified!A989) + 1) - FIND(",20", Articles_collection_modified!A989) - 1))</f>
        <v>2024-w48</v>
      </c>
      <c r="E989" t="str">
        <f t="shared" si="32"/>
        <v>2024</v>
      </c>
      <c r="F989" t="str">
        <f t="shared" si="33"/>
        <v>48</v>
      </c>
      <c r="G989" t="str" cm="1">
        <f t="array" ref="G989">_xlfn.TEXTJOIN(", ", TRUE, IF(ISNUMBER(SEARCH(Index!$A$8:$A$22, Articles_collection_modified!A989)), Index!$A$8:$A$22, ""))</f>
        <v>Mobile, Sustainability</v>
      </c>
      <c r="H989" t="str" cm="1">
        <f t="array" ref="H989">IFERROR(INDEX(Index!$A$8:$A$22, MATCH(TRUE, ISNUMBER(SEARCH(Index!$A$8:$A$22, Articles_collection_modified!A989)), 0)), "")</f>
        <v>Mobile</v>
      </c>
      <c r="I989" t="str" cm="1">
        <f t="array" ref="I989">IFERROR(INDEX(Index!$A$3:$A$5, MATCH(TRUE, ISNUMBER(SEARCH(Index!$A$3:$A$5, Articles_collection_modified!A989)), 0)), "")</f>
        <v>SEEP</v>
      </c>
      <c r="J989" t="str" cm="1">
        <f t="array" ref="J989">IFERROR(INDEX(Index!$A$25:$A$69, MATCH(TRUE, ISNUMBER(SEARCH(Index!$A$25:$A$69, Articles_collection_modified!A989)), 0)), "")</f>
        <v>market development</v>
      </c>
      <c r="K989" t="str" cm="1">
        <f t="array" ref="K989">IFERROR(INDEX(Index!$C$3:$C$5, MATCH(TRUE, ISNUMBER(SEARCH(Index!$C$3:$C$5, Articles_collection_modified!A989)), 0)), "")</f>
        <v>H1</v>
      </c>
      <c r="L989" t="str" cm="1">
        <f t="array" ref="L989">_xlfn.TEXTJOIN(", ", TRUE, IF(ISNUMBER(SEARCH(Index!$C$8:$C$58, Articles_collection_modified!A989)), Index!$C$8:$C$58, ""))</f>
        <v>ES-2</v>
      </c>
      <c r="M989" t="str" cm="1">
        <f t="array" ref="M989">_xlfn.TEXTJOIN(", ", TRUE, IFERROR(VLOOKUP(_xlfn.TEXTSPLIT(L989, ", "), Index!$C$8:$D$58, 2, FALSE), ""))</f>
        <v>Enhanced Emission Policy</v>
      </c>
      <c r="N989" t="str" cm="1">
        <f t="array" ref="N989">_xlfn.TEXTJOIN(", ", TRUE, _xlfn.UNIQUE(_xlfn.FILTERXML("&lt;t&gt;&lt;s&gt;" &amp; SUBSTITUTE(_xlfn.TEXTJOIN(", ", TRUE, _xlfn.UNIQUE(_xlfn._xlws.FILTER(IFERROR(VLOOKUP(LEFT(_xlfn.TEXTSPLIT(L989, ", "), FIND("-", _xlfn.TEXTSPLIT(L989, ", ")) - 1), Index!$F$8:$G$13, 2, FALSE), ""), IFERROR(VLOOKUP(LEFT(_xlfn.TEXTSPLIT(L989, ", "), FIND("-", _xlfn.TEXTSPLIT(L989, ", ")) - 1), Index!$F$8:$G$13, 2, FALSE), "") &lt;&gt; ""))), ", ", "&lt;/s&gt;&lt;s&gt;") &amp; "&lt;/s&gt;&lt;/t&gt;", "//s[normalize-space()]")))</f>
        <v>Ecological Sustainability</v>
      </c>
      <c r="O989" t="str" cm="1">
        <f t="array" ref="O989">IFERROR(INDEX(Index!$C$8:$C$58, MATCH(TRUE, ISNUMBER(SEARCH(Index!$C$8:$C$58, Articles_collection_modified!A989)), 0)), "")</f>
        <v>ES-2</v>
      </c>
      <c r="P989" t="str">
        <f>IFERROR(VLOOKUP(LEFT(O989, FIND("-", O989)-1), Index!$F$8:$G$13, 2, FALSE), "Not Found")</f>
        <v>Ecological Sustainability</v>
      </c>
      <c r="Q989" t="str">
        <f>IFERROR(VLOOKUP(O989, Index!$C$8:$D$58, 2, FALSE), "Not Found")</f>
        <v>Enhanced Emission Policy</v>
      </c>
    </row>
    <row r="990" spans="1:17" x14ac:dyDescent="0.3">
      <c r="A990" t="str">
        <f>LEFT(Articles_collection_modified!A990, FIND(",", Articles_collection_modified!A990) - 1)</f>
        <v>The need for hybrid-built homes continues to grow</v>
      </c>
      <c r="B990" t="str">
        <f>MID(Articles_collection_modified!A990, FIND(",", Articles_collection_modified!A990) + 1, FIND(",", Articles_collection_modified!A990, FIND(",", Articles_collection_modified!A990) + 1) - FIND(",", Articles_collection_modified!A990) - 1)</f>
        <v>https://www.pbctoday.co.uk/news/mmc-news/the-need-for-hybrid-built-homes-continues-to-grow/146228/</v>
      </c>
      <c r="C990" t="str">
        <f>IF(ISNUMBER(FIND(", vol",Articles_collection_modified!A990)), MID(Articles_collection_modified!A990, FIND(", vol", Articles_collection_modified!A990) + 5, FIND(",", Articles_collection_modified!A990, FIND(", vol", Articles_collection_modified!A990) + 5) - FIND(", vol", Articles_collection_modified!A990) - 5), MID(Articles_collection_modified!A990, FIND(",vol", Articles_collection_modified!A990) + 4, FIND(",", Articles_collection_modified!A990, FIND(",vol", Articles_collection_modified!A990) + 4) - FIND(",vol",Articles_collection_modified!A990) - 4))</f>
        <v>5</v>
      </c>
      <c r="D990" t="str">
        <f>IF(ISNUMBER(FIND(", 20", Articles_collection_modified!A990)), MID(Articles_collection_modified!A990, FIND(", 20", Articles_collection_modified!A990) + 2, FIND(",", Articles_collection_modified!A990, FIND(", 20", Articles_collection_modified!A990) + 2) - FIND(", 20", Articles_collection_modified!A990) - 2), MID(Articles_collection_modified!A990, FIND(",20", Articles_collection_modified!A990) + 1, FIND(",", Articles_collection_modified!A990, FIND(",20", Articles_collection_modified!A990) + 1) - FIND(",20", Articles_collection_modified!A990) - 1))</f>
        <v>2024-w48</v>
      </c>
      <c r="E990" t="str">
        <f t="shared" si="32"/>
        <v>2024</v>
      </c>
      <c r="F990" t="str">
        <f t="shared" si="33"/>
        <v>48</v>
      </c>
      <c r="G990" t="str" cm="1">
        <f t="array" ref="G990">_xlfn.TEXTJOIN(", ", TRUE, IF(ISNUMBER(SEARCH(Index!$A$8:$A$22, Articles_collection_modified!A990)), Index!$A$8:$A$22, ""))</f>
        <v>Mobile</v>
      </c>
      <c r="H990" t="str" cm="1">
        <f t="array" ref="H990">IFERROR(INDEX(Index!$A$8:$A$22, MATCH(TRUE, ISNUMBER(SEARCH(Index!$A$8:$A$22, Articles_collection_modified!A990)), 0)), "")</f>
        <v>Mobile</v>
      </c>
      <c r="I990" t="str" cm="1">
        <f t="array" ref="I990">IFERROR(INDEX(Index!$A$3:$A$5, MATCH(TRUE, ISNUMBER(SEARCH(Index!$A$3:$A$5, Articles_collection_modified!A990)), 0)), "")</f>
        <v>SEEP</v>
      </c>
      <c r="J990" t="str" cm="1">
        <f t="array" ref="J990">IFERROR(INDEX(Index!$A$25:$A$69, MATCH(TRUE, ISNUMBER(SEARCH(Index!$A$25:$A$69, Articles_collection_modified!A990)), 0)), "")</f>
        <v>market development</v>
      </c>
      <c r="K990" t="str" cm="1">
        <f t="array" ref="K990">IFERROR(INDEX(Index!$C$3:$C$5, MATCH(TRUE, ISNUMBER(SEARCH(Index!$C$3:$C$5, Articles_collection_modified!A990)), 0)), "")</f>
        <v>H2</v>
      </c>
      <c r="L990" t="str" cm="1">
        <f t="array" ref="L990">_xlfn.TEXTJOIN(", ", TRUE, IF(ISNUMBER(SEARCH(Index!$C$8:$C$58, Articles_collection_modified!A990)), Index!$C$8:$C$58, ""))</f>
        <v>HA-1</v>
      </c>
      <c r="M990" t="str" cm="1">
        <f t="array" ref="M990">_xlfn.TEXTJOIN(", ", TRUE, IFERROR(VLOOKUP(_xlfn.TEXTSPLIT(L990, ", "), Index!$C$8:$D$58, 2, FALSE), ""))</f>
        <v>Green &amp; Connected Construction site</v>
      </c>
      <c r="N990" t="str" cm="1">
        <f t="array" ref="N990">_xlfn.TEXTJOIN(", ", TRUE, _xlfn.UNIQUE(_xlfn.FILTERXML("&lt;t&gt;&lt;s&gt;" &amp; SUBSTITUTE(_xlfn.TEXTJOIN(", ", TRUE, _xlfn.UNIQUE(_xlfn._xlws.FILTER(IFERROR(VLOOKUP(LEFT(_xlfn.TEXTSPLIT(L990, ", "), FIND("-", _xlfn.TEXTSPLIT(L990, ", ")) - 1), Index!$F$8:$G$13, 2, FALSE), ""), IFERROR(VLOOKUP(LEFT(_xlfn.TEXTSPLIT(L990, ", "), FIND("-", _xlfn.TEXTSPLIT(L990, ", ")) - 1), Index!$F$8:$G$13, 2, FALSE), "") &lt;&gt; ""))), ", ", "&lt;/s&gt;&lt;s&gt;") &amp; "&lt;/s&gt;&lt;/t&gt;", "//s[normalize-space()]")))</f>
        <v>Hydraulic Applications Ecosystem</v>
      </c>
      <c r="O990" t="str" cm="1">
        <f t="array" ref="O990">IFERROR(INDEX(Index!$C$8:$C$58, MATCH(TRUE, ISNUMBER(SEARCH(Index!$C$8:$C$58, Articles_collection_modified!A990)), 0)), "")</f>
        <v>HA-1</v>
      </c>
      <c r="P990" t="str">
        <f>IFERROR(VLOOKUP(LEFT(O990, FIND("-", O990)-1), Index!$F$8:$G$13, 2, FALSE), "Not Found")</f>
        <v>Hydraulic Applications Ecosystem</v>
      </c>
      <c r="Q990" t="str">
        <f>IFERROR(VLOOKUP(O990, Index!$C$8:$D$58, 2, FALSE), "Not Found")</f>
        <v>Green &amp; Connected Construction site</v>
      </c>
    </row>
    <row r="991" spans="1:17" x14ac:dyDescent="0.3">
      <c r="A991" t="str">
        <f>LEFT(Articles_collection_modified!A991, FIND(",", Articles_collection_modified!A991) - 1)</f>
        <v>Fortescue awards US$400 million contract to XCMG to supply zero emissions mining equipment - International Mining</v>
      </c>
      <c r="B991" t="str">
        <f>MID(Articles_collection_modified!A991, FIND(",", Articles_collection_modified!A991) + 1, FIND(",", Articles_collection_modified!A991, FIND(",", Articles_collection_modified!A991) + 1) - FIND(",", Articles_collection_modified!A991) - 1)</f>
        <v>https://im-mining.com/2024/11/27/fortescue-awards-us400-million-contract-to-xcmg-to-supply-zero-emissions-mining-equipment/</v>
      </c>
      <c r="C991" t="str">
        <f>IF(ISNUMBER(FIND(", vol",Articles_collection_modified!A991)), MID(Articles_collection_modified!A991, FIND(", vol", Articles_collection_modified!A991) + 5, FIND(",", Articles_collection_modified!A991, FIND(", vol", Articles_collection_modified!A991) + 5) - FIND(", vol", Articles_collection_modified!A991) - 5), MID(Articles_collection_modified!A991, FIND(",vol", Articles_collection_modified!A991) + 4, FIND(",", Articles_collection_modified!A991, FIND(",vol", Articles_collection_modified!A991) + 4) - FIND(",vol",Articles_collection_modified!A991) - 4))</f>
        <v>5</v>
      </c>
      <c r="D991" t="str">
        <f>IF(ISNUMBER(FIND(", 20", Articles_collection_modified!A991)), MID(Articles_collection_modified!A991, FIND(", 20", Articles_collection_modified!A991) + 2, FIND(",", Articles_collection_modified!A991, FIND(", 20", Articles_collection_modified!A991) + 2) - FIND(", 20", Articles_collection_modified!A991) - 2), MID(Articles_collection_modified!A991, FIND(",20", Articles_collection_modified!A991) + 1, FIND(",", Articles_collection_modified!A991, FIND(",20", Articles_collection_modified!A991) + 1) - FIND(",20", Articles_collection_modified!A991) - 1))</f>
        <v>2024-w48</v>
      </c>
      <c r="E991" t="str">
        <f t="shared" si="32"/>
        <v>2024</v>
      </c>
      <c r="F991" t="str">
        <f t="shared" si="33"/>
        <v>48</v>
      </c>
      <c r="G991" t="str" cm="1">
        <f t="array" ref="G991">_xlfn.TEXTJOIN(", ", TRUE, IF(ISNUMBER(SEARCH(Index!$A$8:$A$22, Articles_collection_modified!A991)), Index!$A$8:$A$22, ""))</f>
        <v>Mobile</v>
      </c>
      <c r="H991" t="str" cm="1">
        <f t="array" ref="H991">IFERROR(INDEX(Index!$A$8:$A$22, MATCH(TRUE, ISNUMBER(SEARCH(Index!$A$8:$A$22, Articles_collection_modified!A991)), 0)), "")</f>
        <v>Mobile</v>
      </c>
      <c r="I991" t="str" cm="1">
        <f t="array" ref="I991">IFERROR(INDEX(Index!$A$3:$A$5, MATCH(TRUE, ISNUMBER(SEARCH(Index!$A$3:$A$5, Articles_collection_modified!A991)), 0)), "")</f>
        <v>SEEP</v>
      </c>
      <c r="J991" t="str" cm="1">
        <f t="array" ref="J991">IFERROR(INDEX(Index!$A$25:$A$69, MATCH(TRUE, ISNUMBER(SEARCH(Index!$A$25:$A$69, Articles_collection_modified!A991)), 0)), "")</f>
        <v>market development</v>
      </c>
      <c r="K991" t="str" cm="1">
        <f t="array" ref="K991">IFERROR(INDEX(Index!$C$3:$C$5, MATCH(TRUE, ISNUMBER(SEARCH(Index!$C$3:$C$5, Articles_collection_modified!A991)), 0)), "")</f>
        <v>H2</v>
      </c>
      <c r="L991" t="str" cm="1">
        <f t="array" ref="L991">_xlfn.TEXTJOIN(", ", TRUE, IF(ISNUMBER(SEARCH(Index!$C$8:$C$58, Articles_collection_modified!A991)), Index!$C$8:$C$58, ""))</f>
        <v>ES-2, ES-6</v>
      </c>
      <c r="M991" t="str" cm="1">
        <f t="array" ref="M991">_xlfn.TEXTJOIN(", ", TRUE, IFERROR(VLOOKUP(_xlfn.TEXTSPLIT(L991, ", "), Index!$C$8:$D$58, 2, FALSE), ""))</f>
        <v>Enhanced Emission Policy, Zero Emission Company Value</v>
      </c>
      <c r="N991" t="str" cm="1">
        <f t="array" ref="N991">_xlfn.TEXTJOIN(", ", TRUE, _xlfn.UNIQUE(_xlfn.FILTERXML("&lt;t&gt;&lt;s&gt;" &amp; SUBSTITUTE(_xlfn.TEXTJOIN(", ", TRUE, _xlfn.UNIQUE(_xlfn._xlws.FILTER(IFERROR(VLOOKUP(LEFT(_xlfn.TEXTSPLIT(L991, ", "), FIND("-", _xlfn.TEXTSPLIT(L991, ", ")) - 1), Index!$F$8:$G$13, 2, FALSE), ""), IFERROR(VLOOKUP(LEFT(_xlfn.TEXTSPLIT(L991, ", "), FIND("-", _xlfn.TEXTSPLIT(L991, ", ")) - 1), Index!$F$8:$G$13, 2, FALSE), "") &lt;&gt; ""))), ", ", "&lt;/s&gt;&lt;s&gt;") &amp; "&lt;/s&gt;&lt;/t&gt;", "//s[normalize-space()]")))</f>
        <v>Ecological Sustainability</v>
      </c>
      <c r="O991" t="str" cm="1">
        <f t="array" ref="O991">IFERROR(INDEX(Index!$C$8:$C$58, MATCH(TRUE, ISNUMBER(SEARCH(Index!$C$8:$C$58, Articles_collection_modified!A991)), 0)), "")</f>
        <v>ES-2</v>
      </c>
      <c r="P991" t="str">
        <f>IFERROR(VLOOKUP(LEFT(O991, FIND("-", O991)-1), Index!$F$8:$G$13, 2, FALSE), "Not Found")</f>
        <v>Ecological Sustainability</v>
      </c>
      <c r="Q991" t="str">
        <f>IFERROR(VLOOKUP(O991, Index!$C$8:$D$58, 2, FALSE), "Not Found")</f>
        <v>Enhanced Emission Policy</v>
      </c>
    </row>
    <row r="992" spans="1:17" x14ac:dyDescent="0.3">
      <c r="A992" t="str">
        <f>LEFT(Articles_collection_modified!A992, FIND(",", Articles_collection_modified!A992) - 1)</f>
        <v>Baukasten fÃ¼r drehzahlvariable Antriebe</v>
      </c>
      <c r="B992" t="str">
        <f>MID(Articles_collection_modified!A992, FIND(",", Articles_collection_modified!A992) + 1, FIND(",", Articles_collection_modified!A992, FIND(",", Articles_collection_modified!A992) + 1) - FIND(",", Articles_collection_modified!A992) - 1)</f>
        <v>https://www.oup-fluidtechnik.de/baukasten-fuer-drehzahlvariable-antriebe/</v>
      </c>
      <c r="C992" t="str">
        <f>IF(ISNUMBER(FIND(", vol",Articles_collection_modified!A992)), MID(Articles_collection_modified!A992, FIND(", vol", Articles_collection_modified!A992) + 5, FIND(",", Articles_collection_modified!A992, FIND(", vol", Articles_collection_modified!A992) + 5) - FIND(", vol", Articles_collection_modified!A992) - 5), MID(Articles_collection_modified!A992, FIND(",vol", Articles_collection_modified!A992) + 4, FIND(",", Articles_collection_modified!A992, FIND(",vol", Articles_collection_modified!A992) + 4) - FIND(",vol",Articles_collection_modified!A992) - 4))</f>
        <v>5</v>
      </c>
      <c r="D992" t="str">
        <f>IF(ISNUMBER(FIND(", 20", Articles_collection_modified!A992)), MID(Articles_collection_modified!A992, FIND(", 20", Articles_collection_modified!A992) + 2, FIND(",", Articles_collection_modified!A992, FIND(", 20", Articles_collection_modified!A992) + 2) - FIND(", 20", Articles_collection_modified!A992) - 2), MID(Articles_collection_modified!A992, FIND(",20", Articles_collection_modified!A992) + 1, FIND(",", Articles_collection_modified!A992, FIND(",20", Articles_collection_modified!A992) + 1) - FIND(",20", Articles_collection_modified!A992) - 1))</f>
        <v>2024-w48</v>
      </c>
      <c r="E992" t="str">
        <f t="shared" si="32"/>
        <v>2024</v>
      </c>
      <c r="F992" t="str">
        <f t="shared" si="33"/>
        <v>48</v>
      </c>
      <c r="G992" t="str" cm="1">
        <f t="array" ref="G992">_xlfn.TEXTJOIN(", ", TRUE, IF(ISNUMBER(SEARCH(Index!$A$8:$A$22, Articles_collection_modified!A992)), Index!$A$8:$A$22, ""))</f>
        <v>Hydraulics</v>
      </c>
      <c r="H992" t="str" cm="1">
        <f t="array" ref="H992">IFERROR(INDEX(Index!$A$8:$A$22, MATCH(TRUE, ISNUMBER(SEARCH(Index!$A$8:$A$22, Articles_collection_modified!A992)), 0)), "")</f>
        <v>Hydraulics</v>
      </c>
      <c r="I992" t="str" cm="1">
        <f t="array" ref="I992">IFERROR(INDEX(Index!$A$3:$A$5, MATCH(TRUE, ISNUMBER(SEARCH(Index!$A$3:$A$5, Articles_collection_modified!A992)), 0)), "")</f>
        <v>SEEP</v>
      </c>
      <c r="J992" t="str" cm="1">
        <f t="array" ref="J992">IFERROR(INDEX(Index!$A$25:$A$69, MATCH(TRUE, ISNUMBER(SEARCH(Index!$A$25:$A$69, Articles_collection_modified!A992)), 0)), "")</f>
        <v>market development</v>
      </c>
      <c r="K992" t="str" cm="1">
        <f t="array" ref="K992">IFERROR(INDEX(Index!$C$3:$C$5, MATCH(TRUE, ISNUMBER(SEARCH(Index!$C$3:$C$5, Articles_collection_modified!A992)), 0)), "")</f>
        <v>H1</v>
      </c>
      <c r="L992" t="str" cm="1">
        <f t="array" ref="L992">_xlfn.TEXTJOIN(", ", TRUE, IF(ISNUMBER(SEARCH(Index!$C$8:$C$58, Articles_collection_modified!A992)), Index!$C$8:$C$58, ""))</f>
        <v/>
      </c>
      <c r="M992" t="str" cm="1">
        <f t="array" ref="M992">_xlfn.TEXTJOIN(", ", TRUE, IFERROR(VLOOKUP(_xlfn.TEXTSPLIT(L992, ", "), Index!$C$8:$D$58, 2, FALSE), ""))</f>
        <v/>
      </c>
      <c r="N992" t="e" cm="1" vm="1">
        <f t="array" ref="N992">_xlfn.TEXTJOIN(", ", TRUE, _xlfn.UNIQUE(_xlfn.FILTERXML("&lt;t&gt;&lt;s&gt;" &amp; SUBSTITUTE(_xlfn.TEXTJOIN(", ", TRUE, _xlfn.UNIQUE(_xlfn._xlws.FILTER(IFERROR(VLOOKUP(LEFT(_xlfn.TEXTSPLIT(L992, ", "), FIND("-", _xlfn.TEXTSPLIT(L992, ", ")) - 1), Index!$F$8:$G$13, 2, FALSE), ""), IFERROR(VLOOKUP(LEFT(_xlfn.TEXTSPLIT(L992, ", "), FIND("-", _xlfn.TEXTSPLIT(L992, ", ")) - 1), Index!$F$8:$G$13, 2, FALSE), "") &lt;&gt; ""))), ", ", "&lt;/s&gt;&lt;s&gt;") &amp; "&lt;/s&gt;&lt;/t&gt;", "//s[normalize-space()]")))</f>
        <v>#VALUE!</v>
      </c>
      <c r="O992" t="str" cm="1">
        <f t="array" ref="O992">IFERROR(INDEX(Index!$C$8:$C$58, MATCH(TRUE, ISNUMBER(SEARCH(Index!$C$8:$C$58, Articles_collection_modified!A992)), 0)), "")</f>
        <v/>
      </c>
      <c r="P992" t="str">
        <f>IFERROR(VLOOKUP(LEFT(O992, FIND("-", O992)-1), Index!$F$8:$G$13, 2, FALSE), "Not Found")</f>
        <v>Not Found</v>
      </c>
      <c r="Q992" t="str">
        <f>IFERROR(VLOOKUP(O992, Index!$C$8:$D$58, 2, FALSE), "Not Found")</f>
        <v>Not Found</v>
      </c>
    </row>
    <row r="993" spans="1:17" x14ac:dyDescent="0.3">
      <c r="A993" t="str">
        <f>LEFT(Articles_collection_modified!A993, FIND(",", Articles_collection_modified!A993) - 1)</f>
        <v>German PoWer consortium to develop hydrogen engines for off-highway | Industrial Vehicle Technology International</v>
      </c>
      <c r="B993" t="str">
        <f>MID(Articles_collection_modified!A993, FIND(",", Articles_collection_modified!A993) + 1, FIND(",", Articles_collection_modified!A993, FIND(",", Articles_collection_modified!A993) + 1) - FIND(",", Articles_collection_modified!A993) - 1)</f>
        <v>https://www.ivtinternational.com/news/hydrogen/german-power-consortium-to-develop-hydrogen-engines-for-off-highway.html</v>
      </c>
      <c r="C993" t="str">
        <f>IF(ISNUMBER(FIND(", vol",Articles_collection_modified!A993)), MID(Articles_collection_modified!A993, FIND(", vol", Articles_collection_modified!A993) + 5, FIND(",", Articles_collection_modified!A993, FIND(", vol", Articles_collection_modified!A993) + 5) - FIND(", vol", Articles_collection_modified!A993) - 5), MID(Articles_collection_modified!A993, FIND(",vol", Articles_collection_modified!A993) + 4, FIND(",", Articles_collection_modified!A993, FIND(",vol", Articles_collection_modified!A993) + 4) - FIND(",vol",Articles_collection_modified!A993) - 4))</f>
        <v>5</v>
      </c>
      <c r="D993" t="str">
        <f>IF(ISNUMBER(FIND(", 20", Articles_collection_modified!A993)), MID(Articles_collection_modified!A993, FIND(", 20", Articles_collection_modified!A993) + 2, FIND(",", Articles_collection_modified!A993, FIND(", 20", Articles_collection_modified!A993) + 2) - FIND(", 20", Articles_collection_modified!A993) - 2), MID(Articles_collection_modified!A993, FIND(",20", Articles_collection_modified!A993) + 1, FIND(",", Articles_collection_modified!A993, FIND(",20", Articles_collection_modified!A993) + 1) - FIND(",20", Articles_collection_modified!A993) - 1))</f>
        <v>2024-w48</v>
      </c>
      <c r="E993" t="str">
        <f t="shared" si="32"/>
        <v>2024</v>
      </c>
      <c r="F993" t="str">
        <f t="shared" si="33"/>
        <v>48</v>
      </c>
      <c r="G993" t="str" cm="1">
        <f t="array" ref="G993">_xlfn.TEXTJOIN(", ", TRUE, IF(ISNUMBER(SEARCH(Index!$A$8:$A$22, Articles_collection_modified!A993)), Index!$A$8:$A$22, ""))</f>
        <v>Mobile</v>
      </c>
      <c r="H993" t="str" cm="1">
        <f t="array" ref="H993">IFERROR(INDEX(Index!$A$8:$A$22, MATCH(TRUE, ISNUMBER(SEARCH(Index!$A$8:$A$22, Articles_collection_modified!A993)), 0)), "")</f>
        <v>Mobile</v>
      </c>
      <c r="I993" t="str" cm="1">
        <f t="array" ref="I993">IFERROR(INDEX(Index!$A$3:$A$5, MATCH(TRUE, ISNUMBER(SEARCH(Index!$A$3:$A$5, Articles_collection_modified!A993)), 0)), "")</f>
        <v>Technology</v>
      </c>
      <c r="J993" t="str" cm="1">
        <f t="array" ref="J993">IFERROR(INDEX(Index!$A$25:$A$69, MATCH(TRUE, ISNUMBER(SEARCH(Index!$A$25:$A$69, Articles_collection_modified!A993)), 0)), "")</f>
        <v>Research</v>
      </c>
      <c r="K993" t="str" cm="1">
        <f t="array" ref="K993">IFERROR(INDEX(Index!$C$3:$C$5, MATCH(TRUE, ISNUMBER(SEARCH(Index!$C$3:$C$5, Articles_collection_modified!A993)), 0)), "")</f>
        <v>H3</v>
      </c>
      <c r="L993" t="str" cm="1">
        <f t="array" ref="L993">_xlfn.TEXTJOIN(", ", TRUE, IF(ISNUMBER(SEARCH(Index!$C$8:$C$58, Articles_collection_modified!A993)), Index!$C$8:$C$58, ""))</f>
        <v>ES-2</v>
      </c>
      <c r="M993" t="str" cm="1">
        <f t="array" ref="M993">_xlfn.TEXTJOIN(", ", TRUE, IFERROR(VLOOKUP(_xlfn.TEXTSPLIT(L993, ", "), Index!$C$8:$D$58, 2, FALSE), ""))</f>
        <v>Enhanced Emission Policy</v>
      </c>
      <c r="N993" t="str" cm="1">
        <f t="array" ref="N993">_xlfn.TEXTJOIN(", ", TRUE, _xlfn.UNIQUE(_xlfn.FILTERXML("&lt;t&gt;&lt;s&gt;" &amp; SUBSTITUTE(_xlfn.TEXTJOIN(", ", TRUE, _xlfn.UNIQUE(_xlfn._xlws.FILTER(IFERROR(VLOOKUP(LEFT(_xlfn.TEXTSPLIT(L993, ", "), FIND("-", _xlfn.TEXTSPLIT(L993, ", ")) - 1), Index!$F$8:$G$13, 2, FALSE), ""), IFERROR(VLOOKUP(LEFT(_xlfn.TEXTSPLIT(L993, ", "), FIND("-", _xlfn.TEXTSPLIT(L993, ", ")) - 1), Index!$F$8:$G$13, 2, FALSE), "") &lt;&gt; ""))), ", ", "&lt;/s&gt;&lt;s&gt;") &amp; "&lt;/s&gt;&lt;/t&gt;", "//s[normalize-space()]")))</f>
        <v>Ecological Sustainability</v>
      </c>
      <c r="O993" t="str" cm="1">
        <f t="array" ref="O993">IFERROR(INDEX(Index!$C$8:$C$58, MATCH(TRUE, ISNUMBER(SEARCH(Index!$C$8:$C$58, Articles_collection_modified!A993)), 0)), "")</f>
        <v>ES-2</v>
      </c>
      <c r="P993" t="str">
        <f>IFERROR(VLOOKUP(LEFT(O993, FIND("-", O993)-1), Index!$F$8:$G$13, 2, FALSE), "Not Found")</f>
        <v>Ecological Sustainability</v>
      </c>
      <c r="Q993" t="str">
        <f>IFERROR(VLOOKUP(O993, Index!$C$8:$D$58, 2, FALSE), "Not Found")</f>
        <v>Enhanced Emission Policy</v>
      </c>
    </row>
    <row r="994" spans="1:17" x14ac:dyDescent="0.3">
      <c r="A994" t="str">
        <f>LEFT(Articles_collection_modified!A994, FIND(",", Articles_collection_modified!A994) - 1)</f>
        <v>Wheeled robot helps Hermes to unload boxes from containers - Drives&amp;Controls</v>
      </c>
      <c r="B994" t="str">
        <f>MID(Articles_collection_modified!A994, FIND(",", Articles_collection_modified!A994) + 1, FIND(",", Articles_collection_modified!A994, FIND(",", Articles_collection_modified!A994) + 1) - FIND(",", Articles_collection_modified!A994) - 1)</f>
        <v>https://drivesncontrols.com/wheeled-robot-helps-hermes-to-unload-boxes-from-containers/?utm_source=rss&amp;utm_medium=rss&amp;utm_campaign=wheeled-robot-helps-hermes-to-unload-boxes-from-containers</v>
      </c>
      <c r="C994" t="str">
        <f>IF(ISNUMBER(FIND(", vol",Articles_collection_modified!A994)), MID(Articles_collection_modified!A994, FIND(", vol", Articles_collection_modified!A994) + 5, FIND(",", Articles_collection_modified!A994, FIND(", vol", Articles_collection_modified!A994) + 5) - FIND(", vol", Articles_collection_modified!A994) - 5), MID(Articles_collection_modified!A994, FIND(",vol", Articles_collection_modified!A994) + 4, FIND(",", Articles_collection_modified!A994, FIND(",vol", Articles_collection_modified!A994) + 4) - FIND(",vol",Articles_collection_modified!A994) - 4))</f>
        <v>5</v>
      </c>
      <c r="D994" t="str">
        <f>IF(ISNUMBER(FIND(", 20", Articles_collection_modified!A994)), MID(Articles_collection_modified!A994, FIND(", 20", Articles_collection_modified!A994) + 2, FIND(",", Articles_collection_modified!A994, FIND(", 20", Articles_collection_modified!A994) + 2) - FIND(", 20", Articles_collection_modified!A994) - 2), MID(Articles_collection_modified!A994, FIND(",20", Articles_collection_modified!A994) + 1, FIND(",", Articles_collection_modified!A994, FIND(",20", Articles_collection_modified!A994) + 1) - FIND(",20", Articles_collection_modified!A994) - 1))</f>
        <v>2024-w48</v>
      </c>
      <c r="E994" t="str">
        <f t="shared" si="32"/>
        <v>2024</v>
      </c>
      <c r="F994" t="str">
        <f t="shared" si="33"/>
        <v>48</v>
      </c>
      <c r="G994" t="str" cm="1">
        <f t="array" ref="G994">_xlfn.TEXTJOIN(", ", TRUE, IF(ISNUMBER(SEARCH(Index!$A$8:$A$22, Articles_collection_modified!A994)), Index!$A$8:$A$22, ""))</f>
        <v>Industrial mfg, Robotics</v>
      </c>
      <c r="H994" t="str" cm="1">
        <f t="array" ref="H994">IFERROR(INDEX(Index!$A$8:$A$22, MATCH(TRUE, ISNUMBER(SEARCH(Index!$A$8:$A$22, Articles_collection_modified!A994)), 0)), "")</f>
        <v>Industrial mfg</v>
      </c>
      <c r="I994" t="str" cm="1">
        <f t="array" ref="I994">IFERROR(INDEX(Index!$A$3:$A$5, MATCH(TRUE, ISNUMBER(SEARCH(Index!$A$3:$A$5, Articles_collection_modified!A994)), 0)), "")</f>
        <v>SEEP</v>
      </c>
      <c r="J994" t="str" cm="1">
        <f t="array" ref="J994">IFERROR(INDEX(Index!$A$25:$A$69, MATCH(TRUE, ISNUMBER(SEARCH(Index!$A$25:$A$69, Articles_collection_modified!A994)), 0)), "")</f>
        <v>market development</v>
      </c>
      <c r="K994" t="str" cm="1">
        <f t="array" ref="K994">IFERROR(INDEX(Index!$C$3:$C$5, MATCH(TRUE, ISNUMBER(SEARCH(Index!$C$3:$C$5, Articles_collection_modified!A994)), 0)), "")</f>
        <v>H1</v>
      </c>
      <c r="L994" t="str" cm="1">
        <f t="array" ref="L994">_xlfn.TEXTJOIN(", ", TRUE, IF(ISNUMBER(SEARCH(Index!$C$8:$C$58, Articles_collection_modified!A994)), Index!$C$8:$C$58, ""))</f>
        <v>HA-4, IPr-2</v>
      </c>
      <c r="M994" t="str" cm="1">
        <f t="array" ref="M994">_xlfn.TEXTJOIN(", ", TRUE, IFERROR(VLOOKUP(_xlfn.TEXTSPLIT(L994, ", "), Index!$C$8:$D$58, 2, FALSE), ""))</f>
        <v>Autonomous Material Handling, Advanced Robotics</v>
      </c>
      <c r="N994" t="str" cm="1">
        <f t="array" ref="N994">_xlfn.TEXTJOIN(", ", TRUE, _xlfn.UNIQUE(_xlfn.FILTERXML("&lt;t&gt;&lt;s&gt;" &amp; SUBSTITUTE(_xlfn.TEXTJOIN(", ", TRUE, _xlfn.UNIQUE(_xlfn._xlws.FILTER(IFERROR(VLOOKUP(LEFT(_xlfn.TEXTSPLIT(L994, ", "), FIND("-", _xlfn.TEXTSPLIT(L994, ", ")) - 1), Index!$F$8:$G$13, 2, FALSE), ""), IFERROR(VLOOKUP(LEFT(_xlfn.TEXTSPLIT(L994, ", "), FIND("-", _xlfn.TEXTSPLIT(L994, ", ")) - 1), Index!$F$8:$G$13, 2, FALSE), "") &lt;&gt; ""))), ", ", "&lt;/s&gt;&lt;s&gt;") &amp; "&lt;/s&gt;&lt;/t&gt;", "//s[normalize-space()]")))</f>
        <v>Hydraulic Applications Ecosystem, Intelligent Production</v>
      </c>
      <c r="O994" t="str" cm="1">
        <f t="array" ref="O994">IFERROR(INDEX(Index!$C$8:$C$58, MATCH(TRUE, ISNUMBER(SEARCH(Index!$C$8:$C$58, Articles_collection_modified!A994)), 0)), "")</f>
        <v>HA-4</v>
      </c>
      <c r="P994" t="str">
        <f>IFERROR(VLOOKUP(LEFT(O994, FIND("-", O994)-1), Index!$F$8:$G$13, 2, FALSE), "Not Found")</f>
        <v>Hydraulic Applications Ecosystem</v>
      </c>
      <c r="Q994" t="str">
        <f>IFERROR(VLOOKUP(O994, Index!$C$8:$D$58, 2, FALSE), "Not Found")</f>
        <v>Autonomous Material Handling</v>
      </c>
    </row>
    <row r="995" spans="1:17" x14ac:dyDescent="0.3">
      <c r="A995" t="str">
        <f>LEFT(Articles_collection_modified!A995, FIND(",", Articles_collection_modified!A995) - 1)</f>
        <v>Rocket Lab nails two missions within 24 hours â€” one in each hemisphere | TechCrunch</v>
      </c>
      <c r="B995" t="str">
        <f>MID(Articles_collection_modified!A995, FIND(",", Articles_collection_modified!A995) + 1, FIND(",", Articles_collection_modified!A995, FIND(",", Articles_collection_modified!A995) + 1) - FIND(",", Articles_collection_modified!A995) - 1)</f>
        <v>https://techcrunch.com/2024/11/25/rocket-lab-nails-two-missions-within-24-hours-one-in-each-hemisphere/</v>
      </c>
      <c r="C995" t="str">
        <f>IF(ISNUMBER(FIND(", vol",Articles_collection_modified!A995)), MID(Articles_collection_modified!A995, FIND(", vol", Articles_collection_modified!A995) + 5, FIND(",", Articles_collection_modified!A995, FIND(", vol", Articles_collection_modified!A995) + 5) - FIND(", vol", Articles_collection_modified!A995) - 5), MID(Articles_collection_modified!A995, FIND(",vol", Articles_collection_modified!A995) + 4, FIND(",", Articles_collection_modified!A995, FIND(",vol", Articles_collection_modified!A995) + 4) - FIND(",vol",Articles_collection_modified!A995) - 4))</f>
        <v>5</v>
      </c>
      <c r="D995" t="str">
        <f>IF(ISNUMBER(FIND(", 20", Articles_collection_modified!A995)), MID(Articles_collection_modified!A995, FIND(", 20", Articles_collection_modified!A995) + 2, FIND(",", Articles_collection_modified!A995, FIND(", 20", Articles_collection_modified!A995) + 2) - FIND(", 20", Articles_collection_modified!A995) - 2), MID(Articles_collection_modified!A995, FIND(",20", Articles_collection_modified!A995) + 1, FIND(",", Articles_collection_modified!A995, FIND(",20", Articles_collection_modified!A995) + 1) - FIND(",20", Articles_collection_modified!A995) - 1))</f>
        <v>2024-w48</v>
      </c>
      <c r="E995" t="str">
        <f t="shared" si="32"/>
        <v>2024</v>
      </c>
      <c r="F995" t="str">
        <f t="shared" si="33"/>
        <v>48</v>
      </c>
      <c r="G995" t="str" cm="1">
        <f t="array" ref="G995">_xlfn.TEXTJOIN(", ", TRUE, IF(ISNUMBER(SEARCH(Index!$A$8:$A$22, Articles_collection_modified!A995)), Index!$A$8:$A$22, ""))</f>
        <v>aviation &amp; space</v>
      </c>
      <c r="H995" t="str" cm="1">
        <f t="array" ref="H995">IFERROR(INDEX(Index!$A$8:$A$22, MATCH(TRUE, ISNUMBER(SEARCH(Index!$A$8:$A$22, Articles_collection_modified!A995)), 0)), "")</f>
        <v>aviation &amp; space</v>
      </c>
      <c r="I995" t="str" cm="1">
        <f t="array" ref="I995">IFERROR(INDEX(Index!$A$3:$A$5, MATCH(TRUE, ISNUMBER(SEARCH(Index!$A$3:$A$5, Articles_collection_modified!A995)), 0)), "")</f>
        <v>SEEP</v>
      </c>
      <c r="J995" t="str" cm="1">
        <f t="array" ref="J995">IFERROR(INDEX(Index!$A$25:$A$69, MATCH(TRUE, ISNUMBER(SEARCH(Index!$A$25:$A$69, Articles_collection_modified!A995)), 0)), "")</f>
        <v>market development</v>
      </c>
      <c r="K995" t="str" cm="1">
        <f t="array" ref="K995">IFERROR(INDEX(Index!$C$3:$C$5, MATCH(TRUE, ISNUMBER(SEARCH(Index!$C$3:$C$5, Articles_collection_modified!A995)), 0)), "")</f>
        <v>H2</v>
      </c>
      <c r="L995" t="str" cm="1">
        <f t="array" ref="L995">_xlfn.TEXTJOIN(", ", TRUE, IF(ISNUMBER(SEARCH(Index!$C$8:$C$58, Articles_collection_modified!A995)), Index!$C$8:$C$58, ""))</f>
        <v>NB-1, NB-10</v>
      </c>
      <c r="M995" t="str" cm="1">
        <f t="array" ref="M995">_xlfn.TEXTJOIN(", ", TRUE, IFERROR(VLOOKUP(_xlfn.TEXTSPLIT(L995, ", "), Index!$C$8:$D$58, 2, FALSE), ""))</f>
        <v>Digital Platforms &amp; Marketplaces, Air &amp; Space</v>
      </c>
      <c r="N995" t="str" cm="1">
        <f t="array" ref="N995">_xlfn.TEXTJOIN(", ", TRUE, _xlfn.UNIQUE(_xlfn.FILTERXML("&lt;t&gt;&lt;s&gt;" &amp; SUBSTITUTE(_xlfn.TEXTJOIN(", ", TRUE, _xlfn.UNIQUE(_xlfn._xlws.FILTER(IFERROR(VLOOKUP(LEFT(_xlfn.TEXTSPLIT(L995, ", "), FIND("-", _xlfn.TEXTSPLIT(L995, ", ")) - 1), Index!$F$8:$G$13, 2, FALSE), ""), IFERROR(VLOOKUP(LEFT(_xlfn.TEXTSPLIT(L995, ", "), FIND("-", _xlfn.TEXTSPLIT(L995, ", ")) - 1), Index!$F$8:$G$13, 2, FALSE), "") &lt;&gt; ""))), ", ", "&lt;/s&gt;&lt;s&gt;") &amp; "&lt;/s&gt;&lt;/t&gt;", "//s[normalize-space()]")))</f>
        <v>New Business</v>
      </c>
      <c r="O995" t="str" cm="1">
        <f t="array" ref="O995">IFERROR(INDEX(Index!$C$8:$C$58, MATCH(TRUE, ISNUMBER(SEARCH(Index!$C$8:$C$58, Articles_collection_modified!A995)), 0)), "")</f>
        <v>NB-1</v>
      </c>
      <c r="P995" t="str">
        <f>IFERROR(VLOOKUP(LEFT(O995, FIND("-", O995)-1), Index!$F$8:$G$13, 2, FALSE), "Not Found")</f>
        <v>New Business</v>
      </c>
      <c r="Q995" t="str">
        <f>IFERROR(VLOOKUP(O995, Index!$C$8:$D$58, 2, FALSE), "Not Found")</f>
        <v>Digital Platforms &amp; Marketplaces</v>
      </c>
    </row>
    <row r="996" spans="1:17" x14ac:dyDescent="0.3">
      <c r="A996" t="str">
        <f>LEFT(Articles_collection_modified!A996, FIND(",", Articles_collection_modified!A996) - 1)</f>
        <v>CRP Technology Introduces Vapor Smoothing to Boost Surface Quality and Performance of Windform Materials | ManufacturingTomorrow</v>
      </c>
      <c r="B996" t="str">
        <f>MID(Articles_collection_modified!A996, FIND(",", Articles_collection_modified!A996) + 1, FIND(",", Articles_collection_modified!A996, FIND(",", Articles_collection_modified!A996) + 1) - FIND(",", Articles_collection_modified!A996) - 1)</f>
        <v>https://www.manufacturingtomorrow.com/news/2024/11/25/crp-technology-introduces-vapor-smoothing-to-boost-surface-quality-and-performance-of-windform-materials/23877</v>
      </c>
      <c r="C996" t="str">
        <f>IF(ISNUMBER(FIND(", vol",Articles_collection_modified!A996)), MID(Articles_collection_modified!A996, FIND(", vol", Articles_collection_modified!A996) + 5, FIND(",", Articles_collection_modified!A996, FIND(", vol", Articles_collection_modified!A996) + 5) - FIND(", vol", Articles_collection_modified!A996) - 5), MID(Articles_collection_modified!A996, FIND(",vol", Articles_collection_modified!A996) + 4, FIND(",", Articles_collection_modified!A996, FIND(",vol", Articles_collection_modified!A996) + 4) - FIND(",vol",Articles_collection_modified!A996) - 4))</f>
        <v>5</v>
      </c>
      <c r="D996" t="str">
        <f>IF(ISNUMBER(FIND(", 20", Articles_collection_modified!A996)), MID(Articles_collection_modified!A996, FIND(", 20", Articles_collection_modified!A996) + 2, FIND(",", Articles_collection_modified!A996, FIND(", 20", Articles_collection_modified!A996) + 2) - FIND(", 20", Articles_collection_modified!A996) - 2), MID(Articles_collection_modified!A996, FIND(",20", Articles_collection_modified!A996) + 1, FIND(",", Articles_collection_modified!A996, FIND(",20", Articles_collection_modified!A996) + 1) - FIND(",20", Articles_collection_modified!A996) - 1))</f>
        <v>2024-w48</v>
      </c>
      <c r="E996" t="str">
        <f t="shared" si="32"/>
        <v>2024</v>
      </c>
      <c r="F996" t="str">
        <f t="shared" si="33"/>
        <v>48</v>
      </c>
      <c r="G996" t="str" cm="1">
        <f t="array" ref="G996">_xlfn.TEXTJOIN(", ", TRUE, IF(ISNUMBER(SEARCH(Index!$A$8:$A$22, Articles_collection_modified!A996)), Index!$A$8:$A$22, ""))</f>
        <v>3dp</v>
      </c>
      <c r="H996" t="str" cm="1">
        <f t="array" ref="H996">IFERROR(INDEX(Index!$A$8:$A$22, MATCH(TRUE, ISNUMBER(SEARCH(Index!$A$8:$A$22, Articles_collection_modified!A996)), 0)), "")</f>
        <v>3dp</v>
      </c>
      <c r="I996" t="str" cm="1">
        <f t="array" ref="I996">IFERROR(INDEX(Index!$A$3:$A$5, MATCH(TRUE, ISNUMBER(SEARCH(Index!$A$3:$A$5, Articles_collection_modified!A996)), 0)), "")</f>
        <v>Technology</v>
      </c>
      <c r="J996" t="str" cm="1">
        <f t="array" ref="J996">IFERROR(INDEX(Index!$A$25:$A$69, MATCH(TRUE, ISNUMBER(SEARCH(Index!$A$25:$A$69, Articles_collection_modified!A996)), 0)), "")</f>
        <v>Manufacturing</v>
      </c>
      <c r="K996" t="str" cm="1">
        <f t="array" ref="K996">IFERROR(INDEX(Index!$C$3:$C$5, MATCH(TRUE, ISNUMBER(SEARCH(Index!$C$3:$C$5, Articles_collection_modified!A996)), 0)), "")</f>
        <v>H2</v>
      </c>
      <c r="L996" t="str" cm="1">
        <f t="array" ref="L996">_xlfn.TEXTJOIN(", ", TRUE, IF(ISNUMBER(SEARCH(Index!$C$8:$C$58, Articles_collection_modified!A996)), Index!$C$8:$C$58, ""))</f>
        <v>IPr-7</v>
      </c>
      <c r="M996" t="str" cm="1">
        <f t="array" ref="M996">_xlfn.TEXTJOIN(", ", TRUE, IFERROR(VLOOKUP(_xlfn.TEXTSPLIT(L996, ", "), Index!$C$8:$D$58, 2, FALSE), ""))</f>
        <v>Additive Manufacturing Technologies</v>
      </c>
      <c r="N996" t="str" cm="1">
        <f t="array" ref="N996">_xlfn.TEXTJOIN(", ", TRUE, _xlfn.UNIQUE(_xlfn.FILTERXML("&lt;t&gt;&lt;s&gt;" &amp; SUBSTITUTE(_xlfn.TEXTJOIN(", ", TRUE, _xlfn.UNIQUE(_xlfn._xlws.FILTER(IFERROR(VLOOKUP(LEFT(_xlfn.TEXTSPLIT(L996, ", "), FIND("-", _xlfn.TEXTSPLIT(L996, ", ")) - 1), Index!$F$8:$G$13, 2, FALSE), ""), IFERROR(VLOOKUP(LEFT(_xlfn.TEXTSPLIT(L996, ", "), FIND("-", _xlfn.TEXTSPLIT(L996, ", ")) - 1), Index!$F$8:$G$13, 2, FALSE), "") &lt;&gt; ""))), ", ", "&lt;/s&gt;&lt;s&gt;") &amp; "&lt;/s&gt;&lt;/t&gt;", "//s[normalize-space()]")))</f>
        <v>Intelligent Production</v>
      </c>
      <c r="O996" t="str" cm="1">
        <f t="array" ref="O996">IFERROR(INDEX(Index!$C$8:$C$58, MATCH(TRUE, ISNUMBER(SEARCH(Index!$C$8:$C$58, Articles_collection_modified!A996)), 0)), "")</f>
        <v>IPr-7</v>
      </c>
      <c r="P996" t="str">
        <f>IFERROR(VLOOKUP(LEFT(O996, FIND("-", O996)-1), Index!$F$8:$G$13, 2, FALSE), "Not Found")</f>
        <v>Intelligent Production</v>
      </c>
      <c r="Q996" t="str">
        <f>IFERROR(VLOOKUP(O996, Index!$C$8:$D$58, 2, FALSE), "Not Found")</f>
        <v>Additive Manufacturing Technologies</v>
      </c>
    </row>
    <row r="997" spans="1:17" x14ac:dyDescent="0.3">
      <c r="A997" t="str">
        <f>LEFT(Articles_collection_modified!A997, FIND(",", Articles_collection_modified!A997) - 1)</f>
        <v>Topping-Out ceremony for MANâ€™s new battery production facility in Nuremberg - electrive.com</v>
      </c>
      <c r="B997" t="str">
        <f>MID(Articles_collection_modified!A997, FIND(",", Articles_collection_modified!A997) + 1, FIND(",", Articles_collection_modified!A997, FIND(",", Articles_collection_modified!A997) + 1) - FIND(",", Articles_collection_modified!A997) - 1)</f>
        <v>https://www.electrive.com/2024/11/25/topping-out-ceremony-for-mans-new-battery-production-facility-in-nuremberg/</v>
      </c>
      <c r="C997" t="str">
        <f>IF(ISNUMBER(FIND(", vol",Articles_collection_modified!A997)), MID(Articles_collection_modified!A997, FIND(", vol", Articles_collection_modified!A997) + 5, FIND(",", Articles_collection_modified!A997, FIND(", vol", Articles_collection_modified!A997) + 5) - FIND(", vol", Articles_collection_modified!A997) - 5), MID(Articles_collection_modified!A997, FIND(",vol", Articles_collection_modified!A997) + 4, FIND(",", Articles_collection_modified!A997, FIND(",vol", Articles_collection_modified!A997) + 4) - FIND(",vol",Articles_collection_modified!A997) - 4))</f>
        <v>5</v>
      </c>
      <c r="D997" t="str">
        <f>IF(ISNUMBER(FIND(", 20", Articles_collection_modified!A997)), MID(Articles_collection_modified!A997, FIND(", 20", Articles_collection_modified!A997) + 2, FIND(",", Articles_collection_modified!A997, FIND(", 20", Articles_collection_modified!A997) + 2) - FIND(", 20", Articles_collection_modified!A997) - 2), MID(Articles_collection_modified!A997, FIND(",20", Articles_collection_modified!A997) + 1, FIND(",", Articles_collection_modified!A997, FIND(",20", Articles_collection_modified!A997) + 1) - FIND(",20", Articles_collection_modified!A997) - 1))</f>
        <v>2024-w48</v>
      </c>
      <c r="E997" t="str">
        <f t="shared" si="32"/>
        <v>2024</v>
      </c>
      <c r="F997" t="str">
        <f t="shared" si="33"/>
        <v>48</v>
      </c>
      <c r="G997" t="str" cm="1">
        <f t="array" ref="G997">_xlfn.TEXTJOIN(", ", TRUE, IF(ISNUMBER(SEARCH(Index!$A$8:$A$22, Articles_collection_modified!A997)), Index!$A$8:$A$22, ""))</f>
        <v>Battery</v>
      </c>
      <c r="H997" t="str" cm="1">
        <f t="array" ref="H997">IFERROR(INDEX(Index!$A$8:$A$22, MATCH(TRUE, ISNUMBER(SEARCH(Index!$A$8:$A$22, Articles_collection_modified!A997)), 0)), "")</f>
        <v>Battery</v>
      </c>
      <c r="I997" t="str" cm="1">
        <f t="array" ref="I997">IFERROR(INDEX(Index!$A$3:$A$5, MATCH(TRUE, ISNUMBER(SEARCH(Index!$A$3:$A$5, Articles_collection_modified!A997)), 0)), "")</f>
        <v>SEEP</v>
      </c>
      <c r="J997" t="str" cm="1">
        <f t="array" ref="J997">IFERROR(INDEX(Index!$A$25:$A$69, MATCH(TRUE, ISNUMBER(SEARCH(Index!$A$25:$A$69, Articles_collection_modified!A997)), 0)), "")</f>
        <v>market development</v>
      </c>
      <c r="K997" t="str" cm="1">
        <f t="array" ref="K997">IFERROR(INDEX(Index!$C$3:$C$5, MATCH(TRUE, ISNUMBER(SEARCH(Index!$C$3:$C$5, Articles_collection_modified!A997)), 0)), "")</f>
        <v>H1</v>
      </c>
      <c r="L997" t="str" cm="1">
        <f t="array" ref="L997">_xlfn.TEXTJOIN(", ", TRUE, IF(ISNUMBER(SEARCH(Index!$C$8:$C$58, Articles_collection_modified!A997)), Index!$C$8:$C$58, ""))</f>
        <v>ES-2</v>
      </c>
      <c r="M997" t="str" cm="1">
        <f t="array" ref="M997">_xlfn.TEXTJOIN(", ", TRUE, IFERROR(VLOOKUP(_xlfn.TEXTSPLIT(L997, ", "), Index!$C$8:$D$58, 2, FALSE), ""))</f>
        <v>Enhanced Emission Policy</v>
      </c>
      <c r="N997" t="str" cm="1">
        <f t="array" ref="N997">_xlfn.TEXTJOIN(", ", TRUE, _xlfn.UNIQUE(_xlfn.FILTERXML("&lt;t&gt;&lt;s&gt;" &amp; SUBSTITUTE(_xlfn.TEXTJOIN(", ", TRUE, _xlfn.UNIQUE(_xlfn._xlws.FILTER(IFERROR(VLOOKUP(LEFT(_xlfn.TEXTSPLIT(L997, ", "), FIND("-", _xlfn.TEXTSPLIT(L997, ", ")) - 1), Index!$F$8:$G$13, 2, FALSE), ""), IFERROR(VLOOKUP(LEFT(_xlfn.TEXTSPLIT(L997, ", "), FIND("-", _xlfn.TEXTSPLIT(L997, ", ")) - 1), Index!$F$8:$G$13, 2, FALSE), "") &lt;&gt; ""))), ", ", "&lt;/s&gt;&lt;s&gt;") &amp; "&lt;/s&gt;&lt;/t&gt;", "//s[normalize-space()]")))</f>
        <v>Ecological Sustainability</v>
      </c>
      <c r="O997" t="str" cm="1">
        <f t="array" ref="O997">IFERROR(INDEX(Index!$C$8:$C$58, MATCH(TRUE, ISNUMBER(SEARCH(Index!$C$8:$C$58, Articles_collection_modified!A997)), 0)), "")</f>
        <v>ES-2</v>
      </c>
      <c r="P997" t="str">
        <f>IFERROR(VLOOKUP(LEFT(O997, FIND("-", O997)-1), Index!$F$8:$G$13, 2, FALSE), "Not Found")</f>
        <v>Ecological Sustainability</v>
      </c>
      <c r="Q997" t="str">
        <f>IFERROR(VLOOKUP(O997, Index!$C$8:$D$58, 2, FALSE), "Not Found")</f>
        <v>Enhanced Emission Policy</v>
      </c>
    </row>
    <row r="998" spans="1:17" x14ac:dyDescent="0.3">
      <c r="A998" t="str">
        <f>LEFT(Articles_collection_modified!A998, FIND(",", Articles_collection_modified!A998) - 1)</f>
        <v>Renault Trucks announces electric truck with 600 km range - electrive.com</v>
      </c>
      <c r="B998" t="str">
        <f>MID(Articles_collection_modified!A998, FIND(",", Articles_collection_modified!A998) + 1, FIND(",", Articles_collection_modified!A998, FIND(",", Articles_collection_modified!A998) + 1) - FIND(",", Articles_collection_modified!A998) - 1)</f>
        <v>https://www.electrive.com/2024/11/25/renault-trucks-prepares-e-truck-with-600-km-range/</v>
      </c>
      <c r="C998" t="str">
        <f>IF(ISNUMBER(FIND(", vol",Articles_collection_modified!A998)), MID(Articles_collection_modified!A998, FIND(", vol", Articles_collection_modified!A998) + 5, FIND(",", Articles_collection_modified!A998, FIND(", vol", Articles_collection_modified!A998) + 5) - FIND(", vol", Articles_collection_modified!A998) - 5), MID(Articles_collection_modified!A998, FIND(",vol", Articles_collection_modified!A998) + 4, FIND(",", Articles_collection_modified!A998, FIND(",vol", Articles_collection_modified!A998) + 4) - FIND(",vol",Articles_collection_modified!A998) - 4))</f>
        <v>5</v>
      </c>
      <c r="D998" t="str">
        <f>IF(ISNUMBER(FIND(", 20", Articles_collection_modified!A998)), MID(Articles_collection_modified!A998, FIND(", 20", Articles_collection_modified!A998) + 2, FIND(",", Articles_collection_modified!A998, FIND(", 20", Articles_collection_modified!A998) + 2) - FIND(", 20", Articles_collection_modified!A998) - 2), MID(Articles_collection_modified!A998, FIND(",20", Articles_collection_modified!A998) + 1, FIND(",", Articles_collection_modified!A998, FIND(",20", Articles_collection_modified!A998) + 1) - FIND(",20", Articles_collection_modified!A998) - 1))</f>
        <v>2024-w48</v>
      </c>
      <c r="E998" t="str">
        <f t="shared" si="32"/>
        <v>2024</v>
      </c>
      <c r="F998" t="str">
        <f t="shared" si="33"/>
        <v>48</v>
      </c>
      <c r="G998" t="str" cm="1">
        <f t="array" ref="G998">_xlfn.TEXTJOIN(", ", TRUE, IF(ISNUMBER(SEARCH(Index!$A$8:$A$22, Articles_collection_modified!A998)), Index!$A$8:$A$22, ""))</f>
        <v>Electrification, Mobile</v>
      </c>
      <c r="H998" t="str" cm="1">
        <f t="array" ref="H998">IFERROR(INDEX(Index!$A$8:$A$22, MATCH(TRUE, ISNUMBER(SEARCH(Index!$A$8:$A$22, Articles_collection_modified!A998)), 0)), "")</f>
        <v>Electrification</v>
      </c>
      <c r="I998" t="str" cm="1">
        <f t="array" ref="I998">IFERROR(INDEX(Index!$A$3:$A$5, MATCH(TRUE, ISNUMBER(SEARCH(Index!$A$3:$A$5, Articles_collection_modified!A998)), 0)), "")</f>
        <v>product release</v>
      </c>
      <c r="J998" t="str" cm="1">
        <f t="array" ref="J998">IFERROR(INDEX(Index!$A$25:$A$69, MATCH(TRUE, ISNUMBER(SEARCH(Index!$A$25:$A$69, Articles_collection_modified!A998)), 0)), "")</f>
        <v>System</v>
      </c>
      <c r="K998" t="str" cm="1">
        <f t="array" ref="K998">IFERROR(INDEX(Index!$C$3:$C$5, MATCH(TRUE, ISNUMBER(SEARCH(Index!$C$3:$C$5, Articles_collection_modified!A998)), 0)), "")</f>
        <v>H2</v>
      </c>
      <c r="L998" t="str" cm="1">
        <f t="array" ref="L998">_xlfn.TEXTJOIN(", ", TRUE, IF(ISNUMBER(SEARCH(Index!$C$8:$C$58, Articles_collection_modified!A998)), Index!$C$8:$C$58, ""))</f>
        <v>ES-1, ES-2</v>
      </c>
      <c r="M998" t="str" cm="1">
        <f t="array" ref="M998">_xlfn.TEXTJOIN(", ", TRUE, IFERROR(VLOOKUP(_xlfn.TEXTSPLIT(L998, ", "), Index!$C$8:$D$58, 2, FALSE), ""))</f>
        <v>Green Cities, Enhanced Emission Policy</v>
      </c>
      <c r="N998" t="str" cm="1">
        <f t="array" ref="N998">_xlfn.TEXTJOIN(", ", TRUE, _xlfn.UNIQUE(_xlfn.FILTERXML("&lt;t&gt;&lt;s&gt;" &amp; SUBSTITUTE(_xlfn.TEXTJOIN(", ", TRUE, _xlfn.UNIQUE(_xlfn._xlws.FILTER(IFERROR(VLOOKUP(LEFT(_xlfn.TEXTSPLIT(L998, ", "), FIND("-", _xlfn.TEXTSPLIT(L998, ", ")) - 1), Index!$F$8:$G$13, 2, FALSE), ""), IFERROR(VLOOKUP(LEFT(_xlfn.TEXTSPLIT(L998, ", "), FIND("-", _xlfn.TEXTSPLIT(L998, ", ")) - 1), Index!$F$8:$G$13, 2, FALSE), "") &lt;&gt; ""))), ", ", "&lt;/s&gt;&lt;s&gt;") &amp; "&lt;/s&gt;&lt;/t&gt;", "//s[normalize-space()]")))</f>
        <v>Ecological Sustainability</v>
      </c>
      <c r="O998" t="str" cm="1">
        <f t="array" ref="O998">IFERROR(INDEX(Index!$C$8:$C$58, MATCH(TRUE, ISNUMBER(SEARCH(Index!$C$8:$C$58, Articles_collection_modified!A998)), 0)), "")</f>
        <v>ES-1</v>
      </c>
      <c r="P998" t="str">
        <f>IFERROR(VLOOKUP(LEFT(O998, FIND("-", O998)-1), Index!$F$8:$G$13, 2, FALSE), "Not Found")</f>
        <v>Ecological Sustainability</v>
      </c>
      <c r="Q998" t="str">
        <f>IFERROR(VLOOKUP(O998, Index!$C$8:$D$58, 2, FALSE), "Not Found")</f>
        <v>Green Cities</v>
      </c>
    </row>
    <row r="999" spans="1:17" x14ac:dyDescent="0.3">
      <c r="A999" t="str">
        <f>LEFT(Articles_collection_modified!A999, FIND(",", Articles_collection_modified!A999) - 1)</f>
        <v>Leica Geosystems Develon Expand 3D Machine Control Options : CEG</v>
      </c>
      <c r="B999" t="str">
        <f>MID(Articles_collection_modified!A999, FIND(",", Articles_collection_modified!A999) + 1, FIND(",", Articles_collection_modified!A999, FIND(",", Articles_collection_modified!A999) + 1) - FIND(",", Articles_collection_modified!A999) - 1)</f>
        <v>https://www.constructionequipmentguide.com/leica-geosystems-develon-expand-3d-machine-control-options-for-dd100-dd130-dozers/66589</v>
      </c>
      <c r="C999" t="str">
        <f>IF(ISNUMBER(FIND(", vol",Articles_collection_modified!A999)), MID(Articles_collection_modified!A999, FIND(", vol", Articles_collection_modified!A999) + 5, FIND(",", Articles_collection_modified!A999, FIND(", vol", Articles_collection_modified!A999) + 5) - FIND(", vol", Articles_collection_modified!A999) - 5), MID(Articles_collection_modified!A999, FIND(",vol", Articles_collection_modified!A999) + 4, FIND(",", Articles_collection_modified!A999, FIND(",vol", Articles_collection_modified!A999) + 4) - FIND(",vol",Articles_collection_modified!A999) - 4))</f>
        <v>5</v>
      </c>
      <c r="D999" t="str">
        <f>IF(ISNUMBER(FIND(", 20", Articles_collection_modified!A999)), MID(Articles_collection_modified!A999, FIND(", 20", Articles_collection_modified!A999) + 2, FIND(",", Articles_collection_modified!A999, FIND(", 20", Articles_collection_modified!A999) + 2) - FIND(", 20", Articles_collection_modified!A999) - 2), MID(Articles_collection_modified!A999, FIND(",20", Articles_collection_modified!A999) + 1, FIND(",", Articles_collection_modified!A999, FIND(",20", Articles_collection_modified!A999) + 1) - FIND(",20", Articles_collection_modified!A999) - 1))</f>
        <v>2024-w48</v>
      </c>
      <c r="E999" t="str">
        <f t="shared" si="32"/>
        <v>2024</v>
      </c>
      <c r="F999" t="str">
        <f t="shared" si="33"/>
        <v>48</v>
      </c>
      <c r="G999" t="str" cm="1">
        <f t="array" ref="G999">_xlfn.TEXTJOIN(", ", TRUE, IF(ISNUMBER(SEARCH(Index!$A$8:$A$22, Articles_collection_modified!A999)), Index!$A$8:$A$22, ""))</f>
        <v>Mobile</v>
      </c>
      <c r="H999" t="str" cm="1">
        <f t="array" ref="H999">IFERROR(INDEX(Index!$A$8:$A$22, MATCH(TRUE, ISNUMBER(SEARCH(Index!$A$8:$A$22, Articles_collection_modified!A999)), 0)), "")</f>
        <v>Mobile</v>
      </c>
      <c r="I999" t="str" cm="1">
        <f t="array" ref="I999">IFERROR(INDEX(Index!$A$3:$A$5, MATCH(TRUE, ISNUMBER(SEARCH(Index!$A$3:$A$5, Articles_collection_modified!A999)), 0)), "")</f>
        <v>product release</v>
      </c>
      <c r="J999" t="str" cm="1">
        <f t="array" ref="J999">IFERROR(INDEX(Index!$A$25:$A$69, MATCH(TRUE, ISNUMBER(SEARCH(Index!$A$25:$A$69, Articles_collection_modified!A999)), 0)), "")</f>
        <v>System</v>
      </c>
      <c r="K999" t="str" cm="1">
        <f t="array" ref="K999">IFERROR(INDEX(Index!$C$3:$C$5, MATCH(TRUE, ISNUMBER(SEARCH(Index!$C$3:$C$5, Articles_collection_modified!A999)), 0)), "")</f>
        <v>H1</v>
      </c>
      <c r="L999" t="str" cm="1">
        <f t="array" ref="L999">_xlfn.TEXTJOIN(", ", TRUE, IF(ISNUMBER(SEARCH(Index!$C$8:$C$58, Articles_collection_modified!A999)), Index!$C$8:$C$58, ""))</f>
        <v>HA-1</v>
      </c>
      <c r="M999" t="str" cm="1">
        <f t="array" ref="M999">_xlfn.TEXTJOIN(", ", TRUE, IFERROR(VLOOKUP(_xlfn.TEXTSPLIT(L999, ", "), Index!$C$8:$D$58, 2, FALSE), ""))</f>
        <v>Green &amp; Connected Construction site</v>
      </c>
      <c r="N999" t="str" cm="1">
        <f t="array" ref="N999">_xlfn.TEXTJOIN(", ", TRUE, _xlfn.UNIQUE(_xlfn.FILTERXML("&lt;t&gt;&lt;s&gt;" &amp; SUBSTITUTE(_xlfn.TEXTJOIN(", ", TRUE, _xlfn.UNIQUE(_xlfn._xlws.FILTER(IFERROR(VLOOKUP(LEFT(_xlfn.TEXTSPLIT(L999, ", "), FIND("-", _xlfn.TEXTSPLIT(L999, ", ")) - 1), Index!$F$8:$G$13, 2, FALSE), ""), IFERROR(VLOOKUP(LEFT(_xlfn.TEXTSPLIT(L999, ", "), FIND("-", _xlfn.TEXTSPLIT(L999, ", ")) - 1), Index!$F$8:$G$13, 2, FALSE), "") &lt;&gt; ""))), ", ", "&lt;/s&gt;&lt;s&gt;") &amp; "&lt;/s&gt;&lt;/t&gt;", "//s[normalize-space()]")))</f>
        <v>Hydraulic Applications Ecosystem</v>
      </c>
      <c r="O999" t="str" cm="1">
        <f t="array" ref="O999">IFERROR(INDEX(Index!$C$8:$C$58, MATCH(TRUE, ISNUMBER(SEARCH(Index!$C$8:$C$58, Articles_collection_modified!A999)), 0)), "")</f>
        <v>HA-1</v>
      </c>
      <c r="P999" t="str">
        <f>IFERROR(VLOOKUP(LEFT(O999, FIND("-", O999)-1), Index!$F$8:$G$13, 2, FALSE), "Not Found")</f>
        <v>Hydraulic Applications Ecosystem</v>
      </c>
      <c r="Q999" t="str">
        <f>IFERROR(VLOOKUP(O999, Index!$C$8:$D$58, 2, FALSE), "Not Found")</f>
        <v>Green &amp; Connected Construction site</v>
      </c>
    </row>
    <row r="1000" spans="1:17" x14ac:dyDescent="0.3">
      <c r="A1000" t="str">
        <f>LEFT(Articles_collection_modified!A1000, FIND(",", Articles_collection_modified!A1000) - 1)</f>
        <v>BMW Regensburg plant opts for hydrogen intralogistics vehicles - electrive.com</v>
      </c>
      <c r="B1000" t="str">
        <f>MID(Articles_collection_modified!A1000, FIND(",", Articles_collection_modified!A1000) + 1, FIND(",", Articles_collection_modified!A1000, FIND(",", Articles_collection_modified!A1000) + 1) - FIND(",", Articles_collection_modified!A1000) - 1)</f>
        <v>https://www.electrive.com/2024/11/25/bmw-regensburg-plant-opts-for-hydrogen-intralogistics-vehicles/</v>
      </c>
      <c r="C1000" t="str">
        <f>IF(ISNUMBER(FIND(", vol",Articles_collection_modified!A1000)), MID(Articles_collection_modified!A1000, FIND(", vol", Articles_collection_modified!A1000) + 5, FIND(",", Articles_collection_modified!A1000, FIND(", vol", Articles_collection_modified!A1000) + 5) - FIND(", vol", Articles_collection_modified!A1000) - 5), MID(Articles_collection_modified!A1000, FIND(",vol", Articles_collection_modified!A1000) + 4, FIND(",", Articles_collection_modified!A1000, FIND(",vol", Articles_collection_modified!A1000) + 4) - FIND(",vol",Articles_collection_modified!A1000) - 4))</f>
        <v>5</v>
      </c>
      <c r="D1000" t="str">
        <f>IF(ISNUMBER(FIND(", 20", Articles_collection_modified!A1000)), MID(Articles_collection_modified!A1000, FIND(", 20", Articles_collection_modified!A1000) + 2, FIND(",", Articles_collection_modified!A1000, FIND(", 20", Articles_collection_modified!A1000) + 2) - FIND(", 20", Articles_collection_modified!A1000) - 2), MID(Articles_collection_modified!A1000, FIND(",20", Articles_collection_modified!A1000) + 1, FIND(",", Articles_collection_modified!A1000, FIND(",20", Articles_collection_modified!A1000) + 1) - FIND(",20", Articles_collection_modified!A1000) - 1))</f>
        <v>2024-w48</v>
      </c>
      <c r="E1000" t="str">
        <f t="shared" si="32"/>
        <v>2024</v>
      </c>
      <c r="F1000" t="str">
        <f t="shared" si="33"/>
        <v>48</v>
      </c>
      <c r="G1000" t="str" cm="1">
        <f t="array" ref="G1000">_xlfn.TEXTJOIN(", ", TRUE, IF(ISNUMBER(SEARCH(Index!$A$8:$A$22, Articles_collection_modified!A1000)), Index!$A$8:$A$22, ""))</f>
        <v>Mobile</v>
      </c>
      <c r="H1000" t="str" cm="1">
        <f t="array" ref="H1000">IFERROR(INDEX(Index!$A$8:$A$22, MATCH(TRUE, ISNUMBER(SEARCH(Index!$A$8:$A$22, Articles_collection_modified!A1000)), 0)), "")</f>
        <v>Mobile</v>
      </c>
      <c r="I1000" t="str" cm="1">
        <f t="array" ref="I1000">IFERROR(INDEX(Index!$A$3:$A$5, MATCH(TRUE, ISNUMBER(SEARCH(Index!$A$3:$A$5, Articles_collection_modified!A1000)), 0)), "")</f>
        <v>SEEP</v>
      </c>
      <c r="J1000" t="str" cm="1">
        <f t="array" ref="J1000">IFERROR(INDEX(Index!$A$25:$A$69, MATCH(TRUE, ISNUMBER(SEARCH(Index!$A$25:$A$69, Articles_collection_modified!A1000)), 0)), "")</f>
        <v>market development</v>
      </c>
      <c r="K1000" t="str" cm="1">
        <f t="array" ref="K1000">IFERROR(INDEX(Index!$C$3:$C$5, MATCH(TRUE, ISNUMBER(SEARCH(Index!$C$3:$C$5, Articles_collection_modified!A1000)), 0)), "")</f>
        <v>H2</v>
      </c>
      <c r="L1000" t="str" cm="1">
        <f t="array" ref="L1000">_xlfn.TEXTJOIN(", ", TRUE, IF(ISNUMBER(SEARCH(Index!$C$8:$C$58, Articles_collection_modified!A1000)), Index!$C$8:$C$58, ""))</f>
        <v>HA-4</v>
      </c>
      <c r="M1000" t="str" cm="1">
        <f t="array" ref="M1000">_xlfn.TEXTJOIN(", ", TRUE, IFERROR(VLOOKUP(_xlfn.TEXTSPLIT(L1000, ", "), Index!$C$8:$D$58, 2, FALSE), ""))</f>
        <v>Autonomous Material Handling</v>
      </c>
      <c r="N1000" t="str" cm="1">
        <f t="array" ref="N1000">_xlfn.TEXTJOIN(", ", TRUE, _xlfn.UNIQUE(_xlfn.FILTERXML("&lt;t&gt;&lt;s&gt;" &amp; SUBSTITUTE(_xlfn.TEXTJOIN(", ", TRUE, _xlfn.UNIQUE(_xlfn._xlws.FILTER(IFERROR(VLOOKUP(LEFT(_xlfn.TEXTSPLIT(L1000, ", "), FIND("-", _xlfn.TEXTSPLIT(L1000, ", ")) - 1), Index!$F$8:$G$13, 2, FALSE), ""), IFERROR(VLOOKUP(LEFT(_xlfn.TEXTSPLIT(L1000, ", "), FIND("-", _xlfn.TEXTSPLIT(L1000, ", ")) - 1), Index!$F$8:$G$13, 2, FALSE), "") &lt;&gt; ""))), ", ", "&lt;/s&gt;&lt;s&gt;") &amp; "&lt;/s&gt;&lt;/t&gt;", "//s[normalize-space()]")))</f>
        <v>Hydraulic Applications Ecosystem</v>
      </c>
      <c r="O1000" t="str" cm="1">
        <f t="array" ref="O1000">IFERROR(INDEX(Index!$C$8:$C$58, MATCH(TRUE, ISNUMBER(SEARCH(Index!$C$8:$C$58, Articles_collection_modified!A1000)), 0)), "")</f>
        <v>HA-4</v>
      </c>
      <c r="P1000" t="str">
        <f>IFERROR(VLOOKUP(LEFT(O1000, FIND("-", O1000)-1), Index!$F$8:$G$13, 2, FALSE), "Not Found")</f>
        <v>Hydraulic Applications Ecosystem</v>
      </c>
      <c r="Q1000" t="str">
        <f>IFERROR(VLOOKUP(O1000, Index!$C$8:$D$58, 2, FALSE), "Not Found")</f>
        <v>Autonomous Material Handling</v>
      </c>
    </row>
    <row r="1001" spans="1:17" x14ac:dyDescent="0.3">
      <c r="A1001" t="str">
        <f>LEFT(Articles_collection_modified!A1001, FIND(",", Articles_collection_modified!A1001) - 1)</f>
        <v>AUSA Unveils Its Next-Generation of Compact Dumpers : CEG</v>
      </c>
      <c r="B1001" t="str">
        <f>MID(Articles_collection_modified!A1001, FIND(",", Articles_collection_modified!A1001) + 1, FIND(",", Articles_collection_modified!A1001, FIND(",", Articles_collection_modified!A1001) + 1) - FIND(",", Articles_collection_modified!A1001) - 1)</f>
        <v>https://www.constructionequipmentguide.com/ausa-unveils-its-next-generation-of-compact-dumpers/66576</v>
      </c>
      <c r="C1001" t="str">
        <f>IF(ISNUMBER(FIND(", vol",Articles_collection_modified!A1001)), MID(Articles_collection_modified!A1001, FIND(", vol", Articles_collection_modified!A1001) + 5, FIND(",", Articles_collection_modified!A1001, FIND(", vol", Articles_collection_modified!A1001) + 5) - FIND(", vol", Articles_collection_modified!A1001) - 5), MID(Articles_collection_modified!A1001, FIND(",vol", Articles_collection_modified!A1001) + 4, FIND(",", Articles_collection_modified!A1001, FIND(",vol", Articles_collection_modified!A1001) + 4) - FIND(",vol",Articles_collection_modified!A1001) - 4))</f>
        <v>5</v>
      </c>
      <c r="D1001" t="str">
        <f>IF(ISNUMBER(FIND(", 20", Articles_collection_modified!A1001)), MID(Articles_collection_modified!A1001, FIND(", 20", Articles_collection_modified!A1001) + 2, FIND(",", Articles_collection_modified!A1001, FIND(", 20", Articles_collection_modified!A1001) + 2) - FIND(", 20", Articles_collection_modified!A1001) - 2), MID(Articles_collection_modified!A1001, FIND(",20", Articles_collection_modified!A1001) + 1, FIND(",", Articles_collection_modified!A1001, FIND(",20", Articles_collection_modified!A1001) + 1) - FIND(",20", Articles_collection_modified!A1001) - 1))</f>
        <v>2024-w48</v>
      </c>
      <c r="E1001" t="str">
        <f t="shared" si="32"/>
        <v>2024</v>
      </c>
      <c r="F1001" t="str">
        <f t="shared" si="33"/>
        <v>48</v>
      </c>
      <c r="G1001" t="str" cm="1">
        <f t="array" ref="G1001">_xlfn.TEXTJOIN(", ", TRUE, IF(ISNUMBER(SEARCH(Index!$A$8:$A$22, Articles_collection_modified!A1001)), Index!$A$8:$A$22, ""))</f>
        <v>Mobile</v>
      </c>
      <c r="H1001" t="str" cm="1">
        <f t="array" ref="H1001">IFERROR(INDEX(Index!$A$8:$A$22, MATCH(TRUE, ISNUMBER(SEARCH(Index!$A$8:$A$22, Articles_collection_modified!A1001)), 0)), "")</f>
        <v>Mobile</v>
      </c>
      <c r="I1001" t="str" cm="1">
        <f t="array" ref="I1001">IFERROR(INDEX(Index!$A$3:$A$5, MATCH(TRUE, ISNUMBER(SEARCH(Index!$A$3:$A$5, Articles_collection_modified!A1001)), 0)), "")</f>
        <v>product release</v>
      </c>
      <c r="J1001" t="str" cm="1">
        <f t="array" ref="J1001">IFERROR(INDEX(Index!$A$25:$A$69, MATCH(TRUE, ISNUMBER(SEARCH(Index!$A$25:$A$69, Articles_collection_modified!A1001)), 0)), "")</f>
        <v>System</v>
      </c>
      <c r="K1001" t="str" cm="1">
        <f t="array" ref="K1001">IFERROR(INDEX(Index!$C$3:$C$5, MATCH(TRUE, ISNUMBER(SEARCH(Index!$C$3:$C$5, Articles_collection_modified!A1001)), 0)), "")</f>
        <v>H1</v>
      </c>
      <c r="L1001" t="str" cm="1">
        <f t="array" ref="L1001">_xlfn.TEXTJOIN(", ", TRUE, IF(ISNUMBER(SEARCH(Index!$C$8:$C$58, Articles_collection_modified!A1001)), Index!$C$8:$C$58, ""))</f>
        <v>HA-1</v>
      </c>
      <c r="M1001" t="str" cm="1">
        <f t="array" ref="M1001">_xlfn.TEXTJOIN(", ", TRUE, IFERROR(VLOOKUP(_xlfn.TEXTSPLIT(L1001, ", "), Index!$C$8:$D$58, 2, FALSE), ""))</f>
        <v>Green &amp; Connected Construction site</v>
      </c>
      <c r="N1001" t="str" cm="1">
        <f t="array" ref="N1001">_xlfn.TEXTJOIN(", ", TRUE, _xlfn.UNIQUE(_xlfn.FILTERXML("&lt;t&gt;&lt;s&gt;" &amp; SUBSTITUTE(_xlfn.TEXTJOIN(", ", TRUE, _xlfn.UNIQUE(_xlfn._xlws.FILTER(IFERROR(VLOOKUP(LEFT(_xlfn.TEXTSPLIT(L1001, ", "), FIND("-", _xlfn.TEXTSPLIT(L1001, ", ")) - 1), Index!$F$8:$G$13, 2, FALSE), ""), IFERROR(VLOOKUP(LEFT(_xlfn.TEXTSPLIT(L1001, ", "), FIND("-", _xlfn.TEXTSPLIT(L1001, ", ")) - 1), Index!$F$8:$G$13, 2, FALSE), "") &lt;&gt; ""))), ", ", "&lt;/s&gt;&lt;s&gt;") &amp; "&lt;/s&gt;&lt;/t&gt;", "//s[normalize-space()]")))</f>
        <v>Hydraulic Applications Ecosystem</v>
      </c>
      <c r="O1001" t="str" cm="1">
        <f t="array" ref="O1001">IFERROR(INDEX(Index!$C$8:$C$58, MATCH(TRUE, ISNUMBER(SEARCH(Index!$C$8:$C$58, Articles_collection_modified!A1001)), 0)), "")</f>
        <v>HA-1</v>
      </c>
      <c r="P1001" t="str">
        <f>IFERROR(VLOOKUP(LEFT(O1001, FIND("-", O1001)-1), Index!$F$8:$G$13, 2, FALSE), "Not Found")</f>
        <v>Hydraulic Applications Ecosystem</v>
      </c>
      <c r="Q1001" t="str">
        <f>IFERROR(VLOOKUP(O1001, Index!$C$8:$D$58, 2, FALSE), "Not Found")</f>
        <v>Green &amp; Connected Construction site</v>
      </c>
    </row>
    <row r="1002" spans="1:17" x14ac:dyDescent="0.3">
      <c r="A1002" t="str">
        <f>LEFT(Articles_collection_modified!A1002, FIND(",", Articles_collection_modified!A1002) - 1)</f>
        <v>Daimler Truck sends the eActros 600 into series production - electrive.com</v>
      </c>
      <c r="B1002" t="str">
        <f>MID(Articles_collection_modified!A1002, FIND(",", Articles_collection_modified!A1002) + 1, FIND(",", Articles_collection_modified!A1002, FIND(",", Articles_collection_modified!A1002) + 1) - FIND(",", Articles_collection_modified!A1002) - 1)</f>
        <v>https://www.electrive.com/2024/11/25/daimler-truck-sends-the-eactros-600-into-series-production/</v>
      </c>
      <c r="C1002" t="str">
        <f>IF(ISNUMBER(FIND(", vol",Articles_collection_modified!A1002)), MID(Articles_collection_modified!A1002, FIND(", vol", Articles_collection_modified!A1002) + 5, FIND(",", Articles_collection_modified!A1002, FIND(", vol", Articles_collection_modified!A1002) + 5) - FIND(", vol", Articles_collection_modified!A1002) - 5), MID(Articles_collection_modified!A1002, FIND(",vol", Articles_collection_modified!A1002) + 4, FIND(",", Articles_collection_modified!A1002, FIND(",vol", Articles_collection_modified!A1002) + 4) - FIND(",vol",Articles_collection_modified!A1002) - 4))</f>
        <v>5</v>
      </c>
      <c r="D1002" t="str">
        <f>IF(ISNUMBER(FIND(", 20", Articles_collection_modified!A1002)), MID(Articles_collection_modified!A1002, FIND(", 20", Articles_collection_modified!A1002) + 2, FIND(",", Articles_collection_modified!A1002, FIND(", 20", Articles_collection_modified!A1002) + 2) - FIND(", 20", Articles_collection_modified!A1002) - 2), MID(Articles_collection_modified!A1002, FIND(",20", Articles_collection_modified!A1002) + 1, FIND(",", Articles_collection_modified!A1002, FIND(",20", Articles_collection_modified!A1002) + 1) - FIND(",20", Articles_collection_modified!A1002) - 1))</f>
        <v>2024-w48</v>
      </c>
      <c r="E1002" t="str">
        <f t="shared" si="32"/>
        <v>2024</v>
      </c>
      <c r="F1002" t="str">
        <f t="shared" si="33"/>
        <v>48</v>
      </c>
      <c r="G1002" t="str" cm="1">
        <f t="array" ref="G1002">_xlfn.TEXTJOIN(", ", TRUE, IF(ISNUMBER(SEARCH(Index!$A$8:$A$22, Articles_collection_modified!A1002)), Index!$A$8:$A$22, ""))</f>
        <v>Mobile</v>
      </c>
      <c r="H1002" t="str" cm="1">
        <f t="array" ref="H1002">IFERROR(INDEX(Index!$A$8:$A$22, MATCH(TRUE, ISNUMBER(SEARCH(Index!$A$8:$A$22, Articles_collection_modified!A1002)), 0)), "")</f>
        <v>Mobile</v>
      </c>
      <c r="I1002" t="str" cm="1">
        <f t="array" ref="I1002">IFERROR(INDEX(Index!$A$3:$A$5, MATCH(TRUE, ISNUMBER(SEARCH(Index!$A$3:$A$5, Articles_collection_modified!A1002)), 0)), "")</f>
        <v>SEEP</v>
      </c>
      <c r="J1002" t="str" cm="1">
        <f t="array" ref="J1002">IFERROR(INDEX(Index!$A$25:$A$69, MATCH(TRUE, ISNUMBER(SEARCH(Index!$A$25:$A$69, Articles_collection_modified!A1002)), 0)), "")</f>
        <v>market development</v>
      </c>
      <c r="K1002" t="str" cm="1">
        <f t="array" ref="K1002">IFERROR(INDEX(Index!$C$3:$C$5, MATCH(TRUE, ISNUMBER(SEARCH(Index!$C$3:$C$5, Articles_collection_modified!A1002)), 0)), "")</f>
        <v>H1</v>
      </c>
      <c r="L1002" t="str" cm="1">
        <f t="array" ref="L1002">_xlfn.TEXTJOIN(", ", TRUE, IF(ISNUMBER(SEARCH(Index!$C$8:$C$58, Articles_collection_modified!A1002)), Index!$C$8:$C$58, ""))</f>
        <v>ES-1, ES-2</v>
      </c>
      <c r="M1002" t="str" cm="1">
        <f t="array" ref="M1002">_xlfn.TEXTJOIN(", ", TRUE, IFERROR(VLOOKUP(_xlfn.TEXTSPLIT(L1002, ", "), Index!$C$8:$D$58, 2, FALSE), ""))</f>
        <v>Green Cities, Enhanced Emission Policy</v>
      </c>
      <c r="N1002" t="str" cm="1">
        <f t="array" ref="N1002">_xlfn.TEXTJOIN(", ", TRUE, _xlfn.UNIQUE(_xlfn.FILTERXML("&lt;t&gt;&lt;s&gt;" &amp; SUBSTITUTE(_xlfn.TEXTJOIN(", ", TRUE, _xlfn.UNIQUE(_xlfn._xlws.FILTER(IFERROR(VLOOKUP(LEFT(_xlfn.TEXTSPLIT(L1002, ", "), FIND("-", _xlfn.TEXTSPLIT(L1002, ", ")) - 1), Index!$F$8:$G$13, 2, FALSE), ""), IFERROR(VLOOKUP(LEFT(_xlfn.TEXTSPLIT(L1002, ", "), FIND("-", _xlfn.TEXTSPLIT(L1002, ", ")) - 1), Index!$F$8:$G$13, 2, FALSE), "") &lt;&gt; ""))), ", ", "&lt;/s&gt;&lt;s&gt;") &amp; "&lt;/s&gt;&lt;/t&gt;", "//s[normalize-space()]")))</f>
        <v>Ecological Sustainability</v>
      </c>
      <c r="O1002" t="str" cm="1">
        <f t="array" ref="O1002">IFERROR(INDEX(Index!$C$8:$C$58, MATCH(TRUE, ISNUMBER(SEARCH(Index!$C$8:$C$58, Articles_collection_modified!A1002)), 0)), "")</f>
        <v>ES-1</v>
      </c>
      <c r="P1002" t="str">
        <f>IFERROR(VLOOKUP(LEFT(O1002, FIND("-", O1002)-1), Index!$F$8:$G$13, 2, FALSE), "Not Found")</f>
        <v>Ecological Sustainability</v>
      </c>
      <c r="Q1002" t="str">
        <f>IFERROR(VLOOKUP(O1002, Index!$C$8:$D$58, 2, FALSE), "Not Found")</f>
        <v>Green Cities</v>
      </c>
    </row>
    <row r="1003" spans="1:17" x14ac:dyDescent="0.3">
      <c r="A1003" t="str">
        <f>LEFT(Articles_collection_modified!A1003, FIND(",", Articles_collection_modified!A1003) - 1)</f>
        <v>Boliden's RanggÃ¥rd urges mining sector to avoid electrification pitfalls - International Mining</v>
      </c>
      <c r="B1003" t="str">
        <f>MID(Articles_collection_modified!A1003, FIND(",", Articles_collection_modified!A1003) + 1, FIND(",", Articles_collection_modified!A1003, FIND(",", Articles_collection_modified!A1003) + 1) - FIND(",", Articles_collection_modified!A1003) - 1)</f>
        <v>https://im-mining.com/2024/11/25/bolidens-ranggard-urges-mining-sector-to-avoid-electrification-pitfalls/</v>
      </c>
      <c r="C1003" t="str">
        <f>IF(ISNUMBER(FIND(", vol",Articles_collection_modified!A1003)), MID(Articles_collection_modified!A1003, FIND(", vol", Articles_collection_modified!A1003) + 5, FIND(",", Articles_collection_modified!A1003, FIND(", vol", Articles_collection_modified!A1003) + 5) - FIND(", vol", Articles_collection_modified!A1003) - 5), MID(Articles_collection_modified!A1003, FIND(",vol", Articles_collection_modified!A1003) + 4, FIND(",", Articles_collection_modified!A1003, FIND(",vol", Articles_collection_modified!A1003) + 4) - FIND(",vol",Articles_collection_modified!A1003) - 4))</f>
        <v>5</v>
      </c>
      <c r="D1003" t="str">
        <f>IF(ISNUMBER(FIND(", 20", Articles_collection_modified!A1003)), MID(Articles_collection_modified!A1003, FIND(", 20", Articles_collection_modified!A1003) + 2, FIND(",", Articles_collection_modified!A1003, FIND(", 20", Articles_collection_modified!A1003) + 2) - FIND(", 20", Articles_collection_modified!A1003) - 2), MID(Articles_collection_modified!A1003, FIND(",20", Articles_collection_modified!A1003) + 1, FIND(",", Articles_collection_modified!A1003, FIND(",20", Articles_collection_modified!A1003) + 1) - FIND(",20", Articles_collection_modified!A1003) - 1))</f>
        <v>2024-w48</v>
      </c>
      <c r="E1003" t="str">
        <f t="shared" si="32"/>
        <v>2024</v>
      </c>
      <c r="F1003" t="str">
        <f t="shared" si="33"/>
        <v>48</v>
      </c>
      <c r="G1003" t="str" cm="1">
        <f t="array" ref="G1003">_xlfn.TEXTJOIN(", ", TRUE, IF(ISNUMBER(SEARCH(Index!$A$8:$A$22, Articles_collection_modified!A1003)), Index!$A$8:$A$22, ""))</f>
        <v>Electrification, Mobile</v>
      </c>
      <c r="H1003" t="str" cm="1">
        <f t="array" ref="H1003">IFERROR(INDEX(Index!$A$8:$A$22, MATCH(TRUE, ISNUMBER(SEARCH(Index!$A$8:$A$22, Articles_collection_modified!A1003)), 0)), "")</f>
        <v>Electrification</v>
      </c>
      <c r="I1003" t="str" cm="1">
        <f t="array" ref="I1003">IFERROR(INDEX(Index!$A$3:$A$5, MATCH(TRUE, ISNUMBER(SEARCH(Index!$A$3:$A$5, Articles_collection_modified!A1003)), 0)), "")</f>
        <v>SEEP</v>
      </c>
      <c r="J1003" t="str" cm="1">
        <f t="array" ref="J1003">IFERROR(INDEX(Index!$A$25:$A$69, MATCH(TRUE, ISNUMBER(SEARCH(Index!$A$25:$A$69, Articles_collection_modified!A1003)), 0)), "")</f>
        <v>market development</v>
      </c>
      <c r="K1003" t="str" cm="1">
        <f t="array" ref="K1003">IFERROR(INDEX(Index!$C$3:$C$5, MATCH(TRUE, ISNUMBER(SEARCH(Index!$C$3:$C$5, Articles_collection_modified!A1003)), 0)), "")</f>
        <v>H2</v>
      </c>
      <c r="L1003" t="str" cm="1">
        <f t="array" ref="L1003">_xlfn.TEXTJOIN(", ", TRUE, IF(ISNUMBER(SEARCH(Index!$C$8:$C$58, Articles_collection_modified!A1003)), Index!$C$8:$C$58, ""))</f>
        <v>ES-2, HA-8</v>
      </c>
      <c r="M1003" t="str" cm="1">
        <f t="array" ref="M1003">_xlfn.TEXTJOIN(", ", TRUE, IFERROR(VLOOKUP(_xlfn.TEXTSPLIT(L1003, ", "), Index!$C$8:$D$58, 2, FALSE), ""))</f>
        <v>Enhanced Emission Policy, Sustainable Mining</v>
      </c>
      <c r="N1003" t="str" cm="1">
        <f t="array" ref="N1003">_xlfn.TEXTJOIN(", ", TRUE, _xlfn.UNIQUE(_xlfn.FILTERXML("&lt;t&gt;&lt;s&gt;" &amp; SUBSTITUTE(_xlfn.TEXTJOIN(", ", TRUE, _xlfn.UNIQUE(_xlfn._xlws.FILTER(IFERROR(VLOOKUP(LEFT(_xlfn.TEXTSPLIT(L1003, ", "), FIND("-", _xlfn.TEXTSPLIT(L1003, ", ")) - 1), Index!$F$8:$G$13, 2, FALSE), ""), IFERROR(VLOOKUP(LEFT(_xlfn.TEXTSPLIT(L1003, ", "), FIND("-", _xlfn.TEXTSPLIT(L1003, ", ")) - 1), Index!$F$8:$G$13, 2, FALSE), "") &lt;&gt; ""))), ", ", "&lt;/s&gt;&lt;s&gt;") &amp; "&lt;/s&gt;&lt;/t&gt;", "//s[normalize-space()]")))</f>
        <v>Ecological Sustainability, Hydraulic Applications Ecosystem</v>
      </c>
      <c r="O1003" t="str" cm="1">
        <f t="array" ref="O1003">IFERROR(INDEX(Index!$C$8:$C$58, MATCH(TRUE, ISNUMBER(SEARCH(Index!$C$8:$C$58, Articles_collection_modified!A1003)), 0)), "")</f>
        <v>ES-2</v>
      </c>
      <c r="P1003" t="str">
        <f>IFERROR(VLOOKUP(LEFT(O1003, FIND("-", O1003)-1), Index!$F$8:$G$13, 2, FALSE), "Not Found")</f>
        <v>Ecological Sustainability</v>
      </c>
      <c r="Q1003" t="str">
        <f>IFERROR(VLOOKUP(O1003, Index!$C$8:$D$58, 2, FALSE), "Not Found")</f>
        <v>Enhanced Emission Policy</v>
      </c>
    </row>
    <row r="1004" spans="1:17" x14ac:dyDescent="0.3">
      <c r="A1004" t="str">
        <f>LEFT(Articles_collection_modified!A1004, FIND(",", Articles_collection_modified!A1004) - 1)</f>
        <v>Miros introduces new wave and vessel motion prediction technology</v>
      </c>
      <c r="B1004" t="str">
        <f>MID(Articles_collection_modified!A1004, FIND(",", Articles_collection_modified!A1004) + 1, FIND(",", Articles_collection_modified!A1004, FIND(",", Articles_collection_modified!A1004) + 1) - FIND(",", Articles_collection_modified!A1004) - 1)</f>
        <v>https://www.ship-technology.com/news/miros-vessel-motion-prediction-technology/</v>
      </c>
      <c r="C1004" t="str">
        <f>IF(ISNUMBER(FIND(", vol",Articles_collection_modified!A1004)), MID(Articles_collection_modified!A1004, FIND(", vol", Articles_collection_modified!A1004) + 5, FIND(",", Articles_collection_modified!A1004, FIND(", vol", Articles_collection_modified!A1004) + 5) - FIND(", vol", Articles_collection_modified!A1004) - 5), MID(Articles_collection_modified!A1004, FIND(",vol", Articles_collection_modified!A1004) + 4, FIND(",", Articles_collection_modified!A1004, FIND(",vol", Articles_collection_modified!A1004) + 4) - FIND(",vol",Articles_collection_modified!A1004) - 4))</f>
        <v>5</v>
      </c>
      <c r="D1004" t="str">
        <f>IF(ISNUMBER(FIND(", 20", Articles_collection_modified!A1004)), MID(Articles_collection_modified!A1004, FIND(", 20", Articles_collection_modified!A1004) + 2, FIND(",", Articles_collection_modified!A1004, FIND(", 20", Articles_collection_modified!A1004) + 2) - FIND(", 20", Articles_collection_modified!A1004) - 2), MID(Articles_collection_modified!A1004, FIND(",20", Articles_collection_modified!A1004) + 1, FIND(",", Articles_collection_modified!A1004, FIND(",20", Articles_collection_modified!A1004) + 1) - FIND(",20", Articles_collection_modified!A1004) - 1))</f>
        <v>2024-w48</v>
      </c>
      <c r="E1004" t="str">
        <f t="shared" si="32"/>
        <v>2024</v>
      </c>
      <c r="F1004" t="str">
        <f t="shared" si="33"/>
        <v>48</v>
      </c>
      <c r="G1004" t="str" cm="1">
        <f t="array" ref="G1004">_xlfn.TEXTJOIN(", ", TRUE, IF(ISNUMBER(SEARCH(Index!$A$8:$A$22, Articles_collection_modified!A1004)), Index!$A$8:$A$22, ""))</f>
        <v>Maritime</v>
      </c>
      <c r="H1004" t="str" cm="1">
        <f t="array" ref="H1004">IFERROR(INDEX(Index!$A$8:$A$22, MATCH(TRUE, ISNUMBER(SEARCH(Index!$A$8:$A$22, Articles_collection_modified!A1004)), 0)), "")</f>
        <v>Maritime</v>
      </c>
      <c r="I1004" t="str" cm="1">
        <f t="array" ref="I1004">IFERROR(INDEX(Index!$A$3:$A$5, MATCH(TRUE, ISNUMBER(SEARCH(Index!$A$3:$A$5, Articles_collection_modified!A1004)), 0)), "")</f>
        <v>product release</v>
      </c>
      <c r="J1004" t="str" cm="1">
        <f t="array" ref="J1004">IFERROR(INDEX(Index!$A$25:$A$69, MATCH(TRUE, ISNUMBER(SEARCH(Index!$A$25:$A$69, Articles_collection_modified!A1004)), 0)), "")</f>
        <v>Software</v>
      </c>
      <c r="K1004" t="str" cm="1">
        <f t="array" ref="K1004">IFERROR(INDEX(Index!$C$3:$C$5, MATCH(TRUE, ISNUMBER(SEARCH(Index!$C$3:$C$5, Articles_collection_modified!A1004)), 0)), "")</f>
        <v>H2</v>
      </c>
      <c r="L1004" t="str" cm="1">
        <f t="array" ref="L1004">_xlfn.TEXTJOIN(", ", TRUE, IF(ISNUMBER(SEARCH(Index!$C$8:$C$58, Articles_collection_modified!A1004)), Index!$C$8:$C$58, ""))</f>
        <v>SD-2, SD-4, NB-8</v>
      </c>
      <c r="M1004" t="str" cm="1">
        <f t="array" ref="M1004">_xlfn.TEXTJOIN(", ", TRUE, IFERROR(VLOOKUP(_xlfn.TEXTSPLIT(L1004, ", "), Index!$C$8:$D$58, 2, FALSE), ""))</f>
        <v>Advanced AI Capabilities, Big Data Value Creation, Sustainaible Maritime Applications</v>
      </c>
      <c r="N1004" t="str" cm="1">
        <f t="array" ref="N1004">_xlfn.TEXTJOIN(", ", TRUE, _xlfn.UNIQUE(_xlfn.FILTERXML("&lt;t&gt;&lt;s&gt;" &amp; SUBSTITUTE(_xlfn.TEXTJOIN(", ", TRUE, _xlfn.UNIQUE(_xlfn._xlws.FILTER(IFERROR(VLOOKUP(LEFT(_xlfn.TEXTSPLIT(L1004, ", "), FIND("-", _xlfn.TEXTSPLIT(L1004, ", ")) - 1), Index!$F$8:$G$13, 2, FALSE), ""), IFERROR(VLOOKUP(LEFT(_xlfn.TEXTSPLIT(L1004, ", "), FIND("-", _xlfn.TEXTSPLIT(L1004, ", ")) - 1), Index!$F$8:$G$13, 2, FALSE), "") &lt;&gt; ""))), ", ", "&lt;/s&gt;&lt;s&gt;") &amp; "&lt;/s&gt;&lt;/t&gt;", "//s[normalize-space()]")))</f>
        <v>Smart Data Usage, New Business</v>
      </c>
      <c r="O1004" t="str" cm="1">
        <f t="array" ref="O1004">IFERROR(INDEX(Index!$C$8:$C$58, MATCH(TRUE, ISNUMBER(SEARCH(Index!$C$8:$C$58, Articles_collection_modified!A1004)), 0)), "")</f>
        <v>SD-2</v>
      </c>
      <c r="P1004" t="str">
        <f>IFERROR(VLOOKUP(LEFT(O1004, FIND("-", O1004)-1), Index!$F$8:$G$13, 2, FALSE), "Not Found")</f>
        <v>Smart Data Usage</v>
      </c>
      <c r="Q1004" t="str">
        <f>IFERROR(VLOOKUP(O1004, Index!$C$8:$D$58, 2, FALSE), "Not Found")</f>
        <v>Advanced AI Capabilities</v>
      </c>
    </row>
    <row r="1005" spans="1:17" x14ac:dyDescent="0.3">
      <c r="A1005" t="str">
        <f>LEFT(Articles_collection_modified!A1005, FIND(",", Articles_collection_modified!A1005) - 1)</f>
        <v>Integrating Servo Drives with Robotics: Key Considerations for Seamless Automation | RoboticsTomorrow</v>
      </c>
      <c r="B1005" t="str">
        <f>MID(Articles_collection_modified!A1005, FIND(",", Articles_collection_modified!A1005) + 1, FIND(",", Articles_collection_modified!A1005, FIND(",", Articles_collection_modified!A1005) + 1) - FIND(",", Articles_collection_modified!A1005) - 1)</f>
        <v>https://www.roboticstomorrow.com/article/2024/11/integrating-servo-drives-with-robotics-key-considerations-for-seamless-automation/23513</v>
      </c>
      <c r="C1005" t="str">
        <f>IF(ISNUMBER(FIND(", vol",Articles_collection_modified!A1005)), MID(Articles_collection_modified!A1005, FIND(", vol", Articles_collection_modified!A1005) + 5, FIND(",", Articles_collection_modified!A1005, FIND(", vol", Articles_collection_modified!A1005) + 5) - FIND(", vol", Articles_collection_modified!A1005) - 5), MID(Articles_collection_modified!A1005, FIND(",vol", Articles_collection_modified!A1005) + 4, FIND(",", Articles_collection_modified!A1005, FIND(",vol", Articles_collection_modified!A1005) + 4) - FIND(",vol",Articles_collection_modified!A1005) - 4))</f>
        <v>5</v>
      </c>
      <c r="D1005" t="str">
        <f>IF(ISNUMBER(FIND(", 20", Articles_collection_modified!A1005)), MID(Articles_collection_modified!A1005, FIND(", 20", Articles_collection_modified!A1005) + 2, FIND(",", Articles_collection_modified!A1005, FIND(", 20", Articles_collection_modified!A1005) + 2) - FIND(", 20", Articles_collection_modified!A1005) - 2), MID(Articles_collection_modified!A1005, FIND(",20", Articles_collection_modified!A1005) + 1, FIND(",", Articles_collection_modified!A1005, FIND(",20", Articles_collection_modified!A1005) + 1) - FIND(",20", Articles_collection_modified!A1005) - 1))</f>
        <v>2024-w48</v>
      </c>
      <c r="E1005" t="str">
        <f t="shared" si="32"/>
        <v>2024</v>
      </c>
      <c r="F1005" t="str">
        <f t="shared" si="33"/>
        <v>48</v>
      </c>
      <c r="G1005" t="str" cm="1">
        <f t="array" ref="G1005">_xlfn.TEXTJOIN(", ", TRUE, IF(ISNUMBER(SEARCH(Index!$A$8:$A$22, Articles_collection_modified!A1005)), Index!$A$8:$A$22, ""))</f>
        <v>Robotics</v>
      </c>
      <c r="H1005" t="str" cm="1">
        <f t="array" ref="H1005">IFERROR(INDEX(Index!$A$8:$A$22, MATCH(TRUE, ISNUMBER(SEARCH(Index!$A$8:$A$22, Articles_collection_modified!A1005)), 0)), "")</f>
        <v>Robotics</v>
      </c>
      <c r="I1005" t="str" cm="1">
        <f t="array" ref="I1005">IFERROR(INDEX(Index!$A$3:$A$5, MATCH(TRUE, ISNUMBER(SEARCH(Index!$A$3:$A$5, Articles_collection_modified!A1005)), 0)), "")</f>
        <v>Technology</v>
      </c>
      <c r="J1005" t="str" cm="1">
        <f t="array" ref="J1005">IFERROR(INDEX(Index!$A$25:$A$69, MATCH(TRUE, ISNUMBER(SEARCH(Index!$A$25:$A$69, Articles_collection_modified!A1005)), 0)), "")</f>
        <v>Automation</v>
      </c>
      <c r="K1005" t="str" cm="1">
        <f t="array" ref="K1005">IFERROR(INDEX(Index!$C$3:$C$5, MATCH(TRUE, ISNUMBER(SEARCH(Index!$C$3:$C$5, Articles_collection_modified!A1005)), 0)), "")</f>
        <v>H1</v>
      </c>
      <c r="L1005" t="str" cm="1">
        <f t="array" ref="L1005">_xlfn.TEXTJOIN(", ", TRUE, IF(ISNUMBER(SEARCH(Index!$C$8:$C$58, Articles_collection_modified!A1005)), Index!$C$8:$C$58, ""))</f>
        <v>IPr-2</v>
      </c>
      <c r="M1005" t="str" cm="1">
        <f t="array" ref="M1005">_xlfn.TEXTJOIN(", ", TRUE, IFERROR(VLOOKUP(_xlfn.TEXTSPLIT(L1005, ", "), Index!$C$8:$D$58, 2, FALSE), ""))</f>
        <v>Advanced Robotics</v>
      </c>
      <c r="N1005" t="str" cm="1">
        <f t="array" ref="N1005">_xlfn.TEXTJOIN(", ", TRUE, _xlfn.UNIQUE(_xlfn.FILTERXML("&lt;t&gt;&lt;s&gt;" &amp; SUBSTITUTE(_xlfn.TEXTJOIN(", ", TRUE, _xlfn.UNIQUE(_xlfn._xlws.FILTER(IFERROR(VLOOKUP(LEFT(_xlfn.TEXTSPLIT(L1005, ", "), FIND("-", _xlfn.TEXTSPLIT(L1005, ", ")) - 1), Index!$F$8:$G$13, 2, FALSE), ""), IFERROR(VLOOKUP(LEFT(_xlfn.TEXTSPLIT(L1005, ", "), FIND("-", _xlfn.TEXTSPLIT(L1005, ", ")) - 1), Index!$F$8:$G$13, 2, FALSE), "") &lt;&gt; ""))), ", ", "&lt;/s&gt;&lt;s&gt;") &amp; "&lt;/s&gt;&lt;/t&gt;", "//s[normalize-space()]")))</f>
        <v>Intelligent Production</v>
      </c>
      <c r="O1005" t="str" cm="1">
        <f t="array" ref="O1005">IFERROR(INDEX(Index!$C$8:$C$58, MATCH(TRUE, ISNUMBER(SEARCH(Index!$C$8:$C$58, Articles_collection_modified!A1005)), 0)), "")</f>
        <v>IPr-2</v>
      </c>
      <c r="P1005" t="str">
        <f>IFERROR(VLOOKUP(LEFT(O1005, FIND("-", O1005)-1), Index!$F$8:$G$13, 2, FALSE), "Not Found")</f>
        <v>Intelligent Production</v>
      </c>
      <c r="Q1005" t="str">
        <f>IFERROR(VLOOKUP(O1005, Index!$C$8:$D$58, 2, FALSE), "Not Found")</f>
        <v>Advanced Robotics</v>
      </c>
    </row>
    <row r="1006" spans="1:17" x14ac:dyDescent="0.3">
      <c r="A1006" t="str">
        <f>LEFT(Articles_collection_modified!A1006, FIND(",", Articles_collection_modified!A1006) - 1)</f>
        <v>Candela delivers first electric hydrofoil to the US - electrive.com</v>
      </c>
      <c r="B1006" t="str">
        <f>MID(Articles_collection_modified!A1006, FIND(",", Articles_collection_modified!A1006) + 1, FIND(",", Articles_collection_modified!A1006, FIND(",", Articles_collection_modified!A1006) + 1) - FIND(",", Articles_collection_modified!A1006) - 1)</f>
        <v>https://www.electrive.com/2024/11/23/candela-delivers-first-electric-hydrofoil-to-the-us/</v>
      </c>
      <c r="C1006" t="str">
        <f>IF(ISNUMBER(FIND(", vol",Articles_collection_modified!A1006)), MID(Articles_collection_modified!A1006, FIND(", vol", Articles_collection_modified!A1006) + 5, FIND(",", Articles_collection_modified!A1006, FIND(", vol", Articles_collection_modified!A1006) + 5) - FIND(", vol", Articles_collection_modified!A1006) - 5), MID(Articles_collection_modified!A1006, FIND(",vol", Articles_collection_modified!A1006) + 4, FIND(",", Articles_collection_modified!A1006, FIND(",vol", Articles_collection_modified!A1006) + 4) - FIND(",vol",Articles_collection_modified!A1006) - 4))</f>
        <v>5</v>
      </c>
      <c r="D1006" t="str">
        <f>IF(ISNUMBER(FIND(", 20", Articles_collection_modified!A1006)), MID(Articles_collection_modified!A1006, FIND(", 20", Articles_collection_modified!A1006) + 2, FIND(",", Articles_collection_modified!A1006, FIND(", 20", Articles_collection_modified!A1006) + 2) - FIND(", 20", Articles_collection_modified!A1006) - 2), MID(Articles_collection_modified!A1006, FIND(",20", Articles_collection_modified!A1006) + 1, FIND(",", Articles_collection_modified!A1006, FIND(",20", Articles_collection_modified!A1006) + 1) - FIND(",20", Articles_collection_modified!A1006) - 1))</f>
        <v>2024-w48</v>
      </c>
      <c r="E1006" t="str">
        <f t="shared" si="32"/>
        <v>2024</v>
      </c>
      <c r="F1006" t="str">
        <f t="shared" si="33"/>
        <v>48</v>
      </c>
      <c r="G1006" t="str" cm="1">
        <f t="array" ref="G1006">_xlfn.TEXTJOIN(", ", TRUE, IF(ISNUMBER(SEARCH(Index!$A$8:$A$22, Articles_collection_modified!A1006)), Index!$A$8:$A$22, ""))</f>
        <v>Maritime</v>
      </c>
      <c r="H1006" t="str" cm="1">
        <f t="array" ref="H1006">IFERROR(INDEX(Index!$A$8:$A$22, MATCH(TRUE, ISNUMBER(SEARCH(Index!$A$8:$A$22, Articles_collection_modified!A1006)), 0)), "")</f>
        <v>Maritime</v>
      </c>
      <c r="I1006" t="str" cm="1">
        <f t="array" ref="I1006">IFERROR(INDEX(Index!$A$3:$A$5, MATCH(TRUE, ISNUMBER(SEARCH(Index!$A$3:$A$5, Articles_collection_modified!A1006)), 0)), "")</f>
        <v>SEEP</v>
      </c>
      <c r="J1006" t="str" cm="1">
        <f t="array" ref="J1006">IFERROR(INDEX(Index!$A$25:$A$69, MATCH(TRUE, ISNUMBER(SEARCH(Index!$A$25:$A$69, Articles_collection_modified!A1006)), 0)), "")</f>
        <v>market development</v>
      </c>
      <c r="K1006" t="str" cm="1">
        <f t="array" ref="K1006">IFERROR(INDEX(Index!$C$3:$C$5, MATCH(TRUE, ISNUMBER(SEARCH(Index!$C$3:$C$5, Articles_collection_modified!A1006)), 0)), "")</f>
        <v>H1</v>
      </c>
      <c r="L1006" t="str" cm="1">
        <f t="array" ref="L1006">_xlfn.TEXTJOIN(", ", TRUE, IF(ISNUMBER(SEARCH(Index!$C$8:$C$58, Articles_collection_modified!A1006)), Index!$C$8:$C$58, ""))</f>
        <v>NB-8</v>
      </c>
      <c r="M1006" t="str" cm="1">
        <f t="array" ref="M1006">_xlfn.TEXTJOIN(", ", TRUE, IFERROR(VLOOKUP(_xlfn.TEXTSPLIT(L1006, ", "), Index!$C$8:$D$58, 2, FALSE), ""))</f>
        <v>Sustainaible Maritime Applications</v>
      </c>
      <c r="N1006" t="str" cm="1">
        <f t="array" ref="N1006">_xlfn.TEXTJOIN(", ", TRUE, _xlfn.UNIQUE(_xlfn.FILTERXML("&lt;t&gt;&lt;s&gt;" &amp; SUBSTITUTE(_xlfn.TEXTJOIN(", ", TRUE, _xlfn.UNIQUE(_xlfn._xlws.FILTER(IFERROR(VLOOKUP(LEFT(_xlfn.TEXTSPLIT(L1006, ", "), FIND("-", _xlfn.TEXTSPLIT(L1006, ", ")) - 1), Index!$F$8:$G$13, 2, FALSE), ""), IFERROR(VLOOKUP(LEFT(_xlfn.TEXTSPLIT(L1006, ", "), FIND("-", _xlfn.TEXTSPLIT(L1006, ", ")) - 1), Index!$F$8:$G$13, 2, FALSE), "") &lt;&gt; ""))), ", ", "&lt;/s&gt;&lt;s&gt;") &amp; "&lt;/s&gt;&lt;/t&gt;", "//s[normalize-space()]")))</f>
        <v>New Business</v>
      </c>
      <c r="O1006" t="str" cm="1">
        <f t="array" ref="O1006">IFERROR(INDEX(Index!$C$8:$C$58, MATCH(TRUE, ISNUMBER(SEARCH(Index!$C$8:$C$58, Articles_collection_modified!A1006)), 0)), "")</f>
        <v>NB-8</v>
      </c>
      <c r="P1006" t="str">
        <f>IFERROR(VLOOKUP(LEFT(O1006, FIND("-", O1006)-1), Index!$F$8:$G$13, 2, FALSE), "Not Found")</f>
        <v>New Business</v>
      </c>
      <c r="Q1006" t="str">
        <f>IFERROR(VLOOKUP(O1006, Index!$C$8:$D$58, 2, FALSE), "Not Found")</f>
        <v>Sustainaible Maritime Applications</v>
      </c>
    </row>
    <row r="1007" spans="1:17" x14ac:dyDescent="0.3">
      <c r="A1007" t="str">
        <f>LEFT(Articles_collection_modified!A1007, FIND(",", Articles_collection_modified!A1007) - 1)</f>
        <v>Snells set to deploy SANY wide body battery mining trucks at LKAB's Svappavaara - International Mining</v>
      </c>
      <c r="B1007" t="str">
        <f>MID(Articles_collection_modified!A1007, FIND(",", Articles_collection_modified!A1007) + 1, FIND(",", Articles_collection_modified!A1007, FIND(",", Articles_collection_modified!A1007) + 1) - FIND(",", Articles_collection_modified!A1007) - 1)</f>
        <v>https://im-mining.com/2024/11/22/snells-set-to-deploy-sany-wide-body-battery-mining-trucks-at-lkabs-svappavaara/</v>
      </c>
      <c r="C1007" t="str">
        <f>IF(ISNUMBER(FIND(", vol",Articles_collection_modified!A1007)), MID(Articles_collection_modified!A1007, FIND(", vol", Articles_collection_modified!A1007) + 5, FIND(",", Articles_collection_modified!A1007, FIND(", vol", Articles_collection_modified!A1007) + 5) - FIND(", vol", Articles_collection_modified!A1007) - 5), MID(Articles_collection_modified!A1007, FIND(",vol", Articles_collection_modified!A1007) + 4, FIND(",", Articles_collection_modified!A1007, FIND(",vol", Articles_collection_modified!A1007) + 4) - FIND(",vol",Articles_collection_modified!A1007) - 4))</f>
        <v>5</v>
      </c>
      <c r="D1007" t="str">
        <f>IF(ISNUMBER(FIND(", 20", Articles_collection_modified!A1007)), MID(Articles_collection_modified!A1007, FIND(", 20", Articles_collection_modified!A1007) + 2, FIND(",", Articles_collection_modified!A1007, FIND(", 20", Articles_collection_modified!A1007) + 2) - FIND(", 20", Articles_collection_modified!A1007) - 2), MID(Articles_collection_modified!A1007, FIND(",20", Articles_collection_modified!A1007) + 1, FIND(",", Articles_collection_modified!A1007, FIND(",20", Articles_collection_modified!A1007) + 1) - FIND(",20", Articles_collection_modified!A1007) - 1))</f>
        <v>2024-w48</v>
      </c>
      <c r="E1007" t="str">
        <f t="shared" si="32"/>
        <v>2024</v>
      </c>
      <c r="F1007" t="str">
        <f t="shared" si="33"/>
        <v>48</v>
      </c>
      <c r="G1007" t="str" cm="1">
        <f t="array" ref="G1007">_xlfn.TEXTJOIN(", ", TRUE, IF(ISNUMBER(SEARCH(Index!$A$8:$A$22, Articles_collection_modified!A1007)), Index!$A$8:$A$22, ""))</f>
        <v>Battery, Mobile</v>
      </c>
      <c r="H1007" t="str" cm="1">
        <f t="array" ref="H1007">IFERROR(INDEX(Index!$A$8:$A$22, MATCH(TRUE, ISNUMBER(SEARCH(Index!$A$8:$A$22, Articles_collection_modified!A1007)), 0)), "")</f>
        <v>Battery</v>
      </c>
      <c r="I1007" t="str" cm="1">
        <f t="array" ref="I1007">IFERROR(INDEX(Index!$A$3:$A$5, MATCH(TRUE, ISNUMBER(SEARCH(Index!$A$3:$A$5, Articles_collection_modified!A1007)), 0)), "")</f>
        <v>SEEP</v>
      </c>
      <c r="J1007" t="str" cm="1">
        <f t="array" ref="J1007">IFERROR(INDEX(Index!$A$25:$A$69, MATCH(TRUE, ISNUMBER(SEARCH(Index!$A$25:$A$69, Articles_collection_modified!A1007)), 0)), "")</f>
        <v>market development</v>
      </c>
      <c r="K1007" t="str" cm="1">
        <f t="array" ref="K1007">IFERROR(INDEX(Index!$C$3:$C$5, MATCH(TRUE, ISNUMBER(SEARCH(Index!$C$3:$C$5, Articles_collection_modified!A1007)), 0)), "")</f>
        <v>H1</v>
      </c>
      <c r="L1007" t="str" cm="1">
        <f t="array" ref="L1007">_xlfn.TEXTJOIN(", ", TRUE, IF(ISNUMBER(SEARCH(Index!$C$8:$C$58, Articles_collection_modified!A1007)), Index!$C$8:$C$58, ""))</f>
        <v>ES-2</v>
      </c>
      <c r="M1007" t="str" cm="1">
        <f t="array" ref="M1007">_xlfn.TEXTJOIN(", ", TRUE, IFERROR(VLOOKUP(_xlfn.TEXTSPLIT(L1007, ", "), Index!$C$8:$D$58, 2, FALSE), ""))</f>
        <v>Enhanced Emission Policy</v>
      </c>
      <c r="N1007" t="str" cm="1">
        <f t="array" ref="N1007">_xlfn.TEXTJOIN(", ", TRUE, _xlfn.UNIQUE(_xlfn.FILTERXML("&lt;t&gt;&lt;s&gt;" &amp; SUBSTITUTE(_xlfn.TEXTJOIN(", ", TRUE, _xlfn.UNIQUE(_xlfn._xlws.FILTER(IFERROR(VLOOKUP(LEFT(_xlfn.TEXTSPLIT(L1007, ", "), FIND("-", _xlfn.TEXTSPLIT(L1007, ", ")) - 1), Index!$F$8:$G$13, 2, FALSE), ""), IFERROR(VLOOKUP(LEFT(_xlfn.TEXTSPLIT(L1007, ", "), FIND("-", _xlfn.TEXTSPLIT(L1007, ", ")) - 1), Index!$F$8:$G$13, 2, FALSE), "") &lt;&gt; ""))), ", ", "&lt;/s&gt;&lt;s&gt;") &amp; "&lt;/s&gt;&lt;/t&gt;", "//s[normalize-space()]")))</f>
        <v>Ecological Sustainability</v>
      </c>
      <c r="O1007" t="str" cm="1">
        <f t="array" ref="O1007">IFERROR(INDEX(Index!$C$8:$C$58, MATCH(TRUE, ISNUMBER(SEARCH(Index!$C$8:$C$58, Articles_collection_modified!A1007)), 0)), "")</f>
        <v>ES-2</v>
      </c>
      <c r="P1007" t="str">
        <f>IFERROR(VLOOKUP(LEFT(O1007, FIND("-", O1007)-1), Index!$F$8:$G$13, 2, FALSE), "Not Found")</f>
        <v>Ecological Sustainability</v>
      </c>
      <c r="Q1007" t="str">
        <f>IFERROR(VLOOKUP(O1007, Index!$C$8:$D$58, 2, FALSE), "Not Found")</f>
        <v>Enhanced Emission Policy</v>
      </c>
    </row>
    <row r="1008" spans="1:17" x14ac:dyDescent="0.3">
      <c r="A1008" t="str">
        <f>LEFT(Articles_collection_modified!A1008, FIND(",", Articles_collection_modified!A1008) - 1)</f>
        <v>Ilika achieves milestone in solid-state battery development - electrive.com</v>
      </c>
      <c r="B1008" t="str">
        <f>MID(Articles_collection_modified!A1008, FIND(",", Articles_collection_modified!A1008) + 1, FIND(",", Articles_collection_modified!A1008, FIND(",", Articles_collection_modified!A1008) + 1) - FIND(",", Articles_collection_modified!A1008) - 1)</f>
        <v>https://www.electrive.com/2024/11/22/ilika-achieves-milestone-in-solid-state-battery-development/</v>
      </c>
      <c r="C1008" t="str">
        <f>IF(ISNUMBER(FIND(", vol",Articles_collection_modified!A1008)), MID(Articles_collection_modified!A1008, FIND(", vol", Articles_collection_modified!A1008) + 5, FIND(",", Articles_collection_modified!A1008, FIND(", vol", Articles_collection_modified!A1008) + 5) - FIND(", vol", Articles_collection_modified!A1008) - 5), MID(Articles_collection_modified!A1008, FIND(",vol", Articles_collection_modified!A1008) + 4, FIND(",", Articles_collection_modified!A1008, FIND(",vol", Articles_collection_modified!A1008) + 4) - FIND(",vol",Articles_collection_modified!A1008) - 4))</f>
        <v>5</v>
      </c>
      <c r="D1008" t="str">
        <f>IF(ISNUMBER(FIND(", 20", Articles_collection_modified!A1008)), MID(Articles_collection_modified!A1008, FIND(", 20", Articles_collection_modified!A1008) + 2, FIND(",", Articles_collection_modified!A1008, FIND(", 20", Articles_collection_modified!A1008) + 2) - FIND(", 20", Articles_collection_modified!A1008) - 2), MID(Articles_collection_modified!A1008, FIND(",20", Articles_collection_modified!A1008) + 1, FIND(",", Articles_collection_modified!A1008, FIND(",20", Articles_collection_modified!A1008) + 1) - FIND(",20", Articles_collection_modified!A1008) - 1))</f>
        <v>2024-w48</v>
      </c>
      <c r="E1008" t="str">
        <f t="shared" si="32"/>
        <v>2024</v>
      </c>
      <c r="F1008" t="str">
        <f t="shared" si="33"/>
        <v>48</v>
      </c>
      <c r="G1008" t="str" cm="1">
        <f t="array" ref="G1008">_xlfn.TEXTJOIN(", ", TRUE, IF(ISNUMBER(SEARCH(Index!$A$8:$A$22, Articles_collection_modified!A1008)), Index!$A$8:$A$22, ""))</f>
        <v>Battery</v>
      </c>
      <c r="H1008" t="str" cm="1">
        <f t="array" ref="H1008">IFERROR(INDEX(Index!$A$8:$A$22, MATCH(TRUE, ISNUMBER(SEARCH(Index!$A$8:$A$22, Articles_collection_modified!A1008)), 0)), "")</f>
        <v>Battery</v>
      </c>
      <c r="I1008" t="str" cm="1">
        <f t="array" ref="I1008">IFERROR(INDEX(Index!$A$3:$A$5, MATCH(TRUE, ISNUMBER(SEARCH(Index!$A$3:$A$5, Articles_collection_modified!A1008)), 0)), "")</f>
        <v>Technology</v>
      </c>
      <c r="J1008" t="str" cm="1">
        <f t="array" ref="J1008">IFERROR(INDEX(Index!$A$25:$A$69, MATCH(TRUE, ISNUMBER(SEARCH(Index!$A$25:$A$69, Articles_collection_modified!A1008)), 0)), "")</f>
        <v>Prototype</v>
      </c>
      <c r="K1008" t="str" cm="1">
        <f t="array" ref="K1008">IFERROR(INDEX(Index!$C$3:$C$5, MATCH(TRUE, ISNUMBER(SEARCH(Index!$C$3:$C$5, Articles_collection_modified!A1008)), 0)), "")</f>
        <v>H2</v>
      </c>
      <c r="L1008" t="str" cm="1">
        <f t="array" ref="L1008">_xlfn.TEXTJOIN(", ", TRUE, IF(ISNUMBER(SEARCH(Index!$C$8:$C$58, Articles_collection_modified!A1008)), Index!$C$8:$C$58, ""))</f>
        <v>ES-2</v>
      </c>
      <c r="M1008" t="str" cm="1">
        <f t="array" ref="M1008">_xlfn.TEXTJOIN(", ", TRUE, IFERROR(VLOOKUP(_xlfn.TEXTSPLIT(L1008, ", "), Index!$C$8:$D$58, 2, FALSE), ""))</f>
        <v>Enhanced Emission Policy</v>
      </c>
      <c r="N1008" t="str" cm="1">
        <f t="array" ref="N1008">_xlfn.TEXTJOIN(", ", TRUE, _xlfn.UNIQUE(_xlfn.FILTERXML("&lt;t&gt;&lt;s&gt;" &amp; SUBSTITUTE(_xlfn.TEXTJOIN(", ", TRUE, _xlfn.UNIQUE(_xlfn._xlws.FILTER(IFERROR(VLOOKUP(LEFT(_xlfn.TEXTSPLIT(L1008, ", "), FIND("-", _xlfn.TEXTSPLIT(L1008, ", ")) - 1), Index!$F$8:$G$13, 2, FALSE), ""), IFERROR(VLOOKUP(LEFT(_xlfn.TEXTSPLIT(L1008, ", "), FIND("-", _xlfn.TEXTSPLIT(L1008, ", ")) - 1), Index!$F$8:$G$13, 2, FALSE), "") &lt;&gt; ""))), ", ", "&lt;/s&gt;&lt;s&gt;") &amp; "&lt;/s&gt;&lt;/t&gt;", "//s[normalize-space()]")))</f>
        <v>Ecological Sustainability</v>
      </c>
      <c r="O1008" t="str" cm="1">
        <f t="array" ref="O1008">IFERROR(INDEX(Index!$C$8:$C$58, MATCH(TRUE, ISNUMBER(SEARCH(Index!$C$8:$C$58, Articles_collection_modified!A1008)), 0)), "")</f>
        <v>ES-2</v>
      </c>
      <c r="P1008" t="str">
        <f>IFERROR(VLOOKUP(LEFT(O1008, FIND("-", O1008)-1), Index!$F$8:$G$13, 2, FALSE), "Not Found")</f>
        <v>Ecological Sustainability</v>
      </c>
      <c r="Q1008" t="str">
        <f>IFERROR(VLOOKUP(O1008, Index!$C$8:$D$58, 2, FALSE), "Not Found")</f>
        <v>Enhanced Emission Policy</v>
      </c>
    </row>
    <row r="1009" spans="1:17" x14ac:dyDescent="0.3">
      <c r="A1009" t="str">
        <f>LEFT(Articles_collection_modified!A1009, FIND(",", Articles_collection_modified!A1009) - 1)</f>
        <v>YMX partners with Orange EV to deploy electric yard trucks - electrive.com</v>
      </c>
      <c r="B1009" t="str">
        <f>MID(Articles_collection_modified!A1009, FIND(",", Articles_collection_modified!A1009) + 1, FIND(",", Articles_collection_modified!A1009, FIND(",", Articles_collection_modified!A1009) + 1) - FIND(",", Articles_collection_modified!A1009) - 1)</f>
        <v>https://www.electrive.com/2024/11/22/ymx-partners-with-orange-ev-to-deploy-electric-yard-trucks/</v>
      </c>
      <c r="C1009" t="str">
        <f>IF(ISNUMBER(FIND(", vol",Articles_collection_modified!A1009)), MID(Articles_collection_modified!A1009, FIND(", vol", Articles_collection_modified!A1009) + 5, FIND(",", Articles_collection_modified!A1009, FIND(", vol", Articles_collection_modified!A1009) + 5) - FIND(", vol", Articles_collection_modified!A1009) - 5), MID(Articles_collection_modified!A1009, FIND(",vol", Articles_collection_modified!A1009) + 4, FIND(",", Articles_collection_modified!A1009, FIND(",vol", Articles_collection_modified!A1009) + 4) - FIND(",vol",Articles_collection_modified!A1009) - 4))</f>
        <v>5</v>
      </c>
      <c r="D1009" t="str">
        <f>IF(ISNUMBER(FIND(", 20", Articles_collection_modified!A1009)), MID(Articles_collection_modified!A1009, FIND(", 20", Articles_collection_modified!A1009) + 2, FIND(",", Articles_collection_modified!A1009, FIND(", 20", Articles_collection_modified!A1009) + 2) - FIND(", 20", Articles_collection_modified!A1009) - 2), MID(Articles_collection_modified!A1009, FIND(",20", Articles_collection_modified!A1009) + 1, FIND(",", Articles_collection_modified!A1009, FIND(",20", Articles_collection_modified!A1009) + 1) - FIND(",20", Articles_collection_modified!A1009) - 1))</f>
        <v>2024-w48</v>
      </c>
      <c r="E1009" t="str">
        <f t="shared" si="32"/>
        <v>2024</v>
      </c>
      <c r="F1009" t="str">
        <f t="shared" si="33"/>
        <v>48</v>
      </c>
      <c r="G1009" t="str" cm="1">
        <f t="array" ref="G1009">_xlfn.TEXTJOIN(", ", TRUE, IF(ISNUMBER(SEARCH(Index!$A$8:$A$22, Articles_collection_modified!A1009)), Index!$A$8:$A$22, ""))</f>
        <v>Electrification, Mobile</v>
      </c>
      <c r="H1009" t="str" cm="1">
        <f t="array" ref="H1009">IFERROR(INDEX(Index!$A$8:$A$22, MATCH(TRUE, ISNUMBER(SEARCH(Index!$A$8:$A$22, Articles_collection_modified!A1009)), 0)), "")</f>
        <v>Electrification</v>
      </c>
      <c r="I1009" t="str" cm="1">
        <f t="array" ref="I1009">IFERROR(INDEX(Index!$A$3:$A$5, MATCH(TRUE, ISNUMBER(SEARCH(Index!$A$3:$A$5, Articles_collection_modified!A1009)), 0)), "")</f>
        <v>product release</v>
      </c>
      <c r="J1009" t="str" cm="1">
        <f t="array" ref="J1009">IFERROR(INDEX(Index!$A$25:$A$69, MATCH(TRUE, ISNUMBER(SEARCH(Index!$A$25:$A$69, Articles_collection_modified!A1009)), 0)), "")</f>
        <v>System</v>
      </c>
      <c r="K1009" t="str" cm="1">
        <f t="array" ref="K1009">IFERROR(INDEX(Index!$C$3:$C$5, MATCH(TRUE, ISNUMBER(SEARCH(Index!$C$3:$C$5, Articles_collection_modified!A1009)), 0)), "")</f>
        <v>H1</v>
      </c>
      <c r="L1009" t="str" cm="1">
        <f t="array" ref="L1009">_xlfn.TEXTJOIN(", ", TRUE, IF(ISNUMBER(SEARCH(Index!$C$8:$C$58, Articles_collection_modified!A1009)), Index!$C$8:$C$58, ""))</f>
        <v>ES-2, HA-4</v>
      </c>
      <c r="M1009" t="str" cm="1">
        <f t="array" ref="M1009">_xlfn.TEXTJOIN(", ", TRUE, IFERROR(VLOOKUP(_xlfn.TEXTSPLIT(L1009, ", "), Index!$C$8:$D$58, 2, FALSE), ""))</f>
        <v>Enhanced Emission Policy, Autonomous Material Handling</v>
      </c>
      <c r="N1009" t="str" cm="1">
        <f t="array" ref="N1009">_xlfn.TEXTJOIN(", ", TRUE, _xlfn.UNIQUE(_xlfn.FILTERXML("&lt;t&gt;&lt;s&gt;" &amp; SUBSTITUTE(_xlfn.TEXTJOIN(", ", TRUE, _xlfn.UNIQUE(_xlfn._xlws.FILTER(IFERROR(VLOOKUP(LEFT(_xlfn.TEXTSPLIT(L1009, ", "), FIND("-", _xlfn.TEXTSPLIT(L1009, ", ")) - 1), Index!$F$8:$G$13, 2, FALSE), ""), IFERROR(VLOOKUP(LEFT(_xlfn.TEXTSPLIT(L1009, ", "), FIND("-", _xlfn.TEXTSPLIT(L1009, ", ")) - 1), Index!$F$8:$G$13, 2, FALSE), "") &lt;&gt; ""))), ", ", "&lt;/s&gt;&lt;s&gt;") &amp; "&lt;/s&gt;&lt;/t&gt;", "//s[normalize-space()]")))</f>
        <v>Ecological Sustainability, Hydraulic Applications Ecosystem</v>
      </c>
      <c r="O1009" t="str" cm="1">
        <f t="array" ref="O1009">IFERROR(INDEX(Index!$C$8:$C$58, MATCH(TRUE, ISNUMBER(SEARCH(Index!$C$8:$C$58, Articles_collection_modified!A1009)), 0)), "")</f>
        <v>ES-2</v>
      </c>
      <c r="P1009" t="str">
        <f>IFERROR(VLOOKUP(LEFT(O1009, FIND("-", O1009)-1), Index!$F$8:$G$13, 2, FALSE), "Not Found")</f>
        <v>Ecological Sustainability</v>
      </c>
      <c r="Q1009" t="str">
        <f>IFERROR(VLOOKUP(O1009, Index!$C$8:$D$58, 2, FALSE), "Not Found")</f>
        <v>Enhanced Emission Policy</v>
      </c>
    </row>
    <row r="1010" spans="1:17" x14ac:dyDescent="0.3">
      <c r="A1010" t="str">
        <f>LEFT(Articles_collection_modified!A1010, FIND(",", Articles_collection_modified!A1010) - 1)</f>
        <v>Ultimation Industries Forecasts Five Material Handling Trends for 2025 | ManufacturingTomorrow</v>
      </c>
      <c r="B1010" t="str">
        <f>MID(Articles_collection_modified!A1010, FIND(",", Articles_collection_modified!A1010) + 1, FIND(",", Articles_collection_modified!A1010, FIND(",", Articles_collection_modified!A1010) + 1) - FIND(",", Articles_collection_modified!A1010) - 1)</f>
        <v>https://www.manufacturingtomorrow.com/news/2024/11/22/ultimation-industries-forecasts-five-material-handling-trends-for-2025/23865</v>
      </c>
      <c r="C1010" t="str">
        <f>IF(ISNUMBER(FIND(", vol",Articles_collection_modified!A1010)), MID(Articles_collection_modified!A1010, FIND(", vol", Articles_collection_modified!A1010) + 5, FIND(",", Articles_collection_modified!A1010, FIND(", vol", Articles_collection_modified!A1010) + 5) - FIND(", vol", Articles_collection_modified!A1010) - 5), MID(Articles_collection_modified!A1010, FIND(",vol", Articles_collection_modified!A1010) + 4, FIND(",", Articles_collection_modified!A1010, FIND(",vol", Articles_collection_modified!A1010) + 4) - FIND(",vol",Articles_collection_modified!A1010) - 4))</f>
        <v>5</v>
      </c>
      <c r="D1010" t="str">
        <f>IF(ISNUMBER(FIND(", 20", Articles_collection_modified!A1010)), MID(Articles_collection_modified!A1010, FIND(", 20", Articles_collection_modified!A1010) + 2, FIND(",", Articles_collection_modified!A1010, FIND(", 20", Articles_collection_modified!A1010) + 2) - FIND(", 20", Articles_collection_modified!A1010) - 2), MID(Articles_collection_modified!A1010, FIND(",20", Articles_collection_modified!A1010) + 1, FIND(",", Articles_collection_modified!A1010, FIND(",20", Articles_collection_modified!A1010) + 1) - FIND(",20", Articles_collection_modified!A1010) - 1))</f>
        <v>2024-w48</v>
      </c>
      <c r="E1010" t="str">
        <f t="shared" si="32"/>
        <v>2024</v>
      </c>
      <c r="F1010" t="str">
        <f t="shared" si="33"/>
        <v>48</v>
      </c>
      <c r="G1010" t="str" cm="1">
        <f t="array" ref="G1010">_xlfn.TEXTJOIN(", ", TRUE, IF(ISNUMBER(SEARCH(Index!$A$8:$A$22, Articles_collection_modified!A1010)), Index!$A$8:$A$22, ""))</f>
        <v>Industrial mfg</v>
      </c>
      <c r="H1010" t="str" cm="1">
        <f t="array" ref="H1010">IFERROR(INDEX(Index!$A$8:$A$22, MATCH(TRUE, ISNUMBER(SEARCH(Index!$A$8:$A$22, Articles_collection_modified!A1010)), 0)), "")</f>
        <v>Industrial mfg</v>
      </c>
      <c r="I1010" t="str" cm="1">
        <f t="array" ref="I1010">IFERROR(INDEX(Index!$A$3:$A$5, MATCH(TRUE, ISNUMBER(SEARCH(Index!$A$3:$A$5, Articles_collection_modified!A1010)), 0)), "")</f>
        <v>SEEP</v>
      </c>
      <c r="J1010" t="str" cm="1">
        <f t="array" ref="J1010">IFERROR(INDEX(Index!$A$25:$A$69, MATCH(TRUE, ISNUMBER(SEARCH(Index!$A$25:$A$69, Articles_collection_modified!A1010)), 0)), "")</f>
        <v>market development</v>
      </c>
      <c r="K1010" t="str" cm="1">
        <f t="array" ref="K1010">IFERROR(INDEX(Index!$C$3:$C$5, MATCH(TRUE, ISNUMBER(SEARCH(Index!$C$3:$C$5, Articles_collection_modified!A1010)), 0)), "")</f>
        <v>H1</v>
      </c>
      <c r="L1010" t="str" cm="1">
        <f t="array" ref="L1010">_xlfn.TEXTJOIN(", ", TRUE, IF(ISNUMBER(SEARCH(Index!$C$8:$C$58, Articles_collection_modified!A1010)), Index!$C$8:$C$58, ""))</f>
        <v/>
      </c>
      <c r="M1010" t="str" cm="1">
        <f t="array" ref="M1010">_xlfn.TEXTJOIN(", ", TRUE, IFERROR(VLOOKUP(_xlfn.TEXTSPLIT(L1010, ", "), Index!$C$8:$D$58, 2, FALSE), ""))</f>
        <v/>
      </c>
      <c r="N1010" t="e" cm="1" vm="1">
        <f t="array" ref="N1010">_xlfn.TEXTJOIN(", ", TRUE, _xlfn.UNIQUE(_xlfn.FILTERXML("&lt;t&gt;&lt;s&gt;" &amp; SUBSTITUTE(_xlfn.TEXTJOIN(", ", TRUE, _xlfn.UNIQUE(_xlfn._xlws.FILTER(IFERROR(VLOOKUP(LEFT(_xlfn.TEXTSPLIT(L1010, ", "), FIND("-", _xlfn.TEXTSPLIT(L1010, ", ")) - 1), Index!$F$8:$G$13, 2, FALSE), ""), IFERROR(VLOOKUP(LEFT(_xlfn.TEXTSPLIT(L1010, ", "), FIND("-", _xlfn.TEXTSPLIT(L1010, ", ")) - 1), Index!$F$8:$G$13, 2, FALSE), "") &lt;&gt; ""))), ", ", "&lt;/s&gt;&lt;s&gt;") &amp; "&lt;/s&gt;&lt;/t&gt;", "//s[normalize-space()]")))</f>
        <v>#VALUE!</v>
      </c>
      <c r="O1010" t="str" cm="1">
        <f t="array" ref="O1010">IFERROR(INDEX(Index!$C$8:$C$58, MATCH(TRUE, ISNUMBER(SEARCH(Index!$C$8:$C$58, Articles_collection_modified!A1010)), 0)), "")</f>
        <v/>
      </c>
      <c r="P1010" t="str">
        <f>IFERROR(VLOOKUP(LEFT(O1010, FIND("-", O1010)-1), Index!$F$8:$G$13, 2, FALSE), "Not Found")</f>
        <v>Not Found</v>
      </c>
      <c r="Q1010" t="str">
        <f>IFERROR(VLOOKUP(O1010, Index!$C$8:$D$58, 2, FALSE), "Not Found")</f>
        <v>Not Found</v>
      </c>
    </row>
    <row r="1011" spans="1:17" x14ac:dyDescent="0.3">
      <c r="A1011" t="str">
        <f>LEFT(Articles_collection_modified!A1011, FIND(",", Articles_collection_modified!A1011) - 1)</f>
        <v>Fortress Acquires Texas Hydraulics</v>
      </c>
      <c r="B1011" t="str">
        <f>MID(Articles_collection_modified!A1011, FIND(",", Articles_collection_modified!A1011) + 1, FIND(",", Articles_collection_modified!A1011, FIND(",", Articles_collection_modified!A1011) + 1) - FIND(",", Articles_collection_modified!A1011) - 1)</f>
        <v>https://www.oemoffhighway.com/fluid-power/pumps-motors/hydraulic-motors/article/22927060/texas-hydraulics-fortress-acquires-texas-hydraulics</v>
      </c>
      <c r="C1011" t="str">
        <f>IF(ISNUMBER(FIND(", vol",Articles_collection_modified!A1011)), MID(Articles_collection_modified!A1011, FIND(", vol", Articles_collection_modified!A1011) + 5, FIND(",", Articles_collection_modified!A1011, FIND(", vol", Articles_collection_modified!A1011) + 5) - FIND(", vol", Articles_collection_modified!A1011) - 5), MID(Articles_collection_modified!A1011, FIND(",vol", Articles_collection_modified!A1011) + 4, FIND(",", Articles_collection_modified!A1011, FIND(",vol", Articles_collection_modified!A1011) + 4) - FIND(",vol",Articles_collection_modified!A1011) - 4))</f>
        <v>5</v>
      </c>
      <c r="D1011" t="str">
        <f>IF(ISNUMBER(FIND(", 20", Articles_collection_modified!A1011)), MID(Articles_collection_modified!A1011, FIND(", 20", Articles_collection_modified!A1011) + 2, FIND(",", Articles_collection_modified!A1011, FIND(", 20", Articles_collection_modified!A1011) + 2) - FIND(", 20", Articles_collection_modified!A1011) - 2), MID(Articles_collection_modified!A1011, FIND(",20", Articles_collection_modified!A1011) + 1, FIND(",", Articles_collection_modified!A1011, FIND(",20", Articles_collection_modified!A1011) + 1) - FIND(",20", Articles_collection_modified!A1011) - 1))</f>
        <v>2024-w46</v>
      </c>
      <c r="E1011" t="str">
        <f t="shared" si="32"/>
        <v>2024</v>
      </c>
      <c r="F1011" t="str">
        <f t="shared" si="33"/>
        <v>46</v>
      </c>
      <c r="G1011" t="str" cm="1">
        <f t="array" ref="G1011">_xlfn.TEXTJOIN(", ", TRUE, IF(ISNUMBER(SEARCH(Index!$A$8:$A$22, Articles_collection_modified!A1011)), Index!$A$8:$A$22, ""))</f>
        <v>Hydraulics</v>
      </c>
      <c r="H1011" t="str" cm="1">
        <f t="array" ref="H1011">IFERROR(INDEX(Index!$A$8:$A$22, MATCH(TRUE, ISNUMBER(SEARCH(Index!$A$8:$A$22, Articles_collection_modified!A1011)), 0)), "")</f>
        <v>Hydraulics</v>
      </c>
      <c r="I1011" t="str" cm="1">
        <f t="array" ref="I1011">IFERROR(INDEX(Index!$A$3:$A$5, MATCH(TRUE, ISNUMBER(SEARCH(Index!$A$3:$A$5, Articles_collection_modified!A1011)), 0)), "")</f>
        <v>SEEP</v>
      </c>
      <c r="J1011" t="str" cm="1">
        <f t="array" ref="J1011">IFERROR(INDEX(Index!$A$25:$A$69, MATCH(TRUE, ISNUMBER(SEARCH(Index!$A$25:$A$69, Articles_collection_modified!A1011)), 0)), "")</f>
        <v>investment</v>
      </c>
      <c r="K1011" t="str" cm="1">
        <f t="array" ref="K1011">IFERROR(INDEX(Index!$C$3:$C$5, MATCH(TRUE, ISNUMBER(SEARCH(Index!$C$3:$C$5, Articles_collection_modified!A1011)), 0)), "")</f>
        <v>H1</v>
      </c>
      <c r="L1011" t="str" cm="1">
        <f t="array" ref="L1011">_xlfn.TEXTJOIN(", ", TRUE, IF(ISNUMBER(SEARCH(Index!$C$8:$C$58, Articles_collection_modified!A1011)), Index!$C$8:$C$58, ""))</f>
        <v/>
      </c>
      <c r="M1011" t="str" cm="1">
        <f t="array" ref="M1011">_xlfn.TEXTJOIN(", ", TRUE, IFERROR(VLOOKUP(_xlfn.TEXTSPLIT(L1011, ", "), Index!$C$8:$D$58, 2, FALSE), ""))</f>
        <v/>
      </c>
      <c r="N1011" t="e" cm="1" vm="1">
        <f t="array" ref="N1011">_xlfn.TEXTJOIN(", ", TRUE, _xlfn.UNIQUE(_xlfn.FILTERXML("&lt;t&gt;&lt;s&gt;" &amp; SUBSTITUTE(_xlfn.TEXTJOIN(", ", TRUE, _xlfn.UNIQUE(_xlfn._xlws.FILTER(IFERROR(VLOOKUP(LEFT(_xlfn.TEXTSPLIT(L1011, ", "), FIND("-", _xlfn.TEXTSPLIT(L1011, ", ")) - 1), Index!$F$8:$G$13, 2, FALSE), ""), IFERROR(VLOOKUP(LEFT(_xlfn.TEXTSPLIT(L1011, ", "), FIND("-", _xlfn.TEXTSPLIT(L1011, ", ")) - 1), Index!$F$8:$G$13, 2, FALSE), "") &lt;&gt; ""))), ", ", "&lt;/s&gt;&lt;s&gt;") &amp; "&lt;/s&gt;&lt;/t&gt;", "//s[normalize-space()]")))</f>
        <v>#VALUE!</v>
      </c>
      <c r="O1011" t="str" cm="1">
        <f t="array" ref="O1011">IFERROR(INDEX(Index!$C$8:$C$58, MATCH(TRUE, ISNUMBER(SEARCH(Index!$C$8:$C$58, Articles_collection_modified!A1011)), 0)), "")</f>
        <v/>
      </c>
      <c r="P1011" t="str">
        <f>IFERROR(VLOOKUP(LEFT(O1011, FIND("-", O1011)-1), Index!$F$8:$G$13, 2, FALSE), "Not Found")</f>
        <v>Not Found</v>
      </c>
      <c r="Q1011" t="str">
        <f>IFERROR(VLOOKUP(O1011, Index!$C$8:$D$58, 2, FALSE), "Not Found")</f>
        <v>Not Found</v>
      </c>
    </row>
    <row r="1012" spans="1:17" x14ac:dyDescent="0.3">
      <c r="A1012" t="str">
        <f>LEFT(Articles_collection_modified!A1012, FIND(",", Articles_collection_modified!A1012) - 1)</f>
        <v>China overtakes Germany in global league of robot users - Drives&amp;Controls</v>
      </c>
      <c r="B1012" t="str">
        <f>MID(Articles_collection_modified!A1012, FIND(",", Articles_collection_modified!A1012) + 1, FIND(",", Articles_collection_modified!A1012, FIND(",", Articles_collection_modified!A1012) + 1) - FIND(",", Articles_collection_modified!A1012) - 1)</f>
        <v>https://drivesncontrols.com/china-overtakes-germany-in-global-league-of-robot-users/?utm_source=rss&amp;utm_medium=rss&amp;utm_campaign=china-overtakes-germany-in-global-league-of-robot-users</v>
      </c>
      <c r="C1012" t="str">
        <f>IF(ISNUMBER(FIND(", vol",Articles_collection_modified!A1012)), MID(Articles_collection_modified!A1012, FIND(", vol", Articles_collection_modified!A1012) + 5, FIND(",", Articles_collection_modified!A1012, FIND(", vol", Articles_collection_modified!A1012) + 5) - FIND(", vol", Articles_collection_modified!A1012) - 5), MID(Articles_collection_modified!A1012, FIND(",vol", Articles_collection_modified!A1012) + 4, FIND(",", Articles_collection_modified!A1012, FIND(",vol", Articles_collection_modified!A1012) + 4) - FIND(",vol",Articles_collection_modified!A1012) - 4))</f>
        <v>5</v>
      </c>
      <c r="D1012" t="str">
        <f>IF(ISNUMBER(FIND(", 20", Articles_collection_modified!A1012)), MID(Articles_collection_modified!A1012, FIND(", 20", Articles_collection_modified!A1012) + 2, FIND(",", Articles_collection_modified!A1012, FIND(", 20", Articles_collection_modified!A1012) + 2) - FIND(", 20", Articles_collection_modified!A1012) - 2), MID(Articles_collection_modified!A1012, FIND(",20", Articles_collection_modified!A1012) + 1, FIND(",", Articles_collection_modified!A1012, FIND(",20", Articles_collection_modified!A1012) + 1) - FIND(",20", Articles_collection_modified!A1012) - 1))</f>
        <v>2024-w46</v>
      </c>
      <c r="E1012" t="str">
        <f t="shared" si="32"/>
        <v>2024</v>
      </c>
      <c r="F1012" t="str">
        <f t="shared" si="33"/>
        <v>46</v>
      </c>
      <c r="G1012" t="str" cm="1">
        <f t="array" ref="G1012">_xlfn.TEXTJOIN(", ", TRUE, IF(ISNUMBER(SEARCH(Index!$A$8:$A$22, Articles_collection_modified!A1012)), Index!$A$8:$A$22, ""))</f>
        <v>Robotics</v>
      </c>
      <c r="H1012" t="str" cm="1">
        <f t="array" ref="H1012">IFERROR(INDEX(Index!$A$8:$A$22, MATCH(TRUE, ISNUMBER(SEARCH(Index!$A$8:$A$22, Articles_collection_modified!A1012)), 0)), "")</f>
        <v>Robotics</v>
      </c>
      <c r="I1012" t="str" cm="1">
        <f t="array" ref="I1012">IFERROR(INDEX(Index!$A$3:$A$5, MATCH(TRUE, ISNUMBER(SEARCH(Index!$A$3:$A$5, Articles_collection_modified!A1012)), 0)), "")</f>
        <v>SEEP</v>
      </c>
      <c r="J1012" t="str" cm="1">
        <f t="array" ref="J1012">IFERROR(INDEX(Index!$A$25:$A$69, MATCH(TRUE, ISNUMBER(SEARCH(Index!$A$25:$A$69, Articles_collection_modified!A1012)), 0)), "")</f>
        <v>market development</v>
      </c>
      <c r="K1012" t="str" cm="1">
        <f t="array" ref="K1012">IFERROR(INDEX(Index!$C$3:$C$5, MATCH(TRUE, ISNUMBER(SEARCH(Index!$C$3:$C$5, Articles_collection_modified!A1012)), 0)), "")</f>
        <v>H1</v>
      </c>
      <c r="L1012" t="str" cm="1">
        <f t="array" ref="L1012">_xlfn.TEXTJOIN(", ", TRUE, IF(ISNUMBER(SEARCH(Index!$C$8:$C$58, Articles_collection_modified!A1012)), Index!$C$8:$C$58, ""))</f>
        <v>IPr-2</v>
      </c>
      <c r="M1012" t="str" cm="1">
        <f t="array" ref="M1012">_xlfn.TEXTJOIN(", ", TRUE, IFERROR(VLOOKUP(_xlfn.TEXTSPLIT(L1012, ", "), Index!$C$8:$D$58, 2, FALSE), ""))</f>
        <v>Advanced Robotics</v>
      </c>
      <c r="N1012" t="str" cm="1">
        <f t="array" ref="N1012">_xlfn.TEXTJOIN(", ", TRUE, _xlfn.UNIQUE(_xlfn.FILTERXML("&lt;t&gt;&lt;s&gt;" &amp; SUBSTITUTE(_xlfn.TEXTJOIN(", ", TRUE, _xlfn.UNIQUE(_xlfn._xlws.FILTER(IFERROR(VLOOKUP(LEFT(_xlfn.TEXTSPLIT(L1012, ", "), FIND("-", _xlfn.TEXTSPLIT(L1012, ", ")) - 1), Index!$F$8:$G$13, 2, FALSE), ""), IFERROR(VLOOKUP(LEFT(_xlfn.TEXTSPLIT(L1012, ", "), FIND("-", _xlfn.TEXTSPLIT(L1012, ", ")) - 1), Index!$F$8:$G$13, 2, FALSE), "") &lt;&gt; ""))), ", ", "&lt;/s&gt;&lt;s&gt;") &amp; "&lt;/s&gt;&lt;/t&gt;", "//s[normalize-space()]")))</f>
        <v>Intelligent Production</v>
      </c>
      <c r="O1012" t="str" cm="1">
        <f t="array" ref="O1012">IFERROR(INDEX(Index!$C$8:$C$58, MATCH(TRUE, ISNUMBER(SEARCH(Index!$C$8:$C$58, Articles_collection_modified!A1012)), 0)), "")</f>
        <v>IPr-2</v>
      </c>
      <c r="P1012" t="str">
        <f>IFERROR(VLOOKUP(LEFT(O1012, FIND("-", O1012)-1), Index!$F$8:$G$13, 2, FALSE), "Not Found")</f>
        <v>Intelligent Production</v>
      </c>
      <c r="Q1012" t="str">
        <f>IFERROR(VLOOKUP(O1012, Index!$C$8:$D$58, 2, FALSE), "Not Found")</f>
        <v>Advanced Robotics</v>
      </c>
    </row>
    <row r="1013" spans="1:17" x14ac:dyDescent="0.3">
      <c r="A1013" t="str">
        <f>LEFT(Articles_collection_modified!A1013, FIND(",", Articles_collection_modified!A1013) - 1)</f>
        <v>Comau leads European battery recycling innovation project - Electric &amp; Hybrid Vehicle Technology International</v>
      </c>
      <c r="B1013" t="str">
        <f>MID(Articles_collection_modified!A1013, FIND(",", Articles_collection_modified!A1013) + 1, FIND(",", Articles_collection_modified!A1013, FIND(",", Articles_collection_modified!A1013) + 1) - FIND(",", Articles_collection_modified!A1013) - 1)</f>
        <v>https://www.electrichybridvehicletechnology.com/news/comau-leads-european-battery-recycling-innovation-project.html</v>
      </c>
      <c r="C1013" t="str">
        <f>IF(ISNUMBER(FIND(", vol",Articles_collection_modified!A1013)), MID(Articles_collection_modified!A1013, FIND(", vol", Articles_collection_modified!A1013) + 5, FIND(",", Articles_collection_modified!A1013, FIND(", vol", Articles_collection_modified!A1013) + 5) - FIND(", vol", Articles_collection_modified!A1013) - 5), MID(Articles_collection_modified!A1013, FIND(",vol", Articles_collection_modified!A1013) + 4, FIND(",", Articles_collection_modified!A1013, FIND(",vol", Articles_collection_modified!A1013) + 4) - FIND(",vol",Articles_collection_modified!A1013) - 4))</f>
        <v>5</v>
      </c>
      <c r="D1013" t="str">
        <f>IF(ISNUMBER(FIND(", 20", Articles_collection_modified!A1013)), MID(Articles_collection_modified!A1013, FIND(", 20", Articles_collection_modified!A1013) + 2, FIND(",", Articles_collection_modified!A1013, FIND(", 20", Articles_collection_modified!A1013) + 2) - FIND(", 20", Articles_collection_modified!A1013) - 2), MID(Articles_collection_modified!A1013, FIND(",20", Articles_collection_modified!A1013) + 1, FIND(",", Articles_collection_modified!A1013, FIND(",20", Articles_collection_modified!A1013) + 1) - FIND(",20", Articles_collection_modified!A1013) - 1))</f>
        <v>2024-w46</v>
      </c>
      <c r="E1013" t="str">
        <f t="shared" si="32"/>
        <v>2024</v>
      </c>
      <c r="F1013" t="str">
        <f t="shared" si="33"/>
        <v>46</v>
      </c>
      <c r="G1013" t="str" cm="1">
        <f t="array" ref="G1013">_xlfn.TEXTJOIN(", ", TRUE, IF(ISNUMBER(SEARCH(Index!$A$8:$A$22, Articles_collection_modified!A1013)), Index!$A$8:$A$22, ""))</f>
        <v>Battery</v>
      </c>
      <c r="H1013" t="str" cm="1">
        <f t="array" ref="H1013">IFERROR(INDEX(Index!$A$8:$A$22, MATCH(TRUE, ISNUMBER(SEARCH(Index!$A$8:$A$22, Articles_collection_modified!A1013)), 0)), "")</f>
        <v>Battery</v>
      </c>
      <c r="I1013" t="str" cm="1">
        <f t="array" ref="I1013">IFERROR(INDEX(Index!$A$3:$A$5, MATCH(TRUE, ISNUMBER(SEARCH(Index!$A$3:$A$5, Articles_collection_modified!A1013)), 0)), "")</f>
        <v>Technology</v>
      </c>
      <c r="J1013" t="str" cm="1">
        <f t="array" ref="J1013">IFERROR(INDEX(Index!$A$25:$A$69, MATCH(TRUE, ISNUMBER(SEARCH(Index!$A$25:$A$69, Articles_collection_modified!A1013)), 0)), "")</f>
        <v>Research</v>
      </c>
      <c r="K1013" t="str" cm="1">
        <f t="array" ref="K1013">IFERROR(INDEX(Index!$C$3:$C$5, MATCH(TRUE, ISNUMBER(SEARCH(Index!$C$3:$C$5, Articles_collection_modified!A1013)), 0)), "")</f>
        <v>H3</v>
      </c>
      <c r="L1013" t="str" cm="1">
        <f t="array" ref="L1013">_xlfn.TEXTJOIN(", ", TRUE, IF(ISNUMBER(SEARCH(Index!$C$8:$C$58, Articles_collection_modified!A1013)), Index!$C$8:$C$58, ""))</f>
        <v>ES-2, ES-4</v>
      </c>
      <c r="M1013" t="str" cm="1">
        <f t="array" ref="M1013">_xlfn.TEXTJOIN(", ", TRUE, IFERROR(VLOOKUP(_xlfn.TEXTSPLIT(L1013, ", "), Index!$C$8:$D$58, 2, FALSE), ""))</f>
        <v>Enhanced Emission Policy, Circular Economy</v>
      </c>
      <c r="N1013" t="str" cm="1">
        <f t="array" ref="N1013">_xlfn.TEXTJOIN(", ", TRUE, _xlfn.UNIQUE(_xlfn.FILTERXML("&lt;t&gt;&lt;s&gt;" &amp; SUBSTITUTE(_xlfn.TEXTJOIN(", ", TRUE, _xlfn.UNIQUE(_xlfn._xlws.FILTER(IFERROR(VLOOKUP(LEFT(_xlfn.TEXTSPLIT(L1013, ", "), FIND("-", _xlfn.TEXTSPLIT(L1013, ", ")) - 1), Index!$F$8:$G$13, 2, FALSE), ""), IFERROR(VLOOKUP(LEFT(_xlfn.TEXTSPLIT(L1013, ", "), FIND("-", _xlfn.TEXTSPLIT(L1013, ", ")) - 1), Index!$F$8:$G$13, 2, FALSE), "") &lt;&gt; ""))), ", ", "&lt;/s&gt;&lt;s&gt;") &amp; "&lt;/s&gt;&lt;/t&gt;", "//s[normalize-space()]")))</f>
        <v>Ecological Sustainability</v>
      </c>
      <c r="O1013" t="str" cm="1">
        <f t="array" ref="O1013">IFERROR(INDEX(Index!$C$8:$C$58, MATCH(TRUE, ISNUMBER(SEARCH(Index!$C$8:$C$58, Articles_collection_modified!A1013)), 0)), "")</f>
        <v>ES-2</v>
      </c>
      <c r="P1013" t="str">
        <f>IFERROR(VLOOKUP(LEFT(O1013, FIND("-", O1013)-1), Index!$F$8:$G$13, 2, FALSE), "Not Found")</f>
        <v>Ecological Sustainability</v>
      </c>
      <c r="Q1013" t="str">
        <f>IFERROR(VLOOKUP(O1013, Index!$C$8:$D$58, 2, FALSE), "Not Found")</f>
        <v>Enhanced Emission Policy</v>
      </c>
    </row>
    <row r="1014" spans="1:17" x14ac:dyDescent="0.3">
      <c r="A1014" t="str">
        <f>LEFT(Articles_collection_modified!A1014, FIND(",", Articles_collection_modified!A1014) - 1)</f>
        <v>Honda opens pilot production line for solid-state batteries - electrive.com</v>
      </c>
      <c r="B1014" t="str">
        <f>MID(Articles_collection_modified!A1014, FIND(",", Articles_collection_modified!A1014) + 1, FIND(",", Articles_collection_modified!A1014, FIND(",", Articles_collection_modified!A1014) + 1) - FIND(",", Articles_collection_modified!A1014) - 1)</f>
        <v>https://www.electrive.com/2024/11/21/honda-opens-pilot-production-line-for-solid-state-batteries/</v>
      </c>
      <c r="C1014" t="str">
        <f>IF(ISNUMBER(FIND(", vol",Articles_collection_modified!A1014)), MID(Articles_collection_modified!A1014, FIND(", vol", Articles_collection_modified!A1014) + 5, FIND(",", Articles_collection_modified!A1014, FIND(", vol", Articles_collection_modified!A1014) + 5) - FIND(", vol", Articles_collection_modified!A1014) - 5), MID(Articles_collection_modified!A1014, FIND(",vol", Articles_collection_modified!A1014) + 4, FIND(",", Articles_collection_modified!A1014, FIND(",vol", Articles_collection_modified!A1014) + 4) - FIND(",vol",Articles_collection_modified!A1014) - 4))</f>
        <v>5</v>
      </c>
      <c r="D1014" t="str">
        <f>IF(ISNUMBER(FIND(", 20", Articles_collection_modified!A1014)), MID(Articles_collection_modified!A1014, FIND(", 20", Articles_collection_modified!A1014) + 2, FIND(",", Articles_collection_modified!A1014, FIND(", 20", Articles_collection_modified!A1014) + 2) - FIND(", 20", Articles_collection_modified!A1014) - 2), MID(Articles_collection_modified!A1014, FIND(",20", Articles_collection_modified!A1014) + 1, FIND(",", Articles_collection_modified!A1014, FIND(",20", Articles_collection_modified!A1014) + 1) - FIND(",20", Articles_collection_modified!A1014) - 1))</f>
        <v>2024-w46</v>
      </c>
      <c r="E1014" t="str">
        <f t="shared" si="32"/>
        <v>2024</v>
      </c>
      <c r="F1014" t="str">
        <f t="shared" si="33"/>
        <v>46</v>
      </c>
      <c r="G1014" t="str" cm="1">
        <f t="array" ref="G1014">_xlfn.TEXTJOIN(", ", TRUE, IF(ISNUMBER(SEARCH(Index!$A$8:$A$22, Articles_collection_modified!A1014)), Index!$A$8:$A$22, ""))</f>
        <v>Battery</v>
      </c>
      <c r="H1014" t="str" cm="1">
        <f t="array" ref="H1014">IFERROR(INDEX(Index!$A$8:$A$22, MATCH(TRUE, ISNUMBER(SEARCH(Index!$A$8:$A$22, Articles_collection_modified!A1014)), 0)), "")</f>
        <v>Battery</v>
      </c>
      <c r="I1014" t="str" cm="1">
        <f t="array" ref="I1014">IFERROR(INDEX(Index!$A$3:$A$5, MATCH(TRUE, ISNUMBER(SEARCH(Index!$A$3:$A$5, Articles_collection_modified!A1014)), 0)), "")</f>
        <v>SEEP</v>
      </c>
      <c r="J1014" t="str" cm="1">
        <f t="array" ref="J1014">IFERROR(INDEX(Index!$A$25:$A$69, MATCH(TRUE, ISNUMBER(SEARCH(Index!$A$25:$A$69, Articles_collection_modified!A1014)), 0)), "")</f>
        <v>market development</v>
      </c>
      <c r="K1014" t="str" cm="1">
        <f t="array" ref="K1014">IFERROR(INDEX(Index!$C$3:$C$5, MATCH(TRUE, ISNUMBER(SEARCH(Index!$C$3:$C$5, Articles_collection_modified!A1014)), 0)), "")</f>
        <v>H2</v>
      </c>
      <c r="L1014" t="str" cm="1">
        <f t="array" ref="L1014">_xlfn.TEXTJOIN(", ", TRUE, IF(ISNUMBER(SEARCH(Index!$C$8:$C$58, Articles_collection_modified!A1014)), Index!$C$8:$C$58, ""))</f>
        <v>ES-2</v>
      </c>
      <c r="M1014" t="str" cm="1">
        <f t="array" ref="M1014">_xlfn.TEXTJOIN(", ", TRUE, IFERROR(VLOOKUP(_xlfn.TEXTSPLIT(L1014, ", "), Index!$C$8:$D$58, 2, FALSE), ""))</f>
        <v>Enhanced Emission Policy</v>
      </c>
      <c r="N1014" t="str" cm="1">
        <f t="array" ref="N1014">_xlfn.TEXTJOIN(", ", TRUE, _xlfn.UNIQUE(_xlfn.FILTERXML("&lt;t&gt;&lt;s&gt;" &amp; SUBSTITUTE(_xlfn.TEXTJOIN(", ", TRUE, _xlfn.UNIQUE(_xlfn._xlws.FILTER(IFERROR(VLOOKUP(LEFT(_xlfn.TEXTSPLIT(L1014, ", "), FIND("-", _xlfn.TEXTSPLIT(L1014, ", ")) - 1), Index!$F$8:$G$13, 2, FALSE), ""), IFERROR(VLOOKUP(LEFT(_xlfn.TEXTSPLIT(L1014, ", "), FIND("-", _xlfn.TEXTSPLIT(L1014, ", ")) - 1), Index!$F$8:$G$13, 2, FALSE), "") &lt;&gt; ""))), ", ", "&lt;/s&gt;&lt;s&gt;") &amp; "&lt;/s&gt;&lt;/t&gt;", "//s[normalize-space()]")))</f>
        <v>Ecological Sustainability</v>
      </c>
      <c r="O1014" t="str" cm="1">
        <f t="array" ref="O1014">IFERROR(INDEX(Index!$C$8:$C$58, MATCH(TRUE, ISNUMBER(SEARCH(Index!$C$8:$C$58, Articles_collection_modified!A1014)), 0)), "")</f>
        <v>ES-2</v>
      </c>
      <c r="P1014" t="str">
        <f>IFERROR(VLOOKUP(LEFT(O1014, FIND("-", O1014)-1), Index!$F$8:$G$13, 2, FALSE), "Not Found")</f>
        <v>Ecological Sustainability</v>
      </c>
      <c r="Q1014" t="str">
        <f>IFERROR(VLOOKUP(O1014, Index!$C$8:$D$58, 2, FALSE), "Not Found")</f>
        <v>Enhanced Emission Policy</v>
      </c>
    </row>
    <row r="1015" spans="1:17" x14ac:dyDescent="0.3">
      <c r="A1015" t="str">
        <f>LEFT(Articles_collection_modified!A1015, FIND(",", Articles_collection_modified!A1015) - 1)</f>
        <v>600kg load capacity mobile cobot tackles tougher tasks - Drives&amp;Controls</v>
      </c>
      <c r="B1015" t="str">
        <f>MID(Articles_collection_modified!A1015, FIND(",", Articles_collection_modified!A1015) + 1, FIND(",", Articles_collection_modified!A1015, FIND(",", Articles_collection_modified!A1015) + 1) - FIND(",", Articles_collection_modified!A1015) - 1)</f>
        <v>https://drivesncontrols.com/600kg-load-capacity-mobile-cobot-tackles-tougher-tasks/?utm_source=rss&amp;utm_medium=rss&amp;utm_campaign=600kg-load-capacity-mobile-cobot-tackles-tougher-tasks</v>
      </c>
      <c r="C1015" t="str">
        <f>IF(ISNUMBER(FIND(", vol",Articles_collection_modified!A1015)), MID(Articles_collection_modified!A1015, FIND(", vol", Articles_collection_modified!A1015) + 5, FIND(",", Articles_collection_modified!A1015, FIND(", vol", Articles_collection_modified!A1015) + 5) - FIND(", vol", Articles_collection_modified!A1015) - 5), MID(Articles_collection_modified!A1015, FIND(",vol", Articles_collection_modified!A1015) + 4, FIND(",", Articles_collection_modified!A1015, FIND(",vol", Articles_collection_modified!A1015) + 4) - FIND(",vol",Articles_collection_modified!A1015) - 4))</f>
        <v>5</v>
      </c>
      <c r="D1015" t="str">
        <f>IF(ISNUMBER(FIND(", 20", Articles_collection_modified!A1015)), MID(Articles_collection_modified!A1015, FIND(", 20", Articles_collection_modified!A1015) + 2, FIND(",", Articles_collection_modified!A1015, FIND(", 20", Articles_collection_modified!A1015) + 2) - FIND(", 20", Articles_collection_modified!A1015) - 2), MID(Articles_collection_modified!A1015, FIND(",20", Articles_collection_modified!A1015) + 1, FIND(",", Articles_collection_modified!A1015, FIND(",20", Articles_collection_modified!A1015) + 1) - FIND(",20", Articles_collection_modified!A1015) - 1))</f>
        <v>2024-w46</v>
      </c>
      <c r="E1015" t="str">
        <f t="shared" si="32"/>
        <v>2024</v>
      </c>
      <c r="F1015" t="str">
        <f t="shared" si="33"/>
        <v>46</v>
      </c>
      <c r="G1015" t="str" cm="1">
        <f t="array" ref="G1015">_xlfn.TEXTJOIN(", ", TRUE, IF(ISNUMBER(SEARCH(Index!$A$8:$A$22, Articles_collection_modified!A1015)), Index!$A$8:$A$22, ""))</f>
        <v>Industrial mfg, Mobile</v>
      </c>
      <c r="H1015" t="str" cm="1">
        <f t="array" ref="H1015">IFERROR(INDEX(Index!$A$8:$A$22, MATCH(TRUE, ISNUMBER(SEARCH(Index!$A$8:$A$22, Articles_collection_modified!A1015)), 0)), "")</f>
        <v>Industrial mfg</v>
      </c>
      <c r="I1015" t="str" cm="1">
        <f t="array" ref="I1015">IFERROR(INDEX(Index!$A$3:$A$5, MATCH(TRUE, ISNUMBER(SEARCH(Index!$A$3:$A$5, Articles_collection_modified!A1015)), 0)), "")</f>
        <v>product release</v>
      </c>
      <c r="J1015" t="str" cm="1">
        <f t="array" ref="J1015">IFERROR(INDEX(Index!$A$25:$A$69, MATCH(TRUE, ISNUMBER(SEARCH(Index!$A$25:$A$69, Articles_collection_modified!A1015)), 0)), "")</f>
        <v>System</v>
      </c>
      <c r="K1015" t="str" cm="1">
        <f t="array" ref="K1015">IFERROR(INDEX(Index!$C$3:$C$5, MATCH(TRUE, ISNUMBER(SEARCH(Index!$C$3:$C$5, Articles_collection_modified!A1015)), 0)), "")</f>
        <v>H1</v>
      </c>
      <c r="L1015" t="str" cm="1">
        <f t="array" ref="L1015">_xlfn.TEXTJOIN(", ", TRUE, IF(ISNUMBER(SEARCH(Index!$C$8:$C$58, Articles_collection_modified!A1015)), Index!$C$8:$C$58, ""))</f>
        <v>IPr-2</v>
      </c>
      <c r="M1015" t="str" cm="1">
        <f t="array" ref="M1015">_xlfn.TEXTJOIN(", ", TRUE, IFERROR(VLOOKUP(_xlfn.TEXTSPLIT(L1015, ", "), Index!$C$8:$D$58, 2, FALSE), ""))</f>
        <v>Advanced Robotics</v>
      </c>
      <c r="N1015" t="str" cm="1">
        <f t="array" ref="N1015">_xlfn.TEXTJOIN(", ", TRUE, _xlfn.UNIQUE(_xlfn.FILTERXML("&lt;t&gt;&lt;s&gt;" &amp; SUBSTITUTE(_xlfn.TEXTJOIN(", ", TRUE, _xlfn.UNIQUE(_xlfn._xlws.FILTER(IFERROR(VLOOKUP(LEFT(_xlfn.TEXTSPLIT(L1015, ", "), FIND("-", _xlfn.TEXTSPLIT(L1015, ", ")) - 1), Index!$F$8:$G$13, 2, FALSE), ""), IFERROR(VLOOKUP(LEFT(_xlfn.TEXTSPLIT(L1015, ", "), FIND("-", _xlfn.TEXTSPLIT(L1015, ", ")) - 1), Index!$F$8:$G$13, 2, FALSE), "") &lt;&gt; ""))), ", ", "&lt;/s&gt;&lt;s&gt;") &amp; "&lt;/s&gt;&lt;/t&gt;", "//s[normalize-space()]")))</f>
        <v>Intelligent Production</v>
      </c>
      <c r="O1015" t="str" cm="1">
        <f t="array" ref="O1015">IFERROR(INDEX(Index!$C$8:$C$58, MATCH(TRUE, ISNUMBER(SEARCH(Index!$C$8:$C$58, Articles_collection_modified!A1015)), 0)), "")</f>
        <v>IPr-2</v>
      </c>
      <c r="P1015" t="str">
        <f>IFERROR(VLOOKUP(LEFT(O1015, FIND("-", O1015)-1), Index!$F$8:$G$13, 2, FALSE), "Not Found")</f>
        <v>Intelligent Production</v>
      </c>
      <c r="Q1015" t="str">
        <f>IFERROR(VLOOKUP(O1015, Index!$C$8:$D$58, 2, FALSE), "Not Found")</f>
        <v>Advanced Robotics</v>
      </c>
    </row>
    <row r="1016" spans="1:17" x14ac:dyDescent="0.3">
      <c r="A1016" t="str">
        <f>LEFT(Articles_collection_modified!A1016, FIND(",", Articles_collection_modified!A1016) - 1)</f>
        <v>SchÃ¤ffer launches emission-free compact loader | Industrial Vehicle Technology International</v>
      </c>
      <c r="B1016" t="str">
        <f>MID(Articles_collection_modified!A1016, FIND(",", Articles_collection_modified!A1016) + 1, FIND(",", Articles_collection_modified!A1016, FIND(",", Articles_collection_modified!A1016) + 1) - FIND(",", Articles_collection_modified!A1016) - 1)</f>
        <v>https://www.ivtinternational.com/news/agriculture/schaffer-launches-emission-free-compact-loader.html</v>
      </c>
      <c r="C1016" t="str">
        <f>IF(ISNUMBER(FIND(", vol",Articles_collection_modified!A1016)), MID(Articles_collection_modified!A1016, FIND(", vol", Articles_collection_modified!A1016) + 5, FIND(",", Articles_collection_modified!A1016, FIND(", vol", Articles_collection_modified!A1016) + 5) - FIND(", vol", Articles_collection_modified!A1016) - 5), MID(Articles_collection_modified!A1016, FIND(",vol", Articles_collection_modified!A1016) + 4, FIND(",", Articles_collection_modified!A1016, FIND(",vol", Articles_collection_modified!A1016) + 4) - FIND(",vol",Articles_collection_modified!A1016) - 4))</f>
        <v>5</v>
      </c>
      <c r="D1016" t="str">
        <f>IF(ISNUMBER(FIND(", 20", Articles_collection_modified!A1016)), MID(Articles_collection_modified!A1016, FIND(", 20", Articles_collection_modified!A1016) + 2, FIND(",", Articles_collection_modified!A1016, FIND(", 20", Articles_collection_modified!A1016) + 2) - FIND(", 20", Articles_collection_modified!A1016) - 2), MID(Articles_collection_modified!A1016, FIND(",20", Articles_collection_modified!A1016) + 1, FIND(",", Articles_collection_modified!A1016, FIND(",20", Articles_collection_modified!A1016) + 1) - FIND(",20", Articles_collection_modified!A1016) - 1))</f>
        <v>2024-w46</v>
      </c>
      <c r="E1016" t="str">
        <f t="shared" si="32"/>
        <v>2024</v>
      </c>
      <c r="F1016" t="str">
        <f t="shared" si="33"/>
        <v>46</v>
      </c>
      <c r="G1016" t="str" cm="1">
        <f t="array" ref="G1016">_xlfn.TEXTJOIN(", ", TRUE, IF(ISNUMBER(SEARCH(Index!$A$8:$A$22, Articles_collection_modified!A1016)), Index!$A$8:$A$22, ""))</f>
        <v>Electrification, Mobile</v>
      </c>
      <c r="H1016" t="str" cm="1">
        <f t="array" ref="H1016">IFERROR(INDEX(Index!$A$8:$A$22, MATCH(TRUE, ISNUMBER(SEARCH(Index!$A$8:$A$22, Articles_collection_modified!A1016)), 0)), "")</f>
        <v>Electrification</v>
      </c>
      <c r="I1016" t="str" cm="1">
        <f t="array" ref="I1016">IFERROR(INDEX(Index!$A$3:$A$5, MATCH(TRUE, ISNUMBER(SEARCH(Index!$A$3:$A$5, Articles_collection_modified!A1016)), 0)), "")</f>
        <v>product release</v>
      </c>
      <c r="J1016" t="str" cm="1">
        <f t="array" ref="J1016">IFERROR(INDEX(Index!$A$25:$A$69, MATCH(TRUE, ISNUMBER(SEARCH(Index!$A$25:$A$69, Articles_collection_modified!A1016)), 0)), "")</f>
        <v>System</v>
      </c>
      <c r="K1016" t="str" cm="1">
        <f t="array" ref="K1016">IFERROR(INDEX(Index!$C$3:$C$5, MATCH(TRUE, ISNUMBER(SEARCH(Index!$C$3:$C$5, Articles_collection_modified!A1016)), 0)), "")</f>
        <v>H1</v>
      </c>
      <c r="L1016" t="str" cm="1">
        <f t="array" ref="L1016">_xlfn.TEXTJOIN(", ", TRUE, IF(ISNUMBER(SEARCH(Index!$C$8:$C$58, Articles_collection_modified!A1016)), Index!$C$8:$C$58, ""))</f>
        <v>ES-2, HA-3</v>
      </c>
      <c r="M1016" t="str" cm="1">
        <f t="array" ref="M1016">_xlfn.TEXTJOIN(", ", TRUE, IFERROR(VLOOKUP(_xlfn.TEXTSPLIT(L1016, ", "), Index!$C$8:$D$58, 2, FALSE), ""))</f>
        <v>Enhanced Emission Policy, Smart Farming</v>
      </c>
      <c r="N1016" t="str" cm="1">
        <f t="array" ref="N1016">_xlfn.TEXTJOIN(", ", TRUE, _xlfn.UNIQUE(_xlfn.FILTERXML("&lt;t&gt;&lt;s&gt;" &amp; SUBSTITUTE(_xlfn.TEXTJOIN(", ", TRUE, _xlfn.UNIQUE(_xlfn._xlws.FILTER(IFERROR(VLOOKUP(LEFT(_xlfn.TEXTSPLIT(L1016, ", "), FIND("-", _xlfn.TEXTSPLIT(L1016, ", ")) - 1), Index!$F$8:$G$13, 2, FALSE), ""), IFERROR(VLOOKUP(LEFT(_xlfn.TEXTSPLIT(L1016, ", "), FIND("-", _xlfn.TEXTSPLIT(L1016, ", ")) - 1), Index!$F$8:$G$13, 2, FALSE), "") &lt;&gt; ""))), ", ", "&lt;/s&gt;&lt;s&gt;") &amp; "&lt;/s&gt;&lt;/t&gt;", "//s[normalize-space()]")))</f>
        <v>Ecological Sustainability, Hydraulic Applications Ecosystem</v>
      </c>
      <c r="O1016" t="str" cm="1">
        <f t="array" ref="O1016">IFERROR(INDEX(Index!$C$8:$C$58, MATCH(TRUE, ISNUMBER(SEARCH(Index!$C$8:$C$58, Articles_collection_modified!A1016)), 0)), "")</f>
        <v>ES-2</v>
      </c>
      <c r="P1016" t="str">
        <f>IFERROR(VLOOKUP(LEFT(O1016, FIND("-", O1016)-1), Index!$F$8:$G$13, 2, FALSE), "Not Found")</f>
        <v>Ecological Sustainability</v>
      </c>
      <c r="Q1016" t="str">
        <f>IFERROR(VLOOKUP(O1016, Index!$C$8:$D$58, 2, FALSE), "Not Found")</f>
        <v>Enhanced Emission Policy</v>
      </c>
    </row>
    <row r="1017" spans="1:17" x14ac:dyDescent="0.3">
      <c r="A1017" t="str">
        <f>LEFT(Articles_collection_modified!A1017, FIND(",", Articles_collection_modified!A1017) - 1)</f>
        <v>CATL considers recycling factory in Europe - electrive.com</v>
      </c>
      <c r="B1017" t="str">
        <f>MID(Articles_collection_modified!A1017, FIND(",", Articles_collection_modified!A1017) + 1, FIND(",", Articles_collection_modified!A1017, FIND(",", Articles_collection_modified!A1017) + 1) - FIND(",", Articles_collection_modified!A1017) - 1)</f>
        <v>https://www.electrive.com/2024/11/20/catl-considers-recycling-factory-in-europe/</v>
      </c>
      <c r="C1017" t="str">
        <f>IF(ISNUMBER(FIND(", vol",Articles_collection_modified!A1017)), MID(Articles_collection_modified!A1017, FIND(", vol", Articles_collection_modified!A1017) + 5, FIND(",", Articles_collection_modified!A1017, FIND(", vol", Articles_collection_modified!A1017) + 5) - FIND(", vol", Articles_collection_modified!A1017) - 5), MID(Articles_collection_modified!A1017, FIND(",vol", Articles_collection_modified!A1017) + 4, FIND(",", Articles_collection_modified!A1017, FIND(",vol", Articles_collection_modified!A1017) + 4) - FIND(",vol",Articles_collection_modified!A1017) - 4))</f>
        <v>5</v>
      </c>
      <c r="D1017" t="str">
        <f>IF(ISNUMBER(FIND(", 20", Articles_collection_modified!A1017)), MID(Articles_collection_modified!A1017, FIND(", 20", Articles_collection_modified!A1017) + 2, FIND(",", Articles_collection_modified!A1017, FIND(", 20", Articles_collection_modified!A1017) + 2) - FIND(", 20", Articles_collection_modified!A1017) - 2), MID(Articles_collection_modified!A1017, FIND(",20", Articles_collection_modified!A1017) + 1, FIND(",", Articles_collection_modified!A1017, FIND(",20", Articles_collection_modified!A1017) + 1) - FIND(",20", Articles_collection_modified!A1017) - 1))</f>
        <v>2024-w46</v>
      </c>
      <c r="E1017" t="str">
        <f t="shared" si="32"/>
        <v>2024</v>
      </c>
      <c r="F1017" t="str">
        <f t="shared" si="33"/>
        <v>46</v>
      </c>
      <c r="G1017" t="str" cm="1">
        <f t="array" ref="G1017">_xlfn.TEXTJOIN(", ", TRUE, IF(ISNUMBER(SEARCH(Index!$A$8:$A$22, Articles_collection_modified!A1017)), Index!$A$8:$A$22, ""))</f>
        <v>Battery</v>
      </c>
      <c r="H1017" t="str" cm="1">
        <f t="array" ref="H1017">IFERROR(INDEX(Index!$A$8:$A$22, MATCH(TRUE, ISNUMBER(SEARCH(Index!$A$8:$A$22, Articles_collection_modified!A1017)), 0)), "")</f>
        <v>Battery</v>
      </c>
      <c r="I1017" t="str" cm="1">
        <f t="array" ref="I1017">IFERROR(INDEX(Index!$A$3:$A$5, MATCH(TRUE, ISNUMBER(SEARCH(Index!$A$3:$A$5, Articles_collection_modified!A1017)), 0)), "")</f>
        <v>SEEP</v>
      </c>
      <c r="J1017" t="str" cm="1">
        <f t="array" ref="J1017">IFERROR(INDEX(Index!$A$25:$A$69, MATCH(TRUE, ISNUMBER(SEARCH(Index!$A$25:$A$69, Articles_collection_modified!A1017)), 0)), "")</f>
        <v>market development</v>
      </c>
      <c r="K1017" t="str" cm="1">
        <f t="array" ref="K1017">IFERROR(INDEX(Index!$C$3:$C$5, MATCH(TRUE, ISNUMBER(SEARCH(Index!$C$3:$C$5, Articles_collection_modified!A1017)), 0)), "")</f>
        <v>H2</v>
      </c>
      <c r="L1017" t="str" cm="1">
        <f t="array" ref="L1017">_xlfn.TEXTJOIN(", ", TRUE, IF(ISNUMBER(SEARCH(Index!$C$8:$C$58, Articles_collection_modified!A1017)), Index!$C$8:$C$58, ""))</f>
        <v>ES-2, ES-4</v>
      </c>
      <c r="M1017" t="str" cm="1">
        <f t="array" ref="M1017">_xlfn.TEXTJOIN(", ", TRUE, IFERROR(VLOOKUP(_xlfn.TEXTSPLIT(L1017, ", "), Index!$C$8:$D$58, 2, FALSE), ""))</f>
        <v>Enhanced Emission Policy, Circular Economy</v>
      </c>
      <c r="N1017" t="str" cm="1">
        <f t="array" ref="N1017">_xlfn.TEXTJOIN(", ", TRUE, _xlfn.UNIQUE(_xlfn.FILTERXML("&lt;t&gt;&lt;s&gt;" &amp; SUBSTITUTE(_xlfn.TEXTJOIN(", ", TRUE, _xlfn.UNIQUE(_xlfn._xlws.FILTER(IFERROR(VLOOKUP(LEFT(_xlfn.TEXTSPLIT(L1017, ", "), FIND("-", _xlfn.TEXTSPLIT(L1017, ", ")) - 1), Index!$F$8:$G$13, 2, FALSE), ""), IFERROR(VLOOKUP(LEFT(_xlfn.TEXTSPLIT(L1017, ", "), FIND("-", _xlfn.TEXTSPLIT(L1017, ", ")) - 1), Index!$F$8:$G$13, 2, FALSE), "") &lt;&gt; ""))), ", ", "&lt;/s&gt;&lt;s&gt;") &amp; "&lt;/s&gt;&lt;/t&gt;", "//s[normalize-space()]")))</f>
        <v>Ecological Sustainability</v>
      </c>
      <c r="O1017" t="str" cm="1">
        <f t="array" ref="O1017">IFERROR(INDEX(Index!$C$8:$C$58, MATCH(TRUE, ISNUMBER(SEARCH(Index!$C$8:$C$58, Articles_collection_modified!A1017)), 0)), "")</f>
        <v>ES-2</v>
      </c>
      <c r="P1017" t="str">
        <f>IFERROR(VLOOKUP(LEFT(O1017, FIND("-", O1017)-1), Index!$F$8:$G$13, 2, FALSE), "Not Found")</f>
        <v>Ecological Sustainability</v>
      </c>
      <c r="Q1017" t="str">
        <f>IFERROR(VLOOKUP(O1017, Index!$C$8:$D$58, 2, FALSE), "Not Found")</f>
        <v>Enhanced Emission Policy</v>
      </c>
    </row>
    <row r="1018" spans="1:17" x14ac:dyDescent="0.3">
      <c r="A1018" t="str">
        <f>LEFT(Articles_collection_modified!A1018, FIND(",", Articles_collection_modified!A1018) - 1)</f>
        <v>Handtmann presents battery system with up to 1.3 MWh - electrive.com</v>
      </c>
      <c r="B1018" t="str">
        <f>MID(Articles_collection_modified!A1018, FIND(",", Articles_collection_modified!A1018) + 1, FIND(",", Articles_collection_modified!A1018, FIND(",", Articles_collection_modified!A1018) + 1) - FIND(",", Articles_collection_modified!A1018) - 1)</f>
        <v>https://www.electrive.com/2024/11/20/handtmann-presents-battery-system-with-up-to-1-3-mwh/</v>
      </c>
      <c r="C1018" t="str">
        <f>IF(ISNUMBER(FIND(", vol",Articles_collection_modified!A1018)), MID(Articles_collection_modified!A1018, FIND(", vol", Articles_collection_modified!A1018) + 5, FIND(",", Articles_collection_modified!A1018, FIND(", vol", Articles_collection_modified!A1018) + 5) - FIND(", vol", Articles_collection_modified!A1018) - 5), MID(Articles_collection_modified!A1018, FIND(",vol", Articles_collection_modified!A1018) + 4, FIND(",", Articles_collection_modified!A1018, FIND(",vol", Articles_collection_modified!A1018) + 4) - FIND(",vol",Articles_collection_modified!A1018) - 4))</f>
        <v>5</v>
      </c>
      <c r="D1018" t="str">
        <f>IF(ISNUMBER(FIND(", 20", Articles_collection_modified!A1018)), MID(Articles_collection_modified!A1018, FIND(", 20", Articles_collection_modified!A1018) + 2, FIND(",", Articles_collection_modified!A1018, FIND(", 20", Articles_collection_modified!A1018) + 2) - FIND(", 20", Articles_collection_modified!A1018) - 2), MID(Articles_collection_modified!A1018, FIND(",20", Articles_collection_modified!A1018) + 1, FIND(",", Articles_collection_modified!A1018, FIND(",20", Articles_collection_modified!A1018) + 1) - FIND(",20", Articles_collection_modified!A1018) - 1))</f>
        <v>2024-w46</v>
      </c>
      <c r="E1018" t="str">
        <f t="shared" si="32"/>
        <v>2024</v>
      </c>
      <c r="F1018" t="str">
        <f t="shared" si="33"/>
        <v>46</v>
      </c>
      <c r="G1018" t="str" cm="1">
        <f t="array" ref="G1018">_xlfn.TEXTJOIN(", ", TRUE, IF(ISNUMBER(SEARCH(Index!$A$8:$A$22, Articles_collection_modified!A1018)), Index!$A$8:$A$22, ""))</f>
        <v>Battery</v>
      </c>
      <c r="H1018" t="str" cm="1">
        <f t="array" ref="H1018">IFERROR(INDEX(Index!$A$8:$A$22, MATCH(TRUE, ISNUMBER(SEARCH(Index!$A$8:$A$22, Articles_collection_modified!A1018)), 0)), "")</f>
        <v>Battery</v>
      </c>
      <c r="I1018" t="str" cm="1">
        <f t="array" ref="I1018">IFERROR(INDEX(Index!$A$3:$A$5, MATCH(TRUE, ISNUMBER(SEARCH(Index!$A$3:$A$5, Articles_collection_modified!A1018)), 0)), "")</f>
        <v>product release</v>
      </c>
      <c r="J1018" t="str" cm="1">
        <f t="array" ref="J1018">IFERROR(INDEX(Index!$A$25:$A$69, MATCH(TRUE, ISNUMBER(SEARCH(Index!$A$25:$A$69, Articles_collection_modified!A1018)), 0)), "")</f>
        <v>System</v>
      </c>
      <c r="K1018" t="str" cm="1">
        <f t="array" ref="K1018">IFERROR(INDEX(Index!$C$3:$C$5, MATCH(TRUE, ISNUMBER(SEARCH(Index!$C$3:$C$5, Articles_collection_modified!A1018)), 0)), "")</f>
        <v>H1</v>
      </c>
      <c r="L1018" t="str" cm="1">
        <f t="array" ref="L1018">_xlfn.TEXTJOIN(", ", TRUE, IF(ISNUMBER(SEARCH(Index!$C$8:$C$58, Articles_collection_modified!A1018)), Index!$C$8:$C$58, ""))</f>
        <v>NB-6</v>
      </c>
      <c r="M1018" t="str" cm="1">
        <f t="array" ref="M1018">_xlfn.TEXTJOIN(", ", TRUE, IFERROR(VLOOKUP(_xlfn.TEXTSPLIT(L1018, ", "), Index!$C$8:$D$58, 2, FALSE), ""))</f>
        <v>Green Energy System</v>
      </c>
      <c r="N1018" t="str" cm="1">
        <f t="array" ref="N1018">_xlfn.TEXTJOIN(", ", TRUE, _xlfn.UNIQUE(_xlfn.FILTERXML("&lt;t&gt;&lt;s&gt;" &amp; SUBSTITUTE(_xlfn.TEXTJOIN(", ", TRUE, _xlfn.UNIQUE(_xlfn._xlws.FILTER(IFERROR(VLOOKUP(LEFT(_xlfn.TEXTSPLIT(L1018, ", "), FIND("-", _xlfn.TEXTSPLIT(L1018, ", ")) - 1), Index!$F$8:$G$13, 2, FALSE), ""), IFERROR(VLOOKUP(LEFT(_xlfn.TEXTSPLIT(L1018, ", "), FIND("-", _xlfn.TEXTSPLIT(L1018, ", ")) - 1), Index!$F$8:$G$13, 2, FALSE), "") &lt;&gt; ""))), ", ", "&lt;/s&gt;&lt;s&gt;") &amp; "&lt;/s&gt;&lt;/t&gt;", "//s[normalize-space()]")))</f>
        <v>New Business</v>
      </c>
      <c r="O1018" t="str" cm="1">
        <f t="array" ref="O1018">IFERROR(INDEX(Index!$C$8:$C$58, MATCH(TRUE, ISNUMBER(SEARCH(Index!$C$8:$C$58, Articles_collection_modified!A1018)), 0)), "")</f>
        <v>NB-6</v>
      </c>
      <c r="P1018" t="str">
        <f>IFERROR(VLOOKUP(LEFT(O1018, FIND("-", O1018)-1), Index!$F$8:$G$13, 2, FALSE), "Not Found")</f>
        <v>New Business</v>
      </c>
      <c r="Q1018" t="str">
        <f>IFERROR(VLOOKUP(O1018, Index!$C$8:$D$58, 2, FALSE), "Not Found")</f>
        <v>Green Energy System</v>
      </c>
    </row>
    <row r="1019" spans="1:17" x14ac:dyDescent="0.3">
      <c r="A1019" t="str">
        <f>LEFT(Articles_collection_modified!A1019, FIND(",", Articles_collection_modified!A1019) - 1)</f>
        <v>Maersk Halifax undergoes dual-fuel methanol engine conversion</v>
      </c>
      <c r="B1019" t="str">
        <f>MID(Articles_collection_modified!A1019, FIND(",", Articles_collection_modified!A1019) + 1, FIND(",", Articles_collection_modified!A1019, FIND(",", Articles_collection_modified!A1019) + 1) - FIND(",", Articles_collection_modified!A1019) - 1)</f>
        <v>https://www.ship-technology.com/news/maersk-halifax-dual-fuel-engine/</v>
      </c>
      <c r="C1019" t="str">
        <f>IF(ISNUMBER(FIND(", vol",Articles_collection_modified!A1019)), MID(Articles_collection_modified!A1019, FIND(", vol", Articles_collection_modified!A1019) + 5, FIND(",", Articles_collection_modified!A1019, FIND(", vol", Articles_collection_modified!A1019) + 5) - FIND(", vol", Articles_collection_modified!A1019) - 5), MID(Articles_collection_modified!A1019, FIND(",vol", Articles_collection_modified!A1019) + 4, FIND(",", Articles_collection_modified!A1019, FIND(",vol", Articles_collection_modified!A1019) + 4) - FIND(",vol",Articles_collection_modified!A1019) - 4))</f>
        <v>5</v>
      </c>
      <c r="D1019" t="str">
        <f>IF(ISNUMBER(FIND(", 20", Articles_collection_modified!A1019)), MID(Articles_collection_modified!A1019, FIND(", 20", Articles_collection_modified!A1019) + 2, FIND(",", Articles_collection_modified!A1019, FIND(", 20", Articles_collection_modified!A1019) + 2) - FIND(", 20", Articles_collection_modified!A1019) - 2), MID(Articles_collection_modified!A1019, FIND(",20", Articles_collection_modified!A1019) + 1, FIND(",", Articles_collection_modified!A1019, FIND(",20", Articles_collection_modified!A1019) + 1) - FIND(",20", Articles_collection_modified!A1019) - 1))</f>
        <v>2024-w46</v>
      </c>
      <c r="E1019" t="str">
        <f t="shared" si="32"/>
        <v>2024</v>
      </c>
      <c r="F1019" t="str">
        <f t="shared" si="33"/>
        <v>46</v>
      </c>
      <c r="G1019" t="str" cm="1">
        <f t="array" ref="G1019">_xlfn.TEXTJOIN(", ", TRUE, IF(ISNUMBER(SEARCH(Index!$A$8:$A$22, Articles_collection_modified!A1019)), Index!$A$8:$A$22, ""))</f>
        <v>Maritime</v>
      </c>
      <c r="H1019" t="str" cm="1">
        <f t="array" ref="H1019">IFERROR(INDEX(Index!$A$8:$A$22, MATCH(TRUE, ISNUMBER(SEARCH(Index!$A$8:$A$22, Articles_collection_modified!A1019)), 0)), "")</f>
        <v>Maritime</v>
      </c>
      <c r="I1019" t="str" cm="1">
        <f t="array" ref="I1019">IFERROR(INDEX(Index!$A$3:$A$5, MATCH(TRUE, ISNUMBER(SEARCH(Index!$A$3:$A$5, Articles_collection_modified!A1019)), 0)), "")</f>
        <v>product release</v>
      </c>
      <c r="J1019" t="str" cm="1">
        <f t="array" ref="J1019">IFERROR(INDEX(Index!$A$25:$A$69, MATCH(TRUE, ISNUMBER(SEARCH(Index!$A$25:$A$69, Articles_collection_modified!A1019)), 0)), "")</f>
        <v>Motor</v>
      </c>
      <c r="K1019" t="str" cm="1">
        <f t="array" ref="K1019">IFERROR(INDEX(Index!$C$3:$C$5, MATCH(TRUE, ISNUMBER(SEARCH(Index!$C$3:$C$5, Articles_collection_modified!A1019)), 0)), "")</f>
        <v>H1</v>
      </c>
      <c r="L1019" t="str" cm="1">
        <f t="array" ref="L1019">_xlfn.TEXTJOIN(", ", TRUE, IF(ISNUMBER(SEARCH(Index!$C$8:$C$58, Articles_collection_modified!A1019)), Index!$C$8:$C$58, ""))</f>
        <v>ES-2</v>
      </c>
      <c r="M1019" t="str" cm="1">
        <f t="array" ref="M1019">_xlfn.TEXTJOIN(", ", TRUE, IFERROR(VLOOKUP(_xlfn.TEXTSPLIT(L1019, ", "), Index!$C$8:$D$58, 2, FALSE), ""))</f>
        <v>Enhanced Emission Policy</v>
      </c>
      <c r="N1019" t="str" cm="1">
        <f t="array" ref="N1019">_xlfn.TEXTJOIN(", ", TRUE, _xlfn.UNIQUE(_xlfn.FILTERXML("&lt;t&gt;&lt;s&gt;" &amp; SUBSTITUTE(_xlfn.TEXTJOIN(", ", TRUE, _xlfn.UNIQUE(_xlfn._xlws.FILTER(IFERROR(VLOOKUP(LEFT(_xlfn.TEXTSPLIT(L1019, ", "), FIND("-", _xlfn.TEXTSPLIT(L1019, ", ")) - 1), Index!$F$8:$G$13, 2, FALSE), ""), IFERROR(VLOOKUP(LEFT(_xlfn.TEXTSPLIT(L1019, ", "), FIND("-", _xlfn.TEXTSPLIT(L1019, ", ")) - 1), Index!$F$8:$G$13, 2, FALSE), "") &lt;&gt; ""))), ", ", "&lt;/s&gt;&lt;s&gt;") &amp; "&lt;/s&gt;&lt;/t&gt;", "//s[normalize-space()]")))</f>
        <v>Ecological Sustainability</v>
      </c>
      <c r="O1019" t="str" cm="1">
        <f t="array" ref="O1019">IFERROR(INDEX(Index!$C$8:$C$58, MATCH(TRUE, ISNUMBER(SEARCH(Index!$C$8:$C$58, Articles_collection_modified!A1019)), 0)), "")</f>
        <v>ES-2</v>
      </c>
      <c r="P1019" t="str">
        <f>IFERROR(VLOOKUP(LEFT(O1019, FIND("-", O1019)-1), Index!$F$8:$G$13, 2, FALSE), "Not Found")</f>
        <v>Ecological Sustainability</v>
      </c>
      <c r="Q1019" t="str">
        <f>IFERROR(VLOOKUP(O1019, Index!$C$8:$D$58, 2, FALSE), "Not Found")</f>
        <v>Enhanced Emission Policy</v>
      </c>
    </row>
    <row r="1020" spans="1:17" x14ac:dyDescent="0.3">
      <c r="A1020" t="str">
        <f>LEFT(Articles_collection_modified!A1020, FIND(",", Articles_collection_modified!A1020) - 1)</f>
        <v>Carbon Robotics Secures $70 Million in Funding Led by BOND | RoboticsTomorrow</v>
      </c>
      <c r="B1020" t="str">
        <f>MID(Articles_collection_modified!A1020, FIND(",", Articles_collection_modified!A1020) + 1, FIND(",", Articles_collection_modified!A1020, FIND(",", Articles_collection_modified!A1020) + 1) - FIND(",", Articles_collection_modified!A1020) - 1)</f>
        <v>https://www.roboticstomorrow.com/article/2024/11/carbon-robotics-secures-70-million-in-funding-led-by-bond/23498</v>
      </c>
      <c r="C1020" t="str">
        <f>IF(ISNUMBER(FIND(", vol",Articles_collection_modified!A1020)), MID(Articles_collection_modified!A1020, FIND(", vol", Articles_collection_modified!A1020) + 5, FIND(",", Articles_collection_modified!A1020, FIND(", vol", Articles_collection_modified!A1020) + 5) - FIND(", vol", Articles_collection_modified!A1020) - 5), MID(Articles_collection_modified!A1020, FIND(",vol", Articles_collection_modified!A1020) + 4, FIND(",", Articles_collection_modified!A1020, FIND(",vol", Articles_collection_modified!A1020) + 4) - FIND(",vol",Articles_collection_modified!A1020) - 4))</f>
        <v>5</v>
      </c>
      <c r="D1020" t="str">
        <f>IF(ISNUMBER(FIND(", 20", Articles_collection_modified!A1020)), MID(Articles_collection_modified!A1020, FIND(", 20", Articles_collection_modified!A1020) + 2, FIND(",", Articles_collection_modified!A1020, FIND(", 20", Articles_collection_modified!A1020) + 2) - FIND(", 20", Articles_collection_modified!A1020) - 2), MID(Articles_collection_modified!A1020, FIND(",20", Articles_collection_modified!A1020) + 1, FIND(",", Articles_collection_modified!A1020, FIND(",20", Articles_collection_modified!A1020) + 1) - FIND(",20", Articles_collection_modified!A1020) - 1))</f>
        <v>2024-w46</v>
      </c>
      <c r="E1020" t="str">
        <f t="shared" si="32"/>
        <v>2024</v>
      </c>
      <c r="F1020" t="str">
        <f t="shared" si="33"/>
        <v>46</v>
      </c>
      <c r="G1020" t="str" cm="1">
        <f t="array" ref="G1020">_xlfn.TEXTJOIN(", ", TRUE, IF(ISNUMBER(SEARCH(Index!$A$8:$A$22, Articles_collection_modified!A1020)), Index!$A$8:$A$22, ""))</f>
        <v>Mobile, Robotics</v>
      </c>
      <c r="H1020" t="str" cm="1">
        <f t="array" ref="H1020">IFERROR(INDEX(Index!$A$8:$A$22, MATCH(TRUE, ISNUMBER(SEARCH(Index!$A$8:$A$22, Articles_collection_modified!A1020)), 0)), "")</f>
        <v>Mobile</v>
      </c>
      <c r="I1020" t="str" cm="1">
        <f t="array" ref="I1020">IFERROR(INDEX(Index!$A$3:$A$5, MATCH(TRUE, ISNUMBER(SEARCH(Index!$A$3:$A$5, Articles_collection_modified!A1020)), 0)), "")</f>
        <v>SEEP</v>
      </c>
      <c r="J1020" t="str" cm="1">
        <f t="array" ref="J1020">IFERROR(INDEX(Index!$A$25:$A$69, MATCH(TRUE, ISNUMBER(SEARCH(Index!$A$25:$A$69, Articles_collection_modified!A1020)), 0)), "")</f>
        <v>funding</v>
      </c>
      <c r="K1020" t="str" cm="1">
        <f t="array" ref="K1020">IFERROR(INDEX(Index!$C$3:$C$5, MATCH(TRUE, ISNUMBER(SEARCH(Index!$C$3:$C$5, Articles_collection_modified!A1020)), 0)), "")</f>
        <v>H2</v>
      </c>
      <c r="L1020" t="str" cm="1">
        <f t="array" ref="L1020">_xlfn.TEXTJOIN(", ", TRUE, IF(ISNUMBER(SEARCH(Index!$C$8:$C$58, Articles_collection_modified!A1020)), Index!$C$8:$C$58, ""))</f>
        <v>ES-7, HA-3</v>
      </c>
      <c r="M1020" t="str" cm="1">
        <f t="array" ref="M1020">_xlfn.TEXTJOIN(", ", TRUE, IFERROR(VLOOKUP(_xlfn.TEXTSPLIT(L1020, ", "), Index!$C$8:$D$58, 2, FALSE), ""))</f>
        <v>Geo-Engineering &amp; Clean Air, Smart Farming</v>
      </c>
      <c r="N1020" t="str" cm="1">
        <f t="array" ref="N1020">_xlfn.TEXTJOIN(", ", TRUE, _xlfn.UNIQUE(_xlfn.FILTERXML("&lt;t&gt;&lt;s&gt;" &amp; SUBSTITUTE(_xlfn.TEXTJOIN(", ", TRUE, _xlfn.UNIQUE(_xlfn._xlws.FILTER(IFERROR(VLOOKUP(LEFT(_xlfn.TEXTSPLIT(L1020, ", "), FIND("-", _xlfn.TEXTSPLIT(L1020, ", ")) - 1), Index!$F$8:$G$13, 2, FALSE), ""), IFERROR(VLOOKUP(LEFT(_xlfn.TEXTSPLIT(L1020, ", "), FIND("-", _xlfn.TEXTSPLIT(L1020, ", ")) - 1), Index!$F$8:$G$13, 2, FALSE), "") &lt;&gt; ""))), ", ", "&lt;/s&gt;&lt;s&gt;") &amp; "&lt;/s&gt;&lt;/t&gt;", "//s[normalize-space()]")))</f>
        <v>Ecological Sustainability, Hydraulic Applications Ecosystem</v>
      </c>
      <c r="O1020" t="str" cm="1">
        <f t="array" ref="O1020">IFERROR(INDEX(Index!$C$8:$C$58, MATCH(TRUE, ISNUMBER(SEARCH(Index!$C$8:$C$58, Articles_collection_modified!A1020)), 0)), "")</f>
        <v>ES-7</v>
      </c>
      <c r="P1020" t="str">
        <f>IFERROR(VLOOKUP(LEFT(O1020, FIND("-", O1020)-1), Index!$F$8:$G$13, 2, FALSE), "Not Found")</f>
        <v>Ecological Sustainability</v>
      </c>
      <c r="Q1020" t="str">
        <f>IFERROR(VLOOKUP(O1020, Index!$C$8:$D$58, 2, FALSE), "Not Found")</f>
        <v>Geo-Engineering &amp; Clean Air</v>
      </c>
    </row>
    <row r="1021" spans="1:17" x14ac:dyDescent="0.3">
      <c r="A1021" t="str">
        <f>LEFT(Articles_collection_modified!A1021, FIND(",", Articles_collection_modified!A1021) - 1)</f>
        <v>GlobalABC and WorldGBC sign MoU for sustainable buildings</v>
      </c>
      <c r="B1021" t="str">
        <f>MID(Articles_collection_modified!A1021, FIND(",", Articles_collection_modified!A1021) + 1, FIND(",", Articles_collection_modified!A1021, FIND(",", Articles_collection_modified!A1021) + 1) - FIND(",", Articles_collection_modified!A1021) - 1)</f>
        <v>https://www.pbctoday.co.uk/news/energy-news/globalabc-worldgbc-sign-mou-sustainable-buildings/145941/</v>
      </c>
      <c r="C1021" t="str">
        <f>IF(ISNUMBER(FIND(", vol",Articles_collection_modified!A1021)), MID(Articles_collection_modified!A1021, FIND(", vol", Articles_collection_modified!A1021) + 5, FIND(",", Articles_collection_modified!A1021, FIND(", vol", Articles_collection_modified!A1021) + 5) - FIND(", vol", Articles_collection_modified!A1021) - 5), MID(Articles_collection_modified!A1021, FIND(",vol", Articles_collection_modified!A1021) + 4, FIND(",", Articles_collection_modified!A1021, FIND(",vol", Articles_collection_modified!A1021) + 4) - FIND(",vol",Articles_collection_modified!A1021) - 4))</f>
        <v>5</v>
      </c>
      <c r="D1021" t="str">
        <f>IF(ISNUMBER(FIND(", 20", Articles_collection_modified!A1021)), MID(Articles_collection_modified!A1021, FIND(", 20", Articles_collection_modified!A1021) + 2, FIND(",", Articles_collection_modified!A1021, FIND(", 20", Articles_collection_modified!A1021) + 2) - FIND(", 20", Articles_collection_modified!A1021) - 2), MID(Articles_collection_modified!A1021, FIND(",20", Articles_collection_modified!A1021) + 1, FIND(",", Articles_collection_modified!A1021, FIND(",20", Articles_collection_modified!A1021) + 1) - FIND(",20", Articles_collection_modified!A1021) - 1))</f>
        <v>2024-w46</v>
      </c>
      <c r="E1021" t="str">
        <f t="shared" si="32"/>
        <v>2024</v>
      </c>
      <c r="F1021" t="str">
        <f t="shared" si="33"/>
        <v>46</v>
      </c>
      <c r="G1021" t="str" cm="1">
        <f t="array" ref="G1021">_xlfn.TEXTJOIN(", ", TRUE, IF(ISNUMBER(SEARCH(Index!$A$8:$A$22, Articles_collection_modified!A1021)), Index!$A$8:$A$22, ""))</f>
        <v>Sustainability</v>
      </c>
      <c r="H1021" t="str" cm="1">
        <f t="array" ref="H1021">IFERROR(INDEX(Index!$A$8:$A$22, MATCH(TRUE, ISNUMBER(SEARCH(Index!$A$8:$A$22, Articles_collection_modified!A1021)), 0)), "")</f>
        <v>Sustainability</v>
      </c>
      <c r="I1021" t="str" cm="1">
        <f t="array" ref="I1021">IFERROR(INDEX(Index!$A$3:$A$5, MATCH(TRUE, ISNUMBER(SEARCH(Index!$A$3:$A$5, Articles_collection_modified!A1021)), 0)), "")</f>
        <v>SEEP</v>
      </c>
      <c r="J1021" t="str" cm="1">
        <f t="array" ref="J1021">IFERROR(INDEX(Index!$A$25:$A$69, MATCH(TRUE, ISNUMBER(SEARCH(Index!$A$25:$A$69, Articles_collection_modified!A1021)), 0)), "")</f>
        <v>partnership</v>
      </c>
      <c r="K1021" t="str" cm="1">
        <f t="array" ref="K1021">IFERROR(INDEX(Index!$C$3:$C$5, MATCH(TRUE, ISNUMBER(SEARCH(Index!$C$3:$C$5, Articles_collection_modified!A1021)), 0)), "")</f>
        <v>H2</v>
      </c>
      <c r="L1021" t="str" cm="1">
        <f t="array" ref="L1021">_xlfn.TEXTJOIN(", ", TRUE, IF(ISNUMBER(SEARCH(Index!$C$8:$C$58, Articles_collection_modified!A1021)), Index!$C$8:$C$58, ""))</f>
        <v>ES-1, ES-2, HA-1</v>
      </c>
      <c r="M1021" t="str" cm="1">
        <f t="array" ref="M1021">_xlfn.TEXTJOIN(", ", TRUE, IFERROR(VLOOKUP(_xlfn.TEXTSPLIT(L1021, ", "), Index!$C$8:$D$58, 2, FALSE), ""))</f>
        <v>Green Cities, Enhanced Emission Policy, Green &amp; Connected Construction site</v>
      </c>
      <c r="N1021" t="str" cm="1">
        <f t="array" ref="N1021">_xlfn.TEXTJOIN(", ", TRUE, _xlfn.UNIQUE(_xlfn.FILTERXML("&lt;t&gt;&lt;s&gt;" &amp; SUBSTITUTE(_xlfn.TEXTJOIN(", ", TRUE, _xlfn.UNIQUE(_xlfn._xlws.FILTER(IFERROR(VLOOKUP(LEFT(_xlfn.TEXTSPLIT(L1021, ", "), FIND("-", _xlfn.TEXTSPLIT(L1021, ", ")) - 1), Index!$F$8:$G$13, 2, FALSE), ""), IFERROR(VLOOKUP(LEFT(_xlfn.TEXTSPLIT(L1021, ", "), FIND("-", _xlfn.TEXTSPLIT(L1021, ", ")) - 1), Index!$F$8:$G$13, 2, FALSE), "") &lt;&gt; ""))), ", ", "&lt;/s&gt;&lt;s&gt;") &amp; "&lt;/s&gt;&lt;/t&gt;", "//s[normalize-space()]")))</f>
        <v>Ecological Sustainability, Hydraulic Applications Ecosystem</v>
      </c>
      <c r="O1021" t="str" cm="1">
        <f t="array" ref="O1021">IFERROR(INDEX(Index!$C$8:$C$58, MATCH(TRUE, ISNUMBER(SEARCH(Index!$C$8:$C$58, Articles_collection_modified!A1021)), 0)), "")</f>
        <v>ES-1</v>
      </c>
      <c r="P1021" t="str">
        <f>IFERROR(VLOOKUP(LEFT(O1021, FIND("-", O1021)-1), Index!$F$8:$G$13, 2, FALSE), "Not Found")</f>
        <v>Ecological Sustainability</v>
      </c>
      <c r="Q1021" t="str">
        <f>IFERROR(VLOOKUP(O1021, Index!$C$8:$D$58, 2, FALSE), "Not Found")</f>
        <v>Green Cities</v>
      </c>
    </row>
    <row r="1022" spans="1:17" x14ac:dyDescent="0.3">
      <c r="A1022" t="str">
        <f>LEFT(Articles_collection_modified!A1022, FIND(",", Articles_collection_modified!A1022) - 1)</f>
        <v>Schnelle Proportional-Einbauventile mit Vorsteuerventil</v>
      </c>
      <c r="B1022" t="str">
        <f>MID(Articles_collection_modified!A1022, FIND(",", Articles_collection_modified!A1022) + 1, FIND(",", Articles_collection_modified!A1022, FIND(",", Articles_collection_modified!A1022) + 1) - FIND(",", Articles_collection_modified!A1022) - 1)</f>
        <v>https://www.oup-fluidtechnik.de/schnelle-proportional-einbauventile-mit-vorsteuerventil/</v>
      </c>
      <c r="C1022" t="str">
        <f>IF(ISNUMBER(FIND(", vol",Articles_collection_modified!A1022)), MID(Articles_collection_modified!A1022, FIND(", vol", Articles_collection_modified!A1022) + 5, FIND(",", Articles_collection_modified!A1022, FIND(", vol", Articles_collection_modified!A1022) + 5) - FIND(", vol", Articles_collection_modified!A1022) - 5), MID(Articles_collection_modified!A1022, FIND(",vol", Articles_collection_modified!A1022) + 4, FIND(",", Articles_collection_modified!A1022, FIND(",vol", Articles_collection_modified!A1022) + 4) - FIND(",vol",Articles_collection_modified!A1022) - 4))</f>
        <v>5</v>
      </c>
      <c r="D1022" t="str">
        <f>IF(ISNUMBER(FIND(", 20", Articles_collection_modified!A1022)), MID(Articles_collection_modified!A1022, FIND(", 20", Articles_collection_modified!A1022) + 2, FIND(",", Articles_collection_modified!A1022, FIND(", 20", Articles_collection_modified!A1022) + 2) - FIND(", 20", Articles_collection_modified!A1022) - 2), MID(Articles_collection_modified!A1022, FIND(",20", Articles_collection_modified!A1022) + 1, FIND(",", Articles_collection_modified!A1022, FIND(",20", Articles_collection_modified!A1022) + 1) - FIND(",20", Articles_collection_modified!A1022) - 1))</f>
        <v>2024-w46</v>
      </c>
      <c r="E1022" t="str">
        <f t="shared" si="32"/>
        <v>2024</v>
      </c>
      <c r="F1022" t="str">
        <f t="shared" si="33"/>
        <v>46</v>
      </c>
      <c r="G1022" t="str" cm="1">
        <f t="array" ref="G1022">_xlfn.TEXTJOIN(", ", TRUE, IF(ISNUMBER(SEARCH(Index!$A$8:$A$22, Articles_collection_modified!A1022)), Index!$A$8:$A$22, ""))</f>
        <v>Hydraulics</v>
      </c>
      <c r="H1022" t="str" cm="1">
        <f t="array" ref="H1022">IFERROR(INDEX(Index!$A$8:$A$22, MATCH(TRUE, ISNUMBER(SEARCH(Index!$A$8:$A$22, Articles_collection_modified!A1022)), 0)), "")</f>
        <v>Hydraulics</v>
      </c>
      <c r="I1022" t="str" cm="1">
        <f t="array" ref="I1022">IFERROR(INDEX(Index!$A$3:$A$5, MATCH(TRUE, ISNUMBER(SEARCH(Index!$A$3:$A$5, Articles_collection_modified!A1022)), 0)), "")</f>
        <v>product release</v>
      </c>
      <c r="J1022" t="str" cm="1">
        <f t="array" ref="J1022">IFERROR(INDEX(Index!$A$25:$A$69, MATCH(TRUE, ISNUMBER(SEARCH(Index!$A$25:$A$69, Articles_collection_modified!A1022)), 0)), "")</f>
        <v>Valve</v>
      </c>
      <c r="K1022" t="str" cm="1">
        <f t="array" ref="K1022">IFERROR(INDEX(Index!$C$3:$C$5, MATCH(TRUE, ISNUMBER(SEARCH(Index!$C$3:$C$5, Articles_collection_modified!A1022)), 0)), "")</f>
        <v>H1</v>
      </c>
      <c r="L1022" t="str" cm="1">
        <f t="array" ref="L1022">_xlfn.TEXTJOIN(", ", TRUE, IF(ISNUMBER(SEARCH(Index!$C$8:$C$58, Articles_collection_modified!A1022)), Index!$C$8:$C$58, ""))</f>
        <v/>
      </c>
      <c r="M1022" t="str" cm="1">
        <f t="array" ref="M1022">_xlfn.TEXTJOIN(", ", TRUE, IFERROR(VLOOKUP(_xlfn.TEXTSPLIT(L1022, ", "), Index!$C$8:$D$58, 2, FALSE), ""))</f>
        <v/>
      </c>
      <c r="N1022" t="e" cm="1" vm="1">
        <f t="array" ref="N1022">_xlfn.TEXTJOIN(", ", TRUE, _xlfn.UNIQUE(_xlfn.FILTERXML("&lt;t&gt;&lt;s&gt;" &amp; SUBSTITUTE(_xlfn.TEXTJOIN(", ", TRUE, _xlfn.UNIQUE(_xlfn._xlws.FILTER(IFERROR(VLOOKUP(LEFT(_xlfn.TEXTSPLIT(L1022, ", "), FIND("-", _xlfn.TEXTSPLIT(L1022, ", ")) - 1), Index!$F$8:$G$13, 2, FALSE), ""), IFERROR(VLOOKUP(LEFT(_xlfn.TEXTSPLIT(L1022, ", "), FIND("-", _xlfn.TEXTSPLIT(L1022, ", ")) - 1), Index!$F$8:$G$13, 2, FALSE), "") &lt;&gt; ""))), ", ", "&lt;/s&gt;&lt;s&gt;") &amp; "&lt;/s&gt;&lt;/t&gt;", "//s[normalize-space()]")))</f>
        <v>#VALUE!</v>
      </c>
      <c r="O1022" t="str" cm="1">
        <f t="array" ref="O1022">IFERROR(INDEX(Index!$C$8:$C$58, MATCH(TRUE, ISNUMBER(SEARCH(Index!$C$8:$C$58, Articles_collection_modified!A1022)), 0)), "")</f>
        <v/>
      </c>
      <c r="P1022" t="str">
        <f>IFERROR(VLOOKUP(LEFT(O1022, FIND("-", O1022)-1), Index!$F$8:$G$13, 2, FALSE), "Not Found")</f>
        <v>Not Found</v>
      </c>
      <c r="Q1022" t="str">
        <f>IFERROR(VLOOKUP(O1022, Index!$C$8:$D$58, 2, FALSE), "Not Found")</f>
        <v>Not Found</v>
      </c>
    </row>
    <row r="1023" spans="1:17" x14ac:dyDescent="0.3">
      <c r="A1023" t="str">
        <f>LEFT(Articles_collection_modified!A1023, FIND(",", Articles_collection_modified!A1023) - 1)</f>
        <v>Advancing maintenance in underground mining through digitalisation and automation - International Mining</v>
      </c>
      <c r="B1023" t="str">
        <f>MID(Articles_collection_modified!A1023, FIND(",", Articles_collection_modified!A1023) + 1, FIND(",", Articles_collection_modified!A1023, FIND(",", Articles_collection_modified!A1023) + 1) - FIND(",", Articles_collection_modified!A1023) - 1)</f>
        <v>https://im-mining.com/2024/11/19/advancing-maintenance-in-underground-mining-through-digitalisation-and-automation/</v>
      </c>
      <c r="C1023" t="str">
        <f>IF(ISNUMBER(FIND(", vol",Articles_collection_modified!A1023)), MID(Articles_collection_modified!A1023, FIND(", vol", Articles_collection_modified!A1023) + 5, FIND(",", Articles_collection_modified!A1023, FIND(", vol", Articles_collection_modified!A1023) + 5) - FIND(", vol", Articles_collection_modified!A1023) - 5), MID(Articles_collection_modified!A1023, FIND(",vol", Articles_collection_modified!A1023) + 4, FIND(",", Articles_collection_modified!A1023, FIND(",vol", Articles_collection_modified!A1023) + 4) - FIND(",vol",Articles_collection_modified!A1023) - 4))</f>
        <v>5</v>
      </c>
      <c r="D1023" t="str">
        <f>IF(ISNUMBER(FIND(", 20", Articles_collection_modified!A1023)), MID(Articles_collection_modified!A1023, FIND(", 20", Articles_collection_modified!A1023) + 2, FIND(",", Articles_collection_modified!A1023, FIND(", 20", Articles_collection_modified!A1023) + 2) - FIND(", 20", Articles_collection_modified!A1023) - 2), MID(Articles_collection_modified!A1023, FIND(",20", Articles_collection_modified!A1023) + 1, FIND(",", Articles_collection_modified!A1023, FIND(",20", Articles_collection_modified!A1023) + 1) - FIND(",20", Articles_collection_modified!A1023) - 1))</f>
        <v>2024-w46</v>
      </c>
      <c r="E1023" t="str">
        <f t="shared" si="32"/>
        <v>2024</v>
      </c>
      <c r="F1023" t="str">
        <f t="shared" si="33"/>
        <v>46</v>
      </c>
      <c r="G1023" t="str" cm="1">
        <f t="array" ref="G1023">_xlfn.TEXTJOIN(", ", TRUE, IF(ISNUMBER(SEARCH(Index!$A$8:$A$22, Articles_collection_modified!A1023)), Index!$A$8:$A$22, ""))</f>
        <v>Industrial applications, Mobile</v>
      </c>
      <c r="H1023" t="str" cm="1">
        <f t="array" ref="H1023">IFERROR(INDEX(Index!$A$8:$A$22, MATCH(TRUE, ISNUMBER(SEARCH(Index!$A$8:$A$22, Articles_collection_modified!A1023)), 0)), "")</f>
        <v>Industrial applications</v>
      </c>
      <c r="I1023" t="str" cm="1">
        <f t="array" ref="I1023">IFERROR(INDEX(Index!$A$3:$A$5, MATCH(TRUE, ISNUMBER(SEARCH(Index!$A$3:$A$5, Articles_collection_modified!A1023)), 0)), "")</f>
        <v>Technology</v>
      </c>
      <c r="J1023" t="str" cm="1">
        <f t="array" ref="J1023">IFERROR(INDEX(Index!$A$25:$A$69, MATCH(TRUE, ISNUMBER(SEARCH(Index!$A$25:$A$69, Articles_collection_modified!A1023)), 0)), "")</f>
        <v>Automation</v>
      </c>
      <c r="K1023" t="str" cm="1">
        <f t="array" ref="K1023">IFERROR(INDEX(Index!$C$3:$C$5, MATCH(TRUE, ISNUMBER(SEARCH(Index!$C$3:$C$5, Articles_collection_modified!A1023)), 0)), "")</f>
        <v>H3</v>
      </c>
      <c r="L1023" t="str" cm="1">
        <f t="array" ref="L1023">_xlfn.TEXTJOIN(", ", TRUE, IF(ISNUMBER(SEARCH(Index!$C$8:$C$58, Articles_collection_modified!A1023)), Index!$C$8:$C$58, ""))</f>
        <v>HA-8, SD-4</v>
      </c>
      <c r="M1023" t="str" cm="1">
        <f t="array" ref="M1023">_xlfn.TEXTJOIN(", ", TRUE, IFERROR(VLOOKUP(_xlfn.TEXTSPLIT(L1023, ", "), Index!$C$8:$D$58, 2, FALSE), ""))</f>
        <v>Sustainable Mining, Big Data Value Creation</v>
      </c>
      <c r="N1023" t="str" cm="1">
        <f t="array" ref="N1023">_xlfn.TEXTJOIN(", ", TRUE, _xlfn.UNIQUE(_xlfn.FILTERXML("&lt;t&gt;&lt;s&gt;" &amp; SUBSTITUTE(_xlfn.TEXTJOIN(", ", TRUE, _xlfn.UNIQUE(_xlfn._xlws.FILTER(IFERROR(VLOOKUP(LEFT(_xlfn.TEXTSPLIT(L1023, ", "), FIND("-", _xlfn.TEXTSPLIT(L1023, ", ")) - 1), Index!$F$8:$G$13, 2, FALSE), ""), IFERROR(VLOOKUP(LEFT(_xlfn.TEXTSPLIT(L1023, ", "), FIND("-", _xlfn.TEXTSPLIT(L1023, ", ")) - 1), Index!$F$8:$G$13, 2, FALSE), "") &lt;&gt; ""))), ", ", "&lt;/s&gt;&lt;s&gt;") &amp; "&lt;/s&gt;&lt;/t&gt;", "//s[normalize-space()]")))</f>
        <v>Hydraulic Applications Ecosystem, Smart Data Usage</v>
      </c>
      <c r="O1023" t="str" cm="1">
        <f t="array" ref="O1023">IFERROR(INDEX(Index!$C$8:$C$58, MATCH(TRUE, ISNUMBER(SEARCH(Index!$C$8:$C$58, Articles_collection_modified!A1023)), 0)), "")</f>
        <v>HA-8</v>
      </c>
      <c r="P1023" t="str">
        <f>IFERROR(VLOOKUP(LEFT(O1023, FIND("-", O1023)-1), Index!$F$8:$G$13, 2, FALSE), "Not Found")</f>
        <v>Hydraulic Applications Ecosystem</v>
      </c>
      <c r="Q1023" t="str">
        <f>IFERROR(VLOOKUP(O1023, Index!$C$8:$D$58, 2, FALSE), "Not Found")</f>
        <v>Sustainable Mining</v>
      </c>
    </row>
    <row r="1024" spans="1:17" x14ac:dyDescent="0.3">
      <c r="A1024" t="str">
        <f>LEFT(Articles_collection_modified!A1024, FIND(",", Articles_collection_modified!A1024) - 1)</f>
        <v>Autonomous hydrogen-powered mining truck achieves test successes in China - International Mining</v>
      </c>
      <c r="B1024" t="str">
        <f>MID(Articles_collection_modified!A1024, FIND(",", Articles_collection_modified!A1024) + 1, FIND(",", Articles_collection_modified!A1024, FIND(",", Articles_collection_modified!A1024) + 1) - FIND(",", Articles_collection_modified!A1024) - 1)</f>
        <v>https://im-mining.com/2024/11/18/autonomous-hydrogen-powered-mining-truck-achieves-test-successes-in-china/</v>
      </c>
      <c r="C1024" t="str">
        <f>IF(ISNUMBER(FIND(", vol",Articles_collection_modified!A1024)), MID(Articles_collection_modified!A1024, FIND(", vol", Articles_collection_modified!A1024) + 5, FIND(",", Articles_collection_modified!A1024, FIND(", vol", Articles_collection_modified!A1024) + 5) - FIND(", vol", Articles_collection_modified!A1024) - 5), MID(Articles_collection_modified!A1024, FIND(",vol", Articles_collection_modified!A1024) + 4, FIND(",", Articles_collection_modified!A1024, FIND(",vol", Articles_collection_modified!A1024) + 4) - FIND(",vol",Articles_collection_modified!A1024) - 4))</f>
        <v>5</v>
      </c>
      <c r="D1024" t="str">
        <f>IF(ISNUMBER(FIND(", 20", Articles_collection_modified!A1024)), MID(Articles_collection_modified!A1024, FIND(", 20", Articles_collection_modified!A1024) + 2, FIND(",", Articles_collection_modified!A1024, FIND(", 20", Articles_collection_modified!A1024) + 2) - FIND(", 20", Articles_collection_modified!A1024) - 2), MID(Articles_collection_modified!A1024, FIND(",20", Articles_collection_modified!A1024) + 1, FIND(",", Articles_collection_modified!A1024, FIND(",20", Articles_collection_modified!A1024) + 1) - FIND(",20", Articles_collection_modified!A1024) - 1))</f>
        <v>2024-w46</v>
      </c>
      <c r="E1024" t="str">
        <f t="shared" si="32"/>
        <v>2024</v>
      </c>
      <c r="F1024" t="str">
        <f t="shared" si="33"/>
        <v>46</v>
      </c>
      <c r="G1024" t="str" cm="1">
        <f t="array" ref="G1024">_xlfn.TEXTJOIN(", ", TRUE, IF(ISNUMBER(SEARCH(Index!$A$8:$A$22, Articles_collection_modified!A1024)), Index!$A$8:$A$22, ""))</f>
        <v>Mobile</v>
      </c>
      <c r="H1024" t="str" cm="1">
        <f t="array" ref="H1024">IFERROR(INDEX(Index!$A$8:$A$22, MATCH(TRUE, ISNUMBER(SEARCH(Index!$A$8:$A$22, Articles_collection_modified!A1024)), 0)), "")</f>
        <v>Mobile</v>
      </c>
      <c r="I1024" t="str" cm="1">
        <f t="array" ref="I1024">IFERROR(INDEX(Index!$A$3:$A$5, MATCH(TRUE, ISNUMBER(SEARCH(Index!$A$3:$A$5, Articles_collection_modified!A1024)), 0)), "")</f>
        <v>Technology</v>
      </c>
      <c r="J1024" t="str" cm="1">
        <f t="array" ref="J1024">IFERROR(INDEX(Index!$A$25:$A$69, MATCH(TRUE, ISNUMBER(SEARCH(Index!$A$25:$A$69, Articles_collection_modified!A1024)), 0)), "")</f>
        <v>Prototype</v>
      </c>
      <c r="K1024" t="str" cm="1">
        <f t="array" ref="K1024">IFERROR(INDEX(Index!$C$3:$C$5, MATCH(TRUE, ISNUMBER(SEARCH(Index!$C$3:$C$5, Articles_collection_modified!A1024)), 0)), "")</f>
        <v>H2</v>
      </c>
      <c r="L1024" t="str" cm="1">
        <f t="array" ref="L1024">_xlfn.TEXTJOIN(", ", TRUE, IF(ISNUMBER(SEARCH(Index!$C$8:$C$58, Articles_collection_modified!A1024)), Index!$C$8:$C$58, ""))</f>
        <v>ES-2, HA-8</v>
      </c>
      <c r="M1024" t="str" cm="1">
        <f t="array" ref="M1024">_xlfn.TEXTJOIN(", ", TRUE, IFERROR(VLOOKUP(_xlfn.TEXTSPLIT(L1024, ", "), Index!$C$8:$D$58, 2, FALSE), ""))</f>
        <v>Enhanced Emission Policy, Sustainable Mining</v>
      </c>
      <c r="N1024" t="str" cm="1">
        <f t="array" ref="N1024">_xlfn.TEXTJOIN(", ", TRUE, _xlfn.UNIQUE(_xlfn.FILTERXML("&lt;t&gt;&lt;s&gt;" &amp; SUBSTITUTE(_xlfn.TEXTJOIN(", ", TRUE, _xlfn.UNIQUE(_xlfn._xlws.FILTER(IFERROR(VLOOKUP(LEFT(_xlfn.TEXTSPLIT(L1024, ", "), FIND("-", _xlfn.TEXTSPLIT(L1024, ", ")) - 1), Index!$F$8:$G$13, 2, FALSE), ""), IFERROR(VLOOKUP(LEFT(_xlfn.TEXTSPLIT(L1024, ", "), FIND("-", _xlfn.TEXTSPLIT(L1024, ", ")) - 1), Index!$F$8:$G$13, 2, FALSE), "") &lt;&gt; ""))), ", ", "&lt;/s&gt;&lt;s&gt;") &amp; "&lt;/s&gt;&lt;/t&gt;", "//s[normalize-space()]")))</f>
        <v>Ecological Sustainability, Hydraulic Applications Ecosystem</v>
      </c>
      <c r="O1024" t="str" cm="1">
        <f t="array" ref="O1024">IFERROR(INDEX(Index!$C$8:$C$58, MATCH(TRUE, ISNUMBER(SEARCH(Index!$C$8:$C$58, Articles_collection_modified!A1024)), 0)), "")</f>
        <v>ES-2</v>
      </c>
      <c r="P1024" t="str">
        <f>IFERROR(VLOOKUP(LEFT(O1024, FIND("-", O1024)-1), Index!$F$8:$G$13, 2, FALSE), "Not Found")</f>
        <v>Ecological Sustainability</v>
      </c>
      <c r="Q1024" t="str">
        <f>IFERROR(VLOOKUP(O1024, Index!$C$8:$D$58, 2, FALSE), "Not Found")</f>
        <v>Enhanced Emission Policy</v>
      </c>
    </row>
    <row r="1025" spans="1:17" x14ac:dyDescent="0.3">
      <c r="A1025" t="str">
        <f>LEFT(Articles_collection_modified!A1025, FIND(",", Articles_collection_modified!A1025) - 1)</f>
        <v>Hydrogen in maritime: unlocking sustainable shipping</v>
      </c>
      <c r="B1025" t="str">
        <f>MID(Articles_collection_modified!A1025, FIND(",", Articles_collection_modified!A1025) + 1, FIND(",", Articles_collection_modified!A1025, FIND(",", Articles_collection_modified!A1025) + 1) - FIND(",", Articles_collection_modified!A1025) - 1)</f>
        <v>https://www.ship-technology.com/comment/hydrogen-in-maritime-unlocking-sustainable-shipping/?cf-view</v>
      </c>
      <c r="C1025" t="str">
        <f>IF(ISNUMBER(FIND(", vol",Articles_collection_modified!A1025)), MID(Articles_collection_modified!A1025, FIND(", vol", Articles_collection_modified!A1025) + 5, FIND(",", Articles_collection_modified!A1025, FIND(", vol", Articles_collection_modified!A1025) + 5) - FIND(", vol", Articles_collection_modified!A1025) - 5), MID(Articles_collection_modified!A1025, FIND(",vol", Articles_collection_modified!A1025) + 4, FIND(",", Articles_collection_modified!A1025, FIND(",vol", Articles_collection_modified!A1025) + 4) - FIND(",vol",Articles_collection_modified!A1025) - 4))</f>
        <v>5</v>
      </c>
      <c r="D1025" t="str">
        <f>IF(ISNUMBER(FIND(", 20", Articles_collection_modified!A1025)), MID(Articles_collection_modified!A1025, FIND(", 20", Articles_collection_modified!A1025) + 2, FIND(",", Articles_collection_modified!A1025, FIND(", 20", Articles_collection_modified!A1025) + 2) - FIND(", 20", Articles_collection_modified!A1025) - 2), MID(Articles_collection_modified!A1025, FIND(",20", Articles_collection_modified!A1025) + 1, FIND(",", Articles_collection_modified!A1025, FIND(",20", Articles_collection_modified!A1025) + 1) - FIND(",20", Articles_collection_modified!A1025) - 1))</f>
        <v>2024-w46</v>
      </c>
      <c r="E1025" t="str">
        <f t="shared" si="32"/>
        <v>2024</v>
      </c>
      <c r="F1025" t="str">
        <f t="shared" si="33"/>
        <v>46</v>
      </c>
      <c r="G1025" t="str" cm="1">
        <f t="array" ref="G1025">_xlfn.TEXTJOIN(", ", TRUE, IF(ISNUMBER(SEARCH(Index!$A$8:$A$22, Articles_collection_modified!A1025)), Index!$A$8:$A$22, ""))</f>
        <v>Maritime</v>
      </c>
      <c r="H1025" t="str" cm="1">
        <f t="array" ref="H1025">IFERROR(INDEX(Index!$A$8:$A$22, MATCH(TRUE, ISNUMBER(SEARCH(Index!$A$8:$A$22, Articles_collection_modified!A1025)), 0)), "")</f>
        <v>Maritime</v>
      </c>
      <c r="I1025" t="str" cm="1">
        <f t="array" ref="I1025">IFERROR(INDEX(Index!$A$3:$A$5, MATCH(TRUE, ISNUMBER(SEARCH(Index!$A$3:$A$5, Articles_collection_modified!A1025)), 0)), "")</f>
        <v>Technology</v>
      </c>
      <c r="J1025" t="str" cm="1">
        <f t="array" ref="J1025">IFERROR(INDEX(Index!$A$25:$A$69, MATCH(TRUE, ISNUMBER(SEARCH(Index!$A$25:$A$69, Articles_collection_modified!A1025)), 0)), "")</f>
        <v>market development</v>
      </c>
      <c r="K1025" t="str" cm="1">
        <f t="array" ref="K1025">IFERROR(INDEX(Index!$C$3:$C$5, MATCH(TRUE, ISNUMBER(SEARCH(Index!$C$3:$C$5, Articles_collection_modified!A1025)), 0)), "")</f>
        <v>H3</v>
      </c>
      <c r="L1025" t="str" cm="1">
        <f t="array" ref="L1025">_xlfn.TEXTJOIN(", ", TRUE, IF(ISNUMBER(SEARCH(Index!$C$8:$C$58, Articles_collection_modified!A1025)), Index!$C$8:$C$58, ""))</f>
        <v>ES-2, NB-8</v>
      </c>
      <c r="M1025" t="str" cm="1">
        <f t="array" ref="M1025">_xlfn.TEXTJOIN(", ", TRUE, IFERROR(VLOOKUP(_xlfn.TEXTSPLIT(L1025, ", "), Index!$C$8:$D$58, 2, FALSE), ""))</f>
        <v>Enhanced Emission Policy, Sustainaible Maritime Applications</v>
      </c>
      <c r="N1025" t="str" cm="1">
        <f t="array" ref="N1025">_xlfn.TEXTJOIN(", ", TRUE, _xlfn.UNIQUE(_xlfn.FILTERXML("&lt;t&gt;&lt;s&gt;" &amp; SUBSTITUTE(_xlfn.TEXTJOIN(", ", TRUE, _xlfn.UNIQUE(_xlfn._xlws.FILTER(IFERROR(VLOOKUP(LEFT(_xlfn.TEXTSPLIT(L1025, ", "), FIND("-", _xlfn.TEXTSPLIT(L1025, ", ")) - 1), Index!$F$8:$G$13, 2, FALSE), ""), IFERROR(VLOOKUP(LEFT(_xlfn.TEXTSPLIT(L1025, ", "), FIND("-", _xlfn.TEXTSPLIT(L1025, ", ")) - 1), Index!$F$8:$G$13, 2, FALSE), "") &lt;&gt; ""))), ", ", "&lt;/s&gt;&lt;s&gt;") &amp; "&lt;/s&gt;&lt;/t&gt;", "//s[normalize-space()]")))</f>
        <v>Ecological Sustainability, New Business</v>
      </c>
      <c r="O1025" t="str" cm="1">
        <f t="array" ref="O1025">IFERROR(INDEX(Index!$C$8:$C$58, MATCH(TRUE, ISNUMBER(SEARCH(Index!$C$8:$C$58, Articles_collection_modified!A1025)), 0)), "")</f>
        <v>ES-2</v>
      </c>
      <c r="P1025" t="str">
        <f>IFERROR(VLOOKUP(LEFT(O1025, FIND("-", O1025)-1), Index!$F$8:$G$13, 2, FALSE), "Not Found")</f>
        <v>Ecological Sustainability</v>
      </c>
      <c r="Q1025" t="str">
        <f>IFERROR(VLOOKUP(O1025, Index!$C$8:$D$58, 2, FALSE), "Not Found")</f>
        <v>Enhanced Emission Policy</v>
      </c>
    </row>
    <row r="1026" spans="1:17" x14ac:dyDescent="0.3">
      <c r="A1026" t="str">
        <f>LEFT(Articles_collection_modified!A1026, FIND(",", Articles_collection_modified!A1026) - 1)</f>
        <v>Caterpillar expands Cat Command for Loading availability | Industrial Vehicle Technology International</v>
      </c>
      <c r="B1026" t="str">
        <f>MID(Articles_collection_modified!A1026, FIND(",", Articles_collection_modified!A1026) + 1, FIND(",", Articles_collection_modified!A1026, FIND(",", Articles_collection_modified!A1026) + 1) - FIND(",", Articles_collection_modified!A1026) - 1)</f>
        <v>https://www.ivtinternational.com/news/caterpillar-expands-cat-command-for-loading-availability.html</v>
      </c>
      <c r="C1026" t="str">
        <f>IF(ISNUMBER(FIND(", vol",Articles_collection_modified!A1026)), MID(Articles_collection_modified!A1026, FIND(", vol", Articles_collection_modified!A1026) + 5, FIND(",", Articles_collection_modified!A1026, FIND(", vol", Articles_collection_modified!A1026) + 5) - FIND(", vol", Articles_collection_modified!A1026) - 5), MID(Articles_collection_modified!A1026, FIND(",vol", Articles_collection_modified!A1026) + 4, FIND(",", Articles_collection_modified!A1026, FIND(",vol", Articles_collection_modified!A1026) + 4) - FIND(",vol",Articles_collection_modified!A1026) - 4))</f>
        <v>5</v>
      </c>
      <c r="D1026" t="str">
        <f>IF(ISNUMBER(FIND(", 20", Articles_collection_modified!A1026)), MID(Articles_collection_modified!A1026, FIND(", 20", Articles_collection_modified!A1026) + 2, FIND(",", Articles_collection_modified!A1026, FIND(", 20", Articles_collection_modified!A1026) + 2) - FIND(", 20", Articles_collection_modified!A1026) - 2), MID(Articles_collection_modified!A1026, FIND(",20", Articles_collection_modified!A1026) + 1, FIND(",", Articles_collection_modified!A1026, FIND(",20", Articles_collection_modified!A1026) + 1) - FIND(",20", Articles_collection_modified!A1026) - 1))</f>
        <v>2024-w46</v>
      </c>
      <c r="E1026" t="str">
        <f t="shared" si="32"/>
        <v>2024</v>
      </c>
      <c r="F1026" t="str">
        <f t="shared" si="33"/>
        <v>46</v>
      </c>
      <c r="G1026" t="str" cm="1">
        <f t="array" ref="G1026">_xlfn.TEXTJOIN(", ", TRUE, IF(ISNUMBER(SEARCH(Index!$A$8:$A$22, Articles_collection_modified!A1026)), Index!$A$8:$A$22, ""))</f>
        <v>Mobile</v>
      </c>
      <c r="H1026" t="str" cm="1">
        <f t="array" ref="H1026">IFERROR(INDEX(Index!$A$8:$A$22, MATCH(TRUE, ISNUMBER(SEARCH(Index!$A$8:$A$22, Articles_collection_modified!A1026)), 0)), "")</f>
        <v>Mobile</v>
      </c>
      <c r="I1026" t="str" cm="1">
        <f t="array" ref="I1026">IFERROR(INDEX(Index!$A$3:$A$5, MATCH(TRUE, ISNUMBER(SEARCH(Index!$A$3:$A$5, Articles_collection_modified!A1026)), 0)), "")</f>
        <v>product release</v>
      </c>
      <c r="J1026" t="str" cm="1">
        <f t="array" ref="J1026">IFERROR(INDEX(Index!$A$25:$A$69, MATCH(TRUE, ISNUMBER(SEARCH(Index!$A$25:$A$69, Articles_collection_modified!A1026)), 0)), "")</f>
        <v>Service</v>
      </c>
      <c r="K1026" t="str" cm="1">
        <f t="array" ref="K1026">IFERROR(INDEX(Index!$C$3:$C$5, MATCH(TRUE, ISNUMBER(SEARCH(Index!$C$3:$C$5, Articles_collection_modified!A1026)), 0)), "")</f>
        <v>H1</v>
      </c>
      <c r="L1026" t="str" cm="1">
        <f t="array" ref="L1026">_xlfn.TEXTJOIN(", ", TRUE, IF(ISNUMBER(SEARCH(Index!$C$8:$C$58, Articles_collection_modified!A1026)), Index!$C$8:$C$58, ""))</f>
        <v>HA-1, SD-1</v>
      </c>
      <c r="M1026" t="str" cm="1">
        <f t="array" ref="M1026">_xlfn.TEXTJOIN(", ", TRUE, IFERROR(VLOOKUP(_xlfn.TEXTSPLIT(L1026, ", "), Index!$C$8:$D$58, 2, FALSE), ""))</f>
        <v>Green &amp; Connected Construction site, Immersive Technologies</v>
      </c>
      <c r="N1026" t="str" cm="1">
        <f t="array" ref="N1026">_xlfn.TEXTJOIN(", ", TRUE, _xlfn.UNIQUE(_xlfn.FILTERXML("&lt;t&gt;&lt;s&gt;" &amp; SUBSTITUTE(_xlfn.TEXTJOIN(", ", TRUE, _xlfn.UNIQUE(_xlfn._xlws.FILTER(IFERROR(VLOOKUP(LEFT(_xlfn.TEXTSPLIT(L1026, ", "), FIND("-", _xlfn.TEXTSPLIT(L1026, ", ")) - 1), Index!$F$8:$G$13, 2, FALSE), ""), IFERROR(VLOOKUP(LEFT(_xlfn.TEXTSPLIT(L1026, ", "), FIND("-", _xlfn.TEXTSPLIT(L1026, ", ")) - 1), Index!$F$8:$G$13, 2, FALSE), "") &lt;&gt; ""))), ", ", "&lt;/s&gt;&lt;s&gt;") &amp; "&lt;/s&gt;&lt;/t&gt;", "//s[normalize-space()]")))</f>
        <v>Hydraulic Applications Ecosystem, Smart Data Usage</v>
      </c>
      <c r="O1026" t="str" cm="1">
        <f t="array" ref="O1026">IFERROR(INDEX(Index!$C$8:$C$58, MATCH(TRUE, ISNUMBER(SEARCH(Index!$C$8:$C$58, Articles_collection_modified!A1026)), 0)), "")</f>
        <v>HA-1</v>
      </c>
      <c r="P1026" t="str">
        <f>IFERROR(VLOOKUP(LEFT(O1026, FIND("-", O1026)-1), Index!$F$8:$G$13, 2, FALSE), "Not Found")</f>
        <v>Hydraulic Applications Ecosystem</v>
      </c>
      <c r="Q1026" t="str">
        <f>IFERROR(VLOOKUP(O1026, Index!$C$8:$D$58, 2, FALSE), "Not Found")</f>
        <v>Green &amp; Connected Construction site</v>
      </c>
    </row>
    <row r="1027" spans="1:17" x14ac:dyDescent="0.3">
      <c r="A1027" t="str">
        <f>LEFT(Articles_collection_modified!A1027, FIND(",", Articles_collection_modified!A1027) - 1)</f>
        <v>HD Hyundai nominated for Bauma 2025 innovation award | Industrial Vehicle Technology International</v>
      </c>
      <c r="B1027" t="str">
        <f>MID(Articles_collection_modified!A1027, FIND(",", Articles_collection_modified!A1027) + 1, FIND(",", Articles_collection_modified!A1027, FIND(",", Articles_collection_modified!A1027) + 1) - FIND(",", Articles_collection_modified!A1027) - 1)</f>
        <v>https://www.ivtinternational.com/news/construction/hd-hyundai-nominated-for-bauma-2025-innovation-award.html</v>
      </c>
      <c r="C1027" t="str">
        <f>IF(ISNUMBER(FIND(", vol",Articles_collection_modified!A1027)), MID(Articles_collection_modified!A1027, FIND(", vol", Articles_collection_modified!A1027) + 5, FIND(",", Articles_collection_modified!A1027, FIND(", vol", Articles_collection_modified!A1027) + 5) - FIND(", vol", Articles_collection_modified!A1027) - 5), MID(Articles_collection_modified!A1027, FIND(",vol", Articles_collection_modified!A1027) + 4, FIND(",", Articles_collection_modified!A1027, FIND(",vol", Articles_collection_modified!A1027) + 4) - FIND(",vol",Articles_collection_modified!A1027) - 4))</f>
        <v>5</v>
      </c>
      <c r="D1027" t="str">
        <f>IF(ISNUMBER(FIND(", 20", Articles_collection_modified!A1027)), MID(Articles_collection_modified!A1027, FIND(", 20", Articles_collection_modified!A1027) + 2, FIND(",", Articles_collection_modified!A1027, FIND(", 20", Articles_collection_modified!A1027) + 2) - FIND(", 20", Articles_collection_modified!A1027) - 2), MID(Articles_collection_modified!A1027, FIND(",20", Articles_collection_modified!A1027) + 1, FIND(",", Articles_collection_modified!A1027, FIND(",20", Articles_collection_modified!A1027) + 1) - FIND(",20", Articles_collection_modified!A1027) - 1))</f>
        <v>2024-w46</v>
      </c>
      <c r="E1027" t="str">
        <f t="shared" si="32"/>
        <v>2024</v>
      </c>
      <c r="F1027" t="str">
        <f t="shared" si="33"/>
        <v>46</v>
      </c>
      <c r="G1027" t="str" cm="1">
        <f t="array" ref="G1027">_xlfn.TEXTJOIN(", ", TRUE, IF(ISNUMBER(SEARCH(Index!$A$8:$A$22, Articles_collection_modified!A1027)), Index!$A$8:$A$22, ""))</f>
        <v>Mobile</v>
      </c>
      <c r="H1027" t="str" cm="1">
        <f t="array" ref="H1027">IFERROR(INDEX(Index!$A$8:$A$22, MATCH(TRUE, ISNUMBER(SEARCH(Index!$A$8:$A$22, Articles_collection_modified!A1027)), 0)), "")</f>
        <v>Mobile</v>
      </c>
      <c r="I1027" t="str" cm="1">
        <f t="array" ref="I1027">IFERROR(INDEX(Index!$A$3:$A$5, MATCH(TRUE, ISNUMBER(SEARCH(Index!$A$3:$A$5, Articles_collection_modified!A1027)), 0)), "")</f>
        <v>Technology</v>
      </c>
      <c r="J1027" t="str" cm="1">
        <f t="array" ref="J1027">IFERROR(INDEX(Index!$A$25:$A$69, MATCH(TRUE, ISNUMBER(SEARCH(Index!$A$25:$A$69, Articles_collection_modified!A1027)), 0)), "")</f>
        <v>market development</v>
      </c>
      <c r="K1027" t="str" cm="1">
        <f t="array" ref="K1027">IFERROR(INDEX(Index!$C$3:$C$5, MATCH(TRUE, ISNUMBER(SEARCH(Index!$C$3:$C$5, Articles_collection_modified!A1027)), 0)), "")</f>
        <v>H1</v>
      </c>
      <c r="L1027" t="str" cm="1">
        <f t="array" ref="L1027">_xlfn.TEXTJOIN(", ", TRUE, IF(ISNUMBER(SEARCH(Index!$C$8:$C$58, Articles_collection_modified!A1027)), Index!$C$8:$C$58, ""))</f>
        <v>ES-2, HA-1</v>
      </c>
      <c r="M1027" t="str" cm="1">
        <f t="array" ref="M1027">_xlfn.TEXTJOIN(", ", TRUE, IFERROR(VLOOKUP(_xlfn.TEXTSPLIT(L1027, ", "), Index!$C$8:$D$58, 2, FALSE), ""))</f>
        <v>Enhanced Emission Policy, Green &amp; Connected Construction site</v>
      </c>
      <c r="N1027" t="str" cm="1">
        <f t="array" ref="N1027">_xlfn.TEXTJOIN(", ", TRUE, _xlfn.UNIQUE(_xlfn.FILTERXML("&lt;t&gt;&lt;s&gt;" &amp; SUBSTITUTE(_xlfn.TEXTJOIN(", ", TRUE, _xlfn.UNIQUE(_xlfn._xlws.FILTER(IFERROR(VLOOKUP(LEFT(_xlfn.TEXTSPLIT(L1027, ", "), FIND("-", _xlfn.TEXTSPLIT(L1027, ", ")) - 1), Index!$F$8:$G$13, 2, FALSE), ""), IFERROR(VLOOKUP(LEFT(_xlfn.TEXTSPLIT(L1027, ", "), FIND("-", _xlfn.TEXTSPLIT(L1027, ", ")) - 1), Index!$F$8:$G$13, 2, FALSE), "") &lt;&gt; ""))), ", ", "&lt;/s&gt;&lt;s&gt;") &amp; "&lt;/s&gt;&lt;/t&gt;", "//s[normalize-space()]")))</f>
        <v>Ecological Sustainability, Hydraulic Applications Ecosystem</v>
      </c>
      <c r="O1027" t="str" cm="1">
        <f t="array" ref="O1027">IFERROR(INDEX(Index!$C$8:$C$58, MATCH(TRUE, ISNUMBER(SEARCH(Index!$C$8:$C$58, Articles_collection_modified!A1027)), 0)), "")</f>
        <v>ES-2</v>
      </c>
      <c r="P1027" t="str">
        <f>IFERROR(VLOOKUP(LEFT(O1027, FIND("-", O1027)-1), Index!$F$8:$G$13, 2, FALSE), "Not Found")</f>
        <v>Ecological Sustainability</v>
      </c>
      <c r="Q1027" t="str">
        <f>IFERROR(VLOOKUP(O1027, Index!$C$8:$D$58, 2, FALSE), "Not Found")</f>
        <v>Enhanced Emission Policy</v>
      </c>
    </row>
    <row r="1028" spans="1:17" x14ac:dyDescent="0.3">
      <c r="A1028" t="str">
        <f>LEFT(Articles_collection_modified!A1028, FIND(",", Articles_collection_modified!A1028) - 1)</f>
        <v>New modular carbon capture design in development</v>
      </c>
      <c r="B1028" t="str">
        <f>MID(Articles_collection_modified!A1028, FIND(",", Articles_collection_modified!A1028) + 1, FIND(",", Articles_collection_modified!A1028, FIND(",", Articles_collection_modified!A1028) + 1) - FIND(",", Articles_collection_modified!A1028) - 1)</f>
        <v>https://www.pbctoday.co.uk/news/energy-news/modular-carbon-capture-design-development/145929/</v>
      </c>
      <c r="C1028" t="str">
        <f>IF(ISNUMBER(FIND(", vol",Articles_collection_modified!A1028)), MID(Articles_collection_modified!A1028, FIND(", vol", Articles_collection_modified!A1028) + 5, FIND(",", Articles_collection_modified!A1028, FIND(", vol", Articles_collection_modified!A1028) + 5) - FIND(", vol", Articles_collection_modified!A1028) - 5), MID(Articles_collection_modified!A1028, FIND(",vol", Articles_collection_modified!A1028) + 4, FIND(",", Articles_collection_modified!A1028, FIND(",vol", Articles_collection_modified!A1028) + 4) - FIND(",vol",Articles_collection_modified!A1028) - 4))</f>
        <v>5</v>
      </c>
      <c r="D1028" t="str">
        <f>IF(ISNUMBER(FIND(", 20", Articles_collection_modified!A1028)), MID(Articles_collection_modified!A1028, FIND(", 20", Articles_collection_modified!A1028) + 2, FIND(",", Articles_collection_modified!A1028, FIND(", 20", Articles_collection_modified!A1028) + 2) - FIND(", 20", Articles_collection_modified!A1028) - 2), MID(Articles_collection_modified!A1028, FIND(",20", Articles_collection_modified!A1028) + 1, FIND(",", Articles_collection_modified!A1028, FIND(",20", Articles_collection_modified!A1028) + 1) - FIND(",20", Articles_collection_modified!A1028) - 1))</f>
        <v>2024-w46</v>
      </c>
      <c r="E1028" t="str">
        <f t="shared" si="32"/>
        <v>2024</v>
      </c>
      <c r="F1028" t="str">
        <f t="shared" si="33"/>
        <v>46</v>
      </c>
      <c r="G1028" t="str" cm="1">
        <f t="array" ref="G1028">_xlfn.TEXTJOIN(", ", TRUE, IF(ISNUMBER(SEARCH(Index!$A$8:$A$22, Articles_collection_modified!A1028)), Index!$A$8:$A$22, ""))</f>
        <v>Industrial applications</v>
      </c>
      <c r="H1028" t="str" cm="1">
        <f t="array" ref="H1028">IFERROR(INDEX(Index!$A$8:$A$22, MATCH(TRUE, ISNUMBER(SEARCH(Index!$A$8:$A$22, Articles_collection_modified!A1028)), 0)), "")</f>
        <v>Industrial applications</v>
      </c>
      <c r="I1028" t="str" cm="1">
        <f t="array" ref="I1028">IFERROR(INDEX(Index!$A$3:$A$5, MATCH(TRUE, ISNUMBER(SEARCH(Index!$A$3:$A$5, Articles_collection_modified!A1028)), 0)), "")</f>
        <v>Technology</v>
      </c>
      <c r="J1028" t="str" cm="1">
        <f t="array" ref="J1028">IFERROR(INDEX(Index!$A$25:$A$69, MATCH(TRUE, ISNUMBER(SEARCH(Index!$A$25:$A$69, Articles_collection_modified!A1028)), 0)), "")</f>
        <v>Research</v>
      </c>
      <c r="K1028" t="str" cm="1">
        <f t="array" ref="K1028">IFERROR(INDEX(Index!$C$3:$C$5, MATCH(TRUE, ISNUMBER(SEARCH(Index!$C$3:$C$5, Articles_collection_modified!A1028)), 0)), "")</f>
        <v>H3</v>
      </c>
      <c r="L1028" t="str" cm="1">
        <f t="array" ref="L1028">_xlfn.TEXTJOIN(", ", TRUE, IF(ISNUMBER(SEARCH(Index!$C$8:$C$58, Articles_collection_modified!A1028)), Index!$C$8:$C$58, ""))</f>
        <v>ES-2, ES-7, NB-6</v>
      </c>
      <c r="M1028" t="str" cm="1">
        <f t="array" ref="M1028">_xlfn.TEXTJOIN(", ", TRUE, IFERROR(VLOOKUP(_xlfn.TEXTSPLIT(L1028, ", "), Index!$C$8:$D$58, 2, FALSE), ""))</f>
        <v>Enhanced Emission Policy, Geo-Engineering &amp; Clean Air, Green Energy System</v>
      </c>
      <c r="N1028" t="str" cm="1">
        <f t="array" ref="N1028">_xlfn.TEXTJOIN(", ", TRUE, _xlfn.UNIQUE(_xlfn.FILTERXML("&lt;t&gt;&lt;s&gt;" &amp; SUBSTITUTE(_xlfn.TEXTJOIN(", ", TRUE, _xlfn.UNIQUE(_xlfn._xlws.FILTER(IFERROR(VLOOKUP(LEFT(_xlfn.TEXTSPLIT(L1028, ", "), FIND("-", _xlfn.TEXTSPLIT(L1028, ", ")) - 1), Index!$F$8:$G$13, 2, FALSE), ""), IFERROR(VLOOKUP(LEFT(_xlfn.TEXTSPLIT(L1028, ", "), FIND("-", _xlfn.TEXTSPLIT(L1028, ", ")) - 1), Index!$F$8:$G$13, 2, FALSE), "") &lt;&gt; ""))), ", ", "&lt;/s&gt;&lt;s&gt;") &amp; "&lt;/s&gt;&lt;/t&gt;", "//s[normalize-space()]")))</f>
        <v>Ecological Sustainability, New Business</v>
      </c>
      <c r="O1028" t="str" cm="1">
        <f t="array" ref="O1028">IFERROR(INDEX(Index!$C$8:$C$58, MATCH(TRUE, ISNUMBER(SEARCH(Index!$C$8:$C$58, Articles_collection_modified!A1028)), 0)), "")</f>
        <v>ES-2</v>
      </c>
      <c r="P1028" t="str">
        <f>IFERROR(VLOOKUP(LEFT(O1028, FIND("-", O1028)-1), Index!$F$8:$G$13, 2, FALSE), "Not Found")</f>
        <v>Ecological Sustainability</v>
      </c>
      <c r="Q1028" t="str">
        <f>IFERROR(VLOOKUP(O1028, Index!$C$8:$D$58, 2, FALSE), "Not Found")</f>
        <v>Enhanced Emission Policy</v>
      </c>
    </row>
    <row r="1029" spans="1:17" x14ac:dyDescent="0.3">
      <c r="A1029" t="str">
        <f>LEFT(Articles_collection_modified!A1029, FIND(",", Articles_collection_modified!A1029) - 1)</f>
        <v>NASA wants SpaceX and Blue Origin to deliver cargo to the moon</v>
      </c>
      <c r="B1029" t="str">
        <f>MID(Articles_collection_modified!A1029, FIND(",", Articles_collection_modified!A1029) + 1, FIND(",", Articles_collection_modified!A1029, FIND(",", Articles_collection_modified!A1029) + 1) - FIND(",", Articles_collection_modified!A1029) - 1)</f>
        <v>https://www.theverge.com/2024/11/20/24301744/nasa-spacex-blue-origin-cargo-mission-artemis</v>
      </c>
      <c r="C1029" t="str">
        <f>IF(ISNUMBER(FIND(", vol",Articles_collection_modified!A1029)), MID(Articles_collection_modified!A1029, FIND(", vol", Articles_collection_modified!A1029) + 5, FIND(",", Articles_collection_modified!A1029, FIND(", vol", Articles_collection_modified!A1029) + 5) - FIND(", vol", Articles_collection_modified!A1029) - 5), MID(Articles_collection_modified!A1029, FIND(",vol", Articles_collection_modified!A1029) + 4, FIND(",", Articles_collection_modified!A1029, FIND(",vol", Articles_collection_modified!A1029) + 4) - FIND(",vol",Articles_collection_modified!A1029) - 4))</f>
        <v>5</v>
      </c>
      <c r="D1029" t="str">
        <f>IF(ISNUMBER(FIND(", 20", Articles_collection_modified!A1029)), MID(Articles_collection_modified!A1029, FIND(", 20", Articles_collection_modified!A1029) + 2, FIND(",", Articles_collection_modified!A1029, FIND(", 20", Articles_collection_modified!A1029) + 2) - FIND(", 20", Articles_collection_modified!A1029) - 2), MID(Articles_collection_modified!A1029, FIND(",20", Articles_collection_modified!A1029) + 1, FIND(",", Articles_collection_modified!A1029, FIND(",20", Articles_collection_modified!A1029) + 1) - FIND(",20", Articles_collection_modified!A1029) - 1))</f>
        <v>2024-w46</v>
      </c>
      <c r="E1029" t="str">
        <f t="shared" si="32"/>
        <v>2024</v>
      </c>
      <c r="F1029" t="str">
        <f t="shared" si="33"/>
        <v>46</v>
      </c>
      <c r="G1029" t="str" cm="1">
        <f t="array" ref="G1029">_xlfn.TEXTJOIN(", ", TRUE, IF(ISNUMBER(SEARCH(Index!$A$8:$A$22, Articles_collection_modified!A1029)), Index!$A$8:$A$22, ""))</f>
        <v>aviation &amp; space</v>
      </c>
      <c r="H1029" t="str" cm="1">
        <f t="array" ref="H1029">IFERROR(INDEX(Index!$A$8:$A$22, MATCH(TRUE, ISNUMBER(SEARCH(Index!$A$8:$A$22, Articles_collection_modified!A1029)), 0)), "")</f>
        <v>aviation &amp; space</v>
      </c>
      <c r="I1029" t="str" cm="1">
        <f t="array" ref="I1029">IFERROR(INDEX(Index!$A$3:$A$5, MATCH(TRUE, ISNUMBER(SEARCH(Index!$A$3:$A$5, Articles_collection_modified!A1029)), 0)), "")</f>
        <v>SEEP</v>
      </c>
      <c r="J1029" t="str" cm="1">
        <f t="array" ref="J1029">IFERROR(INDEX(Index!$A$25:$A$69, MATCH(TRUE, ISNUMBER(SEARCH(Index!$A$25:$A$69, Articles_collection_modified!A1029)), 0)), "")</f>
        <v>partnership</v>
      </c>
      <c r="K1029" t="str" cm="1">
        <f t="array" ref="K1029">IFERROR(INDEX(Index!$C$3:$C$5, MATCH(TRUE, ISNUMBER(SEARCH(Index!$C$3:$C$5, Articles_collection_modified!A1029)), 0)), "")</f>
        <v>H3</v>
      </c>
      <c r="L1029" t="str" cm="1">
        <f t="array" ref="L1029">_xlfn.TEXTJOIN(", ", TRUE, IF(ISNUMBER(SEARCH(Index!$C$8:$C$58, Articles_collection_modified!A1029)), Index!$C$8:$C$58, ""))</f>
        <v>NB-1, NB-10</v>
      </c>
      <c r="M1029" t="str" cm="1">
        <f t="array" ref="M1029">_xlfn.TEXTJOIN(", ", TRUE, IFERROR(VLOOKUP(_xlfn.TEXTSPLIT(L1029, ", "), Index!$C$8:$D$58, 2, FALSE), ""))</f>
        <v>Digital Platforms &amp; Marketplaces, Air &amp; Space</v>
      </c>
      <c r="N1029" t="str" cm="1">
        <f t="array" ref="N1029">_xlfn.TEXTJOIN(", ", TRUE, _xlfn.UNIQUE(_xlfn.FILTERXML("&lt;t&gt;&lt;s&gt;" &amp; SUBSTITUTE(_xlfn.TEXTJOIN(", ", TRUE, _xlfn.UNIQUE(_xlfn._xlws.FILTER(IFERROR(VLOOKUP(LEFT(_xlfn.TEXTSPLIT(L1029, ", "), FIND("-", _xlfn.TEXTSPLIT(L1029, ", ")) - 1), Index!$F$8:$G$13, 2, FALSE), ""), IFERROR(VLOOKUP(LEFT(_xlfn.TEXTSPLIT(L1029, ", "), FIND("-", _xlfn.TEXTSPLIT(L1029, ", ")) - 1), Index!$F$8:$G$13, 2, FALSE), "") &lt;&gt; ""))), ", ", "&lt;/s&gt;&lt;s&gt;") &amp; "&lt;/s&gt;&lt;/t&gt;", "//s[normalize-space()]")))</f>
        <v>New Business</v>
      </c>
      <c r="O1029" t="str" cm="1">
        <f t="array" ref="O1029">IFERROR(INDEX(Index!$C$8:$C$58, MATCH(TRUE, ISNUMBER(SEARCH(Index!$C$8:$C$58, Articles_collection_modified!A1029)), 0)), "")</f>
        <v>NB-1</v>
      </c>
      <c r="P1029" t="str">
        <f>IFERROR(VLOOKUP(LEFT(O1029, FIND("-", O1029)-1), Index!$F$8:$G$13, 2, FALSE), "Not Found")</f>
        <v>New Business</v>
      </c>
      <c r="Q1029" t="str">
        <f>IFERROR(VLOOKUP(O1029, Index!$C$8:$D$58, 2, FALSE), "Not Found")</f>
        <v>Digital Platforms &amp; Marketplaces</v>
      </c>
    </row>
    <row r="1030" spans="1:17" x14ac:dyDescent="0.3">
      <c r="A1030" t="str">
        <f>LEFT(Articles_collection_modified!A1030, FIND(",", Articles_collection_modified!A1030) - 1)</f>
        <v>Fusion startup Tokamak Energy attracts $125M for its egg-like reactor design | TechCrunch</v>
      </c>
      <c r="B1030" t="str">
        <f>MID(Articles_collection_modified!A1030, FIND(",", Articles_collection_modified!A1030) + 1, FIND(",", Articles_collection_modified!A1030, FIND(",", Articles_collection_modified!A1030) + 1) - FIND(",", Articles_collection_modified!A1030) - 1)</f>
        <v>https://techcrunch.com/2024/11/20/fusion-startup-tokamak-energy-attracts-125m-for-its-egg-like-reactor-design/</v>
      </c>
      <c r="C1030" t="str">
        <f>IF(ISNUMBER(FIND(", vol",Articles_collection_modified!A1030)), MID(Articles_collection_modified!A1030, FIND(", vol", Articles_collection_modified!A1030) + 5, FIND(",", Articles_collection_modified!A1030, FIND(", vol", Articles_collection_modified!A1030) + 5) - FIND(", vol", Articles_collection_modified!A1030) - 5), MID(Articles_collection_modified!A1030, FIND(",vol", Articles_collection_modified!A1030) + 4, FIND(",", Articles_collection_modified!A1030, FIND(",vol", Articles_collection_modified!A1030) + 4) - FIND(",vol",Articles_collection_modified!A1030) - 4))</f>
        <v>5</v>
      </c>
      <c r="D1030" t="str">
        <f>IF(ISNUMBER(FIND(", 20", Articles_collection_modified!A1030)), MID(Articles_collection_modified!A1030, FIND(", 20", Articles_collection_modified!A1030) + 2, FIND(",", Articles_collection_modified!A1030, FIND(", 20", Articles_collection_modified!A1030) + 2) - FIND(", 20", Articles_collection_modified!A1030) - 2), MID(Articles_collection_modified!A1030, FIND(",20", Articles_collection_modified!A1030) + 1, FIND(",", Articles_collection_modified!A1030, FIND(",20", Articles_collection_modified!A1030) + 1) - FIND(",20", Articles_collection_modified!A1030) - 1))</f>
        <v>2024-w46</v>
      </c>
      <c r="E1030" t="str">
        <f t="shared" si="32"/>
        <v>2024</v>
      </c>
      <c r="F1030" t="str">
        <f t="shared" si="33"/>
        <v>46</v>
      </c>
      <c r="G1030" t="str" cm="1">
        <f t="array" ref="G1030">_xlfn.TEXTJOIN(", ", TRUE, IF(ISNUMBER(SEARCH(Index!$A$8:$A$22, Articles_collection_modified!A1030)), Index!$A$8:$A$22, ""))</f>
        <v>Sustainability</v>
      </c>
      <c r="H1030" t="str" cm="1">
        <f t="array" ref="H1030">IFERROR(INDEX(Index!$A$8:$A$22, MATCH(TRUE, ISNUMBER(SEARCH(Index!$A$8:$A$22, Articles_collection_modified!A1030)), 0)), "")</f>
        <v>Sustainability</v>
      </c>
      <c r="I1030" t="str" cm="1">
        <f t="array" ref="I1030">IFERROR(INDEX(Index!$A$3:$A$5, MATCH(TRUE, ISNUMBER(SEARCH(Index!$A$3:$A$5, Articles_collection_modified!A1030)), 0)), "")</f>
        <v>SEEP</v>
      </c>
      <c r="J1030" t="str" cm="1">
        <f t="array" ref="J1030">IFERROR(INDEX(Index!$A$25:$A$69, MATCH(TRUE, ISNUMBER(SEARCH(Index!$A$25:$A$69, Articles_collection_modified!A1030)), 0)), "")</f>
        <v>investment</v>
      </c>
      <c r="K1030" t="str" cm="1">
        <f t="array" ref="K1030">IFERROR(INDEX(Index!$C$3:$C$5, MATCH(TRUE, ISNUMBER(SEARCH(Index!$C$3:$C$5, Articles_collection_modified!A1030)), 0)), "")</f>
        <v>H3</v>
      </c>
      <c r="L1030" t="str" cm="1">
        <f t="array" ref="L1030">_xlfn.TEXTJOIN(", ", TRUE, IF(ISNUMBER(SEARCH(Index!$C$8:$C$58, Articles_collection_modified!A1030)), Index!$C$8:$C$58, ""))</f>
        <v>NB-6</v>
      </c>
      <c r="M1030" t="str" cm="1">
        <f t="array" ref="M1030">_xlfn.TEXTJOIN(", ", TRUE, IFERROR(VLOOKUP(_xlfn.TEXTSPLIT(L1030, ", "), Index!$C$8:$D$58, 2, FALSE), ""))</f>
        <v>Green Energy System</v>
      </c>
      <c r="N1030" t="str" cm="1">
        <f t="array" ref="N1030">_xlfn.TEXTJOIN(", ", TRUE, _xlfn.UNIQUE(_xlfn.FILTERXML("&lt;t&gt;&lt;s&gt;" &amp; SUBSTITUTE(_xlfn.TEXTJOIN(", ", TRUE, _xlfn.UNIQUE(_xlfn._xlws.FILTER(IFERROR(VLOOKUP(LEFT(_xlfn.TEXTSPLIT(L1030, ", "), FIND("-", _xlfn.TEXTSPLIT(L1030, ", ")) - 1), Index!$F$8:$G$13, 2, FALSE), ""), IFERROR(VLOOKUP(LEFT(_xlfn.TEXTSPLIT(L1030, ", "), FIND("-", _xlfn.TEXTSPLIT(L1030, ", ")) - 1), Index!$F$8:$G$13, 2, FALSE), "") &lt;&gt; ""))), ", ", "&lt;/s&gt;&lt;s&gt;") &amp; "&lt;/s&gt;&lt;/t&gt;", "//s[normalize-space()]")))</f>
        <v>New Business</v>
      </c>
      <c r="O1030" t="str" cm="1">
        <f t="array" ref="O1030">IFERROR(INDEX(Index!$C$8:$C$58, MATCH(TRUE, ISNUMBER(SEARCH(Index!$C$8:$C$58, Articles_collection_modified!A1030)), 0)), "")</f>
        <v>NB-6</v>
      </c>
      <c r="P1030" t="str">
        <f>IFERROR(VLOOKUP(LEFT(O1030, FIND("-", O1030)-1), Index!$F$8:$G$13, 2, FALSE), "Not Found")</f>
        <v>New Business</v>
      </c>
      <c r="Q1030" t="str">
        <f>IFERROR(VLOOKUP(O1030, Index!$C$8:$D$58, 2, FALSE), "Not Found")</f>
        <v>Green Energy System</v>
      </c>
    </row>
    <row r="1031" spans="1:17" x14ac:dyDescent="0.3">
      <c r="A1031" t="str">
        <f>LEFT(Articles_collection_modified!A1031, FIND(",", Articles_collection_modified!A1031) - 1)</f>
        <v>MOL KEPCO partner on liquefied hydrogen carrier study</v>
      </c>
      <c r="B1031" t="str">
        <f>MID(Articles_collection_modified!A1031, FIND(",", Articles_collection_modified!A1031) + 1, FIND(",", Articles_collection_modified!A1031, FIND(",", Articles_collection_modified!A1031) + 1) - FIND(",", Articles_collection_modified!A1031) - 1)</f>
        <v>https://www.ship-technology.com/news/mol-kepco-liquefied-hydrogen-carrier/?cf-view</v>
      </c>
      <c r="C1031" t="str">
        <f>IF(ISNUMBER(FIND(", vol",Articles_collection_modified!A1031)), MID(Articles_collection_modified!A1031, FIND(", vol", Articles_collection_modified!A1031) + 5, FIND(",", Articles_collection_modified!A1031, FIND(", vol", Articles_collection_modified!A1031) + 5) - FIND(", vol", Articles_collection_modified!A1031) - 5), MID(Articles_collection_modified!A1031, FIND(",vol", Articles_collection_modified!A1031) + 4, FIND(",", Articles_collection_modified!A1031, FIND(",vol", Articles_collection_modified!A1031) + 4) - FIND(",vol",Articles_collection_modified!A1031) - 4))</f>
        <v>5</v>
      </c>
      <c r="D1031" t="str">
        <f>IF(ISNUMBER(FIND(", 20", Articles_collection_modified!A1031)), MID(Articles_collection_modified!A1031, FIND(", 20", Articles_collection_modified!A1031) + 2, FIND(",", Articles_collection_modified!A1031, FIND(", 20", Articles_collection_modified!A1031) + 2) - FIND(", 20", Articles_collection_modified!A1031) - 2), MID(Articles_collection_modified!A1031, FIND(",20", Articles_collection_modified!A1031) + 1, FIND(",", Articles_collection_modified!A1031, FIND(",20", Articles_collection_modified!A1031) + 1) - FIND(",20", Articles_collection_modified!A1031) - 1))</f>
        <v>2024-w46</v>
      </c>
      <c r="E1031" t="str">
        <f t="shared" si="32"/>
        <v>2024</v>
      </c>
      <c r="F1031" t="str">
        <f t="shared" si="33"/>
        <v>46</v>
      </c>
      <c r="G1031" t="str" cm="1">
        <f t="array" ref="G1031">_xlfn.TEXTJOIN(", ", TRUE, IF(ISNUMBER(SEARCH(Index!$A$8:$A$22, Articles_collection_modified!A1031)), Index!$A$8:$A$22, ""))</f>
        <v>Maritime</v>
      </c>
      <c r="H1031" t="str" cm="1">
        <f t="array" ref="H1031">IFERROR(INDEX(Index!$A$8:$A$22, MATCH(TRUE, ISNUMBER(SEARCH(Index!$A$8:$A$22, Articles_collection_modified!A1031)), 0)), "")</f>
        <v>Maritime</v>
      </c>
      <c r="I1031" t="str" cm="1">
        <f t="array" ref="I1031">IFERROR(INDEX(Index!$A$3:$A$5, MATCH(TRUE, ISNUMBER(SEARCH(Index!$A$3:$A$5, Articles_collection_modified!A1031)), 0)), "")</f>
        <v>Technology</v>
      </c>
      <c r="J1031" t="str" cm="1">
        <f t="array" ref="J1031">IFERROR(INDEX(Index!$A$25:$A$69, MATCH(TRUE, ISNUMBER(SEARCH(Index!$A$25:$A$69, Articles_collection_modified!A1031)), 0)), "")</f>
        <v>partnership</v>
      </c>
      <c r="K1031" t="str" cm="1">
        <f t="array" ref="K1031">IFERROR(INDEX(Index!$C$3:$C$5, MATCH(TRUE, ISNUMBER(SEARCH(Index!$C$3:$C$5, Articles_collection_modified!A1031)), 0)), "")</f>
        <v>H3</v>
      </c>
      <c r="L1031" t="str" cm="1">
        <f t="array" ref="L1031">_xlfn.TEXTJOIN(", ", TRUE, IF(ISNUMBER(SEARCH(Index!$C$8:$C$58, Articles_collection_modified!A1031)), Index!$C$8:$C$58, ""))</f>
        <v>ES-3, NB-6, NB-8</v>
      </c>
      <c r="M1031" t="str" cm="1">
        <f t="array" ref="M1031">_xlfn.TEXTJOIN(", ", TRUE, IFERROR(VLOOKUP(_xlfn.TEXTSPLIT(L1031, ", "), Index!$C$8:$D$58, 2, FALSE), ""))</f>
        <v>Sustainable Energy System, Green Energy System, Sustainaible Maritime Applications</v>
      </c>
      <c r="N1031" t="str" cm="1">
        <f t="array" ref="N1031">_xlfn.TEXTJOIN(", ", TRUE, _xlfn.UNIQUE(_xlfn.FILTERXML("&lt;t&gt;&lt;s&gt;" &amp; SUBSTITUTE(_xlfn.TEXTJOIN(", ", TRUE, _xlfn.UNIQUE(_xlfn._xlws.FILTER(IFERROR(VLOOKUP(LEFT(_xlfn.TEXTSPLIT(L1031, ", "), FIND("-", _xlfn.TEXTSPLIT(L1031, ", ")) - 1), Index!$F$8:$G$13, 2, FALSE), ""), IFERROR(VLOOKUP(LEFT(_xlfn.TEXTSPLIT(L1031, ", "), FIND("-", _xlfn.TEXTSPLIT(L1031, ", ")) - 1), Index!$F$8:$G$13, 2, FALSE), "") &lt;&gt; ""))), ", ", "&lt;/s&gt;&lt;s&gt;") &amp; "&lt;/s&gt;&lt;/t&gt;", "//s[normalize-space()]")))</f>
        <v>Ecological Sustainability, New Business</v>
      </c>
      <c r="O1031" t="str" cm="1">
        <f t="array" ref="O1031">IFERROR(INDEX(Index!$C$8:$C$58, MATCH(TRUE, ISNUMBER(SEARCH(Index!$C$8:$C$58, Articles_collection_modified!A1031)), 0)), "")</f>
        <v>ES-3</v>
      </c>
      <c r="P1031" t="str">
        <f>IFERROR(VLOOKUP(LEFT(O1031, FIND("-", O1031)-1), Index!$F$8:$G$13, 2, FALSE), "Not Found")</f>
        <v>Ecological Sustainability</v>
      </c>
      <c r="Q1031" t="str">
        <f>IFERROR(VLOOKUP(O1031, Index!$C$8:$D$58, 2, FALSE), "Not Found")</f>
        <v>Sustainable Energy System</v>
      </c>
    </row>
    <row r="1032" spans="1:17" x14ac:dyDescent="0.3">
      <c r="A1032" t="str">
        <f>LEFT(Articles_collection_modified!A1032, FIND(",", Articles_collection_modified!A1032) - 1)</f>
        <v>Vestdavit equips CSOV Olympic Notos with advanced davits</v>
      </c>
      <c r="B1032" t="str">
        <f>MID(Articles_collection_modified!A1032, FIND(",", Articles_collection_modified!A1032) + 1, FIND(",", Articles_collection_modified!A1032, FIND(",", Articles_collection_modified!A1032) + 1) - FIND(",", Articles_collection_modified!A1032) - 1)</f>
        <v>https://www.ship-technology.com/news/vestdavit-csov-olympic-notos-davits/</v>
      </c>
      <c r="C1032" t="str">
        <f>IF(ISNUMBER(FIND(", vol",Articles_collection_modified!A1032)), MID(Articles_collection_modified!A1032, FIND(", vol", Articles_collection_modified!A1032) + 5, FIND(",", Articles_collection_modified!A1032, FIND(", vol", Articles_collection_modified!A1032) + 5) - FIND(", vol", Articles_collection_modified!A1032) - 5), MID(Articles_collection_modified!A1032, FIND(",vol", Articles_collection_modified!A1032) + 4, FIND(",", Articles_collection_modified!A1032, FIND(",vol", Articles_collection_modified!A1032) + 4) - FIND(",vol",Articles_collection_modified!A1032) - 4))</f>
        <v>5</v>
      </c>
      <c r="D1032" t="str">
        <f>IF(ISNUMBER(FIND(", 20", Articles_collection_modified!A1032)), MID(Articles_collection_modified!A1032, FIND(", 20", Articles_collection_modified!A1032) + 2, FIND(",", Articles_collection_modified!A1032, FIND(", 20", Articles_collection_modified!A1032) + 2) - FIND(", 20", Articles_collection_modified!A1032) - 2), MID(Articles_collection_modified!A1032, FIND(",20", Articles_collection_modified!A1032) + 1, FIND(",", Articles_collection_modified!A1032, FIND(",20", Articles_collection_modified!A1032) + 1) - FIND(",20", Articles_collection_modified!A1032) - 1))</f>
        <v>2024-w46</v>
      </c>
      <c r="E1032" t="str">
        <f t="shared" si="32"/>
        <v>2024</v>
      </c>
      <c r="F1032" t="str">
        <f t="shared" si="33"/>
        <v>46</v>
      </c>
      <c r="G1032" t="str" cm="1">
        <f t="array" ref="G1032">_xlfn.TEXTJOIN(", ", TRUE, IF(ISNUMBER(SEARCH(Index!$A$8:$A$22, Articles_collection_modified!A1032)), Index!$A$8:$A$22, ""))</f>
        <v>Maritime</v>
      </c>
      <c r="H1032" t="str" cm="1">
        <f t="array" ref="H1032">IFERROR(INDEX(Index!$A$8:$A$22, MATCH(TRUE, ISNUMBER(SEARCH(Index!$A$8:$A$22, Articles_collection_modified!A1032)), 0)), "")</f>
        <v>Maritime</v>
      </c>
      <c r="I1032" t="str" cm="1">
        <f t="array" ref="I1032">IFERROR(INDEX(Index!$A$3:$A$5, MATCH(TRUE, ISNUMBER(SEARCH(Index!$A$3:$A$5, Articles_collection_modified!A1032)), 0)), "")</f>
        <v>Technology</v>
      </c>
      <c r="J1032" t="str" cm="1">
        <f t="array" ref="J1032">IFERROR(INDEX(Index!$A$25:$A$69, MATCH(TRUE, ISNUMBER(SEARCH(Index!$A$25:$A$69, Articles_collection_modified!A1032)), 0)), "")</f>
        <v>market development</v>
      </c>
      <c r="K1032" t="str" cm="1">
        <f t="array" ref="K1032">IFERROR(INDEX(Index!$C$3:$C$5, MATCH(TRUE, ISNUMBER(SEARCH(Index!$C$3:$C$5, Articles_collection_modified!A1032)), 0)), "")</f>
        <v>H1</v>
      </c>
      <c r="L1032" t="str" cm="1">
        <f t="array" ref="L1032">_xlfn.TEXTJOIN(", ", TRUE, IF(ISNUMBER(SEARCH(Index!$C$8:$C$58, Articles_collection_modified!A1032)), Index!$C$8:$C$58, ""))</f>
        <v>ES-2, NB-8</v>
      </c>
      <c r="M1032" t="str" cm="1">
        <f t="array" ref="M1032">_xlfn.TEXTJOIN(", ", TRUE, IFERROR(VLOOKUP(_xlfn.TEXTSPLIT(L1032, ", "), Index!$C$8:$D$58, 2, FALSE), ""))</f>
        <v>Enhanced Emission Policy, Sustainaible Maritime Applications</v>
      </c>
      <c r="N1032" t="str" cm="1">
        <f t="array" ref="N1032">_xlfn.TEXTJOIN(", ", TRUE, _xlfn.UNIQUE(_xlfn.FILTERXML("&lt;t&gt;&lt;s&gt;" &amp; SUBSTITUTE(_xlfn.TEXTJOIN(", ", TRUE, _xlfn.UNIQUE(_xlfn._xlws.FILTER(IFERROR(VLOOKUP(LEFT(_xlfn.TEXTSPLIT(L1032, ", "), FIND("-", _xlfn.TEXTSPLIT(L1032, ", ")) - 1), Index!$F$8:$G$13, 2, FALSE), ""), IFERROR(VLOOKUP(LEFT(_xlfn.TEXTSPLIT(L1032, ", "), FIND("-", _xlfn.TEXTSPLIT(L1032, ", ")) - 1), Index!$F$8:$G$13, 2, FALSE), "") &lt;&gt; ""))), ", ", "&lt;/s&gt;&lt;s&gt;") &amp; "&lt;/s&gt;&lt;/t&gt;", "//s[normalize-space()]")))</f>
        <v>Ecological Sustainability, New Business</v>
      </c>
      <c r="O1032" t="str" cm="1">
        <f t="array" ref="O1032">IFERROR(INDEX(Index!$C$8:$C$58, MATCH(TRUE, ISNUMBER(SEARCH(Index!$C$8:$C$58, Articles_collection_modified!A1032)), 0)), "")</f>
        <v>ES-2</v>
      </c>
      <c r="P1032" t="str">
        <f>IFERROR(VLOOKUP(LEFT(O1032, FIND("-", O1032)-1), Index!$F$8:$G$13, 2, FALSE), "Not Found")</f>
        <v>Ecological Sustainability</v>
      </c>
      <c r="Q1032" t="str">
        <f>IFERROR(VLOOKUP(O1032, Index!$C$8:$D$58, 2, FALSE), "Not Found")</f>
        <v>Enhanced Emission Policy</v>
      </c>
    </row>
    <row r="1033" spans="1:17" x14ac:dyDescent="0.3">
      <c r="A1033" t="str">
        <f>LEFT(Articles_collection_modified!A1033, FIND(",", Articles_collection_modified!A1033) - 1)</f>
        <v>VIDEO: Propson Embraces Trend Toward Rotating Telehandlers : CEG</v>
      </c>
      <c r="B1033" t="str">
        <f>MID(Articles_collection_modified!A1033, FIND(",", Articles_collection_modified!A1033) + 1, FIND(",", Articles_collection_modified!A1033, FIND(",", Articles_collection_modified!A1033) + 1) - FIND(",", Articles_collection_modified!A1033) - 1)</f>
        <v>https://www.constructionequipmentguide.com/propson-embraces-trend-toward-rotating-telehandlers/66544</v>
      </c>
      <c r="C1033" t="str">
        <f>IF(ISNUMBER(FIND(", vol",Articles_collection_modified!A1033)), MID(Articles_collection_modified!A1033, FIND(", vol", Articles_collection_modified!A1033) + 5, FIND(",", Articles_collection_modified!A1033, FIND(", vol", Articles_collection_modified!A1033) + 5) - FIND(", vol", Articles_collection_modified!A1033) - 5), MID(Articles_collection_modified!A1033, FIND(",vol", Articles_collection_modified!A1033) + 4, FIND(",", Articles_collection_modified!A1033, FIND(",vol", Articles_collection_modified!A1033) + 4) - FIND(",vol",Articles_collection_modified!A1033) - 4))</f>
        <v>5</v>
      </c>
      <c r="D1033" t="str">
        <f>IF(ISNUMBER(FIND(", 20", Articles_collection_modified!A1033)), MID(Articles_collection_modified!A1033, FIND(", 20", Articles_collection_modified!A1033) + 2, FIND(",", Articles_collection_modified!A1033, FIND(", 20", Articles_collection_modified!A1033) + 2) - FIND(", 20", Articles_collection_modified!A1033) - 2), MID(Articles_collection_modified!A1033, FIND(",20", Articles_collection_modified!A1033) + 1, FIND(",", Articles_collection_modified!A1033, FIND(",20", Articles_collection_modified!A1033) + 1) - FIND(",20", Articles_collection_modified!A1033) - 1))</f>
        <v>2024-w46</v>
      </c>
      <c r="E1033" t="str">
        <f t="shared" si="32"/>
        <v>2024</v>
      </c>
      <c r="F1033" t="str">
        <f t="shared" si="33"/>
        <v>46</v>
      </c>
      <c r="G1033" t="str" cm="1">
        <f t="array" ref="G1033">_xlfn.TEXTJOIN(", ", TRUE, IF(ISNUMBER(SEARCH(Index!$A$8:$A$22, Articles_collection_modified!A1033)), Index!$A$8:$A$22, ""))</f>
        <v>Mobile</v>
      </c>
      <c r="H1033" t="str" cm="1">
        <f t="array" ref="H1033">IFERROR(INDEX(Index!$A$8:$A$22, MATCH(TRUE, ISNUMBER(SEARCH(Index!$A$8:$A$22, Articles_collection_modified!A1033)), 0)), "")</f>
        <v>Mobile</v>
      </c>
      <c r="I1033" t="str" cm="1">
        <f t="array" ref="I1033">IFERROR(INDEX(Index!$A$3:$A$5, MATCH(TRUE, ISNUMBER(SEARCH(Index!$A$3:$A$5, Articles_collection_modified!A1033)), 0)), "")</f>
        <v>product release</v>
      </c>
      <c r="J1033" t="str" cm="1">
        <f t="array" ref="J1033">IFERROR(INDEX(Index!$A$25:$A$69, MATCH(TRUE, ISNUMBER(SEARCH(Index!$A$25:$A$69, Articles_collection_modified!A1033)), 0)), "")</f>
        <v>System</v>
      </c>
      <c r="K1033" t="str" cm="1">
        <f t="array" ref="K1033">IFERROR(INDEX(Index!$C$3:$C$5, MATCH(TRUE, ISNUMBER(SEARCH(Index!$C$3:$C$5, Articles_collection_modified!A1033)), 0)), "")</f>
        <v>H2</v>
      </c>
      <c r="L1033" t="str" cm="1">
        <f t="array" ref="L1033">_xlfn.TEXTJOIN(", ", TRUE, IF(ISNUMBER(SEARCH(Index!$C$8:$C$58, Articles_collection_modified!A1033)), Index!$C$8:$C$58, ""))</f>
        <v>HA-1</v>
      </c>
      <c r="M1033" t="str" cm="1">
        <f t="array" ref="M1033">_xlfn.TEXTJOIN(", ", TRUE, IFERROR(VLOOKUP(_xlfn.TEXTSPLIT(L1033, ", "), Index!$C$8:$D$58, 2, FALSE), ""))</f>
        <v>Green &amp; Connected Construction site</v>
      </c>
      <c r="N1033" t="str" cm="1">
        <f t="array" ref="N1033">_xlfn.TEXTJOIN(", ", TRUE, _xlfn.UNIQUE(_xlfn.FILTERXML("&lt;t&gt;&lt;s&gt;" &amp; SUBSTITUTE(_xlfn.TEXTJOIN(", ", TRUE, _xlfn.UNIQUE(_xlfn._xlws.FILTER(IFERROR(VLOOKUP(LEFT(_xlfn.TEXTSPLIT(L1033, ", "), FIND("-", _xlfn.TEXTSPLIT(L1033, ", ")) - 1), Index!$F$8:$G$13, 2, FALSE), ""), IFERROR(VLOOKUP(LEFT(_xlfn.TEXTSPLIT(L1033, ", "), FIND("-", _xlfn.TEXTSPLIT(L1033, ", ")) - 1), Index!$F$8:$G$13, 2, FALSE), "") &lt;&gt; ""))), ", ", "&lt;/s&gt;&lt;s&gt;") &amp; "&lt;/s&gt;&lt;/t&gt;", "//s[normalize-space()]")))</f>
        <v>Hydraulic Applications Ecosystem</v>
      </c>
      <c r="O1033" t="str" cm="1">
        <f t="array" ref="O1033">IFERROR(INDEX(Index!$C$8:$C$58, MATCH(TRUE, ISNUMBER(SEARCH(Index!$C$8:$C$58, Articles_collection_modified!A1033)), 0)), "")</f>
        <v>HA-1</v>
      </c>
      <c r="P1033" t="str">
        <f>IFERROR(VLOOKUP(LEFT(O1033, FIND("-", O1033)-1), Index!$F$8:$G$13, 2, FALSE), "Not Found")</f>
        <v>Hydraulic Applications Ecosystem</v>
      </c>
      <c r="Q1033" t="str">
        <f>IFERROR(VLOOKUP(O1033, Index!$C$8:$D$58, 2, FALSE), "Not Found")</f>
        <v>Green &amp; Connected Construction site</v>
      </c>
    </row>
    <row r="1034" spans="1:17" x14ac:dyDescent="0.3">
      <c r="A1034" t="str">
        <f>LEFT(Articles_collection_modified!A1034, FIND(",", Articles_collection_modified!A1034) - 1)</f>
        <v>Neuer 48-Volt-Elektro-Linearaktuator</v>
      </c>
      <c r="B1034" t="str">
        <f>MID(Articles_collection_modified!A1034, FIND(",", Articles_collection_modified!A1034) + 1, FIND(",", Articles_collection_modified!A1034, FIND(",", Articles_collection_modified!A1034) + 1) - FIND(",", Articles_collection_modified!A1034) - 1)</f>
        <v>https://www.oup-fluidtechnik.de/neuer-48-volt-elektro-linearaktuator/</v>
      </c>
      <c r="C1034" t="str">
        <f>IF(ISNUMBER(FIND(", vol",Articles_collection_modified!A1034)), MID(Articles_collection_modified!A1034, FIND(", vol", Articles_collection_modified!A1034) + 5, FIND(",", Articles_collection_modified!A1034, FIND(", vol", Articles_collection_modified!A1034) + 5) - FIND(", vol", Articles_collection_modified!A1034) - 5), MID(Articles_collection_modified!A1034, FIND(",vol", Articles_collection_modified!A1034) + 4, FIND(",", Articles_collection_modified!A1034, FIND(",vol", Articles_collection_modified!A1034) + 4) - FIND(",vol",Articles_collection_modified!A1034) - 4))</f>
        <v>5</v>
      </c>
      <c r="D1034" t="str">
        <f>IF(ISNUMBER(FIND(", 20", Articles_collection_modified!A1034)), MID(Articles_collection_modified!A1034, FIND(", 20", Articles_collection_modified!A1034) + 2, FIND(",", Articles_collection_modified!A1034, FIND(", 20", Articles_collection_modified!A1034) + 2) - FIND(", 20", Articles_collection_modified!A1034) - 2), MID(Articles_collection_modified!A1034, FIND(",20", Articles_collection_modified!A1034) + 1, FIND(",", Articles_collection_modified!A1034, FIND(",20", Articles_collection_modified!A1034) + 1) - FIND(",20", Articles_collection_modified!A1034) - 1))</f>
        <v>2024-w45</v>
      </c>
      <c r="E1034" t="str">
        <f t="shared" si="32"/>
        <v>2024</v>
      </c>
      <c r="F1034" t="str">
        <f t="shared" si="33"/>
        <v>45</v>
      </c>
      <c r="G1034" t="str" cm="1">
        <f t="array" ref="G1034">_xlfn.TEXTJOIN(", ", TRUE, IF(ISNUMBER(SEARCH(Index!$A$8:$A$22, Articles_collection_modified!A1034)), Index!$A$8:$A$22, ""))</f>
        <v>Hydraulics</v>
      </c>
      <c r="H1034" t="str" cm="1">
        <f t="array" ref="H1034">IFERROR(INDEX(Index!$A$8:$A$22, MATCH(TRUE, ISNUMBER(SEARCH(Index!$A$8:$A$22, Articles_collection_modified!A1034)), 0)), "")</f>
        <v>Hydraulics</v>
      </c>
      <c r="I1034" t="str" cm="1">
        <f t="array" ref="I1034">IFERROR(INDEX(Index!$A$3:$A$5, MATCH(TRUE, ISNUMBER(SEARCH(Index!$A$3:$A$5, Articles_collection_modified!A1034)), 0)), "")</f>
        <v>product release</v>
      </c>
      <c r="J1034" t="str" cm="1">
        <f t="array" ref="J1034">IFERROR(INDEX(Index!$A$25:$A$69, MATCH(TRUE, ISNUMBER(SEARCH(Index!$A$25:$A$69, Articles_collection_modified!A1034)), 0)), "")</f>
        <v>Actuators</v>
      </c>
      <c r="K1034" t="str" cm="1">
        <f t="array" ref="K1034">IFERROR(INDEX(Index!$C$3:$C$5, MATCH(TRUE, ISNUMBER(SEARCH(Index!$C$3:$C$5, Articles_collection_modified!A1034)), 0)), "")</f>
        <v>H1</v>
      </c>
      <c r="L1034" t="str" cm="1">
        <f t="array" ref="L1034">_xlfn.TEXTJOIN(", ", TRUE, IF(ISNUMBER(SEARCH(Index!$C$8:$C$58, Articles_collection_modified!A1034)), Index!$C$8:$C$58, ""))</f>
        <v>HA-3, HA-4</v>
      </c>
      <c r="M1034" t="str" cm="1">
        <f t="array" ref="M1034">_xlfn.TEXTJOIN(", ", TRUE, IFERROR(VLOOKUP(_xlfn.TEXTSPLIT(L1034, ", "), Index!$C$8:$D$58, 2, FALSE), ""))</f>
        <v>Smart Farming, Autonomous Material Handling</v>
      </c>
      <c r="N1034" t="str" cm="1">
        <f t="array" ref="N1034">_xlfn.TEXTJOIN(", ", TRUE, _xlfn.UNIQUE(_xlfn.FILTERXML("&lt;t&gt;&lt;s&gt;" &amp; SUBSTITUTE(_xlfn.TEXTJOIN(", ", TRUE, _xlfn.UNIQUE(_xlfn._xlws.FILTER(IFERROR(VLOOKUP(LEFT(_xlfn.TEXTSPLIT(L1034, ", "), FIND("-", _xlfn.TEXTSPLIT(L1034, ", ")) - 1), Index!$F$8:$G$13, 2, FALSE), ""), IFERROR(VLOOKUP(LEFT(_xlfn.TEXTSPLIT(L1034, ", "), FIND("-", _xlfn.TEXTSPLIT(L1034, ", ")) - 1), Index!$F$8:$G$13, 2, FALSE), "") &lt;&gt; ""))), ", ", "&lt;/s&gt;&lt;s&gt;") &amp; "&lt;/s&gt;&lt;/t&gt;", "//s[normalize-space()]")))</f>
        <v>Hydraulic Applications Ecosystem</v>
      </c>
      <c r="O1034" t="str" cm="1">
        <f t="array" ref="O1034">IFERROR(INDEX(Index!$C$8:$C$58, MATCH(TRUE, ISNUMBER(SEARCH(Index!$C$8:$C$58, Articles_collection_modified!A1034)), 0)), "")</f>
        <v>HA-3</v>
      </c>
      <c r="P1034" t="str">
        <f>IFERROR(VLOOKUP(LEFT(O1034, FIND("-", O1034)-1), Index!$F$8:$G$13, 2, FALSE), "Not Found")</f>
        <v>Hydraulic Applications Ecosystem</v>
      </c>
      <c r="Q1034" t="str">
        <f>IFERROR(VLOOKUP(O1034, Index!$C$8:$D$58, 2, FALSE), "Not Found")</f>
        <v>Smart Farming</v>
      </c>
    </row>
    <row r="1035" spans="1:17" x14ac:dyDescent="0.3">
      <c r="A1035" t="str">
        <f>LEFT(Articles_collection_modified!A1035, FIND(",", Articles_collection_modified!A1035) - 1)</f>
        <v>Georgia Tech researchers develop iron chloride-based cathodes - electrive.com</v>
      </c>
      <c r="B1035" t="str">
        <f>MID(Articles_collection_modified!A1035, FIND(",", Articles_collection_modified!A1035) + 1, FIND(",", Articles_collection_modified!A1035, FIND(",", Articles_collection_modified!A1035) + 1) - FIND(",", Articles_collection_modified!A1035) - 1)</f>
        <v>https://www.electrive.com/2024/11/20/us-researchers-develop-iron-chloride-based-cathodes/</v>
      </c>
      <c r="C1035" t="str">
        <f>IF(ISNUMBER(FIND(", vol",Articles_collection_modified!A1035)), MID(Articles_collection_modified!A1035, FIND(", vol", Articles_collection_modified!A1035) + 5, FIND(",", Articles_collection_modified!A1035, FIND(", vol", Articles_collection_modified!A1035) + 5) - FIND(", vol", Articles_collection_modified!A1035) - 5), MID(Articles_collection_modified!A1035, FIND(",vol", Articles_collection_modified!A1035) + 4, FIND(",", Articles_collection_modified!A1035, FIND(",vol", Articles_collection_modified!A1035) + 4) - FIND(",vol",Articles_collection_modified!A1035) - 4))</f>
        <v>5</v>
      </c>
      <c r="D1035" t="str">
        <f>IF(ISNUMBER(FIND(", 20", Articles_collection_modified!A1035)), MID(Articles_collection_modified!A1035, FIND(", 20", Articles_collection_modified!A1035) + 2, FIND(",", Articles_collection_modified!A1035, FIND(", 20", Articles_collection_modified!A1035) + 2) - FIND(", 20", Articles_collection_modified!A1035) - 2), MID(Articles_collection_modified!A1035, FIND(",20", Articles_collection_modified!A1035) + 1, FIND(",", Articles_collection_modified!A1035, FIND(",20", Articles_collection_modified!A1035) + 1) - FIND(",20", Articles_collection_modified!A1035) - 1))</f>
        <v>2024-w46</v>
      </c>
      <c r="E1035" t="str">
        <f t="shared" si="32"/>
        <v>2024</v>
      </c>
      <c r="F1035" t="str">
        <f t="shared" si="33"/>
        <v>46</v>
      </c>
      <c r="G1035" t="str" cm="1">
        <f t="array" ref="G1035">_xlfn.TEXTJOIN(", ", TRUE, IF(ISNUMBER(SEARCH(Index!$A$8:$A$22, Articles_collection_modified!A1035)), Index!$A$8:$A$22, ""))</f>
        <v>Battery</v>
      </c>
      <c r="H1035" t="str" cm="1">
        <f t="array" ref="H1035">IFERROR(INDEX(Index!$A$8:$A$22, MATCH(TRUE, ISNUMBER(SEARCH(Index!$A$8:$A$22, Articles_collection_modified!A1035)), 0)), "")</f>
        <v>Battery</v>
      </c>
      <c r="I1035" t="str" cm="1">
        <f t="array" ref="I1035">IFERROR(INDEX(Index!$A$3:$A$5, MATCH(TRUE, ISNUMBER(SEARCH(Index!$A$3:$A$5, Articles_collection_modified!A1035)), 0)), "")</f>
        <v>Technology</v>
      </c>
      <c r="J1035" t="str" cm="1">
        <f t="array" ref="J1035">IFERROR(INDEX(Index!$A$25:$A$69, MATCH(TRUE, ISNUMBER(SEARCH(Index!$A$25:$A$69, Articles_collection_modified!A1035)), 0)), "")</f>
        <v>Research</v>
      </c>
      <c r="K1035" t="str" cm="1">
        <f t="array" ref="K1035">IFERROR(INDEX(Index!$C$3:$C$5, MATCH(TRUE, ISNUMBER(SEARCH(Index!$C$3:$C$5, Articles_collection_modified!A1035)), 0)), "")</f>
        <v>H3</v>
      </c>
      <c r="L1035" t="str" cm="1">
        <f t="array" ref="L1035">_xlfn.TEXTJOIN(", ", TRUE, IF(ISNUMBER(SEARCH(Index!$C$8:$C$58, Articles_collection_modified!A1035)), Index!$C$8:$C$58, ""))</f>
        <v>ES-2</v>
      </c>
      <c r="M1035" t="str" cm="1">
        <f t="array" ref="M1035">_xlfn.TEXTJOIN(", ", TRUE, IFERROR(VLOOKUP(_xlfn.TEXTSPLIT(L1035, ", "), Index!$C$8:$D$58, 2, FALSE), ""))</f>
        <v>Enhanced Emission Policy</v>
      </c>
      <c r="N1035" t="str" cm="1">
        <f t="array" ref="N1035">_xlfn.TEXTJOIN(", ", TRUE, _xlfn.UNIQUE(_xlfn.FILTERXML("&lt;t&gt;&lt;s&gt;" &amp; SUBSTITUTE(_xlfn.TEXTJOIN(", ", TRUE, _xlfn.UNIQUE(_xlfn._xlws.FILTER(IFERROR(VLOOKUP(LEFT(_xlfn.TEXTSPLIT(L1035, ", "), FIND("-", _xlfn.TEXTSPLIT(L1035, ", ")) - 1), Index!$F$8:$G$13, 2, FALSE), ""), IFERROR(VLOOKUP(LEFT(_xlfn.TEXTSPLIT(L1035, ", "), FIND("-", _xlfn.TEXTSPLIT(L1035, ", ")) - 1), Index!$F$8:$G$13, 2, FALSE), "") &lt;&gt; ""))), ", ", "&lt;/s&gt;&lt;s&gt;") &amp; "&lt;/s&gt;&lt;/t&gt;", "//s[normalize-space()]")))</f>
        <v>Ecological Sustainability</v>
      </c>
      <c r="O1035" t="str" cm="1">
        <f t="array" ref="O1035">IFERROR(INDEX(Index!$C$8:$C$58, MATCH(TRUE, ISNUMBER(SEARCH(Index!$C$8:$C$58, Articles_collection_modified!A1035)), 0)), "")</f>
        <v>ES-2</v>
      </c>
      <c r="P1035" t="str">
        <f>IFERROR(VLOOKUP(LEFT(O1035, FIND("-", O1035)-1), Index!$F$8:$G$13, 2, FALSE), "Not Found")</f>
        <v>Ecological Sustainability</v>
      </c>
      <c r="Q1035" t="str">
        <f>IFERROR(VLOOKUP(O1035, Index!$C$8:$D$58, 2, FALSE), "Not Found")</f>
        <v>Enhanced Emission Policy</v>
      </c>
    </row>
    <row r="1036" spans="1:17" x14ac:dyDescent="0.3">
      <c r="A1036" t="str">
        <f>LEFT(Articles_collection_modified!A1036, FIND(",", Articles_collection_modified!A1036) - 1)</f>
        <v>JLG introduces new 519 telehandler | Industrial Vehicle Technology International</v>
      </c>
      <c r="B1036" t="str">
        <f>MID(Articles_collection_modified!A1036, FIND(",", Articles_collection_modified!A1036) + 1, FIND(",", Articles_collection_modified!A1036, FIND(",", Articles_collection_modified!A1036) + 1) - FIND(",", Articles_collection_modified!A1036) - 1)</f>
        <v>https://www.ivtinternational.com/news/construction/jlg-introduces-new-519-telehandler.html</v>
      </c>
      <c r="C1036" t="str">
        <f>IF(ISNUMBER(FIND(", vol",Articles_collection_modified!A1036)), MID(Articles_collection_modified!A1036, FIND(", vol", Articles_collection_modified!A1036) + 5, FIND(",", Articles_collection_modified!A1036, FIND(", vol", Articles_collection_modified!A1036) + 5) - FIND(", vol", Articles_collection_modified!A1036) - 5), MID(Articles_collection_modified!A1036, FIND(",vol", Articles_collection_modified!A1036) + 4, FIND(",", Articles_collection_modified!A1036, FIND(",vol", Articles_collection_modified!A1036) + 4) - FIND(",vol",Articles_collection_modified!A1036) - 4))</f>
        <v>5</v>
      </c>
      <c r="D1036" t="str">
        <f>IF(ISNUMBER(FIND(", 20", Articles_collection_modified!A1036)), MID(Articles_collection_modified!A1036, FIND(", 20", Articles_collection_modified!A1036) + 2, FIND(",", Articles_collection_modified!A1036, FIND(", 20", Articles_collection_modified!A1036) + 2) - FIND(", 20", Articles_collection_modified!A1036) - 2), MID(Articles_collection_modified!A1036, FIND(",20", Articles_collection_modified!A1036) + 1, FIND(",", Articles_collection_modified!A1036, FIND(",20", Articles_collection_modified!A1036) + 1) - FIND(",20", Articles_collection_modified!A1036) - 1))</f>
        <v>2024-w46</v>
      </c>
      <c r="E1036" t="str">
        <f t="shared" si="32"/>
        <v>2024</v>
      </c>
      <c r="F1036" t="str">
        <f t="shared" si="33"/>
        <v>46</v>
      </c>
      <c r="G1036" t="str" cm="1">
        <f t="array" ref="G1036">_xlfn.TEXTJOIN(", ", TRUE, IF(ISNUMBER(SEARCH(Index!$A$8:$A$22, Articles_collection_modified!A1036)), Index!$A$8:$A$22, ""))</f>
        <v>Mobile</v>
      </c>
      <c r="H1036" t="str" cm="1">
        <f t="array" ref="H1036">IFERROR(INDEX(Index!$A$8:$A$22, MATCH(TRUE, ISNUMBER(SEARCH(Index!$A$8:$A$22, Articles_collection_modified!A1036)), 0)), "")</f>
        <v>Mobile</v>
      </c>
      <c r="I1036" t="str" cm="1">
        <f t="array" ref="I1036">IFERROR(INDEX(Index!$A$3:$A$5, MATCH(TRUE, ISNUMBER(SEARCH(Index!$A$3:$A$5, Articles_collection_modified!A1036)), 0)), "")</f>
        <v>product release</v>
      </c>
      <c r="J1036" t="str" cm="1">
        <f t="array" ref="J1036">IFERROR(INDEX(Index!$A$25:$A$69, MATCH(TRUE, ISNUMBER(SEARCH(Index!$A$25:$A$69, Articles_collection_modified!A1036)), 0)), "")</f>
        <v>System</v>
      </c>
      <c r="K1036" t="str" cm="1">
        <f t="array" ref="K1036">IFERROR(INDEX(Index!$C$3:$C$5, MATCH(TRUE, ISNUMBER(SEARCH(Index!$C$3:$C$5, Articles_collection_modified!A1036)), 0)), "")</f>
        <v>H1</v>
      </c>
      <c r="L1036" t="str" cm="1">
        <f t="array" ref="L1036">_xlfn.TEXTJOIN(", ", TRUE, IF(ISNUMBER(SEARCH(Index!$C$8:$C$58, Articles_collection_modified!A1036)), Index!$C$8:$C$58, ""))</f>
        <v>HA-1, HA-4</v>
      </c>
      <c r="M1036" t="str" cm="1">
        <f t="array" ref="M1036">_xlfn.TEXTJOIN(", ", TRUE, IFERROR(VLOOKUP(_xlfn.TEXTSPLIT(L1036, ", "), Index!$C$8:$D$58, 2, FALSE), ""))</f>
        <v>Green &amp; Connected Construction site, Autonomous Material Handling</v>
      </c>
      <c r="N1036" t="str" cm="1">
        <f t="array" ref="N1036">_xlfn.TEXTJOIN(", ", TRUE, _xlfn.UNIQUE(_xlfn.FILTERXML("&lt;t&gt;&lt;s&gt;" &amp; SUBSTITUTE(_xlfn.TEXTJOIN(", ", TRUE, _xlfn.UNIQUE(_xlfn._xlws.FILTER(IFERROR(VLOOKUP(LEFT(_xlfn.TEXTSPLIT(L1036, ", "), FIND("-", _xlfn.TEXTSPLIT(L1036, ", ")) - 1), Index!$F$8:$G$13, 2, FALSE), ""), IFERROR(VLOOKUP(LEFT(_xlfn.TEXTSPLIT(L1036, ", "), FIND("-", _xlfn.TEXTSPLIT(L1036, ", ")) - 1), Index!$F$8:$G$13, 2, FALSE), "") &lt;&gt; ""))), ", ", "&lt;/s&gt;&lt;s&gt;") &amp; "&lt;/s&gt;&lt;/t&gt;", "//s[normalize-space()]")))</f>
        <v>Hydraulic Applications Ecosystem</v>
      </c>
      <c r="O1036" t="str" cm="1">
        <f t="array" ref="O1036">IFERROR(INDEX(Index!$C$8:$C$58, MATCH(TRUE, ISNUMBER(SEARCH(Index!$C$8:$C$58, Articles_collection_modified!A1036)), 0)), "")</f>
        <v>HA-1</v>
      </c>
      <c r="P1036" t="str">
        <f>IFERROR(VLOOKUP(LEFT(O1036, FIND("-", O1036)-1), Index!$F$8:$G$13, 2, FALSE), "Not Found")</f>
        <v>Hydraulic Applications Ecosystem</v>
      </c>
      <c r="Q1036" t="str">
        <f>IFERROR(VLOOKUP(O1036, Index!$C$8:$D$58, 2, FALSE), "Not Found")</f>
        <v>Green &amp; Connected Construction site</v>
      </c>
    </row>
    <row r="1037" spans="1:17" x14ac:dyDescent="0.3">
      <c r="A1037" t="str">
        <f>LEFT(Articles_collection_modified!A1037, FIND(",", Articles_collection_modified!A1037) - 1)</f>
        <v>Teslaâ€™s first 500kW V4 Superchargers are coming next year</v>
      </c>
      <c r="B1037" t="str">
        <f>MID(Articles_collection_modified!A1037, FIND(",", Articles_collection_modified!A1037) + 1, FIND(",", Articles_collection_modified!A1037, FIND(",", Articles_collection_modified!A1037) + 1) - FIND(",", Articles_collection_modified!A1037) - 1)</f>
        <v>https://www.theverge.com/2024/11/18/24300040/tesla-500kw-v4-supercharger-cabinets-first-2025</v>
      </c>
      <c r="C1037" t="str">
        <f>IF(ISNUMBER(FIND(", vol",Articles_collection_modified!A1037)), MID(Articles_collection_modified!A1037, FIND(", vol", Articles_collection_modified!A1037) + 5, FIND(",", Articles_collection_modified!A1037, FIND(", vol", Articles_collection_modified!A1037) + 5) - FIND(", vol", Articles_collection_modified!A1037) - 5), MID(Articles_collection_modified!A1037, FIND(",vol", Articles_collection_modified!A1037) + 4, FIND(",", Articles_collection_modified!A1037, FIND(",vol", Articles_collection_modified!A1037) + 4) - FIND(",vol",Articles_collection_modified!A1037) - 4))</f>
        <v>5</v>
      </c>
      <c r="D1037" t="str">
        <f>IF(ISNUMBER(FIND(", 20", Articles_collection_modified!A1037)), MID(Articles_collection_modified!A1037, FIND(", 20", Articles_collection_modified!A1037) + 2, FIND(",", Articles_collection_modified!A1037, FIND(", 20", Articles_collection_modified!A1037) + 2) - FIND(", 20", Articles_collection_modified!A1037) - 2), MID(Articles_collection_modified!A1037, FIND(",20", Articles_collection_modified!A1037) + 1, FIND(",", Articles_collection_modified!A1037, FIND(",20", Articles_collection_modified!A1037) + 1) - FIND(",20", Articles_collection_modified!A1037) - 1))</f>
        <v>2024-w46</v>
      </c>
      <c r="E1037" t="str">
        <f t="shared" si="32"/>
        <v>2024</v>
      </c>
      <c r="F1037" t="str">
        <f t="shared" si="33"/>
        <v>46</v>
      </c>
      <c r="G1037" t="str" cm="1">
        <f t="array" ref="G1037">_xlfn.TEXTJOIN(", ", TRUE, IF(ISNUMBER(SEARCH(Index!$A$8:$A$22, Articles_collection_modified!A1037)), Index!$A$8:$A$22, ""))</f>
        <v>Battery, Electrification</v>
      </c>
      <c r="H1037" t="str" cm="1">
        <f t="array" ref="H1037">IFERROR(INDEX(Index!$A$8:$A$22, MATCH(TRUE, ISNUMBER(SEARCH(Index!$A$8:$A$22, Articles_collection_modified!A1037)), 0)), "")</f>
        <v>Battery</v>
      </c>
      <c r="I1037" t="str" cm="1">
        <f t="array" ref="I1037">IFERROR(INDEX(Index!$A$3:$A$5, MATCH(TRUE, ISNUMBER(SEARCH(Index!$A$3:$A$5, Articles_collection_modified!A1037)), 0)), "")</f>
        <v>product release</v>
      </c>
      <c r="J1037" t="str" cm="1">
        <f t="array" ref="J1037">IFERROR(INDEX(Index!$A$25:$A$69, MATCH(TRUE, ISNUMBER(SEARCH(Index!$A$25:$A$69, Articles_collection_modified!A1037)), 0)), "")</f>
        <v>Charger</v>
      </c>
      <c r="K1037" t="str" cm="1">
        <f t="array" ref="K1037">IFERROR(INDEX(Index!$C$3:$C$5, MATCH(TRUE, ISNUMBER(SEARCH(Index!$C$3:$C$5, Articles_collection_modified!A1037)), 0)), "")</f>
        <v>H1</v>
      </c>
      <c r="L1037" t="str" cm="1">
        <f t="array" ref="L1037">_xlfn.TEXTJOIN(", ", TRUE, IF(ISNUMBER(SEARCH(Index!$C$8:$C$58, Articles_collection_modified!A1037)), Index!$C$8:$C$58, ""))</f>
        <v>ES-2</v>
      </c>
      <c r="M1037" t="str" cm="1">
        <f t="array" ref="M1037">_xlfn.TEXTJOIN(", ", TRUE, IFERROR(VLOOKUP(_xlfn.TEXTSPLIT(L1037, ", "), Index!$C$8:$D$58, 2, FALSE), ""))</f>
        <v>Enhanced Emission Policy</v>
      </c>
      <c r="N1037" t="str" cm="1">
        <f t="array" ref="N1037">_xlfn.TEXTJOIN(", ", TRUE, _xlfn.UNIQUE(_xlfn.FILTERXML("&lt;t&gt;&lt;s&gt;" &amp; SUBSTITUTE(_xlfn.TEXTJOIN(", ", TRUE, _xlfn.UNIQUE(_xlfn._xlws.FILTER(IFERROR(VLOOKUP(LEFT(_xlfn.TEXTSPLIT(L1037, ", "), FIND("-", _xlfn.TEXTSPLIT(L1037, ", ")) - 1), Index!$F$8:$G$13, 2, FALSE), ""), IFERROR(VLOOKUP(LEFT(_xlfn.TEXTSPLIT(L1037, ", "), FIND("-", _xlfn.TEXTSPLIT(L1037, ", ")) - 1), Index!$F$8:$G$13, 2, FALSE), "") &lt;&gt; ""))), ", ", "&lt;/s&gt;&lt;s&gt;") &amp; "&lt;/s&gt;&lt;/t&gt;", "//s[normalize-space()]")))</f>
        <v>Ecological Sustainability</v>
      </c>
      <c r="O1037" t="str" cm="1">
        <f t="array" ref="O1037">IFERROR(INDEX(Index!$C$8:$C$58, MATCH(TRUE, ISNUMBER(SEARCH(Index!$C$8:$C$58, Articles_collection_modified!A1037)), 0)), "")</f>
        <v>ES-2</v>
      </c>
      <c r="P1037" t="str">
        <f>IFERROR(VLOOKUP(LEFT(O1037, FIND("-", O1037)-1), Index!$F$8:$G$13, 2, FALSE), "Not Found")</f>
        <v>Ecological Sustainability</v>
      </c>
      <c r="Q1037" t="str">
        <f>IFERROR(VLOOKUP(O1037, Index!$C$8:$D$58, 2, FALSE), "Not Found")</f>
        <v>Enhanced Emission Policy</v>
      </c>
    </row>
    <row r="1038" spans="1:17" x14ac:dyDescent="0.3">
      <c r="A1038" t="str">
        <f>LEFT(Articles_collection_modified!A1038, FIND(",", Articles_collection_modified!A1038) - 1)</f>
        <v>Kreisel Electric relies on BASF for battery recycling - electrive.com</v>
      </c>
      <c r="B1038" t="str">
        <f>MID(Articles_collection_modified!A1038, FIND(",", Articles_collection_modified!A1038) + 1, FIND(",", Articles_collection_modified!A1038, FIND(",", Articles_collection_modified!A1038) + 1) - FIND(",", Articles_collection_modified!A1038) - 1)</f>
        <v>https://www.electrive.com/2024/11/16/kreisel-electric-relies-on-basf-for-battery-recycling/</v>
      </c>
      <c r="C1038" t="str">
        <f>IF(ISNUMBER(FIND(", vol",Articles_collection_modified!A1038)), MID(Articles_collection_modified!A1038, FIND(", vol", Articles_collection_modified!A1038) + 5, FIND(",", Articles_collection_modified!A1038, FIND(", vol", Articles_collection_modified!A1038) + 5) - FIND(", vol", Articles_collection_modified!A1038) - 5), MID(Articles_collection_modified!A1038, FIND(",vol", Articles_collection_modified!A1038) + 4, FIND(",", Articles_collection_modified!A1038, FIND(",vol", Articles_collection_modified!A1038) + 4) - FIND(",vol",Articles_collection_modified!A1038) - 4))</f>
        <v>5</v>
      </c>
      <c r="D1038" t="str">
        <f>IF(ISNUMBER(FIND(", 20", Articles_collection_modified!A1038)), MID(Articles_collection_modified!A1038, FIND(", 20", Articles_collection_modified!A1038) + 2, FIND(",", Articles_collection_modified!A1038, FIND(", 20", Articles_collection_modified!A1038) + 2) - FIND(", 20", Articles_collection_modified!A1038) - 2), MID(Articles_collection_modified!A1038, FIND(",20", Articles_collection_modified!A1038) + 1, FIND(",", Articles_collection_modified!A1038, FIND(",20", Articles_collection_modified!A1038) + 1) - FIND(",20", Articles_collection_modified!A1038) - 1))</f>
        <v>2024-w46</v>
      </c>
      <c r="E1038" t="str">
        <f t="shared" si="32"/>
        <v>2024</v>
      </c>
      <c r="F1038" t="str">
        <f t="shared" si="33"/>
        <v>46</v>
      </c>
      <c r="G1038" t="str" cm="1">
        <f t="array" ref="G1038">_xlfn.TEXTJOIN(", ", TRUE, IF(ISNUMBER(SEARCH(Index!$A$8:$A$22, Articles_collection_modified!A1038)), Index!$A$8:$A$22, ""))</f>
        <v>Battery</v>
      </c>
      <c r="H1038" t="str" cm="1">
        <f t="array" ref="H1038">IFERROR(INDEX(Index!$A$8:$A$22, MATCH(TRUE, ISNUMBER(SEARCH(Index!$A$8:$A$22, Articles_collection_modified!A1038)), 0)), "")</f>
        <v>Battery</v>
      </c>
      <c r="I1038" t="str" cm="1">
        <f t="array" ref="I1038">IFERROR(INDEX(Index!$A$3:$A$5, MATCH(TRUE, ISNUMBER(SEARCH(Index!$A$3:$A$5, Articles_collection_modified!A1038)), 0)), "")</f>
        <v>SEEP</v>
      </c>
      <c r="J1038" t="str" cm="1">
        <f t="array" ref="J1038">IFERROR(INDEX(Index!$A$25:$A$69, MATCH(TRUE, ISNUMBER(SEARCH(Index!$A$25:$A$69, Articles_collection_modified!A1038)), 0)), "")</f>
        <v>partnership</v>
      </c>
      <c r="K1038" t="str" cm="1">
        <f t="array" ref="K1038">IFERROR(INDEX(Index!$C$3:$C$5, MATCH(TRUE, ISNUMBER(SEARCH(Index!$C$3:$C$5, Articles_collection_modified!A1038)), 0)), "")</f>
        <v>H2</v>
      </c>
      <c r="L1038" t="str" cm="1">
        <f t="array" ref="L1038">_xlfn.TEXTJOIN(", ", TRUE, IF(ISNUMBER(SEARCH(Index!$C$8:$C$58, Articles_collection_modified!A1038)), Index!$C$8:$C$58, ""))</f>
        <v>ES-4</v>
      </c>
      <c r="M1038" t="str" cm="1">
        <f t="array" ref="M1038">_xlfn.TEXTJOIN(", ", TRUE, IFERROR(VLOOKUP(_xlfn.TEXTSPLIT(L1038, ", "), Index!$C$8:$D$58, 2, FALSE), ""))</f>
        <v>Circular Economy</v>
      </c>
      <c r="N1038" t="str" cm="1">
        <f t="array" ref="N1038">_xlfn.TEXTJOIN(", ", TRUE, _xlfn.UNIQUE(_xlfn.FILTERXML("&lt;t&gt;&lt;s&gt;" &amp; SUBSTITUTE(_xlfn.TEXTJOIN(", ", TRUE, _xlfn.UNIQUE(_xlfn._xlws.FILTER(IFERROR(VLOOKUP(LEFT(_xlfn.TEXTSPLIT(L1038, ", "), FIND("-", _xlfn.TEXTSPLIT(L1038, ", ")) - 1), Index!$F$8:$G$13, 2, FALSE), ""), IFERROR(VLOOKUP(LEFT(_xlfn.TEXTSPLIT(L1038, ", "), FIND("-", _xlfn.TEXTSPLIT(L1038, ", ")) - 1), Index!$F$8:$G$13, 2, FALSE), "") &lt;&gt; ""))), ", ", "&lt;/s&gt;&lt;s&gt;") &amp; "&lt;/s&gt;&lt;/t&gt;", "//s[normalize-space()]")))</f>
        <v>Ecological Sustainability</v>
      </c>
      <c r="O1038" t="str" cm="1">
        <f t="array" ref="O1038">IFERROR(INDEX(Index!$C$8:$C$58, MATCH(TRUE, ISNUMBER(SEARCH(Index!$C$8:$C$58, Articles_collection_modified!A1038)), 0)), "")</f>
        <v>ES-4</v>
      </c>
      <c r="P1038" t="str">
        <f>IFERROR(VLOOKUP(LEFT(O1038, FIND("-", O1038)-1), Index!$F$8:$G$13, 2, FALSE), "Not Found")</f>
        <v>Ecological Sustainability</v>
      </c>
      <c r="Q1038" t="str">
        <f>IFERROR(VLOOKUP(O1038, Index!$C$8:$D$58, 2, FALSE), "Not Found")</f>
        <v>Circular Economy</v>
      </c>
    </row>
    <row r="1039" spans="1:17" x14ac:dyDescent="0.3">
      <c r="A1039" t="str">
        <f>LEFT(Articles_collection_modified!A1039, FIND(",", Articles_collection_modified!A1039) - 1)</f>
        <v>Startups to Share Vision of Future of Construction Mining : CEG</v>
      </c>
      <c r="B1039" t="str">
        <f>MID(Articles_collection_modified!A1039, FIND(",", Articles_collection_modified!A1039) + 1, FIND(",", Articles_collection_modified!A1039, FIND(",", Articles_collection_modified!A1039) + 1) - FIND(",", Articles_collection_modified!A1039) - 1)</f>
        <v>https://www.constructionequipmentguide.com/innovative-startups-to-share-vision-of-future-of-construction-mining-at-hitachi-construction-machinery-challenge/66483</v>
      </c>
      <c r="C1039" t="str">
        <f>IF(ISNUMBER(FIND(", vol",Articles_collection_modified!A1039)), MID(Articles_collection_modified!A1039, FIND(", vol", Articles_collection_modified!A1039) + 5, FIND(",", Articles_collection_modified!A1039, FIND(", vol", Articles_collection_modified!A1039) + 5) - FIND(", vol", Articles_collection_modified!A1039) - 5), MID(Articles_collection_modified!A1039, FIND(",vol", Articles_collection_modified!A1039) + 4, FIND(",", Articles_collection_modified!A1039, FIND(",vol", Articles_collection_modified!A1039) + 4) - FIND(",vol",Articles_collection_modified!A1039) - 4))</f>
        <v>5</v>
      </c>
      <c r="D1039" t="str">
        <f>IF(ISNUMBER(FIND(", 20", Articles_collection_modified!A1039)), MID(Articles_collection_modified!A1039, FIND(", 20", Articles_collection_modified!A1039) + 2, FIND(",", Articles_collection_modified!A1039, FIND(", 20", Articles_collection_modified!A1039) + 2) - FIND(", 20", Articles_collection_modified!A1039) - 2), MID(Articles_collection_modified!A1039, FIND(",20", Articles_collection_modified!A1039) + 1, FIND(",", Articles_collection_modified!A1039, FIND(",20", Articles_collection_modified!A1039) + 1) - FIND(",20", Articles_collection_modified!A1039) - 1))</f>
        <v>2024-w46</v>
      </c>
      <c r="E1039" t="str">
        <f t="shared" si="32"/>
        <v>2024</v>
      </c>
      <c r="F1039" t="str">
        <f t="shared" si="33"/>
        <v>46</v>
      </c>
      <c r="G1039" t="str" cm="1">
        <f t="array" ref="G1039">_xlfn.TEXTJOIN(", ", TRUE, IF(ISNUMBER(SEARCH(Index!$A$8:$A$22, Articles_collection_modified!A1039)), Index!$A$8:$A$22, ""))</f>
        <v>Mobile</v>
      </c>
      <c r="H1039" t="str" cm="1">
        <f t="array" ref="H1039">IFERROR(INDEX(Index!$A$8:$A$22, MATCH(TRUE, ISNUMBER(SEARCH(Index!$A$8:$A$22, Articles_collection_modified!A1039)), 0)), "")</f>
        <v>Mobile</v>
      </c>
      <c r="I1039" t="str" cm="1">
        <f t="array" ref="I1039">IFERROR(INDEX(Index!$A$3:$A$5, MATCH(TRUE, ISNUMBER(SEARCH(Index!$A$3:$A$5, Articles_collection_modified!A1039)), 0)), "")</f>
        <v>SEEP</v>
      </c>
      <c r="J1039" t="str" cm="1">
        <f t="array" ref="J1039">IFERROR(INDEX(Index!$A$25:$A$69, MATCH(TRUE, ISNUMBER(SEARCH(Index!$A$25:$A$69, Articles_collection_modified!A1039)), 0)), "")</f>
        <v>investment</v>
      </c>
      <c r="K1039" t="str" cm="1">
        <f t="array" ref="K1039">IFERROR(INDEX(Index!$C$3:$C$5, MATCH(TRUE, ISNUMBER(SEARCH(Index!$C$3:$C$5, Articles_collection_modified!A1039)), 0)), "")</f>
        <v>H3</v>
      </c>
      <c r="L1039" t="str" cm="1">
        <f t="array" ref="L1039">_xlfn.TEXTJOIN(", ", TRUE, IF(ISNUMBER(SEARCH(Index!$C$8:$C$58, Articles_collection_modified!A1039)), Index!$C$8:$C$58, ""))</f>
        <v>AO-4</v>
      </c>
      <c r="M1039" t="str" cm="1">
        <f t="array" ref="M1039">_xlfn.TEXTJOIN(", ", TRUE, IFERROR(VLOOKUP(_xlfn.TEXTSPLIT(L1039, ", "), Index!$C$8:$D$58, 2, FALSE), ""))</f>
        <v>Enforced Innovation Culture</v>
      </c>
      <c r="N1039" t="str" cm="1">
        <f t="array" ref="N1039">_xlfn.TEXTJOIN(", ", TRUE, _xlfn.UNIQUE(_xlfn.FILTERXML("&lt;t&gt;&lt;s&gt;" &amp; SUBSTITUTE(_xlfn.TEXTJOIN(", ", TRUE, _xlfn.UNIQUE(_xlfn._xlws.FILTER(IFERROR(VLOOKUP(LEFT(_xlfn.TEXTSPLIT(L1039, ", "), FIND("-", _xlfn.TEXTSPLIT(L1039, ", ")) - 1), Index!$F$8:$G$13, 2, FALSE), ""), IFERROR(VLOOKUP(LEFT(_xlfn.TEXTSPLIT(L1039, ", "), FIND("-", _xlfn.TEXTSPLIT(L1039, ", ")) - 1), Index!$F$8:$G$13, 2, FALSE), "") &lt;&gt; ""))), ", ", "&lt;/s&gt;&lt;s&gt;") &amp; "&lt;/s&gt;&lt;/t&gt;", "//s[normalize-space()]")))</f>
        <v>Adaptive Organization</v>
      </c>
      <c r="O1039" t="str" cm="1">
        <f t="array" ref="O1039">IFERROR(INDEX(Index!$C$8:$C$58, MATCH(TRUE, ISNUMBER(SEARCH(Index!$C$8:$C$58, Articles_collection_modified!A1039)), 0)), "")</f>
        <v>AO-4</v>
      </c>
      <c r="P1039" t="str">
        <f>IFERROR(VLOOKUP(LEFT(O1039, FIND("-", O1039)-1), Index!$F$8:$G$13, 2, FALSE), "Not Found")</f>
        <v>Adaptive Organization</v>
      </c>
      <c r="Q1039" t="str">
        <f>IFERROR(VLOOKUP(O1039, Index!$C$8:$D$58, 2, FALSE), "Not Found")</f>
        <v>Enforced Innovation Culture</v>
      </c>
    </row>
    <row r="1040" spans="1:17" x14ac:dyDescent="0.3">
      <c r="A1040" t="str">
        <f>LEFT(Articles_collection_modified!A1040, FIND(",", Articles_collection_modified!A1040) - 1)</f>
        <v>The Exploration Company raises $160M to build Europeâ€™s answer to SpaceX Dragon | TechCrunch</v>
      </c>
      <c r="B1040" t="str">
        <f>MID(Articles_collection_modified!A1040, FIND(",", Articles_collection_modified!A1040) + 1, FIND(",", Articles_collection_modified!A1040, FIND(",", Articles_collection_modified!A1040) + 1) - FIND(",", Articles_collection_modified!A1040) - 1)</f>
        <v>https://techcrunch.com/2024/11/17/the-exploration-company-raises-160m-to-build-europes-answer-to-spacex-dragon/</v>
      </c>
      <c r="C1040" t="str">
        <f>IF(ISNUMBER(FIND(", vol",Articles_collection_modified!A1040)), MID(Articles_collection_modified!A1040, FIND(", vol", Articles_collection_modified!A1040) + 5, FIND(",", Articles_collection_modified!A1040, FIND(", vol", Articles_collection_modified!A1040) + 5) - FIND(", vol", Articles_collection_modified!A1040) - 5), MID(Articles_collection_modified!A1040, FIND(",vol", Articles_collection_modified!A1040) + 4, FIND(",", Articles_collection_modified!A1040, FIND(",vol", Articles_collection_modified!A1040) + 4) - FIND(",vol",Articles_collection_modified!A1040) - 4))</f>
        <v>5</v>
      </c>
      <c r="D1040" t="str">
        <f>IF(ISNUMBER(FIND(", 20", Articles_collection_modified!A1040)), MID(Articles_collection_modified!A1040, FIND(", 20", Articles_collection_modified!A1040) + 2, FIND(",", Articles_collection_modified!A1040, FIND(", 20", Articles_collection_modified!A1040) + 2) - FIND(", 20", Articles_collection_modified!A1040) - 2), MID(Articles_collection_modified!A1040, FIND(",20", Articles_collection_modified!A1040) + 1, FIND(",", Articles_collection_modified!A1040, FIND(",20", Articles_collection_modified!A1040) + 1) - FIND(",20", Articles_collection_modified!A1040) - 1))</f>
        <v>2024-w47</v>
      </c>
      <c r="E1040" t="str">
        <f t="shared" si="32"/>
        <v>2024</v>
      </c>
      <c r="F1040" t="str">
        <f t="shared" si="33"/>
        <v>47</v>
      </c>
      <c r="G1040" t="str" cm="1">
        <f t="array" ref="G1040">_xlfn.TEXTJOIN(", ", TRUE, IF(ISNUMBER(SEARCH(Index!$A$8:$A$22, Articles_collection_modified!A1040)), Index!$A$8:$A$22, ""))</f>
        <v>aviation &amp; space</v>
      </c>
      <c r="H1040" t="str" cm="1">
        <f t="array" ref="H1040">IFERROR(INDEX(Index!$A$8:$A$22, MATCH(TRUE, ISNUMBER(SEARCH(Index!$A$8:$A$22, Articles_collection_modified!A1040)), 0)), "")</f>
        <v>aviation &amp; space</v>
      </c>
      <c r="I1040" t="str" cm="1">
        <f t="array" ref="I1040">IFERROR(INDEX(Index!$A$3:$A$5, MATCH(TRUE, ISNUMBER(SEARCH(Index!$A$3:$A$5, Articles_collection_modified!A1040)), 0)), "")</f>
        <v>SEEP</v>
      </c>
      <c r="J1040" t="str" cm="1">
        <f t="array" ref="J1040">IFERROR(INDEX(Index!$A$25:$A$69, MATCH(TRUE, ISNUMBER(SEARCH(Index!$A$25:$A$69, Articles_collection_modified!A1040)), 0)), "")</f>
        <v>investment</v>
      </c>
      <c r="K1040" t="str" cm="1">
        <f t="array" ref="K1040">IFERROR(INDEX(Index!$C$3:$C$5, MATCH(TRUE, ISNUMBER(SEARCH(Index!$C$3:$C$5, Articles_collection_modified!A1040)), 0)), "")</f>
        <v>H3</v>
      </c>
      <c r="L1040" t="str" cm="1">
        <f t="array" ref="L1040">_xlfn.TEXTJOIN(", ", TRUE, IF(ISNUMBER(SEARCH(Index!$C$8:$C$58, Articles_collection_modified!A1040)), Index!$C$8:$C$58, ""))</f>
        <v>ES-1, NB-1, NB-10</v>
      </c>
      <c r="M1040" t="str" cm="1">
        <f t="array" ref="M1040">_xlfn.TEXTJOIN(", ", TRUE, IFERROR(VLOOKUP(_xlfn.TEXTSPLIT(L1040, ", "), Index!$C$8:$D$58, 2, FALSE), ""))</f>
        <v>Green Cities, Digital Platforms &amp; Marketplaces, Air &amp; Space</v>
      </c>
      <c r="N1040" t="str" cm="1">
        <f t="array" ref="N1040">_xlfn.TEXTJOIN(", ", TRUE, _xlfn.UNIQUE(_xlfn.FILTERXML("&lt;t&gt;&lt;s&gt;" &amp; SUBSTITUTE(_xlfn.TEXTJOIN(", ", TRUE, _xlfn.UNIQUE(_xlfn._xlws.FILTER(IFERROR(VLOOKUP(LEFT(_xlfn.TEXTSPLIT(L1040, ", "), FIND("-", _xlfn.TEXTSPLIT(L1040, ", ")) - 1), Index!$F$8:$G$13, 2, FALSE), ""), IFERROR(VLOOKUP(LEFT(_xlfn.TEXTSPLIT(L1040, ", "), FIND("-", _xlfn.TEXTSPLIT(L1040, ", ")) - 1), Index!$F$8:$G$13, 2, FALSE), "") &lt;&gt; ""))), ", ", "&lt;/s&gt;&lt;s&gt;") &amp; "&lt;/s&gt;&lt;/t&gt;", "//s[normalize-space()]")))</f>
        <v>Ecological Sustainability, New Business</v>
      </c>
      <c r="O1040" t="str" cm="1">
        <f t="array" ref="O1040">IFERROR(INDEX(Index!$C$8:$C$58, MATCH(TRUE, ISNUMBER(SEARCH(Index!$C$8:$C$58, Articles_collection_modified!A1040)), 0)), "")</f>
        <v>ES-1</v>
      </c>
      <c r="P1040" t="str">
        <f>IFERROR(VLOOKUP(LEFT(O1040, FIND("-", O1040)-1), Index!$F$8:$G$13, 2, FALSE), "Not Found")</f>
        <v>Ecological Sustainability</v>
      </c>
      <c r="Q1040" t="str">
        <f>IFERROR(VLOOKUP(O1040, Index!$C$8:$D$58, 2, FALSE), "Not Found")</f>
        <v>Green Cities</v>
      </c>
    </row>
    <row r="1041" spans="1:17" x14ac:dyDescent="0.3">
      <c r="A1041" t="str">
        <f>LEFT(Articles_collection_modified!A1041, FIND(",", Articles_collection_modified!A1041) - 1)</f>
        <v>RWE gets go-ahead for 100 MW electrolyzer for offshore wind-to-hydrogen project</v>
      </c>
      <c r="B1041" t="str">
        <f>MID(Articles_collection_modified!A1041, FIND(",", Articles_collection_modified!A1041) + 1, FIND(",", Articles_collection_modified!A1041, FIND(",", Articles_collection_modified!A1041) + 1) - FIND(",", Articles_collection_modified!A1041) - 1)</f>
        <v>https://www.offshore-energy.biz/rwe-gets-go-ahead-for-100-mw-electrolyzer-for-offshore-wind-to-hydrogen-project/</v>
      </c>
      <c r="C1041" t="str">
        <f>IF(ISNUMBER(FIND(", vol",Articles_collection_modified!A1041)), MID(Articles_collection_modified!A1041, FIND(", vol", Articles_collection_modified!A1041) + 5, FIND(",", Articles_collection_modified!A1041, FIND(", vol", Articles_collection_modified!A1041) + 5) - FIND(", vol", Articles_collection_modified!A1041) - 5), MID(Articles_collection_modified!A1041, FIND(",vol", Articles_collection_modified!A1041) + 4, FIND(",", Articles_collection_modified!A1041, FIND(",vol", Articles_collection_modified!A1041) + 4) - FIND(",vol",Articles_collection_modified!A1041) - 4))</f>
        <v>4</v>
      </c>
      <c r="D1041" t="str">
        <f>IF(ISNUMBER(FIND(", 20", Articles_collection_modified!A1041)), MID(Articles_collection_modified!A1041, FIND(", 20", Articles_collection_modified!A1041) + 2, FIND(",", Articles_collection_modified!A1041, FIND(", 20", Articles_collection_modified!A1041) + 2) - FIND(", 20", Articles_collection_modified!A1041) - 2), MID(Articles_collection_modified!A1041, FIND(",20", Articles_collection_modified!A1041) + 1, FIND(",", Articles_collection_modified!A1041, FIND(",20", Articles_collection_modified!A1041) + 1) - FIND(",20", Articles_collection_modified!A1041) - 1))</f>
        <v>2024-w44</v>
      </c>
      <c r="E1041" t="str">
        <f t="shared" si="32"/>
        <v>2024</v>
      </c>
      <c r="F1041" t="str">
        <f t="shared" si="33"/>
        <v>44</v>
      </c>
      <c r="G1041" t="str" cm="1">
        <f t="array" ref="G1041">_xlfn.TEXTJOIN(", ", TRUE, IF(ISNUMBER(SEARCH(Index!$A$8:$A$22, Articles_collection_modified!A1041)), Index!$A$8:$A$22, ""))</f>
        <v>Sustainability</v>
      </c>
      <c r="H1041" t="str" cm="1">
        <f t="array" ref="H1041">IFERROR(INDEX(Index!$A$8:$A$22, MATCH(TRUE, ISNUMBER(SEARCH(Index!$A$8:$A$22, Articles_collection_modified!A1041)), 0)), "")</f>
        <v>Sustainability</v>
      </c>
      <c r="I1041" t="str" cm="1">
        <f t="array" ref="I1041">IFERROR(INDEX(Index!$A$3:$A$5, MATCH(TRUE, ISNUMBER(SEARCH(Index!$A$3:$A$5, Articles_collection_modified!A1041)), 0)), "")</f>
        <v>SEEP</v>
      </c>
      <c r="J1041" t="str" cm="1">
        <f t="array" ref="J1041">IFERROR(INDEX(Index!$A$25:$A$69, MATCH(TRUE, ISNUMBER(SEARCH(Index!$A$25:$A$69, Articles_collection_modified!A1041)), 0)), "")</f>
        <v>market development</v>
      </c>
      <c r="K1041" t="str" cm="1">
        <f t="array" ref="K1041">IFERROR(INDEX(Index!$C$3:$C$5, MATCH(TRUE, ISNUMBER(SEARCH(Index!$C$3:$C$5, Articles_collection_modified!A1041)), 0)), "")</f>
        <v>H2</v>
      </c>
      <c r="L1041" t="str" cm="1">
        <f t="array" ref="L1041">_xlfn.TEXTJOIN(", ", TRUE, IF(ISNUMBER(SEARCH(Index!$C$8:$C$58, Articles_collection_modified!A1041)), Index!$C$8:$C$58, ""))</f>
        <v>ES-3, HA-2, NB-6</v>
      </c>
      <c r="M1041" t="str" cm="1">
        <f t="array" ref="M1041">_xlfn.TEXTJOIN(", ", TRUE, IFERROR(VLOOKUP(_xlfn.TEXTSPLIT(L1041, ", "), Index!$C$8:$D$58, 2, FALSE), ""))</f>
        <v>Sustainable Energy System, Advanced Wind Power, Green Energy System</v>
      </c>
      <c r="N1041" t="str" cm="1">
        <f t="array" ref="N1041">_xlfn.TEXTJOIN(", ", TRUE, _xlfn.UNIQUE(_xlfn.FILTERXML("&lt;t&gt;&lt;s&gt;" &amp; SUBSTITUTE(_xlfn.TEXTJOIN(", ", TRUE, _xlfn.UNIQUE(_xlfn._xlws.FILTER(IFERROR(VLOOKUP(LEFT(_xlfn.TEXTSPLIT(L1041, ", "), FIND("-", _xlfn.TEXTSPLIT(L1041, ", ")) - 1), Index!$F$8:$G$13, 2, FALSE), ""), IFERROR(VLOOKUP(LEFT(_xlfn.TEXTSPLIT(L1041, ", "), FIND("-", _xlfn.TEXTSPLIT(L1041, ", ")) - 1), Index!$F$8:$G$13, 2, FALSE), "") &lt;&gt; ""))), ", ", "&lt;/s&gt;&lt;s&gt;") &amp; "&lt;/s&gt;&lt;/t&gt;", "//s[normalize-space()]")))</f>
        <v>Ecological Sustainability, Hydraulic Applications Ecosystem, New Business</v>
      </c>
      <c r="O1041" t="str" cm="1">
        <f t="array" ref="O1041">IFERROR(INDEX(Index!$C$8:$C$58, MATCH(TRUE, ISNUMBER(SEARCH(Index!$C$8:$C$58, Articles_collection_modified!A1041)), 0)), "")</f>
        <v>ES-3</v>
      </c>
      <c r="P1041" t="str">
        <f>IFERROR(VLOOKUP(LEFT(O1041, FIND("-", O1041)-1), Index!$F$8:$G$13, 2, FALSE), "Not Found")</f>
        <v>Ecological Sustainability</v>
      </c>
      <c r="Q1041" t="str">
        <f>IFERROR(VLOOKUP(O1041, Index!$C$8:$D$58, 2, FALSE), "Not Found")</f>
        <v>Sustainable Energy System</v>
      </c>
    </row>
    <row r="1042" spans="1:17" x14ac:dyDescent="0.3">
      <c r="A1042" t="str">
        <f>LEFT(Articles_collection_modified!A1042, FIND(",", Articles_collection_modified!A1042) - 1)</f>
        <v>Back to Basics: Simple Questions for Assessing Industrial Artificial Intelligence Applications | NIST</v>
      </c>
      <c r="B1042" t="str">
        <f>MID(Articles_collection_modified!A1042, FIND(",", Articles_collection_modified!A1042) + 1, FIND(",", Articles_collection_modified!A1042, FIND(",", Articles_collection_modified!A1042) + 1) - FIND(",", Articles_collection_modified!A1042) - 1)</f>
        <v>https://www.nist.gov/blogs/manufacturing-innovation-blog/back-basics-simple-questions-assessing-industrial-artificial</v>
      </c>
      <c r="C1042" t="str">
        <f>IF(ISNUMBER(FIND(", vol",Articles_collection_modified!A1042)), MID(Articles_collection_modified!A1042, FIND(", vol", Articles_collection_modified!A1042) + 5, FIND(",", Articles_collection_modified!A1042, FIND(", vol", Articles_collection_modified!A1042) + 5) - FIND(", vol", Articles_collection_modified!A1042) - 5), MID(Articles_collection_modified!A1042, FIND(",vol", Articles_collection_modified!A1042) + 4, FIND(",", Articles_collection_modified!A1042, FIND(",vol", Articles_collection_modified!A1042) + 4) - FIND(",vol",Articles_collection_modified!A1042) - 4))</f>
        <v>5</v>
      </c>
      <c r="D1042" t="str">
        <f>IF(ISNUMBER(FIND(", 20", Articles_collection_modified!A1042)), MID(Articles_collection_modified!A1042, FIND(", 20", Articles_collection_modified!A1042) + 2, FIND(",", Articles_collection_modified!A1042, FIND(", 20", Articles_collection_modified!A1042) + 2) - FIND(", 20", Articles_collection_modified!A1042) - 2), MID(Articles_collection_modified!A1042, FIND(",20", Articles_collection_modified!A1042) + 1, FIND(",", Articles_collection_modified!A1042, FIND(",20", Articles_collection_modified!A1042) + 1) - FIND(",20", Articles_collection_modified!A1042) - 1))</f>
        <v>2024-w46</v>
      </c>
      <c r="E1042" t="str">
        <f t="shared" si="32"/>
        <v>2024</v>
      </c>
      <c r="F1042" t="str">
        <f t="shared" si="33"/>
        <v>46</v>
      </c>
      <c r="G1042" t="str" cm="1">
        <f t="array" ref="G1042">_xlfn.TEXTJOIN(", ", TRUE, IF(ISNUMBER(SEARCH(Index!$A$8:$A$22, Articles_collection_modified!A1042)), Index!$A$8:$A$22, ""))</f>
        <v>Industrial mfg</v>
      </c>
      <c r="H1042" t="str" cm="1">
        <f t="array" ref="H1042">IFERROR(INDEX(Index!$A$8:$A$22, MATCH(TRUE, ISNUMBER(SEARCH(Index!$A$8:$A$22, Articles_collection_modified!A1042)), 0)), "")</f>
        <v>Industrial mfg</v>
      </c>
      <c r="I1042" t="str" cm="1">
        <f t="array" ref="I1042">IFERROR(INDEX(Index!$A$3:$A$5, MATCH(TRUE, ISNUMBER(SEARCH(Index!$A$3:$A$5, Articles_collection_modified!A1042)), 0)), "")</f>
        <v>Technology</v>
      </c>
      <c r="J1042" t="str" cm="1">
        <f t="array" ref="J1042">IFERROR(INDEX(Index!$A$25:$A$69, MATCH(TRUE, ISNUMBER(SEARCH(Index!$A$25:$A$69, Articles_collection_modified!A1042)), 0)), "")</f>
        <v>Manufacturing</v>
      </c>
      <c r="K1042" t="str" cm="1">
        <f t="array" ref="K1042">IFERROR(INDEX(Index!$C$3:$C$5, MATCH(TRUE, ISNUMBER(SEARCH(Index!$C$3:$C$5, Articles_collection_modified!A1042)), 0)), "")</f>
        <v>H1</v>
      </c>
      <c r="L1042" t="str" cm="1">
        <f t="array" ref="L1042">_xlfn.TEXTJOIN(", ", TRUE, IF(ISNUMBER(SEARCH(Index!$C$8:$C$58, Articles_collection_modified!A1042)), Index!$C$8:$C$58, ""))</f>
        <v>SD-2</v>
      </c>
      <c r="M1042" t="str" cm="1">
        <f t="array" ref="M1042">_xlfn.TEXTJOIN(", ", TRUE, IFERROR(VLOOKUP(_xlfn.TEXTSPLIT(L1042, ", "), Index!$C$8:$D$58, 2, FALSE), ""))</f>
        <v>Advanced AI Capabilities</v>
      </c>
      <c r="N1042" t="str" cm="1">
        <f t="array" ref="N1042">_xlfn.TEXTJOIN(", ", TRUE, _xlfn.UNIQUE(_xlfn.FILTERXML("&lt;t&gt;&lt;s&gt;" &amp; SUBSTITUTE(_xlfn.TEXTJOIN(", ", TRUE, _xlfn.UNIQUE(_xlfn._xlws.FILTER(IFERROR(VLOOKUP(LEFT(_xlfn.TEXTSPLIT(L1042, ", "), FIND("-", _xlfn.TEXTSPLIT(L1042, ", ")) - 1), Index!$F$8:$G$13, 2, FALSE), ""), IFERROR(VLOOKUP(LEFT(_xlfn.TEXTSPLIT(L1042, ", "), FIND("-", _xlfn.TEXTSPLIT(L1042, ", ")) - 1), Index!$F$8:$G$13, 2, FALSE), "") &lt;&gt; ""))), ", ", "&lt;/s&gt;&lt;s&gt;") &amp; "&lt;/s&gt;&lt;/t&gt;", "//s[normalize-space()]")))</f>
        <v>Smart Data Usage</v>
      </c>
      <c r="O1042" t="str" cm="1">
        <f t="array" ref="O1042">IFERROR(INDEX(Index!$C$8:$C$58, MATCH(TRUE, ISNUMBER(SEARCH(Index!$C$8:$C$58, Articles_collection_modified!A1042)), 0)), "")</f>
        <v>SD-2</v>
      </c>
      <c r="P1042" t="str">
        <f>IFERROR(VLOOKUP(LEFT(O1042, FIND("-", O1042)-1), Index!$F$8:$G$13, 2, FALSE), "Not Found")</f>
        <v>Smart Data Usage</v>
      </c>
      <c r="Q1042" t="str">
        <f>IFERROR(VLOOKUP(O1042, Index!$C$8:$D$58, 2, FALSE), "Not Found")</f>
        <v>Advanced AI Capabilities</v>
      </c>
    </row>
    <row r="1043" spans="1:17" x14ac:dyDescent="0.3">
      <c r="A1043" t="str">
        <f>LEFT(Articles_collection_modified!A1043, FIND(",", Articles_collection_modified!A1043) - 1)</f>
        <v>Equinor LS Cable &amp; System ink South Korean floating wind agreement - Offshore Energy</v>
      </c>
      <c r="B1043" t="str">
        <f>MID(Articles_collection_modified!A1043, FIND(",", Articles_collection_modified!A1043) + 1, FIND(",", Articles_collection_modified!A1043, FIND(",", Articles_collection_modified!A1043) + 1) - FIND(",", Articles_collection_modified!A1043) - 1)</f>
        <v>https://www.offshore-energy.biz/equinor-ls-cable-system-ink-south-korean-floating-wind-agreement/</v>
      </c>
      <c r="C1043" t="str">
        <f>IF(ISNUMBER(FIND(", vol",Articles_collection_modified!A1043)), MID(Articles_collection_modified!A1043, FIND(", vol", Articles_collection_modified!A1043) + 5, FIND(",", Articles_collection_modified!A1043, FIND(", vol", Articles_collection_modified!A1043) + 5) - FIND(", vol", Articles_collection_modified!A1043) - 5), MID(Articles_collection_modified!A1043, FIND(",vol", Articles_collection_modified!A1043) + 4, FIND(",", Articles_collection_modified!A1043, FIND(",vol", Articles_collection_modified!A1043) + 4) - FIND(",vol",Articles_collection_modified!A1043) - 4))</f>
        <v>5</v>
      </c>
      <c r="D1043" t="str">
        <f>IF(ISNUMBER(FIND(", 20", Articles_collection_modified!A1043)), MID(Articles_collection_modified!A1043, FIND(", 20", Articles_collection_modified!A1043) + 2, FIND(",", Articles_collection_modified!A1043, FIND(", 20", Articles_collection_modified!A1043) + 2) - FIND(", 20", Articles_collection_modified!A1043) - 2), MID(Articles_collection_modified!A1043, FIND(",20", Articles_collection_modified!A1043) + 1, FIND(",", Articles_collection_modified!A1043, FIND(",20", Articles_collection_modified!A1043) + 1) - FIND(",20", Articles_collection_modified!A1043) - 1))</f>
        <v>2024-w45</v>
      </c>
      <c r="E1043" t="str">
        <f t="shared" si="32"/>
        <v>2024</v>
      </c>
      <c r="F1043" t="str">
        <f t="shared" si="33"/>
        <v>45</v>
      </c>
      <c r="G1043" t="str" cm="1">
        <f t="array" ref="G1043">_xlfn.TEXTJOIN(", ", TRUE, IF(ISNUMBER(SEARCH(Index!$A$8:$A$22, Articles_collection_modified!A1043)), Index!$A$8:$A$22, ""))</f>
        <v>Industrial applications, Sustainability</v>
      </c>
      <c r="H1043" t="str" cm="1">
        <f t="array" ref="H1043">IFERROR(INDEX(Index!$A$8:$A$22, MATCH(TRUE, ISNUMBER(SEARCH(Index!$A$8:$A$22, Articles_collection_modified!A1043)), 0)), "")</f>
        <v>Industrial applications</v>
      </c>
      <c r="I1043" t="str" cm="1">
        <f t="array" ref="I1043">IFERROR(INDEX(Index!$A$3:$A$5, MATCH(TRUE, ISNUMBER(SEARCH(Index!$A$3:$A$5, Articles_collection_modified!A1043)), 0)), "")</f>
        <v>SEEP</v>
      </c>
      <c r="J1043" t="str" cm="1">
        <f t="array" ref="J1043">IFERROR(INDEX(Index!$A$25:$A$69, MATCH(TRUE, ISNUMBER(SEARCH(Index!$A$25:$A$69, Articles_collection_modified!A1043)), 0)), "")</f>
        <v>market development</v>
      </c>
      <c r="K1043" t="str" cm="1">
        <f t="array" ref="K1043">IFERROR(INDEX(Index!$C$3:$C$5, MATCH(TRUE, ISNUMBER(SEARCH(Index!$C$3:$C$5, Articles_collection_modified!A1043)), 0)), "")</f>
        <v>H2</v>
      </c>
      <c r="L1043" t="str" cm="1">
        <f t="array" ref="L1043">_xlfn.TEXTJOIN(", ", TRUE, IF(ISNUMBER(SEARCH(Index!$C$8:$C$58, Articles_collection_modified!A1043)), Index!$C$8:$C$58, ""))</f>
        <v>ES-3, NB-6</v>
      </c>
      <c r="M1043" t="str" cm="1">
        <f t="array" ref="M1043">_xlfn.TEXTJOIN(", ", TRUE, IFERROR(VLOOKUP(_xlfn.TEXTSPLIT(L1043, ", "), Index!$C$8:$D$58, 2, FALSE), ""))</f>
        <v>Sustainable Energy System, Green Energy System</v>
      </c>
      <c r="N1043" t="str" cm="1">
        <f t="array" ref="N1043">_xlfn.TEXTJOIN(", ", TRUE, _xlfn.UNIQUE(_xlfn.FILTERXML("&lt;t&gt;&lt;s&gt;" &amp; SUBSTITUTE(_xlfn.TEXTJOIN(", ", TRUE, _xlfn.UNIQUE(_xlfn._xlws.FILTER(IFERROR(VLOOKUP(LEFT(_xlfn.TEXTSPLIT(L1043, ", "), FIND("-", _xlfn.TEXTSPLIT(L1043, ", ")) - 1), Index!$F$8:$G$13, 2, FALSE), ""), IFERROR(VLOOKUP(LEFT(_xlfn.TEXTSPLIT(L1043, ", "), FIND("-", _xlfn.TEXTSPLIT(L1043, ", ")) - 1), Index!$F$8:$G$13, 2, FALSE), "") &lt;&gt; ""))), ", ", "&lt;/s&gt;&lt;s&gt;") &amp; "&lt;/s&gt;&lt;/t&gt;", "//s[normalize-space()]")))</f>
        <v>Ecological Sustainability, New Business</v>
      </c>
      <c r="O1043" t="str" cm="1">
        <f t="array" ref="O1043">IFERROR(INDEX(Index!$C$8:$C$58, MATCH(TRUE, ISNUMBER(SEARCH(Index!$C$8:$C$58, Articles_collection_modified!A1043)), 0)), "")</f>
        <v>ES-3</v>
      </c>
      <c r="P1043" t="str">
        <f>IFERROR(VLOOKUP(LEFT(O1043, FIND("-", O1043)-1), Index!$F$8:$G$13, 2, FALSE), "Not Found")</f>
        <v>Ecological Sustainability</v>
      </c>
      <c r="Q1043" t="str">
        <f>IFERROR(VLOOKUP(O1043, Index!$C$8:$D$58, 2, FALSE), "Not Found")</f>
        <v>Sustainable Energy System</v>
      </c>
    </row>
    <row r="1044" spans="1:17" x14ac:dyDescent="0.3">
      <c r="A1044" t="str">
        <f>LEFT(Articles_collection_modified!A1044, FIND(",", Articles_collection_modified!A1044) - 1)</f>
        <v>EU-backed tidal array project targets 9.6 MW of tidal energy by 2027</v>
      </c>
      <c r="B1044" t="str">
        <f>MID(Articles_collection_modified!A1044, FIND(",", Articles_collection_modified!A1044) + 1, FIND(",", Articles_collection_modified!A1044, FIND(",", Articles_collection_modified!A1044) + 1) - FIND(",", Articles_collection_modified!A1044) - 1)</f>
        <v>https://www.offshore-energy.biz/eu-backed-tidal-array-project-targets-9-6-mw-of-tidal-energy-by-2027/</v>
      </c>
      <c r="C1044" t="str">
        <f>IF(ISNUMBER(FIND(", vol",Articles_collection_modified!A1044)), MID(Articles_collection_modified!A1044, FIND(", vol", Articles_collection_modified!A1044) + 5, FIND(",", Articles_collection_modified!A1044, FIND(", vol", Articles_collection_modified!A1044) + 5) - FIND(", vol", Articles_collection_modified!A1044) - 5), MID(Articles_collection_modified!A1044, FIND(",vol", Articles_collection_modified!A1044) + 4, FIND(",", Articles_collection_modified!A1044, FIND(",vol", Articles_collection_modified!A1044) + 4) - FIND(",vol",Articles_collection_modified!A1044) - 4))</f>
        <v>5</v>
      </c>
      <c r="D1044" t="str">
        <f>IF(ISNUMBER(FIND(", 20", Articles_collection_modified!A1044)), MID(Articles_collection_modified!A1044, FIND(", 20", Articles_collection_modified!A1044) + 2, FIND(",", Articles_collection_modified!A1044, FIND(", 20", Articles_collection_modified!A1044) + 2) - FIND(", 20", Articles_collection_modified!A1044) - 2), MID(Articles_collection_modified!A1044, FIND(",20", Articles_collection_modified!A1044) + 1, FIND(",", Articles_collection_modified!A1044, FIND(",20", Articles_collection_modified!A1044) + 1) - FIND(",20", Articles_collection_modified!A1044) - 1))</f>
        <v>2024-w45</v>
      </c>
      <c r="E1044" t="str">
        <f t="shared" si="32"/>
        <v>2024</v>
      </c>
      <c r="F1044" t="str">
        <f t="shared" si="33"/>
        <v>45</v>
      </c>
      <c r="G1044" t="str" cm="1">
        <f t="array" ref="G1044">_xlfn.TEXTJOIN(", ", TRUE, IF(ISNUMBER(SEARCH(Index!$A$8:$A$22, Articles_collection_modified!A1044)), Index!$A$8:$A$22, ""))</f>
        <v>Industrial applications, Sustainability</v>
      </c>
      <c r="H1044" t="str" cm="1">
        <f t="array" ref="H1044">IFERROR(INDEX(Index!$A$8:$A$22, MATCH(TRUE, ISNUMBER(SEARCH(Index!$A$8:$A$22, Articles_collection_modified!A1044)), 0)), "")</f>
        <v>Industrial applications</v>
      </c>
      <c r="I1044" t="str" cm="1">
        <f t="array" ref="I1044">IFERROR(INDEX(Index!$A$3:$A$5, MATCH(TRUE, ISNUMBER(SEARCH(Index!$A$3:$A$5, Articles_collection_modified!A1044)), 0)), "")</f>
        <v>SEEP</v>
      </c>
      <c r="J1044" t="str" cm="1">
        <f t="array" ref="J1044">IFERROR(INDEX(Index!$A$25:$A$69, MATCH(TRUE, ISNUMBER(SEARCH(Index!$A$25:$A$69, Articles_collection_modified!A1044)), 0)), "")</f>
        <v>funding</v>
      </c>
      <c r="K1044" t="str" cm="1">
        <f t="array" ref="K1044">IFERROR(INDEX(Index!$C$3:$C$5, MATCH(TRUE, ISNUMBER(SEARCH(Index!$C$3:$C$5, Articles_collection_modified!A1044)), 0)), "")</f>
        <v>H2</v>
      </c>
      <c r="L1044" t="str" cm="1">
        <f t="array" ref="L1044">_xlfn.TEXTJOIN(", ", TRUE, IF(ISNUMBER(SEARCH(Index!$C$8:$C$58, Articles_collection_modified!A1044)), Index!$C$8:$C$58, ""))</f>
        <v>ES-3, NB-6</v>
      </c>
      <c r="M1044" t="str" cm="1">
        <f t="array" ref="M1044">_xlfn.TEXTJOIN(", ", TRUE, IFERROR(VLOOKUP(_xlfn.TEXTSPLIT(L1044, ", "), Index!$C$8:$D$58, 2, FALSE), ""))</f>
        <v>Sustainable Energy System, Green Energy System</v>
      </c>
      <c r="N1044" t="str" cm="1">
        <f t="array" ref="N1044">_xlfn.TEXTJOIN(", ", TRUE, _xlfn.UNIQUE(_xlfn.FILTERXML("&lt;t&gt;&lt;s&gt;" &amp; SUBSTITUTE(_xlfn.TEXTJOIN(", ", TRUE, _xlfn.UNIQUE(_xlfn._xlws.FILTER(IFERROR(VLOOKUP(LEFT(_xlfn.TEXTSPLIT(L1044, ", "), FIND("-", _xlfn.TEXTSPLIT(L1044, ", ")) - 1), Index!$F$8:$G$13, 2, FALSE), ""), IFERROR(VLOOKUP(LEFT(_xlfn.TEXTSPLIT(L1044, ", "), FIND("-", _xlfn.TEXTSPLIT(L1044, ", ")) - 1), Index!$F$8:$G$13, 2, FALSE), "") &lt;&gt; ""))), ", ", "&lt;/s&gt;&lt;s&gt;") &amp; "&lt;/s&gt;&lt;/t&gt;", "//s[normalize-space()]")))</f>
        <v>Ecological Sustainability, New Business</v>
      </c>
      <c r="O1044" t="str" cm="1">
        <f t="array" ref="O1044">IFERROR(INDEX(Index!$C$8:$C$58, MATCH(TRUE, ISNUMBER(SEARCH(Index!$C$8:$C$58, Articles_collection_modified!A1044)), 0)), "")</f>
        <v>ES-3</v>
      </c>
      <c r="P1044" t="str">
        <f>IFERROR(VLOOKUP(LEFT(O1044, FIND("-", O1044)-1), Index!$F$8:$G$13, 2, FALSE), "Not Found")</f>
        <v>Ecological Sustainability</v>
      </c>
      <c r="Q1044" t="str">
        <f>IFERROR(VLOOKUP(O1044, Index!$C$8:$D$58, 2, FALSE), "Not Found")</f>
        <v>Sustainable Energy System</v>
      </c>
    </row>
    <row r="1045" spans="1:17" x14ac:dyDescent="0.3">
      <c r="A1045" t="str">
        <f>LEFT(Articles_collection_modified!A1045, FIND(",", Articles_collection_modified!A1045) - 1)</f>
        <v>Wave energy can meet double Irelandâ€™s power needs - if supported COER says</v>
      </c>
      <c r="B1045" t="str">
        <f>MID(Articles_collection_modified!A1045, FIND(",", Articles_collection_modified!A1045) + 1, FIND(",", Articles_collection_modified!A1045, FIND(",", Articles_collection_modified!A1045) + 1) - FIND(",", Articles_collection_modified!A1045) - 1)</f>
        <v>https://www.offshore-energy.biz/wave-energy-can-meet-double-irelands-power-needs-if-supported-coer-says/</v>
      </c>
      <c r="C1045" t="str">
        <f>IF(ISNUMBER(FIND(", vol",Articles_collection_modified!A1045)), MID(Articles_collection_modified!A1045, FIND(", vol", Articles_collection_modified!A1045) + 5, FIND(",", Articles_collection_modified!A1045, FIND(", vol", Articles_collection_modified!A1045) + 5) - FIND(", vol", Articles_collection_modified!A1045) - 5), MID(Articles_collection_modified!A1045, FIND(",vol", Articles_collection_modified!A1045) + 4, FIND(",", Articles_collection_modified!A1045, FIND(",vol", Articles_collection_modified!A1045) + 4) - FIND(",vol",Articles_collection_modified!A1045) - 4))</f>
        <v>5</v>
      </c>
      <c r="D1045" t="str">
        <f>IF(ISNUMBER(FIND(", 20", Articles_collection_modified!A1045)), MID(Articles_collection_modified!A1045, FIND(", 20", Articles_collection_modified!A1045) + 2, FIND(",", Articles_collection_modified!A1045, FIND(", 20", Articles_collection_modified!A1045) + 2) - FIND(", 20", Articles_collection_modified!A1045) - 2), MID(Articles_collection_modified!A1045, FIND(",20", Articles_collection_modified!A1045) + 1, FIND(",", Articles_collection_modified!A1045, FIND(",20", Articles_collection_modified!A1045) + 1) - FIND(",20", Articles_collection_modified!A1045) - 1))</f>
        <v>2024-w46</v>
      </c>
      <c r="E1045" t="str">
        <f t="shared" si="32"/>
        <v>2024</v>
      </c>
      <c r="F1045" t="str">
        <f t="shared" si="33"/>
        <v>46</v>
      </c>
      <c r="G1045" t="str" cm="1">
        <f t="array" ref="G1045">_xlfn.TEXTJOIN(", ", TRUE, IF(ISNUMBER(SEARCH(Index!$A$8:$A$22, Articles_collection_modified!A1045)), Index!$A$8:$A$22, ""))</f>
        <v>Industrial applications, Sustainability</v>
      </c>
      <c r="H1045" t="str" cm="1">
        <f t="array" ref="H1045">IFERROR(INDEX(Index!$A$8:$A$22, MATCH(TRUE, ISNUMBER(SEARCH(Index!$A$8:$A$22, Articles_collection_modified!A1045)), 0)), "")</f>
        <v>Industrial applications</v>
      </c>
      <c r="I1045" t="str" cm="1">
        <f t="array" ref="I1045">IFERROR(INDEX(Index!$A$3:$A$5, MATCH(TRUE, ISNUMBER(SEARCH(Index!$A$3:$A$5, Articles_collection_modified!A1045)), 0)), "")</f>
        <v>Technology</v>
      </c>
      <c r="J1045" t="str" cm="1">
        <f t="array" ref="J1045">IFERROR(INDEX(Index!$A$25:$A$69, MATCH(TRUE, ISNUMBER(SEARCH(Index!$A$25:$A$69, Articles_collection_modified!A1045)), 0)), "")</f>
        <v>Research</v>
      </c>
      <c r="K1045" t="str" cm="1">
        <f t="array" ref="K1045">IFERROR(INDEX(Index!$C$3:$C$5, MATCH(TRUE, ISNUMBER(SEARCH(Index!$C$3:$C$5, Articles_collection_modified!A1045)), 0)), "")</f>
        <v>H3</v>
      </c>
      <c r="L1045" t="str" cm="1">
        <f t="array" ref="L1045">_xlfn.TEXTJOIN(", ", TRUE, IF(ISNUMBER(SEARCH(Index!$C$8:$C$58, Articles_collection_modified!A1045)), Index!$C$8:$C$58, ""))</f>
        <v>ES-3, NB-6</v>
      </c>
      <c r="M1045" t="str" cm="1">
        <f t="array" ref="M1045">_xlfn.TEXTJOIN(", ", TRUE, IFERROR(VLOOKUP(_xlfn.TEXTSPLIT(L1045, ", "), Index!$C$8:$D$58, 2, FALSE), ""))</f>
        <v>Sustainable Energy System, Green Energy System</v>
      </c>
      <c r="N1045" t="str" cm="1">
        <f t="array" ref="N1045">_xlfn.TEXTJOIN(", ", TRUE, _xlfn.UNIQUE(_xlfn.FILTERXML("&lt;t&gt;&lt;s&gt;" &amp; SUBSTITUTE(_xlfn.TEXTJOIN(", ", TRUE, _xlfn.UNIQUE(_xlfn._xlws.FILTER(IFERROR(VLOOKUP(LEFT(_xlfn.TEXTSPLIT(L1045, ", "), FIND("-", _xlfn.TEXTSPLIT(L1045, ", ")) - 1), Index!$F$8:$G$13, 2, FALSE), ""), IFERROR(VLOOKUP(LEFT(_xlfn.TEXTSPLIT(L1045, ", "), FIND("-", _xlfn.TEXTSPLIT(L1045, ", ")) - 1), Index!$F$8:$G$13, 2, FALSE), "") &lt;&gt; ""))), ", ", "&lt;/s&gt;&lt;s&gt;") &amp; "&lt;/s&gt;&lt;/t&gt;", "//s[normalize-space()]")))</f>
        <v>Ecological Sustainability, New Business</v>
      </c>
      <c r="O1045" t="str" cm="1">
        <f t="array" ref="O1045">IFERROR(INDEX(Index!$C$8:$C$58, MATCH(TRUE, ISNUMBER(SEARCH(Index!$C$8:$C$58, Articles_collection_modified!A1045)), 0)), "")</f>
        <v>ES-3</v>
      </c>
      <c r="P1045" t="str">
        <f>IFERROR(VLOOKUP(LEFT(O1045, FIND("-", O1045)-1), Index!$F$8:$G$13, 2, FALSE), "Not Found")</f>
        <v>Ecological Sustainability</v>
      </c>
      <c r="Q1045" t="str">
        <f>IFERROR(VLOOKUP(O1045, Index!$C$8:$D$58, 2, FALSE), "Not Found")</f>
        <v>Sustainable Energy System</v>
      </c>
    </row>
    <row r="1046" spans="1:17" x14ac:dyDescent="0.3">
      <c r="A1046" t="str">
        <f>LEFT(Articles_collection_modified!A1046, FIND(",", Articles_collection_modified!A1046) - 1)</f>
        <v>US-German collab gets $7.7M boost for development of low-cost subsea energy storage</v>
      </c>
      <c r="B1046" t="str">
        <f>MID(Articles_collection_modified!A1046, FIND(",", Articles_collection_modified!A1046) + 1, FIND(",", Articles_collection_modified!A1046, FIND(",", Articles_collection_modified!A1046) + 1) - FIND(",", Articles_collection_modified!A1046) - 1)</f>
        <v>https://www.offshore-energy.biz/us-german-collab-gets-7-7m-boost-for-development-of-low-cost-subsea-energy-storage/</v>
      </c>
      <c r="C1046" t="str">
        <f>IF(ISNUMBER(FIND(", vol",Articles_collection_modified!A1046)), MID(Articles_collection_modified!A1046, FIND(", vol", Articles_collection_modified!A1046) + 5, FIND(",", Articles_collection_modified!A1046, FIND(", vol", Articles_collection_modified!A1046) + 5) - FIND(", vol", Articles_collection_modified!A1046) - 5), MID(Articles_collection_modified!A1046, FIND(",vol", Articles_collection_modified!A1046) + 4, FIND(",", Articles_collection_modified!A1046, FIND(",vol", Articles_collection_modified!A1046) + 4) - FIND(",vol",Articles_collection_modified!A1046) - 4))</f>
        <v>5</v>
      </c>
      <c r="D1046" t="str">
        <f>IF(ISNUMBER(FIND(", 20", Articles_collection_modified!A1046)), MID(Articles_collection_modified!A1046, FIND(", 20", Articles_collection_modified!A1046) + 2, FIND(",", Articles_collection_modified!A1046, FIND(", 20", Articles_collection_modified!A1046) + 2) - FIND(", 20", Articles_collection_modified!A1046) - 2), MID(Articles_collection_modified!A1046, FIND(",20", Articles_collection_modified!A1046) + 1, FIND(",", Articles_collection_modified!A1046, FIND(",20", Articles_collection_modified!A1046) + 1) - FIND(",20", Articles_collection_modified!A1046) - 1))</f>
        <v>2024-w44</v>
      </c>
      <c r="E1046" t="str">
        <f t="shared" si="32"/>
        <v>2024</v>
      </c>
      <c r="F1046" t="str">
        <f t="shared" si="33"/>
        <v>44</v>
      </c>
      <c r="G1046" t="str" cm="1">
        <f t="array" ref="G1046">_xlfn.TEXTJOIN(", ", TRUE, IF(ISNUMBER(SEARCH(Index!$A$8:$A$22, Articles_collection_modified!A1046)), Index!$A$8:$A$22, ""))</f>
        <v>Industrial applications, Sustainability</v>
      </c>
      <c r="H1046" t="str" cm="1">
        <f t="array" ref="H1046">IFERROR(INDEX(Index!$A$8:$A$22, MATCH(TRUE, ISNUMBER(SEARCH(Index!$A$8:$A$22, Articles_collection_modified!A1046)), 0)), "")</f>
        <v>Industrial applications</v>
      </c>
      <c r="I1046" t="str" cm="1">
        <f t="array" ref="I1046">IFERROR(INDEX(Index!$A$3:$A$5, MATCH(TRUE, ISNUMBER(SEARCH(Index!$A$3:$A$5, Articles_collection_modified!A1046)), 0)), "")</f>
        <v>SEEP</v>
      </c>
      <c r="J1046" t="str" cm="1">
        <f t="array" ref="J1046">IFERROR(INDEX(Index!$A$25:$A$69, MATCH(TRUE, ISNUMBER(SEARCH(Index!$A$25:$A$69, Articles_collection_modified!A1046)), 0)), "")</f>
        <v>funding</v>
      </c>
      <c r="K1046" t="str" cm="1">
        <f t="array" ref="K1046">IFERROR(INDEX(Index!$C$3:$C$5, MATCH(TRUE, ISNUMBER(SEARCH(Index!$C$3:$C$5, Articles_collection_modified!A1046)), 0)), "")</f>
        <v>H3</v>
      </c>
      <c r="L1046" t="str" cm="1">
        <f t="array" ref="L1046">_xlfn.TEXTJOIN(", ", TRUE, IF(ISNUMBER(SEARCH(Index!$C$8:$C$58, Articles_collection_modified!A1046)), Index!$C$8:$C$58, ""))</f>
        <v>ES-2, NB-6</v>
      </c>
      <c r="M1046" t="str" cm="1">
        <f t="array" ref="M1046">_xlfn.TEXTJOIN(", ", TRUE, IFERROR(VLOOKUP(_xlfn.TEXTSPLIT(L1046, ", "), Index!$C$8:$D$58, 2, FALSE), ""))</f>
        <v>Enhanced Emission Policy, Green Energy System</v>
      </c>
      <c r="N1046" t="str" cm="1">
        <f t="array" ref="N1046">_xlfn.TEXTJOIN(", ", TRUE, _xlfn.UNIQUE(_xlfn.FILTERXML("&lt;t&gt;&lt;s&gt;" &amp; SUBSTITUTE(_xlfn.TEXTJOIN(", ", TRUE, _xlfn.UNIQUE(_xlfn._xlws.FILTER(IFERROR(VLOOKUP(LEFT(_xlfn.TEXTSPLIT(L1046, ", "), FIND("-", _xlfn.TEXTSPLIT(L1046, ", ")) - 1), Index!$F$8:$G$13, 2, FALSE), ""), IFERROR(VLOOKUP(LEFT(_xlfn.TEXTSPLIT(L1046, ", "), FIND("-", _xlfn.TEXTSPLIT(L1046, ", ")) - 1), Index!$F$8:$G$13, 2, FALSE), "") &lt;&gt; ""))), ", ", "&lt;/s&gt;&lt;s&gt;") &amp; "&lt;/s&gt;&lt;/t&gt;", "//s[normalize-space()]")))</f>
        <v>Ecological Sustainability, New Business</v>
      </c>
      <c r="O1046" t="str" cm="1">
        <f t="array" ref="O1046">IFERROR(INDEX(Index!$C$8:$C$58, MATCH(TRUE, ISNUMBER(SEARCH(Index!$C$8:$C$58, Articles_collection_modified!A1046)), 0)), "")</f>
        <v>ES-2</v>
      </c>
      <c r="P1046" t="str">
        <f>IFERROR(VLOOKUP(LEFT(O1046, FIND("-", O1046)-1), Index!$F$8:$G$13, 2, FALSE), "Not Found")</f>
        <v>Ecological Sustainability</v>
      </c>
      <c r="Q1046" t="str">
        <f>IFERROR(VLOOKUP(O1046, Index!$C$8:$D$58, 2, FALSE), "Not Found")</f>
        <v>Enhanced Emission Policy</v>
      </c>
    </row>
    <row r="1047" spans="1:17" x14ac:dyDescent="0.3">
      <c r="A1047" t="str">
        <f>LEFT(Articles_collection_modified!A1047, FIND(",", Articles_collection_modified!A1047) - 1)</f>
        <v>Scandlines' hybrid ferry electrification project wins innovation award in Germany</v>
      </c>
      <c r="B1047" t="str">
        <f>MID(Articles_collection_modified!A1047, FIND(",", Articles_collection_modified!A1047) + 1, FIND(",", Articles_collection_modified!A1047, FIND(",", Articles_collection_modified!A1047) + 1) - FIND(",", Articles_collection_modified!A1047) - 1)</f>
        <v>https://www.offshore-energy.biz/scandlines-hybrid-ferry-electrification-project-wins-innovation-award-in-germany/</v>
      </c>
      <c r="C1047" t="str">
        <f>IF(ISNUMBER(FIND(", vol",Articles_collection_modified!A1047)), MID(Articles_collection_modified!A1047, FIND(", vol", Articles_collection_modified!A1047) + 5, FIND(",", Articles_collection_modified!A1047, FIND(", vol", Articles_collection_modified!A1047) + 5) - FIND(", vol", Articles_collection_modified!A1047) - 5), MID(Articles_collection_modified!A1047, FIND(",vol", Articles_collection_modified!A1047) + 4, FIND(",", Articles_collection_modified!A1047, FIND(",vol", Articles_collection_modified!A1047) + 4) - FIND(",vol",Articles_collection_modified!A1047) - 4))</f>
        <v>5</v>
      </c>
      <c r="D1047" t="str">
        <f>IF(ISNUMBER(FIND(", 20", Articles_collection_modified!A1047)), MID(Articles_collection_modified!A1047, FIND(", 20", Articles_collection_modified!A1047) + 2, FIND(",", Articles_collection_modified!A1047, FIND(", 20", Articles_collection_modified!A1047) + 2) - FIND(", 20", Articles_collection_modified!A1047) - 2), MID(Articles_collection_modified!A1047, FIND(",20", Articles_collection_modified!A1047) + 1, FIND(",", Articles_collection_modified!A1047, FIND(",20", Articles_collection_modified!A1047) + 1) - FIND(",20", Articles_collection_modified!A1047) - 1))</f>
        <v>2024-w45</v>
      </c>
      <c r="E1047" t="str">
        <f t="shared" si="32"/>
        <v>2024</v>
      </c>
      <c r="F1047" t="str">
        <f t="shared" si="33"/>
        <v>45</v>
      </c>
      <c r="G1047" t="str" cm="1">
        <f t="array" ref="G1047">_xlfn.TEXTJOIN(", ", TRUE, IF(ISNUMBER(SEARCH(Index!$A$8:$A$22, Articles_collection_modified!A1047)), Index!$A$8:$A$22, ""))</f>
        <v>Electrification, Maritime, Sustainability</v>
      </c>
      <c r="H1047" t="str" cm="1">
        <f t="array" ref="H1047">IFERROR(INDEX(Index!$A$8:$A$22, MATCH(TRUE, ISNUMBER(SEARCH(Index!$A$8:$A$22, Articles_collection_modified!A1047)), 0)), "")</f>
        <v>Electrification</v>
      </c>
      <c r="I1047" t="str" cm="1">
        <f t="array" ref="I1047">IFERROR(INDEX(Index!$A$3:$A$5, MATCH(TRUE, ISNUMBER(SEARCH(Index!$A$3:$A$5, Articles_collection_modified!A1047)), 0)), "")</f>
        <v>SEEP</v>
      </c>
      <c r="J1047" t="str" cm="1">
        <f t="array" ref="J1047">IFERROR(INDEX(Index!$A$25:$A$69, MATCH(TRUE, ISNUMBER(SEARCH(Index!$A$25:$A$69, Articles_collection_modified!A1047)), 0)), "")</f>
        <v>funding</v>
      </c>
      <c r="K1047" t="str" cm="1">
        <f t="array" ref="K1047">IFERROR(INDEX(Index!$C$3:$C$5, MATCH(TRUE, ISNUMBER(SEARCH(Index!$C$3:$C$5, Articles_collection_modified!A1047)), 0)), "")</f>
        <v>H3</v>
      </c>
      <c r="L1047" t="str" cm="1">
        <f t="array" ref="L1047">_xlfn.TEXTJOIN(", ", TRUE, IF(ISNUMBER(SEARCH(Index!$C$8:$C$58, Articles_collection_modified!A1047)), Index!$C$8:$C$58, ""))</f>
        <v>ES-2, NB-8</v>
      </c>
      <c r="M1047" t="str" cm="1">
        <f t="array" ref="M1047">_xlfn.TEXTJOIN(", ", TRUE, IFERROR(VLOOKUP(_xlfn.TEXTSPLIT(L1047, ", "), Index!$C$8:$D$58, 2, FALSE), ""))</f>
        <v>Enhanced Emission Policy, Sustainaible Maritime Applications</v>
      </c>
      <c r="N1047" t="str" cm="1">
        <f t="array" ref="N1047">_xlfn.TEXTJOIN(", ", TRUE, _xlfn.UNIQUE(_xlfn.FILTERXML("&lt;t&gt;&lt;s&gt;" &amp; SUBSTITUTE(_xlfn.TEXTJOIN(", ", TRUE, _xlfn.UNIQUE(_xlfn._xlws.FILTER(IFERROR(VLOOKUP(LEFT(_xlfn.TEXTSPLIT(L1047, ", "), FIND("-", _xlfn.TEXTSPLIT(L1047, ", ")) - 1), Index!$F$8:$G$13, 2, FALSE), ""), IFERROR(VLOOKUP(LEFT(_xlfn.TEXTSPLIT(L1047, ", "), FIND("-", _xlfn.TEXTSPLIT(L1047, ", ")) - 1), Index!$F$8:$G$13, 2, FALSE), "") &lt;&gt; ""))), ", ", "&lt;/s&gt;&lt;s&gt;") &amp; "&lt;/s&gt;&lt;/t&gt;", "//s[normalize-space()]")))</f>
        <v>Ecological Sustainability, New Business</v>
      </c>
      <c r="O1047" t="str" cm="1">
        <f t="array" ref="O1047">IFERROR(INDEX(Index!$C$8:$C$58, MATCH(TRUE, ISNUMBER(SEARCH(Index!$C$8:$C$58, Articles_collection_modified!A1047)), 0)), "")</f>
        <v>ES-2</v>
      </c>
      <c r="P1047" t="str">
        <f>IFERROR(VLOOKUP(LEFT(O1047, FIND("-", O1047)-1), Index!$F$8:$G$13, 2, FALSE), "Not Found")</f>
        <v>Ecological Sustainability</v>
      </c>
      <c r="Q1047" t="str">
        <f>IFERROR(VLOOKUP(O1047, Index!$C$8:$D$58, 2, FALSE), "Not Found")</f>
        <v>Enhanced Emission Policy</v>
      </c>
    </row>
    <row r="1048" spans="1:17" x14ac:dyDescent="0.3">
      <c r="A1048" t="str">
        <f>LEFT(Articles_collection_modified!A1048, FIND(",", Articles_collection_modified!A1048) - 1)</f>
        <v>Â£1.7M project to tackle hurdles in deployment of wave tidal and offshore wind installations</v>
      </c>
      <c r="B1048" t="str">
        <f>MID(Articles_collection_modified!A1048, FIND(",", Articles_collection_modified!A1048) + 1, FIND(",", Articles_collection_modified!A1048, FIND(",", Articles_collection_modified!A1048) + 1) - FIND(",", Articles_collection_modified!A1048) - 1)</f>
        <v>https://www.offshore-energy.biz/1-7m-project-to-tackle-hurdles-in-deployment-of-wave-tidal-and-offshore-wind-installations/</v>
      </c>
      <c r="C1048" t="str">
        <f>IF(ISNUMBER(FIND(", vol",Articles_collection_modified!A1048)), MID(Articles_collection_modified!A1048, FIND(", vol", Articles_collection_modified!A1048) + 5, FIND(",", Articles_collection_modified!A1048, FIND(", vol", Articles_collection_modified!A1048) + 5) - FIND(", vol", Articles_collection_modified!A1048) - 5), MID(Articles_collection_modified!A1048, FIND(",vol", Articles_collection_modified!A1048) + 4, FIND(",", Articles_collection_modified!A1048, FIND(",vol", Articles_collection_modified!A1048) + 4) - FIND(",vol",Articles_collection_modified!A1048) - 4))</f>
        <v>5</v>
      </c>
      <c r="D1048" t="str">
        <f>IF(ISNUMBER(FIND(", 20", Articles_collection_modified!A1048)), MID(Articles_collection_modified!A1048, FIND(", 20", Articles_collection_modified!A1048) + 2, FIND(",", Articles_collection_modified!A1048, FIND(", 20", Articles_collection_modified!A1048) + 2) - FIND(", 20", Articles_collection_modified!A1048) - 2), MID(Articles_collection_modified!A1048, FIND(",20", Articles_collection_modified!A1048) + 1, FIND(",", Articles_collection_modified!A1048, FIND(",20", Articles_collection_modified!A1048) + 1) - FIND(",20", Articles_collection_modified!A1048) - 1))</f>
        <v>2024-w46</v>
      </c>
      <c r="E1048" t="str">
        <f t="shared" si="32"/>
        <v>2024</v>
      </c>
      <c r="F1048" t="str">
        <f t="shared" si="33"/>
        <v>46</v>
      </c>
      <c r="G1048" t="str" cm="1">
        <f t="array" ref="G1048">_xlfn.TEXTJOIN(", ", TRUE, IF(ISNUMBER(SEARCH(Index!$A$8:$A$22, Articles_collection_modified!A1048)), Index!$A$8:$A$22, ""))</f>
        <v>Industrial applications, Sustainability</v>
      </c>
      <c r="H1048" t="str" cm="1">
        <f t="array" ref="H1048">IFERROR(INDEX(Index!$A$8:$A$22, MATCH(TRUE, ISNUMBER(SEARCH(Index!$A$8:$A$22, Articles_collection_modified!A1048)), 0)), "")</f>
        <v>Industrial applications</v>
      </c>
      <c r="I1048" t="str" cm="1">
        <f t="array" ref="I1048">IFERROR(INDEX(Index!$A$3:$A$5, MATCH(TRUE, ISNUMBER(SEARCH(Index!$A$3:$A$5, Articles_collection_modified!A1048)), 0)), "")</f>
        <v>SEEP</v>
      </c>
      <c r="J1048" t="str" cm="1">
        <f t="array" ref="J1048">IFERROR(INDEX(Index!$A$25:$A$69, MATCH(TRUE, ISNUMBER(SEARCH(Index!$A$25:$A$69, Articles_collection_modified!A1048)), 0)), "")</f>
        <v>funding</v>
      </c>
      <c r="K1048" t="str" cm="1">
        <f t="array" ref="K1048">IFERROR(INDEX(Index!$C$3:$C$5, MATCH(TRUE, ISNUMBER(SEARCH(Index!$C$3:$C$5, Articles_collection_modified!A1048)), 0)), "")</f>
        <v>H3</v>
      </c>
      <c r="L1048" t="str" cm="1">
        <f t="array" ref="L1048">_xlfn.TEXTJOIN(", ", TRUE, IF(ISNUMBER(SEARCH(Index!$C$8:$C$58, Articles_collection_modified!A1048)), Index!$C$8:$C$58, ""))</f>
        <v>ES-3</v>
      </c>
      <c r="M1048" t="str" cm="1">
        <f t="array" ref="M1048">_xlfn.TEXTJOIN(", ", TRUE, IFERROR(VLOOKUP(_xlfn.TEXTSPLIT(L1048, ", "), Index!$C$8:$D$58, 2, FALSE), ""))</f>
        <v>Sustainable Energy System</v>
      </c>
      <c r="N1048" t="str" cm="1">
        <f t="array" ref="N1048">_xlfn.TEXTJOIN(", ", TRUE, _xlfn.UNIQUE(_xlfn.FILTERXML("&lt;t&gt;&lt;s&gt;" &amp; SUBSTITUTE(_xlfn.TEXTJOIN(", ", TRUE, _xlfn.UNIQUE(_xlfn._xlws.FILTER(IFERROR(VLOOKUP(LEFT(_xlfn.TEXTSPLIT(L1048, ", "), FIND("-", _xlfn.TEXTSPLIT(L1048, ", ")) - 1), Index!$F$8:$G$13, 2, FALSE), ""), IFERROR(VLOOKUP(LEFT(_xlfn.TEXTSPLIT(L1048, ", "), FIND("-", _xlfn.TEXTSPLIT(L1048, ", ")) - 1), Index!$F$8:$G$13, 2, FALSE), "") &lt;&gt; ""))), ", ", "&lt;/s&gt;&lt;s&gt;") &amp; "&lt;/s&gt;&lt;/t&gt;", "//s[normalize-space()]")))</f>
        <v>Ecological Sustainability</v>
      </c>
      <c r="O1048" t="str" cm="1">
        <f t="array" ref="O1048">IFERROR(INDEX(Index!$C$8:$C$58, MATCH(TRUE, ISNUMBER(SEARCH(Index!$C$8:$C$58, Articles_collection_modified!A1048)), 0)), "")</f>
        <v>ES-3</v>
      </c>
      <c r="P1048" t="str">
        <f>IFERROR(VLOOKUP(LEFT(O1048, FIND("-", O1048)-1), Index!$F$8:$G$13, 2, FALSE), "Not Found")</f>
        <v>Ecological Sustainability</v>
      </c>
      <c r="Q1048" t="str">
        <f>IFERROR(VLOOKUP(O1048, Index!$C$8:$D$58, 2, FALSE), "Not Found")</f>
        <v>Sustainable Energy System</v>
      </c>
    </row>
    <row r="1049" spans="1:17" x14ac:dyDescent="0.3">
      <c r="A1049" t="str">
        <f>LEFT(Articles_collection_modified!A1049, FIND(",", Articles_collection_modified!A1049) - 1)</f>
        <v>BAR Technologies taps WindWaves to manufacture new 20-24m WindWings</v>
      </c>
      <c r="B1049" t="str">
        <f>MID(Articles_collection_modified!A1049, FIND(",", Articles_collection_modified!A1049) + 1, FIND(",", Articles_collection_modified!A1049, FIND(",", Articles_collection_modified!A1049) + 1) - FIND(",", Articles_collection_modified!A1049) - 1)</f>
        <v>https://www.offshore-energy.biz/bar-technologies-taps-windwaves-to-manufacture-new-20-24m-windwings/</v>
      </c>
      <c r="C1049" t="str">
        <f>IF(ISNUMBER(FIND(", vol",Articles_collection_modified!A1049)), MID(Articles_collection_modified!A1049, FIND(", vol", Articles_collection_modified!A1049) + 5, FIND(",", Articles_collection_modified!A1049, FIND(", vol", Articles_collection_modified!A1049) + 5) - FIND(", vol", Articles_collection_modified!A1049) - 5), MID(Articles_collection_modified!A1049, FIND(",vol", Articles_collection_modified!A1049) + 4, FIND(",", Articles_collection_modified!A1049, FIND(",vol", Articles_collection_modified!A1049) + 4) - FIND(",vol",Articles_collection_modified!A1049) - 4))</f>
        <v>5</v>
      </c>
      <c r="D1049" t="str">
        <f>IF(ISNUMBER(FIND(", 20", Articles_collection_modified!A1049)), MID(Articles_collection_modified!A1049, FIND(", 20", Articles_collection_modified!A1049) + 2, FIND(",", Articles_collection_modified!A1049, FIND(", 20", Articles_collection_modified!A1049) + 2) - FIND(", 20", Articles_collection_modified!A1049) - 2), MID(Articles_collection_modified!A1049, FIND(",20", Articles_collection_modified!A1049) + 1, FIND(",", Articles_collection_modified!A1049, FIND(",20", Articles_collection_modified!A1049) + 1) - FIND(",20", Articles_collection_modified!A1049) - 1))</f>
        <v>2024-w46</v>
      </c>
      <c r="E1049" t="str">
        <f t="shared" ref="E1049:E1112" si="34">LEFT(D1049, 4)</f>
        <v>2024</v>
      </c>
      <c r="F1049" t="str">
        <f t="shared" ref="F1049:F1112" si="35">MID(D1049, FIND("w", D1049) + 1, LEN(D1049) - FIND("w", D1049))</f>
        <v>46</v>
      </c>
      <c r="G1049" t="str" cm="1">
        <f t="array" ref="G1049">_xlfn.TEXTJOIN(", ", TRUE, IF(ISNUMBER(SEARCH(Index!$A$8:$A$22, Articles_collection_modified!A1049)), Index!$A$8:$A$22, ""))</f>
        <v>Maritime</v>
      </c>
      <c r="H1049" t="str" cm="1">
        <f t="array" ref="H1049">IFERROR(INDEX(Index!$A$8:$A$22, MATCH(TRUE, ISNUMBER(SEARCH(Index!$A$8:$A$22, Articles_collection_modified!A1049)), 0)), "")</f>
        <v>Maritime</v>
      </c>
      <c r="I1049" t="str" cm="1">
        <f t="array" ref="I1049">IFERROR(INDEX(Index!$A$3:$A$5, MATCH(TRUE, ISNUMBER(SEARCH(Index!$A$3:$A$5, Articles_collection_modified!A1049)), 0)), "")</f>
        <v>Technology</v>
      </c>
      <c r="J1049" t="str" cm="1">
        <f t="array" ref="J1049">IFERROR(INDEX(Index!$A$25:$A$69, MATCH(TRUE, ISNUMBER(SEARCH(Index!$A$25:$A$69, Articles_collection_modified!A1049)), 0)), "")</f>
        <v>Energy harvesting</v>
      </c>
      <c r="K1049" t="str" cm="1">
        <f t="array" ref="K1049">IFERROR(INDEX(Index!$C$3:$C$5, MATCH(TRUE, ISNUMBER(SEARCH(Index!$C$3:$C$5, Articles_collection_modified!A1049)), 0)), "")</f>
        <v>H3</v>
      </c>
      <c r="L1049" t="str" cm="1">
        <f t="array" ref="L1049">_xlfn.TEXTJOIN(", ", TRUE, IF(ISNUMBER(SEARCH(Index!$C$8:$C$58, Articles_collection_modified!A1049)), Index!$C$8:$C$58, ""))</f>
        <v>ES-2, NB-8</v>
      </c>
      <c r="M1049" t="str" cm="1">
        <f t="array" ref="M1049">_xlfn.TEXTJOIN(", ", TRUE, IFERROR(VLOOKUP(_xlfn.TEXTSPLIT(L1049, ", "), Index!$C$8:$D$58, 2, FALSE), ""))</f>
        <v>Enhanced Emission Policy, Sustainaible Maritime Applications</v>
      </c>
      <c r="N1049" t="str" cm="1">
        <f t="array" ref="N1049">_xlfn.TEXTJOIN(", ", TRUE, _xlfn.UNIQUE(_xlfn.FILTERXML("&lt;t&gt;&lt;s&gt;" &amp; SUBSTITUTE(_xlfn.TEXTJOIN(", ", TRUE, _xlfn.UNIQUE(_xlfn._xlws.FILTER(IFERROR(VLOOKUP(LEFT(_xlfn.TEXTSPLIT(L1049, ", "), FIND("-", _xlfn.TEXTSPLIT(L1049, ", ")) - 1), Index!$F$8:$G$13, 2, FALSE), ""), IFERROR(VLOOKUP(LEFT(_xlfn.TEXTSPLIT(L1049, ", "), FIND("-", _xlfn.TEXTSPLIT(L1049, ", ")) - 1), Index!$F$8:$G$13, 2, FALSE), "") &lt;&gt; ""))), ", ", "&lt;/s&gt;&lt;s&gt;") &amp; "&lt;/s&gt;&lt;/t&gt;", "//s[normalize-space()]")))</f>
        <v>Ecological Sustainability, New Business</v>
      </c>
      <c r="O1049" t="str" cm="1">
        <f t="array" ref="O1049">IFERROR(INDEX(Index!$C$8:$C$58, MATCH(TRUE, ISNUMBER(SEARCH(Index!$C$8:$C$58, Articles_collection_modified!A1049)), 0)), "")</f>
        <v>ES-2</v>
      </c>
      <c r="P1049" t="str">
        <f>IFERROR(VLOOKUP(LEFT(O1049, FIND("-", O1049)-1), Index!$F$8:$G$13, 2, FALSE), "Not Found")</f>
        <v>Ecological Sustainability</v>
      </c>
      <c r="Q1049" t="str">
        <f>IFERROR(VLOOKUP(O1049, Index!$C$8:$D$58, 2, FALSE), "Not Found")</f>
        <v>Enhanced Emission Policy</v>
      </c>
    </row>
    <row r="1050" spans="1:17" x14ac:dyDescent="0.3">
      <c r="A1050" t="str">
        <f>LEFT(Articles_collection_modified!A1050, FIND(",", Articles_collection_modified!A1050) - 1)</f>
        <v>20 bound4blue eSAILS set for installation across five Maersk Tankers' vessels</v>
      </c>
      <c r="B1050" t="str">
        <f>MID(Articles_collection_modified!A1050, FIND(",", Articles_collection_modified!A1050) + 1, FIND(",", Articles_collection_modified!A1050, FIND(",", Articles_collection_modified!A1050) + 1) - FIND(",", Articles_collection_modified!A1050) - 1)</f>
        <v>https://www.offshore-energy.biz/bound4blue-to-supply-its-esail-waps-to-five-mr-tankers-under-maersk-tankers-ownership/</v>
      </c>
      <c r="C1050" t="str">
        <f>IF(ISNUMBER(FIND(", vol",Articles_collection_modified!A1050)), MID(Articles_collection_modified!A1050, FIND(", vol", Articles_collection_modified!A1050) + 5, FIND(",", Articles_collection_modified!A1050, FIND(", vol", Articles_collection_modified!A1050) + 5) - FIND(", vol", Articles_collection_modified!A1050) - 5), MID(Articles_collection_modified!A1050, FIND(",vol", Articles_collection_modified!A1050) + 4, FIND(",", Articles_collection_modified!A1050, FIND(",vol", Articles_collection_modified!A1050) + 4) - FIND(",vol",Articles_collection_modified!A1050) - 4))</f>
        <v>5</v>
      </c>
      <c r="D1050" t="str">
        <f>IF(ISNUMBER(FIND(", 20", Articles_collection_modified!A1050)), MID(Articles_collection_modified!A1050, FIND(", 20", Articles_collection_modified!A1050) + 2, FIND(",", Articles_collection_modified!A1050, FIND(", 20", Articles_collection_modified!A1050) + 2) - FIND(", 20", Articles_collection_modified!A1050) - 2), MID(Articles_collection_modified!A1050, FIND(",20", Articles_collection_modified!A1050) + 1, FIND(",", Articles_collection_modified!A1050, FIND(",20", Articles_collection_modified!A1050) + 1) - FIND(",20", Articles_collection_modified!A1050) - 1))</f>
        <v>2024-w46</v>
      </c>
      <c r="E1050" t="str">
        <f t="shared" si="34"/>
        <v>2024</v>
      </c>
      <c r="F1050" t="str">
        <f t="shared" si="35"/>
        <v>46</v>
      </c>
      <c r="G1050" t="str" cm="1">
        <f t="array" ref="G1050">_xlfn.TEXTJOIN(", ", TRUE, IF(ISNUMBER(SEARCH(Index!$A$8:$A$22, Articles_collection_modified!A1050)), Index!$A$8:$A$22, ""))</f>
        <v>Maritime</v>
      </c>
      <c r="H1050" t="str" cm="1">
        <f t="array" ref="H1050">IFERROR(INDEX(Index!$A$8:$A$22, MATCH(TRUE, ISNUMBER(SEARCH(Index!$A$8:$A$22, Articles_collection_modified!A1050)), 0)), "")</f>
        <v>Maritime</v>
      </c>
      <c r="I1050" t="str" cm="1">
        <f t="array" ref="I1050">IFERROR(INDEX(Index!$A$3:$A$5, MATCH(TRUE, ISNUMBER(SEARCH(Index!$A$3:$A$5, Articles_collection_modified!A1050)), 0)), "")</f>
        <v>Technology</v>
      </c>
      <c r="J1050" t="str" cm="1">
        <f t="array" ref="J1050">IFERROR(INDEX(Index!$A$25:$A$69, MATCH(TRUE, ISNUMBER(SEARCH(Index!$A$25:$A$69, Articles_collection_modified!A1050)), 0)), "")</f>
        <v>Energy harvesting</v>
      </c>
      <c r="K1050" t="str" cm="1">
        <f t="array" ref="K1050">IFERROR(INDEX(Index!$C$3:$C$5, MATCH(TRUE, ISNUMBER(SEARCH(Index!$C$3:$C$5, Articles_collection_modified!A1050)), 0)), "")</f>
        <v>H3</v>
      </c>
      <c r="L1050" t="str" cm="1">
        <f t="array" ref="L1050">_xlfn.TEXTJOIN(", ", TRUE, IF(ISNUMBER(SEARCH(Index!$C$8:$C$58, Articles_collection_modified!A1050)), Index!$C$8:$C$58, ""))</f>
        <v>ES-2, NB-8</v>
      </c>
      <c r="M1050" t="str" cm="1">
        <f t="array" ref="M1050">_xlfn.TEXTJOIN(", ", TRUE, IFERROR(VLOOKUP(_xlfn.TEXTSPLIT(L1050, ", "), Index!$C$8:$D$58, 2, FALSE), ""))</f>
        <v>Enhanced Emission Policy, Sustainaible Maritime Applications</v>
      </c>
      <c r="N1050" t="str" cm="1">
        <f t="array" ref="N1050">_xlfn.TEXTJOIN(", ", TRUE, _xlfn.UNIQUE(_xlfn.FILTERXML("&lt;t&gt;&lt;s&gt;" &amp; SUBSTITUTE(_xlfn.TEXTJOIN(", ", TRUE, _xlfn.UNIQUE(_xlfn._xlws.FILTER(IFERROR(VLOOKUP(LEFT(_xlfn.TEXTSPLIT(L1050, ", "), FIND("-", _xlfn.TEXTSPLIT(L1050, ", ")) - 1), Index!$F$8:$G$13, 2, FALSE), ""), IFERROR(VLOOKUP(LEFT(_xlfn.TEXTSPLIT(L1050, ", "), FIND("-", _xlfn.TEXTSPLIT(L1050, ", ")) - 1), Index!$F$8:$G$13, 2, FALSE), "") &lt;&gt; ""))), ", ", "&lt;/s&gt;&lt;s&gt;") &amp; "&lt;/s&gt;&lt;/t&gt;", "//s[normalize-space()]")))</f>
        <v>Ecological Sustainability, New Business</v>
      </c>
      <c r="O1050" t="str" cm="1">
        <f t="array" ref="O1050">IFERROR(INDEX(Index!$C$8:$C$58, MATCH(TRUE, ISNUMBER(SEARCH(Index!$C$8:$C$58, Articles_collection_modified!A1050)), 0)), "")</f>
        <v>ES-2</v>
      </c>
      <c r="P1050" t="str">
        <f>IFERROR(VLOOKUP(LEFT(O1050, FIND("-", O1050)-1), Index!$F$8:$G$13, 2, FALSE), "Not Found")</f>
        <v>Ecological Sustainability</v>
      </c>
      <c r="Q1050" t="str">
        <f>IFERROR(VLOOKUP(O1050, Index!$C$8:$D$58, 2, FALSE), "Not Found")</f>
        <v>Enhanced Emission Policy</v>
      </c>
    </row>
    <row r="1051" spans="1:17" x14ac:dyDescent="0.3">
      <c r="A1051" t="str">
        <f>LEFT(Articles_collection_modified!A1051, FIND(",", Articles_collection_modified!A1051) - 1)</f>
        <v>Caterpillar Marine receives green light for its dual-fuel methanol-ready engines</v>
      </c>
      <c r="B1051" t="str">
        <f>MID(Articles_collection_modified!A1051, FIND(",", Articles_collection_modified!A1051) + 1, FIND(",", Articles_collection_modified!A1051, FIND(",", Articles_collection_modified!A1051) + 1) - FIND(",", Articles_collection_modified!A1051) - 1)</f>
        <v>https://www.offshore-energy.biz/caterpillar-marine-receives-green-light-for-its-dual-fuel-methanol-ready-engines/</v>
      </c>
      <c r="C1051" t="str">
        <f>IF(ISNUMBER(FIND(", vol",Articles_collection_modified!A1051)), MID(Articles_collection_modified!A1051, FIND(", vol", Articles_collection_modified!A1051) + 5, FIND(",", Articles_collection_modified!A1051, FIND(", vol", Articles_collection_modified!A1051) + 5) - FIND(", vol", Articles_collection_modified!A1051) - 5), MID(Articles_collection_modified!A1051, FIND(",vol", Articles_collection_modified!A1051) + 4, FIND(",", Articles_collection_modified!A1051, FIND(",vol", Articles_collection_modified!A1051) + 4) - FIND(",vol",Articles_collection_modified!A1051) - 4))</f>
        <v>5</v>
      </c>
      <c r="D1051" t="str">
        <f>IF(ISNUMBER(FIND(", 20", Articles_collection_modified!A1051)), MID(Articles_collection_modified!A1051, FIND(", 20", Articles_collection_modified!A1051) + 2, FIND(",", Articles_collection_modified!A1051, FIND(", 20", Articles_collection_modified!A1051) + 2) - FIND(", 20", Articles_collection_modified!A1051) - 2), MID(Articles_collection_modified!A1051, FIND(",20", Articles_collection_modified!A1051) + 1, FIND(",", Articles_collection_modified!A1051, FIND(",20", Articles_collection_modified!A1051) + 1) - FIND(",20", Articles_collection_modified!A1051) - 1))</f>
        <v>2024-w46</v>
      </c>
      <c r="E1051" t="str">
        <f t="shared" si="34"/>
        <v>2024</v>
      </c>
      <c r="F1051" t="str">
        <f t="shared" si="35"/>
        <v>46</v>
      </c>
      <c r="G1051" t="str" cm="1">
        <f t="array" ref="G1051">_xlfn.TEXTJOIN(", ", TRUE, IF(ISNUMBER(SEARCH(Index!$A$8:$A$22, Articles_collection_modified!A1051)), Index!$A$8:$A$22, ""))</f>
        <v>Maritime</v>
      </c>
      <c r="H1051" t="str" cm="1">
        <f t="array" ref="H1051">IFERROR(INDEX(Index!$A$8:$A$22, MATCH(TRUE, ISNUMBER(SEARCH(Index!$A$8:$A$22, Articles_collection_modified!A1051)), 0)), "")</f>
        <v>Maritime</v>
      </c>
      <c r="I1051" t="str" cm="1">
        <f t="array" ref="I1051">IFERROR(INDEX(Index!$A$3:$A$5, MATCH(TRUE, ISNUMBER(SEARCH(Index!$A$3:$A$5, Articles_collection_modified!A1051)), 0)), "")</f>
        <v>product release</v>
      </c>
      <c r="J1051" t="str" cm="1">
        <f t="array" ref="J1051">IFERROR(INDEX(Index!$A$25:$A$69, MATCH(TRUE, ISNUMBER(SEARCH(Index!$A$25:$A$69, Articles_collection_modified!A1051)), 0)), "")</f>
        <v>Motor</v>
      </c>
      <c r="K1051" t="str" cm="1">
        <f t="array" ref="K1051">IFERROR(INDEX(Index!$C$3:$C$5, MATCH(TRUE, ISNUMBER(SEARCH(Index!$C$3:$C$5, Articles_collection_modified!A1051)), 0)), "")</f>
        <v>H2</v>
      </c>
      <c r="L1051" t="str" cm="1">
        <f t="array" ref="L1051">_xlfn.TEXTJOIN(", ", TRUE, IF(ISNUMBER(SEARCH(Index!$C$8:$C$58, Articles_collection_modified!A1051)), Index!$C$8:$C$58, ""))</f>
        <v>ES-2, NB-8</v>
      </c>
      <c r="M1051" t="str" cm="1">
        <f t="array" ref="M1051">_xlfn.TEXTJOIN(", ", TRUE, IFERROR(VLOOKUP(_xlfn.TEXTSPLIT(L1051, ", "), Index!$C$8:$D$58, 2, FALSE), ""))</f>
        <v>Enhanced Emission Policy, Sustainaible Maritime Applications</v>
      </c>
      <c r="N1051" t="str" cm="1">
        <f t="array" ref="N1051">_xlfn.TEXTJOIN(", ", TRUE, _xlfn.UNIQUE(_xlfn.FILTERXML("&lt;t&gt;&lt;s&gt;" &amp; SUBSTITUTE(_xlfn.TEXTJOIN(", ", TRUE, _xlfn.UNIQUE(_xlfn._xlws.FILTER(IFERROR(VLOOKUP(LEFT(_xlfn.TEXTSPLIT(L1051, ", "), FIND("-", _xlfn.TEXTSPLIT(L1051, ", ")) - 1), Index!$F$8:$G$13, 2, FALSE), ""), IFERROR(VLOOKUP(LEFT(_xlfn.TEXTSPLIT(L1051, ", "), FIND("-", _xlfn.TEXTSPLIT(L1051, ", ")) - 1), Index!$F$8:$G$13, 2, FALSE), "") &lt;&gt; ""))), ", ", "&lt;/s&gt;&lt;s&gt;") &amp; "&lt;/s&gt;&lt;/t&gt;", "//s[normalize-space()]")))</f>
        <v>Ecological Sustainability, New Business</v>
      </c>
      <c r="O1051" t="str" cm="1">
        <f t="array" ref="O1051">IFERROR(INDEX(Index!$C$8:$C$58, MATCH(TRUE, ISNUMBER(SEARCH(Index!$C$8:$C$58, Articles_collection_modified!A1051)), 0)), "")</f>
        <v>ES-2</v>
      </c>
      <c r="P1051" t="str">
        <f>IFERROR(VLOOKUP(LEFT(O1051, FIND("-", O1051)-1), Index!$F$8:$G$13, 2, FALSE), "Not Found")</f>
        <v>Ecological Sustainability</v>
      </c>
      <c r="Q1051" t="str">
        <f>IFERROR(VLOOKUP(O1051, Index!$C$8:$D$58, 2, FALSE), "Not Found")</f>
        <v>Enhanced Emission Policy</v>
      </c>
    </row>
    <row r="1052" spans="1:17" x14ac:dyDescent="0.3">
      <c r="A1052" t="str">
        <f>LEFT(Articles_collection_modified!A1052, FIND(",", Articles_collection_modified!A1052) - 1)</f>
        <v>Heavy-duty solutions for wind farm operations and maintenance</v>
      </c>
      <c r="B1052" t="str">
        <f>MID(Articles_collection_modified!A1052, FIND(",", Articles_collection_modified!A1052) + 1, FIND(",", Articles_collection_modified!A1052, FIND(",", Articles_collection_modified!A1052) + 1) - FIND(",", Articles_collection_modified!A1052) - 1)</f>
        <v>https://www.offshore-energy.biz/heavy-duty-solutions-for-wind-farm-operations-and-maintenance/</v>
      </c>
      <c r="C1052" t="str">
        <f>IF(ISNUMBER(FIND(", vol",Articles_collection_modified!A1052)), MID(Articles_collection_modified!A1052, FIND(", vol", Articles_collection_modified!A1052) + 5, FIND(",", Articles_collection_modified!A1052, FIND(", vol", Articles_collection_modified!A1052) + 5) - FIND(", vol", Articles_collection_modified!A1052) - 5), MID(Articles_collection_modified!A1052, FIND(",vol", Articles_collection_modified!A1052) + 4, FIND(",", Articles_collection_modified!A1052, FIND(",vol", Articles_collection_modified!A1052) + 4) - FIND(",vol",Articles_collection_modified!A1052) - 4))</f>
        <v>3</v>
      </c>
      <c r="D1052" t="str">
        <f>IF(ISNUMBER(FIND(", 20", Articles_collection_modified!A1052)), MID(Articles_collection_modified!A1052, FIND(", 20", Articles_collection_modified!A1052) + 2, FIND(",", Articles_collection_modified!A1052, FIND(", 20", Articles_collection_modified!A1052) + 2) - FIND(", 20", Articles_collection_modified!A1052) - 2), MID(Articles_collection_modified!A1052, FIND(",20", Articles_collection_modified!A1052) + 1, FIND(",", Articles_collection_modified!A1052, FIND(",20", Articles_collection_modified!A1052) + 1) - FIND(",20", Articles_collection_modified!A1052) - 1))</f>
        <v>2024-w38</v>
      </c>
      <c r="E1052" t="str">
        <f t="shared" si="34"/>
        <v>2024</v>
      </c>
      <c r="F1052" t="str">
        <f t="shared" si="35"/>
        <v>38</v>
      </c>
      <c r="G1052" t="str" cm="1">
        <f t="array" ref="G1052">_xlfn.TEXTJOIN(", ", TRUE, IF(ISNUMBER(SEARCH(Index!$A$8:$A$22, Articles_collection_modified!A1052)), Index!$A$8:$A$22, ""))</f>
        <v>Industrial applications, Sustainability</v>
      </c>
      <c r="H1052" t="str" cm="1">
        <f t="array" ref="H1052">IFERROR(INDEX(Index!$A$8:$A$22, MATCH(TRUE, ISNUMBER(SEARCH(Index!$A$8:$A$22, Articles_collection_modified!A1052)), 0)), "")</f>
        <v>Industrial applications</v>
      </c>
      <c r="I1052" t="str" cm="1">
        <f t="array" ref="I1052">IFERROR(INDEX(Index!$A$3:$A$5, MATCH(TRUE, ISNUMBER(SEARCH(Index!$A$3:$A$5, Articles_collection_modified!A1052)), 0)), "")</f>
        <v>SEEP</v>
      </c>
      <c r="J1052" t="str" cm="1">
        <f t="array" ref="J1052">IFERROR(INDEX(Index!$A$25:$A$69, MATCH(TRUE, ISNUMBER(SEARCH(Index!$A$25:$A$69, Articles_collection_modified!A1052)), 0)), "")</f>
        <v>market development</v>
      </c>
      <c r="K1052" t="str" cm="1">
        <f t="array" ref="K1052">IFERROR(INDEX(Index!$C$3:$C$5, MATCH(TRUE, ISNUMBER(SEARCH(Index!$C$3:$C$5, Articles_collection_modified!A1052)), 0)), "")</f>
        <v>H2</v>
      </c>
      <c r="L1052" t="str" cm="1">
        <f t="array" ref="L1052">_xlfn.TEXTJOIN(", ", TRUE, IF(ISNUMBER(SEARCH(Index!$C$8:$C$58, Articles_collection_modified!A1052)), Index!$C$8:$C$58, ""))</f>
        <v>ES-3, HA-2</v>
      </c>
      <c r="M1052" t="str" cm="1">
        <f t="array" ref="M1052">_xlfn.TEXTJOIN(", ", TRUE, IFERROR(VLOOKUP(_xlfn.TEXTSPLIT(L1052, ", "), Index!$C$8:$D$58, 2, FALSE), ""))</f>
        <v>Sustainable Energy System, Advanced Wind Power</v>
      </c>
      <c r="N1052" t="str" cm="1">
        <f t="array" ref="N1052">_xlfn.TEXTJOIN(", ", TRUE, _xlfn.UNIQUE(_xlfn.FILTERXML("&lt;t&gt;&lt;s&gt;" &amp; SUBSTITUTE(_xlfn.TEXTJOIN(", ", TRUE, _xlfn.UNIQUE(_xlfn._xlws.FILTER(IFERROR(VLOOKUP(LEFT(_xlfn.TEXTSPLIT(L1052, ", "), FIND("-", _xlfn.TEXTSPLIT(L1052, ", ")) - 1), Index!$F$8:$G$13, 2, FALSE), ""), IFERROR(VLOOKUP(LEFT(_xlfn.TEXTSPLIT(L1052, ", "), FIND("-", _xlfn.TEXTSPLIT(L1052, ", ")) - 1), Index!$F$8:$G$13, 2, FALSE), "") &lt;&gt; ""))), ", ", "&lt;/s&gt;&lt;s&gt;") &amp; "&lt;/s&gt;&lt;/t&gt;", "//s[normalize-space()]")))</f>
        <v>Ecological Sustainability, Hydraulic Applications Ecosystem</v>
      </c>
      <c r="O1052" t="str" cm="1">
        <f t="array" ref="O1052">IFERROR(INDEX(Index!$C$8:$C$58, MATCH(TRUE, ISNUMBER(SEARCH(Index!$C$8:$C$58, Articles_collection_modified!A1052)), 0)), "")</f>
        <v>ES-3</v>
      </c>
      <c r="P1052" t="str">
        <f>IFERROR(VLOOKUP(LEFT(O1052, FIND("-", O1052)-1), Index!$F$8:$G$13, 2, FALSE), "Not Found")</f>
        <v>Ecological Sustainability</v>
      </c>
      <c r="Q1052" t="str">
        <f>IFERROR(VLOOKUP(O1052, Index!$C$8:$D$58, 2, FALSE), "Not Found")</f>
        <v>Sustainable Energy System</v>
      </c>
    </row>
    <row r="1053" spans="1:17" x14ac:dyDescent="0.3">
      <c r="A1053" t="str">
        <f>LEFT(Articles_collection_modified!A1053, FIND(",", Articles_collection_modified!A1053) - 1)</f>
        <v>Stakeholders Across Maritime Value Chain Align to Accelerate Adoption of Zero-Emission Fuels by 2030 for a Sustainable Shipping Future - RMI</v>
      </c>
      <c r="B1053" t="str">
        <f>MID(Articles_collection_modified!A1053, FIND(",", Articles_collection_modified!A1053) + 1, FIND(",", Articles_collection_modified!A1053, FIND(",", Articles_collection_modified!A1053) + 1) - FIND(",", Articles_collection_modified!A1053) - 1)</f>
        <v>https://rmi.org/press-release/stakeholders-across-maritime-value-chain-align-to-accelerate-adoption-of-zero-emission-fuels-by-2030-for-a-sustainable-shipping-future/?utm_medium=email&amp;utm_source=spark&amp;utm_content=spark&amp;utm_campaign=2024_11_14</v>
      </c>
      <c r="C1053" t="str">
        <f>IF(ISNUMBER(FIND(", vol",Articles_collection_modified!A1053)), MID(Articles_collection_modified!A1053, FIND(", vol", Articles_collection_modified!A1053) + 5, FIND(",", Articles_collection_modified!A1053, FIND(", vol", Articles_collection_modified!A1053) + 5) - FIND(", vol", Articles_collection_modified!A1053) - 5), MID(Articles_collection_modified!A1053, FIND(",vol", Articles_collection_modified!A1053) + 4, FIND(",", Articles_collection_modified!A1053, FIND(",vol", Articles_collection_modified!A1053) + 4) - FIND(",vol",Articles_collection_modified!A1053) - 4))</f>
        <v>5</v>
      </c>
      <c r="D1053" t="str">
        <f>IF(ISNUMBER(FIND(", 20", Articles_collection_modified!A1053)), MID(Articles_collection_modified!A1053, FIND(", 20", Articles_collection_modified!A1053) + 2, FIND(",", Articles_collection_modified!A1053, FIND(", 20", Articles_collection_modified!A1053) + 2) - FIND(", 20", Articles_collection_modified!A1053) - 2), MID(Articles_collection_modified!A1053, FIND(",20", Articles_collection_modified!A1053) + 1, FIND(",", Articles_collection_modified!A1053, FIND(",20", Articles_collection_modified!A1053) + 1) - FIND(",20", Articles_collection_modified!A1053) - 1))</f>
        <v>2024-w46</v>
      </c>
      <c r="E1053" t="str">
        <f t="shared" si="34"/>
        <v>2024</v>
      </c>
      <c r="F1053" t="str">
        <f t="shared" si="35"/>
        <v>46</v>
      </c>
      <c r="G1053" t="str" cm="1">
        <f t="array" ref="G1053">_xlfn.TEXTJOIN(", ", TRUE, IF(ISNUMBER(SEARCH(Index!$A$8:$A$22, Articles_collection_modified!A1053)), Index!$A$8:$A$22, ""))</f>
        <v>Maritime, Sustainability</v>
      </c>
      <c r="H1053" t="str" cm="1">
        <f t="array" ref="H1053">IFERROR(INDEX(Index!$A$8:$A$22, MATCH(TRUE, ISNUMBER(SEARCH(Index!$A$8:$A$22, Articles_collection_modified!A1053)), 0)), "")</f>
        <v>Maritime</v>
      </c>
      <c r="I1053" t="str" cm="1">
        <f t="array" ref="I1053">IFERROR(INDEX(Index!$A$3:$A$5, MATCH(TRUE, ISNUMBER(SEARCH(Index!$A$3:$A$5, Articles_collection_modified!A1053)), 0)), "")</f>
        <v>SEEP</v>
      </c>
      <c r="J1053" t="str" cm="1">
        <f t="array" ref="J1053">IFERROR(INDEX(Index!$A$25:$A$69, MATCH(TRUE, ISNUMBER(SEARCH(Index!$A$25:$A$69, Articles_collection_modified!A1053)), 0)), "")</f>
        <v>regulation</v>
      </c>
      <c r="K1053" t="str" cm="1">
        <f t="array" ref="K1053">IFERROR(INDEX(Index!$C$3:$C$5, MATCH(TRUE, ISNUMBER(SEARCH(Index!$C$3:$C$5, Articles_collection_modified!A1053)), 0)), "")</f>
        <v>H3</v>
      </c>
      <c r="L1053" t="str" cm="1">
        <f t="array" ref="L1053">_xlfn.TEXTJOIN(", ", TRUE, IF(ISNUMBER(SEARCH(Index!$C$8:$C$58, Articles_collection_modified!A1053)), Index!$C$8:$C$58, ""))</f>
        <v>ES-2, ES-6, NB-8</v>
      </c>
      <c r="M1053" t="str" cm="1">
        <f t="array" ref="M1053">_xlfn.TEXTJOIN(", ", TRUE, IFERROR(VLOOKUP(_xlfn.TEXTSPLIT(L1053, ", "), Index!$C$8:$D$58, 2, FALSE), ""))</f>
        <v>Enhanced Emission Policy, Zero Emission Company Value, Sustainaible Maritime Applications</v>
      </c>
      <c r="N1053" t="str" cm="1">
        <f t="array" ref="N1053">_xlfn.TEXTJOIN(", ", TRUE, _xlfn.UNIQUE(_xlfn.FILTERXML("&lt;t&gt;&lt;s&gt;" &amp; SUBSTITUTE(_xlfn.TEXTJOIN(", ", TRUE, _xlfn.UNIQUE(_xlfn._xlws.FILTER(IFERROR(VLOOKUP(LEFT(_xlfn.TEXTSPLIT(L1053, ", "), FIND("-", _xlfn.TEXTSPLIT(L1053, ", ")) - 1), Index!$F$8:$G$13, 2, FALSE), ""), IFERROR(VLOOKUP(LEFT(_xlfn.TEXTSPLIT(L1053, ", "), FIND("-", _xlfn.TEXTSPLIT(L1053, ", ")) - 1), Index!$F$8:$G$13, 2, FALSE), "") &lt;&gt; ""))), ", ", "&lt;/s&gt;&lt;s&gt;") &amp; "&lt;/s&gt;&lt;/t&gt;", "//s[normalize-space()]")))</f>
        <v>Ecological Sustainability, New Business</v>
      </c>
      <c r="O1053" t="str" cm="1">
        <f t="array" ref="O1053">IFERROR(INDEX(Index!$C$8:$C$58, MATCH(TRUE, ISNUMBER(SEARCH(Index!$C$8:$C$58, Articles_collection_modified!A1053)), 0)), "")</f>
        <v>ES-2</v>
      </c>
      <c r="P1053" t="str">
        <f>IFERROR(VLOOKUP(LEFT(O1053, FIND("-", O1053)-1), Index!$F$8:$G$13, 2, FALSE), "Not Found")</f>
        <v>Ecological Sustainability</v>
      </c>
      <c r="Q1053" t="str">
        <f>IFERROR(VLOOKUP(O1053, Index!$C$8:$D$58, 2, FALSE), "Not Found")</f>
        <v>Enhanced Emission Policy</v>
      </c>
    </row>
    <row r="1054" spans="1:17" x14ac:dyDescent="0.3">
      <c r="A1054" t="str">
        <f>LEFT(Articles_collection_modified!A1054, FIND(",", Articles_collection_modified!A1054) - 1)</f>
        <v>Advancing Precision and Efficiency: The Role of Linear Transducer in Stamping Press Technology</v>
      </c>
      <c r="B1054" t="str">
        <f>MID(Articles_collection_modified!A1054, FIND(",", Articles_collection_modified!A1054) + 1, FIND(",", Articles_collection_modified!A1054, FIND(",", Articles_collection_modified!A1054) + 1) - FIND(",", Articles_collection_modified!A1054) - 1)</f>
        <v>https://www.assemblymag.com/articles/98884-advancing-precision-and-efficiency-the-role-of-linear-transducer-in-stamping-press-technology?utm_medium=emailsend&amp;utm_source=CM-ASM-Assembly&amp;utm_content=BNPCD241111035_01&amp;oly_enc_id=4423B5594889B8I</v>
      </c>
      <c r="C1054" t="str">
        <f>IF(ISNUMBER(FIND(", vol",Articles_collection_modified!A1054)), MID(Articles_collection_modified!A1054, FIND(", vol", Articles_collection_modified!A1054) + 5, FIND(",", Articles_collection_modified!A1054, FIND(", vol", Articles_collection_modified!A1054) + 5) - FIND(", vol", Articles_collection_modified!A1054) - 5), MID(Articles_collection_modified!A1054, FIND(",vol", Articles_collection_modified!A1054) + 4, FIND(",", Articles_collection_modified!A1054, FIND(",vol", Articles_collection_modified!A1054) + 4) - FIND(",vol",Articles_collection_modified!A1054) - 4))</f>
        <v>5</v>
      </c>
      <c r="D1054" t="str">
        <f>IF(ISNUMBER(FIND(", 20", Articles_collection_modified!A1054)), MID(Articles_collection_modified!A1054, FIND(", 20", Articles_collection_modified!A1054) + 2, FIND(",", Articles_collection_modified!A1054, FIND(", 20", Articles_collection_modified!A1054) + 2) - FIND(", 20", Articles_collection_modified!A1054) - 2), MID(Articles_collection_modified!A1054, FIND(",20", Articles_collection_modified!A1054) + 1, FIND(",", Articles_collection_modified!A1054, FIND(",20", Articles_collection_modified!A1054) + 1) - FIND(",20", Articles_collection_modified!A1054) - 1))</f>
        <v>2024-w44</v>
      </c>
      <c r="E1054" t="str">
        <f t="shared" si="34"/>
        <v>2024</v>
      </c>
      <c r="F1054" t="str">
        <f t="shared" si="35"/>
        <v>44</v>
      </c>
      <c r="G1054" t="str" cm="1">
        <f t="array" ref="G1054">_xlfn.TEXTJOIN(", ", TRUE, IF(ISNUMBER(SEARCH(Index!$A$8:$A$22, Articles_collection_modified!A1054)), Index!$A$8:$A$22, ""))</f>
        <v>Industrial mfg</v>
      </c>
      <c r="H1054" t="str" cm="1">
        <f t="array" ref="H1054">IFERROR(INDEX(Index!$A$8:$A$22, MATCH(TRUE, ISNUMBER(SEARCH(Index!$A$8:$A$22, Articles_collection_modified!A1054)), 0)), "")</f>
        <v>Industrial mfg</v>
      </c>
      <c r="I1054" t="str" cm="1">
        <f t="array" ref="I1054">IFERROR(INDEX(Index!$A$3:$A$5, MATCH(TRUE, ISNUMBER(SEARCH(Index!$A$3:$A$5, Articles_collection_modified!A1054)), 0)), "")</f>
        <v>Technology</v>
      </c>
      <c r="J1054" t="str" cm="1">
        <f t="array" ref="J1054">IFERROR(INDEX(Index!$A$25:$A$69, MATCH(TRUE, ISNUMBER(SEARCH(Index!$A$25:$A$69, Articles_collection_modified!A1054)), 0)), "")</f>
        <v>Efficiency</v>
      </c>
      <c r="K1054" t="str" cm="1">
        <f t="array" ref="K1054">IFERROR(INDEX(Index!$C$3:$C$5, MATCH(TRUE, ISNUMBER(SEARCH(Index!$C$3:$C$5, Articles_collection_modified!A1054)), 0)), "")</f>
        <v>H2</v>
      </c>
      <c r="L1054" t="str" cm="1">
        <f t="array" ref="L1054">_xlfn.TEXTJOIN(", ", TRUE, IF(ISNUMBER(SEARCH(Index!$C$8:$C$58, Articles_collection_modified!A1054)), Index!$C$8:$C$58, ""))</f>
        <v>HA-5</v>
      </c>
      <c r="M1054" t="str" cm="1">
        <f t="array" ref="M1054">_xlfn.TEXTJOIN(", ", TRUE, IFERROR(VLOOKUP(_xlfn.TEXTSPLIT(L1054, ", "), Index!$C$8:$D$58, 2, FALSE), ""))</f>
        <v>Intelligent &amp; Efficient Factory</v>
      </c>
      <c r="N1054" t="str" cm="1">
        <f t="array" ref="N1054">_xlfn.TEXTJOIN(", ", TRUE, _xlfn.UNIQUE(_xlfn.FILTERXML("&lt;t&gt;&lt;s&gt;" &amp; SUBSTITUTE(_xlfn.TEXTJOIN(", ", TRUE, _xlfn.UNIQUE(_xlfn._xlws.FILTER(IFERROR(VLOOKUP(LEFT(_xlfn.TEXTSPLIT(L1054, ", "), FIND("-", _xlfn.TEXTSPLIT(L1054, ", ")) - 1), Index!$F$8:$G$13, 2, FALSE), ""), IFERROR(VLOOKUP(LEFT(_xlfn.TEXTSPLIT(L1054, ", "), FIND("-", _xlfn.TEXTSPLIT(L1054, ", ")) - 1), Index!$F$8:$G$13, 2, FALSE), "") &lt;&gt; ""))), ", ", "&lt;/s&gt;&lt;s&gt;") &amp; "&lt;/s&gt;&lt;/t&gt;", "//s[normalize-space()]")))</f>
        <v>Hydraulic Applications Ecosystem</v>
      </c>
      <c r="O1054" t="str" cm="1">
        <f t="array" ref="O1054">IFERROR(INDEX(Index!$C$8:$C$58, MATCH(TRUE, ISNUMBER(SEARCH(Index!$C$8:$C$58, Articles_collection_modified!A1054)), 0)), "")</f>
        <v>HA-5</v>
      </c>
      <c r="P1054" t="str">
        <f>IFERROR(VLOOKUP(LEFT(O1054, FIND("-", O1054)-1), Index!$F$8:$G$13, 2, FALSE), "Not Found")</f>
        <v>Hydraulic Applications Ecosystem</v>
      </c>
      <c r="Q1054" t="str">
        <f>IFERROR(VLOOKUP(O1054, Index!$C$8:$D$58, 2, FALSE), "Not Found")</f>
        <v>Intelligent &amp; Efficient Factory</v>
      </c>
    </row>
    <row r="1055" spans="1:17" x14ac:dyDescent="0.3">
      <c r="A1055" t="str">
        <f>LEFT(Articles_collection_modified!A1055, FIND(",", Articles_collection_modified!A1055) - 1)</f>
        <v>Li-Cycle receives $475 million government loan for battery recycling plant - electrive.com</v>
      </c>
      <c r="B1055" t="str">
        <f>MID(Articles_collection_modified!A1055, FIND(",", Articles_collection_modified!A1055) + 1, FIND(",", Articles_collection_modified!A1055, FIND(",", Articles_collection_modified!A1055) + 1) - FIND(",", Articles_collection_modified!A1055) - 1)</f>
        <v>https://www.electrive.com/2024/11/12/li-cycle-receives-475-million-government-loan-for-battery-recycling-plant/</v>
      </c>
      <c r="C1055" t="str">
        <f>IF(ISNUMBER(FIND(", vol",Articles_collection_modified!A1055)), MID(Articles_collection_modified!A1055, FIND(", vol", Articles_collection_modified!A1055) + 5, FIND(",", Articles_collection_modified!A1055, FIND(", vol", Articles_collection_modified!A1055) + 5) - FIND(", vol", Articles_collection_modified!A1055) - 5), MID(Articles_collection_modified!A1055, FIND(",vol", Articles_collection_modified!A1055) + 4, FIND(",", Articles_collection_modified!A1055, FIND(",vol", Articles_collection_modified!A1055) + 4) - FIND(",vol",Articles_collection_modified!A1055) - 4))</f>
        <v>5</v>
      </c>
      <c r="D1055" t="str">
        <f>IF(ISNUMBER(FIND(", 20", Articles_collection_modified!A1055)), MID(Articles_collection_modified!A1055, FIND(", 20", Articles_collection_modified!A1055) + 2, FIND(",", Articles_collection_modified!A1055, FIND(", 20", Articles_collection_modified!A1055) + 2) - FIND(", 20", Articles_collection_modified!A1055) - 2), MID(Articles_collection_modified!A1055, FIND(",20", Articles_collection_modified!A1055) + 1, FIND(",", Articles_collection_modified!A1055, FIND(",20", Articles_collection_modified!A1055) + 1) - FIND(",20", Articles_collection_modified!A1055) - 1))</f>
        <v>2024-w46</v>
      </c>
      <c r="E1055" t="str">
        <f t="shared" si="34"/>
        <v>2024</v>
      </c>
      <c r="F1055" t="str">
        <f t="shared" si="35"/>
        <v>46</v>
      </c>
      <c r="G1055" t="str" cm="1">
        <f t="array" ref="G1055">_xlfn.TEXTJOIN(", ", TRUE, IF(ISNUMBER(SEARCH(Index!$A$8:$A$22, Articles_collection_modified!A1055)), Index!$A$8:$A$22, ""))</f>
        <v>Battery</v>
      </c>
      <c r="H1055" t="str" cm="1">
        <f t="array" ref="H1055">IFERROR(INDEX(Index!$A$8:$A$22, MATCH(TRUE, ISNUMBER(SEARCH(Index!$A$8:$A$22, Articles_collection_modified!A1055)), 0)), "")</f>
        <v>Battery</v>
      </c>
      <c r="I1055" t="str" cm="1">
        <f t="array" ref="I1055">IFERROR(INDEX(Index!$A$3:$A$5, MATCH(TRUE, ISNUMBER(SEARCH(Index!$A$3:$A$5, Articles_collection_modified!A1055)), 0)), "")</f>
        <v>SEEP</v>
      </c>
      <c r="J1055" t="str" cm="1">
        <f t="array" ref="J1055">IFERROR(INDEX(Index!$A$25:$A$69, MATCH(TRUE, ISNUMBER(SEARCH(Index!$A$25:$A$69, Articles_collection_modified!A1055)), 0)), "")</f>
        <v>funding</v>
      </c>
      <c r="K1055" t="str" cm="1">
        <f t="array" ref="K1055">IFERROR(INDEX(Index!$C$3:$C$5, MATCH(TRUE, ISNUMBER(SEARCH(Index!$C$3:$C$5, Articles_collection_modified!A1055)), 0)), "")</f>
        <v>H2</v>
      </c>
      <c r="L1055" t="str" cm="1">
        <f t="array" ref="L1055">_xlfn.TEXTJOIN(", ", TRUE, IF(ISNUMBER(SEARCH(Index!$C$8:$C$58, Articles_collection_modified!A1055)), Index!$C$8:$C$58, ""))</f>
        <v>ES-2, ES-4</v>
      </c>
      <c r="M1055" t="str" cm="1">
        <f t="array" ref="M1055">_xlfn.TEXTJOIN(", ", TRUE, IFERROR(VLOOKUP(_xlfn.TEXTSPLIT(L1055, ", "), Index!$C$8:$D$58, 2, FALSE), ""))</f>
        <v>Enhanced Emission Policy, Circular Economy</v>
      </c>
      <c r="N1055" t="str" cm="1">
        <f t="array" ref="N1055">_xlfn.TEXTJOIN(", ", TRUE, _xlfn.UNIQUE(_xlfn.FILTERXML("&lt;t&gt;&lt;s&gt;" &amp; SUBSTITUTE(_xlfn.TEXTJOIN(", ", TRUE, _xlfn.UNIQUE(_xlfn._xlws.FILTER(IFERROR(VLOOKUP(LEFT(_xlfn.TEXTSPLIT(L1055, ", "), FIND("-", _xlfn.TEXTSPLIT(L1055, ", ")) - 1), Index!$F$8:$G$13, 2, FALSE), ""), IFERROR(VLOOKUP(LEFT(_xlfn.TEXTSPLIT(L1055, ", "), FIND("-", _xlfn.TEXTSPLIT(L1055, ", ")) - 1), Index!$F$8:$G$13, 2, FALSE), "") &lt;&gt; ""))), ", ", "&lt;/s&gt;&lt;s&gt;") &amp; "&lt;/s&gt;&lt;/t&gt;", "//s[normalize-space()]")))</f>
        <v>Ecological Sustainability</v>
      </c>
      <c r="O1055" t="str" cm="1">
        <f t="array" ref="O1055">IFERROR(INDEX(Index!$C$8:$C$58, MATCH(TRUE, ISNUMBER(SEARCH(Index!$C$8:$C$58, Articles_collection_modified!A1055)), 0)), "")</f>
        <v>ES-2</v>
      </c>
      <c r="P1055" t="str">
        <f>IFERROR(VLOOKUP(LEFT(O1055, FIND("-", O1055)-1), Index!$F$8:$G$13, 2, FALSE), "Not Found")</f>
        <v>Ecological Sustainability</v>
      </c>
      <c r="Q1055" t="str">
        <f>IFERROR(VLOOKUP(O1055, Index!$C$8:$D$58, 2, FALSE), "Not Found")</f>
        <v>Enhanced Emission Policy</v>
      </c>
    </row>
    <row r="1056" spans="1:17" x14ac:dyDescent="0.3">
      <c r="A1056" t="str">
        <f>LEFT(Articles_collection_modified!A1056, FIND(",", Articles_collection_modified!A1056) - 1)</f>
        <v>Volvo CE upgrades straight boom demolition excavators | Industrial Vehicle Technology International</v>
      </c>
      <c r="B1056" t="str">
        <f>MID(Articles_collection_modified!A1056, FIND(",", Articles_collection_modified!A1056) + 1, FIND(",", Articles_collection_modified!A1056, FIND(",", Articles_collection_modified!A1056) + 1) - FIND(",", Articles_collection_modified!A1056) - 1)</f>
        <v>https://www.ivtinternational.com/news/construction/volvo-ce-upgrades-straight-boom-demolition-excavators.html</v>
      </c>
      <c r="C1056" t="str">
        <f>IF(ISNUMBER(FIND(", vol",Articles_collection_modified!A1056)), MID(Articles_collection_modified!A1056, FIND(", vol", Articles_collection_modified!A1056) + 5, FIND(",", Articles_collection_modified!A1056, FIND(", vol", Articles_collection_modified!A1056) + 5) - FIND(", vol", Articles_collection_modified!A1056) - 5), MID(Articles_collection_modified!A1056, FIND(",vol", Articles_collection_modified!A1056) + 4, FIND(",", Articles_collection_modified!A1056, FIND(",vol", Articles_collection_modified!A1056) + 4) - FIND(",vol",Articles_collection_modified!A1056) - 4))</f>
        <v>5</v>
      </c>
      <c r="D1056" t="str">
        <f>IF(ISNUMBER(FIND(", 20", Articles_collection_modified!A1056)), MID(Articles_collection_modified!A1056, FIND(", 20", Articles_collection_modified!A1056) + 2, FIND(",", Articles_collection_modified!A1056, FIND(", 20", Articles_collection_modified!A1056) + 2) - FIND(", 20", Articles_collection_modified!A1056) - 2), MID(Articles_collection_modified!A1056, FIND(",20", Articles_collection_modified!A1056) + 1, FIND(",", Articles_collection_modified!A1056, FIND(",20", Articles_collection_modified!A1056) + 1) - FIND(",20", Articles_collection_modified!A1056) - 1))</f>
        <v>2024-w46</v>
      </c>
      <c r="E1056" t="str">
        <f t="shared" si="34"/>
        <v>2024</v>
      </c>
      <c r="F1056" t="str">
        <f t="shared" si="35"/>
        <v>46</v>
      </c>
      <c r="G1056" t="str" cm="1">
        <f t="array" ref="G1056">_xlfn.TEXTJOIN(", ", TRUE, IF(ISNUMBER(SEARCH(Index!$A$8:$A$22, Articles_collection_modified!A1056)), Index!$A$8:$A$22, ""))</f>
        <v>Mobile</v>
      </c>
      <c r="H1056" t="str" cm="1">
        <f t="array" ref="H1056">IFERROR(INDEX(Index!$A$8:$A$22, MATCH(TRUE, ISNUMBER(SEARCH(Index!$A$8:$A$22, Articles_collection_modified!A1056)), 0)), "")</f>
        <v>Mobile</v>
      </c>
      <c r="I1056" t="str" cm="1">
        <f t="array" ref="I1056">IFERROR(INDEX(Index!$A$3:$A$5, MATCH(TRUE, ISNUMBER(SEARCH(Index!$A$3:$A$5, Articles_collection_modified!A1056)), 0)), "")</f>
        <v>product release</v>
      </c>
      <c r="J1056" t="str" cm="1">
        <f t="array" ref="J1056">IFERROR(INDEX(Index!$A$25:$A$69, MATCH(TRUE, ISNUMBER(SEARCH(Index!$A$25:$A$69, Articles_collection_modified!A1056)), 0)), "")</f>
        <v>System</v>
      </c>
      <c r="K1056" t="str" cm="1">
        <f t="array" ref="K1056">IFERROR(INDEX(Index!$C$3:$C$5, MATCH(TRUE, ISNUMBER(SEARCH(Index!$C$3:$C$5, Articles_collection_modified!A1056)), 0)), "")</f>
        <v>H1</v>
      </c>
      <c r="L1056" t="str" cm="1">
        <f t="array" ref="L1056">_xlfn.TEXTJOIN(", ", TRUE, IF(ISNUMBER(SEARCH(Index!$C$8:$C$58, Articles_collection_modified!A1056)), Index!$C$8:$C$58, ""))</f>
        <v>HA-1</v>
      </c>
      <c r="M1056" t="str" cm="1">
        <f t="array" ref="M1056">_xlfn.TEXTJOIN(", ", TRUE, IFERROR(VLOOKUP(_xlfn.TEXTSPLIT(L1056, ", "), Index!$C$8:$D$58, 2, FALSE), ""))</f>
        <v>Green &amp; Connected Construction site</v>
      </c>
      <c r="N1056" t="str" cm="1">
        <f t="array" ref="N1056">_xlfn.TEXTJOIN(", ", TRUE, _xlfn.UNIQUE(_xlfn.FILTERXML("&lt;t&gt;&lt;s&gt;" &amp; SUBSTITUTE(_xlfn.TEXTJOIN(", ", TRUE, _xlfn.UNIQUE(_xlfn._xlws.FILTER(IFERROR(VLOOKUP(LEFT(_xlfn.TEXTSPLIT(L1056, ", "), FIND("-", _xlfn.TEXTSPLIT(L1056, ", ")) - 1), Index!$F$8:$G$13, 2, FALSE), ""), IFERROR(VLOOKUP(LEFT(_xlfn.TEXTSPLIT(L1056, ", "), FIND("-", _xlfn.TEXTSPLIT(L1056, ", ")) - 1), Index!$F$8:$G$13, 2, FALSE), "") &lt;&gt; ""))), ", ", "&lt;/s&gt;&lt;s&gt;") &amp; "&lt;/s&gt;&lt;/t&gt;", "//s[normalize-space()]")))</f>
        <v>Hydraulic Applications Ecosystem</v>
      </c>
      <c r="O1056" t="str" cm="1">
        <f t="array" ref="O1056">IFERROR(INDEX(Index!$C$8:$C$58, MATCH(TRUE, ISNUMBER(SEARCH(Index!$C$8:$C$58, Articles_collection_modified!A1056)), 0)), "")</f>
        <v>HA-1</v>
      </c>
      <c r="P1056" t="str">
        <f>IFERROR(VLOOKUP(LEFT(O1056, FIND("-", O1056)-1), Index!$F$8:$G$13, 2, FALSE), "Not Found")</f>
        <v>Hydraulic Applications Ecosystem</v>
      </c>
      <c r="Q1056" t="str">
        <f>IFERROR(VLOOKUP(O1056, Index!$C$8:$D$58, 2, FALSE), "Not Found")</f>
        <v>Green &amp; Connected Construction site</v>
      </c>
    </row>
    <row r="1057" spans="1:17" x14ac:dyDescent="0.3">
      <c r="A1057" t="str">
        <f>LEFT(Articles_collection_modified!A1057, FIND(",", Articles_collection_modified!A1057) - 1)</f>
        <v>New Holland unveils new compact telehandler | Industrial Vehicle Technology International</v>
      </c>
      <c r="B1057" t="str">
        <f>MID(Articles_collection_modified!A1057, FIND(",", Articles_collection_modified!A1057) + 1, FIND(",", Articles_collection_modified!A1057, FIND(",", Articles_collection_modified!A1057) + 1) - FIND(",", Articles_collection_modified!A1057) - 1)</f>
        <v>https://www.ivtinternational.com/news/new-holland-unveils-new-compact-telehandler.html</v>
      </c>
      <c r="C1057" t="str">
        <f>IF(ISNUMBER(FIND(", vol",Articles_collection_modified!A1057)), MID(Articles_collection_modified!A1057, FIND(", vol", Articles_collection_modified!A1057) + 5, FIND(",", Articles_collection_modified!A1057, FIND(", vol", Articles_collection_modified!A1057) + 5) - FIND(", vol", Articles_collection_modified!A1057) - 5), MID(Articles_collection_modified!A1057, FIND(",vol", Articles_collection_modified!A1057) + 4, FIND(",", Articles_collection_modified!A1057, FIND(",vol", Articles_collection_modified!A1057) + 4) - FIND(",vol",Articles_collection_modified!A1057) - 4))</f>
        <v>5</v>
      </c>
      <c r="D1057" t="str">
        <f>IF(ISNUMBER(FIND(", 20", Articles_collection_modified!A1057)), MID(Articles_collection_modified!A1057, FIND(", 20", Articles_collection_modified!A1057) + 2, FIND(",", Articles_collection_modified!A1057, FIND(", 20", Articles_collection_modified!A1057) + 2) - FIND(", 20", Articles_collection_modified!A1057) - 2), MID(Articles_collection_modified!A1057, FIND(",20", Articles_collection_modified!A1057) + 1, FIND(",", Articles_collection_modified!A1057, FIND(",20", Articles_collection_modified!A1057) + 1) - FIND(",20", Articles_collection_modified!A1057) - 1))</f>
        <v>2024-w46</v>
      </c>
      <c r="E1057" t="str">
        <f t="shared" si="34"/>
        <v>2024</v>
      </c>
      <c r="F1057" t="str">
        <f t="shared" si="35"/>
        <v>46</v>
      </c>
      <c r="G1057" t="str" cm="1">
        <f t="array" ref="G1057">_xlfn.TEXTJOIN(", ", TRUE, IF(ISNUMBER(SEARCH(Index!$A$8:$A$22, Articles_collection_modified!A1057)), Index!$A$8:$A$22, ""))</f>
        <v>Mobile</v>
      </c>
      <c r="H1057" t="str" cm="1">
        <f t="array" ref="H1057">IFERROR(INDEX(Index!$A$8:$A$22, MATCH(TRUE, ISNUMBER(SEARCH(Index!$A$8:$A$22, Articles_collection_modified!A1057)), 0)), "")</f>
        <v>Mobile</v>
      </c>
      <c r="I1057" t="str" cm="1">
        <f t="array" ref="I1057">IFERROR(INDEX(Index!$A$3:$A$5, MATCH(TRUE, ISNUMBER(SEARCH(Index!$A$3:$A$5, Articles_collection_modified!A1057)), 0)), "")</f>
        <v>product release</v>
      </c>
      <c r="J1057" t="str" cm="1">
        <f t="array" ref="J1057">IFERROR(INDEX(Index!$A$25:$A$69, MATCH(TRUE, ISNUMBER(SEARCH(Index!$A$25:$A$69, Articles_collection_modified!A1057)), 0)), "")</f>
        <v>System</v>
      </c>
      <c r="K1057" t="str" cm="1">
        <f t="array" ref="K1057">IFERROR(INDEX(Index!$C$3:$C$5, MATCH(TRUE, ISNUMBER(SEARCH(Index!$C$3:$C$5, Articles_collection_modified!A1057)), 0)), "")</f>
        <v>H1</v>
      </c>
      <c r="L1057" t="str" cm="1">
        <f t="array" ref="L1057">_xlfn.TEXTJOIN(", ", TRUE, IF(ISNUMBER(SEARCH(Index!$C$8:$C$58, Articles_collection_modified!A1057)), Index!$C$8:$C$58, ""))</f>
        <v>HA-4</v>
      </c>
      <c r="M1057" t="str" cm="1">
        <f t="array" ref="M1057">_xlfn.TEXTJOIN(", ", TRUE, IFERROR(VLOOKUP(_xlfn.TEXTSPLIT(L1057, ", "), Index!$C$8:$D$58, 2, FALSE), ""))</f>
        <v>Autonomous Material Handling</v>
      </c>
      <c r="N1057" t="str" cm="1">
        <f t="array" ref="N1057">_xlfn.TEXTJOIN(", ", TRUE, _xlfn.UNIQUE(_xlfn.FILTERXML("&lt;t&gt;&lt;s&gt;" &amp; SUBSTITUTE(_xlfn.TEXTJOIN(", ", TRUE, _xlfn.UNIQUE(_xlfn._xlws.FILTER(IFERROR(VLOOKUP(LEFT(_xlfn.TEXTSPLIT(L1057, ", "), FIND("-", _xlfn.TEXTSPLIT(L1057, ", ")) - 1), Index!$F$8:$G$13, 2, FALSE), ""), IFERROR(VLOOKUP(LEFT(_xlfn.TEXTSPLIT(L1057, ", "), FIND("-", _xlfn.TEXTSPLIT(L1057, ", ")) - 1), Index!$F$8:$G$13, 2, FALSE), "") &lt;&gt; ""))), ", ", "&lt;/s&gt;&lt;s&gt;") &amp; "&lt;/s&gt;&lt;/t&gt;", "//s[normalize-space()]")))</f>
        <v>Hydraulic Applications Ecosystem</v>
      </c>
      <c r="O1057" t="str" cm="1">
        <f t="array" ref="O1057">IFERROR(INDEX(Index!$C$8:$C$58, MATCH(TRUE, ISNUMBER(SEARCH(Index!$C$8:$C$58, Articles_collection_modified!A1057)), 0)), "")</f>
        <v>HA-4</v>
      </c>
      <c r="P1057" t="str">
        <f>IFERROR(VLOOKUP(LEFT(O1057, FIND("-", O1057)-1), Index!$F$8:$G$13, 2, FALSE), "Not Found")</f>
        <v>Hydraulic Applications Ecosystem</v>
      </c>
      <c r="Q1057" t="str">
        <f>IFERROR(VLOOKUP(O1057, Index!$C$8:$D$58, 2, FALSE), "Not Found")</f>
        <v>Autonomous Material Handling</v>
      </c>
    </row>
    <row r="1058" spans="1:17" x14ac:dyDescent="0.3">
      <c r="A1058" t="str">
        <f>LEFT(Articles_collection_modified!A1058, FIND(",", Articles_collection_modified!A1058) - 1)</f>
        <v>JCB expands electric teletruk range with high reach option | Industrial Vehicle Technology International</v>
      </c>
      <c r="B1058" t="str">
        <f>MID(Articles_collection_modified!A1058, FIND(",", Articles_collection_modified!A1058) + 1, FIND(",", Articles_collection_modified!A1058, FIND(",", Articles_collection_modified!A1058) + 1) - FIND(",", Articles_collection_modified!A1058) - 1)</f>
        <v>https://www.ivtinternational.com/news/construction/jcb-expands-electric-teletruk-range-with-high-reach-option.html</v>
      </c>
      <c r="C1058" t="str">
        <f>IF(ISNUMBER(FIND(", vol",Articles_collection_modified!A1058)), MID(Articles_collection_modified!A1058, FIND(", vol", Articles_collection_modified!A1058) + 5, FIND(",", Articles_collection_modified!A1058, FIND(", vol", Articles_collection_modified!A1058) + 5) - FIND(", vol", Articles_collection_modified!A1058) - 5), MID(Articles_collection_modified!A1058, FIND(",vol", Articles_collection_modified!A1058) + 4, FIND(",", Articles_collection_modified!A1058, FIND(",vol", Articles_collection_modified!A1058) + 4) - FIND(",vol",Articles_collection_modified!A1058) - 4))</f>
        <v>5</v>
      </c>
      <c r="D1058" t="str">
        <f>IF(ISNUMBER(FIND(", 20", Articles_collection_modified!A1058)), MID(Articles_collection_modified!A1058, FIND(", 20", Articles_collection_modified!A1058) + 2, FIND(",", Articles_collection_modified!A1058, FIND(", 20", Articles_collection_modified!A1058) + 2) - FIND(", 20", Articles_collection_modified!A1058) - 2), MID(Articles_collection_modified!A1058, FIND(",20", Articles_collection_modified!A1058) + 1, FIND(",", Articles_collection_modified!A1058, FIND(",20", Articles_collection_modified!A1058) + 1) - FIND(",20", Articles_collection_modified!A1058) - 1))</f>
        <v>2024-w46</v>
      </c>
      <c r="E1058" t="str">
        <f t="shared" si="34"/>
        <v>2024</v>
      </c>
      <c r="F1058" t="str">
        <f t="shared" si="35"/>
        <v>46</v>
      </c>
      <c r="G1058" t="str" cm="1">
        <f t="array" ref="G1058">_xlfn.TEXTJOIN(", ", TRUE, IF(ISNUMBER(SEARCH(Index!$A$8:$A$22, Articles_collection_modified!A1058)), Index!$A$8:$A$22, ""))</f>
        <v>Electrification, Mobile</v>
      </c>
      <c r="H1058" t="str" cm="1">
        <f t="array" ref="H1058">IFERROR(INDEX(Index!$A$8:$A$22, MATCH(TRUE, ISNUMBER(SEARCH(Index!$A$8:$A$22, Articles_collection_modified!A1058)), 0)), "")</f>
        <v>Electrification</v>
      </c>
      <c r="I1058" t="str" cm="1">
        <f t="array" ref="I1058">IFERROR(INDEX(Index!$A$3:$A$5, MATCH(TRUE, ISNUMBER(SEARCH(Index!$A$3:$A$5, Articles_collection_modified!A1058)), 0)), "")</f>
        <v>product release</v>
      </c>
      <c r="J1058" t="str" cm="1">
        <f t="array" ref="J1058">IFERROR(INDEX(Index!$A$25:$A$69, MATCH(TRUE, ISNUMBER(SEARCH(Index!$A$25:$A$69, Articles_collection_modified!A1058)), 0)), "")</f>
        <v>System</v>
      </c>
      <c r="K1058" t="str" cm="1">
        <f t="array" ref="K1058">IFERROR(INDEX(Index!$C$3:$C$5, MATCH(TRUE, ISNUMBER(SEARCH(Index!$C$3:$C$5, Articles_collection_modified!A1058)), 0)), "")</f>
        <v>H1</v>
      </c>
      <c r="L1058" t="str" cm="1">
        <f t="array" ref="L1058">_xlfn.TEXTJOIN(", ", TRUE, IF(ISNUMBER(SEARCH(Index!$C$8:$C$58, Articles_collection_modified!A1058)), Index!$C$8:$C$58, ""))</f>
        <v>ES-2, HA-4</v>
      </c>
      <c r="M1058" t="str" cm="1">
        <f t="array" ref="M1058">_xlfn.TEXTJOIN(", ", TRUE, IFERROR(VLOOKUP(_xlfn.TEXTSPLIT(L1058, ", "), Index!$C$8:$D$58, 2, FALSE), ""))</f>
        <v>Enhanced Emission Policy, Autonomous Material Handling</v>
      </c>
      <c r="N1058" t="str" cm="1">
        <f t="array" ref="N1058">_xlfn.TEXTJOIN(", ", TRUE, _xlfn.UNIQUE(_xlfn.FILTERXML("&lt;t&gt;&lt;s&gt;" &amp; SUBSTITUTE(_xlfn.TEXTJOIN(", ", TRUE, _xlfn.UNIQUE(_xlfn._xlws.FILTER(IFERROR(VLOOKUP(LEFT(_xlfn.TEXTSPLIT(L1058, ", "), FIND("-", _xlfn.TEXTSPLIT(L1058, ", ")) - 1), Index!$F$8:$G$13, 2, FALSE), ""), IFERROR(VLOOKUP(LEFT(_xlfn.TEXTSPLIT(L1058, ", "), FIND("-", _xlfn.TEXTSPLIT(L1058, ", ")) - 1), Index!$F$8:$G$13, 2, FALSE), "") &lt;&gt; ""))), ", ", "&lt;/s&gt;&lt;s&gt;") &amp; "&lt;/s&gt;&lt;/t&gt;", "//s[normalize-space()]")))</f>
        <v>Ecological Sustainability, Hydraulic Applications Ecosystem</v>
      </c>
      <c r="O1058" t="str" cm="1">
        <f t="array" ref="O1058">IFERROR(INDEX(Index!$C$8:$C$58, MATCH(TRUE, ISNUMBER(SEARCH(Index!$C$8:$C$58, Articles_collection_modified!A1058)), 0)), "")</f>
        <v>ES-2</v>
      </c>
      <c r="P1058" t="str">
        <f>IFERROR(VLOOKUP(LEFT(O1058, FIND("-", O1058)-1), Index!$F$8:$G$13, 2, FALSE), "Not Found")</f>
        <v>Ecological Sustainability</v>
      </c>
      <c r="Q1058" t="str">
        <f>IFERROR(VLOOKUP(O1058, Index!$C$8:$D$58, 2, FALSE), "Not Found")</f>
        <v>Enhanced Emission Policy</v>
      </c>
    </row>
    <row r="1059" spans="1:17" x14ac:dyDescent="0.3">
      <c r="A1059" t="str">
        <f>LEFT(Articles_collection_modified!A1059, FIND(",", Articles_collection_modified!A1059) - 1)</f>
        <v>Komatsu introduces new WA700-8 wheel loader - International Mining</v>
      </c>
      <c r="B1059" t="str">
        <f>MID(Articles_collection_modified!A1059, FIND(",", Articles_collection_modified!A1059) + 1, FIND(",", Articles_collection_modified!A1059, FIND(",", Articles_collection_modified!A1059) + 1) - FIND(",", Articles_collection_modified!A1059) - 1)</f>
        <v>https://im-mining.com/2024/11/13/komatsu-introduces-new-wa700-8-wheel-loader/</v>
      </c>
      <c r="C1059" t="str">
        <f>IF(ISNUMBER(FIND(", vol",Articles_collection_modified!A1059)), MID(Articles_collection_modified!A1059, FIND(", vol", Articles_collection_modified!A1059) + 5, FIND(",", Articles_collection_modified!A1059, FIND(", vol", Articles_collection_modified!A1059) + 5) - FIND(", vol", Articles_collection_modified!A1059) - 5), MID(Articles_collection_modified!A1059, FIND(",vol", Articles_collection_modified!A1059) + 4, FIND(",", Articles_collection_modified!A1059, FIND(",vol", Articles_collection_modified!A1059) + 4) - FIND(",vol",Articles_collection_modified!A1059) - 4))</f>
        <v>5</v>
      </c>
      <c r="D1059" t="str">
        <f>IF(ISNUMBER(FIND(", 20", Articles_collection_modified!A1059)), MID(Articles_collection_modified!A1059, FIND(", 20", Articles_collection_modified!A1059) + 2, FIND(",", Articles_collection_modified!A1059, FIND(", 20", Articles_collection_modified!A1059) + 2) - FIND(", 20", Articles_collection_modified!A1059) - 2), MID(Articles_collection_modified!A1059, FIND(",20", Articles_collection_modified!A1059) + 1, FIND(",", Articles_collection_modified!A1059, FIND(",20", Articles_collection_modified!A1059) + 1) - FIND(",20", Articles_collection_modified!A1059) - 1))</f>
        <v>2024-w46</v>
      </c>
      <c r="E1059" t="str">
        <f t="shared" si="34"/>
        <v>2024</v>
      </c>
      <c r="F1059" t="str">
        <f t="shared" si="35"/>
        <v>46</v>
      </c>
      <c r="G1059" t="str" cm="1">
        <f t="array" ref="G1059">_xlfn.TEXTJOIN(", ", TRUE, IF(ISNUMBER(SEARCH(Index!$A$8:$A$22, Articles_collection_modified!A1059)), Index!$A$8:$A$22, ""))</f>
        <v>Mobile</v>
      </c>
      <c r="H1059" t="str" cm="1">
        <f t="array" ref="H1059">IFERROR(INDEX(Index!$A$8:$A$22, MATCH(TRUE, ISNUMBER(SEARCH(Index!$A$8:$A$22, Articles_collection_modified!A1059)), 0)), "")</f>
        <v>Mobile</v>
      </c>
      <c r="I1059" t="str" cm="1">
        <f t="array" ref="I1059">IFERROR(INDEX(Index!$A$3:$A$5, MATCH(TRUE, ISNUMBER(SEARCH(Index!$A$3:$A$5, Articles_collection_modified!A1059)), 0)), "")</f>
        <v>product release</v>
      </c>
      <c r="J1059" t="str" cm="1">
        <f t="array" ref="J1059">IFERROR(INDEX(Index!$A$25:$A$69, MATCH(TRUE, ISNUMBER(SEARCH(Index!$A$25:$A$69, Articles_collection_modified!A1059)), 0)), "")</f>
        <v>System</v>
      </c>
      <c r="K1059" t="str" cm="1">
        <f t="array" ref="K1059">IFERROR(INDEX(Index!$C$3:$C$5, MATCH(TRUE, ISNUMBER(SEARCH(Index!$C$3:$C$5, Articles_collection_modified!A1059)), 0)), "")</f>
        <v>H1</v>
      </c>
      <c r="L1059" t="str" cm="1">
        <f t="array" ref="L1059">_xlfn.TEXTJOIN(", ", TRUE, IF(ISNUMBER(SEARCH(Index!$C$8:$C$58, Articles_collection_modified!A1059)), Index!$C$8:$C$58, ""))</f>
        <v>HA-8</v>
      </c>
      <c r="M1059" t="str" cm="1">
        <f t="array" ref="M1059">_xlfn.TEXTJOIN(", ", TRUE, IFERROR(VLOOKUP(_xlfn.TEXTSPLIT(L1059, ", "), Index!$C$8:$D$58, 2, FALSE), ""))</f>
        <v>Sustainable Mining</v>
      </c>
      <c r="N1059" t="str" cm="1">
        <f t="array" ref="N1059">_xlfn.TEXTJOIN(", ", TRUE, _xlfn.UNIQUE(_xlfn.FILTERXML("&lt;t&gt;&lt;s&gt;" &amp; SUBSTITUTE(_xlfn.TEXTJOIN(", ", TRUE, _xlfn.UNIQUE(_xlfn._xlws.FILTER(IFERROR(VLOOKUP(LEFT(_xlfn.TEXTSPLIT(L1059, ", "), FIND("-", _xlfn.TEXTSPLIT(L1059, ", ")) - 1), Index!$F$8:$G$13, 2, FALSE), ""), IFERROR(VLOOKUP(LEFT(_xlfn.TEXTSPLIT(L1059, ", "), FIND("-", _xlfn.TEXTSPLIT(L1059, ", ")) - 1), Index!$F$8:$G$13, 2, FALSE), "") &lt;&gt; ""))), ", ", "&lt;/s&gt;&lt;s&gt;") &amp; "&lt;/s&gt;&lt;/t&gt;", "//s[normalize-space()]")))</f>
        <v>Hydraulic Applications Ecosystem</v>
      </c>
      <c r="O1059" t="str" cm="1">
        <f t="array" ref="O1059">IFERROR(INDEX(Index!$C$8:$C$58, MATCH(TRUE, ISNUMBER(SEARCH(Index!$C$8:$C$58, Articles_collection_modified!A1059)), 0)), "")</f>
        <v>HA-8</v>
      </c>
      <c r="P1059" t="str">
        <f>IFERROR(VLOOKUP(LEFT(O1059, FIND("-", O1059)-1), Index!$F$8:$G$13, 2, FALSE), "Not Found")</f>
        <v>Hydraulic Applications Ecosystem</v>
      </c>
      <c r="Q1059" t="str">
        <f>IFERROR(VLOOKUP(O1059, Index!$C$8:$D$58, 2, FALSE), "Not Found")</f>
        <v>Sustainable Mining</v>
      </c>
    </row>
    <row r="1060" spans="1:17" x14ac:dyDescent="0.3">
      <c r="A1060" t="str">
        <f>LEFT(Articles_collection_modified!A1060, FIND(",", Articles_collection_modified!A1060) - 1)</f>
        <v>Mammoetâ€™s new beast passes testing and certification</v>
      </c>
      <c r="B1060" t="str">
        <f>MID(Articles_collection_modified!A1060, FIND(",", Articles_collection_modified!A1060) + 1, FIND(",", Articles_collection_modified!A1060, FIND(",", Articles_collection_modified!A1060) + 1) - FIND(",", Articles_collection_modified!A1060) - 1)</f>
        <v>https://www.theconstructionindex.co.uk/news/view/mammoets-new-beast-passes-testing-and-certification</v>
      </c>
      <c r="C1060" t="str">
        <f>IF(ISNUMBER(FIND(", vol",Articles_collection_modified!A1060)), MID(Articles_collection_modified!A1060, FIND(", vol", Articles_collection_modified!A1060) + 5, FIND(",", Articles_collection_modified!A1060, FIND(", vol", Articles_collection_modified!A1060) + 5) - FIND(", vol", Articles_collection_modified!A1060) - 5), MID(Articles_collection_modified!A1060, FIND(",vol", Articles_collection_modified!A1060) + 4, FIND(",", Articles_collection_modified!A1060, FIND(",vol", Articles_collection_modified!A1060) + 4) - FIND(",vol",Articles_collection_modified!A1060) - 4))</f>
        <v>5</v>
      </c>
      <c r="D1060" t="str">
        <f>IF(ISNUMBER(FIND(", 20", Articles_collection_modified!A1060)), MID(Articles_collection_modified!A1060, FIND(", 20", Articles_collection_modified!A1060) + 2, FIND(",", Articles_collection_modified!A1060, FIND(", 20", Articles_collection_modified!A1060) + 2) - FIND(", 20", Articles_collection_modified!A1060) - 2), MID(Articles_collection_modified!A1060, FIND(",20", Articles_collection_modified!A1060) + 1, FIND(",", Articles_collection_modified!A1060, FIND(",20", Articles_collection_modified!A1060) + 1) - FIND(",20", Articles_collection_modified!A1060) - 1))</f>
        <v>2024-w46</v>
      </c>
      <c r="E1060" t="str">
        <f t="shared" si="34"/>
        <v>2024</v>
      </c>
      <c r="F1060" t="str">
        <f t="shared" si="35"/>
        <v>46</v>
      </c>
      <c r="G1060" t="str" cm="1">
        <f t="array" ref="G1060">_xlfn.TEXTJOIN(", ", TRUE, IF(ISNUMBER(SEARCH(Index!$A$8:$A$22, Articles_collection_modified!A1060)), Index!$A$8:$A$22, ""))</f>
        <v>Crane</v>
      </c>
      <c r="H1060" t="str" cm="1">
        <f t="array" ref="H1060">IFERROR(INDEX(Index!$A$8:$A$22, MATCH(TRUE, ISNUMBER(SEARCH(Index!$A$8:$A$22, Articles_collection_modified!A1060)), 0)), "")</f>
        <v>Crane</v>
      </c>
      <c r="I1060" t="str" cm="1">
        <f t="array" ref="I1060">IFERROR(INDEX(Index!$A$3:$A$5, MATCH(TRUE, ISNUMBER(SEARCH(Index!$A$3:$A$5, Articles_collection_modified!A1060)), 0)), "")</f>
        <v>product release</v>
      </c>
      <c r="J1060" t="str" cm="1">
        <f t="array" ref="J1060">IFERROR(INDEX(Index!$A$25:$A$69, MATCH(TRUE, ISNUMBER(SEARCH(Index!$A$25:$A$69, Articles_collection_modified!A1060)), 0)), "")</f>
        <v>System</v>
      </c>
      <c r="K1060" t="str" cm="1">
        <f t="array" ref="K1060">IFERROR(INDEX(Index!$C$3:$C$5, MATCH(TRUE, ISNUMBER(SEARCH(Index!$C$3:$C$5, Articles_collection_modified!A1060)), 0)), "")</f>
        <v>H2</v>
      </c>
      <c r="L1060" t="str" cm="1">
        <f t="array" ref="L1060">_xlfn.TEXTJOIN(", ", TRUE, IF(ISNUMBER(SEARCH(Index!$C$8:$C$58, Articles_collection_modified!A1060)), Index!$C$8:$C$58, ""))</f>
        <v/>
      </c>
      <c r="M1060" t="str" cm="1">
        <f t="array" ref="M1060">_xlfn.TEXTJOIN(", ", TRUE, IFERROR(VLOOKUP(_xlfn.TEXTSPLIT(L1060, ", "), Index!$C$8:$D$58, 2, FALSE), ""))</f>
        <v/>
      </c>
      <c r="N1060" t="e" cm="1" vm="1">
        <f t="array" ref="N1060">_xlfn.TEXTJOIN(", ", TRUE, _xlfn.UNIQUE(_xlfn.FILTERXML("&lt;t&gt;&lt;s&gt;" &amp; SUBSTITUTE(_xlfn.TEXTJOIN(", ", TRUE, _xlfn.UNIQUE(_xlfn._xlws.FILTER(IFERROR(VLOOKUP(LEFT(_xlfn.TEXTSPLIT(L1060, ", "), FIND("-", _xlfn.TEXTSPLIT(L1060, ", ")) - 1), Index!$F$8:$G$13, 2, FALSE), ""), IFERROR(VLOOKUP(LEFT(_xlfn.TEXTSPLIT(L1060, ", "), FIND("-", _xlfn.TEXTSPLIT(L1060, ", ")) - 1), Index!$F$8:$G$13, 2, FALSE), "") &lt;&gt; ""))), ", ", "&lt;/s&gt;&lt;s&gt;") &amp; "&lt;/s&gt;&lt;/t&gt;", "//s[normalize-space()]")))</f>
        <v>#VALUE!</v>
      </c>
      <c r="O1060" t="str" cm="1">
        <f t="array" ref="O1060">IFERROR(INDEX(Index!$C$8:$C$58, MATCH(TRUE, ISNUMBER(SEARCH(Index!$C$8:$C$58, Articles_collection_modified!A1060)), 0)), "")</f>
        <v/>
      </c>
      <c r="P1060" t="str">
        <f>IFERROR(VLOOKUP(LEFT(O1060, FIND("-", O1060)-1), Index!$F$8:$G$13, 2, FALSE), "Not Found")</f>
        <v>Not Found</v>
      </c>
      <c r="Q1060" t="str">
        <f>IFERROR(VLOOKUP(O1060, Index!$C$8:$D$58, 2, FALSE), "Not Found")</f>
        <v>Not Found</v>
      </c>
    </row>
    <row r="1061" spans="1:17" x14ac:dyDescent="0.3">
      <c r="A1061" t="str">
        <f>LEFT(Articles_collection_modified!A1061, FIND(",", Articles_collection_modified!A1061) - 1)</f>
        <v>Danfoss Power Solutions launches ACL 3.2 software | Industrial Vehicle Technology International</v>
      </c>
      <c r="B1061" t="str">
        <f>MID(Articles_collection_modified!A1061, FIND(",", Articles_collection_modified!A1061) + 1, FIND(",", Articles_collection_modified!A1061, FIND(",", Articles_collection_modified!A1061) + 1) - FIND(",", Articles_collection_modified!A1061) - 1)</f>
        <v>https://www.ivtinternational.com/news/technology/danfoss-power-solutions-launches-acl-3-2-software.html</v>
      </c>
      <c r="C1061" t="str">
        <f>IF(ISNUMBER(FIND(", vol",Articles_collection_modified!A1061)), MID(Articles_collection_modified!A1061, FIND(", vol", Articles_collection_modified!A1061) + 5, FIND(",", Articles_collection_modified!A1061, FIND(", vol", Articles_collection_modified!A1061) + 5) - FIND(", vol", Articles_collection_modified!A1061) - 5), MID(Articles_collection_modified!A1061, FIND(",vol", Articles_collection_modified!A1061) + 4, FIND(",", Articles_collection_modified!A1061, FIND(",vol", Articles_collection_modified!A1061) + 4) - FIND(",vol",Articles_collection_modified!A1061) - 4))</f>
        <v>5</v>
      </c>
      <c r="D1061" t="str">
        <f>IF(ISNUMBER(FIND(", 20", Articles_collection_modified!A1061)), MID(Articles_collection_modified!A1061, FIND(", 20", Articles_collection_modified!A1061) + 2, FIND(",", Articles_collection_modified!A1061, FIND(", 20", Articles_collection_modified!A1061) + 2) - FIND(", 20", Articles_collection_modified!A1061) - 2), MID(Articles_collection_modified!A1061, FIND(",20", Articles_collection_modified!A1061) + 1, FIND(",", Articles_collection_modified!A1061, FIND(",20", Articles_collection_modified!A1061) + 1) - FIND(",20", Articles_collection_modified!A1061) - 1))</f>
        <v>2024-w46</v>
      </c>
      <c r="E1061" t="str">
        <f t="shared" si="34"/>
        <v>2024</v>
      </c>
      <c r="F1061" t="str">
        <f t="shared" si="35"/>
        <v>46</v>
      </c>
      <c r="G1061" t="str" cm="1">
        <f t="array" ref="G1061">_xlfn.TEXTJOIN(", ", TRUE, IF(ISNUMBER(SEARCH(Index!$A$8:$A$22, Articles_collection_modified!A1061)), Index!$A$8:$A$22, ""))</f>
        <v>Mobile</v>
      </c>
      <c r="H1061" t="str" cm="1">
        <f t="array" ref="H1061">IFERROR(INDEX(Index!$A$8:$A$22, MATCH(TRUE, ISNUMBER(SEARCH(Index!$A$8:$A$22, Articles_collection_modified!A1061)), 0)), "")</f>
        <v>Mobile</v>
      </c>
      <c r="I1061" t="str" cm="1">
        <f t="array" ref="I1061">IFERROR(INDEX(Index!$A$3:$A$5, MATCH(TRUE, ISNUMBER(SEARCH(Index!$A$3:$A$5, Articles_collection_modified!A1061)), 0)), "")</f>
        <v>product release</v>
      </c>
      <c r="J1061" t="str" cm="1">
        <f t="array" ref="J1061">IFERROR(INDEX(Index!$A$25:$A$69, MATCH(TRUE, ISNUMBER(SEARCH(Index!$A$25:$A$69, Articles_collection_modified!A1061)), 0)), "")</f>
        <v>Software</v>
      </c>
      <c r="K1061" t="str" cm="1">
        <f t="array" ref="K1061">IFERROR(INDEX(Index!$C$3:$C$5, MATCH(TRUE, ISNUMBER(SEARCH(Index!$C$3:$C$5, Articles_collection_modified!A1061)), 0)), "")</f>
        <v>H2</v>
      </c>
      <c r="L1061" t="str" cm="1">
        <f t="array" ref="L1061">_xlfn.TEXTJOIN(", ", TRUE, IF(ISNUMBER(SEARCH(Index!$C$8:$C$58, Articles_collection_modified!A1061)), Index!$C$8:$C$58, ""))</f>
        <v>HA-1, HA-8</v>
      </c>
      <c r="M1061" t="str" cm="1">
        <f t="array" ref="M1061">_xlfn.TEXTJOIN(", ", TRUE, IFERROR(VLOOKUP(_xlfn.TEXTSPLIT(L1061, ", "), Index!$C$8:$D$58, 2, FALSE), ""))</f>
        <v>Green &amp; Connected Construction site, Sustainable Mining</v>
      </c>
      <c r="N1061" t="str" cm="1">
        <f t="array" ref="N1061">_xlfn.TEXTJOIN(", ", TRUE, _xlfn.UNIQUE(_xlfn.FILTERXML("&lt;t&gt;&lt;s&gt;" &amp; SUBSTITUTE(_xlfn.TEXTJOIN(", ", TRUE, _xlfn.UNIQUE(_xlfn._xlws.FILTER(IFERROR(VLOOKUP(LEFT(_xlfn.TEXTSPLIT(L1061, ", "), FIND("-", _xlfn.TEXTSPLIT(L1061, ", ")) - 1), Index!$F$8:$G$13, 2, FALSE), ""), IFERROR(VLOOKUP(LEFT(_xlfn.TEXTSPLIT(L1061, ", "), FIND("-", _xlfn.TEXTSPLIT(L1061, ", ")) - 1), Index!$F$8:$G$13, 2, FALSE), "") &lt;&gt; ""))), ", ", "&lt;/s&gt;&lt;s&gt;") &amp; "&lt;/s&gt;&lt;/t&gt;", "//s[normalize-space()]")))</f>
        <v>Hydraulic Applications Ecosystem</v>
      </c>
      <c r="O1061" t="str" cm="1">
        <f t="array" ref="O1061">IFERROR(INDEX(Index!$C$8:$C$58, MATCH(TRUE, ISNUMBER(SEARCH(Index!$C$8:$C$58, Articles_collection_modified!A1061)), 0)), "")</f>
        <v>HA-1</v>
      </c>
      <c r="P1061" t="str">
        <f>IFERROR(VLOOKUP(LEFT(O1061, FIND("-", O1061)-1), Index!$F$8:$G$13, 2, FALSE), "Not Found")</f>
        <v>Hydraulic Applications Ecosystem</v>
      </c>
      <c r="Q1061" t="str">
        <f>IFERROR(VLOOKUP(O1061, Index!$C$8:$D$58, 2, FALSE), "Not Found")</f>
        <v>Green &amp; Connected Construction site</v>
      </c>
    </row>
    <row r="1062" spans="1:17" x14ac:dyDescent="0.3">
      <c r="A1062" t="str">
        <f>LEFT(Articles_collection_modified!A1062, FIND(",", Articles_collection_modified!A1062) - 1)</f>
        <v>Schaeffler plans to deploy humanoid robots in plants around the world - Drives&amp;Controls</v>
      </c>
      <c r="B1062" t="str">
        <f>MID(Articles_collection_modified!A1062, FIND(",", Articles_collection_modified!A1062) + 1, FIND(",", Articles_collection_modified!A1062, FIND(",", Articles_collection_modified!A1062) + 1) - FIND(",", Articles_collection_modified!A1062) - 1)</f>
        <v>https://drivesncontrols.com/schaeffler-plans-to-deploy-humanoid-robots-in-plants-around-the-world/?utm_source=rss&amp;utm_medium=rss&amp;utm_campaign=schaeffler-plans-to-deploy-humanoid-robots-in-plants-around-the-world</v>
      </c>
      <c r="C1062" t="str">
        <f>IF(ISNUMBER(FIND(", vol",Articles_collection_modified!A1062)), MID(Articles_collection_modified!A1062, FIND(", vol", Articles_collection_modified!A1062) + 5, FIND(",", Articles_collection_modified!A1062, FIND(", vol", Articles_collection_modified!A1062) + 5) - FIND(", vol", Articles_collection_modified!A1062) - 5), MID(Articles_collection_modified!A1062, FIND(",vol", Articles_collection_modified!A1062) + 4, FIND(",", Articles_collection_modified!A1062, FIND(",vol", Articles_collection_modified!A1062) + 4) - FIND(",vol",Articles_collection_modified!A1062) - 4))</f>
        <v>5</v>
      </c>
      <c r="D1062" t="str">
        <f>IF(ISNUMBER(FIND(", 20", Articles_collection_modified!A1062)), MID(Articles_collection_modified!A1062, FIND(", 20", Articles_collection_modified!A1062) + 2, FIND(",", Articles_collection_modified!A1062, FIND(", 20", Articles_collection_modified!A1062) + 2) - FIND(", 20", Articles_collection_modified!A1062) - 2), MID(Articles_collection_modified!A1062, FIND(",20", Articles_collection_modified!A1062) + 1, FIND(",", Articles_collection_modified!A1062, FIND(",20", Articles_collection_modified!A1062) + 1) - FIND(",20", Articles_collection_modified!A1062) - 1))</f>
        <v>2024-w46</v>
      </c>
      <c r="E1062" t="str">
        <f t="shared" si="34"/>
        <v>2024</v>
      </c>
      <c r="F1062" t="str">
        <f t="shared" si="35"/>
        <v>46</v>
      </c>
      <c r="G1062" t="str" cm="1">
        <f t="array" ref="G1062">_xlfn.TEXTJOIN(", ", TRUE, IF(ISNUMBER(SEARCH(Index!$A$8:$A$22, Articles_collection_modified!A1062)), Index!$A$8:$A$22, ""))</f>
        <v>Industrial mfg, Robotics</v>
      </c>
      <c r="H1062" t="str" cm="1">
        <f t="array" ref="H1062">IFERROR(INDEX(Index!$A$8:$A$22, MATCH(TRUE, ISNUMBER(SEARCH(Index!$A$8:$A$22, Articles_collection_modified!A1062)), 0)), "")</f>
        <v>Industrial mfg</v>
      </c>
      <c r="I1062" t="str" cm="1">
        <f t="array" ref="I1062">IFERROR(INDEX(Index!$A$3:$A$5, MATCH(TRUE, ISNUMBER(SEARCH(Index!$A$3:$A$5, Articles_collection_modified!A1062)), 0)), "")</f>
        <v>SEEP</v>
      </c>
      <c r="J1062" t="str" cm="1">
        <f t="array" ref="J1062">IFERROR(INDEX(Index!$A$25:$A$69, MATCH(TRUE, ISNUMBER(SEARCH(Index!$A$25:$A$69, Articles_collection_modified!A1062)), 0)), "")</f>
        <v>market development</v>
      </c>
      <c r="K1062" t="str" cm="1">
        <f t="array" ref="K1062">IFERROR(INDEX(Index!$C$3:$C$5, MATCH(TRUE, ISNUMBER(SEARCH(Index!$C$3:$C$5, Articles_collection_modified!A1062)), 0)), "")</f>
        <v>H3</v>
      </c>
      <c r="L1062" t="str" cm="1">
        <f t="array" ref="L1062">_xlfn.TEXTJOIN(", ", TRUE, IF(ISNUMBER(SEARCH(Index!$C$8:$C$58, Articles_collection_modified!A1062)), Index!$C$8:$C$58, ""))</f>
        <v>IPr-2</v>
      </c>
      <c r="M1062" t="str" cm="1">
        <f t="array" ref="M1062">_xlfn.TEXTJOIN(", ", TRUE, IFERROR(VLOOKUP(_xlfn.TEXTSPLIT(L1062, ", "), Index!$C$8:$D$58, 2, FALSE), ""))</f>
        <v>Advanced Robotics</v>
      </c>
      <c r="N1062" t="str" cm="1">
        <f t="array" ref="N1062">_xlfn.TEXTJOIN(", ", TRUE, _xlfn.UNIQUE(_xlfn.FILTERXML("&lt;t&gt;&lt;s&gt;" &amp; SUBSTITUTE(_xlfn.TEXTJOIN(", ", TRUE, _xlfn.UNIQUE(_xlfn._xlws.FILTER(IFERROR(VLOOKUP(LEFT(_xlfn.TEXTSPLIT(L1062, ", "), FIND("-", _xlfn.TEXTSPLIT(L1062, ", ")) - 1), Index!$F$8:$G$13, 2, FALSE), ""), IFERROR(VLOOKUP(LEFT(_xlfn.TEXTSPLIT(L1062, ", "), FIND("-", _xlfn.TEXTSPLIT(L1062, ", ")) - 1), Index!$F$8:$G$13, 2, FALSE), "") &lt;&gt; ""))), ", ", "&lt;/s&gt;&lt;s&gt;") &amp; "&lt;/s&gt;&lt;/t&gt;", "//s[normalize-space()]")))</f>
        <v>Intelligent Production</v>
      </c>
      <c r="O1062" t="str" cm="1">
        <f t="array" ref="O1062">IFERROR(INDEX(Index!$C$8:$C$58, MATCH(TRUE, ISNUMBER(SEARCH(Index!$C$8:$C$58, Articles_collection_modified!A1062)), 0)), "")</f>
        <v>IPr-2</v>
      </c>
      <c r="P1062" t="str">
        <f>IFERROR(VLOOKUP(LEFT(O1062, FIND("-", O1062)-1), Index!$F$8:$G$13, 2, FALSE), "Not Found")</f>
        <v>Intelligent Production</v>
      </c>
      <c r="Q1062" t="str">
        <f>IFERROR(VLOOKUP(O1062, Index!$C$8:$D$58, 2, FALSE), "Not Found")</f>
        <v>Advanced Robotics</v>
      </c>
    </row>
    <row r="1063" spans="1:17" x14ac:dyDescent="0.3">
      <c r="A1063" t="str">
        <f>LEFT(Articles_collection_modified!A1063, FIND(",", Articles_collection_modified!A1063) - 1)</f>
        <v>Antofagasta receives first hydrogen locomotive in Chile and South America - International Mining</v>
      </c>
      <c r="B1063" t="str">
        <f>MID(Articles_collection_modified!A1063, FIND(",", Articles_collection_modified!A1063) + 1, FIND(",", Articles_collection_modified!A1063, FIND(",", Articles_collection_modified!A1063) + 1) - FIND(",", Articles_collection_modified!A1063) - 1)</f>
        <v>https://im-mining.com/2024/11/14/antofagasta-receives-first-hydrogen-locomotive-in-chile-and-south-america/</v>
      </c>
      <c r="C1063" t="str">
        <f>IF(ISNUMBER(FIND(", vol",Articles_collection_modified!A1063)), MID(Articles_collection_modified!A1063, FIND(", vol", Articles_collection_modified!A1063) + 5, FIND(",", Articles_collection_modified!A1063, FIND(", vol", Articles_collection_modified!A1063) + 5) - FIND(", vol", Articles_collection_modified!A1063) - 5), MID(Articles_collection_modified!A1063, FIND(",vol", Articles_collection_modified!A1063) + 4, FIND(",", Articles_collection_modified!A1063, FIND(",vol", Articles_collection_modified!A1063) + 4) - FIND(",vol",Articles_collection_modified!A1063) - 4))</f>
        <v>5</v>
      </c>
      <c r="D1063" t="str">
        <f>IF(ISNUMBER(FIND(", 20", Articles_collection_modified!A1063)), MID(Articles_collection_modified!A1063, FIND(", 20", Articles_collection_modified!A1063) + 2, FIND(",", Articles_collection_modified!A1063, FIND(", 20", Articles_collection_modified!A1063) + 2) - FIND(", 20", Articles_collection_modified!A1063) - 2), MID(Articles_collection_modified!A1063, FIND(",20", Articles_collection_modified!A1063) + 1, FIND(",", Articles_collection_modified!A1063, FIND(",20", Articles_collection_modified!A1063) + 1) - FIND(",20", Articles_collection_modified!A1063) - 1))</f>
        <v>2024-w46</v>
      </c>
      <c r="E1063" t="str">
        <f t="shared" si="34"/>
        <v>2024</v>
      </c>
      <c r="F1063" t="str">
        <f t="shared" si="35"/>
        <v>46</v>
      </c>
      <c r="G1063" t="str" cm="1">
        <f t="array" ref="G1063">_xlfn.TEXTJOIN(", ", TRUE, IF(ISNUMBER(SEARCH(Index!$A$8:$A$22, Articles_collection_modified!A1063)), Index!$A$8:$A$22, ""))</f>
        <v>Mobile</v>
      </c>
      <c r="H1063" t="str" cm="1">
        <f t="array" ref="H1063">IFERROR(INDEX(Index!$A$8:$A$22, MATCH(TRUE, ISNUMBER(SEARCH(Index!$A$8:$A$22, Articles_collection_modified!A1063)), 0)), "")</f>
        <v>Mobile</v>
      </c>
      <c r="I1063" t="str" cm="1">
        <f t="array" ref="I1063">IFERROR(INDEX(Index!$A$3:$A$5, MATCH(TRUE, ISNUMBER(SEARCH(Index!$A$3:$A$5, Articles_collection_modified!A1063)), 0)), "")</f>
        <v>Technology</v>
      </c>
      <c r="J1063" t="str" cm="1">
        <f t="array" ref="J1063">IFERROR(INDEX(Index!$A$25:$A$69, MATCH(TRUE, ISNUMBER(SEARCH(Index!$A$25:$A$69, Articles_collection_modified!A1063)), 0)), "")</f>
        <v>Prototype</v>
      </c>
      <c r="K1063" t="str" cm="1">
        <f t="array" ref="K1063">IFERROR(INDEX(Index!$C$3:$C$5, MATCH(TRUE, ISNUMBER(SEARCH(Index!$C$3:$C$5, Articles_collection_modified!A1063)), 0)), "")</f>
        <v>H2</v>
      </c>
      <c r="L1063" t="str" cm="1">
        <f t="array" ref="L1063">_xlfn.TEXTJOIN(", ", TRUE, IF(ISNUMBER(SEARCH(Index!$C$8:$C$58, Articles_collection_modified!A1063)), Index!$C$8:$C$58, ""))</f>
        <v>ES-2, NB-9</v>
      </c>
      <c r="M1063" t="str" cm="1">
        <f t="array" ref="M1063">_xlfn.TEXTJOIN(", ", TRUE, IFERROR(VLOOKUP(_xlfn.TEXTSPLIT(L1063, ", "), Index!$C$8:$D$58, 2, FALSE), ""))</f>
        <v>Enhanced Emission Policy, Expanded Railway Mobility</v>
      </c>
      <c r="N1063" t="str" cm="1">
        <f t="array" ref="N1063">_xlfn.TEXTJOIN(", ", TRUE, _xlfn.UNIQUE(_xlfn.FILTERXML("&lt;t&gt;&lt;s&gt;" &amp; SUBSTITUTE(_xlfn.TEXTJOIN(", ", TRUE, _xlfn.UNIQUE(_xlfn._xlws.FILTER(IFERROR(VLOOKUP(LEFT(_xlfn.TEXTSPLIT(L1063, ", "), FIND("-", _xlfn.TEXTSPLIT(L1063, ", ")) - 1), Index!$F$8:$G$13, 2, FALSE), ""), IFERROR(VLOOKUP(LEFT(_xlfn.TEXTSPLIT(L1063, ", "), FIND("-", _xlfn.TEXTSPLIT(L1063, ", ")) - 1), Index!$F$8:$G$13, 2, FALSE), "") &lt;&gt; ""))), ", ", "&lt;/s&gt;&lt;s&gt;") &amp; "&lt;/s&gt;&lt;/t&gt;", "//s[normalize-space()]")))</f>
        <v>Ecological Sustainability, New Business</v>
      </c>
      <c r="O1063" t="str" cm="1">
        <f t="array" ref="O1063">IFERROR(INDEX(Index!$C$8:$C$58, MATCH(TRUE, ISNUMBER(SEARCH(Index!$C$8:$C$58, Articles_collection_modified!A1063)), 0)), "")</f>
        <v>ES-2</v>
      </c>
      <c r="P1063" t="str">
        <f>IFERROR(VLOOKUP(LEFT(O1063, FIND("-", O1063)-1), Index!$F$8:$G$13, 2, FALSE), "Not Found")</f>
        <v>Ecological Sustainability</v>
      </c>
      <c r="Q1063" t="str">
        <f>IFERROR(VLOOKUP(O1063, Index!$C$8:$D$58, 2, FALSE), "Not Found")</f>
        <v>Enhanced Emission Policy</v>
      </c>
    </row>
    <row r="1064" spans="1:17" x14ac:dyDescent="0.3">
      <c r="A1064" t="str">
        <f>LEFT(Articles_collection_modified!A1064, FIND(",", Articles_collection_modified!A1064) - 1)</f>
        <v>EIMA VIDEO: Solis previews electric tractor and unveils higher HP tractors | Industrial Vehicle Technology International</v>
      </c>
      <c r="B1064" t="str">
        <f>MID(Articles_collection_modified!A1064, FIND(",", Articles_collection_modified!A1064) + 1, FIND(",", Articles_collection_modified!A1064, FIND(",", Articles_collection_modified!A1064) + 1) - FIND(",", Articles_collection_modified!A1064) - 1)</f>
        <v>https://www.ivtinternational.com/videos/eima-video-solis-previews-electric-tractor-and-unveils-higher-hp-tractors.html</v>
      </c>
      <c r="C1064" t="str">
        <f>IF(ISNUMBER(FIND(", vol",Articles_collection_modified!A1064)), MID(Articles_collection_modified!A1064, FIND(", vol", Articles_collection_modified!A1064) + 5, FIND(",", Articles_collection_modified!A1064, FIND(", vol", Articles_collection_modified!A1064) + 5) - FIND(", vol", Articles_collection_modified!A1064) - 5), MID(Articles_collection_modified!A1064, FIND(",vol", Articles_collection_modified!A1064) + 4, FIND(",", Articles_collection_modified!A1064, FIND(",vol", Articles_collection_modified!A1064) + 4) - FIND(",vol",Articles_collection_modified!A1064) - 4))</f>
        <v>5</v>
      </c>
      <c r="D1064" t="str">
        <f>IF(ISNUMBER(FIND(", 20", Articles_collection_modified!A1064)), MID(Articles_collection_modified!A1064, FIND(", 20", Articles_collection_modified!A1064) + 2, FIND(",", Articles_collection_modified!A1064, FIND(", 20", Articles_collection_modified!A1064) + 2) - FIND(", 20", Articles_collection_modified!A1064) - 2), MID(Articles_collection_modified!A1064, FIND(",20", Articles_collection_modified!A1064) + 1, FIND(",", Articles_collection_modified!A1064, FIND(",20", Articles_collection_modified!A1064) + 1) - FIND(",20", Articles_collection_modified!A1064) - 1))</f>
        <v>2024-w46</v>
      </c>
      <c r="E1064" t="str">
        <f t="shared" si="34"/>
        <v>2024</v>
      </c>
      <c r="F1064" t="str">
        <f t="shared" si="35"/>
        <v>46</v>
      </c>
      <c r="G1064" t="str" cm="1">
        <f t="array" ref="G1064">_xlfn.TEXTJOIN(", ", TRUE, IF(ISNUMBER(SEARCH(Index!$A$8:$A$22, Articles_collection_modified!A1064)), Index!$A$8:$A$22, ""))</f>
        <v>Mobile</v>
      </c>
      <c r="H1064" t="str" cm="1">
        <f t="array" ref="H1064">IFERROR(INDEX(Index!$A$8:$A$22, MATCH(TRUE, ISNUMBER(SEARCH(Index!$A$8:$A$22, Articles_collection_modified!A1064)), 0)), "")</f>
        <v>Mobile</v>
      </c>
      <c r="I1064" t="str" cm="1">
        <f t="array" ref="I1064">IFERROR(INDEX(Index!$A$3:$A$5, MATCH(TRUE, ISNUMBER(SEARCH(Index!$A$3:$A$5, Articles_collection_modified!A1064)), 0)), "")</f>
        <v>product release</v>
      </c>
      <c r="J1064" t="str" cm="1">
        <f t="array" ref="J1064">IFERROR(INDEX(Index!$A$25:$A$69, MATCH(TRUE, ISNUMBER(SEARCH(Index!$A$25:$A$69, Articles_collection_modified!A1064)), 0)), "")</f>
        <v>System</v>
      </c>
      <c r="K1064" t="str" cm="1">
        <f t="array" ref="K1064">IFERROR(INDEX(Index!$C$3:$C$5, MATCH(TRUE, ISNUMBER(SEARCH(Index!$C$3:$C$5, Articles_collection_modified!A1064)), 0)), "")</f>
        <v>H1</v>
      </c>
      <c r="L1064" t="str" cm="1">
        <f t="array" ref="L1064">_xlfn.TEXTJOIN(", ", TRUE, IF(ISNUMBER(SEARCH(Index!$C$8:$C$58, Articles_collection_modified!A1064)), Index!$C$8:$C$58, ""))</f>
        <v>ES-2</v>
      </c>
      <c r="M1064" t="str" cm="1">
        <f t="array" ref="M1064">_xlfn.TEXTJOIN(", ", TRUE, IFERROR(VLOOKUP(_xlfn.TEXTSPLIT(L1064, ", "), Index!$C$8:$D$58, 2, FALSE), ""))</f>
        <v>Enhanced Emission Policy</v>
      </c>
      <c r="N1064" t="str" cm="1">
        <f t="array" ref="N1064">_xlfn.TEXTJOIN(", ", TRUE, _xlfn.UNIQUE(_xlfn.FILTERXML("&lt;t&gt;&lt;s&gt;" &amp; SUBSTITUTE(_xlfn.TEXTJOIN(", ", TRUE, _xlfn.UNIQUE(_xlfn._xlws.FILTER(IFERROR(VLOOKUP(LEFT(_xlfn.TEXTSPLIT(L1064, ", "), FIND("-", _xlfn.TEXTSPLIT(L1064, ", ")) - 1), Index!$F$8:$G$13, 2, FALSE), ""), IFERROR(VLOOKUP(LEFT(_xlfn.TEXTSPLIT(L1064, ", "), FIND("-", _xlfn.TEXTSPLIT(L1064, ", ")) - 1), Index!$F$8:$G$13, 2, FALSE), "") &lt;&gt; ""))), ", ", "&lt;/s&gt;&lt;s&gt;") &amp; "&lt;/s&gt;&lt;/t&gt;", "//s[normalize-space()]")))</f>
        <v>Ecological Sustainability</v>
      </c>
      <c r="O1064" t="str" cm="1">
        <f t="array" ref="O1064">IFERROR(INDEX(Index!$C$8:$C$58, MATCH(TRUE, ISNUMBER(SEARCH(Index!$C$8:$C$58, Articles_collection_modified!A1064)), 0)), "")</f>
        <v>ES-2</v>
      </c>
      <c r="P1064" t="str">
        <f>IFERROR(VLOOKUP(LEFT(O1064, FIND("-", O1064)-1), Index!$F$8:$G$13, 2, FALSE), "Not Found")</f>
        <v>Ecological Sustainability</v>
      </c>
      <c r="Q1064" t="str">
        <f>IFERROR(VLOOKUP(O1064, Index!$C$8:$D$58, 2, FALSE), "Not Found")</f>
        <v>Enhanced Emission Policy</v>
      </c>
    </row>
    <row r="1065" spans="1:17" x14ac:dyDescent="0.3">
      <c r="A1065" t="str">
        <f>LEFT(Articles_collection_modified!A1065, FIND(",", Articles_collection_modified!A1065) - 1)</f>
        <v>Rio Tinto to extend use of Palantir Technologies' AI-based solutions - International Mining</v>
      </c>
      <c r="B1065" t="str">
        <f>MID(Articles_collection_modified!A1065, FIND(",", Articles_collection_modified!A1065) + 1, FIND(",", Articles_collection_modified!A1065, FIND(",", Articles_collection_modified!A1065) + 1) - FIND(",", Articles_collection_modified!A1065) - 1)</f>
        <v>https://im-mining.com/2024/11/14/rio-tinto-to-extend-use-of-palantir-technologies-ai-based-solutions/</v>
      </c>
      <c r="C1065" t="str">
        <f>IF(ISNUMBER(FIND(", vol",Articles_collection_modified!A1065)), MID(Articles_collection_modified!A1065, FIND(", vol", Articles_collection_modified!A1065) + 5, FIND(",", Articles_collection_modified!A1065, FIND(", vol", Articles_collection_modified!A1065) + 5) - FIND(", vol", Articles_collection_modified!A1065) - 5), MID(Articles_collection_modified!A1065, FIND(",vol", Articles_collection_modified!A1065) + 4, FIND(",", Articles_collection_modified!A1065, FIND(",vol", Articles_collection_modified!A1065) + 4) - FIND(",vol",Articles_collection_modified!A1065) - 4))</f>
        <v>5</v>
      </c>
      <c r="D1065" t="str">
        <f>IF(ISNUMBER(FIND(", 20", Articles_collection_modified!A1065)), MID(Articles_collection_modified!A1065, FIND(", 20", Articles_collection_modified!A1065) + 2, FIND(",", Articles_collection_modified!A1065, FIND(", 20", Articles_collection_modified!A1065) + 2) - FIND(", 20", Articles_collection_modified!A1065) - 2), MID(Articles_collection_modified!A1065, FIND(",20", Articles_collection_modified!A1065) + 1, FIND(",", Articles_collection_modified!A1065, FIND(",20", Articles_collection_modified!A1065) + 1) - FIND(",20", Articles_collection_modified!A1065) - 1))</f>
        <v>2024-w46</v>
      </c>
      <c r="E1065" t="str">
        <f t="shared" si="34"/>
        <v>2024</v>
      </c>
      <c r="F1065" t="str">
        <f t="shared" si="35"/>
        <v>46</v>
      </c>
      <c r="G1065" t="str" cm="1">
        <f t="array" ref="G1065">_xlfn.TEXTJOIN(", ", TRUE, IF(ISNUMBER(SEARCH(Index!$A$8:$A$22, Articles_collection_modified!A1065)), Index!$A$8:$A$22, ""))</f>
        <v>Mobile</v>
      </c>
      <c r="H1065" t="str" cm="1">
        <f t="array" ref="H1065">IFERROR(INDEX(Index!$A$8:$A$22, MATCH(TRUE, ISNUMBER(SEARCH(Index!$A$8:$A$22, Articles_collection_modified!A1065)), 0)), "")</f>
        <v>Mobile</v>
      </c>
      <c r="I1065" t="str" cm="1">
        <f t="array" ref="I1065">IFERROR(INDEX(Index!$A$3:$A$5, MATCH(TRUE, ISNUMBER(SEARCH(Index!$A$3:$A$5, Articles_collection_modified!A1065)), 0)), "")</f>
        <v>SEEP</v>
      </c>
      <c r="J1065" t="str" cm="1">
        <f t="array" ref="J1065">IFERROR(INDEX(Index!$A$25:$A$69, MATCH(TRUE, ISNUMBER(SEARCH(Index!$A$25:$A$69, Articles_collection_modified!A1065)), 0)), "")</f>
        <v>partnership</v>
      </c>
      <c r="K1065" t="str" cm="1">
        <f t="array" ref="K1065">IFERROR(INDEX(Index!$C$3:$C$5, MATCH(TRUE, ISNUMBER(SEARCH(Index!$C$3:$C$5, Articles_collection_modified!A1065)), 0)), "")</f>
        <v>H2</v>
      </c>
      <c r="L1065" t="str" cm="1">
        <f t="array" ref="L1065">_xlfn.TEXTJOIN(", ", TRUE, IF(ISNUMBER(SEARCH(Index!$C$8:$C$58, Articles_collection_modified!A1065)), Index!$C$8:$C$58, ""))</f>
        <v>HA-8, SD-2</v>
      </c>
      <c r="M1065" t="str" cm="1">
        <f t="array" ref="M1065">_xlfn.TEXTJOIN(", ", TRUE, IFERROR(VLOOKUP(_xlfn.TEXTSPLIT(L1065, ", "), Index!$C$8:$D$58, 2, FALSE), ""))</f>
        <v>Sustainable Mining, Advanced AI Capabilities</v>
      </c>
      <c r="N1065" t="str" cm="1">
        <f t="array" ref="N1065">_xlfn.TEXTJOIN(", ", TRUE, _xlfn.UNIQUE(_xlfn.FILTERXML("&lt;t&gt;&lt;s&gt;" &amp; SUBSTITUTE(_xlfn.TEXTJOIN(", ", TRUE, _xlfn.UNIQUE(_xlfn._xlws.FILTER(IFERROR(VLOOKUP(LEFT(_xlfn.TEXTSPLIT(L1065, ", "), FIND("-", _xlfn.TEXTSPLIT(L1065, ", ")) - 1), Index!$F$8:$G$13, 2, FALSE), ""), IFERROR(VLOOKUP(LEFT(_xlfn.TEXTSPLIT(L1065, ", "), FIND("-", _xlfn.TEXTSPLIT(L1065, ", ")) - 1), Index!$F$8:$G$13, 2, FALSE), "") &lt;&gt; ""))), ", ", "&lt;/s&gt;&lt;s&gt;") &amp; "&lt;/s&gt;&lt;/t&gt;", "//s[normalize-space()]")))</f>
        <v>Hydraulic Applications Ecosystem, Smart Data Usage</v>
      </c>
      <c r="O1065" t="str" cm="1">
        <f t="array" ref="O1065">IFERROR(INDEX(Index!$C$8:$C$58, MATCH(TRUE, ISNUMBER(SEARCH(Index!$C$8:$C$58, Articles_collection_modified!A1065)), 0)), "")</f>
        <v>HA-8</v>
      </c>
      <c r="P1065" t="str">
        <f>IFERROR(VLOOKUP(LEFT(O1065, FIND("-", O1065)-1), Index!$F$8:$G$13, 2, FALSE), "Not Found")</f>
        <v>Hydraulic Applications Ecosystem</v>
      </c>
      <c r="Q1065" t="str">
        <f>IFERROR(VLOOKUP(O1065, Index!$C$8:$D$58, 2, FALSE), "Not Found")</f>
        <v>Sustainable Mining</v>
      </c>
    </row>
    <row r="1066" spans="1:17" x14ac:dyDescent="0.3">
      <c r="A1066" t="str">
        <f>LEFT(Articles_collection_modified!A1066, FIND(",", Articles_collection_modified!A1066) - 1)</f>
        <v>EIMA VIDEO: New Holland's new T5 Dual Command tractor | Industrial Vehicle Technology International</v>
      </c>
      <c r="B1066" t="str">
        <f>MID(Articles_collection_modified!A1066, FIND(",", Articles_collection_modified!A1066) + 1, FIND(",", Articles_collection_modified!A1066, FIND(",", Articles_collection_modified!A1066) + 1) - FIND(",", Articles_collection_modified!A1066) - 1)</f>
        <v>https://www.ivtinternational.com/news/agriculture/eima-video-new-hollands-new-t5-dual-command-tractor.html</v>
      </c>
      <c r="C1066" t="str">
        <f>IF(ISNUMBER(FIND(", vol",Articles_collection_modified!A1066)), MID(Articles_collection_modified!A1066, FIND(", vol", Articles_collection_modified!A1066) + 5, FIND(",", Articles_collection_modified!A1066, FIND(", vol", Articles_collection_modified!A1066) + 5) - FIND(", vol", Articles_collection_modified!A1066) - 5), MID(Articles_collection_modified!A1066, FIND(",vol", Articles_collection_modified!A1066) + 4, FIND(",", Articles_collection_modified!A1066, FIND(",vol", Articles_collection_modified!A1066) + 4) - FIND(",vol",Articles_collection_modified!A1066) - 4))</f>
        <v>5</v>
      </c>
      <c r="D1066" t="str">
        <f>IF(ISNUMBER(FIND(", 20", Articles_collection_modified!A1066)), MID(Articles_collection_modified!A1066, FIND(", 20", Articles_collection_modified!A1066) + 2, FIND(",", Articles_collection_modified!A1066, FIND(", 20", Articles_collection_modified!A1066) + 2) - FIND(", 20", Articles_collection_modified!A1066) - 2), MID(Articles_collection_modified!A1066, FIND(",20", Articles_collection_modified!A1066) + 1, FIND(",", Articles_collection_modified!A1066, FIND(",20", Articles_collection_modified!A1066) + 1) - FIND(",20", Articles_collection_modified!A1066) - 1))</f>
        <v>2024-w46</v>
      </c>
      <c r="E1066" t="str">
        <f t="shared" si="34"/>
        <v>2024</v>
      </c>
      <c r="F1066" t="str">
        <f t="shared" si="35"/>
        <v>46</v>
      </c>
      <c r="G1066" t="str" cm="1">
        <f t="array" ref="G1066">_xlfn.TEXTJOIN(", ", TRUE, IF(ISNUMBER(SEARCH(Index!$A$8:$A$22, Articles_collection_modified!A1066)), Index!$A$8:$A$22, ""))</f>
        <v>Mobile</v>
      </c>
      <c r="H1066" t="str" cm="1">
        <f t="array" ref="H1066">IFERROR(INDEX(Index!$A$8:$A$22, MATCH(TRUE, ISNUMBER(SEARCH(Index!$A$8:$A$22, Articles_collection_modified!A1066)), 0)), "")</f>
        <v>Mobile</v>
      </c>
      <c r="I1066" t="str" cm="1">
        <f t="array" ref="I1066">IFERROR(INDEX(Index!$A$3:$A$5, MATCH(TRUE, ISNUMBER(SEARCH(Index!$A$3:$A$5, Articles_collection_modified!A1066)), 0)), "")</f>
        <v>product release</v>
      </c>
      <c r="J1066" t="str" cm="1">
        <f t="array" ref="J1066">IFERROR(INDEX(Index!$A$25:$A$69, MATCH(TRUE, ISNUMBER(SEARCH(Index!$A$25:$A$69, Articles_collection_modified!A1066)), 0)), "")</f>
        <v>System</v>
      </c>
      <c r="K1066" t="str" cm="1">
        <f t="array" ref="K1066">IFERROR(INDEX(Index!$C$3:$C$5, MATCH(TRUE, ISNUMBER(SEARCH(Index!$C$3:$C$5, Articles_collection_modified!A1066)), 0)), "")</f>
        <v>H1</v>
      </c>
      <c r="L1066" t="str" cm="1">
        <f t="array" ref="L1066">_xlfn.TEXTJOIN(", ", TRUE, IF(ISNUMBER(SEARCH(Index!$C$8:$C$58, Articles_collection_modified!A1066)), Index!$C$8:$C$58, ""))</f>
        <v>HA-3</v>
      </c>
      <c r="M1066" t="str" cm="1">
        <f t="array" ref="M1066">_xlfn.TEXTJOIN(", ", TRUE, IFERROR(VLOOKUP(_xlfn.TEXTSPLIT(L1066, ", "), Index!$C$8:$D$58, 2, FALSE), ""))</f>
        <v>Smart Farming</v>
      </c>
      <c r="N1066" t="str" cm="1">
        <f t="array" ref="N1066">_xlfn.TEXTJOIN(", ", TRUE, _xlfn.UNIQUE(_xlfn.FILTERXML("&lt;t&gt;&lt;s&gt;" &amp; SUBSTITUTE(_xlfn.TEXTJOIN(", ", TRUE, _xlfn.UNIQUE(_xlfn._xlws.FILTER(IFERROR(VLOOKUP(LEFT(_xlfn.TEXTSPLIT(L1066, ", "), FIND("-", _xlfn.TEXTSPLIT(L1066, ", ")) - 1), Index!$F$8:$G$13, 2, FALSE), ""), IFERROR(VLOOKUP(LEFT(_xlfn.TEXTSPLIT(L1066, ", "), FIND("-", _xlfn.TEXTSPLIT(L1066, ", ")) - 1), Index!$F$8:$G$13, 2, FALSE), "") &lt;&gt; ""))), ", ", "&lt;/s&gt;&lt;s&gt;") &amp; "&lt;/s&gt;&lt;/t&gt;", "//s[normalize-space()]")))</f>
        <v>Hydraulic Applications Ecosystem</v>
      </c>
      <c r="O1066" t="str" cm="1">
        <f t="array" ref="O1066">IFERROR(INDEX(Index!$C$8:$C$58, MATCH(TRUE, ISNUMBER(SEARCH(Index!$C$8:$C$58, Articles_collection_modified!A1066)), 0)), "")</f>
        <v>HA-3</v>
      </c>
      <c r="P1066" t="str">
        <f>IFERROR(VLOOKUP(LEFT(O1066, FIND("-", O1066)-1), Index!$F$8:$G$13, 2, FALSE), "Not Found")</f>
        <v>Hydraulic Applications Ecosystem</v>
      </c>
      <c r="Q1066" t="str">
        <f>IFERROR(VLOOKUP(O1066, Index!$C$8:$D$58, 2, FALSE), "Not Found")</f>
        <v>Smart Farming</v>
      </c>
    </row>
    <row r="1067" spans="1:17" x14ac:dyDescent="0.3">
      <c r="A1067" t="str">
        <f>LEFT(Articles_collection_modified!A1067, FIND(",", Articles_collection_modified!A1067) - 1)</f>
        <v>Ringspann Ã¼berarbeitet elektrohydraulische Bremsen</v>
      </c>
      <c r="B1067" t="str">
        <f>MID(Articles_collection_modified!A1067, FIND(",", Articles_collection_modified!A1067) + 1, FIND(",", Articles_collection_modified!A1067, FIND(",", Articles_collection_modified!A1067) + 1) - FIND(",", Articles_collection_modified!A1067) - 1)</f>
        <v>https://www.oup-fluidtechnik.de/ringspann-ueberarbeitet-elektrohydraulische-bremsen/</v>
      </c>
      <c r="C1067" t="str">
        <f>IF(ISNUMBER(FIND(", vol",Articles_collection_modified!A1067)), MID(Articles_collection_modified!A1067, FIND(", vol", Articles_collection_modified!A1067) + 5, FIND(",", Articles_collection_modified!A1067, FIND(", vol", Articles_collection_modified!A1067) + 5) - FIND(", vol", Articles_collection_modified!A1067) - 5), MID(Articles_collection_modified!A1067, FIND(",vol", Articles_collection_modified!A1067) + 4, FIND(",", Articles_collection_modified!A1067, FIND(",vol", Articles_collection_modified!A1067) + 4) - FIND(",vol",Articles_collection_modified!A1067) - 4))</f>
        <v>5</v>
      </c>
      <c r="D1067" t="str">
        <f>IF(ISNUMBER(FIND(", 20", Articles_collection_modified!A1067)), MID(Articles_collection_modified!A1067, FIND(", 20", Articles_collection_modified!A1067) + 2, FIND(",", Articles_collection_modified!A1067, FIND(", 20", Articles_collection_modified!A1067) + 2) - FIND(", 20", Articles_collection_modified!A1067) - 2), MID(Articles_collection_modified!A1067, FIND(",20", Articles_collection_modified!A1067) + 1, FIND(",", Articles_collection_modified!A1067, FIND(",20", Articles_collection_modified!A1067) + 1) - FIND(",20", Articles_collection_modified!A1067) - 1))</f>
        <v>2024-w46</v>
      </c>
      <c r="E1067" t="str">
        <f t="shared" si="34"/>
        <v>2024</v>
      </c>
      <c r="F1067" t="str">
        <f t="shared" si="35"/>
        <v>46</v>
      </c>
      <c r="G1067" t="str" cm="1">
        <f t="array" ref="G1067">_xlfn.TEXTJOIN(", ", TRUE, IF(ISNUMBER(SEARCH(Index!$A$8:$A$22, Articles_collection_modified!A1067)), Index!$A$8:$A$22, ""))</f>
        <v>Crane, Hydraulics, Maritime</v>
      </c>
      <c r="H1067" t="str" cm="1">
        <f t="array" ref="H1067">IFERROR(INDEX(Index!$A$8:$A$22, MATCH(TRUE, ISNUMBER(SEARCH(Index!$A$8:$A$22, Articles_collection_modified!A1067)), 0)), "")</f>
        <v>Crane</v>
      </c>
      <c r="I1067" t="str" cm="1">
        <f t="array" ref="I1067">IFERROR(INDEX(Index!$A$3:$A$5, MATCH(TRUE, ISNUMBER(SEARCH(Index!$A$3:$A$5, Articles_collection_modified!A1067)), 0)), "")</f>
        <v>product release</v>
      </c>
      <c r="J1067" t="str" cm="1">
        <f t="array" ref="J1067">IFERROR(INDEX(Index!$A$25:$A$69, MATCH(TRUE, ISNUMBER(SEARCH(Index!$A$25:$A$69, Articles_collection_modified!A1067)), 0)), "")</f>
        <v>Actuators</v>
      </c>
      <c r="K1067" t="str" cm="1">
        <f t="array" ref="K1067">IFERROR(INDEX(Index!$C$3:$C$5, MATCH(TRUE, ISNUMBER(SEARCH(Index!$C$3:$C$5, Articles_collection_modified!A1067)), 0)), "")</f>
        <v>H1</v>
      </c>
      <c r="L1067" t="str" cm="1">
        <f t="array" ref="L1067">_xlfn.TEXTJOIN(", ", TRUE, IF(ISNUMBER(SEARCH(Index!$C$8:$C$58, Articles_collection_modified!A1067)), Index!$C$8:$C$58, ""))</f>
        <v/>
      </c>
      <c r="M1067" t="str" cm="1">
        <f t="array" ref="M1067">_xlfn.TEXTJOIN(", ", TRUE, IFERROR(VLOOKUP(_xlfn.TEXTSPLIT(L1067, ", "), Index!$C$8:$D$58, 2, FALSE), ""))</f>
        <v/>
      </c>
      <c r="N1067" t="e" cm="1" vm="1">
        <f t="array" ref="N1067">_xlfn.TEXTJOIN(", ", TRUE, _xlfn.UNIQUE(_xlfn.FILTERXML("&lt;t&gt;&lt;s&gt;" &amp; SUBSTITUTE(_xlfn.TEXTJOIN(", ", TRUE, _xlfn.UNIQUE(_xlfn._xlws.FILTER(IFERROR(VLOOKUP(LEFT(_xlfn.TEXTSPLIT(L1067, ", "), FIND("-", _xlfn.TEXTSPLIT(L1067, ", ")) - 1), Index!$F$8:$G$13, 2, FALSE), ""), IFERROR(VLOOKUP(LEFT(_xlfn.TEXTSPLIT(L1067, ", "), FIND("-", _xlfn.TEXTSPLIT(L1067, ", ")) - 1), Index!$F$8:$G$13, 2, FALSE), "") &lt;&gt; ""))), ", ", "&lt;/s&gt;&lt;s&gt;") &amp; "&lt;/s&gt;&lt;/t&gt;", "//s[normalize-space()]")))</f>
        <v>#VALUE!</v>
      </c>
      <c r="O1067" t="str" cm="1">
        <f t="array" ref="O1067">IFERROR(INDEX(Index!$C$8:$C$58, MATCH(TRUE, ISNUMBER(SEARCH(Index!$C$8:$C$58, Articles_collection_modified!A1067)), 0)), "")</f>
        <v/>
      </c>
      <c r="P1067" t="str">
        <f>IFERROR(VLOOKUP(LEFT(O1067, FIND("-", O1067)-1), Index!$F$8:$G$13, 2, FALSE), "Not Found")</f>
        <v>Not Found</v>
      </c>
      <c r="Q1067" t="str">
        <f>IFERROR(VLOOKUP(O1067, Index!$C$8:$D$58, 2, FALSE), "Not Found")</f>
        <v>Not Found</v>
      </c>
    </row>
    <row r="1068" spans="1:17" x14ac:dyDescent="0.3">
      <c r="A1068" t="str">
        <f>LEFT(Articles_collection_modified!A1068, FIND(",", Articles_collection_modified!A1068) - 1)</f>
        <v>Bucher Hydraulics Ã¼bernimmt Hydman Oy</v>
      </c>
      <c r="B1068" t="str">
        <f>MID(Articles_collection_modified!A1068, FIND(",", Articles_collection_modified!A1068) + 1, FIND(",", Articles_collection_modified!A1068, FIND(",", Articles_collection_modified!A1068) + 1) - FIND(",", Articles_collection_modified!A1068) - 1)</f>
        <v>https://www.oup-fluidtechnik.de/bucher-hydraulics-uebernimmt-hydman-oy/</v>
      </c>
      <c r="C1068" t="str">
        <f>IF(ISNUMBER(FIND(", vol",Articles_collection_modified!A1068)), MID(Articles_collection_modified!A1068, FIND(", vol", Articles_collection_modified!A1068) + 5, FIND(",", Articles_collection_modified!A1068, FIND(", vol", Articles_collection_modified!A1068) + 5) - FIND(", vol", Articles_collection_modified!A1068) - 5), MID(Articles_collection_modified!A1068, FIND(",vol", Articles_collection_modified!A1068) + 4, FIND(",", Articles_collection_modified!A1068, FIND(",vol", Articles_collection_modified!A1068) + 4) - FIND(",vol",Articles_collection_modified!A1068) - 4))</f>
        <v>5</v>
      </c>
      <c r="D1068" t="str">
        <f>IF(ISNUMBER(FIND(", 20", Articles_collection_modified!A1068)), MID(Articles_collection_modified!A1068, FIND(", 20", Articles_collection_modified!A1068) + 2, FIND(",", Articles_collection_modified!A1068, FIND(", 20", Articles_collection_modified!A1068) + 2) - FIND(", 20", Articles_collection_modified!A1068) - 2), MID(Articles_collection_modified!A1068, FIND(",20", Articles_collection_modified!A1068) + 1, FIND(",", Articles_collection_modified!A1068, FIND(",20", Articles_collection_modified!A1068) + 1) - FIND(",20", Articles_collection_modified!A1068) - 1))</f>
        <v>2024-w46</v>
      </c>
      <c r="E1068" t="str">
        <f t="shared" si="34"/>
        <v>2024</v>
      </c>
      <c r="F1068" t="str">
        <f t="shared" si="35"/>
        <v>46</v>
      </c>
      <c r="G1068" t="str" cm="1">
        <f t="array" ref="G1068">_xlfn.TEXTJOIN(", ", TRUE, IF(ISNUMBER(SEARCH(Index!$A$8:$A$22, Articles_collection_modified!A1068)), Index!$A$8:$A$22, ""))</f>
        <v>Hydraulics</v>
      </c>
      <c r="H1068" t="str" cm="1">
        <f t="array" ref="H1068">IFERROR(INDEX(Index!$A$8:$A$22, MATCH(TRUE, ISNUMBER(SEARCH(Index!$A$8:$A$22, Articles_collection_modified!A1068)), 0)), "")</f>
        <v>Hydraulics</v>
      </c>
      <c r="I1068" t="str" cm="1">
        <f t="array" ref="I1068">IFERROR(INDEX(Index!$A$3:$A$5, MATCH(TRUE, ISNUMBER(SEARCH(Index!$A$3:$A$5, Articles_collection_modified!A1068)), 0)), "")</f>
        <v>SEEP</v>
      </c>
      <c r="J1068" t="str" cm="1">
        <f t="array" ref="J1068">IFERROR(INDEX(Index!$A$25:$A$69, MATCH(TRUE, ISNUMBER(SEARCH(Index!$A$25:$A$69, Articles_collection_modified!A1068)), 0)), "")</f>
        <v>m&amp;a</v>
      </c>
      <c r="K1068" t="str" cm="1">
        <f t="array" ref="K1068">IFERROR(INDEX(Index!$C$3:$C$5, MATCH(TRUE, ISNUMBER(SEARCH(Index!$C$3:$C$5, Articles_collection_modified!A1068)), 0)), "")</f>
        <v>H1</v>
      </c>
      <c r="L1068" t="str" cm="1">
        <f t="array" ref="L1068">_xlfn.TEXTJOIN(", ", TRUE, IF(ISNUMBER(SEARCH(Index!$C$8:$C$58, Articles_collection_modified!A1068)), Index!$C$8:$C$58, ""))</f>
        <v/>
      </c>
      <c r="M1068" t="str" cm="1">
        <f t="array" ref="M1068">_xlfn.TEXTJOIN(", ", TRUE, IFERROR(VLOOKUP(_xlfn.TEXTSPLIT(L1068, ", "), Index!$C$8:$D$58, 2, FALSE), ""))</f>
        <v/>
      </c>
      <c r="N1068" t="e" cm="1" vm="1">
        <f t="array" ref="N1068">_xlfn.TEXTJOIN(", ", TRUE, _xlfn.UNIQUE(_xlfn.FILTERXML("&lt;t&gt;&lt;s&gt;" &amp; SUBSTITUTE(_xlfn.TEXTJOIN(", ", TRUE, _xlfn.UNIQUE(_xlfn._xlws.FILTER(IFERROR(VLOOKUP(LEFT(_xlfn.TEXTSPLIT(L1068, ", "), FIND("-", _xlfn.TEXTSPLIT(L1068, ", ")) - 1), Index!$F$8:$G$13, 2, FALSE), ""), IFERROR(VLOOKUP(LEFT(_xlfn.TEXTSPLIT(L1068, ", "), FIND("-", _xlfn.TEXTSPLIT(L1068, ", ")) - 1), Index!$F$8:$G$13, 2, FALSE), "") &lt;&gt; ""))), ", ", "&lt;/s&gt;&lt;s&gt;") &amp; "&lt;/s&gt;&lt;/t&gt;", "//s[normalize-space()]")))</f>
        <v>#VALUE!</v>
      </c>
      <c r="O1068" t="str" cm="1">
        <f t="array" ref="O1068">IFERROR(INDEX(Index!$C$8:$C$58, MATCH(TRUE, ISNUMBER(SEARCH(Index!$C$8:$C$58, Articles_collection_modified!A1068)), 0)), "")</f>
        <v/>
      </c>
      <c r="P1068" t="str">
        <f>IFERROR(VLOOKUP(LEFT(O1068, FIND("-", O1068)-1), Index!$F$8:$G$13, 2, FALSE), "Not Found")</f>
        <v>Not Found</v>
      </c>
      <c r="Q1068" t="str">
        <f>IFERROR(VLOOKUP(O1068, Index!$C$8:$D$58, 2, FALSE), "Not Found")</f>
        <v>Not Found</v>
      </c>
    </row>
    <row r="1069" spans="1:17" x14ac:dyDescent="0.3">
      <c r="A1069" t="str">
        <f>LEFT(Articles_collection_modified!A1069, FIND(",", Articles_collection_modified!A1069) - 1)</f>
        <v>Lyten acquires facilities from Northvolt subsidiary Cuberg - electrive.com</v>
      </c>
      <c r="B1069" t="str">
        <f>MID(Articles_collection_modified!A1069, FIND(",", Articles_collection_modified!A1069) + 1, FIND(",", Articles_collection_modified!A1069, FIND(",", Articles_collection_modified!A1069) + 1) - FIND(",", Articles_collection_modified!A1069) - 1)</f>
        <v>https://www.electrive.com/2024/11/14/lyten-acquires-facilities-from-northvolt-subsidiary-cuberg/</v>
      </c>
      <c r="C1069" t="str">
        <f>IF(ISNUMBER(FIND(", vol",Articles_collection_modified!A1069)), MID(Articles_collection_modified!A1069, FIND(", vol", Articles_collection_modified!A1069) + 5, FIND(",", Articles_collection_modified!A1069, FIND(", vol", Articles_collection_modified!A1069) + 5) - FIND(", vol", Articles_collection_modified!A1069) - 5), MID(Articles_collection_modified!A1069, FIND(",vol", Articles_collection_modified!A1069) + 4, FIND(",", Articles_collection_modified!A1069, FIND(",vol", Articles_collection_modified!A1069) + 4) - FIND(",vol",Articles_collection_modified!A1069) - 4))</f>
        <v>5</v>
      </c>
      <c r="D1069" t="str">
        <f>IF(ISNUMBER(FIND(", 20", Articles_collection_modified!A1069)), MID(Articles_collection_modified!A1069, FIND(", 20", Articles_collection_modified!A1069) + 2, FIND(",", Articles_collection_modified!A1069, FIND(", 20", Articles_collection_modified!A1069) + 2) - FIND(", 20", Articles_collection_modified!A1069) - 2), MID(Articles_collection_modified!A1069, FIND(",20", Articles_collection_modified!A1069) + 1, FIND(",", Articles_collection_modified!A1069, FIND(",20", Articles_collection_modified!A1069) + 1) - FIND(",20", Articles_collection_modified!A1069) - 1))</f>
        <v>2024-w46</v>
      </c>
      <c r="E1069" t="str">
        <f t="shared" si="34"/>
        <v>2024</v>
      </c>
      <c r="F1069" t="str">
        <f t="shared" si="35"/>
        <v>46</v>
      </c>
      <c r="G1069" t="str" cm="1">
        <f t="array" ref="G1069">_xlfn.TEXTJOIN(", ", TRUE, IF(ISNUMBER(SEARCH(Index!$A$8:$A$22, Articles_collection_modified!A1069)), Index!$A$8:$A$22, ""))</f>
        <v>Battery</v>
      </c>
      <c r="H1069" t="str" cm="1">
        <f t="array" ref="H1069">IFERROR(INDEX(Index!$A$8:$A$22, MATCH(TRUE, ISNUMBER(SEARCH(Index!$A$8:$A$22, Articles_collection_modified!A1069)), 0)), "")</f>
        <v>Battery</v>
      </c>
      <c r="I1069" t="str" cm="1">
        <f t="array" ref="I1069">IFERROR(INDEX(Index!$A$3:$A$5, MATCH(TRUE, ISNUMBER(SEARCH(Index!$A$3:$A$5, Articles_collection_modified!A1069)), 0)), "")</f>
        <v>SEEP</v>
      </c>
      <c r="J1069" t="str" cm="1">
        <f t="array" ref="J1069">IFERROR(INDEX(Index!$A$25:$A$69, MATCH(TRUE, ISNUMBER(SEARCH(Index!$A$25:$A$69, Articles_collection_modified!A1069)), 0)), "")</f>
        <v>m&amp;a</v>
      </c>
      <c r="K1069" t="str" cm="1">
        <f t="array" ref="K1069">IFERROR(INDEX(Index!$C$3:$C$5, MATCH(TRUE, ISNUMBER(SEARCH(Index!$C$3:$C$5, Articles_collection_modified!A1069)), 0)), "")</f>
        <v>H1</v>
      </c>
      <c r="L1069" t="str" cm="1">
        <f t="array" ref="L1069">_xlfn.TEXTJOIN(", ", TRUE, IF(ISNUMBER(SEARCH(Index!$C$8:$C$58, Articles_collection_modified!A1069)), Index!$C$8:$C$58, ""))</f>
        <v>ES-2</v>
      </c>
      <c r="M1069" t="str" cm="1">
        <f t="array" ref="M1069">_xlfn.TEXTJOIN(", ", TRUE, IFERROR(VLOOKUP(_xlfn.TEXTSPLIT(L1069, ", "), Index!$C$8:$D$58, 2, FALSE), ""))</f>
        <v>Enhanced Emission Policy</v>
      </c>
      <c r="N1069" t="str" cm="1">
        <f t="array" ref="N1069">_xlfn.TEXTJOIN(", ", TRUE, _xlfn.UNIQUE(_xlfn.FILTERXML("&lt;t&gt;&lt;s&gt;" &amp; SUBSTITUTE(_xlfn.TEXTJOIN(", ", TRUE, _xlfn.UNIQUE(_xlfn._xlws.FILTER(IFERROR(VLOOKUP(LEFT(_xlfn.TEXTSPLIT(L1069, ", "), FIND("-", _xlfn.TEXTSPLIT(L1069, ", ")) - 1), Index!$F$8:$G$13, 2, FALSE), ""), IFERROR(VLOOKUP(LEFT(_xlfn.TEXTSPLIT(L1069, ", "), FIND("-", _xlfn.TEXTSPLIT(L1069, ", ")) - 1), Index!$F$8:$G$13, 2, FALSE), "") &lt;&gt; ""))), ", ", "&lt;/s&gt;&lt;s&gt;") &amp; "&lt;/s&gt;&lt;/t&gt;", "//s[normalize-space()]")))</f>
        <v>Ecological Sustainability</v>
      </c>
      <c r="O1069" t="str" cm="1">
        <f t="array" ref="O1069">IFERROR(INDEX(Index!$C$8:$C$58, MATCH(TRUE, ISNUMBER(SEARCH(Index!$C$8:$C$58, Articles_collection_modified!A1069)), 0)), "")</f>
        <v>ES-2</v>
      </c>
      <c r="P1069" t="str">
        <f>IFERROR(VLOOKUP(LEFT(O1069, FIND("-", O1069)-1), Index!$F$8:$G$13, 2, FALSE), "Not Found")</f>
        <v>Ecological Sustainability</v>
      </c>
      <c r="Q1069" t="str">
        <f>IFERROR(VLOOKUP(O1069, Index!$C$8:$D$58, 2, FALSE), "Not Found")</f>
        <v>Enhanced Emission Policy</v>
      </c>
    </row>
    <row r="1070" spans="1:17" x14ac:dyDescent="0.3">
      <c r="A1070" t="str">
        <f>LEFT(Articles_collection_modified!A1070, FIND(",", Articles_collection_modified!A1070) - 1)</f>
        <v>EACON delivering AHS project at Zijin copper-gold mine utilising battery trucks - International Mining</v>
      </c>
      <c r="B1070" t="str">
        <f>MID(Articles_collection_modified!A1070, FIND(",", Articles_collection_modified!A1070) + 1, FIND(",", Articles_collection_modified!A1070, FIND(",", Articles_collection_modified!A1070) + 1) - FIND(",", Articles_collection_modified!A1070) - 1)</f>
        <v>https://im-mining.com/2024/11/14/eacon-delivering-ahs-project-at-zijin-copper-gold-mine-utilising-battery-trucks/</v>
      </c>
      <c r="C1070" t="str">
        <f>IF(ISNUMBER(FIND(", vol",Articles_collection_modified!A1070)), MID(Articles_collection_modified!A1070, FIND(", vol", Articles_collection_modified!A1070) + 5, FIND(",", Articles_collection_modified!A1070, FIND(", vol", Articles_collection_modified!A1070) + 5) - FIND(", vol", Articles_collection_modified!A1070) - 5), MID(Articles_collection_modified!A1070, FIND(",vol", Articles_collection_modified!A1070) + 4, FIND(",", Articles_collection_modified!A1070, FIND(",vol", Articles_collection_modified!A1070) + 4) - FIND(",vol",Articles_collection_modified!A1070) - 4))</f>
        <v>5</v>
      </c>
      <c r="D1070" t="str">
        <f>IF(ISNUMBER(FIND(", 20", Articles_collection_modified!A1070)), MID(Articles_collection_modified!A1070, FIND(", 20", Articles_collection_modified!A1070) + 2, FIND(",", Articles_collection_modified!A1070, FIND(", 20", Articles_collection_modified!A1070) + 2) - FIND(", 20", Articles_collection_modified!A1070) - 2), MID(Articles_collection_modified!A1070, FIND(",20", Articles_collection_modified!A1070) + 1, FIND(",", Articles_collection_modified!A1070, FIND(",20", Articles_collection_modified!A1070) + 1) - FIND(",20", Articles_collection_modified!A1070) - 1))</f>
        <v>2024-w46</v>
      </c>
      <c r="E1070" t="str">
        <f t="shared" si="34"/>
        <v>2024</v>
      </c>
      <c r="F1070" t="str">
        <f t="shared" si="35"/>
        <v>46</v>
      </c>
      <c r="G1070" t="str" cm="1">
        <f t="array" ref="G1070">_xlfn.TEXTJOIN(", ", TRUE, IF(ISNUMBER(SEARCH(Index!$A$8:$A$22, Articles_collection_modified!A1070)), Index!$A$8:$A$22, ""))</f>
        <v>Battery, Mobile</v>
      </c>
      <c r="H1070" t="str" cm="1">
        <f t="array" ref="H1070">IFERROR(INDEX(Index!$A$8:$A$22, MATCH(TRUE, ISNUMBER(SEARCH(Index!$A$8:$A$22, Articles_collection_modified!A1070)), 0)), "")</f>
        <v>Battery</v>
      </c>
      <c r="I1070" t="str" cm="1">
        <f t="array" ref="I1070">IFERROR(INDEX(Index!$A$3:$A$5, MATCH(TRUE, ISNUMBER(SEARCH(Index!$A$3:$A$5, Articles_collection_modified!A1070)), 0)), "")</f>
        <v>SEEP</v>
      </c>
      <c r="J1070" t="str" cm="1">
        <f t="array" ref="J1070">IFERROR(INDEX(Index!$A$25:$A$69, MATCH(TRUE, ISNUMBER(SEARCH(Index!$A$25:$A$69, Articles_collection_modified!A1070)), 0)), "")</f>
        <v>market development</v>
      </c>
      <c r="K1070" t="str" cm="1">
        <f t="array" ref="K1070">IFERROR(INDEX(Index!$C$3:$C$5, MATCH(TRUE, ISNUMBER(SEARCH(Index!$C$3:$C$5, Articles_collection_modified!A1070)), 0)), "")</f>
        <v>H2</v>
      </c>
      <c r="L1070" t="str" cm="1">
        <f t="array" ref="L1070">_xlfn.TEXTJOIN(", ", TRUE, IF(ISNUMBER(SEARCH(Index!$C$8:$C$58, Articles_collection_modified!A1070)), Index!$C$8:$C$58, ""))</f>
        <v>ES-2, IPr-4</v>
      </c>
      <c r="M1070" t="str" cm="1">
        <f t="array" ref="M1070">_xlfn.TEXTJOIN(", ", TRUE, IFERROR(VLOOKUP(_xlfn.TEXTSPLIT(L1070, ", "), Index!$C$8:$D$58, 2, FALSE), ""))</f>
        <v>Enhanced Emission Policy, Autonomus Intralofistic</v>
      </c>
      <c r="N1070" t="str" cm="1">
        <f t="array" ref="N1070">_xlfn.TEXTJOIN(", ", TRUE, _xlfn.UNIQUE(_xlfn.FILTERXML("&lt;t&gt;&lt;s&gt;" &amp; SUBSTITUTE(_xlfn.TEXTJOIN(", ", TRUE, _xlfn.UNIQUE(_xlfn._xlws.FILTER(IFERROR(VLOOKUP(LEFT(_xlfn.TEXTSPLIT(L1070, ", "), FIND("-", _xlfn.TEXTSPLIT(L1070, ", ")) - 1), Index!$F$8:$G$13, 2, FALSE), ""), IFERROR(VLOOKUP(LEFT(_xlfn.TEXTSPLIT(L1070, ", "), FIND("-", _xlfn.TEXTSPLIT(L1070, ", ")) - 1), Index!$F$8:$G$13, 2, FALSE), "") &lt;&gt; ""))), ", ", "&lt;/s&gt;&lt;s&gt;") &amp; "&lt;/s&gt;&lt;/t&gt;", "//s[normalize-space()]")))</f>
        <v>Ecological Sustainability, Intelligent Production</v>
      </c>
      <c r="O1070" t="str" cm="1">
        <f t="array" ref="O1070">IFERROR(INDEX(Index!$C$8:$C$58, MATCH(TRUE, ISNUMBER(SEARCH(Index!$C$8:$C$58, Articles_collection_modified!A1070)), 0)), "")</f>
        <v>ES-2</v>
      </c>
      <c r="P1070" t="str">
        <f>IFERROR(VLOOKUP(LEFT(O1070, FIND("-", O1070)-1), Index!$F$8:$G$13, 2, FALSE), "Not Found")</f>
        <v>Ecological Sustainability</v>
      </c>
      <c r="Q1070" t="str">
        <f>IFERROR(VLOOKUP(O1070, Index!$C$8:$D$58, 2, FALSE), "Not Found")</f>
        <v>Enhanced Emission Policy</v>
      </c>
    </row>
    <row r="1071" spans="1:17" x14ac:dyDescent="0.3">
      <c r="A1071" t="str">
        <f>LEFT(Articles_collection_modified!A1071, FIND(",", Articles_collection_modified!A1071) - 1)</f>
        <v>Breaking ground on EV battery component plant - On-Site Magazine</v>
      </c>
      <c r="B1071" t="str">
        <f>MID(Articles_collection_modified!A1071, FIND(",", Articles_collection_modified!A1071) + 1, FIND(",", Articles_collection_modified!A1071, FIND(",", Articles_collection_modified!A1071) + 1) - FIND(",", Articles_collection_modified!A1071) - 1)</f>
        <v>https://www.on-sitemag.com/construction/breaking-ground-on-ev-battery-component-plant/1003983759/</v>
      </c>
      <c r="C1071" t="str">
        <f>IF(ISNUMBER(FIND(", vol",Articles_collection_modified!A1071)), MID(Articles_collection_modified!A1071, FIND(", vol", Articles_collection_modified!A1071) + 5, FIND(",", Articles_collection_modified!A1071, FIND(", vol", Articles_collection_modified!A1071) + 5) - FIND(", vol", Articles_collection_modified!A1071) - 5), MID(Articles_collection_modified!A1071, FIND(",vol", Articles_collection_modified!A1071) + 4, FIND(",", Articles_collection_modified!A1071, FIND(",vol", Articles_collection_modified!A1071) + 4) - FIND(",vol",Articles_collection_modified!A1071) - 4))</f>
        <v>5</v>
      </c>
      <c r="D1071" t="str">
        <f>IF(ISNUMBER(FIND(", 20", Articles_collection_modified!A1071)), MID(Articles_collection_modified!A1071, FIND(", 20", Articles_collection_modified!A1071) + 2, FIND(",", Articles_collection_modified!A1071, FIND(", 20", Articles_collection_modified!A1071) + 2) - FIND(", 20", Articles_collection_modified!A1071) - 2), MID(Articles_collection_modified!A1071, FIND(",20", Articles_collection_modified!A1071) + 1, FIND(",", Articles_collection_modified!A1071, FIND(",20", Articles_collection_modified!A1071) + 1) - FIND(",20", Articles_collection_modified!A1071) - 1))</f>
        <v>2024-w46</v>
      </c>
      <c r="E1071" t="str">
        <f t="shared" si="34"/>
        <v>2024</v>
      </c>
      <c r="F1071" t="str">
        <f t="shared" si="35"/>
        <v>46</v>
      </c>
      <c r="G1071" t="str" cm="1">
        <f t="array" ref="G1071">_xlfn.TEXTJOIN(", ", TRUE, IF(ISNUMBER(SEARCH(Index!$A$8:$A$22, Articles_collection_modified!A1071)), Index!$A$8:$A$22, ""))</f>
        <v>Battery</v>
      </c>
      <c r="H1071" t="str" cm="1">
        <f t="array" ref="H1071">IFERROR(INDEX(Index!$A$8:$A$22, MATCH(TRUE, ISNUMBER(SEARCH(Index!$A$8:$A$22, Articles_collection_modified!A1071)), 0)), "")</f>
        <v>Battery</v>
      </c>
      <c r="I1071" t="str" cm="1">
        <f t="array" ref="I1071">IFERROR(INDEX(Index!$A$3:$A$5, MATCH(TRUE, ISNUMBER(SEARCH(Index!$A$3:$A$5, Articles_collection_modified!A1071)), 0)), "")</f>
        <v>SEEP</v>
      </c>
      <c r="J1071" t="str" cm="1">
        <f t="array" ref="J1071">IFERROR(INDEX(Index!$A$25:$A$69, MATCH(TRUE, ISNUMBER(SEARCH(Index!$A$25:$A$69, Articles_collection_modified!A1071)), 0)), "")</f>
        <v>investment</v>
      </c>
      <c r="K1071" t="str" cm="1">
        <f t="array" ref="K1071">IFERROR(INDEX(Index!$C$3:$C$5, MATCH(TRUE, ISNUMBER(SEARCH(Index!$C$3:$C$5, Articles_collection_modified!A1071)), 0)), "")</f>
        <v>H2</v>
      </c>
      <c r="L1071" t="str" cm="1">
        <f t="array" ref="L1071">_xlfn.TEXTJOIN(", ", TRUE, IF(ISNUMBER(SEARCH(Index!$C$8:$C$58, Articles_collection_modified!A1071)), Index!$C$8:$C$58, ""))</f>
        <v>ES-2</v>
      </c>
      <c r="M1071" t="str" cm="1">
        <f t="array" ref="M1071">_xlfn.TEXTJOIN(", ", TRUE, IFERROR(VLOOKUP(_xlfn.TEXTSPLIT(L1071, ", "), Index!$C$8:$D$58, 2, FALSE), ""))</f>
        <v>Enhanced Emission Policy</v>
      </c>
      <c r="N1071" t="str" cm="1">
        <f t="array" ref="N1071">_xlfn.TEXTJOIN(", ", TRUE, _xlfn.UNIQUE(_xlfn.FILTERXML("&lt;t&gt;&lt;s&gt;" &amp; SUBSTITUTE(_xlfn.TEXTJOIN(", ", TRUE, _xlfn.UNIQUE(_xlfn._xlws.FILTER(IFERROR(VLOOKUP(LEFT(_xlfn.TEXTSPLIT(L1071, ", "), FIND("-", _xlfn.TEXTSPLIT(L1071, ", ")) - 1), Index!$F$8:$G$13, 2, FALSE), ""), IFERROR(VLOOKUP(LEFT(_xlfn.TEXTSPLIT(L1071, ", "), FIND("-", _xlfn.TEXTSPLIT(L1071, ", ")) - 1), Index!$F$8:$G$13, 2, FALSE), "") &lt;&gt; ""))), ", ", "&lt;/s&gt;&lt;s&gt;") &amp; "&lt;/s&gt;&lt;/t&gt;", "//s[normalize-space()]")))</f>
        <v>Ecological Sustainability</v>
      </c>
      <c r="O1071" t="str" cm="1">
        <f t="array" ref="O1071">IFERROR(INDEX(Index!$C$8:$C$58, MATCH(TRUE, ISNUMBER(SEARCH(Index!$C$8:$C$58, Articles_collection_modified!A1071)), 0)), "")</f>
        <v>ES-2</v>
      </c>
      <c r="P1071" t="str">
        <f>IFERROR(VLOOKUP(LEFT(O1071, FIND("-", O1071)-1), Index!$F$8:$G$13, 2, FALSE), "Not Found")</f>
        <v>Ecological Sustainability</v>
      </c>
      <c r="Q1071" t="str">
        <f>IFERROR(VLOOKUP(O1071, Index!$C$8:$D$58, 2, FALSE), "Not Found")</f>
        <v>Enhanced Emission Policy</v>
      </c>
    </row>
    <row r="1072" spans="1:17" x14ac:dyDescent="0.3">
      <c r="A1072" t="str">
        <f>LEFT(Articles_collection_modified!A1072, FIND(",", Articles_collection_modified!A1072) - 1)</f>
        <v>Exclusive: Ecolectro stuffs hydrogen production into shipping containers to cut costs | TechCrunch</v>
      </c>
      <c r="B1072" t="str">
        <f>MID(Articles_collection_modified!A1072, FIND(",", Articles_collection_modified!A1072) + 1, FIND(",", Articles_collection_modified!A1072, FIND(",", Articles_collection_modified!A1072) + 1) - FIND(",", Articles_collection_modified!A1072) - 1)</f>
        <v>https://techcrunch.com/2024/11/14/ecolectro-stuffs-hydrogen-production-into-shipping-containers-to-cut-costs/</v>
      </c>
      <c r="C1072" t="str">
        <f>IF(ISNUMBER(FIND(", vol",Articles_collection_modified!A1072)), MID(Articles_collection_modified!A1072, FIND(", vol", Articles_collection_modified!A1072) + 5, FIND(",", Articles_collection_modified!A1072, FIND(", vol", Articles_collection_modified!A1072) + 5) - FIND(", vol", Articles_collection_modified!A1072) - 5), MID(Articles_collection_modified!A1072, FIND(",vol", Articles_collection_modified!A1072) + 4, FIND(",", Articles_collection_modified!A1072, FIND(",vol", Articles_collection_modified!A1072) + 4) - FIND(",vol",Articles_collection_modified!A1072) - 4))</f>
        <v>5</v>
      </c>
      <c r="D1072" t="str">
        <f>IF(ISNUMBER(FIND(", 20", Articles_collection_modified!A1072)), MID(Articles_collection_modified!A1072, FIND(", 20", Articles_collection_modified!A1072) + 2, FIND(",", Articles_collection_modified!A1072, FIND(", 20", Articles_collection_modified!A1072) + 2) - FIND(", 20", Articles_collection_modified!A1072) - 2), MID(Articles_collection_modified!A1072, FIND(",20", Articles_collection_modified!A1072) + 1, FIND(",", Articles_collection_modified!A1072, FIND(",20", Articles_collection_modified!A1072) + 1) - FIND(",20", Articles_collection_modified!A1072) - 1))</f>
        <v>2024-w46</v>
      </c>
      <c r="E1072" t="str">
        <f t="shared" si="34"/>
        <v>2024</v>
      </c>
      <c r="F1072" t="str">
        <f t="shared" si="35"/>
        <v>46</v>
      </c>
      <c r="G1072" t="str" cm="1">
        <f t="array" ref="G1072">_xlfn.TEXTJOIN(", ", TRUE, IF(ISNUMBER(SEARCH(Index!$A$8:$A$22, Articles_collection_modified!A1072)), Index!$A$8:$A$22, ""))</f>
        <v>Sustainability</v>
      </c>
      <c r="H1072" t="str" cm="1">
        <f t="array" ref="H1072">IFERROR(INDEX(Index!$A$8:$A$22, MATCH(TRUE, ISNUMBER(SEARCH(Index!$A$8:$A$22, Articles_collection_modified!A1072)), 0)), "")</f>
        <v>Sustainability</v>
      </c>
      <c r="I1072" t="str" cm="1">
        <f t="array" ref="I1072">IFERROR(INDEX(Index!$A$3:$A$5, MATCH(TRUE, ISNUMBER(SEARCH(Index!$A$3:$A$5, Articles_collection_modified!A1072)), 0)), "")</f>
        <v>Technology</v>
      </c>
      <c r="J1072" t="str" cm="1">
        <f t="array" ref="J1072">IFERROR(INDEX(Index!$A$25:$A$69, MATCH(TRUE, ISNUMBER(SEARCH(Index!$A$25:$A$69, Articles_collection_modified!A1072)), 0)), "")</f>
        <v>Energy Generation</v>
      </c>
      <c r="K1072" t="str" cm="1">
        <f t="array" ref="K1072">IFERROR(INDEX(Index!$C$3:$C$5, MATCH(TRUE, ISNUMBER(SEARCH(Index!$C$3:$C$5, Articles_collection_modified!A1072)), 0)), "")</f>
        <v>H3</v>
      </c>
      <c r="L1072" t="str" cm="1">
        <f t="array" ref="L1072">_xlfn.TEXTJOIN(", ", TRUE, IF(ISNUMBER(SEARCH(Index!$C$8:$C$58, Articles_collection_modified!A1072)), Index!$C$8:$C$58, ""))</f>
        <v>ES-3</v>
      </c>
      <c r="M1072" t="str" cm="1">
        <f t="array" ref="M1072">_xlfn.TEXTJOIN(", ", TRUE, IFERROR(VLOOKUP(_xlfn.TEXTSPLIT(L1072, ", "), Index!$C$8:$D$58, 2, FALSE), ""))</f>
        <v>Sustainable Energy System</v>
      </c>
      <c r="N1072" t="str" cm="1">
        <f t="array" ref="N1072">_xlfn.TEXTJOIN(", ", TRUE, _xlfn.UNIQUE(_xlfn.FILTERXML("&lt;t&gt;&lt;s&gt;" &amp; SUBSTITUTE(_xlfn.TEXTJOIN(", ", TRUE, _xlfn.UNIQUE(_xlfn._xlws.FILTER(IFERROR(VLOOKUP(LEFT(_xlfn.TEXTSPLIT(L1072, ", "), FIND("-", _xlfn.TEXTSPLIT(L1072, ", ")) - 1), Index!$F$8:$G$13, 2, FALSE), ""), IFERROR(VLOOKUP(LEFT(_xlfn.TEXTSPLIT(L1072, ", "), FIND("-", _xlfn.TEXTSPLIT(L1072, ", ")) - 1), Index!$F$8:$G$13, 2, FALSE), "") &lt;&gt; ""))), ", ", "&lt;/s&gt;&lt;s&gt;") &amp; "&lt;/s&gt;&lt;/t&gt;", "//s[normalize-space()]")))</f>
        <v>Ecological Sustainability</v>
      </c>
      <c r="O1072" t="str" cm="1">
        <f t="array" ref="O1072">IFERROR(INDEX(Index!$C$8:$C$58, MATCH(TRUE, ISNUMBER(SEARCH(Index!$C$8:$C$58, Articles_collection_modified!A1072)), 0)), "")</f>
        <v>ES-3</v>
      </c>
      <c r="P1072" t="str">
        <f>IFERROR(VLOOKUP(LEFT(O1072, FIND("-", O1072)-1), Index!$F$8:$G$13, 2, FALSE), "Not Found")</f>
        <v>Ecological Sustainability</v>
      </c>
      <c r="Q1072" t="str">
        <f>IFERROR(VLOOKUP(O1072, Index!$C$8:$D$58, 2, FALSE), "Not Found")</f>
        <v>Sustainable Energy System</v>
      </c>
    </row>
    <row r="1073" spans="1:17" x14ac:dyDescent="0.3">
      <c r="A1073" t="str">
        <f>LEFT(Articles_collection_modified!A1073, FIND(",", Articles_collection_modified!A1073) - 1)</f>
        <v>Research Focuses on Developing Versatile Robotic Hand</v>
      </c>
      <c r="B1073" t="str">
        <f>MID(Articles_collection_modified!A1073, FIND(",", Articles_collection_modified!A1073) + 1, FIND(",", Articles_collection_modified!A1073, FIND(",", Articles_collection_modified!A1073) + 1) - FIND(",", Articles_collection_modified!A1073) - 1)</f>
        <v>https://www.assemblymag.com/articles/98868-research-focuses-on-developing-versatile-robotic-hand?utm_medium=emailsend&amp;utm_source=PM-ASM-Assembly&amp;utm_content=BNPCD241112047_01&amp;oly_enc_id=4423B5594889B8I</v>
      </c>
      <c r="C1073" t="str">
        <f>IF(ISNUMBER(FIND(", vol",Articles_collection_modified!A1073)), MID(Articles_collection_modified!A1073, FIND(", vol", Articles_collection_modified!A1073) + 5, FIND(",", Articles_collection_modified!A1073, FIND(", vol", Articles_collection_modified!A1073) + 5) - FIND(", vol", Articles_collection_modified!A1073) - 5), MID(Articles_collection_modified!A1073, FIND(",vol", Articles_collection_modified!A1073) + 4, FIND(",", Articles_collection_modified!A1073, FIND(",vol", Articles_collection_modified!A1073) + 4) - FIND(",vol",Articles_collection_modified!A1073) - 4))</f>
        <v>5</v>
      </c>
      <c r="D1073" t="str">
        <f>IF(ISNUMBER(FIND(", 20", Articles_collection_modified!A1073)), MID(Articles_collection_modified!A1073, FIND(", 20", Articles_collection_modified!A1073) + 2, FIND(",", Articles_collection_modified!A1073, FIND(", 20", Articles_collection_modified!A1073) + 2) - FIND(", 20", Articles_collection_modified!A1073) - 2), MID(Articles_collection_modified!A1073, FIND(",20", Articles_collection_modified!A1073) + 1, FIND(",", Articles_collection_modified!A1073, FIND(",20", Articles_collection_modified!A1073) + 1) - FIND(",20", Articles_collection_modified!A1073) - 1))</f>
        <v>2024-w44</v>
      </c>
      <c r="E1073" t="str">
        <f t="shared" si="34"/>
        <v>2024</v>
      </c>
      <c r="F1073" t="str">
        <f t="shared" si="35"/>
        <v>44</v>
      </c>
      <c r="G1073" t="str" cm="1">
        <f t="array" ref="G1073">_xlfn.TEXTJOIN(", ", TRUE, IF(ISNUMBER(SEARCH(Index!$A$8:$A$22, Articles_collection_modified!A1073)), Index!$A$8:$A$22, ""))</f>
        <v>Robotics</v>
      </c>
      <c r="H1073" t="str" cm="1">
        <f t="array" ref="H1073">IFERROR(INDEX(Index!$A$8:$A$22, MATCH(TRUE, ISNUMBER(SEARCH(Index!$A$8:$A$22, Articles_collection_modified!A1073)), 0)), "")</f>
        <v>Robotics</v>
      </c>
      <c r="I1073" t="str" cm="1">
        <f t="array" ref="I1073">IFERROR(INDEX(Index!$A$3:$A$5, MATCH(TRUE, ISNUMBER(SEARCH(Index!$A$3:$A$5, Articles_collection_modified!A1073)), 0)), "")</f>
        <v>Technology</v>
      </c>
      <c r="J1073" t="str" cm="1">
        <f t="array" ref="J1073">IFERROR(INDEX(Index!$A$25:$A$69, MATCH(TRUE, ISNUMBER(SEARCH(Index!$A$25:$A$69, Articles_collection_modified!A1073)), 0)), "")</f>
        <v>Research</v>
      </c>
      <c r="K1073" t="str" cm="1">
        <f t="array" ref="K1073">IFERROR(INDEX(Index!$C$3:$C$5, MATCH(TRUE, ISNUMBER(SEARCH(Index!$C$3:$C$5, Articles_collection_modified!A1073)), 0)), "")</f>
        <v>H3</v>
      </c>
      <c r="L1073" t="str" cm="1">
        <f t="array" ref="L1073">_xlfn.TEXTJOIN(", ", TRUE, IF(ISNUMBER(SEARCH(Index!$C$8:$C$58, Articles_collection_modified!A1073)), Index!$C$8:$C$58, ""))</f>
        <v>IPr-2</v>
      </c>
      <c r="M1073" t="str" cm="1">
        <f t="array" ref="M1073">_xlfn.TEXTJOIN(", ", TRUE, IFERROR(VLOOKUP(_xlfn.TEXTSPLIT(L1073, ", "), Index!$C$8:$D$58, 2, FALSE), ""))</f>
        <v>Advanced Robotics</v>
      </c>
      <c r="N1073" t="str" cm="1">
        <f t="array" ref="N1073">_xlfn.TEXTJOIN(", ", TRUE, _xlfn.UNIQUE(_xlfn.FILTERXML("&lt;t&gt;&lt;s&gt;" &amp; SUBSTITUTE(_xlfn.TEXTJOIN(", ", TRUE, _xlfn.UNIQUE(_xlfn._xlws.FILTER(IFERROR(VLOOKUP(LEFT(_xlfn.TEXTSPLIT(L1073, ", "), FIND("-", _xlfn.TEXTSPLIT(L1073, ", ")) - 1), Index!$F$8:$G$13, 2, FALSE), ""), IFERROR(VLOOKUP(LEFT(_xlfn.TEXTSPLIT(L1073, ", "), FIND("-", _xlfn.TEXTSPLIT(L1073, ", ")) - 1), Index!$F$8:$G$13, 2, FALSE), "") &lt;&gt; ""))), ", ", "&lt;/s&gt;&lt;s&gt;") &amp; "&lt;/s&gt;&lt;/t&gt;", "//s[normalize-space()]")))</f>
        <v>Intelligent Production</v>
      </c>
      <c r="O1073" t="str" cm="1">
        <f t="array" ref="O1073">IFERROR(INDEX(Index!$C$8:$C$58, MATCH(TRUE, ISNUMBER(SEARCH(Index!$C$8:$C$58, Articles_collection_modified!A1073)), 0)), "")</f>
        <v>IPr-2</v>
      </c>
      <c r="P1073" t="str">
        <f>IFERROR(VLOOKUP(LEFT(O1073, FIND("-", O1073)-1), Index!$F$8:$G$13, 2, FALSE), "Not Found")</f>
        <v>Intelligent Production</v>
      </c>
      <c r="Q1073" t="str">
        <f>IFERROR(VLOOKUP(O1073, Index!$C$8:$D$58, 2, FALSE), "Not Found")</f>
        <v>Advanced Robotics</v>
      </c>
    </row>
    <row r="1074" spans="1:17" x14ac:dyDescent="0.3">
      <c r="A1074" t="str">
        <f>LEFT(Articles_collection_modified!A1074, FIND(",", Articles_collection_modified!A1074) - 1)</f>
        <v>An Oversupply of Used Equipment Offers Opportunities in a Tough Market</v>
      </c>
      <c r="B1074" t="str">
        <f>MID(Articles_collection_modified!A1074, FIND(",", Articles_collection_modified!A1074) + 1, FIND(",", Articles_collection_modified!A1074, FIND(",", Articles_collection_modified!A1074) + 1) - FIND(",", Articles_collection_modified!A1074) - 1)</f>
        <v>https://www.agriculture.com/an-oversupply-of-used-equipment-offers-opportunities-in-a-tough-market-8737643?hid=03e3d9199a4d3fce5ded25e4e5977b2904d442ec&amp;did=15346016-20241112&amp;utm_campaign=todays-news_newsletter&amp;utm_source=ag&amp;utm_medium=email&amp;utm_content=111224&amp;lctg=03e3d9199a4d3fce5ded25e4e5977b2904d442ec</v>
      </c>
      <c r="C1074" t="str">
        <f>IF(ISNUMBER(FIND(", vol",Articles_collection_modified!A1074)), MID(Articles_collection_modified!A1074, FIND(", vol", Articles_collection_modified!A1074) + 5, FIND(",", Articles_collection_modified!A1074, FIND(", vol", Articles_collection_modified!A1074) + 5) - FIND(", vol", Articles_collection_modified!A1074) - 5), MID(Articles_collection_modified!A1074, FIND(",vol", Articles_collection_modified!A1074) + 4, FIND(",", Articles_collection_modified!A1074, FIND(",vol", Articles_collection_modified!A1074) + 4) - FIND(",vol",Articles_collection_modified!A1074) - 4))</f>
        <v>5</v>
      </c>
      <c r="D1074" t="str">
        <f>IF(ISNUMBER(FIND(", 20", Articles_collection_modified!A1074)), MID(Articles_collection_modified!A1074, FIND(", 20", Articles_collection_modified!A1074) + 2, FIND(",", Articles_collection_modified!A1074, FIND(", 20", Articles_collection_modified!A1074) + 2) - FIND(", 20", Articles_collection_modified!A1074) - 2), MID(Articles_collection_modified!A1074, FIND(",20", Articles_collection_modified!A1074) + 1, FIND(",", Articles_collection_modified!A1074, FIND(",20", Articles_collection_modified!A1074) + 1) - FIND(",20", Articles_collection_modified!A1074) - 1))</f>
        <v>2024-w46</v>
      </c>
      <c r="E1074" t="str">
        <f t="shared" si="34"/>
        <v>2024</v>
      </c>
      <c r="F1074" t="str">
        <f t="shared" si="35"/>
        <v>46</v>
      </c>
      <c r="G1074" t="str" cm="1">
        <f t="array" ref="G1074">_xlfn.TEXTJOIN(", ", TRUE, IF(ISNUMBER(SEARCH(Index!$A$8:$A$22, Articles_collection_modified!A1074)), Index!$A$8:$A$22, ""))</f>
        <v>Mobile</v>
      </c>
      <c r="H1074" t="str" cm="1">
        <f t="array" ref="H1074">IFERROR(INDEX(Index!$A$8:$A$22, MATCH(TRUE, ISNUMBER(SEARCH(Index!$A$8:$A$22, Articles_collection_modified!A1074)), 0)), "")</f>
        <v>Mobile</v>
      </c>
      <c r="I1074" t="str" cm="1">
        <f t="array" ref="I1074">IFERROR(INDEX(Index!$A$3:$A$5, MATCH(TRUE, ISNUMBER(SEARCH(Index!$A$3:$A$5, Articles_collection_modified!A1074)), 0)), "")</f>
        <v>SEEP</v>
      </c>
      <c r="J1074" t="str" cm="1">
        <f t="array" ref="J1074">IFERROR(INDEX(Index!$A$25:$A$69, MATCH(TRUE, ISNUMBER(SEARCH(Index!$A$25:$A$69, Articles_collection_modified!A1074)), 0)), "")</f>
        <v>market development</v>
      </c>
      <c r="K1074" t="str" cm="1">
        <f t="array" ref="K1074">IFERROR(INDEX(Index!$C$3:$C$5, MATCH(TRUE, ISNUMBER(SEARCH(Index!$C$3:$C$5, Articles_collection_modified!A1074)), 0)), "")</f>
        <v>H3</v>
      </c>
      <c r="L1074" t="str" cm="1">
        <f t="array" ref="L1074">_xlfn.TEXTJOIN(", ", TRUE, IF(ISNUMBER(SEARCH(Index!$C$8:$C$58, Articles_collection_modified!A1074)), Index!$C$8:$C$58, ""))</f>
        <v>HA-3, NB-7</v>
      </c>
      <c r="M1074" t="str" cm="1">
        <f t="array" ref="M1074">_xlfn.TEXTJOIN(", ", TRUE, IFERROR(VLOOKUP(_xlfn.TEXTSPLIT(L1074, ", "), Index!$C$8:$D$58, 2, FALSE), ""))</f>
        <v>Smart Farming, Future Agriculture</v>
      </c>
      <c r="N1074" t="str" cm="1">
        <f t="array" ref="N1074">_xlfn.TEXTJOIN(", ", TRUE, _xlfn.UNIQUE(_xlfn.FILTERXML("&lt;t&gt;&lt;s&gt;" &amp; SUBSTITUTE(_xlfn.TEXTJOIN(", ", TRUE, _xlfn.UNIQUE(_xlfn._xlws.FILTER(IFERROR(VLOOKUP(LEFT(_xlfn.TEXTSPLIT(L1074, ", "), FIND("-", _xlfn.TEXTSPLIT(L1074, ", ")) - 1), Index!$F$8:$G$13, 2, FALSE), ""), IFERROR(VLOOKUP(LEFT(_xlfn.TEXTSPLIT(L1074, ", "), FIND("-", _xlfn.TEXTSPLIT(L1074, ", ")) - 1), Index!$F$8:$G$13, 2, FALSE), "") &lt;&gt; ""))), ", ", "&lt;/s&gt;&lt;s&gt;") &amp; "&lt;/s&gt;&lt;/t&gt;", "//s[normalize-space()]")))</f>
        <v>Hydraulic Applications Ecosystem, New Business</v>
      </c>
      <c r="O1074" t="str" cm="1">
        <f t="array" ref="O1074">IFERROR(INDEX(Index!$C$8:$C$58, MATCH(TRUE, ISNUMBER(SEARCH(Index!$C$8:$C$58, Articles_collection_modified!A1074)), 0)), "")</f>
        <v>HA-3</v>
      </c>
      <c r="P1074" t="str">
        <f>IFERROR(VLOOKUP(LEFT(O1074, FIND("-", O1074)-1), Index!$F$8:$G$13, 2, FALSE), "Not Found")</f>
        <v>Hydraulic Applications Ecosystem</v>
      </c>
      <c r="Q1074" t="str">
        <f>IFERROR(VLOOKUP(O1074, Index!$C$8:$D$58, 2, FALSE), "Not Found")</f>
        <v>Smart Farming</v>
      </c>
    </row>
    <row r="1075" spans="1:17" x14ac:dyDescent="0.3">
      <c r="A1075" t="str">
        <f>LEFT(Articles_collection_modified!A1075, FIND(",", Articles_collection_modified!A1075) - 1)</f>
        <v>SANY Redefines Heavy Lifting with the Worldâ€™s Largest All-Terrain Crane SAC40000T</v>
      </c>
      <c r="B1075" t="str">
        <f>MID(Articles_collection_modified!A1075, FIND(",", Articles_collection_modified!A1075) + 1, FIND(",", Articles_collection_modified!A1075, FIND(",", Articles_collection_modified!A1075) + 1) - FIND(",", Articles_collection_modified!A1075) - 1)</f>
        <v>https://www.sanyglobal.com/press_releases/4078/</v>
      </c>
      <c r="C1075" t="str">
        <f>IF(ISNUMBER(FIND(", vol",Articles_collection_modified!A1075)), MID(Articles_collection_modified!A1075, FIND(", vol", Articles_collection_modified!A1075) + 5, FIND(",", Articles_collection_modified!A1075, FIND(", vol", Articles_collection_modified!A1075) + 5) - FIND(", vol", Articles_collection_modified!A1075) - 5), MID(Articles_collection_modified!A1075, FIND(",vol", Articles_collection_modified!A1075) + 4, FIND(",", Articles_collection_modified!A1075, FIND(",vol", Articles_collection_modified!A1075) + 4) - FIND(",vol",Articles_collection_modified!A1075) - 4))</f>
        <v>5</v>
      </c>
      <c r="D1075" t="str">
        <f>IF(ISNUMBER(FIND(", 20", Articles_collection_modified!A1075)), MID(Articles_collection_modified!A1075, FIND(", 20", Articles_collection_modified!A1075) + 2, FIND(",", Articles_collection_modified!A1075, FIND(", 20", Articles_collection_modified!A1075) + 2) - FIND(", 20", Articles_collection_modified!A1075) - 2), MID(Articles_collection_modified!A1075, FIND(",20", Articles_collection_modified!A1075) + 1, FIND(",", Articles_collection_modified!A1075, FIND(",20", Articles_collection_modified!A1075) + 1) - FIND(",20", Articles_collection_modified!A1075) - 1))</f>
        <v>2024-w46</v>
      </c>
      <c r="E1075" t="str">
        <f t="shared" si="34"/>
        <v>2024</v>
      </c>
      <c r="F1075" t="str">
        <f t="shared" si="35"/>
        <v>46</v>
      </c>
      <c r="G1075" t="str" cm="1">
        <f t="array" ref="G1075">_xlfn.TEXTJOIN(", ", TRUE, IF(ISNUMBER(SEARCH(Index!$A$8:$A$22, Articles_collection_modified!A1075)), Index!$A$8:$A$22, ""))</f>
        <v>Crane, Mobile</v>
      </c>
      <c r="H1075" t="str" cm="1">
        <f t="array" ref="H1075">IFERROR(INDEX(Index!$A$8:$A$22, MATCH(TRUE, ISNUMBER(SEARCH(Index!$A$8:$A$22, Articles_collection_modified!A1075)), 0)), "")</f>
        <v>Crane</v>
      </c>
      <c r="I1075" t="str" cm="1">
        <f t="array" ref="I1075">IFERROR(INDEX(Index!$A$3:$A$5, MATCH(TRUE, ISNUMBER(SEARCH(Index!$A$3:$A$5, Articles_collection_modified!A1075)), 0)), "")</f>
        <v>product release</v>
      </c>
      <c r="J1075" t="str" cm="1">
        <f t="array" ref="J1075">IFERROR(INDEX(Index!$A$25:$A$69, MATCH(TRUE, ISNUMBER(SEARCH(Index!$A$25:$A$69, Articles_collection_modified!A1075)), 0)), "")</f>
        <v>System</v>
      </c>
      <c r="K1075" t="str" cm="1">
        <f t="array" ref="K1075">IFERROR(INDEX(Index!$C$3:$C$5, MATCH(TRUE, ISNUMBER(SEARCH(Index!$C$3:$C$5, Articles_collection_modified!A1075)), 0)), "")</f>
        <v>H1</v>
      </c>
      <c r="L1075" t="str" cm="1">
        <f t="array" ref="L1075">_xlfn.TEXTJOIN(", ", TRUE, IF(ISNUMBER(SEARCH(Index!$C$8:$C$58, Articles_collection_modified!A1075)), Index!$C$8:$C$58, ""))</f>
        <v>HA-1</v>
      </c>
      <c r="M1075" t="str" cm="1">
        <f t="array" ref="M1075">_xlfn.TEXTJOIN(", ", TRUE, IFERROR(VLOOKUP(_xlfn.TEXTSPLIT(L1075, ", "), Index!$C$8:$D$58, 2, FALSE), ""))</f>
        <v>Green &amp; Connected Construction site</v>
      </c>
      <c r="N1075" t="str" cm="1">
        <f t="array" ref="N1075">_xlfn.TEXTJOIN(", ", TRUE, _xlfn.UNIQUE(_xlfn.FILTERXML("&lt;t&gt;&lt;s&gt;" &amp; SUBSTITUTE(_xlfn.TEXTJOIN(", ", TRUE, _xlfn.UNIQUE(_xlfn._xlws.FILTER(IFERROR(VLOOKUP(LEFT(_xlfn.TEXTSPLIT(L1075, ", "), FIND("-", _xlfn.TEXTSPLIT(L1075, ", ")) - 1), Index!$F$8:$G$13, 2, FALSE), ""), IFERROR(VLOOKUP(LEFT(_xlfn.TEXTSPLIT(L1075, ", "), FIND("-", _xlfn.TEXTSPLIT(L1075, ", ")) - 1), Index!$F$8:$G$13, 2, FALSE), "") &lt;&gt; ""))), ", ", "&lt;/s&gt;&lt;s&gt;") &amp; "&lt;/s&gt;&lt;/t&gt;", "//s[normalize-space()]")))</f>
        <v>Hydraulic Applications Ecosystem</v>
      </c>
      <c r="O1075" t="str" cm="1">
        <f t="array" ref="O1075">IFERROR(INDEX(Index!$C$8:$C$58, MATCH(TRUE, ISNUMBER(SEARCH(Index!$C$8:$C$58, Articles_collection_modified!A1075)), 0)), "")</f>
        <v>HA-1</v>
      </c>
      <c r="P1075" t="str">
        <f>IFERROR(VLOOKUP(LEFT(O1075, FIND("-", O1075)-1), Index!$F$8:$G$13, 2, FALSE), "Not Found")</f>
        <v>Hydraulic Applications Ecosystem</v>
      </c>
      <c r="Q1075" t="str">
        <f>IFERROR(VLOOKUP(O1075, Index!$C$8:$D$58, 2, FALSE), "Not Found")</f>
        <v>Green &amp; Connected Construction site</v>
      </c>
    </row>
    <row r="1076" spans="1:17" x14ac:dyDescent="0.3">
      <c r="A1076" t="str">
        <f>LEFT(Articles_collection_modified!A1076, FIND(",", Articles_collection_modified!A1076) - 1)</f>
        <v>MAN Engines introduces a new innovative energy storage solution - electrive.com</v>
      </c>
      <c r="B1076" t="str">
        <f>MID(Articles_collection_modified!A1076, FIND(",", Articles_collection_modified!A1076) + 1, FIND(",", Articles_collection_modified!A1076, FIND(",", Articles_collection_modified!A1076) + 1) - FIND(",", Articles_collection_modified!A1076) - 1)</f>
        <v>https://www.electrive.com/2024/11/12/man-engines-introduces-a-new-innovative-energy-storage-solution/</v>
      </c>
      <c r="C1076" t="str">
        <f>IF(ISNUMBER(FIND(", vol",Articles_collection_modified!A1076)), MID(Articles_collection_modified!A1076, FIND(", vol", Articles_collection_modified!A1076) + 5, FIND(",", Articles_collection_modified!A1076, FIND(", vol", Articles_collection_modified!A1076) + 5) - FIND(", vol", Articles_collection_modified!A1076) - 5), MID(Articles_collection_modified!A1076, FIND(",vol", Articles_collection_modified!A1076) + 4, FIND(",", Articles_collection_modified!A1076, FIND(",vol", Articles_collection_modified!A1076) + 4) - FIND(",vol",Articles_collection_modified!A1076) - 4))</f>
        <v>5</v>
      </c>
      <c r="D1076" t="str">
        <f>IF(ISNUMBER(FIND(", 20", Articles_collection_modified!A1076)), MID(Articles_collection_modified!A1076, FIND(", 20", Articles_collection_modified!A1076) + 2, FIND(",", Articles_collection_modified!A1076, FIND(", 20", Articles_collection_modified!A1076) + 2) - FIND(", 20", Articles_collection_modified!A1076) - 2), MID(Articles_collection_modified!A1076, FIND(",20", Articles_collection_modified!A1076) + 1, FIND(",", Articles_collection_modified!A1076, FIND(",20", Articles_collection_modified!A1076) + 1) - FIND(",20", Articles_collection_modified!A1076) - 1))</f>
        <v>2024-w46</v>
      </c>
      <c r="E1076" t="str">
        <f t="shared" si="34"/>
        <v>2024</v>
      </c>
      <c r="F1076" t="str">
        <f t="shared" si="35"/>
        <v>46</v>
      </c>
      <c r="G1076" t="str" cm="1">
        <f t="array" ref="G1076">_xlfn.TEXTJOIN(", ", TRUE, IF(ISNUMBER(SEARCH(Index!$A$8:$A$22, Articles_collection_modified!A1076)), Index!$A$8:$A$22, ""))</f>
        <v>Battery, Electrification</v>
      </c>
      <c r="H1076" t="str" cm="1">
        <f t="array" ref="H1076">IFERROR(INDEX(Index!$A$8:$A$22, MATCH(TRUE, ISNUMBER(SEARCH(Index!$A$8:$A$22, Articles_collection_modified!A1076)), 0)), "")</f>
        <v>Battery</v>
      </c>
      <c r="I1076" t="str" cm="1">
        <f t="array" ref="I1076">IFERROR(INDEX(Index!$A$3:$A$5, MATCH(TRUE, ISNUMBER(SEARCH(Index!$A$3:$A$5, Articles_collection_modified!A1076)), 0)), "")</f>
        <v>product release</v>
      </c>
      <c r="J1076" t="str" cm="1">
        <f t="array" ref="J1076">IFERROR(INDEX(Index!$A$25:$A$69, MATCH(TRUE, ISNUMBER(SEARCH(Index!$A$25:$A$69, Articles_collection_modified!A1076)), 0)), "")</f>
        <v>System</v>
      </c>
      <c r="K1076" t="str" cm="1">
        <f t="array" ref="K1076">IFERROR(INDEX(Index!$C$3:$C$5, MATCH(TRUE, ISNUMBER(SEARCH(Index!$C$3:$C$5, Articles_collection_modified!A1076)), 0)), "")</f>
        <v>H1</v>
      </c>
      <c r="L1076" t="str" cm="1">
        <f t="array" ref="L1076">_xlfn.TEXTJOIN(", ", TRUE, IF(ISNUMBER(SEARCH(Index!$C$8:$C$58, Articles_collection_modified!A1076)), Index!$C$8:$C$58, ""))</f>
        <v>ES-2, ES-4</v>
      </c>
      <c r="M1076" t="str" cm="1">
        <f t="array" ref="M1076">_xlfn.TEXTJOIN(", ", TRUE, IFERROR(VLOOKUP(_xlfn.TEXTSPLIT(L1076, ", "), Index!$C$8:$D$58, 2, FALSE), ""))</f>
        <v>Enhanced Emission Policy, Circular Economy</v>
      </c>
      <c r="N1076" t="str" cm="1">
        <f t="array" ref="N1076">_xlfn.TEXTJOIN(", ", TRUE, _xlfn.UNIQUE(_xlfn.FILTERXML("&lt;t&gt;&lt;s&gt;" &amp; SUBSTITUTE(_xlfn.TEXTJOIN(", ", TRUE, _xlfn.UNIQUE(_xlfn._xlws.FILTER(IFERROR(VLOOKUP(LEFT(_xlfn.TEXTSPLIT(L1076, ", "), FIND("-", _xlfn.TEXTSPLIT(L1076, ", ")) - 1), Index!$F$8:$G$13, 2, FALSE), ""), IFERROR(VLOOKUP(LEFT(_xlfn.TEXTSPLIT(L1076, ", "), FIND("-", _xlfn.TEXTSPLIT(L1076, ", ")) - 1), Index!$F$8:$G$13, 2, FALSE), "") &lt;&gt; ""))), ", ", "&lt;/s&gt;&lt;s&gt;") &amp; "&lt;/s&gt;&lt;/t&gt;", "//s[normalize-space()]")))</f>
        <v>Ecological Sustainability</v>
      </c>
      <c r="O1076" t="str" cm="1">
        <f t="array" ref="O1076">IFERROR(INDEX(Index!$C$8:$C$58, MATCH(TRUE, ISNUMBER(SEARCH(Index!$C$8:$C$58, Articles_collection_modified!A1076)), 0)), "")</f>
        <v>ES-2</v>
      </c>
      <c r="P1076" t="str">
        <f>IFERROR(VLOOKUP(LEFT(O1076, FIND("-", O1076)-1), Index!$F$8:$G$13, 2, FALSE), "Not Found")</f>
        <v>Ecological Sustainability</v>
      </c>
      <c r="Q1076" t="str">
        <f>IFERROR(VLOOKUP(O1076, Index!$C$8:$D$58, 2, FALSE), "Not Found")</f>
        <v>Enhanced Emission Policy</v>
      </c>
    </row>
    <row r="1077" spans="1:17" x14ac:dyDescent="0.3">
      <c r="A1077" t="str">
        <f>LEFT(Articles_collection_modified!A1077, FIND(",", Articles_collection_modified!A1077) - 1)</f>
        <v>VIDEO: Tafe celebrates first EIMA with Utility Tractor of the Year finalist with auto-steer | Industrial Vehicle Technology International</v>
      </c>
      <c r="B1077" t="str">
        <f>MID(Articles_collection_modified!A1077, FIND(",", Articles_collection_modified!A1077) + 1, FIND(",", Articles_collection_modified!A1077, FIND(",", Articles_collection_modified!A1077) + 1) - FIND(",", Articles_collection_modified!A1077) - 1)</f>
        <v>https://www.ivtinternational.com/news/agriculture/video-tafe-celebrates-first-eima-with-utility-tractor-of-the-year-finalist-with-auto-steer.html</v>
      </c>
      <c r="C1077" t="str">
        <f>IF(ISNUMBER(FIND(", vol",Articles_collection_modified!A1077)), MID(Articles_collection_modified!A1077, FIND(", vol", Articles_collection_modified!A1077) + 5, FIND(",", Articles_collection_modified!A1077, FIND(", vol", Articles_collection_modified!A1077) + 5) - FIND(", vol", Articles_collection_modified!A1077) - 5), MID(Articles_collection_modified!A1077, FIND(",vol", Articles_collection_modified!A1077) + 4, FIND(",", Articles_collection_modified!A1077, FIND(",vol", Articles_collection_modified!A1077) + 4) - FIND(",vol",Articles_collection_modified!A1077) - 4))</f>
        <v>5</v>
      </c>
      <c r="D1077" t="str">
        <f>IF(ISNUMBER(FIND(", 20", Articles_collection_modified!A1077)), MID(Articles_collection_modified!A1077, FIND(", 20", Articles_collection_modified!A1077) + 2, FIND(",", Articles_collection_modified!A1077, FIND(", 20", Articles_collection_modified!A1077) + 2) - FIND(", 20", Articles_collection_modified!A1077) - 2), MID(Articles_collection_modified!A1077, FIND(",20", Articles_collection_modified!A1077) + 1, FIND(",", Articles_collection_modified!A1077, FIND(",20", Articles_collection_modified!A1077) + 1) - FIND(",20", Articles_collection_modified!A1077) - 1))</f>
        <v>2024-w46</v>
      </c>
      <c r="E1077" t="str">
        <f t="shared" si="34"/>
        <v>2024</v>
      </c>
      <c r="F1077" t="str">
        <f t="shared" si="35"/>
        <v>46</v>
      </c>
      <c r="G1077" t="str" cm="1">
        <f t="array" ref="G1077">_xlfn.TEXTJOIN(", ", TRUE, IF(ISNUMBER(SEARCH(Index!$A$8:$A$22, Articles_collection_modified!A1077)), Index!$A$8:$A$22, ""))</f>
        <v>Mobile</v>
      </c>
      <c r="H1077" t="str" cm="1">
        <f t="array" ref="H1077">IFERROR(INDEX(Index!$A$8:$A$22, MATCH(TRUE, ISNUMBER(SEARCH(Index!$A$8:$A$22, Articles_collection_modified!A1077)), 0)), "")</f>
        <v>Mobile</v>
      </c>
      <c r="I1077" t="str" cm="1">
        <f t="array" ref="I1077">IFERROR(INDEX(Index!$A$3:$A$5, MATCH(TRUE, ISNUMBER(SEARCH(Index!$A$3:$A$5, Articles_collection_modified!A1077)), 0)), "")</f>
        <v>product release</v>
      </c>
      <c r="J1077" t="str" cm="1">
        <f t="array" ref="J1077">IFERROR(INDEX(Index!$A$25:$A$69, MATCH(TRUE, ISNUMBER(SEARCH(Index!$A$25:$A$69, Articles_collection_modified!A1077)), 0)), "")</f>
        <v>System</v>
      </c>
      <c r="K1077" t="str" cm="1">
        <f t="array" ref="K1077">IFERROR(INDEX(Index!$C$3:$C$5, MATCH(TRUE, ISNUMBER(SEARCH(Index!$C$3:$C$5, Articles_collection_modified!A1077)), 0)), "")</f>
        <v>H2</v>
      </c>
      <c r="L1077" t="str" cm="1">
        <f t="array" ref="L1077">_xlfn.TEXTJOIN(", ", TRUE, IF(ISNUMBER(SEARCH(Index!$C$8:$C$58, Articles_collection_modified!A1077)), Index!$C$8:$C$58, ""))</f>
        <v>HA-3, NB-7</v>
      </c>
      <c r="M1077" t="str" cm="1">
        <f t="array" ref="M1077">_xlfn.TEXTJOIN(", ", TRUE, IFERROR(VLOOKUP(_xlfn.TEXTSPLIT(L1077, ", "), Index!$C$8:$D$58, 2, FALSE), ""))</f>
        <v>Smart Farming, Future Agriculture</v>
      </c>
      <c r="N1077" t="str" cm="1">
        <f t="array" ref="N1077">_xlfn.TEXTJOIN(", ", TRUE, _xlfn.UNIQUE(_xlfn.FILTERXML("&lt;t&gt;&lt;s&gt;" &amp; SUBSTITUTE(_xlfn.TEXTJOIN(", ", TRUE, _xlfn.UNIQUE(_xlfn._xlws.FILTER(IFERROR(VLOOKUP(LEFT(_xlfn.TEXTSPLIT(L1077, ", "), FIND("-", _xlfn.TEXTSPLIT(L1077, ", ")) - 1), Index!$F$8:$G$13, 2, FALSE), ""), IFERROR(VLOOKUP(LEFT(_xlfn.TEXTSPLIT(L1077, ", "), FIND("-", _xlfn.TEXTSPLIT(L1077, ", ")) - 1), Index!$F$8:$G$13, 2, FALSE), "") &lt;&gt; ""))), ", ", "&lt;/s&gt;&lt;s&gt;") &amp; "&lt;/s&gt;&lt;/t&gt;", "//s[normalize-space()]")))</f>
        <v>Hydraulic Applications Ecosystem, New Business</v>
      </c>
      <c r="O1077" t="str" cm="1">
        <f t="array" ref="O1077">IFERROR(INDEX(Index!$C$8:$C$58, MATCH(TRUE, ISNUMBER(SEARCH(Index!$C$8:$C$58, Articles_collection_modified!A1077)), 0)), "")</f>
        <v>HA-3</v>
      </c>
      <c r="P1077" t="str">
        <f>IFERROR(VLOOKUP(LEFT(O1077, FIND("-", O1077)-1), Index!$F$8:$G$13, 2, FALSE), "Not Found")</f>
        <v>Hydraulic Applications Ecosystem</v>
      </c>
      <c r="Q1077" t="str">
        <f>IFERROR(VLOOKUP(O1077, Index!$C$8:$D$58, 2, FALSE), "Not Found")</f>
        <v>Smart Farming</v>
      </c>
    </row>
    <row r="1078" spans="1:17" x14ac:dyDescent="0.3">
      <c r="A1078" t="str">
        <f>LEFT(Articles_collection_modified!A1078, FIND(",", Articles_collection_modified!A1078) - 1)</f>
        <v>Fluid Power Industry Growth Trend - Fluid Power Journal</v>
      </c>
      <c r="B1078" t="str">
        <f>MID(Articles_collection_modified!A1078, FIND(",", Articles_collection_modified!A1078) + 1, FIND(",", Articles_collection_modified!A1078, FIND(",", Articles_collection_modified!A1078) + 1) - FIND(",", Articles_collection_modified!A1078) - 1)</f>
        <v>https://fluidpowerjournal.com/fluid-power-industry-growth-trend-9/</v>
      </c>
      <c r="C1078" t="str">
        <f>IF(ISNUMBER(FIND(", vol",Articles_collection_modified!A1078)), MID(Articles_collection_modified!A1078, FIND(", vol", Articles_collection_modified!A1078) + 5, FIND(",", Articles_collection_modified!A1078, FIND(", vol", Articles_collection_modified!A1078) + 5) - FIND(", vol", Articles_collection_modified!A1078) - 5), MID(Articles_collection_modified!A1078, FIND(",vol", Articles_collection_modified!A1078) + 4, FIND(",", Articles_collection_modified!A1078, FIND(",vol", Articles_collection_modified!A1078) + 4) - FIND(",vol",Articles_collection_modified!A1078) - 4))</f>
        <v>5</v>
      </c>
      <c r="D1078" t="str">
        <f>IF(ISNUMBER(FIND(", 20", Articles_collection_modified!A1078)), MID(Articles_collection_modified!A1078, FIND(", 20", Articles_collection_modified!A1078) + 2, FIND(",", Articles_collection_modified!A1078, FIND(", 20", Articles_collection_modified!A1078) + 2) - FIND(", 20", Articles_collection_modified!A1078) - 2), MID(Articles_collection_modified!A1078, FIND(",20", Articles_collection_modified!A1078) + 1, FIND(",", Articles_collection_modified!A1078, FIND(",20", Articles_collection_modified!A1078) + 1) - FIND(",20", Articles_collection_modified!A1078) - 1))</f>
        <v>2024-w46</v>
      </c>
      <c r="E1078" t="str">
        <f t="shared" si="34"/>
        <v>2024</v>
      </c>
      <c r="F1078" t="str">
        <f t="shared" si="35"/>
        <v>46</v>
      </c>
      <c r="G1078" t="str" cm="1">
        <f t="array" ref="G1078">_xlfn.TEXTJOIN(", ", TRUE, IF(ISNUMBER(SEARCH(Index!$A$8:$A$22, Articles_collection_modified!A1078)), Index!$A$8:$A$22, ""))</f>
        <v>Hydraulics</v>
      </c>
      <c r="H1078" t="str" cm="1">
        <f t="array" ref="H1078">IFERROR(INDEX(Index!$A$8:$A$22, MATCH(TRUE, ISNUMBER(SEARCH(Index!$A$8:$A$22, Articles_collection_modified!A1078)), 0)), "")</f>
        <v>Hydraulics</v>
      </c>
      <c r="I1078" t="str" cm="1">
        <f t="array" ref="I1078">IFERROR(INDEX(Index!$A$3:$A$5, MATCH(TRUE, ISNUMBER(SEARCH(Index!$A$3:$A$5, Articles_collection_modified!A1078)), 0)), "")</f>
        <v>SEEP</v>
      </c>
      <c r="J1078" t="str" cm="1">
        <f t="array" ref="J1078">IFERROR(INDEX(Index!$A$25:$A$69, MATCH(TRUE, ISNUMBER(SEARCH(Index!$A$25:$A$69, Articles_collection_modified!A1078)), 0)), "")</f>
        <v>market development</v>
      </c>
      <c r="K1078" t="str" cm="1">
        <f t="array" ref="K1078">IFERROR(INDEX(Index!$C$3:$C$5, MATCH(TRUE, ISNUMBER(SEARCH(Index!$C$3:$C$5, Articles_collection_modified!A1078)), 0)), "")</f>
        <v>H1</v>
      </c>
      <c r="L1078" t="str" cm="1">
        <f t="array" ref="L1078">_xlfn.TEXTJOIN(", ", TRUE, IF(ISNUMBER(SEARCH(Index!$C$8:$C$58, Articles_collection_modified!A1078)), Index!$C$8:$C$58, ""))</f>
        <v/>
      </c>
      <c r="M1078" t="str" cm="1">
        <f t="array" ref="M1078">_xlfn.TEXTJOIN(", ", TRUE, IFERROR(VLOOKUP(_xlfn.TEXTSPLIT(L1078, ", "), Index!$C$8:$D$58, 2, FALSE), ""))</f>
        <v/>
      </c>
      <c r="N1078" t="e" cm="1" vm="1">
        <f t="array" ref="N1078">_xlfn.TEXTJOIN(", ", TRUE, _xlfn.UNIQUE(_xlfn.FILTERXML("&lt;t&gt;&lt;s&gt;" &amp; SUBSTITUTE(_xlfn.TEXTJOIN(", ", TRUE, _xlfn.UNIQUE(_xlfn._xlws.FILTER(IFERROR(VLOOKUP(LEFT(_xlfn.TEXTSPLIT(L1078, ", "), FIND("-", _xlfn.TEXTSPLIT(L1078, ", ")) - 1), Index!$F$8:$G$13, 2, FALSE), ""), IFERROR(VLOOKUP(LEFT(_xlfn.TEXTSPLIT(L1078, ", "), FIND("-", _xlfn.TEXTSPLIT(L1078, ", ")) - 1), Index!$F$8:$G$13, 2, FALSE), "") &lt;&gt; ""))), ", ", "&lt;/s&gt;&lt;s&gt;") &amp; "&lt;/s&gt;&lt;/t&gt;", "//s[normalize-space()]")))</f>
        <v>#VALUE!</v>
      </c>
      <c r="O1078" t="str" cm="1">
        <f t="array" ref="O1078">IFERROR(INDEX(Index!$C$8:$C$58, MATCH(TRUE, ISNUMBER(SEARCH(Index!$C$8:$C$58, Articles_collection_modified!A1078)), 0)), "")</f>
        <v/>
      </c>
      <c r="P1078" t="str">
        <f>IFERROR(VLOOKUP(LEFT(O1078, FIND("-", O1078)-1), Index!$F$8:$G$13, 2, FALSE), "Not Found")</f>
        <v>Not Found</v>
      </c>
      <c r="Q1078" t="str">
        <f>IFERROR(VLOOKUP(O1078, Index!$C$8:$D$58, 2, FALSE), "Not Found")</f>
        <v>Not Found</v>
      </c>
    </row>
    <row r="1079" spans="1:17" x14ac:dyDescent="0.3">
      <c r="A1079" t="str">
        <f>LEFT(Articles_collection_modified!A1079, FIND(",", Articles_collection_modified!A1079) - 1)</f>
        <v>PowerCell participates in project for fuel cells for construction machinery - electrive.com</v>
      </c>
      <c r="B1079" t="str">
        <f>MID(Articles_collection_modified!A1079, FIND(",", Articles_collection_modified!A1079) + 1, FIND(",", Articles_collection_modified!A1079, FIND(",", Articles_collection_modified!A1079) + 1) - FIND(",", Articles_collection_modified!A1079) - 1)</f>
        <v>https://www.electrive.com/2024/11/11/powercell-participates-in-project-for-fuel-cells-for-construction-machinery/</v>
      </c>
      <c r="C1079" t="str">
        <f>IF(ISNUMBER(FIND(", vol",Articles_collection_modified!A1079)), MID(Articles_collection_modified!A1079, FIND(", vol", Articles_collection_modified!A1079) + 5, FIND(",", Articles_collection_modified!A1079, FIND(", vol", Articles_collection_modified!A1079) + 5) - FIND(", vol", Articles_collection_modified!A1079) - 5), MID(Articles_collection_modified!A1079, FIND(",vol", Articles_collection_modified!A1079) + 4, FIND(",", Articles_collection_modified!A1079, FIND(",vol", Articles_collection_modified!A1079) + 4) - FIND(",vol",Articles_collection_modified!A1079) - 4))</f>
        <v>5</v>
      </c>
      <c r="D1079" t="str">
        <f>IF(ISNUMBER(FIND(", 20", Articles_collection_modified!A1079)), MID(Articles_collection_modified!A1079, FIND(", 20", Articles_collection_modified!A1079) + 2, FIND(",", Articles_collection_modified!A1079, FIND(", 20", Articles_collection_modified!A1079) + 2) - FIND(", 20", Articles_collection_modified!A1079) - 2), MID(Articles_collection_modified!A1079, FIND(",20", Articles_collection_modified!A1079) + 1, FIND(",", Articles_collection_modified!A1079, FIND(",20", Articles_collection_modified!A1079) + 1) - FIND(",20", Articles_collection_modified!A1079) - 1))</f>
        <v>2024-w46</v>
      </c>
      <c r="E1079" t="str">
        <f t="shared" si="34"/>
        <v>2024</v>
      </c>
      <c r="F1079" t="str">
        <f t="shared" si="35"/>
        <v>46</v>
      </c>
      <c r="G1079" t="str" cm="1">
        <f t="array" ref="G1079">_xlfn.TEXTJOIN(", ", TRUE, IF(ISNUMBER(SEARCH(Index!$A$8:$A$22, Articles_collection_modified!A1079)), Index!$A$8:$A$22, ""))</f>
        <v>Mobile</v>
      </c>
      <c r="H1079" t="str" cm="1">
        <f t="array" ref="H1079">IFERROR(INDEX(Index!$A$8:$A$22, MATCH(TRUE, ISNUMBER(SEARCH(Index!$A$8:$A$22, Articles_collection_modified!A1079)), 0)), "")</f>
        <v>Mobile</v>
      </c>
      <c r="I1079" t="str" cm="1">
        <f t="array" ref="I1079">IFERROR(INDEX(Index!$A$3:$A$5, MATCH(TRUE, ISNUMBER(SEARCH(Index!$A$3:$A$5, Articles_collection_modified!A1079)), 0)), "")</f>
        <v>SEEP</v>
      </c>
      <c r="J1079" t="str" cm="1">
        <f t="array" ref="J1079">IFERROR(INDEX(Index!$A$25:$A$69, MATCH(TRUE, ISNUMBER(SEARCH(Index!$A$25:$A$69, Articles_collection_modified!A1079)), 0)), "")</f>
        <v>investment</v>
      </c>
      <c r="K1079" t="str" cm="1">
        <f t="array" ref="K1079">IFERROR(INDEX(Index!$C$3:$C$5, MATCH(TRUE, ISNUMBER(SEARCH(Index!$C$3:$C$5, Articles_collection_modified!A1079)), 0)), "")</f>
        <v>H3</v>
      </c>
      <c r="L1079" t="str" cm="1">
        <f t="array" ref="L1079">_xlfn.TEXTJOIN(", ", TRUE, IF(ISNUMBER(SEARCH(Index!$C$8:$C$58, Articles_collection_modified!A1079)), Index!$C$8:$C$58, ""))</f>
        <v>ES-2</v>
      </c>
      <c r="M1079" t="str" cm="1">
        <f t="array" ref="M1079">_xlfn.TEXTJOIN(", ", TRUE, IFERROR(VLOOKUP(_xlfn.TEXTSPLIT(L1079, ", "), Index!$C$8:$D$58, 2, FALSE), ""))</f>
        <v>Enhanced Emission Policy</v>
      </c>
      <c r="N1079" t="str" cm="1">
        <f t="array" ref="N1079">_xlfn.TEXTJOIN(", ", TRUE, _xlfn.UNIQUE(_xlfn.FILTERXML("&lt;t&gt;&lt;s&gt;" &amp; SUBSTITUTE(_xlfn.TEXTJOIN(", ", TRUE, _xlfn.UNIQUE(_xlfn._xlws.FILTER(IFERROR(VLOOKUP(LEFT(_xlfn.TEXTSPLIT(L1079, ", "), FIND("-", _xlfn.TEXTSPLIT(L1079, ", ")) - 1), Index!$F$8:$G$13, 2, FALSE), ""), IFERROR(VLOOKUP(LEFT(_xlfn.TEXTSPLIT(L1079, ", "), FIND("-", _xlfn.TEXTSPLIT(L1079, ", ")) - 1), Index!$F$8:$G$13, 2, FALSE), "") &lt;&gt; ""))), ", ", "&lt;/s&gt;&lt;s&gt;") &amp; "&lt;/s&gt;&lt;/t&gt;", "//s[normalize-space()]")))</f>
        <v>Ecological Sustainability</v>
      </c>
      <c r="O1079" t="str" cm="1">
        <f t="array" ref="O1079">IFERROR(INDEX(Index!$C$8:$C$58, MATCH(TRUE, ISNUMBER(SEARCH(Index!$C$8:$C$58, Articles_collection_modified!A1079)), 0)), "")</f>
        <v>ES-2</v>
      </c>
      <c r="P1079" t="str">
        <f>IFERROR(VLOOKUP(LEFT(O1079, FIND("-", O1079)-1), Index!$F$8:$G$13, 2, FALSE), "Not Found")</f>
        <v>Ecological Sustainability</v>
      </c>
      <c r="Q1079" t="str">
        <f>IFERROR(VLOOKUP(O1079, Index!$C$8:$D$58, 2, FALSE), "Not Found")</f>
        <v>Enhanced Emission Policy</v>
      </c>
    </row>
    <row r="1080" spans="1:17" x14ac:dyDescent="0.3">
      <c r="A1080" t="str">
        <f>LEFT(Articles_collection_modified!A1080, FIND(",", Articles_collection_modified!A1080) - 1)</f>
        <v>Mining truck automation tech company CiDi files for IPO in Hong Kong - International Mining</v>
      </c>
      <c r="B1080" t="str">
        <f>MID(Articles_collection_modified!A1080, FIND(",", Articles_collection_modified!A1080) + 1, FIND(",", Articles_collection_modified!A1080, FIND(",", Articles_collection_modified!A1080) + 1) - FIND(",", Articles_collection_modified!A1080) - 1)</f>
        <v>https://im-mining.com/2024/11/11/mining-truck-automation-tech-company-cidi-files-for-ipo-in-hong-kong/</v>
      </c>
      <c r="C1080" t="str">
        <f>IF(ISNUMBER(FIND(", vol",Articles_collection_modified!A1080)), MID(Articles_collection_modified!A1080, FIND(", vol", Articles_collection_modified!A1080) + 5, FIND(",", Articles_collection_modified!A1080, FIND(", vol", Articles_collection_modified!A1080) + 5) - FIND(", vol", Articles_collection_modified!A1080) - 5), MID(Articles_collection_modified!A1080, FIND(",vol", Articles_collection_modified!A1080) + 4, FIND(",", Articles_collection_modified!A1080, FIND(",vol", Articles_collection_modified!A1080) + 4) - FIND(",vol",Articles_collection_modified!A1080) - 4))</f>
        <v>5</v>
      </c>
      <c r="D1080" t="str">
        <f>IF(ISNUMBER(FIND(", 20", Articles_collection_modified!A1080)), MID(Articles_collection_modified!A1080, FIND(", 20", Articles_collection_modified!A1080) + 2, FIND(",", Articles_collection_modified!A1080, FIND(", 20", Articles_collection_modified!A1080) + 2) - FIND(", 20", Articles_collection_modified!A1080) - 2), MID(Articles_collection_modified!A1080, FIND(",20", Articles_collection_modified!A1080) + 1, FIND(",", Articles_collection_modified!A1080, FIND(",20", Articles_collection_modified!A1080) + 1) - FIND(",20", Articles_collection_modified!A1080) - 1))</f>
        <v>2024-w46</v>
      </c>
      <c r="E1080" t="str">
        <f t="shared" si="34"/>
        <v>2024</v>
      </c>
      <c r="F1080" t="str">
        <f t="shared" si="35"/>
        <v>46</v>
      </c>
      <c r="G1080" t="str" cm="1">
        <f t="array" ref="G1080">_xlfn.TEXTJOIN(", ", TRUE, IF(ISNUMBER(SEARCH(Index!$A$8:$A$22, Articles_collection_modified!A1080)), Index!$A$8:$A$22, ""))</f>
        <v>Mobile</v>
      </c>
      <c r="H1080" t="str" cm="1">
        <f t="array" ref="H1080">IFERROR(INDEX(Index!$A$8:$A$22, MATCH(TRUE, ISNUMBER(SEARCH(Index!$A$8:$A$22, Articles_collection_modified!A1080)), 0)), "")</f>
        <v>Mobile</v>
      </c>
      <c r="I1080" t="str" cm="1">
        <f t="array" ref="I1080">IFERROR(INDEX(Index!$A$3:$A$5, MATCH(TRUE, ISNUMBER(SEARCH(Index!$A$3:$A$5, Articles_collection_modified!A1080)), 0)), "")</f>
        <v>SEEP</v>
      </c>
      <c r="J1080" t="str" cm="1">
        <f t="array" ref="J1080">IFERROR(INDEX(Index!$A$25:$A$69, MATCH(TRUE, ISNUMBER(SEARCH(Index!$A$25:$A$69, Articles_collection_modified!A1080)), 0)), "")</f>
        <v>investment</v>
      </c>
      <c r="K1080" t="str" cm="1">
        <f t="array" ref="K1080">IFERROR(INDEX(Index!$C$3:$C$5, MATCH(TRUE, ISNUMBER(SEARCH(Index!$C$3:$C$5, Articles_collection_modified!A1080)), 0)), "")</f>
        <v>H2</v>
      </c>
      <c r="L1080" t="str" cm="1">
        <f t="array" ref="L1080">_xlfn.TEXTJOIN(", ", TRUE, IF(ISNUMBER(SEARCH(Index!$C$8:$C$58, Articles_collection_modified!A1080)), Index!$C$8:$C$58, ""))</f>
        <v>HA-8</v>
      </c>
      <c r="M1080" t="str" cm="1">
        <f t="array" ref="M1080">_xlfn.TEXTJOIN(", ", TRUE, IFERROR(VLOOKUP(_xlfn.TEXTSPLIT(L1080, ", "), Index!$C$8:$D$58, 2, FALSE), ""))</f>
        <v>Sustainable Mining</v>
      </c>
      <c r="N1080" t="str" cm="1">
        <f t="array" ref="N1080">_xlfn.TEXTJOIN(", ", TRUE, _xlfn.UNIQUE(_xlfn.FILTERXML("&lt;t&gt;&lt;s&gt;" &amp; SUBSTITUTE(_xlfn.TEXTJOIN(", ", TRUE, _xlfn.UNIQUE(_xlfn._xlws.FILTER(IFERROR(VLOOKUP(LEFT(_xlfn.TEXTSPLIT(L1080, ", "), FIND("-", _xlfn.TEXTSPLIT(L1080, ", ")) - 1), Index!$F$8:$G$13, 2, FALSE), ""), IFERROR(VLOOKUP(LEFT(_xlfn.TEXTSPLIT(L1080, ", "), FIND("-", _xlfn.TEXTSPLIT(L1080, ", ")) - 1), Index!$F$8:$G$13, 2, FALSE), "") &lt;&gt; ""))), ", ", "&lt;/s&gt;&lt;s&gt;") &amp; "&lt;/s&gt;&lt;/t&gt;", "//s[normalize-space()]")))</f>
        <v>Hydraulic Applications Ecosystem</v>
      </c>
      <c r="O1080" t="str" cm="1">
        <f t="array" ref="O1080">IFERROR(INDEX(Index!$C$8:$C$58, MATCH(TRUE, ISNUMBER(SEARCH(Index!$C$8:$C$58, Articles_collection_modified!A1080)), 0)), "")</f>
        <v>HA-8</v>
      </c>
      <c r="P1080" t="str">
        <f>IFERROR(VLOOKUP(LEFT(O1080, FIND("-", O1080)-1), Index!$F$8:$G$13, 2, FALSE), "Not Found")</f>
        <v>Hydraulic Applications Ecosystem</v>
      </c>
      <c r="Q1080" t="str">
        <f>IFERROR(VLOOKUP(O1080, Index!$C$8:$D$58, 2, FALSE), "Not Found")</f>
        <v>Sustainable Mining</v>
      </c>
    </row>
    <row r="1081" spans="1:17" x14ac:dyDescent="0.3">
      <c r="A1081" t="str">
        <f>LEFT(Articles_collection_modified!A1081, FIND(",", Articles_collection_modified!A1081) - 1)</f>
        <v>Aridditive Secures â‚¬500</v>
      </c>
      <c r="B1081" t="str">
        <f>MID(Articles_collection_modified!A1081, FIND(",", Articles_collection_modified!A1081) + 1, FIND(",", Articles_collection_modified!A1081, FIND(",", Articles_collection_modified!A1081) + 1) - FIND(",", Articles_collection_modified!A1081) - 1)</f>
        <v>000 in Pre-Seed Funding for 3D Concrete Printing Expansion</v>
      </c>
      <c r="C1081" t="str">
        <f>IF(ISNUMBER(FIND(", vol",Articles_collection_modified!A1081)), MID(Articles_collection_modified!A1081, FIND(", vol", Articles_collection_modified!A1081) + 5, FIND(",", Articles_collection_modified!A1081, FIND(", vol", Articles_collection_modified!A1081) + 5) - FIND(", vol", Articles_collection_modified!A1081) - 5), MID(Articles_collection_modified!A1081, FIND(",vol", Articles_collection_modified!A1081) + 4, FIND(",", Articles_collection_modified!A1081, FIND(",vol", Articles_collection_modified!A1081) + 4) - FIND(",vol",Articles_collection_modified!A1081) - 4))</f>
        <v>5</v>
      </c>
      <c r="D1081" t="str">
        <f>IF(ISNUMBER(FIND(", 20", Articles_collection_modified!A1081)), MID(Articles_collection_modified!A1081, FIND(", 20", Articles_collection_modified!A1081) + 2, FIND(",", Articles_collection_modified!A1081, FIND(", 20", Articles_collection_modified!A1081) + 2) - FIND(", 20", Articles_collection_modified!A1081) - 2), MID(Articles_collection_modified!A1081, FIND(",20", Articles_collection_modified!A1081) + 1, FIND(",", Articles_collection_modified!A1081, FIND(",20", Articles_collection_modified!A1081) + 1) - FIND(",20", Articles_collection_modified!A1081) - 1))</f>
        <v>2024-w46</v>
      </c>
      <c r="E1081" t="str">
        <f t="shared" si="34"/>
        <v>2024</v>
      </c>
      <c r="F1081" t="str">
        <f t="shared" si="35"/>
        <v>46</v>
      </c>
      <c r="G1081" t="str" cm="1">
        <f t="array" ref="G1081">_xlfn.TEXTJOIN(", ", TRUE, IF(ISNUMBER(SEARCH(Index!$A$8:$A$22, Articles_collection_modified!A1081)), Index!$A$8:$A$22, ""))</f>
        <v>3dp</v>
      </c>
      <c r="H1081" t="str" cm="1">
        <f t="array" ref="H1081">IFERROR(INDEX(Index!$A$8:$A$22, MATCH(TRUE, ISNUMBER(SEARCH(Index!$A$8:$A$22, Articles_collection_modified!A1081)), 0)), "")</f>
        <v>3dp</v>
      </c>
      <c r="I1081" t="str" cm="1">
        <f t="array" ref="I1081">IFERROR(INDEX(Index!$A$3:$A$5, MATCH(TRUE, ISNUMBER(SEARCH(Index!$A$3:$A$5, Articles_collection_modified!A1081)), 0)), "")</f>
        <v>Technology</v>
      </c>
      <c r="J1081" t="str" cm="1">
        <f t="array" ref="J1081">IFERROR(INDEX(Index!$A$25:$A$69, MATCH(TRUE, ISNUMBER(SEARCH(Index!$A$25:$A$69, Articles_collection_modified!A1081)), 0)), "")</f>
        <v>funding</v>
      </c>
      <c r="K1081" t="str" cm="1">
        <f t="array" ref="K1081">IFERROR(INDEX(Index!$C$3:$C$5, MATCH(TRUE, ISNUMBER(SEARCH(Index!$C$3:$C$5, Articles_collection_modified!A1081)), 0)), "")</f>
        <v>H3</v>
      </c>
      <c r="L1081" t="str" cm="1">
        <f t="array" ref="L1081">_xlfn.TEXTJOIN(", ", TRUE, IF(ISNUMBER(SEARCH(Index!$C$8:$C$58, Articles_collection_modified!A1081)), Index!$C$8:$C$58, ""))</f>
        <v>HA-1, IPr-7</v>
      </c>
      <c r="M1081" t="str" cm="1">
        <f t="array" ref="M1081">_xlfn.TEXTJOIN(", ", TRUE, IFERROR(VLOOKUP(_xlfn.TEXTSPLIT(L1081, ", "), Index!$C$8:$D$58, 2, FALSE), ""))</f>
        <v>Green &amp; Connected Construction site, Additive Manufacturing Technologies</v>
      </c>
      <c r="N1081" t="str" cm="1">
        <f t="array" ref="N1081">_xlfn.TEXTJOIN(", ", TRUE, _xlfn.UNIQUE(_xlfn.FILTERXML("&lt;t&gt;&lt;s&gt;" &amp; SUBSTITUTE(_xlfn.TEXTJOIN(", ", TRUE, _xlfn.UNIQUE(_xlfn._xlws.FILTER(IFERROR(VLOOKUP(LEFT(_xlfn.TEXTSPLIT(L1081, ", "), FIND("-", _xlfn.TEXTSPLIT(L1081, ", ")) - 1), Index!$F$8:$G$13, 2, FALSE), ""), IFERROR(VLOOKUP(LEFT(_xlfn.TEXTSPLIT(L1081, ", "), FIND("-", _xlfn.TEXTSPLIT(L1081, ", ")) - 1), Index!$F$8:$G$13, 2, FALSE), "") &lt;&gt; ""))), ", ", "&lt;/s&gt;&lt;s&gt;") &amp; "&lt;/s&gt;&lt;/t&gt;", "//s[normalize-space()]")))</f>
        <v>Hydraulic Applications Ecosystem, Intelligent Production</v>
      </c>
      <c r="O1081" t="str" cm="1">
        <f t="array" ref="O1081">IFERROR(INDEX(Index!$C$8:$C$58, MATCH(TRUE, ISNUMBER(SEARCH(Index!$C$8:$C$58, Articles_collection_modified!A1081)), 0)), "")</f>
        <v>HA-1</v>
      </c>
      <c r="P1081" t="str">
        <f>IFERROR(VLOOKUP(LEFT(O1081, FIND("-", O1081)-1), Index!$F$8:$G$13, 2, FALSE), "Not Found")</f>
        <v>Hydraulic Applications Ecosystem</v>
      </c>
      <c r="Q1081" t="str">
        <f>IFERROR(VLOOKUP(O1081, Index!$C$8:$D$58, 2, FALSE), "Not Found")</f>
        <v>Green &amp; Connected Construction site</v>
      </c>
    </row>
    <row r="1082" spans="1:17" x14ac:dyDescent="0.3">
      <c r="A1082" t="str">
        <f>LEFT(Articles_collection_modified!A1082, FIND(",", Articles_collection_modified!A1082) - 1)</f>
        <v>Masaba Introduces Self-Contained Conveyor Line : CEG</v>
      </c>
      <c r="B1082" t="str">
        <f>MID(Articles_collection_modified!A1082, FIND(",", Articles_collection_modified!A1082) + 1, FIND(",", Articles_collection_modified!A1082, FIND(",", Articles_collection_modified!A1082) + 1) - FIND(",", Articles_collection_modified!A1082) - 1)</f>
        <v>https://www.constructionequipmentguide.com/masaba-introduces-self-contained-conveyor-line/66348</v>
      </c>
      <c r="C1082" t="str">
        <f>IF(ISNUMBER(FIND(", vol",Articles_collection_modified!A1082)), MID(Articles_collection_modified!A1082, FIND(", vol", Articles_collection_modified!A1082) + 5, FIND(",", Articles_collection_modified!A1082, FIND(", vol", Articles_collection_modified!A1082) + 5) - FIND(", vol", Articles_collection_modified!A1082) - 5), MID(Articles_collection_modified!A1082, FIND(",vol", Articles_collection_modified!A1082) + 4, FIND(",", Articles_collection_modified!A1082, FIND(",vol", Articles_collection_modified!A1082) + 4) - FIND(",vol",Articles_collection_modified!A1082) - 4))</f>
        <v>5</v>
      </c>
      <c r="D1082" t="str">
        <f>IF(ISNUMBER(FIND(", 20", Articles_collection_modified!A1082)), MID(Articles_collection_modified!A1082, FIND(", 20", Articles_collection_modified!A1082) + 2, FIND(",", Articles_collection_modified!A1082, FIND(", 20", Articles_collection_modified!A1082) + 2) - FIND(", 20", Articles_collection_modified!A1082) - 2), MID(Articles_collection_modified!A1082, FIND(",20", Articles_collection_modified!A1082) + 1, FIND(",", Articles_collection_modified!A1082, FIND(",20", Articles_collection_modified!A1082) + 1) - FIND(",20", Articles_collection_modified!A1082) - 1))</f>
        <v>2024-w45</v>
      </c>
      <c r="E1082" t="str">
        <f t="shared" si="34"/>
        <v>2024</v>
      </c>
      <c r="F1082" t="str">
        <f t="shared" si="35"/>
        <v>45</v>
      </c>
      <c r="G1082" t="str" cm="1">
        <f t="array" ref="G1082">_xlfn.TEXTJOIN(", ", TRUE, IF(ISNUMBER(SEARCH(Index!$A$8:$A$22, Articles_collection_modified!A1082)), Index!$A$8:$A$22, ""))</f>
        <v>Mobile</v>
      </c>
      <c r="H1082" t="str" cm="1">
        <f t="array" ref="H1082">IFERROR(INDEX(Index!$A$8:$A$22, MATCH(TRUE, ISNUMBER(SEARCH(Index!$A$8:$A$22, Articles_collection_modified!A1082)), 0)), "")</f>
        <v>Mobile</v>
      </c>
      <c r="I1082" t="str" cm="1">
        <f t="array" ref="I1082">IFERROR(INDEX(Index!$A$3:$A$5, MATCH(TRUE, ISNUMBER(SEARCH(Index!$A$3:$A$5, Articles_collection_modified!A1082)), 0)), "")</f>
        <v>product release</v>
      </c>
      <c r="J1082" t="str" cm="1">
        <f t="array" ref="J1082">IFERROR(INDEX(Index!$A$25:$A$69, MATCH(TRUE, ISNUMBER(SEARCH(Index!$A$25:$A$69, Articles_collection_modified!A1082)), 0)), "")</f>
        <v>System</v>
      </c>
      <c r="K1082" t="str" cm="1">
        <f t="array" ref="K1082">IFERROR(INDEX(Index!$C$3:$C$5, MATCH(TRUE, ISNUMBER(SEARCH(Index!$C$3:$C$5, Articles_collection_modified!A1082)), 0)), "")</f>
        <v>H1</v>
      </c>
      <c r="L1082" t="str" cm="1">
        <f t="array" ref="L1082">_xlfn.TEXTJOIN(", ", TRUE, IF(ISNUMBER(SEARCH(Index!$C$8:$C$58, Articles_collection_modified!A1082)), Index!$C$8:$C$58, ""))</f>
        <v>HA-1</v>
      </c>
      <c r="M1082" t="str" cm="1">
        <f t="array" ref="M1082">_xlfn.TEXTJOIN(", ", TRUE, IFERROR(VLOOKUP(_xlfn.TEXTSPLIT(L1082, ", "), Index!$C$8:$D$58, 2, FALSE), ""))</f>
        <v>Green &amp; Connected Construction site</v>
      </c>
      <c r="N1082" t="str" cm="1">
        <f t="array" ref="N1082">_xlfn.TEXTJOIN(", ", TRUE, _xlfn.UNIQUE(_xlfn.FILTERXML("&lt;t&gt;&lt;s&gt;" &amp; SUBSTITUTE(_xlfn.TEXTJOIN(", ", TRUE, _xlfn.UNIQUE(_xlfn._xlws.FILTER(IFERROR(VLOOKUP(LEFT(_xlfn.TEXTSPLIT(L1082, ", "), FIND("-", _xlfn.TEXTSPLIT(L1082, ", ")) - 1), Index!$F$8:$G$13, 2, FALSE), ""), IFERROR(VLOOKUP(LEFT(_xlfn.TEXTSPLIT(L1082, ", "), FIND("-", _xlfn.TEXTSPLIT(L1082, ", ")) - 1), Index!$F$8:$G$13, 2, FALSE), "") &lt;&gt; ""))), ", ", "&lt;/s&gt;&lt;s&gt;") &amp; "&lt;/s&gt;&lt;/t&gt;", "//s[normalize-space()]")))</f>
        <v>Hydraulic Applications Ecosystem</v>
      </c>
      <c r="O1082" t="str" cm="1">
        <f t="array" ref="O1082">IFERROR(INDEX(Index!$C$8:$C$58, MATCH(TRUE, ISNUMBER(SEARCH(Index!$C$8:$C$58, Articles_collection_modified!A1082)), 0)), "")</f>
        <v>HA-1</v>
      </c>
      <c r="P1082" t="str">
        <f>IFERROR(VLOOKUP(LEFT(O1082, FIND("-", O1082)-1), Index!$F$8:$G$13, 2, FALSE), "Not Found")</f>
        <v>Hydraulic Applications Ecosystem</v>
      </c>
      <c r="Q1082" t="str">
        <f>IFERROR(VLOOKUP(O1082, Index!$C$8:$D$58, 2, FALSE), "Not Found")</f>
        <v>Green &amp; Connected Construction site</v>
      </c>
    </row>
    <row r="1083" spans="1:17" x14ac:dyDescent="0.3">
      <c r="A1083" t="str">
        <f>LEFT(Articles_collection_modified!A1083, FIND(",", Articles_collection_modified!A1083) - 1)</f>
        <v>Tadano Introduces Fully Electric Rough Terrain Crane : CEG</v>
      </c>
      <c r="B1083" t="str">
        <f>MID(Articles_collection_modified!A1083, FIND(",", Articles_collection_modified!A1083) + 1, FIND(",", Articles_collection_modified!A1083, FIND(",", Articles_collection_modified!A1083) + 1) - FIND(",", Articles_collection_modified!A1083) - 1)</f>
        <v>https://www.constructionequipmentguide.com/tadano-introduces-us-canadas-first-fully-electric-rough-terrain-crane/66342</v>
      </c>
      <c r="C1083" t="str">
        <f>IF(ISNUMBER(FIND(", vol",Articles_collection_modified!A1083)), MID(Articles_collection_modified!A1083, FIND(", vol", Articles_collection_modified!A1083) + 5, FIND(",", Articles_collection_modified!A1083, FIND(", vol", Articles_collection_modified!A1083) + 5) - FIND(", vol", Articles_collection_modified!A1083) - 5), MID(Articles_collection_modified!A1083, FIND(",vol", Articles_collection_modified!A1083) + 4, FIND(",", Articles_collection_modified!A1083, FIND(",vol", Articles_collection_modified!A1083) + 4) - FIND(",vol",Articles_collection_modified!A1083) - 4))</f>
        <v>5</v>
      </c>
      <c r="D1083" t="str">
        <f>IF(ISNUMBER(FIND(", 20", Articles_collection_modified!A1083)), MID(Articles_collection_modified!A1083, FIND(", 20", Articles_collection_modified!A1083) + 2, FIND(",", Articles_collection_modified!A1083, FIND(", 20", Articles_collection_modified!A1083) + 2) - FIND(", 20", Articles_collection_modified!A1083) - 2), MID(Articles_collection_modified!A1083, FIND(",20", Articles_collection_modified!A1083) + 1, FIND(",", Articles_collection_modified!A1083, FIND(",20", Articles_collection_modified!A1083) + 1) - FIND(",20", Articles_collection_modified!A1083) - 1))</f>
        <v>2024-w44</v>
      </c>
      <c r="E1083" t="str">
        <f t="shared" si="34"/>
        <v>2024</v>
      </c>
      <c r="F1083" t="str">
        <f t="shared" si="35"/>
        <v>44</v>
      </c>
      <c r="G1083" t="str" cm="1">
        <f t="array" ref="G1083">_xlfn.TEXTJOIN(", ", TRUE, IF(ISNUMBER(SEARCH(Index!$A$8:$A$22, Articles_collection_modified!A1083)), Index!$A$8:$A$22, ""))</f>
        <v>Crane, Electrification, Mobile</v>
      </c>
      <c r="H1083" t="str" cm="1">
        <f t="array" ref="H1083">IFERROR(INDEX(Index!$A$8:$A$22, MATCH(TRUE, ISNUMBER(SEARCH(Index!$A$8:$A$22, Articles_collection_modified!A1083)), 0)), "")</f>
        <v>Crane</v>
      </c>
      <c r="I1083" t="str" cm="1">
        <f t="array" ref="I1083">IFERROR(INDEX(Index!$A$3:$A$5, MATCH(TRUE, ISNUMBER(SEARCH(Index!$A$3:$A$5, Articles_collection_modified!A1083)), 0)), "")</f>
        <v>product release</v>
      </c>
      <c r="J1083" t="str" cm="1">
        <f t="array" ref="J1083">IFERROR(INDEX(Index!$A$25:$A$69, MATCH(TRUE, ISNUMBER(SEARCH(Index!$A$25:$A$69, Articles_collection_modified!A1083)), 0)), "")</f>
        <v>System</v>
      </c>
      <c r="K1083" t="str" cm="1">
        <f t="array" ref="K1083">IFERROR(INDEX(Index!$C$3:$C$5, MATCH(TRUE, ISNUMBER(SEARCH(Index!$C$3:$C$5, Articles_collection_modified!A1083)), 0)), "")</f>
        <v>H1</v>
      </c>
      <c r="L1083" t="str" cm="1">
        <f t="array" ref="L1083">_xlfn.TEXTJOIN(", ", TRUE, IF(ISNUMBER(SEARCH(Index!$C$8:$C$58, Articles_collection_modified!A1083)), Index!$C$8:$C$58, ""))</f>
        <v>ES-2, HA-1</v>
      </c>
      <c r="M1083" t="str" cm="1">
        <f t="array" ref="M1083">_xlfn.TEXTJOIN(", ", TRUE, IFERROR(VLOOKUP(_xlfn.TEXTSPLIT(L1083, ", "), Index!$C$8:$D$58, 2, FALSE), ""))</f>
        <v>Enhanced Emission Policy, Green &amp; Connected Construction site</v>
      </c>
      <c r="N1083" t="str" cm="1">
        <f t="array" ref="N1083">_xlfn.TEXTJOIN(", ", TRUE, _xlfn.UNIQUE(_xlfn.FILTERXML("&lt;t&gt;&lt;s&gt;" &amp; SUBSTITUTE(_xlfn.TEXTJOIN(", ", TRUE, _xlfn.UNIQUE(_xlfn._xlws.FILTER(IFERROR(VLOOKUP(LEFT(_xlfn.TEXTSPLIT(L1083, ", "), FIND("-", _xlfn.TEXTSPLIT(L1083, ", ")) - 1), Index!$F$8:$G$13, 2, FALSE), ""), IFERROR(VLOOKUP(LEFT(_xlfn.TEXTSPLIT(L1083, ", "), FIND("-", _xlfn.TEXTSPLIT(L1083, ", ")) - 1), Index!$F$8:$G$13, 2, FALSE), "") &lt;&gt; ""))), ", ", "&lt;/s&gt;&lt;s&gt;") &amp; "&lt;/s&gt;&lt;/t&gt;", "//s[normalize-space()]")))</f>
        <v>Ecological Sustainability, Hydraulic Applications Ecosystem</v>
      </c>
      <c r="O1083" t="str" cm="1">
        <f t="array" ref="O1083">IFERROR(INDEX(Index!$C$8:$C$58, MATCH(TRUE, ISNUMBER(SEARCH(Index!$C$8:$C$58, Articles_collection_modified!A1083)), 0)), "")</f>
        <v>ES-2</v>
      </c>
      <c r="P1083" t="str">
        <f>IFERROR(VLOOKUP(LEFT(O1083, FIND("-", O1083)-1), Index!$F$8:$G$13, 2, FALSE), "Not Found")</f>
        <v>Ecological Sustainability</v>
      </c>
      <c r="Q1083" t="str">
        <f>IFERROR(VLOOKUP(O1083, Index!$C$8:$D$58, 2, FALSE), "Not Found")</f>
        <v>Enhanced Emission Policy</v>
      </c>
    </row>
    <row r="1084" spans="1:17" x14ac:dyDescent="0.3">
      <c r="A1084" t="str">
        <f>LEFT(Articles_collection_modified!A1084, FIND(",", Articles_collection_modified!A1084) - 1)</f>
        <v>Concrete printer given tracks for volume production</v>
      </c>
      <c r="B1084" t="str">
        <f>MID(Articles_collection_modified!A1084, FIND(",", Articles_collection_modified!A1084) + 1, FIND(",", Articles_collection_modified!A1084, FIND(",", Articles_collection_modified!A1084) + 1) - FIND(",", Articles_collection_modified!A1084) - 1)</f>
        <v>https://www.theconstructionindex.co.uk/news/view/concrete-printer-given-tracks-for-volume-production</v>
      </c>
      <c r="C1084" t="str">
        <f>IF(ISNUMBER(FIND(", vol",Articles_collection_modified!A1084)), MID(Articles_collection_modified!A1084, FIND(", vol", Articles_collection_modified!A1084) + 5, FIND(",", Articles_collection_modified!A1084, FIND(", vol", Articles_collection_modified!A1084) + 5) - FIND(", vol", Articles_collection_modified!A1084) - 5), MID(Articles_collection_modified!A1084, FIND(",vol", Articles_collection_modified!A1084) + 4, FIND(",", Articles_collection_modified!A1084, FIND(",vol", Articles_collection_modified!A1084) + 4) - FIND(",vol",Articles_collection_modified!A1084) - 4))</f>
        <v>4</v>
      </c>
      <c r="D1084" t="str">
        <f>IF(ISNUMBER(FIND(", 20", Articles_collection_modified!A1084)), MID(Articles_collection_modified!A1084, FIND(", 20", Articles_collection_modified!A1084) + 2, FIND(",", Articles_collection_modified!A1084, FIND(", 20", Articles_collection_modified!A1084) + 2) - FIND(", 20", Articles_collection_modified!A1084) - 2), MID(Articles_collection_modified!A1084, FIND(",20", Articles_collection_modified!A1084) + 1, FIND(",", Articles_collection_modified!A1084, FIND(",20", Articles_collection_modified!A1084) + 1) - FIND(",20", Articles_collection_modified!A1084) - 1))</f>
        <v>2024-w43</v>
      </c>
      <c r="E1084" t="str">
        <f t="shared" si="34"/>
        <v>2024</v>
      </c>
      <c r="F1084" t="str">
        <f t="shared" si="35"/>
        <v>43</v>
      </c>
      <c r="G1084" t="str" cm="1">
        <f t="array" ref="G1084">_xlfn.TEXTJOIN(", ", TRUE, IF(ISNUMBER(SEARCH(Index!$A$8:$A$22, Articles_collection_modified!A1084)), Index!$A$8:$A$22, ""))</f>
        <v>3dp</v>
      </c>
      <c r="H1084" t="str" cm="1">
        <f t="array" ref="H1084">IFERROR(INDEX(Index!$A$8:$A$22, MATCH(TRUE, ISNUMBER(SEARCH(Index!$A$8:$A$22, Articles_collection_modified!A1084)), 0)), "")</f>
        <v>3dp</v>
      </c>
      <c r="I1084" t="str" cm="1">
        <f t="array" ref="I1084">IFERROR(INDEX(Index!$A$3:$A$5, MATCH(TRUE, ISNUMBER(SEARCH(Index!$A$3:$A$5, Articles_collection_modified!A1084)), 0)), "")</f>
        <v>Technology</v>
      </c>
      <c r="J1084" t="str" cm="1">
        <f t="array" ref="J1084">IFERROR(INDEX(Index!$A$25:$A$69, MATCH(TRUE, ISNUMBER(SEARCH(Index!$A$25:$A$69, Articles_collection_modified!A1084)), 0)), "")</f>
        <v>Prototype</v>
      </c>
      <c r="K1084" t="str" cm="1">
        <f t="array" ref="K1084">IFERROR(INDEX(Index!$C$3:$C$5, MATCH(TRUE, ISNUMBER(SEARCH(Index!$C$3:$C$5, Articles_collection_modified!A1084)), 0)), "")</f>
        <v>H2</v>
      </c>
      <c r="L1084" t="str" cm="1">
        <f t="array" ref="L1084">_xlfn.TEXTJOIN(", ", TRUE, IF(ISNUMBER(SEARCH(Index!$C$8:$C$58, Articles_collection_modified!A1084)), Index!$C$8:$C$58, ""))</f>
        <v>HA-1, IPr-7</v>
      </c>
      <c r="M1084" t="str" cm="1">
        <f t="array" ref="M1084">_xlfn.TEXTJOIN(", ", TRUE, IFERROR(VLOOKUP(_xlfn.TEXTSPLIT(L1084, ", "), Index!$C$8:$D$58, 2, FALSE), ""))</f>
        <v>Green &amp; Connected Construction site, Additive Manufacturing Technologies</v>
      </c>
      <c r="N1084" t="str" cm="1">
        <f t="array" ref="N1084">_xlfn.TEXTJOIN(", ", TRUE, _xlfn.UNIQUE(_xlfn.FILTERXML("&lt;t&gt;&lt;s&gt;" &amp; SUBSTITUTE(_xlfn.TEXTJOIN(", ", TRUE, _xlfn.UNIQUE(_xlfn._xlws.FILTER(IFERROR(VLOOKUP(LEFT(_xlfn.TEXTSPLIT(L1084, ", "), FIND("-", _xlfn.TEXTSPLIT(L1084, ", ")) - 1), Index!$F$8:$G$13, 2, FALSE), ""), IFERROR(VLOOKUP(LEFT(_xlfn.TEXTSPLIT(L1084, ", "), FIND("-", _xlfn.TEXTSPLIT(L1084, ", ")) - 1), Index!$F$8:$G$13, 2, FALSE), "") &lt;&gt; ""))), ", ", "&lt;/s&gt;&lt;s&gt;") &amp; "&lt;/s&gt;&lt;/t&gt;", "//s[normalize-space()]")))</f>
        <v>Hydraulic Applications Ecosystem, Intelligent Production</v>
      </c>
      <c r="O1084" t="str" cm="1">
        <f t="array" ref="O1084">IFERROR(INDEX(Index!$C$8:$C$58, MATCH(TRUE, ISNUMBER(SEARCH(Index!$C$8:$C$58, Articles_collection_modified!A1084)), 0)), "")</f>
        <v>HA-1</v>
      </c>
      <c r="P1084" t="str">
        <f>IFERROR(VLOOKUP(LEFT(O1084, FIND("-", O1084)-1), Index!$F$8:$G$13, 2, FALSE), "Not Found")</f>
        <v>Hydraulic Applications Ecosystem</v>
      </c>
      <c r="Q1084" t="str">
        <f>IFERROR(VLOOKUP(O1084, Index!$C$8:$D$58, 2, FALSE), "Not Found")</f>
        <v>Green &amp; Connected Construction site</v>
      </c>
    </row>
    <row r="1085" spans="1:17" x14ac:dyDescent="0.3">
      <c r="A1085" t="str">
        <f>LEFT(Articles_collection_modified!A1085, FIND(",", Articles_collection_modified!A1085) - 1)</f>
        <v>Energieeffizienter LeistungstrÃ¤ger: hydraulisches Logikventil</v>
      </c>
      <c r="B1085" t="str">
        <f>MID(Articles_collection_modified!A1085, FIND(",", Articles_collection_modified!A1085) + 1, FIND(",", Articles_collection_modified!A1085, FIND(",", Articles_collection_modified!A1085) + 1) - FIND(",", Articles_collection_modified!A1085) - 1)</f>
        <v>https://www.oup-fluidtechnik.de/energieeffizienter-leistungstraeger-hydraulisches-logikventil/</v>
      </c>
      <c r="C1085" t="str">
        <f>IF(ISNUMBER(FIND(", vol",Articles_collection_modified!A1085)), MID(Articles_collection_modified!A1085, FIND(", vol", Articles_collection_modified!A1085) + 5, FIND(",", Articles_collection_modified!A1085, FIND(", vol", Articles_collection_modified!A1085) + 5) - FIND(", vol", Articles_collection_modified!A1085) - 5), MID(Articles_collection_modified!A1085, FIND(",vol", Articles_collection_modified!A1085) + 4, FIND(",", Articles_collection_modified!A1085, FIND(",vol", Articles_collection_modified!A1085) + 4) - FIND(",vol",Articles_collection_modified!A1085) - 4))</f>
        <v>5</v>
      </c>
      <c r="D1085" t="str">
        <f>IF(ISNUMBER(FIND(", 20", Articles_collection_modified!A1085)), MID(Articles_collection_modified!A1085, FIND(", 20", Articles_collection_modified!A1085) + 2, FIND(",", Articles_collection_modified!A1085, FIND(", 20", Articles_collection_modified!A1085) + 2) - FIND(", 20", Articles_collection_modified!A1085) - 2), MID(Articles_collection_modified!A1085, FIND(",20", Articles_collection_modified!A1085) + 1, FIND(",", Articles_collection_modified!A1085, FIND(",20", Articles_collection_modified!A1085) + 1) - FIND(",20", Articles_collection_modified!A1085) - 1))</f>
        <v>2024-w46</v>
      </c>
      <c r="E1085" t="str">
        <f t="shared" si="34"/>
        <v>2024</v>
      </c>
      <c r="F1085" t="str">
        <f t="shared" si="35"/>
        <v>46</v>
      </c>
      <c r="G1085" t="str" cm="1">
        <f t="array" ref="G1085">_xlfn.TEXTJOIN(", ", TRUE, IF(ISNUMBER(SEARCH(Index!$A$8:$A$22, Articles_collection_modified!A1085)), Index!$A$8:$A$22, ""))</f>
        <v>Hydraulics</v>
      </c>
      <c r="H1085" t="str" cm="1">
        <f t="array" ref="H1085">IFERROR(INDEX(Index!$A$8:$A$22, MATCH(TRUE, ISNUMBER(SEARCH(Index!$A$8:$A$22, Articles_collection_modified!A1085)), 0)), "")</f>
        <v>Hydraulics</v>
      </c>
      <c r="I1085" t="str" cm="1">
        <f t="array" ref="I1085">IFERROR(INDEX(Index!$A$3:$A$5, MATCH(TRUE, ISNUMBER(SEARCH(Index!$A$3:$A$5, Articles_collection_modified!A1085)), 0)), "")</f>
        <v>product release</v>
      </c>
      <c r="J1085" t="str" cm="1">
        <f t="array" ref="J1085">IFERROR(INDEX(Index!$A$25:$A$69, MATCH(TRUE, ISNUMBER(SEARCH(Index!$A$25:$A$69, Articles_collection_modified!A1085)), 0)), "")</f>
        <v>Valve</v>
      </c>
      <c r="K1085" t="str" cm="1">
        <f t="array" ref="K1085">IFERROR(INDEX(Index!$C$3:$C$5, MATCH(TRUE, ISNUMBER(SEARCH(Index!$C$3:$C$5, Articles_collection_modified!A1085)), 0)), "")</f>
        <v>H1</v>
      </c>
      <c r="L1085" t="str" cm="1">
        <f t="array" ref="L1085">_xlfn.TEXTJOIN(", ", TRUE, IF(ISNUMBER(SEARCH(Index!$C$8:$C$58, Articles_collection_modified!A1085)), Index!$C$8:$C$58, ""))</f>
        <v/>
      </c>
      <c r="M1085" t="str" cm="1">
        <f t="array" ref="M1085">_xlfn.TEXTJOIN(", ", TRUE, IFERROR(VLOOKUP(_xlfn.TEXTSPLIT(L1085, ", "), Index!$C$8:$D$58, 2, FALSE), ""))</f>
        <v/>
      </c>
      <c r="N1085" t="e" cm="1" vm="1">
        <f t="array" ref="N1085">_xlfn.TEXTJOIN(", ", TRUE, _xlfn.UNIQUE(_xlfn.FILTERXML("&lt;t&gt;&lt;s&gt;" &amp; SUBSTITUTE(_xlfn.TEXTJOIN(", ", TRUE, _xlfn.UNIQUE(_xlfn._xlws.FILTER(IFERROR(VLOOKUP(LEFT(_xlfn.TEXTSPLIT(L1085, ", "), FIND("-", _xlfn.TEXTSPLIT(L1085, ", ")) - 1), Index!$F$8:$G$13, 2, FALSE), ""), IFERROR(VLOOKUP(LEFT(_xlfn.TEXTSPLIT(L1085, ", "), FIND("-", _xlfn.TEXTSPLIT(L1085, ", ")) - 1), Index!$F$8:$G$13, 2, FALSE), "") &lt;&gt; ""))), ", ", "&lt;/s&gt;&lt;s&gt;") &amp; "&lt;/s&gt;&lt;/t&gt;", "//s[normalize-space()]")))</f>
        <v>#VALUE!</v>
      </c>
      <c r="O1085" t="str" cm="1">
        <f t="array" ref="O1085">IFERROR(INDEX(Index!$C$8:$C$58, MATCH(TRUE, ISNUMBER(SEARCH(Index!$C$8:$C$58, Articles_collection_modified!A1085)), 0)), "")</f>
        <v/>
      </c>
      <c r="P1085" t="str">
        <f>IFERROR(VLOOKUP(LEFT(O1085, FIND("-", O1085)-1), Index!$F$8:$G$13, 2, FALSE), "Not Found")</f>
        <v>Not Found</v>
      </c>
      <c r="Q1085" t="str">
        <f>IFERROR(VLOOKUP(O1085, Index!$C$8:$D$58, 2, FALSE), "Not Found")</f>
        <v>Not Found</v>
      </c>
    </row>
    <row r="1086" spans="1:17" x14ac:dyDescent="0.3">
      <c r="A1086" t="str">
        <f>LEFT(Articles_collection_modified!A1086, FIND(",", Articles_collection_modified!A1086) - 1)</f>
        <v>Biologisch abbaubare Schmierstoffe</v>
      </c>
      <c r="B1086" t="str">
        <f>MID(Articles_collection_modified!A1086, FIND(",", Articles_collection_modified!A1086) + 1, FIND(",", Articles_collection_modified!A1086, FIND(",", Articles_collection_modified!A1086) + 1) - FIND(",", Articles_collection_modified!A1086) - 1)</f>
        <v>https://www.oup-fluidtechnik.de/biologisch-abbaubare-schmierstoffe/</v>
      </c>
      <c r="C1086" t="str">
        <f>IF(ISNUMBER(FIND(", vol",Articles_collection_modified!A1086)), MID(Articles_collection_modified!A1086, FIND(", vol", Articles_collection_modified!A1086) + 5, FIND(",", Articles_collection_modified!A1086, FIND(", vol", Articles_collection_modified!A1086) + 5) - FIND(", vol", Articles_collection_modified!A1086) - 5), MID(Articles_collection_modified!A1086, FIND(",vol", Articles_collection_modified!A1086) + 4, FIND(",", Articles_collection_modified!A1086, FIND(",vol", Articles_collection_modified!A1086) + 4) - FIND(",vol",Articles_collection_modified!A1086) - 4))</f>
        <v>5</v>
      </c>
      <c r="D1086" t="str">
        <f>IF(ISNUMBER(FIND(", 20", Articles_collection_modified!A1086)), MID(Articles_collection_modified!A1086, FIND(", 20", Articles_collection_modified!A1086) + 2, FIND(",", Articles_collection_modified!A1086, FIND(", 20", Articles_collection_modified!A1086) + 2) - FIND(", 20", Articles_collection_modified!A1086) - 2), MID(Articles_collection_modified!A1086, FIND(",20", Articles_collection_modified!A1086) + 1, FIND(",", Articles_collection_modified!A1086, FIND(",20", Articles_collection_modified!A1086) + 1) - FIND(",20", Articles_collection_modified!A1086) - 1))</f>
        <v>2024-w45</v>
      </c>
      <c r="E1086" t="str">
        <f t="shared" si="34"/>
        <v>2024</v>
      </c>
      <c r="F1086" t="str">
        <f t="shared" si="35"/>
        <v>45</v>
      </c>
      <c r="G1086" t="str" cm="1">
        <f t="array" ref="G1086">_xlfn.TEXTJOIN(", ", TRUE, IF(ISNUMBER(SEARCH(Index!$A$8:$A$22, Articles_collection_modified!A1086)), Index!$A$8:$A$22, ""))</f>
        <v>Sustainability</v>
      </c>
      <c r="H1086" t="str" cm="1">
        <f t="array" ref="H1086">IFERROR(INDEX(Index!$A$8:$A$22, MATCH(TRUE, ISNUMBER(SEARCH(Index!$A$8:$A$22, Articles_collection_modified!A1086)), 0)), "")</f>
        <v>Sustainability</v>
      </c>
      <c r="I1086" t="str" cm="1">
        <f t="array" ref="I1086">IFERROR(INDEX(Index!$A$3:$A$5, MATCH(TRUE, ISNUMBER(SEARCH(Index!$A$3:$A$5, Articles_collection_modified!A1086)), 0)), "")</f>
        <v>Technology</v>
      </c>
      <c r="J1086" t="str" cm="1">
        <f t="array" ref="J1086">IFERROR(INDEX(Index!$A$25:$A$69, MATCH(TRUE, ISNUMBER(SEARCH(Index!$A$25:$A$69, Articles_collection_modified!A1086)), 0)), "")</f>
        <v>HMI</v>
      </c>
      <c r="K1086" t="str" cm="1">
        <f t="array" ref="K1086">IFERROR(INDEX(Index!$C$3:$C$5, MATCH(TRUE, ISNUMBER(SEARCH(Index!$C$3:$C$5, Articles_collection_modified!A1086)), 0)), "")</f>
        <v>H1</v>
      </c>
      <c r="L1086" t="str" cm="1">
        <f t="array" ref="L1086">_xlfn.TEXTJOIN(", ", TRUE, IF(ISNUMBER(SEARCH(Index!$C$8:$C$58, Articles_collection_modified!A1086)), Index!$C$8:$C$58, ""))</f>
        <v>ES-5</v>
      </c>
      <c r="M1086" t="str" cm="1">
        <f t="array" ref="M1086">_xlfn.TEXTJOIN(", ", TRUE, IFERROR(VLOOKUP(_xlfn.TEXTSPLIT(L1086, ", "), Index!$C$8:$D$58, 2, FALSE), ""))</f>
        <v>Promoting Biodiversity</v>
      </c>
      <c r="N1086" t="str" cm="1">
        <f t="array" ref="N1086">_xlfn.TEXTJOIN(", ", TRUE, _xlfn.UNIQUE(_xlfn.FILTERXML("&lt;t&gt;&lt;s&gt;" &amp; SUBSTITUTE(_xlfn.TEXTJOIN(", ", TRUE, _xlfn.UNIQUE(_xlfn._xlws.FILTER(IFERROR(VLOOKUP(LEFT(_xlfn.TEXTSPLIT(L1086, ", "), FIND("-", _xlfn.TEXTSPLIT(L1086, ", ")) - 1), Index!$F$8:$G$13, 2, FALSE), ""), IFERROR(VLOOKUP(LEFT(_xlfn.TEXTSPLIT(L1086, ", "), FIND("-", _xlfn.TEXTSPLIT(L1086, ", ")) - 1), Index!$F$8:$G$13, 2, FALSE), "") &lt;&gt; ""))), ", ", "&lt;/s&gt;&lt;s&gt;") &amp; "&lt;/s&gt;&lt;/t&gt;", "//s[normalize-space()]")))</f>
        <v>Ecological Sustainability</v>
      </c>
      <c r="O1086" t="str" cm="1">
        <f t="array" ref="O1086">IFERROR(INDEX(Index!$C$8:$C$58, MATCH(TRUE, ISNUMBER(SEARCH(Index!$C$8:$C$58, Articles_collection_modified!A1086)), 0)), "")</f>
        <v>ES-5</v>
      </c>
      <c r="P1086" t="str">
        <f>IFERROR(VLOOKUP(LEFT(O1086, FIND("-", O1086)-1), Index!$F$8:$G$13, 2, FALSE), "Not Found")</f>
        <v>Ecological Sustainability</v>
      </c>
      <c r="Q1086" t="str">
        <f>IFERROR(VLOOKUP(O1086, Index!$C$8:$D$58, 2, FALSE), "Not Found")</f>
        <v>Promoting Biodiversity</v>
      </c>
    </row>
    <row r="1087" spans="1:17" x14ac:dyDescent="0.3">
      <c r="A1087" t="str">
        <f>LEFT(Articles_collection_modified!A1087, FIND(",", Articles_collection_modified!A1087) - 1)</f>
        <v>AI Capabilities in Humanoid Robots | RoboticsTomorrow</v>
      </c>
      <c r="B1087" t="str">
        <f>MID(Articles_collection_modified!A1087, FIND(",", Articles_collection_modified!A1087) + 1, FIND(",", Articles_collection_modified!A1087, FIND(",", Articles_collection_modified!A1087) + 1) - FIND(",", Articles_collection_modified!A1087) - 1)</f>
        <v>https://www.roboticstomorrow.com/article/2024/11/ai-capabilities-in-humanoid-robots/23381</v>
      </c>
      <c r="C1087" t="str">
        <f>IF(ISNUMBER(FIND(", vol",Articles_collection_modified!A1087)), MID(Articles_collection_modified!A1087, FIND(", vol", Articles_collection_modified!A1087) + 5, FIND(",", Articles_collection_modified!A1087, FIND(", vol", Articles_collection_modified!A1087) + 5) - FIND(", vol", Articles_collection_modified!A1087) - 5), MID(Articles_collection_modified!A1087, FIND(",vol", Articles_collection_modified!A1087) + 4, FIND(",", Articles_collection_modified!A1087, FIND(",vol", Articles_collection_modified!A1087) + 4) - FIND(",vol",Articles_collection_modified!A1087) - 4))</f>
        <v>5</v>
      </c>
      <c r="D1087" t="str">
        <f>IF(ISNUMBER(FIND(", 20", Articles_collection_modified!A1087)), MID(Articles_collection_modified!A1087, FIND(", 20", Articles_collection_modified!A1087) + 2, FIND(",", Articles_collection_modified!A1087, FIND(", 20", Articles_collection_modified!A1087) + 2) - FIND(", 20", Articles_collection_modified!A1087) - 2), MID(Articles_collection_modified!A1087, FIND(",20", Articles_collection_modified!A1087) + 1, FIND(",", Articles_collection_modified!A1087, FIND(",20", Articles_collection_modified!A1087) + 1) - FIND(",20", Articles_collection_modified!A1087) - 1))</f>
        <v>2024-w45</v>
      </c>
      <c r="E1087" t="str">
        <f t="shared" si="34"/>
        <v>2024</v>
      </c>
      <c r="F1087" t="str">
        <f t="shared" si="35"/>
        <v>45</v>
      </c>
      <c r="G1087" t="str" cm="1">
        <f t="array" ref="G1087">_xlfn.TEXTJOIN(", ", TRUE, IF(ISNUMBER(SEARCH(Index!$A$8:$A$22, Articles_collection_modified!A1087)), Index!$A$8:$A$22, ""))</f>
        <v>Robotics</v>
      </c>
      <c r="H1087" t="str" cm="1">
        <f t="array" ref="H1087">IFERROR(INDEX(Index!$A$8:$A$22, MATCH(TRUE, ISNUMBER(SEARCH(Index!$A$8:$A$22, Articles_collection_modified!A1087)), 0)), "")</f>
        <v>Robotics</v>
      </c>
      <c r="I1087" t="str" cm="1">
        <f t="array" ref="I1087">IFERROR(INDEX(Index!$A$3:$A$5, MATCH(TRUE, ISNUMBER(SEARCH(Index!$A$3:$A$5, Articles_collection_modified!A1087)), 0)), "")</f>
        <v>Technology</v>
      </c>
      <c r="J1087" t="str" cm="1">
        <f t="array" ref="J1087">IFERROR(INDEX(Index!$A$25:$A$69, MATCH(TRUE, ISNUMBER(SEARCH(Index!$A$25:$A$69, Articles_collection_modified!A1087)), 0)), "")</f>
        <v>Prototype</v>
      </c>
      <c r="K1087" t="str" cm="1">
        <f t="array" ref="K1087">IFERROR(INDEX(Index!$C$3:$C$5, MATCH(TRUE, ISNUMBER(SEARCH(Index!$C$3:$C$5, Articles_collection_modified!A1087)), 0)), "")</f>
        <v>H3</v>
      </c>
      <c r="L1087" t="str" cm="1">
        <f t="array" ref="L1087">_xlfn.TEXTJOIN(", ", TRUE, IF(ISNUMBER(SEARCH(Index!$C$8:$C$58, Articles_collection_modified!A1087)), Index!$C$8:$C$58, ""))</f>
        <v>IPr-2, IPr-3, SD-2</v>
      </c>
      <c r="M1087" t="str" cm="1">
        <f t="array" ref="M1087">_xlfn.TEXTJOIN(", ", TRUE, IFERROR(VLOOKUP(_xlfn.TEXTSPLIT(L1087, ", "), Index!$C$8:$D$58, 2, FALSE), ""))</f>
        <v>Advanced Robotics, Intelligent Worker Assistant, Advanced AI Capabilities</v>
      </c>
      <c r="N1087" t="str" cm="1">
        <f t="array" ref="N1087">_xlfn.TEXTJOIN(", ", TRUE, _xlfn.UNIQUE(_xlfn.FILTERXML("&lt;t&gt;&lt;s&gt;" &amp; SUBSTITUTE(_xlfn.TEXTJOIN(", ", TRUE, _xlfn.UNIQUE(_xlfn._xlws.FILTER(IFERROR(VLOOKUP(LEFT(_xlfn.TEXTSPLIT(L1087, ", "), FIND("-", _xlfn.TEXTSPLIT(L1087, ", ")) - 1), Index!$F$8:$G$13, 2, FALSE), ""), IFERROR(VLOOKUP(LEFT(_xlfn.TEXTSPLIT(L1087, ", "), FIND("-", _xlfn.TEXTSPLIT(L1087, ", ")) - 1), Index!$F$8:$G$13, 2, FALSE), "") &lt;&gt; ""))), ", ", "&lt;/s&gt;&lt;s&gt;") &amp; "&lt;/s&gt;&lt;/t&gt;", "//s[normalize-space()]")))</f>
        <v>Intelligent Production, Smart Data Usage</v>
      </c>
      <c r="O1087" t="str" cm="1">
        <f t="array" ref="O1087">IFERROR(INDEX(Index!$C$8:$C$58, MATCH(TRUE, ISNUMBER(SEARCH(Index!$C$8:$C$58, Articles_collection_modified!A1087)), 0)), "")</f>
        <v>IPr-2</v>
      </c>
      <c r="P1087" t="str">
        <f>IFERROR(VLOOKUP(LEFT(O1087, FIND("-", O1087)-1), Index!$F$8:$G$13, 2, FALSE), "Not Found")</f>
        <v>Intelligent Production</v>
      </c>
      <c r="Q1087" t="str">
        <f>IFERROR(VLOOKUP(O1087, Index!$C$8:$D$58, 2, FALSE), "Not Found")</f>
        <v>Advanced Robotics</v>
      </c>
    </row>
    <row r="1088" spans="1:17" x14ac:dyDescent="0.3">
      <c r="A1088" t="str">
        <f>LEFT(Articles_collection_modified!A1088, FIND(",", Articles_collection_modified!A1088) - 1)</f>
        <v>Ledermair places order for 27 electric buses with MAN - electrive.com</v>
      </c>
      <c r="B1088" t="str">
        <f>MID(Articles_collection_modified!A1088, FIND(",", Articles_collection_modified!A1088) + 1, FIND(",", Articles_collection_modified!A1088, FIND(",", Articles_collection_modified!A1088) + 1) - FIND(",", Articles_collection_modified!A1088) - 1)</f>
        <v>https://www.electrive.com/2024/11/07/ledermair-places-order-for-27-electric-buses-with-man/</v>
      </c>
      <c r="C1088" t="str">
        <f>IF(ISNUMBER(FIND(", vol",Articles_collection_modified!A1088)), MID(Articles_collection_modified!A1088, FIND(", vol", Articles_collection_modified!A1088) + 5, FIND(",", Articles_collection_modified!A1088, FIND(", vol", Articles_collection_modified!A1088) + 5) - FIND(", vol", Articles_collection_modified!A1088) - 5), MID(Articles_collection_modified!A1088, FIND(",vol", Articles_collection_modified!A1088) + 4, FIND(",", Articles_collection_modified!A1088, FIND(",vol", Articles_collection_modified!A1088) + 4) - FIND(",vol",Articles_collection_modified!A1088) - 4))</f>
        <v>5</v>
      </c>
      <c r="D1088" t="str">
        <f>IF(ISNUMBER(FIND(", 20", Articles_collection_modified!A1088)), MID(Articles_collection_modified!A1088, FIND(", 20", Articles_collection_modified!A1088) + 2, FIND(",", Articles_collection_modified!A1088, FIND(", 20", Articles_collection_modified!A1088) + 2) - FIND(", 20", Articles_collection_modified!A1088) - 2), MID(Articles_collection_modified!A1088, FIND(",20", Articles_collection_modified!A1088) + 1, FIND(",", Articles_collection_modified!A1088, FIND(",20", Articles_collection_modified!A1088) + 1) - FIND(",20", Articles_collection_modified!A1088) - 1))</f>
        <v>2024-w45</v>
      </c>
      <c r="E1088" t="str">
        <f t="shared" si="34"/>
        <v>2024</v>
      </c>
      <c r="F1088" t="str">
        <f t="shared" si="35"/>
        <v>45</v>
      </c>
      <c r="G1088" t="str" cm="1">
        <f t="array" ref="G1088">_xlfn.TEXTJOIN(", ", TRUE, IF(ISNUMBER(SEARCH(Index!$A$8:$A$22, Articles_collection_modified!A1088)), Index!$A$8:$A$22, ""))</f>
        <v>Mobile</v>
      </c>
      <c r="H1088" t="str" cm="1">
        <f t="array" ref="H1088">IFERROR(INDEX(Index!$A$8:$A$22, MATCH(TRUE, ISNUMBER(SEARCH(Index!$A$8:$A$22, Articles_collection_modified!A1088)), 0)), "")</f>
        <v>Mobile</v>
      </c>
      <c r="I1088" t="str" cm="1">
        <f t="array" ref="I1088">IFERROR(INDEX(Index!$A$3:$A$5, MATCH(TRUE, ISNUMBER(SEARCH(Index!$A$3:$A$5, Articles_collection_modified!A1088)), 0)), "")</f>
        <v>SEEP</v>
      </c>
      <c r="J1088" t="str" cm="1">
        <f t="array" ref="J1088">IFERROR(INDEX(Index!$A$25:$A$69, MATCH(TRUE, ISNUMBER(SEARCH(Index!$A$25:$A$69, Articles_collection_modified!A1088)), 0)), "")</f>
        <v>market development</v>
      </c>
      <c r="K1088" t="str" cm="1">
        <f t="array" ref="K1088">IFERROR(INDEX(Index!$C$3:$C$5, MATCH(TRUE, ISNUMBER(SEARCH(Index!$C$3:$C$5, Articles_collection_modified!A1088)), 0)), "")</f>
        <v>H1</v>
      </c>
      <c r="L1088" t="str" cm="1">
        <f t="array" ref="L1088">_xlfn.TEXTJOIN(", ", TRUE, IF(ISNUMBER(SEARCH(Index!$C$8:$C$58, Articles_collection_modified!A1088)), Index!$C$8:$C$58, ""))</f>
        <v>ES-1, ES-2</v>
      </c>
      <c r="M1088" t="str" cm="1">
        <f t="array" ref="M1088">_xlfn.TEXTJOIN(", ", TRUE, IFERROR(VLOOKUP(_xlfn.TEXTSPLIT(L1088, ", "), Index!$C$8:$D$58, 2, FALSE), ""))</f>
        <v>Green Cities, Enhanced Emission Policy</v>
      </c>
      <c r="N1088" t="str" cm="1">
        <f t="array" ref="N1088">_xlfn.TEXTJOIN(", ", TRUE, _xlfn.UNIQUE(_xlfn.FILTERXML("&lt;t&gt;&lt;s&gt;" &amp; SUBSTITUTE(_xlfn.TEXTJOIN(", ", TRUE, _xlfn.UNIQUE(_xlfn._xlws.FILTER(IFERROR(VLOOKUP(LEFT(_xlfn.TEXTSPLIT(L1088, ", "), FIND("-", _xlfn.TEXTSPLIT(L1088, ", ")) - 1), Index!$F$8:$G$13, 2, FALSE), ""), IFERROR(VLOOKUP(LEFT(_xlfn.TEXTSPLIT(L1088, ", "), FIND("-", _xlfn.TEXTSPLIT(L1088, ", ")) - 1), Index!$F$8:$G$13, 2, FALSE), "") &lt;&gt; ""))), ", ", "&lt;/s&gt;&lt;s&gt;") &amp; "&lt;/s&gt;&lt;/t&gt;", "//s[normalize-space()]")))</f>
        <v>Ecological Sustainability</v>
      </c>
      <c r="O1088" t="str" cm="1">
        <f t="array" ref="O1088">IFERROR(INDEX(Index!$C$8:$C$58, MATCH(TRUE, ISNUMBER(SEARCH(Index!$C$8:$C$58, Articles_collection_modified!A1088)), 0)), "")</f>
        <v>ES-1</v>
      </c>
      <c r="P1088" t="str">
        <f>IFERROR(VLOOKUP(LEFT(O1088, FIND("-", O1088)-1), Index!$F$8:$G$13, 2, FALSE), "Not Found")</f>
        <v>Ecological Sustainability</v>
      </c>
      <c r="Q1088" t="str">
        <f>IFERROR(VLOOKUP(O1088, Index!$C$8:$D$58, 2, FALSE), "Not Found")</f>
        <v>Green Cities</v>
      </c>
    </row>
    <row r="1089" spans="1:17" x14ac:dyDescent="0.3">
      <c r="A1089" t="str">
        <f>LEFT(Articles_collection_modified!A1089, FIND(",", Articles_collection_modified!A1089) - 1)</f>
        <v>Szczecin orders fourteen additional electric buses from Solaris - electrive.com</v>
      </c>
      <c r="B1089" t="str">
        <f>MID(Articles_collection_modified!A1089, FIND(",", Articles_collection_modified!A1089) + 1, FIND(",", Articles_collection_modified!A1089, FIND(",", Articles_collection_modified!A1089) + 1) - FIND(",", Articles_collection_modified!A1089) - 1)</f>
        <v>https://www.electrive.com/2024/11/07/szczecin-orders-additional-electric-buses-from-solaris/</v>
      </c>
      <c r="C1089" t="str">
        <f>IF(ISNUMBER(FIND(", vol",Articles_collection_modified!A1089)), MID(Articles_collection_modified!A1089, FIND(", vol", Articles_collection_modified!A1089) + 5, FIND(",", Articles_collection_modified!A1089, FIND(", vol", Articles_collection_modified!A1089) + 5) - FIND(", vol", Articles_collection_modified!A1089) - 5), MID(Articles_collection_modified!A1089, FIND(",vol", Articles_collection_modified!A1089) + 4, FIND(",", Articles_collection_modified!A1089, FIND(",vol", Articles_collection_modified!A1089) + 4) - FIND(",vol",Articles_collection_modified!A1089) - 4))</f>
        <v>5</v>
      </c>
      <c r="D1089" t="str">
        <f>IF(ISNUMBER(FIND(", 20", Articles_collection_modified!A1089)), MID(Articles_collection_modified!A1089, FIND(", 20", Articles_collection_modified!A1089) + 2, FIND(",", Articles_collection_modified!A1089, FIND(", 20", Articles_collection_modified!A1089) + 2) - FIND(", 20", Articles_collection_modified!A1089) - 2), MID(Articles_collection_modified!A1089, FIND(",20", Articles_collection_modified!A1089) + 1, FIND(",", Articles_collection_modified!A1089, FIND(",20", Articles_collection_modified!A1089) + 1) - FIND(",20", Articles_collection_modified!A1089) - 1))</f>
        <v>2024-w45</v>
      </c>
      <c r="E1089" t="str">
        <f t="shared" si="34"/>
        <v>2024</v>
      </c>
      <c r="F1089" t="str">
        <f t="shared" si="35"/>
        <v>45</v>
      </c>
      <c r="G1089" t="str" cm="1">
        <f t="array" ref="G1089">_xlfn.TEXTJOIN(", ", TRUE, IF(ISNUMBER(SEARCH(Index!$A$8:$A$22, Articles_collection_modified!A1089)), Index!$A$8:$A$22, ""))</f>
        <v>Electrification, Mobile</v>
      </c>
      <c r="H1089" t="str" cm="1">
        <f t="array" ref="H1089">IFERROR(INDEX(Index!$A$8:$A$22, MATCH(TRUE, ISNUMBER(SEARCH(Index!$A$8:$A$22, Articles_collection_modified!A1089)), 0)), "")</f>
        <v>Electrification</v>
      </c>
      <c r="I1089" t="str" cm="1">
        <f t="array" ref="I1089">IFERROR(INDEX(Index!$A$3:$A$5, MATCH(TRUE, ISNUMBER(SEARCH(Index!$A$3:$A$5, Articles_collection_modified!A1089)), 0)), "")</f>
        <v>SEEP</v>
      </c>
      <c r="J1089" t="str" cm="1">
        <f t="array" ref="J1089">IFERROR(INDEX(Index!$A$25:$A$69, MATCH(TRUE, ISNUMBER(SEARCH(Index!$A$25:$A$69, Articles_collection_modified!A1089)), 0)), "")</f>
        <v>market development</v>
      </c>
      <c r="K1089" t="str" cm="1">
        <f t="array" ref="K1089">IFERROR(INDEX(Index!$C$3:$C$5, MATCH(TRUE, ISNUMBER(SEARCH(Index!$C$3:$C$5, Articles_collection_modified!A1089)), 0)), "")</f>
        <v>H1</v>
      </c>
      <c r="L1089" t="str" cm="1">
        <f t="array" ref="L1089">_xlfn.TEXTJOIN(", ", TRUE, IF(ISNUMBER(SEARCH(Index!$C$8:$C$58, Articles_collection_modified!A1089)), Index!$C$8:$C$58, ""))</f>
        <v>ES-1, ES-2</v>
      </c>
      <c r="M1089" t="str" cm="1">
        <f t="array" ref="M1089">_xlfn.TEXTJOIN(", ", TRUE, IFERROR(VLOOKUP(_xlfn.TEXTSPLIT(L1089, ", "), Index!$C$8:$D$58, 2, FALSE), ""))</f>
        <v>Green Cities, Enhanced Emission Policy</v>
      </c>
      <c r="N1089" t="str" cm="1">
        <f t="array" ref="N1089">_xlfn.TEXTJOIN(", ", TRUE, _xlfn.UNIQUE(_xlfn.FILTERXML("&lt;t&gt;&lt;s&gt;" &amp; SUBSTITUTE(_xlfn.TEXTJOIN(", ", TRUE, _xlfn.UNIQUE(_xlfn._xlws.FILTER(IFERROR(VLOOKUP(LEFT(_xlfn.TEXTSPLIT(L1089, ", "), FIND("-", _xlfn.TEXTSPLIT(L1089, ", ")) - 1), Index!$F$8:$G$13, 2, FALSE), ""), IFERROR(VLOOKUP(LEFT(_xlfn.TEXTSPLIT(L1089, ", "), FIND("-", _xlfn.TEXTSPLIT(L1089, ", ")) - 1), Index!$F$8:$G$13, 2, FALSE), "") &lt;&gt; ""))), ", ", "&lt;/s&gt;&lt;s&gt;") &amp; "&lt;/s&gt;&lt;/t&gt;", "//s[normalize-space()]")))</f>
        <v>Ecological Sustainability</v>
      </c>
      <c r="O1089" t="str" cm="1">
        <f t="array" ref="O1089">IFERROR(INDEX(Index!$C$8:$C$58, MATCH(TRUE, ISNUMBER(SEARCH(Index!$C$8:$C$58, Articles_collection_modified!A1089)), 0)), "")</f>
        <v>ES-1</v>
      </c>
      <c r="P1089" t="str">
        <f>IFERROR(VLOOKUP(LEFT(O1089, FIND("-", O1089)-1), Index!$F$8:$G$13, 2, FALSE), "Not Found")</f>
        <v>Ecological Sustainability</v>
      </c>
      <c r="Q1089" t="str">
        <f>IFERROR(VLOOKUP(O1089, Index!$C$8:$D$58, 2, FALSE), "Not Found")</f>
        <v>Green Cities</v>
      </c>
    </row>
    <row r="1090" spans="1:17" x14ac:dyDescent="0.3">
      <c r="A1090" t="str">
        <f>LEFT(Articles_collection_modified!A1090, FIND(",", Articles_collection_modified!A1090) - 1)</f>
        <v>Danfoss Power Solutions launches Editron EM-PMI540B electric motor | Industrial Vehicle Technology International</v>
      </c>
      <c r="B1090" t="str">
        <f>MID(Articles_collection_modified!A1090, FIND(",", Articles_collection_modified!A1090) + 1, FIND(",", Articles_collection_modified!A1090, FIND(",", Articles_collection_modified!A1090) + 1) - FIND(",", Articles_collection_modified!A1090) - 1)</f>
        <v>https://www.ivtinternational.com/news/danfoss-power-solutions-launches-editron-em-pmi540b-electric-motor.html</v>
      </c>
      <c r="C1090" t="str">
        <f>IF(ISNUMBER(FIND(", vol",Articles_collection_modified!A1090)), MID(Articles_collection_modified!A1090, FIND(", vol", Articles_collection_modified!A1090) + 5, FIND(",", Articles_collection_modified!A1090, FIND(", vol", Articles_collection_modified!A1090) + 5) - FIND(", vol", Articles_collection_modified!A1090) - 5), MID(Articles_collection_modified!A1090, FIND(",vol", Articles_collection_modified!A1090) + 4, FIND(",", Articles_collection_modified!A1090, FIND(",vol", Articles_collection_modified!A1090) + 4) - FIND(",vol",Articles_collection_modified!A1090) - 4))</f>
        <v>5</v>
      </c>
      <c r="D1090" t="str">
        <f>IF(ISNUMBER(FIND(", 20", Articles_collection_modified!A1090)), MID(Articles_collection_modified!A1090, FIND(", 20", Articles_collection_modified!A1090) + 2, FIND(",", Articles_collection_modified!A1090, FIND(", 20", Articles_collection_modified!A1090) + 2) - FIND(", 20", Articles_collection_modified!A1090) - 2), MID(Articles_collection_modified!A1090, FIND(",20", Articles_collection_modified!A1090) + 1, FIND(",", Articles_collection_modified!A1090, FIND(",20", Articles_collection_modified!A1090) + 1) - FIND(",20", Articles_collection_modified!A1090) - 1))</f>
        <v>2024-w45</v>
      </c>
      <c r="E1090" t="str">
        <f t="shared" si="34"/>
        <v>2024</v>
      </c>
      <c r="F1090" t="str">
        <f t="shared" si="35"/>
        <v>45</v>
      </c>
      <c r="G1090" t="str" cm="1">
        <f t="array" ref="G1090">_xlfn.TEXTJOIN(", ", TRUE, IF(ISNUMBER(SEARCH(Index!$A$8:$A$22, Articles_collection_modified!A1090)), Index!$A$8:$A$22, ""))</f>
        <v>Maritime, Mobile</v>
      </c>
      <c r="H1090" t="str" cm="1">
        <f t="array" ref="H1090">IFERROR(INDEX(Index!$A$8:$A$22, MATCH(TRUE, ISNUMBER(SEARCH(Index!$A$8:$A$22, Articles_collection_modified!A1090)), 0)), "")</f>
        <v>Maritime</v>
      </c>
      <c r="I1090" t="str" cm="1">
        <f t="array" ref="I1090">IFERROR(INDEX(Index!$A$3:$A$5, MATCH(TRUE, ISNUMBER(SEARCH(Index!$A$3:$A$5, Articles_collection_modified!A1090)), 0)), "")</f>
        <v>product release</v>
      </c>
      <c r="J1090" t="str" cm="1">
        <f t="array" ref="J1090">IFERROR(INDEX(Index!$A$25:$A$69, MATCH(TRUE, ISNUMBER(SEARCH(Index!$A$25:$A$69, Articles_collection_modified!A1090)), 0)), "")</f>
        <v>Motor</v>
      </c>
      <c r="K1090" t="str" cm="1">
        <f t="array" ref="K1090">IFERROR(INDEX(Index!$C$3:$C$5, MATCH(TRUE, ISNUMBER(SEARCH(Index!$C$3:$C$5, Articles_collection_modified!A1090)), 0)), "")</f>
        <v>H1</v>
      </c>
      <c r="L1090" t="str" cm="1">
        <f t="array" ref="L1090">_xlfn.TEXTJOIN(", ", TRUE, IF(ISNUMBER(SEARCH(Index!$C$8:$C$58, Articles_collection_modified!A1090)), Index!$C$8:$C$58, ""))</f>
        <v>ES-2, HA-1, HA-3, HA-8, NB-8</v>
      </c>
      <c r="M1090" t="str" cm="1">
        <f t="array" ref="M1090">_xlfn.TEXTJOIN(", ", TRUE, IFERROR(VLOOKUP(_xlfn.TEXTSPLIT(L1090, ", "), Index!$C$8:$D$58, 2, FALSE), ""))</f>
        <v>Enhanced Emission Policy, Green &amp; Connected Construction site, Smart Farming, Sustainable Mining, Sustainaible Maritime Applications</v>
      </c>
      <c r="N1090" t="str" cm="1">
        <f t="array" ref="N1090">_xlfn.TEXTJOIN(", ", TRUE, _xlfn.UNIQUE(_xlfn.FILTERXML("&lt;t&gt;&lt;s&gt;" &amp; SUBSTITUTE(_xlfn.TEXTJOIN(", ", TRUE, _xlfn.UNIQUE(_xlfn._xlws.FILTER(IFERROR(VLOOKUP(LEFT(_xlfn.TEXTSPLIT(L1090, ", "), FIND("-", _xlfn.TEXTSPLIT(L1090, ", ")) - 1), Index!$F$8:$G$13, 2, FALSE), ""), IFERROR(VLOOKUP(LEFT(_xlfn.TEXTSPLIT(L1090, ", "), FIND("-", _xlfn.TEXTSPLIT(L1090, ", ")) - 1), Index!$F$8:$G$13, 2, FALSE), "") &lt;&gt; ""))), ", ", "&lt;/s&gt;&lt;s&gt;") &amp; "&lt;/s&gt;&lt;/t&gt;", "//s[normalize-space()]")))</f>
        <v>Ecological Sustainability, Hydraulic Applications Ecosystem, New Business</v>
      </c>
      <c r="O1090" t="str" cm="1">
        <f t="array" ref="O1090">IFERROR(INDEX(Index!$C$8:$C$58, MATCH(TRUE, ISNUMBER(SEARCH(Index!$C$8:$C$58, Articles_collection_modified!A1090)), 0)), "")</f>
        <v>ES-2</v>
      </c>
      <c r="P1090" t="str">
        <f>IFERROR(VLOOKUP(LEFT(O1090, FIND("-", O1090)-1), Index!$F$8:$G$13, 2, FALSE), "Not Found")</f>
        <v>Ecological Sustainability</v>
      </c>
      <c r="Q1090" t="str">
        <f>IFERROR(VLOOKUP(O1090, Index!$C$8:$D$58, 2, FALSE), "Not Found")</f>
        <v>Enhanced Emission Policy</v>
      </c>
    </row>
    <row r="1091" spans="1:17" x14ac:dyDescent="0.3">
      <c r="A1091" t="str">
        <f>LEFT(Articles_collection_modified!A1091, FIND(",", Articles_collection_modified!A1091) - 1)</f>
        <v>Codelco Toyota and Mitsui to collaborate on sustainable mobility in mining - International Mining</v>
      </c>
      <c r="B1091" t="str">
        <f>MID(Articles_collection_modified!A1091, FIND(",", Articles_collection_modified!A1091) + 1, FIND(",", Articles_collection_modified!A1091, FIND(",", Articles_collection_modified!A1091) + 1) - FIND(",", Articles_collection_modified!A1091) - 1)</f>
        <v>https://im-mining.com/2024/11/06/codelco-toyota-and-mitsui-to-collaborate-on-sustainable-mobility-in-mining/</v>
      </c>
      <c r="C1091" t="str">
        <f>IF(ISNUMBER(FIND(", vol",Articles_collection_modified!A1091)), MID(Articles_collection_modified!A1091, FIND(", vol", Articles_collection_modified!A1091) + 5, FIND(",", Articles_collection_modified!A1091, FIND(", vol", Articles_collection_modified!A1091) + 5) - FIND(", vol", Articles_collection_modified!A1091) - 5), MID(Articles_collection_modified!A1091, FIND(",vol", Articles_collection_modified!A1091) + 4, FIND(",", Articles_collection_modified!A1091, FIND(",vol", Articles_collection_modified!A1091) + 4) - FIND(",vol",Articles_collection_modified!A1091) - 4))</f>
        <v>5</v>
      </c>
      <c r="D1091" t="str">
        <f>IF(ISNUMBER(FIND(", 20", Articles_collection_modified!A1091)), MID(Articles_collection_modified!A1091, FIND(", 20", Articles_collection_modified!A1091) + 2, FIND(",", Articles_collection_modified!A1091, FIND(", 20", Articles_collection_modified!A1091) + 2) - FIND(", 20", Articles_collection_modified!A1091) - 2), MID(Articles_collection_modified!A1091, FIND(",20", Articles_collection_modified!A1091) + 1, FIND(",", Articles_collection_modified!A1091, FIND(",20", Articles_collection_modified!A1091) + 1) - FIND(",20", Articles_collection_modified!A1091) - 1))</f>
        <v>2024-w45</v>
      </c>
      <c r="E1091" t="str">
        <f t="shared" si="34"/>
        <v>2024</v>
      </c>
      <c r="F1091" t="str">
        <f t="shared" si="35"/>
        <v>45</v>
      </c>
      <c r="G1091" t="str" cm="1">
        <f t="array" ref="G1091">_xlfn.TEXTJOIN(", ", TRUE, IF(ISNUMBER(SEARCH(Index!$A$8:$A$22, Articles_collection_modified!A1091)), Index!$A$8:$A$22, ""))</f>
        <v>Mobile</v>
      </c>
      <c r="H1091" t="str" cm="1">
        <f t="array" ref="H1091">IFERROR(INDEX(Index!$A$8:$A$22, MATCH(TRUE, ISNUMBER(SEARCH(Index!$A$8:$A$22, Articles_collection_modified!A1091)), 0)), "")</f>
        <v>Mobile</v>
      </c>
      <c r="I1091" t="str" cm="1">
        <f t="array" ref="I1091">IFERROR(INDEX(Index!$A$3:$A$5, MATCH(TRUE, ISNUMBER(SEARCH(Index!$A$3:$A$5, Articles_collection_modified!A1091)), 0)), "")</f>
        <v>SEEP</v>
      </c>
      <c r="J1091" t="str" cm="1">
        <f t="array" ref="J1091">IFERROR(INDEX(Index!$A$25:$A$69, MATCH(TRUE, ISNUMBER(SEARCH(Index!$A$25:$A$69, Articles_collection_modified!A1091)), 0)), "")</f>
        <v>partnership</v>
      </c>
      <c r="K1091" t="str" cm="1">
        <f t="array" ref="K1091">IFERROR(INDEX(Index!$C$3:$C$5, MATCH(TRUE, ISNUMBER(SEARCH(Index!$C$3:$C$5, Articles_collection_modified!A1091)), 0)), "")</f>
        <v>H3</v>
      </c>
      <c r="L1091" t="str" cm="1">
        <f t="array" ref="L1091">_xlfn.TEXTJOIN(", ", TRUE, IF(ISNUMBER(SEARCH(Index!$C$8:$C$58, Articles_collection_modified!A1091)), Index!$C$8:$C$58, ""))</f>
        <v>ES-2, HA-8</v>
      </c>
      <c r="M1091" t="str" cm="1">
        <f t="array" ref="M1091">_xlfn.TEXTJOIN(", ", TRUE, IFERROR(VLOOKUP(_xlfn.TEXTSPLIT(L1091, ", "), Index!$C$8:$D$58, 2, FALSE), ""))</f>
        <v>Enhanced Emission Policy, Sustainable Mining</v>
      </c>
      <c r="N1091" t="str" cm="1">
        <f t="array" ref="N1091">_xlfn.TEXTJOIN(", ", TRUE, _xlfn.UNIQUE(_xlfn.FILTERXML("&lt;t&gt;&lt;s&gt;" &amp; SUBSTITUTE(_xlfn.TEXTJOIN(", ", TRUE, _xlfn.UNIQUE(_xlfn._xlws.FILTER(IFERROR(VLOOKUP(LEFT(_xlfn.TEXTSPLIT(L1091, ", "), FIND("-", _xlfn.TEXTSPLIT(L1091, ", ")) - 1), Index!$F$8:$G$13, 2, FALSE), ""), IFERROR(VLOOKUP(LEFT(_xlfn.TEXTSPLIT(L1091, ", "), FIND("-", _xlfn.TEXTSPLIT(L1091, ", ")) - 1), Index!$F$8:$G$13, 2, FALSE), "") &lt;&gt; ""))), ", ", "&lt;/s&gt;&lt;s&gt;") &amp; "&lt;/s&gt;&lt;/t&gt;", "//s[normalize-space()]")))</f>
        <v>Ecological Sustainability, Hydraulic Applications Ecosystem</v>
      </c>
      <c r="O1091" t="str" cm="1">
        <f t="array" ref="O1091">IFERROR(INDEX(Index!$C$8:$C$58, MATCH(TRUE, ISNUMBER(SEARCH(Index!$C$8:$C$58, Articles_collection_modified!A1091)), 0)), "")</f>
        <v>ES-2</v>
      </c>
      <c r="P1091" t="str">
        <f>IFERROR(VLOOKUP(LEFT(O1091, FIND("-", O1091)-1), Index!$F$8:$G$13, 2, FALSE), "Not Found")</f>
        <v>Ecological Sustainability</v>
      </c>
      <c r="Q1091" t="str">
        <f>IFERROR(VLOOKUP(O1091, Index!$C$8:$D$58, 2, FALSE), "Not Found")</f>
        <v>Enhanced Emission Policy</v>
      </c>
    </row>
    <row r="1092" spans="1:17" x14ac:dyDescent="0.3">
      <c r="A1092" t="str">
        <f>LEFT(Articles_collection_modified!A1092, FIND(",", Articles_collection_modified!A1092) - 1)</f>
        <v>Argonne National Laboratory researchers announce new cathode material - electrive.com</v>
      </c>
      <c r="B1092" t="str">
        <f>MID(Articles_collection_modified!A1092, FIND(",", Articles_collection_modified!A1092) + 1, FIND(",", Articles_collection_modified!A1092, FIND(",", Articles_collection_modified!A1092) + 1) - FIND(",", Articles_collection_modified!A1092) - 1)</f>
        <v>https://www.electrive.com/2024/11/06/argonne-national-laboratory-researchers-announce-new-cathode-material/</v>
      </c>
      <c r="C1092" t="str">
        <f>IF(ISNUMBER(FIND(", vol",Articles_collection_modified!A1092)), MID(Articles_collection_modified!A1092, FIND(", vol", Articles_collection_modified!A1092) + 5, FIND(",", Articles_collection_modified!A1092, FIND(", vol", Articles_collection_modified!A1092) + 5) - FIND(", vol", Articles_collection_modified!A1092) - 5), MID(Articles_collection_modified!A1092, FIND(",vol", Articles_collection_modified!A1092) + 4, FIND(",", Articles_collection_modified!A1092, FIND(",vol", Articles_collection_modified!A1092) + 4) - FIND(",vol",Articles_collection_modified!A1092) - 4))</f>
        <v>5</v>
      </c>
      <c r="D1092" t="str">
        <f>IF(ISNUMBER(FIND(", 20", Articles_collection_modified!A1092)), MID(Articles_collection_modified!A1092, FIND(", 20", Articles_collection_modified!A1092) + 2, FIND(",", Articles_collection_modified!A1092, FIND(", 20", Articles_collection_modified!A1092) + 2) - FIND(", 20", Articles_collection_modified!A1092) - 2), MID(Articles_collection_modified!A1092, FIND(",20", Articles_collection_modified!A1092) + 1, FIND(",", Articles_collection_modified!A1092, FIND(",20", Articles_collection_modified!A1092) + 1) - FIND(",20", Articles_collection_modified!A1092) - 1))</f>
        <v>2024-w45</v>
      </c>
      <c r="E1092" t="str">
        <f t="shared" si="34"/>
        <v>2024</v>
      </c>
      <c r="F1092" t="str">
        <f t="shared" si="35"/>
        <v>45</v>
      </c>
      <c r="G1092" t="str" cm="1">
        <f t="array" ref="G1092">_xlfn.TEXTJOIN(", ", TRUE, IF(ISNUMBER(SEARCH(Index!$A$8:$A$22, Articles_collection_modified!A1092)), Index!$A$8:$A$22, ""))</f>
        <v>Battery</v>
      </c>
      <c r="H1092" t="str" cm="1">
        <f t="array" ref="H1092">IFERROR(INDEX(Index!$A$8:$A$22, MATCH(TRUE, ISNUMBER(SEARCH(Index!$A$8:$A$22, Articles_collection_modified!A1092)), 0)), "")</f>
        <v>Battery</v>
      </c>
      <c r="I1092" t="str" cm="1">
        <f t="array" ref="I1092">IFERROR(INDEX(Index!$A$3:$A$5, MATCH(TRUE, ISNUMBER(SEARCH(Index!$A$3:$A$5, Articles_collection_modified!A1092)), 0)), "")</f>
        <v>Technology</v>
      </c>
      <c r="J1092" t="str" cm="1">
        <f t="array" ref="J1092">IFERROR(INDEX(Index!$A$25:$A$69, MATCH(TRUE, ISNUMBER(SEARCH(Index!$A$25:$A$69, Articles_collection_modified!A1092)), 0)), "")</f>
        <v>Materials</v>
      </c>
      <c r="K1092" t="str" cm="1">
        <f t="array" ref="K1092">IFERROR(INDEX(Index!$C$3:$C$5, MATCH(TRUE, ISNUMBER(SEARCH(Index!$C$3:$C$5, Articles_collection_modified!A1092)), 0)), "")</f>
        <v>H3</v>
      </c>
      <c r="L1092" t="str" cm="1">
        <f t="array" ref="L1092">_xlfn.TEXTJOIN(", ", TRUE, IF(ISNUMBER(SEARCH(Index!$C$8:$C$58, Articles_collection_modified!A1092)), Index!$C$8:$C$58, ""))</f>
        <v/>
      </c>
      <c r="M1092" t="str" cm="1">
        <f t="array" ref="M1092">_xlfn.TEXTJOIN(", ", TRUE, IFERROR(VLOOKUP(_xlfn.TEXTSPLIT(L1092, ", "), Index!$C$8:$D$58, 2, FALSE), ""))</f>
        <v/>
      </c>
      <c r="N1092" t="e" cm="1" vm="1">
        <f t="array" ref="N1092">_xlfn.TEXTJOIN(", ", TRUE, _xlfn.UNIQUE(_xlfn.FILTERXML("&lt;t&gt;&lt;s&gt;" &amp; SUBSTITUTE(_xlfn.TEXTJOIN(", ", TRUE, _xlfn.UNIQUE(_xlfn._xlws.FILTER(IFERROR(VLOOKUP(LEFT(_xlfn.TEXTSPLIT(L1092, ", "), FIND("-", _xlfn.TEXTSPLIT(L1092, ", ")) - 1), Index!$F$8:$G$13, 2, FALSE), ""), IFERROR(VLOOKUP(LEFT(_xlfn.TEXTSPLIT(L1092, ", "), FIND("-", _xlfn.TEXTSPLIT(L1092, ", ")) - 1), Index!$F$8:$G$13, 2, FALSE), "") &lt;&gt; ""))), ", ", "&lt;/s&gt;&lt;s&gt;") &amp; "&lt;/s&gt;&lt;/t&gt;", "//s[normalize-space()]")))</f>
        <v>#VALUE!</v>
      </c>
      <c r="O1092" t="str" cm="1">
        <f t="array" ref="O1092">IFERROR(INDEX(Index!$C$8:$C$58, MATCH(TRUE, ISNUMBER(SEARCH(Index!$C$8:$C$58, Articles_collection_modified!A1092)), 0)), "")</f>
        <v/>
      </c>
      <c r="P1092" t="str">
        <f>IFERROR(VLOOKUP(LEFT(O1092, FIND("-", O1092)-1), Index!$F$8:$G$13, 2, FALSE), "Not Found")</f>
        <v>Not Found</v>
      </c>
      <c r="Q1092" t="str">
        <f>IFERROR(VLOOKUP(O1092, Index!$C$8:$D$58, 2, FALSE), "Not Found")</f>
        <v>Not Found</v>
      </c>
    </row>
    <row r="1093" spans="1:17" x14ac:dyDescent="0.3">
      <c r="A1093" t="str">
        <f>LEFT(Articles_collection_modified!A1093, FIND(",", Articles_collection_modified!A1093) - 1)</f>
        <v>Amazon starts drone deliveries in Arizona</v>
      </c>
      <c r="B1093" t="str">
        <f>MID(Articles_collection_modified!A1093, FIND(",", Articles_collection_modified!A1093) + 1, FIND(",", Articles_collection_modified!A1093, FIND(",", Articles_collection_modified!A1093) + 1) - FIND(",", Articles_collection_modified!A1093) - 1)</f>
        <v>https://www.theverge.com/2024/11/5/24288735/amazon-arizona-tolleson-phoenix-drone-prime-air-launch</v>
      </c>
      <c r="C1093" t="str">
        <f>IF(ISNUMBER(FIND(", vol",Articles_collection_modified!A1093)), MID(Articles_collection_modified!A1093, FIND(", vol", Articles_collection_modified!A1093) + 5, FIND(",", Articles_collection_modified!A1093, FIND(", vol", Articles_collection_modified!A1093) + 5) - FIND(", vol", Articles_collection_modified!A1093) - 5), MID(Articles_collection_modified!A1093, FIND(",vol", Articles_collection_modified!A1093) + 4, FIND(",", Articles_collection_modified!A1093, FIND(",vol", Articles_collection_modified!A1093) + 4) - FIND(",vol",Articles_collection_modified!A1093) - 4))</f>
        <v>5</v>
      </c>
      <c r="D1093" t="str">
        <f>IF(ISNUMBER(FIND(", 20", Articles_collection_modified!A1093)), MID(Articles_collection_modified!A1093, FIND(", 20", Articles_collection_modified!A1093) + 2, FIND(",", Articles_collection_modified!A1093, FIND(", 20", Articles_collection_modified!A1093) + 2) - FIND(", 20", Articles_collection_modified!A1093) - 2), MID(Articles_collection_modified!A1093, FIND(",20", Articles_collection_modified!A1093) + 1, FIND(",", Articles_collection_modified!A1093, FIND(",20", Articles_collection_modified!A1093) + 1) - FIND(",20", Articles_collection_modified!A1093) - 1))</f>
        <v>2024-w45</v>
      </c>
      <c r="E1093" t="str">
        <f t="shared" si="34"/>
        <v>2024</v>
      </c>
      <c r="F1093" t="str">
        <f t="shared" si="35"/>
        <v>45</v>
      </c>
      <c r="G1093" t="str" cm="1">
        <f t="array" ref="G1093">_xlfn.TEXTJOIN(", ", TRUE, IF(ISNUMBER(SEARCH(Index!$A$8:$A$22, Articles_collection_modified!A1093)), Index!$A$8:$A$22, ""))</f>
        <v>aviation &amp; space</v>
      </c>
      <c r="H1093" t="str" cm="1">
        <f t="array" ref="H1093">IFERROR(INDEX(Index!$A$8:$A$22, MATCH(TRUE, ISNUMBER(SEARCH(Index!$A$8:$A$22, Articles_collection_modified!A1093)), 0)), "")</f>
        <v>aviation &amp; space</v>
      </c>
      <c r="I1093" t="str" cm="1">
        <f t="array" ref="I1093">IFERROR(INDEX(Index!$A$3:$A$5, MATCH(TRUE, ISNUMBER(SEARCH(Index!$A$3:$A$5, Articles_collection_modified!A1093)), 0)), "")</f>
        <v>product release</v>
      </c>
      <c r="J1093" t="str" cm="1">
        <f t="array" ref="J1093">IFERROR(INDEX(Index!$A$25:$A$69, MATCH(TRUE, ISNUMBER(SEARCH(Index!$A$25:$A$69, Articles_collection_modified!A1093)), 0)), "")</f>
        <v>Service</v>
      </c>
      <c r="K1093" t="str" cm="1">
        <f t="array" ref="K1093">IFERROR(INDEX(Index!$C$3:$C$5, MATCH(TRUE, ISNUMBER(SEARCH(Index!$C$3:$C$5, Articles_collection_modified!A1093)), 0)), "")</f>
        <v>H2</v>
      </c>
      <c r="L1093" t="str" cm="1">
        <f t="array" ref="L1093">_xlfn.TEXTJOIN(", ", TRUE, IF(ISNUMBER(SEARCH(Index!$C$8:$C$58, Articles_collection_modified!A1093)), Index!$C$8:$C$58, ""))</f>
        <v>NB-1, NB-10</v>
      </c>
      <c r="M1093" t="str" cm="1">
        <f t="array" ref="M1093">_xlfn.TEXTJOIN(", ", TRUE, IFERROR(VLOOKUP(_xlfn.TEXTSPLIT(L1093, ", "), Index!$C$8:$D$58, 2, FALSE), ""))</f>
        <v>Digital Platforms &amp; Marketplaces, Air &amp; Space</v>
      </c>
      <c r="N1093" t="str" cm="1">
        <f t="array" ref="N1093">_xlfn.TEXTJOIN(", ", TRUE, _xlfn.UNIQUE(_xlfn.FILTERXML("&lt;t&gt;&lt;s&gt;" &amp; SUBSTITUTE(_xlfn.TEXTJOIN(", ", TRUE, _xlfn.UNIQUE(_xlfn._xlws.FILTER(IFERROR(VLOOKUP(LEFT(_xlfn.TEXTSPLIT(L1093, ", "), FIND("-", _xlfn.TEXTSPLIT(L1093, ", ")) - 1), Index!$F$8:$G$13, 2, FALSE), ""), IFERROR(VLOOKUP(LEFT(_xlfn.TEXTSPLIT(L1093, ", "), FIND("-", _xlfn.TEXTSPLIT(L1093, ", ")) - 1), Index!$F$8:$G$13, 2, FALSE), "") &lt;&gt; ""))), ", ", "&lt;/s&gt;&lt;s&gt;") &amp; "&lt;/s&gt;&lt;/t&gt;", "//s[normalize-space()]")))</f>
        <v>New Business</v>
      </c>
      <c r="O1093" t="str" cm="1">
        <f t="array" ref="O1093">IFERROR(INDEX(Index!$C$8:$C$58, MATCH(TRUE, ISNUMBER(SEARCH(Index!$C$8:$C$58, Articles_collection_modified!A1093)), 0)), "")</f>
        <v>NB-1</v>
      </c>
      <c r="P1093" t="str">
        <f>IFERROR(VLOOKUP(LEFT(O1093, FIND("-", O1093)-1), Index!$F$8:$G$13, 2, FALSE), "Not Found")</f>
        <v>New Business</v>
      </c>
      <c r="Q1093" t="str">
        <f>IFERROR(VLOOKUP(O1093, Index!$C$8:$D$58, 2, FALSE), "Not Found")</f>
        <v>Digital Platforms &amp; Marketplaces</v>
      </c>
    </row>
    <row r="1094" spans="1:17" x14ac:dyDescent="0.3">
      <c r="A1094" t="str">
        <f>LEFT(Articles_collection_modified!A1094, FIND(",", Articles_collection_modified!A1094) - 1)</f>
        <v>Boston Dynamics has demonstrated its new new all-electric Atlas robot performing complex tasks without a human operator.</v>
      </c>
      <c r="B1094" t="str">
        <f>MID(Articles_collection_modified!A1094, FIND(",", Articles_collection_modified!A1094) + 1, FIND(",", Articles_collection_modified!A1094, FIND(",", Articles_collection_modified!A1094) + 1) - FIND(",", Articles_collection_modified!A1094) - 1)</f>
        <v>https://www.theverge.com/2024/10/30/24283592/boston-dynamics-atlas-robot-autonomous</v>
      </c>
      <c r="C1094" t="str">
        <f>IF(ISNUMBER(FIND(", vol",Articles_collection_modified!A1094)), MID(Articles_collection_modified!A1094, FIND(", vol", Articles_collection_modified!A1094) + 5, FIND(",", Articles_collection_modified!A1094, FIND(", vol", Articles_collection_modified!A1094) + 5) - FIND(", vol", Articles_collection_modified!A1094) - 5), MID(Articles_collection_modified!A1094, FIND(",vol", Articles_collection_modified!A1094) + 4, FIND(",", Articles_collection_modified!A1094, FIND(",vol", Articles_collection_modified!A1094) + 4) - FIND(",vol",Articles_collection_modified!A1094) - 4))</f>
        <v>5</v>
      </c>
      <c r="D1094" t="str">
        <f>IF(ISNUMBER(FIND(", 20", Articles_collection_modified!A1094)), MID(Articles_collection_modified!A1094, FIND(", 20", Articles_collection_modified!A1094) + 2, FIND(",", Articles_collection_modified!A1094, FIND(", 20", Articles_collection_modified!A1094) + 2) - FIND(", 20", Articles_collection_modified!A1094) - 2), MID(Articles_collection_modified!A1094, FIND(",20", Articles_collection_modified!A1094) + 1, FIND(",", Articles_collection_modified!A1094, FIND(",20", Articles_collection_modified!A1094) + 1) - FIND(",20", Articles_collection_modified!A1094) - 1))</f>
        <v>2024-w44</v>
      </c>
      <c r="E1094" t="str">
        <f t="shared" si="34"/>
        <v>2024</v>
      </c>
      <c r="F1094" t="str">
        <f t="shared" si="35"/>
        <v>44</v>
      </c>
      <c r="G1094" t="str" cm="1">
        <f t="array" ref="G1094">_xlfn.TEXTJOIN(", ", TRUE, IF(ISNUMBER(SEARCH(Index!$A$8:$A$22, Articles_collection_modified!A1094)), Index!$A$8:$A$22, ""))</f>
        <v>Robotics</v>
      </c>
      <c r="H1094" t="str" cm="1">
        <f t="array" ref="H1094">IFERROR(INDEX(Index!$A$8:$A$22, MATCH(TRUE, ISNUMBER(SEARCH(Index!$A$8:$A$22, Articles_collection_modified!A1094)), 0)), "")</f>
        <v>Robotics</v>
      </c>
      <c r="I1094" t="str" cm="1">
        <f t="array" ref="I1094">IFERROR(INDEX(Index!$A$3:$A$5, MATCH(TRUE, ISNUMBER(SEARCH(Index!$A$3:$A$5, Articles_collection_modified!A1094)), 0)), "")</f>
        <v>Technology</v>
      </c>
      <c r="J1094" t="str" cm="1">
        <f t="array" ref="J1094">IFERROR(INDEX(Index!$A$25:$A$69, MATCH(TRUE, ISNUMBER(SEARCH(Index!$A$25:$A$69, Articles_collection_modified!A1094)), 0)), "")</f>
        <v>Prototype</v>
      </c>
      <c r="K1094" t="str" cm="1">
        <f t="array" ref="K1094">IFERROR(INDEX(Index!$C$3:$C$5, MATCH(TRUE, ISNUMBER(SEARCH(Index!$C$3:$C$5, Articles_collection_modified!A1094)), 0)), "")</f>
        <v>H2</v>
      </c>
      <c r="L1094" t="str" cm="1">
        <f t="array" ref="L1094">_xlfn.TEXTJOIN(", ", TRUE, IF(ISNUMBER(SEARCH(Index!$C$8:$C$58, Articles_collection_modified!A1094)), Index!$C$8:$C$58, ""))</f>
        <v>IPr-2</v>
      </c>
      <c r="M1094" t="str" cm="1">
        <f t="array" ref="M1094">_xlfn.TEXTJOIN(", ", TRUE, IFERROR(VLOOKUP(_xlfn.TEXTSPLIT(L1094, ", "), Index!$C$8:$D$58, 2, FALSE), ""))</f>
        <v>Advanced Robotics</v>
      </c>
      <c r="N1094" t="str" cm="1">
        <f t="array" ref="N1094">_xlfn.TEXTJOIN(", ", TRUE, _xlfn.UNIQUE(_xlfn.FILTERXML("&lt;t&gt;&lt;s&gt;" &amp; SUBSTITUTE(_xlfn.TEXTJOIN(", ", TRUE, _xlfn.UNIQUE(_xlfn._xlws.FILTER(IFERROR(VLOOKUP(LEFT(_xlfn.TEXTSPLIT(L1094, ", "), FIND("-", _xlfn.TEXTSPLIT(L1094, ", ")) - 1), Index!$F$8:$G$13, 2, FALSE), ""), IFERROR(VLOOKUP(LEFT(_xlfn.TEXTSPLIT(L1094, ", "), FIND("-", _xlfn.TEXTSPLIT(L1094, ", ")) - 1), Index!$F$8:$G$13, 2, FALSE), "") &lt;&gt; ""))), ", ", "&lt;/s&gt;&lt;s&gt;") &amp; "&lt;/s&gt;&lt;/t&gt;", "//s[normalize-space()]")))</f>
        <v>Intelligent Production</v>
      </c>
      <c r="O1094" t="str" cm="1">
        <f t="array" ref="O1094">IFERROR(INDEX(Index!$C$8:$C$58, MATCH(TRUE, ISNUMBER(SEARCH(Index!$C$8:$C$58, Articles_collection_modified!A1094)), 0)), "")</f>
        <v>IPr-2</v>
      </c>
      <c r="P1094" t="str">
        <f>IFERROR(VLOOKUP(LEFT(O1094, FIND("-", O1094)-1), Index!$F$8:$G$13, 2, FALSE), "Not Found")</f>
        <v>Intelligent Production</v>
      </c>
      <c r="Q1094" t="str">
        <f>IFERROR(VLOOKUP(O1094, Index!$C$8:$D$58, 2, FALSE), "Not Found")</f>
        <v>Advanced Robotics</v>
      </c>
    </row>
    <row r="1095" spans="1:17" x14ac:dyDescent="0.3">
      <c r="A1095" t="str">
        <f>LEFT(Articles_collection_modified!A1095, FIND(",", Articles_collection_modified!A1095) - 1)</f>
        <v>Parker Introduces DFplusÂ® Generation IV Proportional Valves for Demanding Industrial Applications - Fluid Power Journal</v>
      </c>
      <c r="B1095" t="str">
        <f>MID(Articles_collection_modified!A1095, FIND(",", Articles_collection_modified!A1095) + 1, FIND(",", Articles_collection_modified!A1095, FIND(",", Articles_collection_modified!A1095) + 1) - FIND(",", Articles_collection_modified!A1095) - 1)</f>
        <v>https://fluidpowerjournal.com/parker-introduces-dfplus-generation-iv-proportional-valves-for-demanding-industrial-applications-2/</v>
      </c>
      <c r="C1095" t="str">
        <f>IF(ISNUMBER(FIND(", vol",Articles_collection_modified!A1095)), MID(Articles_collection_modified!A1095, FIND(", vol", Articles_collection_modified!A1095) + 5, FIND(",", Articles_collection_modified!A1095, FIND(", vol", Articles_collection_modified!A1095) + 5) - FIND(", vol", Articles_collection_modified!A1095) - 5), MID(Articles_collection_modified!A1095, FIND(",vol", Articles_collection_modified!A1095) + 4, FIND(",", Articles_collection_modified!A1095, FIND(",vol", Articles_collection_modified!A1095) + 4) - FIND(",vol",Articles_collection_modified!A1095) - 4))</f>
        <v>5</v>
      </c>
      <c r="D1095" t="str">
        <f>IF(ISNUMBER(FIND(", 20", Articles_collection_modified!A1095)), MID(Articles_collection_modified!A1095, FIND(", 20", Articles_collection_modified!A1095) + 2, FIND(",", Articles_collection_modified!A1095, FIND(", 20", Articles_collection_modified!A1095) + 2) - FIND(", 20", Articles_collection_modified!A1095) - 2), MID(Articles_collection_modified!A1095, FIND(",20", Articles_collection_modified!A1095) + 1, FIND(",", Articles_collection_modified!A1095, FIND(",20", Articles_collection_modified!A1095) + 1) - FIND(",20", Articles_collection_modified!A1095) - 1))</f>
        <v>2024-w44</v>
      </c>
      <c r="E1095" t="str">
        <f t="shared" si="34"/>
        <v>2024</v>
      </c>
      <c r="F1095" t="str">
        <f t="shared" si="35"/>
        <v>44</v>
      </c>
      <c r="G1095" t="str" cm="1">
        <f t="array" ref="G1095">_xlfn.TEXTJOIN(", ", TRUE, IF(ISNUMBER(SEARCH(Index!$A$8:$A$22, Articles_collection_modified!A1095)), Index!$A$8:$A$22, ""))</f>
        <v>Hydraulics, Industrial applications</v>
      </c>
      <c r="H1095" t="str" cm="1">
        <f t="array" ref="H1095">IFERROR(INDEX(Index!$A$8:$A$22, MATCH(TRUE, ISNUMBER(SEARCH(Index!$A$8:$A$22, Articles_collection_modified!A1095)), 0)), "")</f>
        <v>Hydraulics</v>
      </c>
      <c r="I1095" t="str" cm="1">
        <f t="array" ref="I1095">IFERROR(INDEX(Index!$A$3:$A$5, MATCH(TRUE, ISNUMBER(SEARCH(Index!$A$3:$A$5, Articles_collection_modified!A1095)), 0)), "")</f>
        <v>product release</v>
      </c>
      <c r="J1095" t="str" cm="1">
        <f t="array" ref="J1095">IFERROR(INDEX(Index!$A$25:$A$69, MATCH(TRUE, ISNUMBER(SEARCH(Index!$A$25:$A$69, Articles_collection_modified!A1095)), 0)), "")</f>
        <v>Valve</v>
      </c>
      <c r="K1095" t="str" cm="1">
        <f t="array" ref="K1095">IFERROR(INDEX(Index!$C$3:$C$5, MATCH(TRUE, ISNUMBER(SEARCH(Index!$C$3:$C$5, Articles_collection_modified!A1095)), 0)), "")</f>
        <v>H1</v>
      </c>
      <c r="L1095" t="str" cm="1">
        <f t="array" ref="L1095">_xlfn.TEXTJOIN(", ", TRUE, IF(ISNUMBER(SEARCH(Index!$C$8:$C$58, Articles_collection_modified!A1095)), Index!$C$8:$C$58, ""))</f>
        <v/>
      </c>
      <c r="M1095" t="str" cm="1">
        <f t="array" ref="M1095">_xlfn.TEXTJOIN(", ", TRUE, IFERROR(VLOOKUP(_xlfn.TEXTSPLIT(L1095, ", "), Index!$C$8:$D$58, 2, FALSE), ""))</f>
        <v/>
      </c>
      <c r="N1095" t="e" cm="1" vm="1">
        <f t="array" ref="N1095">_xlfn.TEXTJOIN(", ", TRUE, _xlfn.UNIQUE(_xlfn.FILTERXML("&lt;t&gt;&lt;s&gt;" &amp; SUBSTITUTE(_xlfn.TEXTJOIN(", ", TRUE, _xlfn.UNIQUE(_xlfn._xlws.FILTER(IFERROR(VLOOKUP(LEFT(_xlfn.TEXTSPLIT(L1095, ", "), FIND("-", _xlfn.TEXTSPLIT(L1095, ", ")) - 1), Index!$F$8:$G$13, 2, FALSE), ""), IFERROR(VLOOKUP(LEFT(_xlfn.TEXTSPLIT(L1095, ", "), FIND("-", _xlfn.TEXTSPLIT(L1095, ", ")) - 1), Index!$F$8:$G$13, 2, FALSE), "") &lt;&gt; ""))), ", ", "&lt;/s&gt;&lt;s&gt;") &amp; "&lt;/s&gt;&lt;/t&gt;", "//s[normalize-space()]")))</f>
        <v>#VALUE!</v>
      </c>
      <c r="O1095" t="str" cm="1">
        <f t="array" ref="O1095">IFERROR(INDEX(Index!$C$8:$C$58, MATCH(TRUE, ISNUMBER(SEARCH(Index!$C$8:$C$58, Articles_collection_modified!A1095)), 0)), "")</f>
        <v/>
      </c>
      <c r="P1095" t="str">
        <f>IFERROR(VLOOKUP(LEFT(O1095, FIND("-", O1095)-1), Index!$F$8:$G$13, 2, FALSE), "Not Found")</f>
        <v>Not Found</v>
      </c>
      <c r="Q1095" t="str">
        <f>IFERROR(VLOOKUP(O1095, Index!$C$8:$D$58, 2, FALSE), "Not Found")</f>
        <v>Not Found</v>
      </c>
    </row>
    <row r="1096" spans="1:17" x14ac:dyDescent="0.3">
      <c r="A1096" t="str">
        <f>LEFT(Articles_collection_modified!A1096, FIND(",", Articles_collection_modified!A1096) - 1)</f>
        <v>Rio Tinto partners with SPIC to trial battery swapping on electric trucks at Oyu Tolgoi - International Mining</v>
      </c>
      <c r="B1096" t="str">
        <f>MID(Articles_collection_modified!A1096, FIND(",", Articles_collection_modified!A1096) + 1, FIND(",", Articles_collection_modified!A1096, FIND(",", Articles_collection_modified!A1096) + 1) - FIND(",", Articles_collection_modified!A1096) - 1)</f>
        <v>https://im-mining.com/2024/11/01/rio-tinto-partners-with-spic-to-trial-battery-swapping-on-electric-trucks-at-oyu-tolgoi/</v>
      </c>
      <c r="C1096" t="str">
        <f>IF(ISNUMBER(FIND(", vol",Articles_collection_modified!A1096)), MID(Articles_collection_modified!A1096, FIND(", vol", Articles_collection_modified!A1096) + 5, FIND(",", Articles_collection_modified!A1096, FIND(", vol", Articles_collection_modified!A1096) + 5) - FIND(", vol", Articles_collection_modified!A1096) - 5), MID(Articles_collection_modified!A1096, FIND(",vol", Articles_collection_modified!A1096) + 4, FIND(",", Articles_collection_modified!A1096, FIND(",vol", Articles_collection_modified!A1096) + 4) - FIND(",vol",Articles_collection_modified!A1096) - 4))</f>
        <v>5</v>
      </c>
      <c r="D1096" t="str">
        <f>IF(ISNUMBER(FIND(", 20", Articles_collection_modified!A1096)), MID(Articles_collection_modified!A1096, FIND(", 20", Articles_collection_modified!A1096) + 2, FIND(",", Articles_collection_modified!A1096, FIND(", 20", Articles_collection_modified!A1096) + 2) - FIND(", 20", Articles_collection_modified!A1096) - 2), MID(Articles_collection_modified!A1096, FIND(",20", Articles_collection_modified!A1096) + 1, FIND(",", Articles_collection_modified!A1096, FIND(",20", Articles_collection_modified!A1096) + 1) - FIND(",20", Articles_collection_modified!A1096) - 1))</f>
        <v>2024-w44</v>
      </c>
      <c r="E1096" t="str">
        <f t="shared" si="34"/>
        <v>2024</v>
      </c>
      <c r="F1096" t="str">
        <f t="shared" si="35"/>
        <v>44</v>
      </c>
      <c r="G1096" t="str" cm="1">
        <f t="array" ref="G1096">_xlfn.TEXTJOIN(", ", TRUE, IF(ISNUMBER(SEARCH(Index!$A$8:$A$22, Articles_collection_modified!A1096)), Index!$A$8:$A$22, ""))</f>
        <v>Battery, Mobile</v>
      </c>
      <c r="H1096" t="str" cm="1">
        <f t="array" ref="H1096">IFERROR(INDEX(Index!$A$8:$A$22, MATCH(TRUE, ISNUMBER(SEARCH(Index!$A$8:$A$22, Articles_collection_modified!A1096)), 0)), "")</f>
        <v>Battery</v>
      </c>
      <c r="I1096" t="str" cm="1">
        <f t="array" ref="I1096">IFERROR(INDEX(Index!$A$3:$A$5, MATCH(TRUE, ISNUMBER(SEARCH(Index!$A$3:$A$5, Articles_collection_modified!A1096)), 0)), "")</f>
        <v>SEEP</v>
      </c>
      <c r="J1096" t="str" cm="1">
        <f t="array" ref="J1096">IFERROR(INDEX(Index!$A$25:$A$69, MATCH(TRUE, ISNUMBER(SEARCH(Index!$A$25:$A$69, Articles_collection_modified!A1096)), 0)), "")</f>
        <v>partnership</v>
      </c>
      <c r="K1096" t="str" cm="1">
        <f t="array" ref="K1096">IFERROR(INDEX(Index!$C$3:$C$5, MATCH(TRUE, ISNUMBER(SEARCH(Index!$C$3:$C$5, Articles_collection_modified!A1096)), 0)), "")</f>
        <v>H2</v>
      </c>
      <c r="L1096" t="str" cm="1">
        <f t="array" ref="L1096">_xlfn.TEXTJOIN(", ", TRUE, IF(ISNUMBER(SEARCH(Index!$C$8:$C$58, Articles_collection_modified!A1096)), Index!$C$8:$C$58, ""))</f>
        <v>ES-2, HA-8</v>
      </c>
      <c r="M1096" t="str" cm="1">
        <f t="array" ref="M1096">_xlfn.TEXTJOIN(", ", TRUE, IFERROR(VLOOKUP(_xlfn.TEXTSPLIT(L1096, ", "), Index!$C$8:$D$58, 2, FALSE), ""))</f>
        <v>Enhanced Emission Policy, Sustainable Mining</v>
      </c>
      <c r="N1096" t="str" cm="1">
        <f t="array" ref="N1096">_xlfn.TEXTJOIN(", ", TRUE, _xlfn.UNIQUE(_xlfn.FILTERXML("&lt;t&gt;&lt;s&gt;" &amp; SUBSTITUTE(_xlfn.TEXTJOIN(", ", TRUE, _xlfn.UNIQUE(_xlfn._xlws.FILTER(IFERROR(VLOOKUP(LEFT(_xlfn.TEXTSPLIT(L1096, ", "), FIND("-", _xlfn.TEXTSPLIT(L1096, ", ")) - 1), Index!$F$8:$G$13, 2, FALSE), ""), IFERROR(VLOOKUP(LEFT(_xlfn.TEXTSPLIT(L1096, ", "), FIND("-", _xlfn.TEXTSPLIT(L1096, ", ")) - 1), Index!$F$8:$G$13, 2, FALSE), "") &lt;&gt; ""))), ", ", "&lt;/s&gt;&lt;s&gt;") &amp; "&lt;/s&gt;&lt;/t&gt;", "//s[normalize-space()]")))</f>
        <v>Ecological Sustainability, Hydraulic Applications Ecosystem</v>
      </c>
      <c r="O1096" t="str" cm="1">
        <f t="array" ref="O1096">IFERROR(INDEX(Index!$C$8:$C$58, MATCH(TRUE, ISNUMBER(SEARCH(Index!$C$8:$C$58, Articles_collection_modified!A1096)), 0)), "")</f>
        <v>ES-2</v>
      </c>
      <c r="P1096" t="str">
        <f>IFERROR(VLOOKUP(LEFT(O1096, FIND("-", O1096)-1), Index!$F$8:$G$13, 2, FALSE), "Not Found")</f>
        <v>Ecological Sustainability</v>
      </c>
      <c r="Q1096" t="str">
        <f>IFERROR(VLOOKUP(O1096, Index!$C$8:$D$58, 2, FALSE), "Not Found")</f>
        <v>Enhanced Emission Policy</v>
      </c>
    </row>
    <row r="1097" spans="1:17" x14ac:dyDescent="0.3">
      <c r="A1097" t="str">
        <f>LEFT(Articles_collection_modified!A1097, FIND(",", Articles_collection_modified!A1097) - 1)</f>
        <v>Tolomatic Expands RSX High-Force Actuator Line With New Models | ManufacturingTomorrow</v>
      </c>
      <c r="B1097" t="str">
        <f>MID(Articles_collection_modified!A1097, FIND(",", Articles_collection_modified!A1097) + 1, FIND(",", Articles_collection_modified!A1097, FIND(",", Articles_collection_modified!A1097) + 1) - FIND(",", Articles_collection_modified!A1097) - 1)</f>
        <v>https://www.manufacturingtomorrow.com/news/2024/10/31/tolomatic-expands-rsx-high-force-actuator-line-with-new-models/23719</v>
      </c>
      <c r="C1097" t="str">
        <f>IF(ISNUMBER(FIND(", vol",Articles_collection_modified!A1097)), MID(Articles_collection_modified!A1097, FIND(", vol", Articles_collection_modified!A1097) + 5, FIND(",", Articles_collection_modified!A1097, FIND(", vol", Articles_collection_modified!A1097) + 5) - FIND(", vol", Articles_collection_modified!A1097) - 5), MID(Articles_collection_modified!A1097, FIND(",vol", Articles_collection_modified!A1097) + 4, FIND(",", Articles_collection_modified!A1097, FIND(",vol", Articles_collection_modified!A1097) + 4) - FIND(",vol",Articles_collection_modified!A1097) - 4))</f>
        <v>5</v>
      </c>
      <c r="D1097" t="str">
        <f>IF(ISNUMBER(FIND(", 20", Articles_collection_modified!A1097)), MID(Articles_collection_modified!A1097, FIND(", 20", Articles_collection_modified!A1097) + 2, FIND(",", Articles_collection_modified!A1097, FIND(", 20", Articles_collection_modified!A1097) + 2) - FIND(", 20", Articles_collection_modified!A1097) - 2), MID(Articles_collection_modified!A1097, FIND(",20", Articles_collection_modified!A1097) + 1, FIND(",", Articles_collection_modified!A1097, FIND(",20", Articles_collection_modified!A1097) + 1) - FIND(",20", Articles_collection_modified!A1097) - 1))</f>
        <v>2024-w44</v>
      </c>
      <c r="E1097" t="str">
        <f t="shared" si="34"/>
        <v>2024</v>
      </c>
      <c r="F1097" t="str">
        <f t="shared" si="35"/>
        <v>44</v>
      </c>
      <c r="G1097" t="str" cm="1">
        <f t="array" ref="G1097">_xlfn.TEXTJOIN(", ", TRUE, IF(ISNUMBER(SEARCH(Index!$A$8:$A$22, Articles_collection_modified!A1097)), Index!$A$8:$A$22, ""))</f>
        <v>Electrification, Hydraulics</v>
      </c>
      <c r="H1097" t="str" cm="1">
        <f t="array" ref="H1097">IFERROR(INDEX(Index!$A$8:$A$22, MATCH(TRUE, ISNUMBER(SEARCH(Index!$A$8:$A$22, Articles_collection_modified!A1097)), 0)), "")</f>
        <v>Electrification</v>
      </c>
      <c r="I1097" t="str" cm="1">
        <f t="array" ref="I1097">IFERROR(INDEX(Index!$A$3:$A$5, MATCH(TRUE, ISNUMBER(SEARCH(Index!$A$3:$A$5, Articles_collection_modified!A1097)), 0)), "")</f>
        <v>product release</v>
      </c>
      <c r="J1097" t="str" cm="1">
        <f t="array" ref="J1097">IFERROR(INDEX(Index!$A$25:$A$69, MATCH(TRUE, ISNUMBER(SEARCH(Index!$A$25:$A$69, Articles_collection_modified!A1097)), 0)), "")</f>
        <v>Actuators</v>
      </c>
      <c r="K1097" t="str" cm="1">
        <f t="array" ref="K1097">IFERROR(INDEX(Index!$C$3:$C$5, MATCH(TRUE, ISNUMBER(SEARCH(Index!$C$3:$C$5, Articles_collection_modified!A1097)), 0)), "")</f>
        <v>H1</v>
      </c>
      <c r="L1097" t="str" cm="1">
        <f t="array" ref="L1097">_xlfn.TEXTJOIN(", ", TRUE, IF(ISNUMBER(SEARCH(Index!$C$8:$C$58, Articles_collection_modified!A1097)), Index!$C$8:$C$58, ""))</f>
        <v/>
      </c>
      <c r="M1097" t="str" cm="1">
        <f t="array" ref="M1097">_xlfn.TEXTJOIN(", ", TRUE, IFERROR(VLOOKUP(_xlfn.TEXTSPLIT(L1097, ", "), Index!$C$8:$D$58, 2, FALSE), ""))</f>
        <v/>
      </c>
      <c r="N1097" t="e" cm="1" vm="1">
        <f t="array" ref="N1097">_xlfn.TEXTJOIN(", ", TRUE, _xlfn.UNIQUE(_xlfn.FILTERXML("&lt;t&gt;&lt;s&gt;" &amp; SUBSTITUTE(_xlfn.TEXTJOIN(", ", TRUE, _xlfn.UNIQUE(_xlfn._xlws.FILTER(IFERROR(VLOOKUP(LEFT(_xlfn.TEXTSPLIT(L1097, ", "), FIND("-", _xlfn.TEXTSPLIT(L1097, ", ")) - 1), Index!$F$8:$G$13, 2, FALSE), ""), IFERROR(VLOOKUP(LEFT(_xlfn.TEXTSPLIT(L1097, ", "), FIND("-", _xlfn.TEXTSPLIT(L1097, ", ")) - 1), Index!$F$8:$G$13, 2, FALSE), "") &lt;&gt; ""))), ", ", "&lt;/s&gt;&lt;s&gt;") &amp; "&lt;/s&gt;&lt;/t&gt;", "//s[normalize-space()]")))</f>
        <v>#VALUE!</v>
      </c>
      <c r="O1097" t="str" cm="1">
        <f t="array" ref="O1097">IFERROR(INDEX(Index!$C$8:$C$58, MATCH(TRUE, ISNUMBER(SEARCH(Index!$C$8:$C$58, Articles_collection_modified!A1097)), 0)), "")</f>
        <v/>
      </c>
      <c r="P1097" t="str">
        <f>IFERROR(VLOOKUP(LEFT(O1097, FIND("-", O1097)-1), Index!$F$8:$G$13, 2, FALSE), "Not Found")</f>
        <v>Not Found</v>
      </c>
      <c r="Q1097" t="str">
        <f>IFERROR(VLOOKUP(O1097, Index!$C$8:$D$58, 2, FALSE), "Not Found")</f>
        <v>Not Found</v>
      </c>
    </row>
    <row r="1098" spans="1:17" x14ac:dyDescent="0.3">
      <c r="A1098" t="str">
        <f>LEFT(Articles_collection_modified!A1098, FIND(",", Articles_collection_modified!A1098) - 1)</f>
        <v>Battery technology breakthrough promises EV for aviation and maritime industries - Electric &amp; Hybrid Vehicle Technology International</v>
      </c>
      <c r="B1098" t="str">
        <f>MID(Articles_collection_modified!A1098, FIND(",", Articles_collection_modified!A1098) + 1, FIND(",", Articles_collection_modified!A1098, FIND(",", Articles_collection_modified!A1098) + 1) - FIND(",", Articles_collection_modified!A1098) - 1)</f>
        <v>https://www.electrichybridvehicletechnology.com/news/battery-technology-breakthrough-promises-ev-for-aviation-and-maritime-industries.html</v>
      </c>
      <c r="C1098" t="str">
        <f>IF(ISNUMBER(FIND(", vol",Articles_collection_modified!A1098)), MID(Articles_collection_modified!A1098, FIND(", vol", Articles_collection_modified!A1098) + 5, FIND(",", Articles_collection_modified!A1098, FIND(", vol", Articles_collection_modified!A1098) + 5) - FIND(", vol", Articles_collection_modified!A1098) - 5), MID(Articles_collection_modified!A1098, FIND(",vol", Articles_collection_modified!A1098) + 4, FIND(",", Articles_collection_modified!A1098, FIND(",vol", Articles_collection_modified!A1098) + 4) - FIND(",vol",Articles_collection_modified!A1098) - 4))</f>
        <v>5</v>
      </c>
      <c r="D1098" t="str">
        <f>IF(ISNUMBER(FIND(", 20", Articles_collection_modified!A1098)), MID(Articles_collection_modified!A1098, FIND(", 20", Articles_collection_modified!A1098) + 2, FIND(",", Articles_collection_modified!A1098, FIND(", 20", Articles_collection_modified!A1098) + 2) - FIND(", 20", Articles_collection_modified!A1098) - 2), MID(Articles_collection_modified!A1098, FIND(",20", Articles_collection_modified!A1098) + 1, FIND(",", Articles_collection_modified!A1098, FIND(",20", Articles_collection_modified!A1098) + 1) - FIND(",20", Articles_collection_modified!A1098) - 1))</f>
        <v>2024-w44</v>
      </c>
      <c r="E1098" t="str">
        <f t="shared" si="34"/>
        <v>2024</v>
      </c>
      <c r="F1098" t="str">
        <f t="shared" si="35"/>
        <v>44</v>
      </c>
      <c r="G1098" t="str" cm="1">
        <f t="array" ref="G1098">_xlfn.TEXTJOIN(", ", TRUE, IF(ISNUMBER(SEARCH(Index!$A$8:$A$22, Articles_collection_modified!A1098)), Index!$A$8:$A$22, ""))</f>
        <v>aviation &amp; space, Battery, Electrification, Maritime</v>
      </c>
      <c r="H1098" t="str" cm="1">
        <f t="array" ref="H1098">IFERROR(INDEX(Index!$A$8:$A$22, MATCH(TRUE, ISNUMBER(SEARCH(Index!$A$8:$A$22, Articles_collection_modified!A1098)), 0)), "")</f>
        <v>aviation &amp; space</v>
      </c>
      <c r="I1098" t="str" cm="1">
        <f t="array" ref="I1098">IFERROR(INDEX(Index!$A$3:$A$5, MATCH(TRUE, ISNUMBER(SEARCH(Index!$A$3:$A$5, Articles_collection_modified!A1098)), 0)), "")</f>
        <v>Technology</v>
      </c>
      <c r="J1098" t="str" cm="1">
        <f t="array" ref="J1098">IFERROR(INDEX(Index!$A$25:$A$69, MATCH(TRUE, ISNUMBER(SEARCH(Index!$A$25:$A$69, Articles_collection_modified!A1098)), 0)), "")</f>
        <v>Materials</v>
      </c>
      <c r="K1098" t="str" cm="1">
        <f t="array" ref="K1098">IFERROR(INDEX(Index!$C$3:$C$5, MATCH(TRUE, ISNUMBER(SEARCH(Index!$C$3:$C$5, Articles_collection_modified!A1098)), 0)), "")</f>
        <v>H3</v>
      </c>
      <c r="L1098" t="str" cm="1">
        <f t="array" ref="L1098">_xlfn.TEXTJOIN(", ", TRUE, IF(ISNUMBER(SEARCH(Index!$C$8:$C$58, Articles_collection_modified!A1098)), Index!$C$8:$C$58, ""))</f>
        <v>ES-2, NB-1, NB-8, NB-10</v>
      </c>
      <c r="M1098" t="str" cm="1">
        <f t="array" ref="M1098">_xlfn.TEXTJOIN(", ", TRUE, IFERROR(VLOOKUP(_xlfn.TEXTSPLIT(L1098, ", "), Index!$C$8:$D$58, 2, FALSE), ""))</f>
        <v>Enhanced Emission Policy, Digital Platforms &amp; Marketplaces, Sustainaible Maritime Applications, Air &amp; Space</v>
      </c>
      <c r="N1098" t="str" cm="1">
        <f t="array" ref="N1098">_xlfn.TEXTJOIN(", ", TRUE, _xlfn.UNIQUE(_xlfn.FILTERXML("&lt;t&gt;&lt;s&gt;" &amp; SUBSTITUTE(_xlfn.TEXTJOIN(", ", TRUE, _xlfn.UNIQUE(_xlfn._xlws.FILTER(IFERROR(VLOOKUP(LEFT(_xlfn.TEXTSPLIT(L1098, ", "), FIND("-", _xlfn.TEXTSPLIT(L1098, ", ")) - 1), Index!$F$8:$G$13, 2, FALSE), ""), IFERROR(VLOOKUP(LEFT(_xlfn.TEXTSPLIT(L1098, ", "), FIND("-", _xlfn.TEXTSPLIT(L1098, ", ")) - 1), Index!$F$8:$G$13, 2, FALSE), "") &lt;&gt; ""))), ", ", "&lt;/s&gt;&lt;s&gt;") &amp; "&lt;/s&gt;&lt;/t&gt;", "//s[normalize-space()]")))</f>
        <v>Ecological Sustainability, New Business</v>
      </c>
      <c r="O1098" t="str" cm="1">
        <f t="array" ref="O1098">IFERROR(INDEX(Index!$C$8:$C$58, MATCH(TRUE, ISNUMBER(SEARCH(Index!$C$8:$C$58, Articles_collection_modified!A1098)), 0)), "")</f>
        <v>ES-2</v>
      </c>
      <c r="P1098" t="str">
        <f>IFERROR(VLOOKUP(LEFT(O1098, FIND("-", O1098)-1), Index!$F$8:$G$13, 2, FALSE), "Not Found")</f>
        <v>Ecological Sustainability</v>
      </c>
      <c r="Q1098" t="str">
        <f>IFERROR(VLOOKUP(O1098, Index!$C$8:$D$58, 2, FALSE), "Not Found")</f>
        <v>Enhanced Emission Policy</v>
      </c>
    </row>
    <row r="1099" spans="1:17" x14ac:dyDescent="0.3">
      <c r="A1099" t="str">
        <f>LEFT(Articles_collection_modified!A1099, FIND(",", Articles_collection_modified!A1099) - 1)</f>
        <v>3D Printing Advances Affordable Housing Through SCI and CyBe Partnership</v>
      </c>
      <c r="B1099" t="str">
        <f>MID(Articles_collection_modified!A1099, FIND(",", Articles_collection_modified!A1099) + 1, FIND(",", Articles_collection_modified!A1099, FIND(",", Articles_collection_modified!A1099) + 1) - FIND(",", Articles_collection_modified!A1099) - 1)</f>
        <v>https://3dprintingindustry.com/news/3d-printing-advances-affordable-housing-through-sci-and-cybe-partnership-233988/</v>
      </c>
      <c r="C1099" t="str">
        <f>IF(ISNUMBER(FIND(", vol",Articles_collection_modified!A1099)), MID(Articles_collection_modified!A1099, FIND(", vol", Articles_collection_modified!A1099) + 5, FIND(",", Articles_collection_modified!A1099, FIND(", vol", Articles_collection_modified!A1099) + 5) - FIND(", vol", Articles_collection_modified!A1099) - 5), MID(Articles_collection_modified!A1099, FIND(",vol", Articles_collection_modified!A1099) + 4, FIND(",", Articles_collection_modified!A1099, FIND(",vol", Articles_collection_modified!A1099) + 4) - FIND(",vol",Articles_collection_modified!A1099) - 4))</f>
        <v>5</v>
      </c>
      <c r="D1099" t="str">
        <f>IF(ISNUMBER(FIND(", 20", Articles_collection_modified!A1099)), MID(Articles_collection_modified!A1099, FIND(", 20", Articles_collection_modified!A1099) + 2, FIND(",", Articles_collection_modified!A1099, FIND(", 20", Articles_collection_modified!A1099) + 2) - FIND(", 20", Articles_collection_modified!A1099) - 2), MID(Articles_collection_modified!A1099, FIND(",20", Articles_collection_modified!A1099) + 1, FIND(",", Articles_collection_modified!A1099, FIND(",20", Articles_collection_modified!A1099) + 1) - FIND(",20", Articles_collection_modified!A1099) - 1))</f>
        <v>2024-w44</v>
      </c>
      <c r="E1099" t="str">
        <f t="shared" si="34"/>
        <v>2024</v>
      </c>
      <c r="F1099" t="str">
        <f t="shared" si="35"/>
        <v>44</v>
      </c>
      <c r="G1099" t="str" cm="1">
        <f t="array" ref="G1099">_xlfn.TEXTJOIN(", ", TRUE, IF(ISNUMBER(SEARCH(Index!$A$8:$A$22, Articles_collection_modified!A1099)), Index!$A$8:$A$22, ""))</f>
        <v>3dp</v>
      </c>
      <c r="H1099" t="str" cm="1">
        <f t="array" ref="H1099">IFERROR(INDEX(Index!$A$8:$A$22, MATCH(TRUE, ISNUMBER(SEARCH(Index!$A$8:$A$22, Articles_collection_modified!A1099)), 0)), "")</f>
        <v>3dp</v>
      </c>
      <c r="I1099" t="str" cm="1">
        <f t="array" ref="I1099">IFERROR(INDEX(Index!$A$3:$A$5, MATCH(TRUE, ISNUMBER(SEARCH(Index!$A$3:$A$5, Articles_collection_modified!A1099)), 0)), "")</f>
        <v>Technology</v>
      </c>
      <c r="J1099" t="str" cm="1">
        <f t="array" ref="J1099">IFERROR(INDEX(Index!$A$25:$A$69, MATCH(TRUE, ISNUMBER(SEARCH(Index!$A$25:$A$69, Articles_collection_modified!A1099)), 0)), "")</f>
        <v>partnership</v>
      </c>
      <c r="K1099" t="str" cm="1">
        <f t="array" ref="K1099">IFERROR(INDEX(Index!$C$3:$C$5, MATCH(TRUE, ISNUMBER(SEARCH(Index!$C$3:$C$5, Articles_collection_modified!A1099)), 0)), "")</f>
        <v>H2</v>
      </c>
      <c r="L1099" t="str" cm="1">
        <f t="array" ref="L1099">_xlfn.TEXTJOIN(", ", TRUE, IF(ISNUMBER(SEARCH(Index!$C$8:$C$58, Articles_collection_modified!A1099)), Index!$C$8:$C$58, ""))</f>
        <v>HA-1, IPr-7</v>
      </c>
      <c r="M1099" t="str" cm="1">
        <f t="array" ref="M1099">_xlfn.TEXTJOIN(", ", TRUE, IFERROR(VLOOKUP(_xlfn.TEXTSPLIT(L1099, ", "), Index!$C$8:$D$58, 2, FALSE), ""))</f>
        <v>Green &amp; Connected Construction site, Additive Manufacturing Technologies</v>
      </c>
      <c r="N1099" t="str" cm="1">
        <f t="array" ref="N1099">_xlfn.TEXTJOIN(", ", TRUE, _xlfn.UNIQUE(_xlfn.FILTERXML("&lt;t&gt;&lt;s&gt;" &amp; SUBSTITUTE(_xlfn.TEXTJOIN(", ", TRUE, _xlfn.UNIQUE(_xlfn._xlws.FILTER(IFERROR(VLOOKUP(LEFT(_xlfn.TEXTSPLIT(L1099, ", "), FIND("-", _xlfn.TEXTSPLIT(L1099, ", ")) - 1), Index!$F$8:$G$13, 2, FALSE), ""), IFERROR(VLOOKUP(LEFT(_xlfn.TEXTSPLIT(L1099, ", "), FIND("-", _xlfn.TEXTSPLIT(L1099, ", ")) - 1), Index!$F$8:$G$13, 2, FALSE), "") &lt;&gt; ""))), ", ", "&lt;/s&gt;&lt;s&gt;") &amp; "&lt;/s&gt;&lt;/t&gt;", "//s[normalize-space()]")))</f>
        <v>Hydraulic Applications Ecosystem, Intelligent Production</v>
      </c>
      <c r="O1099" t="str" cm="1">
        <f t="array" ref="O1099">IFERROR(INDEX(Index!$C$8:$C$58, MATCH(TRUE, ISNUMBER(SEARCH(Index!$C$8:$C$58, Articles_collection_modified!A1099)), 0)), "")</f>
        <v>HA-1</v>
      </c>
      <c r="P1099" t="str">
        <f>IFERROR(VLOOKUP(LEFT(O1099, FIND("-", O1099)-1), Index!$F$8:$G$13, 2, FALSE), "Not Found")</f>
        <v>Hydraulic Applications Ecosystem</v>
      </c>
      <c r="Q1099" t="str">
        <f>IFERROR(VLOOKUP(O1099, Index!$C$8:$D$58, 2, FALSE), "Not Found")</f>
        <v>Green &amp; Connected Construction site</v>
      </c>
    </row>
    <row r="1100" spans="1:17" x14ac:dyDescent="0.3">
      <c r="A1100" t="str">
        <f>LEFT(Articles_collection_modified!A1100, FIND(",", Articles_collection_modified!A1100) - 1)</f>
        <v>Electric hydrofoil ferry launches in Stockholm - Electric &amp; Hybrid Vehicle Technology International</v>
      </c>
      <c r="B1100" t="str">
        <f>MID(Articles_collection_modified!A1100, FIND(",", Articles_collection_modified!A1100) + 1, FIND(",", Articles_collection_modified!A1100, FIND(",", Articles_collection_modified!A1100) + 1) - FIND(",", Articles_collection_modified!A1100) - 1)</f>
        <v>https://www.electrichybridvehicletechnology.com/news/electric-hydrofoil-ferry-launches-in-stockholm.html</v>
      </c>
      <c r="C1100" t="str">
        <f>IF(ISNUMBER(FIND(", vol",Articles_collection_modified!A1100)), MID(Articles_collection_modified!A1100, FIND(", vol", Articles_collection_modified!A1100) + 5, FIND(",", Articles_collection_modified!A1100, FIND(", vol", Articles_collection_modified!A1100) + 5) - FIND(", vol", Articles_collection_modified!A1100) - 5), MID(Articles_collection_modified!A1100, FIND(",vol", Articles_collection_modified!A1100) + 4, FIND(",", Articles_collection_modified!A1100, FIND(",vol", Articles_collection_modified!A1100) + 4) - FIND(",vol",Articles_collection_modified!A1100) - 4))</f>
        <v>5</v>
      </c>
      <c r="D1100" t="str">
        <f>IF(ISNUMBER(FIND(", 20", Articles_collection_modified!A1100)), MID(Articles_collection_modified!A1100, FIND(", 20", Articles_collection_modified!A1100) + 2, FIND(",", Articles_collection_modified!A1100, FIND(", 20", Articles_collection_modified!A1100) + 2) - FIND(", 20", Articles_collection_modified!A1100) - 2), MID(Articles_collection_modified!A1100, FIND(",20", Articles_collection_modified!A1100) + 1, FIND(",", Articles_collection_modified!A1100, FIND(",20", Articles_collection_modified!A1100) + 1) - FIND(",20", Articles_collection_modified!A1100) - 1))</f>
        <v>2024-w44</v>
      </c>
      <c r="E1100" t="str">
        <f t="shared" si="34"/>
        <v>2024</v>
      </c>
      <c r="F1100" t="str">
        <f t="shared" si="35"/>
        <v>44</v>
      </c>
      <c r="G1100" t="str" cm="1">
        <f t="array" ref="G1100">_xlfn.TEXTJOIN(", ", TRUE, IF(ISNUMBER(SEARCH(Index!$A$8:$A$22, Articles_collection_modified!A1100)), Index!$A$8:$A$22, ""))</f>
        <v>Maritime</v>
      </c>
      <c r="H1100" t="str" cm="1">
        <f t="array" ref="H1100">IFERROR(INDEX(Index!$A$8:$A$22, MATCH(TRUE, ISNUMBER(SEARCH(Index!$A$8:$A$22, Articles_collection_modified!A1100)), 0)), "")</f>
        <v>Maritime</v>
      </c>
      <c r="I1100" t="str" cm="1">
        <f t="array" ref="I1100">IFERROR(INDEX(Index!$A$3:$A$5, MATCH(TRUE, ISNUMBER(SEARCH(Index!$A$3:$A$5, Articles_collection_modified!A1100)), 0)), "")</f>
        <v>product release</v>
      </c>
      <c r="J1100" t="str" cm="1">
        <f t="array" ref="J1100">IFERROR(INDEX(Index!$A$25:$A$69, MATCH(TRUE, ISNUMBER(SEARCH(Index!$A$25:$A$69, Articles_collection_modified!A1100)), 0)), "")</f>
        <v>System</v>
      </c>
      <c r="K1100" t="str" cm="1">
        <f t="array" ref="K1100">IFERROR(INDEX(Index!$C$3:$C$5, MATCH(TRUE, ISNUMBER(SEARCH(Index!$C$3:$C$5, Articles_collection_modified!A1100)), 0)), "")</f>
        <v>H2</v>
      </c>
      <c r="L1100" t="str" cm="1">
        <f t="array" ref="L1100">_xlfn.TEXTJOIN(", ", TRUE, IF(ISNUMBER(SEARCH(Index!$C$8:$C$58, Articles_collection_modified!A1100)), Index!$C$8:$C$58, ""))</f>
        <v>ES-2, NB-8</v>
      </c>
      <c r="M1100" t="str" cm="1">
        <f t="array" ref="M1100">_xlfn.TEXTJOIN(", ", TRUE, IFERROR(VLOOKUP(_xlfn.TEXTSPLIT(L1100, ", "), Index!$C$8:$D$58, 2, FALSE), ""))</f>
        <v>Enhanced Emission Policy, Sustainaible Maritime Applications</v>
      </c>
      <c r="N1100" t="str" cm="1">
        <f t="array" ref="N1100">_xlfn.TEXTJOIN(", ", TRUE, _xlfn.UNIQUE(_xlfn.FILTERXML("&lt;t&gt;&lt;s&gt;" &amp; SUBSTITUTE(_xlfn.TEXTJOIN(", ", TRUE, _xlfn.UNIQUE(_xlfn._xlws.FILTER(IFERROR(VLOOKUP(LEFT(_xlfn.TEXTSPLIT(L1100, ", "), FIND("-", _xlfn.TEXTSPLIT(L1100, ", ")) - 1), Index!$F$8:$G$13, 2, FALSE), ""), IFERROR(VLOOKUP(LEFT(_xlfn.TEXTSPLIT(L1100, ", "), FIND("-", _xlfn.TEXTSPLIT(L1100, ", ")) - 1), Index!$F$8:$G$13, 2, FALSE), "") &lt;&gt; ""))), ", ", "&lt;/s&gt;&lt;s&gt;") &amp; "&lt;/s&gt;&lt;/t&gt;", "//s[normalize-space()]")))</f>
        <v>Ecological Sustainability, New Business</v>
      </c>
      <c r="O1100" t="str" cm="1">
        <f t="array" ref="O1100">IFERROR(INDEX(Index!$C$8:$C$58, MATCH(TRUE, ISNUMBER(SEARCH(Index!$C$8:$C$58, Articles_collection_modified!A1100)), 0)), "")</f>
        <v>ES-2</v>
      </c>
      <c r="P1100" t="str">
        <f>IFERROR(VLOOKUP(LEFT(O1100, FIND("-", O1100)-1), Index!$F$8:$G$13, 2, FALSE), "Not Found")</f>
        <v>Ecological Sustainability</v>
      </c>
      <c r="Q1100" t="str">
        <f>IFERROR(VLOOKUP(O1100, Index!$C$8:$D$58, 2, FALSE), "Not Found")</f>
        <v>Enhanced Emission Policy</v>
      </c>
    </row>
    <row r="1101" spans="1:17" x14ac:dyDescent="0.3">
      <c r="A1101" t="str">
        <f>LEFT(Articles_collection_modified!A1101, FIND(",", Articles_collection_modified!A1101) - 1)</f>
        <v>First Quantum Minerals and FLANDERS sign agreement for drill fleet autonomy - International Mining</v>
      </c>
      <c r="B1101" t="str">
        <f>MID(Articles_collection_modified!A1101, FIND(",", Articles_collection_modified!A1101) + 1, FIND(",", Articles_collection_modified!A1101, FIND(",", Articles_collection_modified!A1101) + 1) - FIND(",", Articles_collection_modified!A1101) - 1)</f>
        <v>https://im-mining.com/2024/10/30/first-quantum-minerals-and-flanders-sign-agreement-for-drill-fleet-autonomy/</v>
      </c>
      <c r="C1101" t="str">
        <f>IF(ISNUMBER(FIND(", vol",Articles_collection_modified!A1101)), MID(Articles_collection_modified!A1101, FIND(", vol", Articles_collection_modified!A1101) + 5, FIND(",", Articles_collection_modified!A1101, FIND(", vol", Articles_collection_modified!A1101) + 5) - FIND(", vol", Articles_collection_modified!A1101) - 5), MID(Articles_collection_modified!A1101, FIND(",vol", Articles_collection_modified!A1101) + 4, FIND(",", Articles_collection_modified!A1101, FIND(",vol", Articles_collection_modified!A1101) + 4) - FIND(",vol",Articles_collection_modified!A1101) - 4))</f>
        <v>5</v>
      </c>
      <c r="D1101" t="str">
        <f>IF(ISNUMBER(FIND(", 20", Articles_collection_modified!A1101)), MID(Articles_collection_modified!A1101, FIND(", 20", Articles_collection_modified!A1101) + 2, FIND(",", Articles_collection_modified!A1101, FIND(", 20", Articles_collection_modified!A1101) + 2) - FIND(", 20", Articles_collection_modified!A1101) - 2), MID(Articles_collection_modified!A1101, FIND(",20", Articles_collection_modified!A1101) + 1, FIND(",", Articles_collection_modified!A1101, FIND(",20", Articles_collection_modified!A1101) + 1) - FIND(",20", Articles_collection_modified!A1101) - 1))</f>
        <v>2024-w44</v>
      </c>
      <c r="E1101" t="str">
        <f t="shared" si="34"/>
        <v>2024</v>
      </c>
      <c r="F1101" t="str">
        <f t="shared" si="35"/>
        <v>44</v>
      </c>
      <c r="G1101" t="str" cm="1">
        <f t="array" ref="G1101">_xlfn.TEXTJOIN(", ", TRUE, IF(ISNUMBER(SEARCH(Index!$A$8:$A$22, Articles_collection_modified!A1101)), Index!$A$8:$A$22, ""))</f>
        <v>Mobile</v>
      </c>
      <c r="H1101" t="str" cm="1">
        <f t="array" ref="H1101">IFERROR(INDEX(Index!$A$8:$A$22, MATCH(TRUE, ISNUMBER(SEARCH(Index!$A$8:$A$22, Articles_collection_modified!A1101)), 0)), "")</f>
        <v>Mobile</v>
      </c>
      <c r="I1101" t="str" cm="1">
        <f t="array" ref="I1101">IFERROR(INDEX(Index!$A$3:$A$5, MATCH(TRUE, ISNUMBER(SEARCH(Index!$A$3:$A$5, Articles_collection_modified!A1101)), 0)), "")</f>
        <v>SEEP</v>
      </c>
      <c r="J1101" t="str" cm="1">
        <f t="array" ref="J1101">IFERROR(INDEX(Index!$A$25:$A$69, MATCH(TRUE, ISNUMBER(SEARCH(Index!$A$25:$A$69, Articles_collection_modified!A1101)), 0)), "")</f>
        <v>partnership</v>
      </c>
      <c r="K1101" t="str" cm="1">
        <f t="array" ref="K1101">IFERROR(INDEX(Index!$C$3:$C$5, MATCH(TRUE, ISNUMBER(SEARCH(Index!$C$3:$C$5, Articles_collection_modified!A1101)), 0)), "")</f>
        <v>H2</v>
      </c>
      <c r="L1101" t="str" cm="1">
        <f t="array" ref="L1101">_xlfn.TEXTJOIN(", ", TRUE, IF(ISNUMBER(SEARCH(Index!$C$8:$C$58, Articles_collection_modified!A1101)), Index!$C$8:$C$58, ""))</f>
        <v>HA-8</v>
      </c>
      <c r="M1101" t="str" cm="1">
        <f t="array" ref="M1101">_xlfn.TEXTJOIN(", ", TRUE, IFERROR(VLOOKUP(_xlfn.TEXTSPLIT(L1101, ", "), Index!$C$8:$D$58, 2, FALSE), ""))</f>
        <v>Sustainable Mining</v>
      </c>
      <c r="N1101" t="str" cm="1">
        <f t="array" ref="N1101">_xlfn.TEXTJOIN(", ", TRUE, _xlfn.UNIQUE(_xlfn.FILTERXML("&lt;t&gt;&lt;s&gt;" &amp; SUBSTITUTE(_xlfn.TEXTJOIN(", ", TRUE, _xlfn.UNIQUE(_xlfn._xlws.FILTER(IFERROR(VLOOKUP(LEFT(_xlfn.TEXTSPLIT(L1101, ", "), FIND("-", _xlfn.TEXTSPLIT(L1101, ", ")) - 1), Index!$F$8:$G$13, 2, FALSE), ""), IFERROR(VLOOKUP(LEFT(_xlfn.TEXTSPLIT(L1101, ", "), FIND("-", _xlfn.TEXTSPLIT(L1101, ", ")) - 1), Index!$F$8:$G$13, 2, FALSE), "") &lt;&gt; ""))), ", ", "&lt;/s&gt;&lt;s&gt;") &amp; "&lt;/s&gt;&lt;/t&gt;", "//s[normalize-space()]")))</f>
        <v>Hydraulic Applications Ecosystem</v>
      </c>
      <c r="O1101" t="str" cm="1">
        <f t="array" ref="O1101">IFERROR(INDEX(Index!$C$8:$C$58, MATCH(TRUE, ISNUMBER(SEARCH(Index!$C$8:$C$58, Articles_collection_modified!A1101)), 0)), "")</f>
        <v>HA-8</v>
      </c>
      <c r="P1101" t="str">
        <f>IFERROR(VLOOKUP(LEFT(O1101, FIND("-", O1101)-1), Index!$F$8:$G$13, 2, FALSE), "Not Found")</f>
        <v>Hydraulic Applications Ecosystem</v>
      </c>
      <c r="Q1101" t="str">
        <f>IFERROR(VLOOKUP(O1101, Index!$C$8:$D$58, 2, FALSE), "Not Found")</f>
        <v>Sustainable Mining</v>
      </c>
    </row>
    <row r="1102" spans="1:17" x14ac:dyDescent="0.3">
      <c r="A1102" t="str">
        <f>LEFT(Articles_collection_modified!A1102, FIND(",", Articles_collection_modified!A1102) - 1)</f>
        <v>Kubota and Fede unveil new autonomous sprayer concept | Industrial Vehicle Technology International</v>
      </c>
      <c r="B1102" t="str">
        <f>MID(Articles_collection_modified!A1102, FIND(",", Articles_collection_modified!A1102) + 1, FIND(",", Articles_collection_modified!A1102, FIND(",", Articles_collection_modified!A1102) + 1) - FIND(",", Articles_collection_modified!A1102) - 1)</f>
        <v>https://www.ivtinternational.com/news/agriculture/kubota-and-fede-unveil-new-autonomous-sprayer-concept.html</v>
      </c>
      <c r="C1102" t="str">
        <f>IF(ISNUMBER(FIND(", vol",Articles_collection_modified!A1102)), MID(Articles_collection_modified!A1102, FIND(", vol", Articles_collection_modified!A1102) + 5, FIND(",", Articles_collection_modified!A1102, FIND(", vol", Articles_collection_modified!A1102) + 5) - FIND(", vol", Articles_collection_modified!A1102) - 5), MID(Articles_collection_modified!A1102, FIND(",vol", Articles_collection_modified!A1102) + 4, FIND(",", Articles_collection_modified!A1102, FIND(",vol", Articles_collection_modified!A1102) + 4) - FIND(",vol",Articles_collection_modified!A1102) - 4))</f>
        <v>5</v>
      </c>
      <c r="D1102" t="str">
        <f>IF(ISNUMBER(FIND(", 20", Articles_collection_modified!A1102)), MID(Articles_collection_modified!A1102, FIND(", 20", Articles_collection_modified!A1102) + 2, FIND(",", Articles_collection_modified!A1102, FIND(", 20", Articles_collection_modified!A1102) + 2) - FIND(", 20", Articles_collection_modified!A1102) - 2), MID(Articles_collection_modified!A1102, FIND(",20", Articles_collection_modified!A1102) + 1, FIND(",", Articles_collection_modified!A1102, FIND(",20", Articles_collection_modified!A1102) + 1) - FIND(",20", Articles_collection_modified!A1102) - 1))</f>
        <v>2024-w44</v>
      </c>
      <c r="E1102" t="str">
        <f t="shared" si="34"/>
        <v>2024</v>
      </c>
      <c r="F1102" t="str">
        <f t="shared" si="35"/>
        <v>44</v>
      </c>
      <c r="G1102" t="str" cm="1">
        <f t="array" ref="G1102">_xlfn.TEXTJOIN(", ", TRUE, IF(ISNUMBER(SEARCH(Index!$A$8:$A$22, Articles_collection_modified!A1102)), Index!$A$8:$A$22, ""))</f>
        <v>Mobile</v>
      </c>
      <c r="H1102" t="str" cm="1">
        <f t="array" ref="H1102">IFERROR(INDEX(Index!$A$8:$A$22, MATCH(TRUE, ISNUMBER(SEARCH(Index!$A$8:$A$22, Articles_collection_modified!A1102)), 0)), "")</f>
        <v>Mobile</v>
      </c>
      <c r="I1102" t="str" cm="1">
        <f t="array" ref="I1102">IFERROR(INDEX(Index!$A$3:$A$5, MATCH(TRUE, ISNUMBER(SEARCH(Index!$A$3:$A$5, Articles_collection_modified!A1102)), 0)), "")</f>
        <v>product release</v>
      </c>
      <c r="J1102" t="str" cm="1">
        <f t="array" ref="J1102">IFERROR(INDEX(Index!$A$25:$A$69, MATCH(TRUE, ISNUMBER(SEARCH(Index!$A$25:$A$69, Articles_collection_modified!A1102)), 0)), "")</f>
        <v>System</v>
      </c>
      <c r="K1102" t="str" cm="1">
        <f t="array" ref="K1102">IFERROR(INDEX(Index!$C$3:$C$5, MATCH(TRUE, ISNUMBER(SEARCH(Index!$C$3:$C$5, Articles_collection_modified!A1102)), 0)), "")</f>
        <v>H2</v>
      </c>
      <c r="L1102" t="str" cm="1">
        <f t="array" ref="L1102">_xlfn.TEXTJOIN(", ", TRUE, IF(ISNUMBER(SEARCH(Index!$C$8:$C$58, Articles_collection_modified!A1102)), Index!$C$8:$C$58, ""))</f>
        <v>HA-3, NB-7</v>
      </c>
      <c r="M1102" t="str" cm="1">
        <f t="array" ref="M1102">_xlfn.TEXTJOIN(", ", TRUE, IFERROR(VLOOKUP(_xlfn.TEXTSPLIT(L1102, ", "), Index!$C$8:$D$58, 2, FALSE), ""))</f>
        <v>Smart Farming, Future Agriculture</v>
      </c>
      <c r="N1102" t="str" cm="1">
        <f t="array" ref="N1102">_xlfn.TEXTJOIN(", ", TRUE, _xlfn.UNIQUE(_xlfn.FILTERXML("&lt;t&gt;&lt;s&gt;" &amp; SUBSTITUTE(_xlfn.TEXTJOIN(", ", TRUE, _xlfn.UNIQUE(_xlfn._xlws.FILTER(IFERROR(VLOOKUP(LEFT(_xlfn.TEXTSPLIT(L1102, ", "), FIND("-", _xlfn.TEXTSPLIT(L1102, ", ")) - 1), Index!$F$8:$G$13, 2, FALSE), ""), IFERROR(VLOOKUP(LEFT(_xlfn.TEXTSPLIT(L1102, ", "), FIND("-", _xlfn.TEXTSPLIT(L1102, ", ")) - 1), Index!$F$8:$G$13, 2, FALSE), "") &lt;&gt; ""))), ", ", "&lt;/s&gt;&lt;s&gt;") &amp; "&lt;/s&gt;&lt;/t&gt;", "//s[normalize-space()]")))</f>
        <v>Hydraulic Applications Ecosystem, New Business</v>
      </c>
      <c r="O1102" t="str" cm="1">
        <f t="array" ref="O1102">IFERROR(INDEX(Index!$C$8:$C$58, MATCH(TRUE, ISNUMBER(SEARCH(Index!$C$8:$C$58, Articles_collection_modified!A1102)), 0)), "")</f>
        <v>HA-3</v>
      </c>
      <c r="P1102" t="str">
        <f>IFERROR(VLOOKUP(LEFT(O1102, FIND("-", O1102)-1), Index!$F$8:$G$13, 2, FALSE), "Not Found")</f>
        <v>Hydraulic Applications Ecosystem</v>
      </c>
      <c r="Q1102" t="str">
        <f>IFERROR(VLOOKUP(O1102, Index!$C$8:$D$58, 2, FALSE), "Not Found")</f>
        <v>Smart Farming</v>
      </c>
    </row>
    <row r="1103" spans="1:17" x14ac:dyDescent="0.3">
      <c r="A1103" t="str">
        <f>LEFT(Articles_collection_modified!A1103, FIND(",", Articles_collection_modified!A1103) - 1)</f>
        <v>CR Powered by Epiroc plants roots in Saudi Arabia with Rasi Investment Co partnership - International Mining</v>
      </c>
      <c r="B1103" t="str">
        <f>MID(Articles_collection_modified!A1103, FIND(",", Articles_collection_modified!A1103) + 1, FIND(",", Articles_collection_modified!A1103, FIND(",", Articles_collection_modified!A1103) + 1) - FIND(",", Articles_collection_modified!A1103) - 1)</f>
        <v>https://im-mining.com/2024/10/30/cr-powered-by-epiroc-plants-roots-in-saudi-arabia-with-rasi-investment-co-partnership/</v>
      </c>
      <c r="C1103" t="str">
        <f>IF(ISNUMBER(FIND(", vol",Articles_collection_modified!A1103)), MID(Articles_collection_modified!A1103, FIND(", vol", Articles_collection_modified!A1103) + 5, FIND(",", Articles_collection_modified!A1103, FIND(", vol", Articles_collection_modified!A1103) + 5) - FIND(", vol", Articles_collection_modified!A1103) - 5), MID(Articles_collection_modified!A1103, FIND(",vol", Articles_collection_modified!A1103) + 4, FIND(",", Articles_collection_modified!A1103, FIND(",vol", Articles_collection_modified!A1103) + 4) - FIND(",vol",Articles_collection_modified!A1103) - 4))</f>
        <v>5</v>
      </c>
      <c r="D1103" t="str">
        <f>IF(ISNUMBER(FIND(", 20", Articles_collection_modified!A1103)), MID(Articles_collection_modified!A1103, FIND(", 20", Articles_collection_modified!A1103) + 2, FIND(",", Articles_collection_modified!A1103, FIND(", 20", Articles_collection_modified!A1103) + 2) - FIND(", 20", Articles_collection_modified!A1103) - 2), MID(Articles_collection_modified!A1103, FIND(",20", Articles_collection_modified!A1103) + 1, FIND(",", Articles_collection_modified!A1103, FIND(",20", Articles_collection_modified!A1103) + 1) - FIND(",20", Articles_collection_modified!A1103) - 1))</f>
        <v>2024-w44</v>
      </c>
      <c r="E1103" t="str">
        <f t="shared" si="34"/>
        <v>2024</v>
      </c>
      <c r="F1103" t="str">
        <f t="shared" si="35"/>
        <v>44</v>
      </c>
      <c r="G1103" t="str" cm="1">
        <f t="array" ref="G1103">_xlfn.TEXTJOIN(", ", TRUE, IF(ISNUMBER(SEARCH(Index!$A$8:$A$22, Articles_collection_modified!A1103)), Index!$A$8:$A$22, ""))</f>
        <v>Mobile</v>
      </c>
      <c r="H1103" t="str" cm="1">
        <f t="array" ref="H1103">IFERROR(INDEX(Index!$A$8:$A$22, MATCH(TRUE, ISNUMBER(SEARCH(Index!$A$8:$A$22, Articles_collection_modified!A1103)), 0)), "")</f>
        <v>Mobile</v>
      </c>
      <c r="I1103" t="str" cm="1">
        <f t="array" ref="I1103">IFERROR(INDEX(Index!$A$3:$A$5, MATCH(TRUE, ISNUMBER(SEARCH(Index!$A$3:$A$5, Articles_collection_modified!A1103)), 0)), "")</f>
        <v>SEEP</v>
      </c>
      <c r="J1103" t="str" cm="1">
        <f t="array" ref="J1103">IFERROR(INDEX(Index!$A$25:$A$69, MATCH(TRUE, ISNUMBER(SEARCH(Index!$A$25:$A$69, Articles_collection_modified!A1103)), 0)), "")</f>
        <v>investment</v>
      </c>
      <c r="K1103" t="str" cm="1">
        <f t="array" ref="K1103">IFERROR(INDEX(Index!$C$3:$C$5, MATCH(TRUE, ISNUMBER(SEARCH(Index!$C$3:$C$5, Articles_collection_modified!A1103)), 0)), "")</f>
        <v>H3</v>
      </c>
      <c r="L1103" t="str" cm="1">
        <f t="array" ref="L1103">_xlfn.TEXTJOIN(", ", TRUE, IF(ISNUMBER(SEARCH(Index!$C$8:$C$58, Articles_collection_modified!A1103)), Index!$C$8:$C$58, ""))</f>
        <v>HA-8</v>
      </c>
      <c r="M1103" t="str" cm="1">
        <f t="array" ref="M1103">_xlfn.TEXTJOIN(", ", TRUE, IFERROR(VLOOKUP(_xlfn.TEXTSPLIT(L1103, ", "), Index!$C$8:$D$58, 2, FALSE), ""))</f>
        <v>Sustainable Mining</v>
      </c>
      <c r="N1103" t="str" cm="1">
        <f t="array" ref="N1103">_xlfn.TEXTJOIN(", ", TRUE, _xlfn.UNIQUE(_xlfn.FILTERXML("&lt;t&gt;&lt;s&gt;" &amp; SUBSTITUTE(_xlfn.TEXTJOIN(", ", TRUE, _xlfn.UNIQUE(_xlfn._xlws.FILTER(IFERROR(VLOOKUP(LEFT(_xlfn.TEXTSPLIT(L1103, ", "), FIND("-", _xlfn.TEXTSPLIT(L1103, ", ")) - 1), Index!$F$8:$G$13, 2, FALSE), ""), IFERROR(VLOOKUP(LEFT(_xlfn.TEXTSPLIT(L1103, ", "), FIND("-", _xlfn.TEXTSPLIT(L1103, ", ")) - 1), Index!$F$8:$G$13, 2, FALSE), "") &lt;&gt; ""))), ", ", "&lt;/s&gt;&lt;s&gt;") &amp; "&lt;/s&gt;&lt;/t&gt;", "//s[normalize-space()]")))</f>
        <v>Hydraulic Applications Ecosystem</v>
      </c>
      <c r="O1103" t="str" cm="1">
        <f t="array" ref="O1103">IFERROR(INDEX(Index!$C$8:$C$58, MATCH(TRUE, ISNUMBER(SEARCH(Index!$C$8:$C$58, Articles_collection_modified!A1103)), 0)), "")</f>
        <v>HA-8</v>
      </c>
      <c r="P1103" t="str">
        <f>IFERROR(VLOOKUP(LEFT(O1103, FIND("-", O1103)-1), Index!$F$8:$G$13, 2, FALSE), "Not Found")</f>
        <v>Hydraulic Applications Ecosystem</v>
      </c>
      <c r="Q1103" t="str">
        <f>IFERROR(VLOOKUP(O1103, Index!$C$8:$D$58, 2, FALSE), "Not Found")</f>
        <v>Sustainable Mining</v>
      </c>
    </row>
    <row r="1104" spans="1:17" x14ac:dyDescent="0.3">
      <c r="A1104" t="str">
        <f>LEFT(Articles_collection_modified!A1104, FIND(",", Articles_collection_modified!A1104) - 1)</f>
        <v>Rio Tinto completes conversion of Kennecott heavy mining fleet to renewable diesel use - International Mining</v>
      </c>
      <c r="B1104" t="str">
        <f>MID(Articles_collection_modified!A1104, FIND(",", Articles_collection_modified!A1104) + 1, FIND(",", Articles_collection_modified!A1104, FIND(",", Articles_collection_modified!A1104) + 1) - FIND(",", Articles_collection_modified!A1104) - 1)</f>
        <v>https://im-mining.com/2024/10/30/rio-tinto-completes-conversion-of-kennecott-heavy-mining-fleet-to-renewable-diesel-use/</v>
      </c>
      <c r="C1104" t="str">
        <f>IF(ISNUMBER(FIND(", vol",Articles_collection_modified!A1104)), MID(Articles_collection_modified!A1104, FIND(", vol", Articles_collection_modified!A1104) + 5, FIND(",", Articles_collection_modified!A1104, FIND(", vol", Articles_collection_modified!A1104) + 5) - FIND(", vol", Articles_collection_modified!A1104) - 5), MID(Articles_collection_modified!A1104, FIND(",vol", Articles_collection_modified!A1104) + 4, FIND(",", Articles_collection_modified!A1104, FIND(",vol", Articles_collection_modified!A1104) + 4) - FIND(",vol",Articles_collection_modified!A1104) - 4))</f>
        <v>5</v>
      </c>
      <c r="D1104" t="str">
        <f>IF(ISNUMBER(FIND(", 20", Articles_collection_modified!A1104)), MID(Articles_collection_modified!A1104, FIND(", 20", Articles_collection_modified!A1104) + 2, FIND(",", Articles_collection_modified!A1104, FIND(", 20", Articles_collection_modified!A1104) + 2) - FIND(", 20", Articles_collection_modified!A1104) - 2), MID(Articles_collection_modified!A1104, FIND(",20", Articles_collection_modified!A1104) + 1, FIND(",", Articles_collection_modified!A1104, FIND(",20", Articles_collection_modified!A1104) + 1) - FIND(",20", Articles_collection_modified!A1104) - 1))</f>
        <v>2024-w44</v>
      </c>
      <c r="E1104" t="str">
        <f t="shared" si="34"/>
        <v>2024</v>
      </c>
      <c r="F1104" t="str">
        <f t="shared" si="35"/>
        <v>44</v>
      </c>
      <c r="G1104" t="str" cm="1">
        <f t="array" ref="G1104">_xlfn.TEXTJOIN(", ", TRUE, IF(ISNUMBER(SEARCH(Index!$A$8:$A$22, Articles_collection_modified!A1104)), Index!$A$8:$A$22, ""))</f>
        <v>Mobile</v>
      </c>
      <c r="H1104" t="str" cm="1">
        <f t="array" ref="H1104">IFERROR(INDEX(Index!$A$8:$A$22, MATCH(TRUE, ISNUMBER(SEARCH(Index!$A$8:$A$22, Articles_collection_modified!A1104)), 0)), "")</f>
        <v>Mobile</v>
      </c>
      <c r="I1104" t="str" cm="1">
        <f t="array" ref="I1104">IFERROR(INDEX(Index!$A$3:$A$5, MATCH(TRUE, ISNUMBER(SEARCH(Index!$A$3:$A$5, Articles_collection_modified!A1104)), 0)), "")</f>
        <v>SEEP</v>
      </c>
      <c r="J1104" t="str" cm="1">
        <f t="array" ref="J1104">IFERROR(INDEX(Index!$A$25:$A$69, MATCH(TRUE, ISNUMBER(SEARCH(Index!$A$25:$A$69, Articles_collection_modified!A1104)), 0)), "")</f>
        <v>market development</v>
      </c>
      <c r="K1104" t="str" cm="1">
        <f t="array" ref="K1104">IFERROR(INDEX(Index!$C$3:$C$5, MATCH(TRUE, ISNUMBER(SEARCH(Index!$C$3:$C$5, Articles_collection_modified!A1104)), 0)), "")</f>
        <v>H1</v>
      </c>
      <c r="L1104" t="str" cm="1">
        <f t="array" ref="L1104">_xlfn.TEXTJOIN(", ", TRUE, IF(ISNUMBER(SEARCH(Index!$C$8:$C$58, Articles_collection_modified!A1104)), Index!$C$8:$C$58, ""))</f>
        <v>ES-2, HA-8</v>
      </c>
      <c r="M1104" t="str" cm="1">
        <f t="array" ref="M1104">_xlfn.TEXTJOIN(", ", TRUE, IFERROR(VLOOKUP(_xlfn.TEXTSPLIT(L1104, ", "), Index!$C$8:$D$58, 2, FALSE), ""))</f>
        <v>Enhanced Emission Policy, Sustainable Mining</v>
      </c>
      <c r="N1104" t="str" cm="1">
        <f t="array" ref="N1104">_xlfn.TEXTJOIN(", ", TRUE, _xlfn.UNIQUE(_xlfn.FILTERXML("&lt;t&gt;&lt;s&gt;" &amp; SUBSTITUTE(_xlfn.TEXTJOIN(", ", TRUE, _xlfn.UNIQUE(_xlfn._xlws.FILTER(IFERROR(VLOOKUP(LEFT(_xlfn.TEXTSPLIT(L1104, ", "), FIND("-", _xlfn.TEXTSPLIT(L1104, ", ")) - 1), Index!$F$8:$G$13, 2, FALSE), ""), IFERROR(VLOOKUP(LEFT(_xlfn.TEXTSPLIT(L1104, ", "), FIND("-", _xlfn.TEXTSPLIT(L1104, ", ")) - 1), Index!$F$8:$G$13, 2, FALSE), "") &lt;&gt; ""))), ", ", "&lt;/s&gt;&lt;s&gt;") &amp; "&lt;/s&gt;&lt;/t&gt;", "//s[normalize-space()]")))</f>
        <v>Ecological Sustainability, Hydraulic Applications Ecosystem</v>
      </c>
      <c r="O1104" t="str" cm="1">
        <f t="array" ref="O1104">IFERROR(INDEX(Index!$C$8:$C$58, MATCH(TRUE, ISNUMBER(SEARCH(Index!$C$8:$C$58, Articles_collection_modified!A1104)), 0)), "")</f>
        <v>ES-2</v>
      </c>
      <c r="P1104" t="str">
        <f>IFERROR(VLOOKUP(LEFT(O1104, FIND("-", O1104)-1), Index!$F$8:$G$13, 2, FALSE), "Not Found")</f>
        <v>Ecological Sustainability</v>
      </c>
      <c r="Q1104" t="str">
        <f>IFERROR(VLOOKUP(O1104, Index!$C$8:$D$58, 2, FALSE), "Not Found")</f>
        <v>Enhanced Emission Policy</v>
      </c>
    </row>
    <row r="1105" spans="1:17" x14ac:dyDescent="0.3">
      <c r="A1105" t="str">
        <f>LEFT(Articles_collection_modified!A1105, FIND(",", Articles_collection_modified!A1105) - 1)</f>
        <v>First Early Learner Cat 793 XE battery-electric truck arrives at Newmont Cripple Creek and Victor - International Mining</v>
      </c>
      <c r="B1105" t="str">
        <f>MID(Articles_collection_modified!A1105, FIND(",", Articles_collection_modified!A1105) + 1, FIND(",", Articles_collection_modified!A1105, FIND(",", Articles_collection_modified!A1105) + 1) - FIND(",", Articles_collection_modified!A1105) - 1)</f>
        <v>https://im-mining.com/2024/10/30/first-early-learner-cat-793-xe-battery-electric-truck-arrives-at-newmont-cripple-creek-and-victor/</v>
      </c>
      <c r="C1105" t="str">
        <f>IF(ISNUMBER(FIND(", vol",Articles_collection_modified!A1105)), MID(Articles_collection_modified!A1105, FIND(", vol", Articles_collection_modified!A1105) + 5, FIND(",", Articles_collection_modified!A1105, FIND(", vol", Articles_collection_modified!A1105) + 5) - FIND(", vol", Articles_collection_modified!A1105) - 5), MID(Articles_collection_modified!A1105, FIND(",vol", Articles_collection_modified!A1105) + 4, FIND(",", Articles_collection_modified!A1105, FIND(",vol", Articles_collection_modified!A1105) + 4) - FIND(",vol",Articles_collection_modified!A1105) - 4))</f>
        <v>5</v>
      </c>
      <c r="D1105" t="str">
        <f>IF(ISNUMBER(FIND(", 20", Articles_collection_modified!A1105)), MID(Articles_collection_modified!A1105, FIND(", 20", Articles_collection_modified!A1105) + 2, FIND(",", Articles_collection_modified!A1105, FIND(", 20", Articles_collection_modified!A1105) + 2) - FIND(", 20", Articles_collection_modified!A1105) - 2), MID(Articles_collection_modified!A1105, FIND(",20", Articles_collection_modified!A1105) + 1, FIND(",", Articles_collection_modified!A1105, FIND(",20", Articles_collection_modified!A1105) + 1) - FIND(",20", Articles_collection_modified!A1105) - 1))</f>
        <v>2024-w44</v>
      </c>
      <c r="E1105" t="str">
        <f t="shared" si="34"/>
        <v>2024</v>
      </c>
      <c r="F1105" t="str">
        <f t="shared" si="35"/>
        <v>44</v>
      </c>
      <c r="G1105" t="str" cm="1">
        <f t="array" ref="G1105">_xlfn.TEXTJOIN(", ", TRUE, IF(ISNUMBER(SEARCH(Index!$A$8:$A$22, Articles_collection_modified!A1105)), Index!$A$8:$A$22, ""))</f>
        <v>Battery, Mobile</v>
      </c>
      <c r="H1105" t="str" cm="1">
        <f t="array" ref="H1105">IFERROR(INDEX(Index!$A$8:$A$22, MATCH(TRUE, ISNUMBER(SEARCH(Index!$A$8:$A$22, Articles_collection_modified!A1105)), 0)), "")</f>
        <v>Battery</v>
      </c>
      <c r="I1105" t="str" cm="1">
        <f t="array" ref="I1105">IFERROR(INDEX(Index!$A$3:$A$5, MATCH(TRUE, ISNUMBER(SEARCH(Index!$A$3:$A$5, Articles_collection_modified!A1105)), 0)), "")</f>
        <v>SEEP</v>
      </c>
      <c r="J1105" t="str" cm="1">
        <f t="array" ref="J1105">IFERROR(INDEX(Index!$A$25:$A$69, MATCH(TRUE, ISNUMBER(SEARCH(Index!$A$25:$A$69, Articles_collection_modified!A1105)), 0)), "")</f>
        <v>market development</v>
      </c>
      <c r="K1105" t="str" cm="1">
        <f t="array" ref="K1105">IFERROR(INDEX(Index!$C$3:$C$5, MATCH(TRUE, ISNUMBER(SEARCH(Index!$C$3:$C$5, Articles_collection_modified!A1105)), 0)), "")</f>
        <v>H1</v>
      </c>
      <c r="L1105" t="str" cm="1">
        <f t="array" ref="L1105">_xlfn.TEXTJOIN(", ", TRUE, IF(ISNUMBER(SEARCH(Index!$C$8:$C$58, Articles_collection_modified!A1105)), Index!$C$8:$C$58, ""))</f>
        <v>ES-2, HA-8</v>
      </c>
      <c r="M1105" t="str" cm="1">
        <f t="array" ref="M1105">_xlfn.TEXTJOIN(", ", TRUE, IFERROR(VLOOKUP(_xlfn.TEXTSPLIT(L1105, ", "), Index!$C$8:$D$58, 2, FALSE), ""))</f>
        <v>Enhanced Emission Policy, Sustainable Mining</v>
      </c>
      <c r="N1105" t="str" cm="1">
        <f t="array" ref="N1105">_xlfn.TEXTJOIN(", ", TRUE, _xlfn.UNIQUE(_xlfn.FILTERXML("&lt;t&gt;&lt;s&gt;" &amp; SUBSTITUTE(_xlfn.TEXTJOIN(", ", TRUE, _xlfn.UNIQUE(_xlfn._xlws.FILTER(IFERROR(VLOOKUP(LEFT(_xlfn.TEXTSPLIT(L1105, ", "), FIND("-", _xlfn.TEXTSPLIT(L1105, ", ")) - 1), Index!$F$8:$G$13, 2, FALSE), ""), IFERROR(VLOOKUP(LEFT(_xlfn.TEXTSPLIT(L1105, ", "), FIND("-", _xlfn.TEXTSPLIT(L1105, ", ")) - 1), Index!$F$8:$G$13, 2, FALSE), "") &lt;&gt; ""))), ", ", "&lt;/s&gt;&lt;s&gt;") &amp; "&lt;/s&gt;&lt;/t&gt;", "//s[normalize-space()]")))</f>
        <v>Ecological Sustainability, Hydraulic Applications Ecosystem</v>
      </c>
      <c r="O1105" t="str" cm="1">
        <f t="array" ref="O1105">IFERROR(INDEX(Index!$C$8:$C$58, MATCH(TRUE, ISNUMBER(SEARCH(Index!$C$8:$C$58, Articles_collection_modified!A1105)), 0)), "")</f>
        <v>ES-2</v>
      </c>
      <c r="P1105" t="str">
        <f>IFERROR(VLOOKUP(LEFT(O1105, FIND("-", O1105)-1), Index!$F$8:$G$13, 2, FALSE), "Not Found")</f>
        <v>Ecological Sustainability</v>
      </c>
      <c r="Q1105" t="str">
        <f>IFERROR(VLOOKUP(O1105, Index!$C$8:$D$58, 2, FALSE), "Not Found")</f>
        <v>Enhanced Emission Policy</v>
      </c>
    </row>
    <row r="1106" spans="1:17" x14ac:dyDescent="0.3">
      <c r="A1106" t="str">
        <f>LEFT(Articles_collection_modified!A1106, FIND(",", Articles_collection_modified!A1106) - 1)</f>
        <v>Alta Technology's PureTractionâ„¢ - revolutionising mining fleet decarbonisation - International Mining</v>
      </c>
      <c r="B1106" t="str">
        <f>MID(Articles_collection_modified!A1106, FIND(",", Articles_collection_modified!A1106) + 1, FIND(",", Articles_collection_modified!A1106, FIND(",", Articles_collection_modified!A1106) + 1) - FIND(",", Articles_collection_modified!A1106) - 1)</f>
        <v>https://im-mining.com/2024/10/29/alta-technologys-puretraction-revolutionising-mining-fleet-decarbonisation/</v>
      </c>
      <c r="C1106" t="str">
        <f>IF(ISNUMBER(FIND(", vol",Articles_collection_modified!A1106)), MID(Articles_collection_modified!A1106, FIND(", vol", Articles_collection_modified!A1106) + 5, FIND(",", Articles_collection_modified!A1106, FIND(", vol", Articles_collection_modified!A1106) + 5) - FIND(", vol", Articles_collection_modified!A1106) - 5), MID(Articles_collection_modified!A1106, FIND(",vol", Articles_collection_modified!A1106) + 4, FIND(",", Articles_collection_modified!A1106, FIND(",vol", Articles_collection_modified!A1106) + 4) - FIND(",vol",Articles_collection_modified!A1106) - 4))</f>
        <v>5</v>
      </c>
      <c r="D1106" t="str">
        <f>IF(ISNUMBER(FIND(", 20", Articles_collection_modified!A1106)), MID(Articles_collection_modified!A1106, FIND(", 20", Articles_collection_modified!A1106) + 2, FIND(",", Articles_collection_modified!A1106, FIND(", 20", Articles_collection_modified!A1106) + 2) - FIND(", 20", Articles_collection_modified!A1106) - 2), MID(Articles_collection_modified!A1106, FIND(",20", Articles_collection_modified!A1106) + 1, FIND(",", Articles_collection_modified!A1106, FIND(",20", Articles_collection_modified!A1106) + 1) - FIND(",20", Articles_collection_modified!A1106) - 1))</f>
        <v>2024-w44</v>
      </c>
      <c r="E1106" t="str">
        <f t="shared" si="34"/>
        <v>2024</v>
      </c>
      <c r="F1106" t="str">
        <f t="shared" si="35"/>
        <v>44</v>
      </c>
      <c r="G1106" t="str" cm="1">
        <f t="array" ref="G1106">_xlfn.TEXTJOIN(", ", TRUE, IF(ISNUMBER(SEARCH(Index!$A$8:$A$22, Articles_collection_modified!A1106)), Index!$A$8:$A$22, ""))</f>
        <v>Electrification, Mobile</v>
      </c>
      <c r="H1106" t="str" cm="1">
        <f t="array" ref="H1106">IFERROR(INDEX(Index!$A$8:$A$22, MATCH(TRUE, ISNUMBER(SEARCH(Index!$A$8:$A$22, Articles_collection_modified!A1106)), 0)), "")</f>
        <v>Electrification</v>
      </c>
      <c r="I1106" t="str" cm="1">
        <f t="array" ref="I1106">IFERROR(INDEX(Index!$A$3:$A$5, MATCH(TRUE, ISNUMBER(SEARCH(Index!$A$3:$A$5, Articles_collection_modified!A1106)), 0)), "")</f>
        <v>product release</v>
      </c>
      <c r="J1106" t="str" cm="1">
        <f t="array" ref="J1106">IFERROR(INDEX(Index!$A$25:$A$69, MATCH(TRUE, ISNUMBER(SEARCH(Index!$A$25:$A$69, Articles_collection_modified!A1106)), 0)), "")</f>
        <v>Service</v>
      </c>
      <c r="K1106" t="str" cm="1">
        <f t="array" ref="K1106">IFERROR(INDEX(Index!$C$3:$C$5, MATCH(TRUE, ISNUMBER(SEARCH(Index!$C$3:$C$5, Articles_collection_modified!A1106)), 0)), "")</f>
        <v>H2</v>
      </c>
      <c r="L1106" t="str" cm="1">
        <f t="array" ref="L1106">_xlfn.TEXTJOIN(", ", TRUE, IF(ISNUMBER(SEARCH(Index!$C$8:$C$58, Articles_collection_modified!A1106)), Index!$C$8:$C$58, ""))</f>
        <v>ES-2, HA-8</v>
      </c>
      <c r="M1106" t="str" cm="1">
        <f t="array" ref="M1106">_xlfn.TEXTJOIN(", ", TRUE, IFERROR(VLOOKUP(_xlfn.TEXTSPLIT(L1106, ", "), Index!$C$8:$D$58, 2, FALSE), ""))</f>
        <v>Enhanced Emission Policy, Sustainable Mining</v>
      </c>
      <c r="N1106" t="str" cm="1">
        <f t="array" ref="N1106">_xlfn.TEXTJOIN(", ", TRUE, _xlfn.UNIQUE(_xlfn.FILTERXML("&lt;t&gt;&lt;s&gt;" &amp; SUBSTITUTE(_xlfn.TEXTJOIN(", ", TRUE, _xlfn.UNIQUE(_xlfn._xlws.FILTER(IFERROR(VLOOKUP(LEFT(_xlfn.TEXTSPLIT(L1106, ", "), FIND("-", _xlfn.TEXTSPLIT(L1106, ", ")) - 1), Index!$F$8:$G$13, 2, FALSE), ""), IFERROR(VLOOKUP(LEFT(_xlfn.TEXTSPLIT(L1106, ", "), FIND("-", _xlfn.TEXTSPLIT(L1106, ", ")) - 1), Index!$F$8:$G$13, 2, FALSE), "") &lt;&gt; ""))), ", ", "&lt;/s&gt;&lt;s&gt;") &amp; "&lt;/s&gt;&lt;/t&gt;", "//s[normalize-space()]")))</f>
        <v>Ecological Sustainability, Hydraulic Applications Ecosystem</v>
      </c>
      <c r="O1106" t="str" cm="1">
        <f t="array" ref="O1106">IFERROR(INDEX(Index!$C$8:$C$58, MATCH(TRUE, ISNUMBER(SEARCH(Index!$C$8:$C$58, Articles_collection_modified!A1106)), 0)), "")</f>
        <v>ES-2</v>
      </c>
      <c r="P1106" t="str">
        <f>IFERROR(VLOOKUP(LEFT(O1106, FIND("-", O1106)-1), Index!$F$8:$G$13, 2, FALSE), "Not Found")</f>
        <v>Ecological Sustainability</v>
      </c>
      <c r="Q1106" t="str">
        <f>IFERROR(VLOOKUP(O1106, Index!$C$8:$D$58, 2, FALSE), "Not Found")</f>
        <v>Enhanced Emission Policy</v>
      </c>
    </row>
    <row r="1107" spans="1:17" x14ac:dyDescent="0.3">
      <c r="A1107" t="str">
        <f>LEFT(Articles_collection_modified!A1107, FIND(",", Articles_collection_modified!A1107) - 1)</f>
        <v>Mine decarbonisation ambitions can be achieved with existing tech ABB report highlights - International Mining</v>
      </c>
      <c r="B1107" t="str">
        <f>MID(Articles_collection_modified!A1107, FIND(",", Articles_collection_modified!A1107) + 1, FIND(",", Articles_collection_modified!A1107, FIND(",", Articles_collection_modified!A1107) + 1) - FIND(",", Articles_collection_modified!A1107) - 1)</f>
        <v>https://im-mining.com/2024/10/29/mine-decarbonisation-ambitions-can-be-achieved-with-existing-tech-abb-report-highlights/</v>
      </c>
      <c r="C1107" t="str">
        <f>IF(ISNUMBER(FIND(", vol",Articles_collection_modified!A1107)), MID(Articles_collection_modified!A1107, FIND(", vol", Articles_collection_modified!A1107) + 5, FIND(",", Articles_collection_modified!A1107, FIND(", vol", Articles_collection_modified!A1107) + 5) - FIND(", vol", Articles_collection_modified!A1107) - 5), MID(Articles_collection_modified!A1107, FIND(",vol", Articles_collection_modified!A1107) + 4, FIND(",", Articles_collection_modified!A1107, FIND(",vol", Articles_collection_modified!A1107) + 4) - FIND(",vol",Articles_collection_modified!A1107) - 4))</f>
        <v>5</v>
      </c>
      <c r="D1107" t="str">
        <f>IF(ISNUMBER(FIND(", 20", Articles_collection_modified!A1107)), MID(Articles_collection_modified!A1107, FIND(", 20", Articles_collection_modified!A1107) + 2, FIND(",", Articles_collection_modified!A1107, FIND(", 20", Articles_collection_modified!A1107) + 2) - FIND(", 20", Articles_collection_modified!A1107) - 2), MID(Articles_collection_modified!A1107, FIND(",20", Articles_collection_modified!A1107) + 1, FIND(",", Articles_collection_modified!A1107, FIND(",20", Articles_collection_modified!A1107) + 1) - FIND(",20", Articles_collection_modified!A1107) - 1))</f>
        <v>2024-w44</v>
      </c>
      <c r="E1107" t="str">
        <f t="shared" si="34"/>
        <v>2024</v>
      </c>
      <c r="F1107" t="str">
        <f t="shared" si="35"/>
        <v>44</v>
      </c>
      <c r="G1107" t="str" cm="1">
        <f t="array" ref="G1107">_xlfn.TEXTJOIN(", ", TRUE, IF(ISNUMBER(SEARCH(Index!$A$8:$A$22, Articles_collection_modified!A1107)), Index!$A$8:$A$22, ""))</f>
        <v>Mobile, Robotics</v>
      </c>
      <c r="H1107" t="str" cm="1">
        <f t="array" ref="H1107">IFERROR(INDEX(Index!$A$8:$A$22, MATCH(TRUE, ISNUMBER(SEARCH(Index!$A$8:$A$22, Articles_collection_modified!A1107)), 0)), "")</f>
        <v>Mobile</v>
      </c>
      <c r="I1107" t="str" cm="1">
        <f t="array" ref="I1107">IFERROR(INDEX(Index!$A$3:$A$5, MATCH(TRUE, ISNUMBER(SEARCH(Index!$A$3:$A$5, Articles_collection_modified!A1107)), 0)), "")</f>
        <v>SEEP</v>
      </c>
      <c r="J1107" t="str" cm="1">
        <f t="array" ref="J1107">IFERROR(INDEX(Index!$A$25:$A$69, MATCH(TRUE, ISNUMBER(SEARCH(Index!$A$25:$A$69, Articles_collection_modified!A1107)), 0)), "")</f>
        <v>market development</v>
      </c>
      <c r="K1107" t="str" cm="1">
        <f t="array" ref="K1107">IFERROR(INDEX(Index!$C$3:$C$5, MATCH(TRUE, ISNUMBER(SEARCH(Index!$C$3:$C$5, Articles_collection_modified!A1107)), 0)), "")</f>
        <v>H2</v>
      </c>
      <c r="L1107" t="str" cm="1">
        <f t="array" ref="L1107">_xlfn.TEXTJOIN(", ", TRUE, IF(ISNUMBER(SEARCH(Index!$C$8:$C$58, Articles_collection_modified!A1107)), Index!$C$8:$C$58, ""))</f>
        <v>HA-8</v>
      </c>
      <c r="M1107" t="str" cm="1">
        <f t="array" ref="M1107">_xlfn.TEXTJOIN(", ", TRUE, IFERROR(VLOOKUP(_xlfn.TEXTSPLIT(L1107, ", "), Index!$C$8:$D$58, 2, FALSE), ""))</f>
        <v>Sustainable Mining</v>
      </c>
      <c r="N1107" t="str" cm="1">
        <f t="array" ref="N1107">_xlfn.TEXTJOIN(", ", TRUE, _xlfn.UNIQUE(_xlfn.FILTERXML("&lt;t&gt;&lt;s&gt;" &amp; SUBSTITUTE(_xlfn.TEXTJOIN(", ", TRUE, _xlfn.UNIQUE(_xlfn._xlws.FILTER(IFERROR(VLOOKUP(LEFT(_xlfn.TEXTSPLIT(L1107, ", "), FIND("-", _xlfn.TEXTSPLIT(L1107, ", ")) - 1), Index!$F$8:$G$13, 2, FALSE), ""), IFERROR(VLOOKUP(LEFT(_xlfn.TEXTSPLIT(L1107, ", "), FIND("-", _xlfn.TEXTSPLIT(L1107, ", ")) - 1), Index!$F$8:$G$13, 2, FALSE), "") &lt;&gt; ""))), ", ", "&lt;/s&gt;&lt;s&gt;") &amp; "&lt;/s&gt;&lt;/t&gt;", "//s[normalize-space()]")))</f>
        <v>Hydraulic Applications Ecosystem</v>
      </c>
      <c r="O1107" t="str" cm="1">
        <f t="array" ref="O1107">IFERROR(INDEX(Index!$C$8:$C$58, MATCH(TRUE, ISNUMBER(SEARCH(Index!$C$8:$C$58, Articles_collection_modified!A1107)), 0)), "")</f>
        <v>HA-8</v>
      </c>
      <c r="P1107" t="str">
        <f>IFERROR(VLOOKUP(LEFT(O1107, FIND("-", O1107)-1), Index!$F$8:$G$13, 2, FALSE), "Not Found")</f>
        <v>Hydraulic Applications Ecosystem</v>
      </c>
      <c r="Q1107" t="str">
        <f>IFERROR(VLOOKUP(O1107, Index!$C$8:$D$58, 2, FALSE), "Not Found")</f>
        <v>Sustainable Mining</v>
      </c>
    </row>
    <row r="1108" spans="1:17" x14ac:dyDescent="0.3">
      <c r="A1108" t="str">
        <f>LEFT(Articles_collection_modified!A1108, FIND(",", Articles_collection_modified!A1108) - 1)</f>
        <v>All electric XEMC 220 ton truck starts operation at Anjialing coal mine - International Mining</v>
      </c>
      <c r="B1108" t="str">
        <f>MID(Articles_collection_modified!A1108, FIND(",", Articles_collection_modified!A1108) + 1, FIND(",", Articles_collection_modified!A1108, FIND(",", Articles_collection_modified!A1108) + 1) - FIND(",", Articles_collection_modified!A1108) - 1)</f>
        <v>https://im-mining.com/2024/11/01/all-electric-xemc-220-ton-truck-starts-operation-at-anjialing-coal-mine/</v>
      </c>
      <c r="C1108" t="str">
        <f>IF(ISNUMBER(FIND(", vol",Articles_collection_modified!A1108)), MID(Articles_collection_modified!A1108, FIND(", vol", Articles_collection_modified!A1108) + 5, FIND(",", Articles_collection_modified!A1108, FIND(", vol", Articles_collection_modified!A1108) + 5) - FIND(", vol", Articles_collection_modified!A1108) - 5), MID(Articles_collection_modified!A1108, FIND(",vol", Articles_collection_modified!A1108) + 4, FIND(",", Articles_collection_modified!A1108, FIND(",vol", Articles_collection_modified!A1108) + 4) - FIND(",vol",Articles_collection_modified!A1108) - 4))</f>
        <v>5</v>
      </c>
      <c r="D1108" t="str">
        <f>IF(ISNUMBER(FIND(", 20", Articles_collection_modified!A1108)), MID(Articles_collection_modified!A1108, FIND(", 20", Articles_collection_modified!A1108) + 2, FIND(",", Articles_collection_modified!A1108, FIND(", 20", Articles_collection_modified!A1108) + 2) - FIND(", 20", Articles_collection_modified!A1108) - 2), MID(Articles_collection_modified!A1108, FIND(",20", Articles_collection_modified!A1108) + 1, FIND(",", Articles_collection_modified!A1108, FIND(",20", Articles_collection_modified!A1108) + 1) - FIND(",20", Articles_collection_modified!A1108) - 1))</f>
        <v>2024-w44</v>
      </c>
      <c r="E1108" t="str">
        <f t="shared" si="34"/>
        <v>2024</v>
      </c>
      <c r="F1108" t="str">
        <f t="shared" si="35"/>
        <v>44</v>
      </c>
      <c r="G1108" t="str" cm="1">
        <f t="array" ref="G1108">_xlfn.TEXTJOIN(", ", TRUE, IF(ISNUMBER(SEARCH(Index!$A$8:$A$22, Articles_collection_modified!A1108)), Index!$A$8:$A$22, ""))</f>
        <v>Electrification, Mobile</v>
      </c>
      <c r="H1108" t="str" cm="1">
        <f t="array" ref="H1108">IFERROR(INDEX(Index!$A$8:$A$22, MATCH(TRUE, ISNUMBER(SEARCH(Index!$A$8:$A$22, Articles_collection_modified!A1108)), 0)), "")</f>
        <v>Electrification</v>
      </c>
      <c r="I1108" t="str" cm="1">
        <f t="array" ref="I1108">IFERROR(INDEX(Index!$A$3:$A$5, MATCH(TRUE, ISNUMBER(SEARCH(Index!$A$3:$A$5, Articles_collection_modified!A1108)), 0)), "")</f>
        <v>SEEP</v>
      </c>
      <c r="J1108" t="str" cm="1">
        <f t="array" ref="J1108">IFERROR(INDEX(Index!$A$25:$A$69, MATCH(TRUE, ISNUMBER(SEARCH(Index!$A$25:$A$69, Articles_collection_modified!A1108)), 0)), "")</f>
        <v>market development</v>
      </c>
      <c r="K1108" t="str" cm="1">
        <f t="array" ref="K1108">IFERROR(INDEX(Index!$C$3:$C$5, MATCH(TRUE, ISNUMBER(SEARCH(Index!$C$3:$C$5, Articles_collection_modified!A1108)), 0)), "")</f>
        <v>H1</v>
      </c>
      <c r="L1108" t="str" cm="1">
        <f t="array" ref="L1108">_xlfn.TEXTJOIN(", ", TRUE, IF(ISNUMBER(SEARCH(Index!$C$8:$C$58, Articles_collection_modified!A1108)), Index!$C$8:$C$58, ""))</f>
        <v>ES-2, HA-8</v>
      </c>
      <c r="M1108" t="str" cm="1">
        <f t="array" ref="M1108">_xlfn.TEXTJOIN(", ", TRUE, IFERROR(VLOOKUP(_xlfn.TEXTSPLIT(L1108, ", "), Index!$C$8:$D$58, 2, FALSE), ""))</f>
        <v>Enhanced Emission Policy, Sustainable Mining</v>
      </c>
      <c r="N1108" t="str" cm="1">
        <f t="array" ref="N1108">_xlfn.TEXTJOIN(", ", TRUE, _xlfn.UNIQUE(_xlfn.FILTERXML("&lt;t&gt;&lt;s&gt;" &amp; SUBSTITUTE(_xlfn.TEXTJOIN(", ", TRUE, _xlfn.UNIQUE(_xlfn._xlws.FILTER(IFERROR(VLOOKUP(LEFT(_xlfn.TEXTSPLIT(L1108, ", "), FIND("-", _xlfn.TEXTSPLIT(L1108, ", ")) - 1), Index!$F$8:$G$13, 2, FALSE), ""), IFERROR(VLOOKUP(LEFT(_xlfn.TEXTSPLIT(L1108, ", "), FIND("-", _xlfn.TEXTSPLIT(L1108, ", ")) - 1), Index!$F$8:$G$13, 2, FALSE), "") &lt;&gt; ""))), ", ", "&lt;/s&gt;&lt;s&gt;") &amp; "&lt;/s&gt;&lt;/t&gt;", "//s[normalize-space()]")))</f>
        <v>Ecological Sustainability, Hydraulic Applications Ecosystem</v>
      </c>
      <c r="O1108" t="str" cm="1">
        <f t="array" ref="O1108">IFERROR(INDEX(Index!$C$8:$C$58, MATCH(TRUE, ISNUMBER(SEARCH(Index!$C$8:$C$58, Articles_collection_modified!A1108)), 0)), "")</f>
        <v>ES-2</v>
      </c>
      <c r="P1108" t="str">
        <f>IFERROR(VLOOKUP(LEFT(O1108, FIND("-", O1108)-1), Index!$F$8:$G$13, 2, FALSE), "Not Found")</f>
        <v>Ecological Sustainability</v>
      </c>
      <c r="Q1108" t="str">
        <f>IFERROR(VLOOKUP(O1108, Index!$C$8:$D$58, 2, FALSE), "Not Found")</f>
        <v>Enhanced Emission Policy</v>
      </c>
    </row>
    <row r="1109" spans="1:17" x14ac:dyDescent="0.3">
      <c r="A1109" t="str">
        <f>LEFT(Articles_collection_modified!A1109, FIND(",", Articles_collection_modified!A1109) - 1)</f>
        <v>Swedish Company Automates Assembly of Solar Collectors</v>
      </c>
      <c r="B1109" t="str">
        <f>MID(Articles_collection_modified!A1109, FIND(",", Articles_collection_modified!A1109) + 1, FIND(",", Articles_collection_modified!A1109, FIND(",", Articles_collection_modified!A1109) + 1) - FIND(",", Articles_collection_modified!A1109) - 1)</f>
        <v>https://www.assemblymag.com/articles/98881-swedish-company-automates-assembly-of-solar-collectors</v>
      </c>
      <c r="C1109" t="str">
        <f>IF(ISNUMBER(FIND(", vol",Articles_collection_modified!A1109)), MID(Articles_collection_modified!A1109, FIND(", vol", Articles_collection_modified!A1109) + 5, FIND(",", Articles_collection_modified!A1109, FIND(", vol", Articles_collection_modified!A1109) + 5) - FIND(", vol", Articles_collection_modified!A1109) - 5), MID(Articles_collection_modified!A1109, FIND(",vol", Articles_collection_modified!A1109) + 4, FIND(",", Articles_collection_modified!A1109, FIND(",vol", Articles_collection_modified!A1109) + 4) - FIND(",vol",Articles_collection_modified!A1109) - 4))</f>
        <v>5</v>
      </c>
      <c r="D1109" t="str">
        <f>IF(ISNUMBER(FIND(", 20", Articles_collection_modified!A1109)), MID(Articles_collection_modified!A1109, FIND(", 20", Articles_collection_modified!A1109) + 2, FIND(",", Articles_collection_modified!A1109, FIND(", 20", Articles_collection_modified!A1109) + 2) - FIND(", 20", Articles_collection_modified!A1109) - 2), MID(Articles_collection_modified!A1109, FIND(",20", Articles_collection_modified!A1109) + 1, FIND(",", Articles_collection_modified!A1109, FIND(",20", Articles_collection_modified!A1109) + 1) - FIND(",20", Articles_collection_modified!A1109) - 1))</f>
        <v>2024-w44</v>
      </c>
      <c r="E1109" t="str">
        <f t="shared" si="34"/>
        <v>2024</v>
      </c>
      <c r="F1109" t="str">
        <f t="shared" si="35"/>
        <v>44</v>
      </c>
      <c r="G1109" t="str" cm="1">
        <f t="array" ref="G1109">_xlfn.TEXTJOIN(", ", TRUE, IF(ISNUMBER(SEARCH(Index!$A$8:$A$22, Articles_collection_modified!A1109)), Index!$A$8:$A$22, ""))</f>
        <v>Robotics, Sustainability</v>
      </c>
      <c r="H1109" t="str" cm="1">
        <f t="array" ref="H1109">IFERROR(INDEX(Index!$A$8:$A$22, MATCH(TRUE, ISNUMBER(SEARCH(Index!$A$8:$A$22, Articles_collection_modified!A1109)), 0)), "")</f>
        <v>Robotics</v>
      </c>
      <c r="I1109" t="str" cm="1">
        <f t="array" ref="I1109">IFERROR(INDEX(Index!$A$3:$A$5, MATCH(TRUE, ISNUMBER(SEARCH(Index!$A$3:$A$5, Articles_collection_modified!A1109)), 0)), "")</f>
        <v>Technology</v>
      </c>
      <c r="J1109" t="str" cm="1">
        <f t="array" ref="J1109">IFERROR(INDEX(Index!$A$25:$A$69, MATCH(TRUE, ISNUMBER(SEARCH(Index!$A$25:$A$69, Articles_collection_modified!A1109)), 0)), "")</f>
        <v>Manufacturing</v>
      </c>
      <c r="K1109" t="str" cm="1">
        <f t="array" ref="K1109">IFERROR(INDEX(Index!$C$3:$C$5, MATCH(TRUE, ISNUMBER(SEARCH(Index!$C$3:$C$5, Articles_collection_modified!A1109)), 0)), "")</f>
        <v>H1</v>
      </c>
      <c r="L1109" t="str" cm="1">
        <f t="array" ref="L1109">_xlfn.TEXTJOIN(", ", TRUE, IF(ISNUMBER(SEARCH(Index!$C$8:$C$58, Articles_collection_modified!A1109)), Index!$C$8:$C$58, ""))</f>
        <v>IPr-2</v>
      </c>
      <c r="M1109" t="str" cm="1">
        <f t="array" ref="M1109">_xlfn.TEXTJOIN(", ", TRUE, IFERROR(VLOOKUP(_xlfn.TEXTSPLIT(L1109, ", "), Index!$C$8:$D$58, 2, FALSE), ""))</f>
        <v>Advanced Robotics</v>
      </c>
      <c r="N1109" t="str" cm="1">
        <f t="array" ref="N1109">_xlfn.TEXTJOIN(", ", TRUE, _xlfn.UNIQUE(_xlfn.FILTERXML("&lt;t&gt;&lt;s&gt;" &amp; SUBSTITUTE(_xlfn.TEXTJOIN(", ", TRUE, _xlfn.UNIQUE(_xlfn._xlws.FILTER(IFERROR(VLOOKUP(LEFT(_xlfn.TEXTSPLIT(L1109, ", "), FIND("-", _xlfn.TEXTSPLIT(L1109, ", ")) - 1), Index!$F$8:$G$13, 2, FALSE), ""), IFERROR(VLOOKUP(LEFT(_xlfn.TEXTSPLIT(L1109, ", "), FIND("-", _xlfn.TEXTSPLIT(L1109, ", ")) - 1), Index!$F$8:$G$13, 2, FALSE), "") &lt;&gt; ""))), ", ", "&lt;/s&gt;&lt;s&gt;") &amp; "&lt;/s&gt;&lt;/t&gt;", "//s[normalize-space()]")))</f>
        <v>Intelligent Production</v>
      </c>
      <c r="O1109" t="str" cm="1">
        <f t="array" ref="O1109">IFERROR(INDEX(Index!$C$8:$C$58, MATCH(TRUE, ISNUMBER(SEARCH(Index!$C$8:$C$58, Articles_collection_modified!A1109)), 0)), "")</f>
        <v>IPr-2</v>
      </c>
      <c r="P1109" t="str">
        <f>IFERROR(VLOOKUP(LEFT(O1109, FIND("-", O1109)-1), Index!$F$8:$G$13, 2, FALSE), "Not Found")</f>
        <v>Intelligent Production</v>
      </c>
      <c r="Q1109" t="str">
        <f>IFERROR(VLOOKUP(O1109, Index!$C$8:$D$58, 2, FALSE), "Not Found")</f>
        <v>Advanced Robotics</v>
      </c>
    </row>
    <row r="1110" spans="1:17" x14ac:dyDescent="0.3">
      <c r="A1110" t="str">
        <f>LEFT(Articles_collection_modified!A1110, FIND(",", Articles_collection_modified!A1110) - 1)</f>
        <v>GroÃŸer Fortschritt bei elektrohydrostatischen Antrieben</v>
      </c>
      <c r="B1110" t="str">
        <f>MID(Articles_collection_modified!A1110, FIND(",", Articles_collection_modified!A1110) + 1, FIND(",", Articles_collection_modified!A1110, FIND(",", Articles_collection_modified!A1110) + 1) - FIND(",", Articles_collection_modified!A1110) - 1)</f>
        <v>https://www.oup-fluidtechnik.de/grosser-fortschritt-bei-elektrohydrostatischen-antrieben/</v>
      </c>
      <c r="C1110" t="str">
        <f>IF(ISNUMBER(FIND(", vol",Articles_collection_modified!A1110)), MID(Articles_collection_modified!A1110, FIND(", vol", Articles_collection_modified!A1110) + 5, FIND(",", Articles_collection_modified!A1110, FIND(", vol", Articles_collection_modified!A1110) + 5) - FIND(", vol", Articles_collection_modified!A1110) - 5), MID(Articles_collection_modified!A1110, FIND(",vol", Articles_collection_modified!A1110) + 4, FIND(",", Articles_collection_modified!A1110, FIND(",vol", Articles_collection_modified!A1110) + 4) - FIND(",vol",Articles_collection_modified!A1110) - 4))</f>
        <v>5</v>
      </c>
      <c r="D1110" t="str">
        <f>IF(ISNUMBER(FIND(", 20", Articles_collection_modified!A1110)), MID(Articles_collection_modified!A1110, FIND(", 20", Articles_collection_modified!A1110) + 2, FIND(",", Articles_collection_modified!A1110, FIND(", 20", Articles_collection_modified!A1110) + 2) - FIND(", 20", Articles_collection_modified!A1110) - 2), MID(Articles_collection_modified!A1110, FIND(",20", Articles_collection_modified!A1110) + 1, FIND(",", Articles_collection_modified!A1110, FIND(",20", Articles_collection_modified!A1110) + 1) - FIND(",20", Articles_collection_modified!A1110) - 1))</f>
        <v>2024-w44</v>
      </c>
      <c r="E1110" t="str">
        <f t="shared" si="34"/>
        <v>2024</v>
      </c>
      <c r="F1110" t="str">
        <f t="shared" si="35"/>
        <v>44</v>
      </c>
      <c r="G1110" t="str" cm="1">
        <f t="array" ref="G1110">_xlfn.TEXTJOIN(", ", TRUE, IF(ISNUMBER(SEARCH(Index!$A$8:$A$22, Articles_collection_modified!A1110)), Index!$A$8:$A$22, ""))</f>
        <v>Electrification, Hydraulics</v>
      </c>
      <c r="H1110" t="str" cm="1">
        <f t="array" ref="H1110">IFERROR(INDEX(Index!$A$8:$A$22, MATCH(TRUE, ISNUMBER(SEARCH(Index!$A$8:$A$22, Articles_collection_modified!A1110)), 0)), "")</f>
        <v>Electrification</v>
      </c>
      <c r="I1110" t="str" cm="1">
        <f t="array" ref="I1110">IFERROR(INDEX(Index!$A$3:$A$5, MATCH(TRUE, ISNUMBER(SEARCH(Index!$A$3:$A$5, Articles_collection_modified!A1110)), 0)), "")</f>
        <v>product release</v>
      </c>
      <c r="J1110" t="str" cm="1">
        <f t="array" ref="J1110">IFERROR(INDEX(Index!$A$25:$A$69, MATCH(TRUE, ISNUMBER(SEARCH(Index!$A$25:$A$69, Articles_collection_modified!A1110)), 0)), "")</f>
        <v>Actuators</v>
      </c>
      <c r="K1110" t="str" cm="1">
        <f t="array" ref="K1110">IFERROR(INDEX(Index!$C$3:$C$5, MATCH(TRUE, ISNUMBER(SEARCH(Index!$C$3:$C$5, Articles_collection_modified!A1110)), 0)), "")</f>
        <v>H1</v>
      </c>
      <c r="L1110" t="str" cm="1">
        <f t="array" ref="L1110">_xlfn.TEXTJOIN(", ", TRUE, IF(ISNUMBER(SEARCH(Index!$C$8:$C$58, Articles_collection_modified!A1110)), Index!$C$8:$C$58, ""))</f>
        <v/>
      </c>
      <c r="M1110" t="str" cm="1">
        <f t="array" ref="M1110">_xlfn.TEXTJOIN(", ", TRUE, IFERROR(VLOOKUP(_xlfn.TEXTSPLIT(L1110, ", "), Index!$C$8:$D$58, 2, FALSE), ""))</f>
        <v/>
      </c>
      <c r="N1110" t="e" cm="1" vm="1">
        <f t="array" ref="N1110">_xlfn.TEXTJOIN(", ", TRUE, _xlfn.UNIQUE(_xlfn.FILTERXML("&lt;t&gt;&lt;s&gt;" &amp; SUBSTITUTE(_xlfn.TEXTJOIN(", ", TRUE, _xlfn.UNIQUE(_xlfn._xlws.FILTER(IFERROR(VLOOKUP(LEFT(_xlfn.TEXTSPLIT(L1110, ", "), FIND("-", _xlfn.TEXTSPLIT(L1110, ", ")) - 1), Index!$F$8:$G$13, 2, FALSE), ""), IFERROR(VLOOKUP(LEFT(_xlfn.TEXTSPLIT(L1110, ", "), FIND("-", _xlfn.TEXTSPLIT(L1110, ", ")) - 1), Index!$F$8:$G$13, 2, FALSE), "") &lt;&gt; ""))), ", ", "&lt;/s&gt;&lt;s&gt;") &amp; "&lt;/s&gt;&lt;/t&gt;", "//s[normalize-space()]")))</f>
        <v>#VALUE!</v>
      </c>
      <c r="O1110" t="str" cm="1">
        <f t="array" ref="O1110">IFERROR(INDEX(Index!$C$8:$C$58, MATCH(TRUE, ISNUMBER(SEARCH(Index!$C$8:$C$58, Articles_collection_modified!A1110)), 0)), "")</f>
        <v/>
      </c>
      <c r="P1110" t="str">
        <f>IFERROR(VLOOKUP(LEFT(O1110, FIND("-", O1110)-1), Index!$F$8:$G$13, 2, FALSE), "Not Found")</f>
        <v>Not Found</v>
      </c>
      <c r="Q1110" t="str">
        <f>IFERROR(VLOOKUP(O1110, Index!$C$8:$D$58, 2, FALSE), "Not Found")</f>
        <v>Not Found</v>
      </c>
    </row>
    <row r="1111" spans="1:17" x14ac:dyDescent="0.3">
      <c r="A1111" t="str">
        <f>LEFT(Articles_collection_modified!A1111, FIND(",", Articles_collection_modified!A1111) - 1)</f>
        <v>Sperra and Fraunhofer to expand 3D printed subsea energy generators with new funding</v>
      </c>
      <c r="B1111" t="str">
        <f>MID(Articles_collection_modified!A1111, FIND(",", Articles_collection_modified!A1111) + 1, FIND(",", Articles_collection_modified!A1111, FIND(",", Articles_collection_modified!A1111) + 1) - FIND(",", Articles_collection_modified!A1111) - 1)</f>
        <v>https://3dprintingindustry.com/news/sperra-and-fraunhofer-to-expand-3d-printed-subsea-energy-generators-with-new-funding-234156/</v>
      </c>
      <c r="C1111" t="str">
        <f>IF(ISNUMBER(FIND(", vol",Articles_collection_modified!A1111)), MID(Articles_collection_modified!A1111, FIND(", vol", Articles_collection_modified!A1111) + 5, FIND(",", Articles_collection_modified!A1111, FIND(", vol", Articles_collection_modified!A1111) + 5) - FIND(", vol", Articles_collection_modified!A1111) - 5), MID(Articles_collection_modified!A1111, FIND(",vol", Articles_collection_modified!A1111) + 4, FIND(",", Articles_collection_modified!A1111, FIND(",vol", Articles_collection_modified!A1111) + 4) - FIND(",vol",Articles_collection_modified!A1111) - 4))</f>
        <v>5</v>
      </c>
      <c r="D1111" t="str">
        <f>IF(ISNUMBER(FIND(", 20", Articles_collection_modified!A1111)), MID(Articles_collection_modified!A1111, FIND(", 20", Articles_collection_modified!A1111) + 2, FIND(",", Articles_collection_modified!A1111, FIND(", 20", Articles_collection_modified!A1111) + 2) - FIND(", 20", Articles_collection_modified!A1111) - 2), MID(Articles_collection_modified!A1111, FIND(",20", Articles_collection_modified!A1111) + 1, FIND(",", Articles_collection_modified!A1111, FIND(",20", Articles_collection_modified!A1111) + 1) - FIND(",20", Articles_collection_modified!A1111) - 1))</f>
        <v>2024-w44</v>
      </c>
      <c r="E1111" t="str">
        <f t="shared" si="34"/>
        <v>2024</v>
      </c>
      <c r="F1111" t="str">
        <f t="shared" si="35"/>
        <v>44</v>
      </c>
      <c r="G1111" t="str" cm="1">
        <f t="array" ref="G1111">_xlfn.TEXTJOIN(", ", TRUE, IF(ISNUMBER(SEARCH(Index!$A$8:$A$22, Articles_collection_modified!A1111)), Index!$A$8:$A$22, ""))</f>
        <v>3dp, Sustainability</v>
      </c>
      <c r="H1111" t="str" cm="1">
        <f t="array" ref="H1111">IFERROR(INDEX(Index!$A$8:$A$22, MATCH(TRUE, ISNUMBER(SEARCH(Index!$A$8:$A$22, Articles_collection_modified!A1111)), 0)), "")</f>
        <v>3dp</v>
      </c>
      <c r="I1111" t="str" cm="1">
        <f t="array" ref="I1111">IFERROR(INDEX(Index!$A$3:$A$5, MATCH(TRUE, ISNUMBER(SEARCH(Index!$A$3:$A$5, Articles_collection_modified!A1111)), 0)), "")</f>
        <v>Technology</v>
      </c>
      <c r="J1111" t="str" cm="1">
        <f t="array" ref="J1111">IFERROR(INDEX(Index!$A$25:$A$69, MATCH(TRUE, ISNUMBER(SEARCH(Index!$A$25:$A$69, Articles_collection_modified!A1111)), 0)), "")</f>
        <v>funding</v>
      </c>
      <c r="K1111" t="str" cm="1">
        <f t="array" ref="K1111">IFERROR(INDEX(Index!$C$3:$C$5, MATCH(TRUE, ISNUMBER(SEARCH(Index!$C$3:$C$5, Articles_collection_modified!A1111)), 0)), "")</f>
        <v>H3</v>
      </c>
      <c r="L1111" t="str" cm="1">
        <f t="array" ref="L1111">_xlfn.TEXTJOIN(", ", TRUE, IF(ISNUMBER(SEARCH(Index!$C$8:$C$58, Articles_collection_modified!A1111)), Index!$C$8:$C$58, ""))</f>
        <v>ES-3, NB-6</v>
      </c>
      <c r="M1111" t="str" cm="1">
        <f t="array" ref="M1111">_xlfn.TEXTJOIN(", ", TRUE, IFERROR(VLOOKUP(_xlfn.TEXTSPLIT(L1111, ", "), Index!$C$8:$D$58, 2, FALSE), ""))</f>
        <v>Sustainable Energy System, Green Energy System</v>
      </c>
      <c r="N1111" t="str" cm="1">
        <f t="array" ref="N1111">_xlfn.TEXTJOIN(", ", TRUE, _xlfn.UNIQUE(_xlfn.FILTERXML("&lt;t&gt;&lt;s&gt;" &amp; SUBSTITUTE(_xlfn.TEXTJOIN(", ", TRUE, _xlfn.UNIQUE(_xlfn._xlws.FILTER(IFERROR(VLOOKUP(LEFT(_xlfn.TEXTSPLIT(L1111, ", "), FIND("-", _xlfn.TEXTSPLIT(L1111, ", ")) - 1), Index!$F$8:$G$13, 2, FALSE), ""), IFERROR(VLOOKUP(LEFT(_xlfn.TEXTSPLIT(L1111, ", "), FIND("-", _xlfn.TEXTSPLIT(L1111, ", ")) - 1), Index!$F$8:$G$13, 2, FALSE), "") &lt;&gt; ""))), ", ", "&lt;/s&gt;&lt;s&gt;") &amp; "&lt;/s&gt;&lt;/t&gt;", "//s[normalize-space()]")))</f>
        <v>Ecological Sustainability, New Business</v>
      </c>
      <c r="O1111" t="str" cm="1">
        <f t="array" ref="O1111">IFERROR(INDEX(Index!$C$8:$C$58, MATCH(TRUE, ISNUMBER(SEARCH(Index!$C$8:$C$58, Articles_collection_modified!A1111)), 0)), "")</f>
        <v>ES-3</v>
      </c>
      <c r="P1111" t="str">
        <f>IFERROR(VLOOKUP(LEFT(O1111, FIND("-", O1111)-1), Index!$F$8:$G$13, 2, FALSE), "Not Found")</f>
        <v>Ecological Sustainability</v>
      </c>
      <c r="Q1111" t="str">
        <f>IFERROR(VLOOKUP(O1111, Index!$C$8:$D$58, 2, FALSE), "Not Found")</f>
        <v>Sustainable Energy System</v>
      </c>
    </row>
    <row r="1112" spans="1:17" x14ac:dyDescent="0.3">
      <c r="A1112" t="str">
        <f>LEFT(Articles_collection_modified!A1112, FIND(",", Articles_collection_modified!A1112) - 1)</f>
        <v>Evolution Mining to evaluate fleet as part of emissions reduction pathway - International Mining</v>
      </c>
      <c r="B1112" t="str">
        <f>MID(Articles_collection_modified!A1112, FIND(",", Articles_collection_modified!A1112) + 1, FIND(",", Articles_collection_modified!A1112, FIND(",", Articles_collection_modified!A1112) + 1) - FIND(",", Articles_collection_modified!A1112) - 1)</f>
        <v>https://im-mining.com/2024/11/04/evolution-mining-to-evaluate-fleet-as-part-of-emissions-reduction-pathway/</v>
      </c>
      <c r="C1112" t="str">
        <f>IF(ISNUMBER(FIND(", vol",Articles_collection_modified!A1112)), MID(Articles_collection_modified!A1112, FIND(", vol", Articles_collection_modified!A1112) + 5, FIND(",", Articles_collection_modified!A1112, FIND(", vol", Articles_collection_modified!A1112) + 5) - FIND(", vol", Articles_collection_modified!A1112) - 5), MID(Articles_collection_modified!A1112, FIND(",vol", Articles_collection_modified!A1112) + 4, FIND(",", Articles_collection_modified!A1112, FIND(",vol", Articles_collection_modified!A1112) + 4) - FIND(",vol",Articles_collection_modified!A1112) - 4))</f>
        <v>5</v>
      </c>
      <c r="D1112" t="str">
        <f>IF(ISNUMBER(FIND(", 20", Articles_collection_modified!A1112)), MID(Articles_collection_modified!A1112, FIND(", 20", Articles_collection_modified!A1112) + 2, FIND(",", Articles_collection_modified!A1112, FIND(", 20", Articles_collection_modified!A1112) + 2) - FIND(", 20", Articles_collection_modified!A1112) - 2), MID(Articles_collection_modified!A1112, FIND(",20", Articles_collection_modified!A1112) + 1, FIND(",", Articles_collection_modified!A1112, FIND(",20", Articles_collection_modified!A1112) + 1) - FIND(",20", Articles_collection_modified!A1112) - 1))</f>
        <v>2024-w45</v>
      </c>
      <c r="E1112" t="str">
        <f t="shared" si="34"/>
        <v>2024</v>
      </c>
      <c r="F1112" t="str">
        <f t="shared" si="35"/>
        <v>45</v>
      </c>
      <c r="G1112" t="str" cm="1">
        <f t="array" ref="G1112">_xlfn.TEXTJOIN(", ", TRUE, IF(ISNUMBER(SEARCH(Index!$A$8:$A$22, Articles_collection_modified!A1112)), Index!$A$8:$A$22, ""))</f>
        <v>Mobile</v>
      </c>
      <c r="H1112" t="str" cm="1">
        <f t="array" ref="H1112">IFERROR(INDEX(Index!$A$8:$A$22, MATCH(TRUE, ISNUMBER(SEARCH(Index!$A$8:$A$22, Articles_collection_modified!A1112)), 0)), "")</f>
        <v>Mobile</v>
      </c>
      <c r="I1112" t="str" cm="1">
        <f t="array" ref="I1112">IFERROR(INDEX(Index!$A$3:$A$5, MATCH(TRUE, ISNUMBER(SEARCH(Index!$A$3:$A$5, Articles_collection_modified!A1112)), 0)), "")</f>
        <v>SEEP</v>
      </c>
      <c r="J1112" t="str" cm="1">
        <f t="array" ref="J1112">IFERROR(INDEX(Index!$A$25:$A$69, MATCH(TRUE, ISNUMBER(SEARCH(Index!$A$25:$A$69, Articles_collection_modified!A1112)), 0)), "")</f>
        <v>partnership</v>
      </c>
      <c r="K1112" t="str" cm="1">
        <f t="array" ref="K1112">IFERROR(INDEX(Index!$C$3:$C$5, MATCH(TRUE, ISNUMBER(SEARCH(Index!$C$3:$C$5, Articles_collection_modified!A1112)), 0)), "")</f>
        <v>H3</v>
      </c>
      <c r="L1112" t="str" cm="1">
        <f t="array" ref="L1112">_xlfn.TEXTJOIN(", ", TRUE, IF(ISNUMBER(SEARCH(Index!$C$8:$C$58, Articles_collection_modified!A1112)), Index!$C$8:$C$58, ""))</f>
        <v>ES-2, ES-6, HA-8</v>
      </c>
      <c r="M1112" t="str" cm="1">
        <f t="array" ref="M1112">_xlfn.TEXTJOIN(", ", TRUE, IFERROR(VLOOKUP(_xlfn.TEXTSPLIT(L1112, ", "), Index!$C$8:$D$58, 2, FALSE), ""))</f>
        <v>Enhanced Emission Policy, Zero Emission Company Value, Sustainable Mining</v>
      </c>
      <c r="N1112" t="str" cm="1">
        <f t="array" ref="N1112">_xlfn.TEXTJOIN(", ", TRUE, _xlfn.UNIQUE(_xlfn.FILTERXML("&lt;t&gt;&lt;s&gt;" &amp; SUBSTITUTE(_xlfn.TEXTJOIN(", ", TRUE, _xlfn.UNIQUE(_xlfn._xlws.FILTER(IFERROR(VLOOKUP(LEFT(_xlfn.TEXTSPLIT(L1112, ", "), FIND("-", _xlfn.TEXTSPLIT(L1112, ", ")) - 1), Index!$F$8:$G$13, 2, FALSE), ""), IFERROR(VLOOKUP(LEFT(_xlfn.TEXTSPLIT(L1112, ", "), FIND("-", _xlfn.TEXTSPLIT(L1112, ", ")) - 1), Index!$F$8:$G$13, 2, FALSE), "") &lt;&gt; ""))), ", ", "&lt;/s&gt;&lt;s&gt;") &amp; "&lt;/s&gt;&lt;/t&gt;", "//s[normalize-space()]")))</f>
        <v>Ecological Sustainability, Hydraulic Applications Ecosystem</v>
      </c>
      <c r="O1112" t="str" cm="1">
        <f t="array" ref="O1112">IFERROR(INDEX(Index!$C$8:$C$58, MATCH(TRUE, ISNUMBER(SEARCH(Index!$C$8:$C$58, Articles_collection_modified!A1112)), 0)), "")</f>
        <v>ES-2</v>
      </c>
      <c r="P1112" t="str">
        <f>IFERROR(VLOOKUP(LEFT(O1112, FIND("-", O1112)-1), Index!$F$8:$G$13, 2, FALSE), "Not Found")</f>
        <v>Ecological Sustainability</v>
      </c>
      <c r="Q1112" t="str">
        <f>IFERROR(VLOOKUP(O1112, Index!$C$8:$D$58, 2, FALSE), "Not Found")</f>
        <v>Enhanced Emission Policy</v>
      </c>
    </row>
    <row r="1113" spans="1:17" x14ac:dyDescent="0.3">
      <c r="A1113" t="str">
        <f>LEFT(Articles_collection_modified!A1113, FIND(",", Articles_collection_modified!A1113) - 1)</f>
        <v>Parker Hannifin highlights new Force Command EHA technology</v>
      </c>
      <c r="B1113" t="str">
        <f>MID(Articles_collection_modified!A1113, FIND(",", Articles_collection_modified!A1113) + 1, FIND(",", Articles_collection_modified!A1113, FIND(",", Articles_collection_modified!A1113) + 1) - FIND(",", Articles_collection_modified!A1113) - 1)</f>
        <v>https://www.mobilehydraulictips.com/parker-hannifin-highlights-new-force-command-eha-technology/</v>
      </c>
      <c r="C1113" t="str">
        <f>IF(ISNUMBER(FIND(", vol",Articles_collection_modified!A1113)), MID(Articles_collection_modified!A1113, FIND(", vol", Articles_collection_modified!A1113) + 5, FIND(",", Articles_collection_modified!A1113, FIND(", vol", Articles_collection_modified!A1113) + 5) - FIND(", vol", Articles_collection_modified!A1113) - 5), MID(Articles_collection_modified!A1113, FIND(",vol", Articles_collection_modified!A1113) + 4, FIND(",", Articles_collection_modified!A1113, FIND(",vol", Articles_collection_modified!A1113) + 4) - FIND(",vol",Articles_collection_modified!A1113) - 4))</f>
        <v>5</v>
      </c>
      <c r="D1113" t="str">
        <f>IF(ISNUMBER(FIND(", 20", Articles_collection_modified!A1113)), MID(Articles_collection_modified!A1113, FIND(", 20", Articles_collection_modified!A1113) + 2, FIND(",", Articles_collection_modified!A1113, FIND(", 20", Articles_collection_modified!A1113) + 2) - FIND(", 20", Articles_collection_modified!A1113) - 2), MID(Articles_collection_modified!A1113, FIND(",20", Articles_collection_modified!A1113) + 1, FIND(",", Articles_collection_modified!A1113, FIND(",20", Articles_collection_modified!A1113) + 1) - FIND(",20", Articles_collection_modified!A1113) - 1))</f>
        <v>2024-w45</v>
      </c>
      <c r="E1113" t="str">
        <f t="shared" ref="E1113:E1176" si="36">LEFT(D1113, 4)</f>
        <v>2024</v>
      </c>
      <c r="F1113" t="str">
        <f t="shared" ref="F1113:F1176" si="37">MID(D1113, FIND("w", D1113) + 1, LEN(D1113) - FIND("w", D1113))</f>
        <v>45</v>
      </c>
      <c r="G1113" t="str" cm="1">
        <f t="array" ref="G1113">_xlfn.TEXTJOIN(", ", TRUE, IF(ISNUMBER(SEARCH(Index!$A$8:$A$22, Articles_collection_modified!A1113)), Index!$A$8:$A$22, ""))</f>
        <v>Hydraulics, Mobile</v>
      </c>
      <c r="H1113" t="str" cm="1">
        <f t="array" ref="H1113">IFERROR(INDEX(Index!$A$8:$A$22, MATCH(TRUE, ISNUMBER(SEARCH(Index!$A$8:$A$22, Articles_collection_modified!A1113)), 0)), "")</f>
        <v>Hydraulics</v>
      </c>
      <c r="I1113" t="str" cm="1">
        <f t="array" ref="I1113">IFERROR(INDEX(Index!$A$3:$A$5, MATCH(TRUE, ISNUMBER(SEARCH(Index!$A$3:$A$5, Articles_collection_modified!A1113)), 0)), "")</f>
        <v>Technology</v>
      </c>
      <c r="J1113" t="str" cm="1">
        <f t="array" ref="J1113">IFERROR(INDEX(Index!$A$25:$A$69, MATCH(TRUE, ISNUMBER(SEARCH(Index!$A$25:$A$69, Articles_collection_modified!A1113)), 0)), "")</f>
        <v>Prototype</v>
      </c>
      <c r="K1113" t="str" cm="1">
        <f t="array" ref="K1113">IFERROR(INDEX(Index!$C$3:$C$5, MATCH(TRUE, ISNUMBER(SEARCH(Index!$C$3:$C$5, Articles_collection_modified!A1113)), 0)), "")</f>
        <v>H2</v>
      </c>
      <c r="L1113" t="str" cm="1">
        <f t="array" ref="L1113">_xlfn.TEXTJOIN(", ", TRUE, IF(ISNUMBER(SEARCH(Index!$C$8:$C$58, Articles_collection_modified!A1113)), Index!$C$8:$C$58, ""))</f>
        <v/>
      </c>
      <c r="M1113" t="str" cm="1">
        <f t="array" ref="M1113">_xlfn.TEXTJOIN(", ", TRUE, IFERROR(VLOOKUP(_xlfn.TEXTSPLIT(L1113, ", "), Index!$C$8:$D$58, 2, FALSE), ""))</f>
        <v/>
      </c>
      <c r="N1113" t="e" cm="1" vm="1">
        <f t="array" ref="N1113">_xlfn.TEXTJOIN(", ", TRUE, _xlfn.UNIQUE(_xlfn.FILTERXML("&lt;t&gt;&lt;s&gt;" &amp; SUBSTITUTE(_xlfn.TEXTJOIN(", ", TRUE, _xlfn.UNIQUE(_xlfn._xlws.FILTER(IFERROR(VLOOKUP(LEFT(_xlfn.TEXTSPLIT(L1113, ", "), FIND("-", _xlfn.TEXTSPLIT(L1113, ", ")) - 1), Index!$F$8:$G$13, 2, FALSE), ""), IFERROR(VLOOKUP(LEFT(_xlfn.TEXTSPLIT(L1113, ", "), FIND("-", _xlfn.TEXTSPLIT(L1113, ", ")) - 1), Index!$F$8:$G$13, 2, FALSE), "") &lt;&gt; ""))), ", ", "&lt;/s&gt;&lt;s&gt;") &amp; "&lt;/s&gt;&lt;/t&gt;", "//s[normalize-space()]")))</f>
        <v>#VALUE!</v>
      </c>
      <c r="O1113" t="str" cm="1">
        <f t="array" ref="O1113">IFERROR(INDEX(Index!$C$8:$C$58, MATCH(TRUE, ISNUMBER(SEARCH(Index!$C$8:$C$58, Articles_collection_modified!A1113)), 0)), "")</f>
        <v/>
      </c>
      <c r="P1113" t="str">
        <f>IFERROR(VLOOKUP(LEFT(O1113, FIND("-", O1113)-1), Index!$F$8:$G$13, 2, FALSE), "Not Found")</f>
        <v>Not Found</v>
      </c>
      <c r="Q1113" t="str">
        <f>IFERROR(VLOOKUP(O1113, Index!$C$8:$D$58, 2, FALSE), "Not Found")</f>
        <v>Not Found</v>
      </c>
    </row>
    <row r="1114" spans="1:17" x14ac:dyDescent="0.3">
      <c r="A1114" t="str">
        <f>LEFT(Articles_collection_modified!A1114, FIND(",", Articles_collection_modified!A1114) - 1)</f>
        <v>Preventative and Predictive Maintenance in Fluid Power: The Technologies and Benefits</v>
      </c>
      <c r="B1114" t="str">
        <f>MID(Articles_collection_modified!A1114, FIND(",", Articles_collection_modified!A1114) + 1, FIND(",", Articles_collection_modified!A1114, FIND(",", Articles_collection_modified!A1114) + 1) - FIND(",", Articles_collection_modified!A1114) - 1)</f>
        <v>https://www.powermotiontech.com/hydraulics/article/55238478/preventative-and-predictive-maintenance-in-fluid-power-the-technologies-and-benefits</v>
      </c>
      <c r="C1114" t="str">
        <f>IF(ISNUMBER(FIND(", vol",Articles_collection_modified!A1114)), MID(Articles_collection_modified!A1114, FIND(", vol", Articles_collection_modified!A1114) + 5, FIND(",", Articles_collection_modified!A1114, FIND(", vol", Articles_collection_modified!A1114) + 5) - FIND(", vol", Articles_collection_modified!A1114) - 5), MID(Articles_collection_modified!A1114, FIND(",vol", Articles_collection_modified!A1114) + 4, FIND(",", Articles_collection_modified!A1114, FIND(",vol", Articles_collection_modified!A1114) + 4) - FIND(",vol",Articles_collection_modified!A1114) - 4))</f>
        <v>5</v>
      </c>
      <c r="D1114" t="str">
        <f>IF(ISNUMBER(FIND(", 20", Articles_collection_modified!A1114)), MID(Articles_collection_modified!A1114, FIND(", 20", Articles_collection_modified!A1114) + 2, FIND(",", Articles_collection_modified!A1114, FIND(", 20", Articles_collection_modified!A1114) + 2) - FIND(", 20", Articles_collection_modified!A1114) - 2), MID(Articles_collection_modified!A1114, FIND(",20", Articles_collection_modified!A1114) + 1, FIND(",", Articles_collection_modified!A1114, FIND(",20", Articles_collection_modified!A1114) + 1) - FIND(",20", Articles_collection_modified!A1114) - 1))</f>
        <v>2024-w45</v>
      </c>
      <c r="E1114" t="str">
        <f t="shared" si="36"/>
        <v>2024</v>
      </c>
      <c r="F1114" t="str">
        <f t="shared" si="37"/>
        <v>45</v>
      </c>
      <c r="G1114" t="str" cm="1">
        <f t="array" ref="G1114">_xlfn.TEXTJOIN(", ", TRUE, IF(ISNUMBER(SEARCH(Index!$A$8:$A$22, Articles_collection_modified!A1114)), Index!$A$8:$A$22, ""))</f>
        <v>Hydraulics</v>
      </c>
      <c r="H1114" t="str" cm="1">
        <f t="array" ref="H1114">IFERROR(INDEX(Index!$A$8:$A$22, MATCH(TRUE, ISNUMBER(SEARCH(Index!$A$8:$A$22, Articles_collection_modified!A1114)), 0)), "")</f>
        <v>Hydraulics</v>
      </c>
      <c r="I1114" t="str" cm="1">
        <f t="array" ref="I1114">IFERROR(INDEX(Index!$A$3:$A$5, MATCH(TRUE, ISNUMBER(SEARCH(Index!$A$3:$A$5, Articles_collection_modified!A1114)), 0)), "")</f>
        <v>Technology</v>
      </c>
      <c r="J1114" t="str" cm="1">
        <f t="array" ref="J1114">IFERROR(INDEX(Index!$A$25:$A$69, MATCH(TRUE, ISNUMBER(SEARCH(Index!$A$25:$A$69, Articles_collection_modified!A1114)), 0)), "")</f>
        <v>Monitoring</v>
      </c>
      <c r="K1114" t="str" cm="1">
        <f t="array" ref="K1114">IFERROR(INDEX(Index!$C$3:$C$5, MATCH(TRUE, ISNUMBER(SEARCH(Index!$C$3:$C$5, Articles_collection_modified!A1114)), 0)), "")</f>
        <v>H1</v>
      </c>
      <c r="L1114" t="str" cm="1">
        <f t="array" ref="L1114">_xlfn.TEXTJOIN(", ", TRUE, IF(ISNUMBER(SEARCH(Index!$C$8:$C$58, Articles_collection_modified!A1114)), Index!$C$8:$C$58, ""))</f>
        <v>SD-4</v>
      </c>
      <c r="M1114" t="str" cm="1">
        <f t="array" ref="M1114">_xlfn.TEXTJOIN(", ", TRUE, IFERROR(VLOOKUP(_xlfn.TEXTSPLIT(L1114, ", "), Index!$C$8:$D$58, 2, FALSE), ""))</f>
        <v>Big Data Value Creation</v>
      </c>
      <c r="N1114" t="str" cm="1">
        <f t="array" ref="N1114">_xlfn.TEXTJOIN(", ", TRUE, _xlfn.UNIQUE(_xlfn.FILTERXML("&lt;t&gt;&lt;s&gt;" &amp; SUBSTITUTE(_xlfn.TEXTJOIN(", ", TRUE, _xlfn.UNIQUE(_xlfn._xlws.FILTER(IFERROR(VLOOKUP(LEFT(_xlfn.TEXTSPLIT(L1114, ", "), FIND("-", _xlfn.TEXTSPLIT(L1114, ", ")) - 1), Index!$F$8:$G$13, 2, FALSE), ""), IFERROR(VLOOKUP(LEFT(_xlfn.TEXTSPLIT(L1114, ", "), FIND("-", _xlfn.TEXTSPLIT(L1114, ", ")) - 1), Index!$F$8:$G$13, 2, FALSE), "") &lt;&gt; ""))), ", ", "&lt;/s&gt;&lt;s&gt;") &amp; "&lt;/s&gt;&lt;/t&gt;", "//s[normalize-space()]")))</f>
        <v>Smart Data Usage</v>
      </c>
      <c r="O1114" t="str" cm="1">
        <f t="array" ref="O1114">IFERROR(INDEX(Index!$C$8:$C$58, MATCH(TRUE, ISNUMBER(SEARCH(Index!$C$8:$C$58, Articles_collection_modified!A1114)), 0)), "")</f>
        <v>SD-4</v>
      </c>
      <c r="P1114" t="str">
        <f>IFERROR(VLOOKUP(LEFT(O1114, FIND("-", O1114)-1), Index!$F$8:$G$13, 2, FALSE), "Not Found")</f>
        <v>Smart Data Usage</v>
      </c>
      <c r="Q1114" t="str">
        <f>IFERROR(VLOOKUP(O1114, Index!$C$8:$D$58, 2, FALSE), "Not Found")</f>
        <v>Big Data Value Creation</v>
      </c>
    </row>
    <row r="1115" spans="1:17" x14ac:dyDescent="0.3">
      <c r="A1115" t="str">
        <f>LEFT(Articles_collection_modified!A1115, FIND(",", Articles_collection_modified!A1115) - 1)</f>
        <v>Lion E-Mobility completes battery cooling tests - electrive.com</v>
      </c>
      <c r="B1115" t="str">
        <f>MID(Articles_collection_modified!A1115, FIND(",", Articles_collection_modified!A1115) + 1, FIND(",", Articles_collection_modified!A1115, FIND(",", Articles_collection_modified!A1115) + 1) - FIND(",", Articles_collection_modified!A1115) - 1)</f>
        <v>https://www.electrive.com/2024/11/05/lion-e-mobility-completes-battery-cooling-tests/</v>
      </c>
      <c r="C1115" t="str">
        <f>IF(ISNUMBER(FIND(", vol",Articles_collection_modified!A1115)), MID(Articles_collection_modified!A1115, FIND(", vol", Articles_collection_modified!A1115) + 5, FIND(",", Articles_collection_modified!A1115, FIND(", vol", Articles_collection_modified!A1115) + 5) - FIND(", vol", Articles_collection_modified!A1115) - 5), MID(Articles_collection_modified!A1115, FIND(",vol", Articles_collection_modified!A1115) + 4, FIND(",", Articles_collection_modified!A1115, FIND(",vol", Articles_collection_modified!A1115) + 4) - FIND(",vol",Articles_collection_modified!A1115) - 4))</f>
        <v>5</v>
      </c>
      <c r="D1115" t="str">
        <f>IF(ISNUMBER(FIND(", 20", Articles_collection_modified!A1115)), MID(Articles_collection_modified!A1115, FIND(", 20", Articles_collection_modified!A1115) + 2, FIND(",", Articles_collection_modified!A1115, FIND(", 20", Articles_collection_modified!A1115) + 2) - FIND(", 20", Articles_collection_modified!A1115) - 2), MID(Articles_collection_modified!A1115, FIND(",20", Articles_collection_modified!A1115) + 1, FIND(",", Articles_collection_modified!A1115, FIND(",20", Articles_collection_modified!A1115) + 1) - FIND(",20", Articles_collection_modified!A1115) - 1))</f>
        <v>2024-w45</v>
      </c>
      <c r="E1115" t="str">
        <f t="shared" si="36"/>
        <v>2024</v>
      </c>
      <c r="F1115" t="str">
        <f t="shared" si="37"/>
        <v>45</v>
      </c>
      <c r="G1115" t="str" cm="1">
        <f t="array" ref="G1115">_xlfn.TEXTJOIN(", ", TRUE, IF(ISNUMBER(SEARCH(Index!$A$8:$A$22, Articles_collection_modified!A1115)), Index!$A$8:$A$22, ""))</f>
        <v>Battery</v>
      </c>
      <c r="H1115" t="str" cm="1">
        <f t="array" ref="H1115">IFERROR(INDEX(Index!$A$8:$A$22, MATCH(TRUE, ISNUMBER(SEARCH(Index!$A$8:$A$22, Articles_collection_modified!A1115)), 0)), "")</f>
        <v>Battery</v>
      </c>
      <c r="I1115" t="str" cm="1">
        <f t="array" ref="I1115">IFERROR(INDEX(Index!$A$3:$A$5, MATCH(TRUE, ISNUMBER(SEARCH(Index!$A$3:$A$5, Articles_collection_modified!A1115)), 0)), "")</f>
        <v>Technology</v>
      </c>
      <c r="J1115" t="str" cm="1">
        <f t="array" ref="J1115">IFERROR(INDEX(Index!$A$25:$A$69, MATCH(TRUE, ISNUMBER(SEARCH(Index!$A$25:$A$69, Articles_collection_modified!A1115)), 0)), "")</f>
        <v>Thermal</v>
      </c>
      <c r="K1115" t="str" cm="1">
        <f t="array" ref="K1115">IFERROR(INDEX(Index!$C$3:$C$5, MATCH(TRUE, ISNUMBER(SEARCH(Index!$C$3:$C$5, Articles_collection_modified!A1115)), 0)), "")</f>
        <v>H2</v>
      </c>
      <c r="L1115" t="str" cm="1">
        <f t="array" ref="L1115">_xlfn.TEXTJOIN(", ", TRUE, IF(ISNUMBER(SEARCH(Index!$C$8:$C$58, Articles_collection_modified!A1115)), Index!$C$8:$C$58, ""))</f>
        <v>ES-2</v>
      </c>
      <c r="M1115" t="str" cm="1">
        <f t="array" ref="M1115">_xlfn.TEXTJOIN(", ", TRUE, IFERROR(VLOOKUP(_xlfn.TEXTSPLIT(L1115, ", "), Index!$C$8:$D$58, 2, FALSE), ""))</f>
        <v>Enhanced Emission Policy</v>
      </c>
      <c r="N1115" t="str" cm="1">
        <f t="array" ref="N1115">_xlfn.TEXTJOIN(", ", TRUE, _xlfn.UNIQUE(_xlfn.FILTERXML("&lt;t&gt;&lt;s&gt;" &amp; SUBSTITUTE(_xlfn.TEXTJOIN(", ", TRUE, _xlfn.UNIQUE(_xlfn._xlws.FILTER(IFERROR(VLOOKUP(LEFT(_xlfn.TEXTSPLIT(L1115, ", "), FIND("-", _xlfn.TEXTSPLIT(L1115, ", ")) - 1), Index!$F$8:$G$13, 2, FALSE), ""), IFERROR(VLOOKUP(LEFT(_xlfn.TEXTSPLIT(L1115, ", "), FIND("-", _xlfn.TEXTSPLIT(L1115, ", ")) - 1), Index!$F$8:$G$13, 2, FALSE), "") &lt;&gt; ""))), ", ", "&lt;/s&gt;&lt;s&gt;") &amp; "&lt;/s&gt;&lt;/t&gt;", "//s[normalize-space()]")))</f>
        <v>Ecological Sustainability</v>
      </c>
      <c r="O1115" t="str" cm="1">
        <f t="array" ref="O1115">IFERROR(INDEX(Index!$C$8:$C$58, MATCH(TRUE, ISNUMBER(SEARCH(Index!$C$8:$C$58, Articles_collection_modified!A1115)), 0)), "")</f>
        <v>ES-2</v>
      </c>
      <c r="P1115" t="str">
        <f>IFERROR(VLOOKUP(LEFT(O1115, FIND("-", O1115)-1), Index!$F$8:$G$13, 2, FALSE), "Not Found")</f>
        <v>Ecological Sustainability</v>
      </c>
      <c r="Q1115" t="str">
        <f>IFERROR(VLOOKUP(O1115, Index!$C$8:$D$58, 2, FALSE), "Not Found")</f>
        <v>Enhanced Emission Policy</v>
      </c>
    </row>
    <row r="1116" spans="1:17" x14ac:dyDescent="0.3">
      <c r="A1116" t="str">
        <f>LEFT(Articles_collection_modified!A1116, FIND(",", Articles_collection_modified!A1116) - 1)</f>
        <v>Cummins showcases engine technology at EIMA | Industrial Vehicle Technology International</v>
      </c>
      <c r="B1116" t="str">
        <f>MID(Articles_collection_modified!A1116, FIND(",", Articles_collection_modified!A1116) + 1, FIND(",", Articles_collection_modified!A1116, FIND(",", Articles_collection_modified!A1116) + 1) - FIND(",", Articles_collection_modified!A1116) - 1)</f>
        <v>https://www.ivtinternational.com/news/cummins-showcases-engine-technology-at-eima.html</v>
      </c>
      <c r="C1116" t="str">
        <f>IF(ISNUMBER(FIND(", vol",Articles_collection_modified!A1116)), MID(Articles_collection_modified!A1116, FIND(", vol", Articles_collection_modified!A1116) + 5, FIND(",", Articles_collection_modified!A1116, FIND(", vol", Articles_collection_modified!A1116) + 5) - FIND(", vol", Articles_collection_modified!A1116) - 5), MID(Articles_collection_modified!A1116, FIND(",vol", Articles_collection_modified!A1116) + 4, FIND(",", Articles_collection_modified!A1116, FIND(",vol", Articles_collection_modified!A1116) + 4) - FIND(",vol",Articles_collection_modified!A1116) - 4))</f>
        <v>5</v>
      </c>
      <c r="D1116" t="str">
        <f>IF(ISNUMBER(FIND(", 20", Articles_collection_modified!A1116)), MID(Articles_collection_modified!A1116, FIND(", 20", Articles_collection_modified!A1116) + 2, FIND(",", Articles_collection_modified!A1116, FIND(", 20", Articles_collection_modified!A1116) + 2) - FIND(", 20", Articles_collection_modified!A1116) - 2), MID(Articles_collection_modified!A1116, FIND(",20", Articles_collection_modified!A1116) + 1, FIND(",", Articles_collection_modified!A1116, FIND(",20", Articles_collection_modified!A1116) + 1) - FIND(",20", Articles_collection_modified!A1116) - 1))</f>
        <v>2024-w45</v>
      </c>
      <c r="E1116" t="str">
        <f t="shared" si="36"/>
        <v>2024</v>
      </c>
      <c r="F1116" t="str">
        <f t="shared" si="37"/>
        <v>45</v>
      </c>
      <c r="G1116" t="str" cm="1">
        <f t="array" ref="G1116">_xlfn.TEXTJOIN(", ", TRUE, IF(ISNUMBER(SEARCH(Index!$A$8:$A$22, Articles_collection_modified!A1116)), Index!$A$8:$A$22, ""))</f>
        <v>Mobile</v>
      </c>
      <c r="H1116" t="str" cm="1">
        <f t="array" ref="H1116">IFERROR(INDEX(Index!$A$8:$A$22, MATCH(TRUE, ISNUMBER(SEARCH(Index!$A$8:$A$22, Articles_collection_modified!A1116)), 0)), "")</f>
        <v>Mobile</v>
      </c>
      <c r="I1116" t="str" cm="1">
        <f t="array" ref="I1116">IFERROR(INDEX(Index!$A$3:$A$5, MATCH(TRUE, ISNUMBER(SEARCH(Index!$A$3:$A$5, Articles_collection_modified!A1116)), 0)), "")</f>
        <v>product release</v>
      </c>
      <c r="J1116" t="str" cm="1">
        <f t="array" ref="J1116">IFERROR(INDEX(Index!$A$25:$A$69, MATCH(TRUE, ISNUMBER(SEARCH(Index!$A$25:$A$69, Articles_collection_modified!A1116)), 0)), "")</f>
        <v>Motor</v>
      </c>
      <c r="K1116" t="str" cm="1">
        <f t="array" ref="K1116">IFERROR(INDEX(Index!$C$3:$C$5, MATCH(TRUE, ISNUMBER(SEARCH(Index!$C$3:$C$5, Articles_collection_modified!A1116)), 0)), "")</f>
        <v>H1</v>
      </c>
      <c r="L1116" t="str" cm="1">
        <f t="array" ref="L1116">_xlfn.TEXTJOIN(", ", TRUE, IF(ISNUMBER(SEARCH(Index!$C$8:$C$58, Articles_collection_modified!A1116)), Index!$C$8:$C$58, ""))</f>
        <v>ES-2, HA-3</v>
      </c>
      <c r="M1116" t="str" cm="1">
        <f t="array" ref="M1116">_xlfn.TEXTJOIN(", ", TRUE, IFERROR(VLOOKUP(_xlfn.TEXTSPLIT(L1116, ", "), Index!$C$8:$D$58, 2, FALSE), ""))</f>
        <v>Enhanced Emission Policy, Smart Farming</v>
      </c>
      <c r="N1116" t="str" cm="1">
        <f t="array" ref="N1116">_xlfn.TEXTJOIN(", ", TRUE, _xlfn.UNIQUE(_xlfn.FILTERXML("&lt;t&gt;&lt;s&gt;" &amp; SUBSTITUTE(_xlfn.TEXTJOIN(", ", TRUE, _xlfn.UNIQUE(_xlfn._xlws.FILTER(IFERROR(VLOOKUP(LEFT(_xlfn.TEXTSPLIT(L1116, ", "), FIND("-", _xlfn.TEXTSPLIT(L1116, ", ")) - 1), Index!$F$8:$G$13, 2, FALSE), ""), IFERROR(VLOOKUP(LEFT(_xlfn.TEXTSPLIT(L1116, ", "), FIND("-", _xlfn.TEXTSPLIT(L1116, ", ")) - 1), Index!$F$8:$G$13, 2, FALSE), "") &lt;&gt; ""))), ", ", "&lt;/s&gt;&lt;s&gt;") &amp; "&lt;/s&gt;&lt;/t&gt;", "//s[normalize-space()]")))</f>
        <v>Ecological Sustainability, Hydraulic Applications Ecosystem</v>
      </c>
      <c r="O1116" t="str" cm="1">
        <f t="array" ref="O1116">IFERROR(INDEX(Index!$C$8:$C$58, MATCH(TRUE, ISNUMBER(SEARCH(Index!$C$8:$C$58, Articles_collection_modified!A1116)), 0)), "")</f>
        <v>ES-2</v>
      </c>
      <c r="P1116" t="str">
        <f>IFERROR(VLOOKUP(LEFT(O1116, FIND("-", O1116)-1), Index!$F$8:$G$13, 2, FALSE), "Not Found")</f>
        <v>Ecological Sustainability</v>
      </c>
      <c r="Q1116" t="str">
        <f>IFERROR(VLOOKUP(O1116, Index!$C$8:$D$58, 2, FALSE), "Not Found")</f>
        <v>Enhanced Emission Policy</v>
      </c>
    </row>
    <row r="1117" spans="1:17" x14ac:dyDescent="0.3">
      <c r="A1117" t="str">
        <f>LEFT(Articles_collection_modified!A1117, FIND(",", Articles_collection_modified!A1117) - 1)</f>
        <v>China could sue EU over special tariffs - electrive.com</v>
      </c>
      <c r="B1117" t="str">
        <f>MID(Articles_collection_modified!A1117, FIND(",", Articles_collection_modified!A1117) + 1, FIND(",", Articles_collection_modified!A1117, FIND(",", Articles_collection_modified!A1117) + 1) - FIND(",", Articles_collection_modified!A1117) - 1)</f>
        <v>https://www.electrive.com/2024/11/05/china-could-sue-eu-over-special-tariffs/</v>
      </c>
      <c r="C1117" t="str">
        <f>IF(ISNUMBER(FIND(", vol",Articles_collection_modified!A1117)), MID(Articles_collection_modified!A1117, FIND(", vol", Articles_collection_modified!A1117) + 5, FIND(",", Articles_collection_modified!A1117, FIND(", vol", Articles_collection_modified!A1117) + 5) - FIND(", vol", Articles_collection_modified!A1117) - 5), MID(Articles_collection_modified!A1117, FIND(",vol", Articles_collection_modified!A1117) + 4, FIND(",", Articles_collection_modified!A1117, FIND(",vol", Articles_collection_modified!A1117) + 4) - FIND(",vol",Articles_collection_modified!A1117) - 4))</f>
        <v>5</v>
      </c>
      <c r="D1117" t="str">
        <f>IF(ISNUMBER(FIND(", 20", Articles_collection_modified!A1117)), MID(Articles_collection_modified!A1117, FIND(", 20", Articles_collection_modified!A1117) + 2, FIND(",", Articles_collection_modified!A1117, FIND(", 20", Articles_collection_modified!A1117) + 2) - FIND(", 20", Articles_collection_modified!A1117) - 2), MID(Articles_collection_modified!A1117, FIND(",20", Articles_collection_modified!A1117) + 1, FIND(",", Articles_collection_modified!A1117, FIND(",20", Articles_collection_modified!A1117) + 1) - FIND(",20", Articles_collection_modified!A1117) - 1))</f>
        <v>2024-w45</v>
      </c>
      <c r="E1117" t="str">
        <f t="shared" si="36"/>
        <v>2024</v>
      </c>
      <c r="F1117" t="str">
        <f t="shared" si="37"/>
        <v>45</v>
      </c>
      <c r="G1117" t="str" cm="1">
        <f t="array" ref="G1117">_xlfn.TEXTJOIN(", ", TRUE, IF(ISNUMBER(SEARCH(Index!$A$8:$A$22, Articles_collection_modified!A1117)), Index!$A$8:$A$22, ""))</f>
        <v>Mobile</v>
      </c>
      <c r="H1117" t="str" cm="1">
        <f t="array" ref="H1117">IFERROR(INDEX(Index!$A$8:$A$22, MATCH(TRUE, ISNUMBER(SEARCH(Index!$A$8:$A$22, Articles_collection_modified!A1117)), 0)), "")</f>
        <v>Mobile</v>
      </c>
      <c r="I1117" t="str" cm="1">
        <f t="array" ref="I1117">IFERROR(INDEX(Index!$A$3:$A$5, MATCH(TRUE, ISNUMBER(SEARCH(Index!$A$3:$A$5, Articles_collection_modified!A1117)), 0)), "")</f>
        <v>SEEP</v>
      </c>
      <c r="J1117" t="str" cm="1">
        <f t="array" ref="J1117">IFERROR(INDEX(Index!$A$25:$A$69, MATCH(TRUE, ISNUMBER(SEARCH(Index!$A$25:$A$69, Articles_collection_modified!A1117)), 0)), "")</f>
        <v>geopolitics</v>
      </c>
      <c r="K1117" t="str" cm="1">
        <f t="array" ref="K1117">IFERROR(INDEX(Index!$C$3:$C$5, MATCH(TRUE, ISNUMBER(SEARCH(Index!$C$3:$C$5, Articles_collection_modified!A1117)), 0)), "")</f>
        <v>H1</v>
      </c>
      <c r="L1117" t="str" cm="1">
        <f t="array" ref="L1117">_xlfn.TEXTJOIN(", ", TRUE, IF(ISNUMBER(SEARCH(Index!$C$8:$C$58, Articles_collection_modified!A1117)), Index!$C$8:$C$58, ""))</f>
        <v>NB-4</v>
      </c>
      <c r="M1117" t="str" cm="1">
        <f t="array" ref="M1117">_xlfn.TEXTJOIN(", ", TRUE, IFERROR(VLOOKUP(_xlfn.TEXTSPLIT(L1117, ", "), Index!$C$8:$D$58, 2, FALSE), ""))</f>
        <v>Geopolitics &amp; Decoupling</v>
      </c>
      <c r="N1117" t="str" cm="1">
        <f t="array" ref="N1117">_xlfn.TEXTJOIN(", ", TRUE, _xlfn.UNIQUE(_xlfn.FILTERXML("&lt;t&gt;&lt;s&gt;" &amp; SUBSTITUTE(_xlfn.TEXTJOIN(", ", TRUE, _xlfn.UNIQUE(_xlfn._xlws.FILTER(IFERROR(VLOOKUP(LEFT(_xlfn.TEXTSPLIT(L1117, ", "), FIND("-", _xlfn.TEXTSPLIT(L1117, ", ")) - 1), Index!$F$8:$G$13, 2, FALSE), ""), IFERROR(VLOOKUP(LEFT(_xlfn.TEXTSPLIT(L1117, ", "), FIND("-", _xlfn.TEXTSPLIT(L1117, ", ")) - 1), Index!$F$8:$G$13, 2, FALSE), "") &lt;&gt; ""))), ", ", "&lt;/s&gt;&lt;s&gt;") &amp; "&lt;/s&gt;&lt;/t&gt;", "//s[normalize-space()]")))</f>
        <v>New Business</v>
      </c>
      <c r="O1117" t="str" cm="1">
        <f t="array" ref="O1117">IFERROR(INDEX(Index!$C$8:$C$58, MATCH(TRUE, ISNUMBER(SEARCH(Index!$C$8:$C$58, Articles_collection_modified!A1117)), 0)), "")</f>
        <v>NB-4</v>
      </c>
      <c r="P1117" t="str">
        <f>IFERROR(VLOOKUP(LEFT(O1117, FIND("-", O1117)-1), Index!$F$8:$G$13, 2, FALSE), "Not Found")</f>
        <v>New Business</v>
      </c>
      <c r="Q1117" t="str">
        <f>IFERROR(VLOOKUP(O1117, Index!$C$8:$D$58, 2, FALSE), "Not Found")</f>
        <v>Geopolitics &amp; Decoupling</v>
      </c>
    </row>
    <row r="1118" spans="1:17" x14ac:dyDescent="0.3">
      <c r="A1118" t="str">
        <f>LEFT(Articles_collection_modified!A1118, FIND(",", Articles_collection_modified!A1118) - 1)</f>
        <v>Bear-Loc: a fail-safe locking device that holds four million pounds</v>
      </c>
      <c r="B1118" t="str">
        <f>MID(Articles_collection_modified!A1118, FIND(",", Articles_collection_modified!A1118) + 1, FIND(",", Articles_collection_modified!A1118, FIND(",", Articles_collection_modified!A1118) + 1) - FIND(",", Articles_collection_modified!A1118) - 1)</f>
        <v>https://www.mobilehydraulictips.com/fail-safe-locking-device-can-hold-four-million-pounds/</v>
      </c>
      <c r="C1118" t="str">
        <f>IF(ISNUMBER(FIND(", vol",Articles_collection_modified!A1118)), MID(Articles_collection_modified!A1118, FIND(", vol", Articles_collection_modified!A1118) + 5, FIND(",", Articles_collection_modified!A1118, FIND(", vol", Articles_collection_modified!A1118) + 5) - FIND(", vol", Articles_collection_modified!A1118) - 5), MID(Articles_collection_modified!A1118, FIND(",vol", Articles_collection_modified!A1118) + 4, FIND(",", Articles_collection_modified!A1118, FIND(",vol", Articles_collection_modified!A1118) + 4) - FIND(",vol",Articles_collection_modified!A1118) - 4))</f>
        <v>5</v>
      </c>
      <c r="D1118" t="str">
        <f>IF(ISNUMBER(FIND(", 20", Articles_collection_modified!A1118)), MID(Articles_collection_modified!A1118, FIND(", 20", Articles_collection_modified!A1118) + 2, FIND(",", Articles_collection_modified!A1118, FIND(", 20", Articles_collection_modified!A1118) + 2) - FIND(", 20", Articles_collection_modified!A1118) - 2), MID(Articles_collection_modified!A1118, FIND(",20", Articles_collection_modified!A1118) + 1, FIND(",", Articles_collection_modified!A1118, FIND(",20", Articles_collection_modified!A1118) + 1) - FIND(",20", Articles_collection_modified!A1118) - 1))</f>
        <v>2024-w44</v>
      </c>
      <c r="E1118" t="str">
        <f t="shared" si="36"/>
        <v>2024</v>
      </c>
      <c r="F1118" t="str">
        <f t="shared" si="37"/>
        <v>44</v>
      </c>
      <c r="G1118" t="str" cm="1">
        <f t="array" ref="G1118">_xlfn.TEXTJOIN(", ", TRUE, IF(ISNUMBER(SEARCH(Index!$A$8:$A$22, Articles_collection_modified!A1118)), Index!$A$8:$A$22, ""))</f>
        <v>Hydraulics, Mobile</v>
      </c>
      <c r="H1118" t="str" cm="1">
        <f t="array" ref="H1118">IFERROR(INDEX(Index!$A$8:$A$22, MATCH(TRUE, ISNUMBER(SEARCH(Index!$A$8:$A$22, Articles_collection_modified!A1118)), 0)), "")</f>
        <v>Hydraulics</v>
      </c>
      <c r="I1118" t="str" cm="1">
        <f t="array" ref="I1118">IFERROR(INDEX(Index!$A$3:$A$5, MATCH(TRUE, ISNUMBER(SEARCH(Index!$A$3:$A$5, Articles_collection_modified!A1118)), 0)), "")</f>
        <v>Technology</v>
      </c>
      <c r="J1118" t="str" cm="1">
        <f t="array" ref="J1118">IFERROR(INDEX(Index!$A$25:$A$69, MATCH(TRUE, ISNUMBER(SEARCH(Index!$A$25:$A$69, Articles_collection_modified!A1118)), 0)), "")</f>
        <v>Safety</v>
      </c>
      <c r="K1118" t="str" cm="1">
        <f t="array" ref="K1118">IFERROR(INDEX(Index!$C$3:$C$5, MATCH(TRUE, ISNUMBER(SEARCH(Index!$C$3:$C$5, Articles_collection_modified!A1118)), 0)), "")</f>
        <v>H1</v>
      </c>
      <c r="L1118" t="str" cm="1">
        <f t="array" ref="L1118">_xlfn.TEXTJOIN(", ", TRUE, IF(ISNUMBER(SEARCH(Index!$C$8:$C$58, Articles_collection_modified!A1118)), Index!$C$8:$C$58, ""))</f>
        <v/>
      </c>
      <c r="M1118" t="str" cm="1">
        <f t="array" ref="M1118">_xlfn.TEXTJOIN(", ", TRUE, IFERROR(VLOOKUP(_xlfn.TEXTSPLIT(L1118, ", "), Index!$C$8:$D$58, 2, FALSE), ""))</f>
        <v/>
      </c>
      <c r="N1118" t="e" cm="1" vm="1">
        <f t="array" ref="N1118">_xlfn.TEXTJOIN(", ", TRUE, _xlfn.UNIQUE(_xlfn.FILTERXML("&lt;t&gt;&lt;s&gt;" &amp; SUBSTITUTE(_xlfn.TEXTJOIN(", ", TRUE, _xlfn.UNIQUE(_xlfn._xlws.FILTER(IFERROR(VLOOKUP(LEFT(_xlfn.TEXTSPLIT(L1118, ", "), FIND("-", _xlfn.TEXTSPLIT(L1118, ", ")) - 1), Index!$F$8:$G$13, 2, FALSE), ""), IFERROR(VLOOKUP(LEFT(_xlfn.TEXTSPLIT(L1118, ", "), FIND("-", _xlfn.TEXTSPLIT(L1118, ", ")) - 1), Index!$F$8:$G$13, 2, FALSE), "") &lt;&gt; ""))), ", ", "&lt;/s&gt;&lt;s&gt;") &amp; "&lt;/s&gt;&lt;/t&gt;", "//s[normalize-space()]")))</f>
        <v>#VALUE!</v>
      </c>
      <c r="O1118" t="str" cm="1">
        <f t="array" ref="O1118">IFERROR(INDEX(Index!$C$8:$C$58, MATCH(TRUE, ISNUMBER(SEARCH(Index!$C$8:$C$58, Articles_collection_modified!A1118)), 0)), "")</f>
        <v/>
      </c>
      <c r="P1118" t="str">
        <f>IFERROR(VLOOKUP(LEFT(O1118, FIND("-", O1118)-1), Index!$F$8:$G$13, 2, FALSE), "Not Found")</f>
        <v>Not Found</v>
      </c>
      <c r="Q1118" t="str">
        <f>IFERROR(VLOOKUP(O1118, Index!$C$8:$D$58, 2, FALSE), "Not Found")</f>
        <v>Not Found</v>
      </c>
    </row>
    <row r="1119" spans="1:17" x14ac:dyDescent="0.3">
      <c r="A1119" t="str">
        <f>LEFT(Articles_collection_modified!A1119, FIND(",", Articles_collection_modified!A1119) - 1)</f>
        <v>2024 a Tough Year for Hydraulics but Technological Advancements Persist</v>
      </c>
      <c r="B1119" t="str">
        <f>MID(Articles_collection_modified!A1119, FIND(",", Articles_collection_modified!A1119) + 1, FIND(",", Articles_collection_modified!A1119, FIND(",", Articles_collection_modified!A1119) + 1) - FIND(",", Articles_collection_modified!A1119) - 1)</f>
        <v>https://www.powermotiontech.com/hydraulics/article/55237845/bailey-group-2024-a-tough-year-for-hydraulics-but-technological-advancements-persist</v>
      </c>
      <c r="C1119" t="str">
        <f>IF(ISNUMBER(FIND(", vol",Articles_collection_modified!A1119)), MID(Articles_collection_modified!A1119, FIND(", vol", Articles_collection_modified!A1119) + 5, FIND(",", Articles_collection_modified!A1119, FIND(", vol", Articles_collection_modified!A1119) + 5) - FIND(", vol", Articles_collection_modified!A1119) - 5), MID(Articles_collection_modified!A1119, FIND(",vol", Articles_collection_modified!A1119) + 4, FIND(",", Articles_collection_modified!A1119, FIND(",vol", Articles_collection_modified!A1119) + 4) - FIND(",vol",Articles_collection_modified!A1119) - 4))</f>
        <v>5</v>
      </c>
      <c r="D1119" t="str">
        <f>IF(ISNUMBER(FIND(", 20", Articles_collection_modified!A1119)), MID(Articles_collection_modified!A1119, FIND(", 20", Articles_collection_modified!A1119) + 2, FIND(",", Articles_collection_modified!A1119, FIND(", 20", Articles_collection_modified!A1119) + 2) - FIND(", 20", Articles_collection_modified!A1119) - 2), MID(Articles_collection_modified!A1119, FIND(",20", Articles_collection_modified!A1119) + 1, FIND(",", Articles_collection_modified!A1119, FIND(",20", Articles_collection_modified!A1119) + 1) - FIND(",20", Articles_collection_modified!A1119) - 1))</f>
        <v>2024-w45</v>
      </c>
      <c r="E1119" t="str">
        <f t="shared" si="36"/>
        <v>2024</v>
      </c>
      <c r="F1119" t="str">
        <f t="shared" si="37"/>
        <v>45</v>
      </c>
      <c r="G1119" t="str" cm="1">
        <f t="array" ref="G1119">_xlfn.TEXTJOIN(", ", TRUE, IF(ISNUMBER(SEARCH(Index!$A$8:$A$22, Articles_collection_modified!A1119)), Index!$A$8:$A$22, ""))</f>
        <v>Hydraulics</v>
      </c>
      <c r="H1119" t="str" cm="1">
        <f t="array" ref="H1119">IFERROR(INDEX(Index!$A$8:$A$22, MATCH(TRUE, ISNUMBER(SEARCH(Index!$A$8:$A$22, Articles_collection_modified!A1119)), 0)), "")</f>
        <v>Hydraulics</v>
      </c>
      <c r="I1119" t="str" cm="1">
        <f t="array" ref="I1119">IFERROR(INDEX(Index!$A$3:$A$5, MATCH(TRUE, ISNUMBER(SEARCH(Index!$A$3:$A$5, Articles_collection_modified!A1119)), 0)), "")</f>
        <v>SEEP</v>
      </c>
      <c r="J1119" t="str" cm="1">
        <f t="array" ref="J1119">IFERROR(INDEX(Index!$A$25:$A$69, MATCH(TRUE, ISNUMBER(SEARCH(Index!$A$25:$A$69, Articles_collection_modified!A1119)), 0)), "")</f>
        <v>market development</v>
      </c>
      <c r="K1119" t="str" cm="1">
        <f t="array" ref="K1119">IFERROR(INDEX(Index!$C$3:$C$5, MATCH(TRUE, ISNUMBER(SEARCH(Index!$C$3:$C$5, Articles_collection_modified!A1119)), 0)), "")</f>
        <v>H1</v>
      </c>
      <c r="L1119" t="str" cm="1">
        <f t="array" ref="L1119">_xlfn.TEXTJOIN(", ", TRUE, IF(ISNUMBER(SEARCH(Index!$C$8:$C$58, Articles_collection_modified!A1119)), Index!$C$8:$C$58, ""))</f>
        <v/>
      </c>
      <c r="M1119" t="str" cm="1">
        <f t="array" ref="M1119">_xlfn.TEXTJOIN(", ", TRUE, IFERROR(VLOOKUP(_xlfn.TEXTSPLIT(L1119, ", "), Index!$C$8:$D$58, 2, FALSE), ""))</f>
        <v/>
      </c>
      <c r="N1119" t="e" cm="1" vm="1">
        <f t="array" ref="N1119">_xlfn.TEXTJOIN(", ", TRUE, _xlfn.UNIQUE(_xlfn.FILTERXML("&lt;t&gt;&lt;s&gt;" &amp; SUBSTITUTE(_xlfn.TEXTJOIN(", ", TRUE, _xlfn.UNIQUE(_xlfn._xlws.FILTER(IFERROR(VLOOKUP(LEFT(_xlfn.TEXTSPLIT(L1119, ", "), FIND("-", _xlfn.TEXTSPLIT(L1119, ", ")) - 1), Index!$F$8:$G$13, 2, FALSE), ""), IFERROR(VLOOKUP(LEFT(_xlfn.TEXTSPLIT(L1119, ", "), FIND("-", _xlfn.TEXTSPLIT(L1119, ", ")) - 1), Index!$F$8:$G$13, 2, FALSE), "") &lt;&gt; ""))), ", ", "&lt;/s&gt;&lt;s&gt;") &amp; "&lt;/s&gt;&lt;/t&gt;", "//s[normalize-space()]")))</f>
        <v>#VALUE!</v>
      </c>
      <c r="O1119" t="str" cm="1">
        <f t="array" ref="O1119">IFERROR(INDEX(Index!$C$8:$C$58, MATCH(TRUE, ISNUMBER(SEARCH(Index!$C$8:$C$58, Articles_collection_modified!A1119)), 0)), "")</f>
        <v/>
      </c>
      <c r="P1119" t="str">
        <f>IFERROR(VLOOKUP(LEFT(O1119, FIND("-", O1119)-1), Index!$F$8:$G$13, 2, FALSE), "Not Found")</f>
        <v>Not Found</v>
      </c>
      <c r="Q1119" t="str">
        <f>IFERROR(VLOOKUP(O1119, Index!$C$8:$D$58, 2, FALSE), "Not Found")</f>
        <v>Not Found</v>
      </c>
    </row>
    <row r="1120" spans="1:17" x14ac:dyDescent="0.3">
      <c r="A1120" t="str">
        <f>LEFT(Articles_collection_modified!A1120, FIND(",", Articles_collection_modified!A1120) - 1)</f>
        <v>Fluid Power Shipments Remain on a Decline</v>
      </c>
      <c r="B1120" t="str">
        <f>MID(Articles_collection_modified!A1120, FIND(",", Articles_collection_modified!A1120) + 1, FIND(",", Articles_collection_modified!A1120, FIND(",", Articles_collection_modified!A1120) + 1) - FIND(",", Articles_collection_modified!A1120) - 1)</f>
        <v>https://www.powermotiontech.com/hydraulics/media-gallery/55241370/national-fluid-power-association-nfpa-fluid-power-shipments-remain-on-a-decline</v>
      </c>
      <c r="C1120" t="str">
        <f>IF(ISNUMBER(FIND(", vol",Articles_collection_modified!A1120)), MID(Articles_collection_modified!A1120, FIND(", vol", Articles_collection_modified!A1120) + 5, FIND(",", Articles_collection_modified!A1120, FIND(", vol", Articles_collection_modified!A1120) + 5) - FIND(", vol", Articles_collection_modified!A1120) - 5), MID(Articles_collection_modified!A1120, FIND(",vol", Articles_collection_modified!A1120) + 4, FIND(",", Articles_collection_modified!A1120, FIND(",vol", Articles_collection_modified!A1120) + 4) - FIND(",vol",Articles_collection_modified!A1120) - 4))</f>
        <v>5</v>
      </c>
      <c r="D1120" t="str">
        <f>IF(ISNUMBER(FIND(", 20", Articles_collection_modified!A1120)), MID(Articles_collection_modified!A1120, FIND(", 20", Articles_collection_modified!A1120) + 2, FIND(",", Articles_collection_modified!A1120, FIND(", 20", Articles_collection_modified!A1120) + 2) - FIND(", 20", Articles_collection_modified!A1120) - 2), MID(Articles_collection_modified!A1120, FIND(",20", Articles_collection_modified!A1120) + 1, FIND(",", Articles_collection_modified!A1120, FIND(",20", Articles_collection_modified!A1120) + 1) - FIND(",20", Articles_collection_modified!A1120) - 1))</f>
        <v>2024-w45</v>
      </c>
      <c r="E1120" t="str">
        <f t="shared" si="36"/>
        <v>2024</v>
      </c>
      <c r="F1120" t="str">
        <f t="shared" si="37"/>
        <v>45</v>
      </c>
      <c r="G1120" t="str" cm="1">
        <f t="array" ref="G1120">_xlfn.TEXTJOIN(", ", TRUE, IF(ISNUMBER(SEARCH(Index!$A$8:$A$22, Articles_collection_modified!A1120)), Index!$A$8:$A$22, ""))</f>
        <v>Hydraulics</v>
      </c>
      <c r="H1120" t="str" cm="1">
        <f t="array" ref="H1120">IFERROR(INDEX(Index!$A$8:$A$22, MATCH(TRUE, ISNUMBER(SEARCH(Index!$A$8:$A$22, Articles_collection_modified!A1120)), 0)), "")</f>
        <v>Hydraulics</v>
      </c>
      <c r="I1120" t="str" cm="1">
        <f t="array" ref="I1120">IFERROR(INDEX(Index!$A$3:$A$5, MATCH(TRUE, ISNUMBER(SEARCH(Index!$A$3:$A$5, Articles_collection_modified!A1120)), 0)), "")</f>
        <v>SEEP</v>
      </c>
      <c r="J1120" t="str" cm="1">
        <f t="array" ref="J1120">IFERROR(INDEX(Index!$A$25:$A$69, MATCH(TRUE, ISNUMBER(SEARCH(Index!$A$25:$A$69, Articles_collection_modified!A1120)), 0)), "")</f>
        <v>market development</v>
      </c>
      <c r="K1120" t="str" cm="1">
        <f t="array" ref="K1120">IFERROR(INDEX(Index!$C$3:$C$5, MATCH(TRUE, ISNUMBER(SEARCH(Index!$C$3:$C$5, Articles_collection_modified!A1120)), 0)), "")</f>
        <v>H1</v>
      </c>
      <c r="L1120" t="str" cm="1">
        <f t="array" ref="L1120">_xlfn.TEXTJOIN(", ", TRUE, IF(ISNUMBER(SEARCH(Index!$C$8:$C$58, Articles_collection_modified!A1120)), Index!$C$8:$C$58, ""))</f>
        <v/>
      </c>
      <c r="M1120" t="str" cm="1">
        <f t="array" ref="M1120">_xlfn.TEXTJOIN(", ", TRUE, IFERROR(VLOOKUP(_xlfn.TEXTSPLIT(L1120, ", "), Index!$C$8:$D$58, 2, FALSE), ""))</f>
        <v/>
      </c>
      <c r="N1120" t="e" cm="1" vm="1">
        <f t="array" ref="N1120">_xlfn.TEXTJOIN(", ", TRUE, _xlfn.UNIQUE(_xlfn.FILTERXML("&lt;t&gt;&lt;s&gt;" &amp; SUBSTITUTE(_xlfn.TEXTJOIN(", ", TRUE, _xlfn.UNIQUE(_xlfn._xlws.FILTER(IFERROR(VLOOKUP(LEFT(_xlfn.TEXTSPLIT(L1120, ", "), FIND("-", _xlfn.TEXTSPLIT(L1120, ", ")) - 1), Index!$F$8:$G$13, 2, FALSE), ""), IFERROR(VLOOKUP(LEFT(_xlfn.TEXTSPLIT(L1120, ", "), FIND("-", _xlfn.TEXTSPLIT(L1120, ", ")) - 1), Index!$F$8:$G$13, 2, FALSE), "") &lt;&gt; ""))), ", ", "&lt;/s&gt;&lt;s&gt;") &amp; "&lt;/s&gt;&lt;/t&gt;", "//s[normalize-space()]")))</f>
        <v>#VALUE!</v>
      </c>
      <c r="O1120" t="str" cm="1">
        <f t="array" ref="O1120">IFERROR(INDEX(Index!$C$8:$C$58, MATCH(TRUE, ISNUMBER(SEARCH(Index!$C$8:$C$58, Articles_collection_modified!A1120)), 0)), "")</f>
        <v/>
      </c>
      <c r="P1120" t="str">
        <f>IFERROR(VLOOKUP(LEFT(O1120, FIND("-", O1120)-1), Index!$F$8:$G$13, 2, FALSE), "Not Found")</f>
        <v>Not Found</v>
      </c>
      <c r="Q1120" t="str">
        <f>IFERROR(VLOOKUP(O1120, Index!$C$8:$D$58, 2, FALSE), "Not Found")</f>
        <v>Not Found</v>
      </c>
    </row>
    <row r="1121" spans="1:17" x14ac:dyDescent="0.3">
      <c r="A1121" t="str">
        <f>LEFT(Articles_collection_modified!A1121, FIND(",", Articles_collection_modified!A1121) - 1)</f>
        <v>Packaging Machinery a Bright Spot for Manufacturing Sector</v>
      </c>
      <c r="B1121" t="str">
        <f>MID(Articles_collection_modified!A1121, FIND(",", Articles_collection_modified!A1121) + 1, FIND(",", Articles_collection_modified!A1121, FIND(",", Articles_collection_modified!A1121) + 1) - FIND(",", Articles_collection_modified!A1121) - 1)</f>
        <v>https://www.powermotiontech.com/technologies/news/55238380/interact-analysis-packaging-machinery-a-bright-spot-for-manufacturing-sector</v>
      </c>
      <c r="C1121" t="str">
        <f>IF(ISNUMBER(FIND(", vol",Articles_collection_modified!A1121)), MID(Articles_collection_modified!A1121, FIND(", vol", Articles_collection_modified!A1121) + 5, FIND(",", Articles_collection_modified!A1121, FIND(", vol", Articles_collection_modified!A1121) + 5) - FIND(", vol", Articles_collection_modified!A1121) - 5), MID(Articles_collection_modified!A1121, FIND(",vol", Articles_collection_modified!A1121) + 4, FIND(",", Articles_collection_modified!A1121, FIND(",vol", Articles_collection_modified!A1121) + 4) - FIND(",vol",Articles_collection_modified!A1121) - 4))</f>
        <v>5</v>
      </c>
      <c r="D1121" t="str">
        <f>IF(ISNUMBER(FIND(", 20", Articles_collection_modified!A1121)), MID(Articles_collection_modified!A1121, FIND(", 20", Articles_collection_modified!A1121) + 2, FIND(",", Articles_collection_modified!A1121, FIND(", 20", Articles_collection_modified!A1121) + 2) - FIND(", 20", Articles_collection_modified!A1121) - 2), MID(Articles_collection_modified!A1121, FIND(",20", Articles_collection_modified!A1121) + 1, FIND(",", Articles_collection_modified!A1121, FIND(",20", Articles_collection_modified!A1121) + 1) - FIND(",20", Articles_collection_modified!A1121) - 1))</f>
        <v>2024-w44</v>
      </c>
      <c r="E1121" t="str">
        <f t="shared" si="36"/>
        <v>2024</v>
      </c>
      <c r="F1121" t="str">
        <f t="shared" si="37"/>
        <v>44</v>
      </c>
      <c r="G1121" t="str" cm="1">
        <f t="array" ref="G1121">_xlfn.TEXTJOIN(", ", TRUE, IF(ISNUMBER(SEARCH(Index!$A$8:$A$22, Articles_collection_modified!A1121)), Index!$A$8:$A$22, ""))</f>
        <v>Industrial applications</v>
      </c>
      <c r="H1121" t="str" cm="1">
        <f t="array" ref="H1121">IFERROR(INDEX(Index!$A$8:$A$22, MATCH(TRUE, ISNUMBER(SEARCH(Index!$A$8:$A$22, Articles_collection_modified!A1121)), 0)), "")</f>
        <v>Industrial applications</v>
      </c>
      <c r="I1121" t="str" cm="1">
        <f t="array" ref="I1121">IFERROR(INDEX(Index!$A$3:$A$5, MATCH(TRUE, ISNUMBER(SEARCH(Index!$A$3:$A$5, Articles_collection_modified!A1121)), 0)), "")</f>
        <v>SEEP</v>
      </c>
      <c r="J1121" t="str" cm="1">
        <f t="array" ref="J1121">IFERROR(INDEX(Index!$A$25:$A$69, MATCH(TRUE, ISNUMBER(SEARCH(Index!$A$25:$A$69, Articles_collection_modified!A1121)), 0)), "")</f>
        <v>market development</v>
      </c>
      <c r="K1121" t="str" cm="1">
        <f t="array" ref="K1121">IFERROR(INDEX(Index!$C$3:$C$5, MATCH(TRUE, ISNUMBER(SEARCH(Index!$C$3:$C$5, Articles_collection_modified!A1121)), 0)), "")</f>
        <v>H2</v>
      </c>
      <c r="L1121" t="str" cm="1">
        <f t="array" ref="L1121">_xlfn.TEXTJOIN(", ", TRUE, IF(ISNUMBER(SEARCH(Index!$C$8:$C$58, Articles_collection_modified!A1121)), Index!$C$8:$C$58, ""))</f>
        <v/>
      </c>
      <c r="M1121" t="str" cm="1">
        <f t="array" ref="M1121">_xlfn.TEXTJOIN(", ", TRUE, IFERROR(VLOOKUP(_xlfn.TEXTSPLIT(L1121, ", "), Index!$C$8:$D$58, 2, FALSE), ""))</f>
        <v/>
      </c>
      <c r="N1121" t="e" cm="1" vm="1">
        <f t="array" ref="N1121">_xlfn.TEXTJOIN(", ", TRUE, _xlfn.UNIQUE(_xlfn.FILTERXML("&lt;t&gt;&lt;s&gt;" &amp; SUBSTITUTE(_xlfn.TEXTJOIN(", ", TRUE, _xlfn.UNIQUE(_xlfn._xlws.FILTER(IFERROR(VLOOKUP(LEFT(_xlfn.TEXTSPLIT(L1121, ", "), FIND("-", _xlfn.TEXTSPLIT(L1121, ", ")) - 1), Index!$F$8:$G$13, 2, FALSE), ""), IFERROR(VLOOKUP(LEFT(_xlfn.TEXTSPLIT(L1121, ", "), FIND("-", _xlfn.TEXTSPLIT(L1121, ", ")) - 1), Index!$F$8:$G$13, 2, FALSE), "") &lt;&gt; ""))), ", ", "&lt;/s&gt;&lt;s&gt;") &amp; "&lt;/s&gt;&lt;/t&gt;", "//s[normalize-space()]")))</f>
        <v>#VALUE!</v>
      </c>
      <c r="O1121" t="str" cm="1">
        <f t="array" ref="O1121">IFERROR(INDEX(Index!$C$8:$C$58, MATCH(TRUE, ISNUMBER(SEARCH(Index!$C$8:$C$58, Articles_collection_modified!A1121)), 0)), "")</f>
        <v/>
      </c>
      <c r="P1121" t="str">
        <f>IFERROR(VLOOKUP(LEFT(O1121, FIND("-", O1121)-1), Index!$F$8:$G$13, 2, FALSE), "Not Found")</f>
        <v>Not Found</v>
      </c>
      <c r="Q1121" t="str">
        <f>IFERROR(VLOOKUP(O1121, Index!$C$8:$D$58, 2, FALSE), "Not Found")</f>
        <v>Not Found</v>
      </c>
    </row>
    <row r="1122" spans="1:17" x14ac:dyDescent="0.3">
      <c r="A1122" t="str">
        <f>LEFT(Articles_collection_modified!A1122, FIND(",", Articles_collection_modified!A1122) - 1)</f>
        <v>Liebherr R 9300 excavator gets to work at SQM iodine mine - International Mining</v>
      </c>
      <c r="B1122" t="str">
        <f>MID(Articles_collection_modified!A1122, FIND(",", Articles_collection_modified!A1122) + 1, FIND(",", Articles_collection_modified!A1122, FIND(",", Articles_collection_modified!A1122) + 1) - FIND(",", Articles_collection_modified!A1122) - 1)</f>
        <v>https://im-mining.com/2024/10/28/liebherr-r-9300-excavator-gets-to-work-at-sqm-iodine-mine/</v>
      </c>
      <c r="C1122" t="str">
        <f>IF(ISNUMBER(FIND(", vol",Articles_collection_modified!A1122)), MID(Articles_collection_modified!A1122, FIND(", vol", Articles_collection_modified!A1122) + 5, FIND(",", Articles_collection_modified!A1122, FIND(", vol", Articles_collection_modified!A1122) + 5) - FIND(", vol", Articles_collection_modified!A1122) - 5), MID(Articles_collection_modified!A1122, FIND(",vol", Articles_collection_modified!A1122) + 4, FIND(",", Articles_collection_modified!A1122, FIND(",vol", Articles_collection_modified!A1122) + 4) - FIND(",vol",Articles_collection_modified!A1122) - 4))</f>
        <v>5</v>
      </c>
      <c r="D1122" t="str">
        <f>IF(ISNUMBER(FIND(", 20", Articles_collection_modified!A1122)), MID(Articles_collection_modified!A1122, FIND(", 20", Articles_collection_modified!A1122) + 2, FIND(",", Articles_collection_modified!A1122, FIND(", 20", Articles_collection_modified!A1122) + 2) - FIND(", 20", Articles_collection_modified!A1122) - 2), MID(Articles_collection_modified!A1122, FIND(",20", Articles_collection_modified!A1122) + 1, FIND(",", Articles_collection_modified!A1122, FIND(",20", Articles_collection_modified!A1122) + 1) - FIND(",20", Articles_collection_modified!A1122) - 1))</f>
        <v>2024-w44</v>
      </c>
      <c r="E1122" t="str">
        <f t="shared" si="36"/>
        <v>2024</v>
      </c>
      <c r="F1122" t="str">
        <f t="shared" si="37"/>
        <v>44</v>
      </c>
      <c r="G1122" t="str" cm="1">
        <f t="array" ref="G1122">_xlfn.TEXTJOIN(", ", TRUE, IF(ISNUMBER(SEARCH(Index!$A$8:$A$22, Articles_collection_modified!A1122)), Index!$A$8:$A$22, ""))</f>
        <v>Mobile</v>
      </c>
      <c r="H1122" t="str" cm="1">
        <f t="array" ref="H1122">IFERROR(INDEX(Index!$A$8:$A$22, MATCH(TRUE, ISNUMBER(SEARCH(Index!$A$8:$A$22, Articles_collection_modified!A1122)), 0)), "")</f>
        <v>Mobile</v>
      </c>
      <c r="I1122" t="str" cm="1">
        <f t="array" ref="I1122">IFERROR(INDEX(Index!$A$3:$A$5, MATCH(TRUE, ISNUMBER(SEARCH(Index!$A$3:$A$5, Articles_collection_modified!A1122)), 0)), "")</f>
        <v>product release</v>
      </c>
      <c r="J1122" t="str" cm="1">
        <f t="array" ref="J1122">IFERROR(INDEX(Index!$A$25:$A$69, MATCH(TRUE, ISNUMBER(SEARCH(Index!$A$25:$A$69, Articles_collection_modified!A1122)), 0)), "")</f>
        <v>System</v>
      </c>
      <c r="K1122" t="str" cm="1">
        <f t="array" ref="K1122">IFERROR(INDEX(Index!$C$3:$C$5, MATCH(TRUE, ISNUMBER(SEARCH(Index!$C$3:$C$5, Articles_collection_modified!A1122)), 0)), "")</f>
        <v>H1</v>
      </c>
      <c r="L1122" t="str" cm="1">
        <f t="array" ref="L1122">_xlfn.TEXTJOIN(", ", TRUE, IF(ISNUMBER(SEARCH(Index!$C$8:$C$58, Articles_collection_modified!A1122)), Index!$C$8:$C$58, ""))</f>
        <v>ES-2</v>
      </c>
      <c r="M1122" t="str" cm="1">
        <f t="array" ref="M1122">_xlfn.TEXTJOIN(", ", TRUE, IFERROR(VLOOKUP(_xlfn.TEXTSPLIT(L1122, ", "), Index!$C$8:$D$58, 2, FALSE), ""))</f>
        <v>Enhanced Emission Policy</v>
      </c>
      <c r="N1122" t="str" cm="1">
        <f t="array" ref="N1122">_xlfn.TEXTJOIN(", ", TRUE, _xlfn.UNIQUE(_xlfn.FILTERXML("&lt;t&gt;&lt;s&gt;" &amp; SUBSTITUTE(_xlfn.TEXTJOIN(", ", TRUE, _xlfn.UNIQUE(_xlfn._xlws.FILTER(IFERROR(VLOOKUP(LEFT(_xlfn.TEXTSPLIT(L1122, ", "), FIND("-", _xlfn.TEXTSPLIT(L1122, ", ")) - 1), Index!$F$8:$G$13, 2, FALSE), ""), IFERROR(VLOOKUP(LEFT(_xlfn.TEXTSPLIT(L1122, ", "), FIND("-", _xlfn.TEXTSPLIT(L1122, ", ")) - 1), Index!$F$8:$G$13, 2, FALSE), "") &lt;&gt; ""))), ", ", "&lt;/s&gt;&lt;s&gt;") &amp; "&lt;/s&gt;&lt;/t&gt;", "//s[normalize-space()]")))</f>
        <v>Ecological Sustainability</v>
      </c>
      <c r="O1122" t="str" cm="1">
        <f t="array" ref="O1122">IFERROR(INDEX(Index!$C$8:$C$58, MATCH(TRUE, ISNUMBER(SEARCH(Index!$C$8:$C$58, Articles_collection_modified!A1122)), 0)), "")</f>
        <v>ES-2</v>
      </c>
      <c r="P1122" t="str">
        <f>IFERROR(VLOOKUP(LEFT(O1122, FIND("-", O1122)-1), Index!$F$8:$G$13, 2, FALSE), "Not Found")</f>
        <v>Ecological Sustainability</v>
      </c>
      <c r="Q1122" t="str">
        <f>IFERROR(VLOOKUP(O1122, Index!$C$8:$D$58, 2, FALSE), "Not Found")</f>
        <v>Enhanced Emission Policy</v>
      </c>
    </row>
    <row r="1123" spans="1:17" x14ac:dyDescent="0.3">
      <c r="A1123" t="str">
        <f>LEFT(Articles_collection_modified!A1123, FIND(",", Articles_collection_modified!A1123) - 1)</f>
        <v>Are we looking at electrification through rose-colored glasses?</v>
      </c>
      <c r="B1123" t="str">
        <f>MID(Articles_collection_modified!A1123, FIND(",", Articles_collection_modified!A1123) + 1, FIND(",", Articles_collection_modified!A1123, FIND(",", Articles_collection_modified!A1123) + 1) - FIND(",", Articles_collection_modified!A1123) - 1)</f>
        <v>https://www.mobilehydraulictips.com/are-we-looking-at-electrification-through-rose-colored-glasses/</v>
      </c>
      <c r="C1123" t="str">
        <f>IF(ISNUMBER(FIND(", vol",Articles_collection_modified!A1123)), MID(Articles_collection_modified!A1123, FIND(", vol", Articles_collection_modified!A1123) + 5, FIND(",", Articles_collection_modified!A1123, FIND(", vol", Articles_collection_modified!A1123) + 5) - FIND(", vol", Articles_collection_modified!A1123) - 5), MID(Articles_collection_modified!A1123, FIND(",vol", Articles_collection_modified!A1123) + 4, FIND(",", Articles_collection_modified!A1123, FIND(",vol", Articles_collection_modified!A1123) + 4) - FIND(",vol",Articles_collection_modified!A1123) - 4))</f>
        <v>5</v>
      </c>
      <c r="D1123" t="str">
        <f>IF(ISNUMBER(FIND(", 20", Articles_collection_modified!A1123)), MID(Articles_collection_modified!A1123, FIND(", 20", Articles_collection_modified!A1123) + 2, FIND(",", Articles_collection_modified!A1123, FIND(", 20", Articles_collection_modified!A1123) + 2) - FIND(", 20", Articles_collection_modified!A1123) - 2), MID(Articles_collection_modified!A1123, FIND(",20", Articles_collection_modified!A1123) + 1, FIND(",", Articles_collection_modified!A1123, FIND(",20", Articles_collection_modified!A1123) + 1) - FIND(",20", Articles_collection_modified!A1123) - 1))</f>
        <v>2024-w43</v>
      </c>
      <c r="E1123" t="str">
        <f t="shared" si="36"/>
        <v>2024</v>
      </c>
      <c r="F1123" t="str">
        <f t="shared" si="37"/>
        <v>43</v>
      </c>
      <c r="G1123" t="str" cm="1">
        <f t="array" ref="G1123">_xlfn.TEXTJOIN(", ", TRUE, IF(ISNUMBER(SEARCH(Index!$A$8:$A$22, Articles_collection_modified!A1123)), Index!$A$8:$A$22, ""))</f>
        <v>Electrification, Mobile</v>
      </c>
      <c r="H1123" t="str" cm="1">
        <f t="array" ref="H1123">IFERROR(INDEX(Index!$A$8:$A$22, MATCH(TRUE, ISNUMBER(SEARCH(Index!$A$8:$A$22, Articles_collection_modified!A1123)), 0)), "")</f>
        <v>Electrification</v>
      </c>
      <c r="I1123" t="str" cm="1">
        <f t="array" ref="I1123">IFERROR(INDEX(Index!$A$3:$A$5, MATCH(TRUE, ISNUMBER(SEARCH(Index!$A$3:$A$5, Articles_collection_modified!A1123)), 0)), "")</f>
        <v>SEEP</v>
      </c>
      <c r="J1123" t="str" cm="1">
        <f t="array" ref="J1123">IFERROR(INDEX(Index!$A$25:$A$69, MATCH(TRUE, ISNUMBER(SEARCH(Index!$A$25:$A$69, Articles_collection_modified!A1123)), 0)), "")</f>
        <v>market development</v>
      </c>
      <c r="K1123" t="str" cm="1">
        <f t="array" ref="K1123">IFERROR(INDEX(Index!$C$3:$C$5, MATCH(TRUE, ISNUMBER(SEARCH(Index!$C$3:$C$5, Articles_collection_modified!A1123)), 0)), "")</f>
        <v>H2</v>
      </c>
      <c r="L1123" t="str" cm="1">
        <f t="array" ref="L1123">_xlfn.TEXTJOIN(", ", TRUE, IF(ISNUMBER(SEARCH(Index!$C$8:$C$58, Articles_collection_modified!A1123)), Index!$C$8:$C$58, ""))</f>
        <v>ES-2, HA-8</v>
      </c>
      <c r="M1123" t="str" cm="1">
        <f t="array" ref="M1123">_xlfn.TEXTJOIN(", ", TRUE, IFERROR(VLOOKUP(_xlfn.TEXTSPLIT(L1123, ", "), Index!$C$8:$D$58, 2, FALSE), ""))</f>
        <v>Enhanced Emission Policy, Sustainable Mining</v>
      </c>
      <c r="N1123" t="str" cm="1">
        <f t="array" ref="N1123">_xlfn.TEXTJOIN(", ", TRUE, _xlfn.UNIQUE(_xlfn.FILTERXML("&lt;t&gt;&lt;s&gt;" &amp; SUBSTITUTE(_xlfn.TEXTJOIN(", ", TRUE, _xlfn.UNIQUE(_xlfn._xlws.FILTER(IFERROR(VLOOKUP(LEFT(_xlfn.TEXTSPLIT(L1123, ", "), FIND("-", _xlfn.TEXTSPLIT(L1123, ", ")) - 1), Index!$F$8:$G$13, 2, FALSE), ""), IFERROR(VLOOKUP(LEFT(_xlfn.TEXTSPLIT(L1123, ", "), FIND("-", _xlfn.TEXTSPLIT(L1123, ", ")) - 1), Index!$F$8:$G$13, 2, FALSE), "") &lt;&gt; ""))), ", ", "&lt;/s&gt;&lt;s&gt;") &amp; "&lt;/s&gt;&lt;/t&gt;", "//s[normalize-space()]")))</f>
        <v>Ecological Sustainability, Hydraulic Applications Ecosystem</v>
      </c>
      <c r="O1123" t="str" cm="1">
        <f t="array" ref="O1123">IFERROR(INDEX(Index!$C$8:$C$58, MATCH(TRUE, ISNUMBER(SEARCH(Index!$C$8:$C$58, Articles_collection_modified!A1123)), 0)), "")</f>
        <v>ES-2</v>
      </c>
      <c r="P1123" t="str">
        <f>IFERROR(VLOOKUP(LEFT(O1123, FIND("-", O1123)-1), Index!$F$8:$G$13, 2, FALSE), "Not Found")</f>
        <v>Ecological Sustainability</v>
      </c>
      <c r="Q1123" t="str">
        <f>IFERROR(VLOOKUP(O1123, Index!$C$8:$D$58, 2, FALSE), "Not Found")</f>
        <v>Enhanced Emission Policy</v>
      </c>
    </row>
    <row r="1124" spans="1:17" x14ac:dyDescent="0.3">
      <c r="A1124" t="str">
        <f>LEFT(Articles_collection_modified!A1124, FIND(",", Articles_collection_modified!A1124) - 1)</f>
        <v>Making battery-powered hydraulics last longer</v>
      </c>
      <c r="B1124" t="str">
        <f>MID(Articles_collection_modified!A1124, FIND(",", Articles_collection_modified!A1124) + 1, FIND(",", Articles_collection_modified!A1124, FIND(",", Articles_collection_modified!A1124) + 1) - FIND(",", Articles_collection_modified!A1124) - 1)</f>
        <v>https://www.mobilehydraulictips.com/making-battery-powered-hydraulics-last-longer/</v>
      </c>
      <c r="C1124" t="str">
        <f>IF(ISNUMBER(FIND(", vol",Articles_collection_modified!A1124)), MID(Articles_collection_modified!A1124, FIND(", vol", Articles_collection_modified!A1124) + 5, FIND(",", Articles_collection_modified!A1124, FIND(", vol", Articles_collection_modified!A1124) + 5) - FIND(", vol", Articles_collection_modified!A1124) - 5), MID(Articles_collection_modified!A1124, FIND(",vol", Articles_collection_modified!A1124) + 4, FIND(",", Articles_collection_modified!A1124, FIND(",vol", Articles_collection_modified!A1124) + 4) - FIND(",vol",Articles_collection_modified!A1124) - 4))</f>
        <v>4</v>
      </c>
      <c r="D1124" t="str">
        <f>IF(ISNUMBER(FIND(", 20", Articles_collection_modified!A1124)), MID(Articles_collection_modified!A1124, FIND(", 20", Articles_collection_modified!A1124) + 2, FIND(",", Articles_collection_modified!A1124, FIND(", 20", Articles_collection_modified!A1124) + 2) - FIND(", 20", Articles_collection_modified!A1124) - 2), MID(Articles_collection_modified!A1124, FIND(",20", Articles_collection_modified!A1124) + 1, FIND(",", Articles_collection_modified!A1124, FIND(",20", Articles_collection_modified!A1124) + 1) - FIND(",20", Articles_collection_modified!A1124) - 1))</f>
        <v>2024-w43</v>
      </c>
      <c r="E1124" t="str">
        <f t="shared" si="36"/>
        <v>2024</v>
      </c>
      <c r="F1124" t="str">
        <f t="shared" si="37"/>
        <v>43</v>
      </c>
      <c r="G1124" t="str" cm="1">
        <f t="array" ref="G1124">_xlfn.TEXTJOIN(", ", TRUE, IF(ISNUMBER(SEARCH(Index!$A$8:$A$22, Articles_collection_modified!A1124)), Index!$A$8:$A$22, ""))</f>
        <v>Battery, Electrification, Hydraulics, Mobile</v>
      </c>
      <c r="H1124" t="str" cm="1">
        <f t="array" ref="H1124">IFERROR(INDEX(Index!$A$8:$A$22, MATCH(TRUE, ISNUMBER(SEARCH(Index!$A$8:$A$22, Articles_collection_modified!A1124)), 0)), "")</f>
        <v>Battery</v>
      </c>
      <c r="I1124" t="str" cm="1">
        <f t="array" ref="I1124">IFERROR(INDEX(Index!$A$3:$A$5, MATCH(TRUE, ISNUMBER(SEARCH(Index!$A$3:$A$5, Articles_collection_modified!A1124)), 0)), "")</f>
        <v>Technology</v>
      </c>
      <c r="J1124" t="str" cm="1">
        <f t="array" ref="J1124">IFERROR(INDEX(Index!$A$25:$A$69, MATCH(TRUE, ISNUMBER(SEARCH(Index!$A$25:$A$69, Articles_collection_modified!A1124)), 0)), "")</f>
        <v>Efficiency</v>
      </c>
      <c r="K1124" t="str" cm="1">
        <f t="array" ref="K1124">IFERROR(INDEX(Index!$C$3:$C$5, MATCH(TRUE, ISNUMBER(SEARCH(Index!$C$3:$C$5, Articles_collection_modified!A1124)), 0)), "")</f>
        <v>H2</v>
      </c>
      <c r="L1124" t="str" cm="1">
        <f t="array" ref="L1124">_xlfn.TEXTJOIN(", ", TRUE, IF(ISNUMBER(SEARCH(Index!$C$8:$C$58, Articles_collection_modified!A1124)), Index!$C$8:$C$58, ""))</f>
        <v>ES-2</v>
      </c>
      <c r="M1124" t="str" cm="1">
        <f t="array" ref="M1124">_xlfn.TEXTJOIN(", ", TRUE, IFERROR(VLOOKUP(_xlfn.TEXTSPLIT(L1124, ", "), Index!$C$8:$D$58, 2, FALSE), ""))</f>
        <v>Enhanced Emission Policy</v>
      </c>
      <c r="N1124" t="str" cm="1">
        <f t="array" ref="N1124">_xlfn.TEXTJOIN(", ", TRUE, _xlfn.UNIQUE(_xlfn.FILTERXML("&lt;t&gt;&lt;s&gt;" &amp; SUBSTITUTE(_xlfn.TEXTJOIN(", ", TRUE, _xlfn.UNIQUE(_xlfn._xlws.FILTER(IFERROR(VLOOKUP(LEFT(_xlfn.TEXTSPLIT(L1124, ", "), FIND("-", _xlfn.TEXTSPLIT(L1124, ", ")) - 1), Index!$F$8:$G$13, 2, FALSE), ""), IFERROR(VLOOKUP(LEFT(_xlfn.TEXTSPLIT(L1124, ", "), FIND("-", _xlfn.TEXTSPLIT(L1124, ", ")) - 1), Index!$F$8:$G$13, 2, FALSE), "") &lt;&gt; ""))), ", ", "&lt;/s&gt;&lt;s&gt;") &amp; "&lt;/s&gt;&lt;/t&gt;", "//s[normalize-space()]")))</f>
        <v>Ecological Sustainability</v>
      </c>
      <c r="O1124" t="str" cm="1">
        <f t="array" ref="O1124">IFERROR(INDEX(Index!$C$8:$C$58, MATCH(TRUE, ISNUMBER(SEARCH(Index!$C$8:$C$58, Articles_collection_modified!A1124)), 0)), "")</f>
        <v>ES-2</v>
      </c>
      <c r="P1124" t="str">
        <f>IFERROR(VLOOKUP(LEFT(O1124, FIND("-", O1124)-1), Index!$F$8:$G$13, 2, FALSE), "Not Found")</f>
        <v>Ecological Sustainability</v>
      </c>
      <c r="Q1124" t="str">
        <f>IFERROR(VLOOKUP(O1124, Index!$C$8:$D$58, 2, FALSE), "Not Found")</f>
        <v>Enhanced Emission Policy</v>
      </c>
    </row>
    <row r="1125" spans="1:17" x14ac:dyDescent="0.3">
      <c r="A1125" t="str">
        <f>LEFT(Articles_collection_modified!A1125, FIND(",", Articles_collection_modified!A1125) - 1)</f>
        <v>Eramet and Suez suspend plans for battery recycling in France - electrive.com</v>
      </c>
      <c r="B1125" t="str">
        <f>MID(Articles_collection_modified!A1125, FIND(",", Articles_collection_modified!A1125) + 1, FIND(",", Articles_collection_modified!A1125, FIND(",", Articles_collection_modified!A1125) + 1) - FIND(",", Articles_collection_modified!A1125) - 1)</f>
        <v>https://www.electrive.com/2024/10/25/eramet-and-suez-suspend-plans-for-battery-recycling-in-france/</v>
      </c>
      <c r="C1125" t="str">
        <f>IF(ISNUMBER(FIND(", vol",Articles_collection_modified!A1125)), MID(Articles_collection_modified!A1125, FIND(", vol", Articles_collection_modified!A1125) + 5, FIND(",", Articles_collection_modified!A1125, FIND(", vol", Articles_collection_modified!A1125) + 5) - FIND(", vol", Articles_collection_modified!A1125) - 5), MID(Articles_collection_modified!A1125, FIND(",vol", Articles_collection_modified!A1125) + 4, FIND(",", Articles_collection_modified!A1125, FIND(",vol", Articles_collection_modified!A1125) + 4) - FIND(",vol",Articles_collection_modified!A1125) - 4))</f>
        <v>4</v>
      </c>
      <c r="D1125" t="str">
        <f>IF(ISNUMBER(FIND(", 20", Articles_collection_modified!A1125)), MID(Articles_collection_modified!A1125, FIND(", 20", Articles_collection_modified!A1125) + 2, FIND(",", Articles_collection_modified!A1125, FIND(", 20", Articles_collection_modified!A1125) + 2) - FIND(", 20", Articles_collection_modified!A1125) - 2), MID(Articles_collection_modified!A1125, FIND(",20", Articles_collection_modified!A1125) + 1, FIND(",", Articles_collection_modified!A1125, FIND(",20", Articles_collection_modified!A1125) + 1) - FIND(",20", Articles_collection_modified!A1125) - 1))</f>
        <v>2024-w43</v>
      </c>
      <c r="E1125" t="str">
        <f t="shared" si="36"/>
        <v>2024</v>
      </c>
      <c r="F1125" t="str">
        <f t="shared" si="37"/>
        <v>43</v>
      </c>
      <c r="G1125" t="str" cm="1">
        <f t="array" ref="G1125">_xlfn.TEXTJOIN(", ", TRUE, IF(ISNUMBER(SEARCH(Index!$A$8:$A$22, Articles_collection_modified!A1125)), Index!$A$8:$A$22, ""))</f>
        <v>Battery</v>
      </c>
      <c r="H1125" t="str" cm="1">
        <f t="array" ref="H1125">IFERROR(INDEX(Index!$A$8:$A$22, MATCH(TRUE, ISNUMBER(SEARCH(Index!$A$8:$A$22, Articles_collection_modified!A1125)), 0)), "")</f>
        <v>Battery</v>
      </c>
      <c r="I1125" t="str" cm="1">
        <f t="array" ref="I1125">IFERROR(INDEX(Index!$A$3:$A$5, MATCH(TRUE, ISNUMBER(SEARCH(Index!$A$3:$A$5, Articles_collection_modified!A1125)), 0)), "")</f>
        <v>SEEP</v>
      </c>
      <c r="J1125" t="str" cm="1">
        <f t="array" ref="J1125">IFERROR(INDEX(Index!$A$25:$A$69, MATCH(TRUE, ISNUMBER(SEARCH(Index!$A$25:$A$69, Articles_collection_modified!A1125)), 0)), "")</f>
        <v>market development</v>
      </c>
      <c r="K1125" t="str" cm="1">
        <f t="array" ref="K1125">IFERROR(INDEX(Index!$C$3:$C$5, MATCH(TRUE, ISNUMBER(SEARCH(Index!$C$3:$C$5, Articles_collection_modified!A1125)), 0)), "")</f>
        <v>H1</v>
      </c>
      <c r="L1125" t="str" cm="1">
        <f t="array" ref="L1125">_xlfn.TEXTJOIN(", ", TRUE, IF(ISNUMBER(SEARCH(Index!$C$8:$C$58, Articles_collection_modified!A1125)), Index!$C$8:$C$58, ""))</f>
        <v/>
      </c>
      <c r="M1125" t="str" cm="1">
        <f t="array" ref="M1125">_xlfn.TEXTJOIN(", ", TRUE, IFERROR(VLOOKUP(_xlfn.TEXTSPLIT(L1125, ", "), Index!$C$8:$D$58, 2, FALSE), ""))</f>
        <v/>
      </c>
      <c r="N1125" t="e" cm="1" vm="1">
        <f t="array" ref="N1125">_xlfn.TEXTJOIN(", ", TRUE, _xlfn.UNIQUE(_xlfn.FILTERXML("&lt;t&gt;&lt;s&gt;" &amp; SUBSTITUTE(_xlfn.TEXTJOIN(", ", TRUE, _xlfn.UNIQUE(_xlfn._xlws.FILTER(IFERROR(VLOOKUP(LEFT(_xlfn.TEXTSPLIT(L1125, ", "), FIND("-", _xlfn.TEXTSPLIT(L1125, ", ")) - 1), Index!$F$8:$G$13, 2, FALSE), ""), IFERROR(VLOOKUP(LEFT(_xlfn.TEXTSPLIT(L1125, ", "), FIND("-", _xlfn.TEXTSPLIT(L1125, ", ")) - 1), Index!$F$8:$G$13, 2, FALSE), "") &lt;&gt; ""))), ", ", "&lt;/s&gt;&lt;s&gt;") &amp; "&lt;/s&gt;&lt;/t&gt;", "//s[normalize-space()]")))</f>
        <v>#VALUE!</v>
      </c>
      <c r="O1125" t="str" cm="1">
        <f t="array" ref="O1125">IFERROR(INDEX(Index!$C$8:$C$58, MATCH(TRUE, ISNUMBER(SEARCH(Index!$C$8:$C$58, Articles_collection_modified!A1125)), 0)), "")</f>
        <v/>
      </c>
      <c r="P1125" t="str">
        <f>IFERROR(VLOOKUP(LEFT(O1125, FIND("-", O1125)-1), Index!$F$8:$G$13, 2, FALSE), "Not Found")</f>
        <v>Not Found</v>
      </c>
      <c r="Q1125" t="str">
        <f>IFERROR(VLOOKUP(O1125, Index!$C$8:$D$58, 2, FALSE), "Not Found")</f>
        <v>Not Found</v>
      </c>
    </row>
    <row r="1126" spans="1:17" x14ac:dyDescent="0.3">
      <c r="A1126" t="str">
        <f>LEFT(Articles_collection_modified!A1126, FIND(",", Articles_collection_modified!A1126) - 1)</f>
        <v>Quintus Unveils Worldâ€™s Largest High Pressure Processing System | Refrigerated &amp; Frozen Foods</v>
      </c>
      <c r="B1126" t="str">
        <f>MID(Articles_collection_modified!A1126, FIND(",", Articles_collection_modified!A1126) + 1, FIND(",", Articles_collection_modified!A1126, FIND(",", Articles_collection_modified!A1126) + 1) - FIND(",", Articles_collection_modified!A1126) - 1)</f>
        <v>https://www.refrigeratedfrozenfood.com/articles/103033-quintus-unveils-worlds-largest-high-pressure-processing-system</v>
      </c>
      <c r="C1126" t="str">
        <f>IF(ISNUMBER(FIND(", vol",Articles_collection_modified!A1126)), MID(Articles_collection_modified!A1126, FIND(", vol", Articles_collection_modified!A1126) + 5, FIND(",", Articles_collection_modified!A1126, FIND(", vol", Articles_collection_modified!A1126) + 5) - FIND(", vol", Articles_collection_modified!A1126) - 5), MID(Articles_collection_modified!A1126, FIND(",vol", Articles_collection_modified!A1126) + 4, FIND(",", Articles_collection_modified!A1126, FIND(",vol", Articles_collection_modified!A1126) + 4) - FIND(",vol",Articles_collection_modified!A1126) - 4))</f>
        <v>5</v>
      </c>
      <c r="D1126" t="str">
        <f>IF(ISNUMBER(FIND(", 20", Articles_collection_modified!A1126)), MID(Articles_collection_modified!A1126, FIND(", 20", Articles_collection_modified!A1126) + 2, FIND(",", Articles_collection_modified!A1126, FIND(", 20", Articles_collection_modified!A1126) + 2) - FIND(", 20", Articles_collection_modified!A1126) - 2), MID(Articles_collection_modified!A1126, FIND(",20", Articles_collection_modified!A1126) + 1, FIND(",", Articles_collection_modified!A1126, FIND(",20", Articles_collection_modified!A1126) + 1) - FIND(",20", Articles_collection_modified!A1126) - 1))</f>
        <v>2024-w44</v>
      </c>
      <c r="E1126" t="str">
        <f t="shared" si="36"/>
        <v>2024</v>
      </c>
      <c r="F1126" t="str">
        <f t="shared" si="37"/>
        <v>44</v>
      </c>
      <c r="G1126" t="str" cm="1">
        <f t="array" ref="G1126">_xlfn.TEXTJOIN(", ", TRUE, IF(ISNUMBER(SEARCH(Index!$A$8:$A$22, Articles_collection_modified!A1126)), Index!$A$8:$A$22, ""))</f>
        <v>Industrial applications</v>
      </c>
      <c r="H1126" t="str" cm="1">
        <f t="array" ref="H1126">IFERROR(INDEX(Index!$A$8:$A$22, MATCH(TRUE, ISNUMBER(SEARCH(Index!$A$8:$A$22, Articles_collection_modified!A1126)), 0)), "")</f>
        <v>Industrial applications</v>
      </c>
      <c r="I1126" t="str" cm="1">
        <f t="array" ref="I1126">IFERROR(INDEX(Index!$A$3:$A$5, MATCH(TRUE, ISNUMBER(SEARCH(Index!$A$3:$A$5, Articles_collection_modified!A1126)), 0)), "")</f>
        <v>product release</v>
      </c>
      <c r="J1126" t="str" cm="1">
        <f t="array" ref="J1126">IFERROR(INDEX(Index!$A$25:$A$69, MATCH(TRUE, ISNUMBER(SEARCH(Index!$A$25:$A$69, Articles_collection_modified!A1126)), 0)), "")</f>
        <v>System</v>
      </c>
      <c r="K1126" t="str" cm="1">
        <f t="array" ref="K1126">IFERROR(INDEX(Index!$C$3:$C$5, MATCH(TRUE, ISNUMBER(SEARCH(Index!$C$3:$C$5, Articles_collection_modified!A1126)), 0)), "")</f>
        <v>H1</v>
      </c>
      <c r="L1126" t="str" cm="1">
        <f t="array" ref="L1126">_xlfn.TEXTJOIN(", ", TRUE, IF(ISNUMBER(SEARCH(Index!$C$8:$C$58, Articles_collection_modified!A1126)), Index!$C$8:$C$58, ""))</f>
        <v/>
      </c>
      <c r="M1126" t="str" cm="1">
        <f t="array" ref="M1126">_xlfn.TEXTJOIN(", ", TRUE, IFERROR(VLOOKUP(_xlfn.TEXTSPLIT(L1126, ", "), Index!$C$8:$D$58, 2, FALSE), ""))</f>
        <v/>
      </c>
      <c r="N1126" t="e" cm="1" vm="1">
        <f t="array" ref="N1126">_xlfn.TEXTJOIN(", ", TRUE, _xlfn.UNIQUE(_xlfn.FILTERXML("&lt;t&gt;&lt;s&gt;" &amp; SUBSTITUTE(_xlfn.TEXTJOIN(", ", TRUE, _xlfn.UNIQUE(_xlfn._xlws.FILTER(IFERROR(VLOOKUP(LEFT(_xlfn.TEXTSPLIT(L1126, ", "), FIND("-", _xlfn.TEXTSPLIT(L1126, ", ")) - 1), Index!$F$8:$G$13, 2, FALSE), ""), IFERROR(VLOOKUP(LEFT(_xlfn.TEXTSPLIT(L1126, ", "), FIND("-", _xlfn.TEXTSPLIT(L1126, ", ")) - 1), Index!$F$8:$G$13, 2, FALSE), "") &lt;&gt; ""))), ", ", "&lt;/s&gt;&lt;s&gt;") &amp; "&lt;/s&gt;&lt;/t&gt;", "//s[normalize-space()]")))</f>
        <v>#VALUE!</v>
      </c>
      <c r="O1126" t="str" cm="1">
        <f t="array" ref="O1126">IFERROR(INDEX(Index!$C$8:$C$58, MATCH(TRUE, ISNUMBER(SEARCH(Index!$C$8:$C$58, Articles_collection_modified!A1126)), 0)), "")</f>
        <v/>
      </c>
      <c r="P1126" t="str">
        <f>IFERROR(VLOOKUP(LEFT(O1126, FIND("-", O1126)-1), Index!$F$8:$G$13, 2, FALSE), "Not Found")</f>
        <v>Not Found</v>
      </c>
      <c r="Q1126" t="str">
        <f>IFERROR(VLOOKUP(O1126, Index!$C$8:$D$58, 2, FALSE), "Not Found")</f>
        <v>Not Found</v>
      </c>
    </row>
    <row r="1127" spans="1:17" x14ac:dyDescent="0.3">
      <c r="A1127" t="str">
        <f>LEFT(Articles_collection_modified!A1127, FIND(",", Articles_collection_modified!A1127) - 1)</f>
        <v>Mining Engineering Online</v>
      </c>
      <c r="B1127" t="str">
        <f>MID(Articles_collection_modified!A1127, FIND(",", Articles_collection_modified!A1127) + 1, FIND(",", Articles_collection_modified!A1127, FIND(",", Articles_collection_modified!A1127) + 1) - FIND(",", Articles_collection_modified!A1127) - 1)</f>
        <v>https://me.smenet.org/webContent.cfm?webarticleid=4937</v>
      </c>
      <c r="C1127" t="str">
        <f>IF(ISNUMBER(FIND(", vol",Articles_collection_modified!A1127)), MID(Articles_collection_modified!A1127, FIND(", vol", Articles_collection_modified!A1127) + 5, FIND(",", Articles_collection_modified!A1127, FIND(", vol", Articles_collection_modified!A1127) + 5) - FIND(", vol", Articles_collection_modified!A1127) - 5), MID(Articles_collection_modified!A1127, FIND(",vol", Articles_collection_modified!A1127) + 4, FIND(",", Articles_collection_modified!A1127, FIND(",vol", Articles_collection_modified!A1127) + 4) - FIND(",vol",Articles_collection_modified!A1127) - 4))</f>
        <v>5</v>
      </c>
      <c r="D1127" t="str">
        <f>IF(ISNUMBER(FIND(", 20", Articles_collection_modified!A1127)), MID(Articles_collection_modified!A1127, FIND(", 20", Articles_collection_modified!A1127) + 2, FIND(",", Articles_collection_modified!A1127, FIND(", 20", Articles_collection_modified!A1127) + 2) - FIND(", 20", Articles_collection_modified!A1127) - 2), MID(Articles_collection_modified!A1127, FIND(",20", Articles_collection_modified!A1127) + 1, FIND(",", Articles_collection_modified!A1127, FIND(",20", Articles_collection_modified!A1127) + 1) - FIND(",20", Articles_collection_modified!A1127) - 1))</f>
        <v>2024-w44</v>
      </c>
      <c r="E1127" t="str">
        <f t="shared" si="36"/>
        <v>2024</v>
      </c>
      <c r="F1127" t="str">
        <f t="shared" si="37"/>
        <v>44</v>
      </c>
      <c r="G1127" t="str" cm="1">
        <f t="array" ref="G1127">_xlfn.TEXTJOIN(", ", TRUE, IF(ISNUMBER(SEARCH(Index!$A$8:$A$22, Articles_collection_modified!A1127)), Index!$A$8:$A$22, ""))</f>
        <v>Mobile</v>
      </c>
      <c r="H1127" t="str" cm="1">
        <f t="array" ref="H1127">IFERROR(INDEX(Index!$A$8:$A$22, MATCH(TRUE, ISNUMBER(SEARCH(Index!$A$8:$A$22, Articles_collection_modified!A1127)), 0)), "")</f>
        <v>Mobile</v>
      </c>
      <c r="I1127" t="str" cm="1">
        <f t="array" ref="I1127">IFERROR(INDEX(Index!$A$3:$A$5, MATCH(TRUE, ISNUMBER(SEARCH(Index!$A$3:$A$5, Articles_collection_modified!A1127)), 0)), "")</f>
        <v>SEEP</v>
      </c>
      <c r="J1127" t="str" cm="1">
        <f t="array" ref="J1127">IFERROR(INDEX(Index!$A$25:$A$69, MATCH(TRUE, ISNUMBER(SEARCH(Index!$A$25:$A$69, Articles_collection_modified!A1127)), 0)), "")</f>
        <v>market development</v>
      </c>
      <c r="K1127" t="str" cm="1">
        <f t="array" ref="K1127">IFERROR(INDEX(Index!$C$3:$C$5, MATCH(TRUE, ISNUMBER(SEARCH(Index!$C$3:$C$5, Articles_collection_modified!A1127)), 0)), "")</f>
        <v>H1</v>
      </c>
      <c r="L1127" t="str" cm="1">
        <f t="array" ref="L1127">_xlfn.TEXTJOIN(", ", TRUE, IF(ISNUMBER(SEARCH(Index!$C$8:$C$58, Articles_collection_modified!A1127)), Index!$C$8:$C$58, ""))</f>
        <v>ES-2</v>
      </c>
      <c r="M1127" t="str" cm="1">
        <f t="array" ref="M1127">_xlfn.TEXTJOIN(", ", TRUE, IFERROR(VLOOKUP(_xlfn.TEXTSPLIT(L1127, ", "), Index!$C$8:$D$58, 2, FALSE), ""))</f>
        <v>Enhanced Emission Policy</v>
      </c>
      <c r="N1127" t="str" cm="1">
        <f t="array" ref="N1127">_xlfn.TEXTJOIN(", ", TRUE, _xlfn.UNIQUE(_xlfn.FILTERXML("&lt;t&gt;&lt;s&gt;" &amp; SUBSTITUTE(_xlfn.TEXTJOIN(", ", TRUE, _xlfn.UNIQUE(_xlfn._xlws.FILTER(IFERROR(VLOOKUP(LEFT(_xlfn.TEXTSPLIT(L1127, ", "), FIND("-", _xlfn.TEXTSPLIT(L1127, ", ")) - 1), Index!$F$8:$G$13, 2, FALSE), ""), IFERROR(VLOOKUP(LEFT(_xlfn.TEXTSPLIT(L1127, ", "), FIND("-", _xlfn.TEXTSPLIT(L1127, ", ")) - 1), Index!$F$8:$G$13, 2, FALSE), "") &lt;&gt; ""))), ", ", "&lt;/s&gt;&lt;s&gt;") &amp; "&lt;/s&gt;&lt;/t&gt;", "//s[normalize-space()]")))</f>
        <v>Ecological Sustainability</v>
      </c>
      <c r="O1127" t="str" cm="1">
        <f t="array" ref="O1127">IFERROR(INDEX(Index!$C$8:$C$58, MATCH(TRUE, ISNUMBER(SEARCH(Index!$C$8:$C$58, Articles_collection_modified!A1127)), 0)), "")</f>
        <v>ES-2</v>
      </c>
      <c r="P1127" t="str">
        <f>IFERROR(VLOOKUP(LEFT(O1127, FIND("-", O1127)-1), Index!$F$8:$G$13, 2, FALSE), "Not Found")</f>
        <v>Ecological Sustainability</v>
      </c>
      <c r="Q1127" t="str">
        <f>IFERROR(VLOOKUP(O1127, Index!$C$8:$D$58, 2, FALSE), "Not Found")</f>
        <v>Enhanced Emission Policy</v>
      </c>
    </row>
    <row r="1128" spans="1:17" x14ac:dyDescent="0.3">
      <c r="A1128" t="str">
        <f>LEFT(Articles_collection_modified!A1128, FIND(",", Articles_collection_modified!A1128) - 1)</f>
        <v>BioMADE Announces $26.9 Million Invested in 17 Projects Supporting U.S. Bioindustrial Manufacturing Innovations and Workforce Development | ManufacturingTomorrow</v>
      </c>
      <c r="B1128" t="str">
        <f>MID(Articles_collection_modified!A1128, FIND(",", Articles_collection_modified!A1128) + 1, FIND(",", Articles_collection_modified!A1128, FIND(",", Articles_collection_modified!A1128) + 1) - FIND(",", Articles_collection_modified!A1128) - 1)</f>
        <v>https://www.manufacturingtomorrow.com/news/2024/10/30/biomade-announces-269-million-invested-in-17-projects-supporting-us-bioindustrial-manufacturing-innovations-and-workforce-development/23710</v>
      </c>
      <c r="C1128" t="str">
        <f>IF(ISNUMBER(FIND(", vol",Articles_collection_modified!A1128)), MID(Articles_collection_modified!A1128, FIND(", vol", Articles_collection_modified!A1128) + 5, FIND(",", Articles_collection_modified!A1128, FIND(", vol", Articles_collection_modified!A1128) + 5) - FIND(", vol", Articles_collection_modified!A1128) - 5), MID(Articles_collection_modified!A1128, FIND(",vol", Articles_collection_modified!A1128) + 4, FIND(",", Articles_collection_modified!A1128, FIND(",vol", Articles_collection_modified!A1128) + 4) - FIND(",vol",Articles_collection_modified!A1128) - 4))</f>
        <v>5</v>
      </c>
      <c r="D1128" t="str">
        <f>IF(ISNUMBER(FIND(", 20", Articles_collection_modified!A1128)), MID(Articles_collection_modified!A1128, FIND(", 20", Articles_collection_modified!A1128) + 2, FIND(",", Articles_collection_modified!A1128, FIND(", 20", Articles_collection_modified!A1128) + 2) - FIND(", 20", Articles_collection_modified!A1128) - 2), MID(Articles_collection_modified!A1128, FIND(",20", Articles_collection_modified!A1128) + 1, FIND(",", Articles_collection_modified!A1128, FIND(",20", Articles_collection_modified!A1128) + 1) - FIND(",20", Articles_collection_modified!A1128) - 1))</f>
        <v>2024-w44</v>
      </c>
      <c r="E1128" t="str">
        <f t="shared" si="36"/>
        <v>2024</v>
      </c>
      <c r="F1128" t="str">
        <f t="shared" si="37"/>
        <v>44</v>
      </c>
      <c r="G1128" t="str" cm="1">
        <f t="array" ref="G1128">_xlfn.TEXTJOIN(", ", TRUE, IF(ISNUMBER(SEARCH(Index!$A$8:$A$22, Articles_collection_modified!A1128)), Index!$A$8:$A$22, ""))</f>
        <v>Sustainability</v>
      </c>
      <c r="H1128" t="str" cm="1">
        <f t="array" ref="H1128">IFERROR(INDEX(Index!$A$8:$A$22, MATCH(TRUE, ISNUMBER(SEARCH(Index!$A$8:$A$22, Articles_collection_modified!A1128)), 0)), "")</f>
        <v>Sustainability</v>
      </c>
      <c r="I1128" t="str" cm="1">
        <f t="array" ref="I1128">IFERROR(INDEX(Index!$A$3:$A$5, MATCH(TRUE, ISNUMBER(SEARCH(Index!$A$3:$A$5, Articles_collection_modified!A1128)), 0)), "")</f>
        <v>SEEP</v>
      </c>
      <c r="J1128" t="str" cm="1">
        <f t="array" ref="J1128">IFERROR(INDEX(Index!$A$25:$A$69, MATCH(TRUE, ISNUMBER(SEARCH(Index!$A$25:$A$69, Articles_collection_modified!A1128)), 0)), "")</f>
        <v>investment</v>
      </c>
      <c r="K1128" t="str" cm="1">
        <f t="array" ref="K1128">IFERROR(INDEX(Index!$C$3:$C$5, MATCH(TRUE, ISNUMBER(SEARCH(Index!$C$3:$C$5, Articles_collection_modified!A1128)), 0)), "")</f>
        <v>H3</v>
      </c>
      <c r="L1128" t="str" cm="1">
        <f t="array" ref="L1128">_xlfn.TEXTJOIN(", ", TRUE, IF(ISNUMBER(SEARCH(Index!$C$8:$C$58, Articles_collection_modified!A1128)), Index!$C$8:$C$58, ""))</f>
        <v>ES-2, IPr-8</v>
      </c>
      <c r="M1128" t="str" cm="1">
        <f t="array" ref="M1128">_xlfn.TEXTJOIN(", ", TRUE, IFERROR(VLOOKUP(_xlfn.TEXTSPLIT(L1128, ", "), Index!$C$8:$D$58, 2, FALSE), ""))</f>
        <v>Enhanced Emission Policy, Biotechnological Revolution</v>
      </c>
      <c r="N1128" t="str" cm="1">
        <f t="array" ref="N1128">_xlfn.TEXTJOIN(", ", TRUE, _xlfn.UNIQUE(_xlfn.FILTERXML("&lt;t&gt;&lt;s&gt;" &amp; SUBSTITUTE(_xlfn.TEXTJOIN(", ", TRUE, _xlfn.UNIQUE(_xlfn._xlws.FILTER(IFERROR(VLOOKUP(LEFT(_xlfn.TEXTSPLIT(L1128, ", "), FIND("-", _xlfn.TEXTSPLIT(L1128, ", ")) - 1), Index!$F$8:$G$13, 2, FALSE), ""), IFERROR(VLOOKUP(LEFT(_xlfn.TEXTSPLIT(L1128, ", "), FIND("-", _xlfn.TEXTSPLIT(L1128, ", ")) - 1), Index!$F$8:$G$13, 2, FALSE), "") &lt;&gt; ""))), ", ", "&lt;/s&gt;&lt;s&gt;") &amp; "&lt;/s&gt;&lt;/t&gt;", "//s[normalize-space()]")))</f>
        <v>Ecological Sustainability, Intelligent Production</v>
      </c>
      <c r="O1128" t="str" cm="1">
        <f t="array" ref="O1128">IFERROR(INDEX(Index!$C$8:$C$58, MATCH(TRUE, ISNUMBER(SEARCH(Index!$C$8:$C$58, Articles_collection_modified!A1128)), 0)), "")</f>
        <v>ES-2</v>
      </c>
      <c r="P1128" t="str">
        <f>IFERROR(VLOOKUP(LEFT(O1128, FIND("-", O1128)-1), Index!$F$8:$G$13, 2, FALSE), "Not Found")</f>
        <v>Ecological Sustainability</v>
      </c>
      <c r="Q1128" t="str">
        <f>IFERROR(VLOOKUP(O1128, Index!$C$8:$D$58, 2, FALSE), "Not Found")</f>
        <v>Enhanced Emission Policy</v>
      </c>
    </row>
    <row r="1129" spans="1:17" x14ac:dyDescent="0.3">
      <c r="A1129" t="str">
        <f>LEFT(Articles_collection_modified!A1129, FIND(",", Articles_collection_modified!A1129) - 1)</f>
        <v>PHD Inc. Launches New 7th Axis Solutions Catalog for UR Cobots - Fluid Power Journal</v>
      </c>
      <c r="B1129" t="str">
        <f>MID(Articles_collection_modified!A1129, FIND(",", Articles_collection_modified!A1129) + 1, FIND(",", Articles_collection_modified!A1129, FIND(",", Articles_collection_modified!A1129) + 1) - FIND(",", Articles_collection_modified!A1129) - 1)</f>
        <v>https://fluidpowerjournal.com/phd-inc-launches-new-7th-axis-solutions-catalog-for-ur-cobots/</v>
      </c>
      <c r="C1129" t="str">
        <f>IF(ISNUMBER(FIND(", vol",Articles_collection_modified!A1129)), MID(Articles_collection_modified!A1129, FIND(", vol", Articles_collection_modified!A1129) + 5, FIND(",", Articles_collection_modified!A1129, FIND(", vol", Articles_collection_modified!A1129) + 5) - FIND(", vol", Articles_collection_modified!A1129) - 5), MID(Articles_collection_modified!A1129, FIND(",vol", Articles_collection_modified!A1129) + 4, FIND(",", Articles_collection_modified!A1129, FIND(",vol", Articles_collection_modified!A1129) + 4) - FIND(",vol",Articles_collection_modified!A1129) - 4))</f>
        <v>5</v>
      </c>
      <c r="D1129" t="str">
        <f>IF(ISNUMBER(FIND(", 20", Articles_collection_modified!A1129)), MID(Articles_collection_modified!A1129, FIND(", 20", Articles_collection_modified!A1129) + 2, FIND(",", Articles_collection_modified!A1129, FIND(", 20", Articles_collection_modified!A1129) + 2) - FIND(", 20", Articles_collection_modified!A1129) - 2), MID(Articles_collection_modified!A1129, FIND(",20", Articles_collection_modified!A1129) + 1, FIND(",", Articles_collection_modified!A1129, FIND(",20", Articles_collection_modified!A1129) + 1) - FIND(",20", Articles_collection_modified!A1129) - 1))</f>
        <v>2024-w44</v>
      </c>
      <c r="E1129" t="str">
        <f t="shared" si="36"/>
        <v>2024</v>
      </c>
      <c r="F1129" t="str">
        <f t="shared" si="37"/>
        <v>44</v>
      </c>
      <c r="G1129" t="str" cm="1">
        <f t="array" ref="G1129">_xlfn.TEXTJOIN(", ", TRUE, IF(ISNUMBER(SEARCH(Index!$A$8:$A$22, Articles_collection_modified!A1129)), Index!$A$8:$A$22, ""))</f>
        <v>Industrial mfg, Robotics</v>
      </c>
      <c r="H1129" t="str" cm="1">
        <f t="array" ref="H1129">IFERROR(INDEX(Index!$A$8:$A$22, MATCH(TRUE, ISNUMBER(SEARCH(Index!$A$8:$A$22, Articles_collection_modified!A1129)), 0)), "")</f>
        <v>Industrial mfg</v>
      </c>
      <c r="I1129" t="str" cm="1">
        <f t="array" ref="I1129">IFERROR(INDEX(Index!$A$3:$A$5, MATCH(TRUE, ISNUMBER(SEARCH(Index!$A$3:$A$5, Articles_collection_modified!A1129)), 0)), "")</f>
        <v>product release</v>
      </c>
      <c r="J1129" t="str" cm="1">
        <f t="array" ref="J1129">IFERROR(INDEX(Index!$A$25:$A$69, MATCH(TRUE, ISNUMBER(SEARCH(Index!$A$25:$A$69, Articles_collection_modified!A1129)), 0)), "")</f>
        <v>Actuators</v>
      </c>
      <c r="K1129" t="str" cm="1">
        <f t="array" ref="K1129">IFERROR(INDEX(Index!$C$3:$C$5, MATCH(TRUE, ISNUMBER(SEARCH(Index!$C$3:$C$5, Articles_collection_modified!A1129)), 0)), "")</f>
        <v>H1</v>
      </c>
      <c r="L1129" t="str" cm="1">
        <f t="array" ref="L1129">_xlfn.TEXTJOIN(", ", TRUE, IF(ISNUMBER(SEARCH(Index!$C$8:$C$58, Articles_collection_modified!A1129)), Index!$C$8:$C$58, ""))</f>
        <v>IPr-2</v>
      </c>
      <c r="M1129" t="str" cm="1">
        <f t="array" ref="M1129">_xlfn.TEXTJOIN(", ", TRUE, IFERROR(VLOOKUP(_xlfn.TEXTSPLIT(L1129, ", "), Index!$C$8:$D$58, 2, FALSE), ""))</f>
        <v>Advanced Robotics</v>
      </c>
      <c r="N1129" t="str" cm="1">
        <f t="array" ref="N1129">_xlfn.TEXTJOIN(", ", TRUE, _xlfn.UNIQUE(_xlfn.FILTERXML("&lt;t&gt;&lt;s&gt;" &amp; SUBSTITUTE(_xlfn.TEXTJOIN(", ", TRUE, _xlfn.UNIQUE(_xlfn._xlws.FILTER(IFERROR(VLOOKUP(LEFT(_xlfn.TEXTSPLIT(L1129, ", "), FIND("-", _xlfn.TEXTSPLIT(L1129, ", ")) - 1), Index!$F$8:$G$13, 2, FALSE), ""), IFERROR(VLOOKUP(LEFT(_xlfn.TEXTSPLIT(L1129, ", "), FIND("-", _xlfn.TEXTSPLIT(L1129, ", ")) - 1), Index!$F$8:$G$13, 2, FALSE), "") &lt;&gt; ""))), ", ", "&lt;/s&gt;&lt;s&gt;") &amp; "&lt;/s&gt;&lt;/t&gt;", "//s[normalize-space()]")))</f>
        <v>Intelligent Production</v>
      </c>
      <c r="O1129" t="str" cm="1">
        <f t="array" ref="O1129">IFERROR(INDEX(Index!$C$8:$C$58, MATCH(TRUE, ISNUMBER(SEARCH(Index!$C$8:$C$58, Articles_collection_modified!A1129)), 0)), "")</f>
        <v>IPr-2</v>
      </c>
      <c r="P1129" t="str">
        <f>IFERROR(VLOOKUP(LEFT(O1129, FIND("-", O1129)-1), Index!$F$8:$G$13, 2, FALSE), "Not Found")</f>
        <v>Intelligent Production</v>
      </c>
      <c r="Q1129" t="str">
        <f>IFERROR(VLOOKUP(O1129, Index!$C$8:$D$58, 2, FALSE), "Not Found")</f>
        <v>Advanced Robotics</v>
      </c>
    </row>
    <row r="1130" spans="1:17" x14ac:dyDescent="0.3">
      <c r="A1130" t="str">
        <f>LEFT(Articles_collection_modified!A1130, FIND(",", Articles_collection_modified!A1130) - 1)</f>
        <v>Danfoss Power Solutions expands D1P open-circuit high-power pump portfolio</v>
      </c>
      <c r="B1130" t="str">
        <f>MID(Articles_collection_modified!A1130, FIND(",", Articles_collection_modified!A1130) + 1, FIND(",", Articles_collection_modified!A1130, FIND(",", Articles_collection_modified!A1130) + 1) - FIND(",", Articles_collection_modified!A1130) - 1)</f>
        <v>https://www.mobilehydraulictips.com/danfoss-power-solutions-expands-d1p-open-circuit-high-power-pump-portfolio/</v>
      </c>
      <c r="C1130" t="str">
        <f>IF(ISNUMBER(FIND(", vol",Articles_collection_modified!A1130)), MID(Articles_collection_modified!A1130, FIND(", vol", Articles_collection_modified!A1130) + 5, FIND(",", Articles_collection_modified!A1130, FIND(", vol", Articles_collection_modified!A1130) + 5) - FIND(", vol", Articles_collection_modified!A1130) - 5), MID(Articles_collection_modified!A1130, FIND(",vol", Articles_collection_modified!A1130) + 4, FIND(",", Articles_collection_modified!A1130, FIND(",vol", Articles_collection_modified!A1130) + 4) - FIND(",vol",Articles_collection_modified!A1130) - 4))</f>
        <v>5</v>
      </c>
      <c r="D1130" t="str">
        <f>IF(ISNUMBER(FIND(", 20", Articles_collection_modified!A1130)), MID(Articles_collection_modified!A1130, FIND(", 20", Articles_collection_modified!A1130) + 2, FIND(",", Articles_collection_modified!A1130, FIND(", 20", Articles_collection_modified!A1130) + 2) - FIND(", 20", Articles_collection_modified!A1130) - 2), MID(Articles_collection_modified!A1130, FIND(",20", Articles_collection_modified!A1130) + 1, FIND(",", Articles_collection_modified!A1130, FIND(",20", Articles_collection_modified!A1130) + 1) - FIND(",20", Articles_collection_modified!A1130) - 1))</f>
        <v>2024-w44</v>
      </c>
      <c r="E1130" t="str">
        <f t="shared" si="36"/>
        <v>2024</v>
      </c>
      <c r="F1130" t="str">
        <f t="shared" si="37"/>
        <v>44</v>
      </c>
      <c r="G1130" t="str" cm="1">
        <f t="array" ref="G1130">_xlfn.TEXTJOIN(", ", TRUE, IF(ISNUMBER(SEARCH(Index!$A$8:$A$22, Articles_collection_modified!A1130)), Index!$A$8:$A$22, ""))</f>
        <v>Hydraulics, Mobile</v>
      </c>
      <c r="H1130" t="str" cm="1">
        <f t="array" ref="H1130">IFERROR(INDEX(Index!$A$8:$A$22, MATCH(TRUE, ISNUMBER(SEARCH(Index!$A$8:$A$22, Articles_collection_modified!A1130)), 0)), "")</f>
        <v>Hydraulics</v>
      </c>
      <c r="I1130" t="str" cm="1">
        <f t="array" ref="I1130">IFERROR(INDEX(Index!$A$3:$A$5, MATCH(TRUE, ISNUMBER(SEARCH(Index!$A$3:$A$5, Articles_collection_modified!A1130)), 0)), "")</f>
        <v>product release</v>
      </c>
      <c r="J1130" t="str" cm="1">
        <f t="array" ref="J1130">IFERROR(INDEX(Index!$A$25:$A$69, MATCH(TRUE, ISNUMBER(SEARCH(Index!$A$25:$A$69, Articles_collection_modified!A1130)), 0)), "")</f>
        <v>Pump</v>
      </c>
      <c r="K1130" t="str" cm="1">
        <f t="array" ref="K1130">IFERROR(INDEX(Index!$C$3:$C$5, MATCH(TRUE, ISNUMBER(SEARCH(Index!$C$3:$C$5, Articles_collection_modified!A1130)), 0)), "")</f>
        <v>H1</v>
      </c>
      <c r="L1130" t="str" cm="1">
        <f t="array" ref="L1130">_xlfn.TEXTJOIN(", ", TRUE, IF(ISNUMBER(SEARCH(Index!$C$8:$C$58, Articles_collection_modified!A1130)), Index!$C$8:$C$58, ""))</f>
        <v/>
      </c>
      <c r="M1130" t="str" cm="1">
        <f t="array" ref="M1130">_xlfn.TEXTJOIN(", ", TRUE, IFERROR(VLOOKUP(_xlfn.TEXTSPLIT(L1130, ", "), Index!$C$8:$D$58, 2, FALSE), ""))</f>
        <v/>
      </c>
      <c r="N1130" t="e" cm="1" vm="1">
        <f t="array" ref="N1130">_xlfn.TEXTJOIN(", ", TRUE, _xlfn.UNIQUE(_xlfn.FILTERXML("&lt;t&gt;&lt;s&gt;" &amp; SUBSTITUTE(_xlfn.TEXTJOIN(", ", TRUE, _xlfn.UNIQUE(_xlfn._xlws.FILTER(IFERROR(VLOOKUP(LEFT(_xlfn.TEXTSPLIT(L1130, ", "), FIND("-", _xlfn.TEXTSPLIT(L1130, ", ")) - 1), Index!$F$8:$G$13, 2, FALSE), ""), IFERROR(VLOOKUP(LEFT(_xlfn.TEXTSPLIT(L1130, ", "), FIND("-", _xlfn.TEXTSPLIT(L1130, ", ")) - 1), Index!$F$8:$G$13, 2, FALSE), "") &lt;&gt; ""))), ", ", "&lt;/s&gt;&lt;s&gt;") &amp; "&lt;/s&gt;&lt;/t&gt;", "//s[normalize-space()]")))</f>
        <v>#VALUE!</v>
      </c>
      <c r="O1130" t="str" cm="1">
        <f t="array" ref="O1130">IFERROR(INDEX(Index!$C$8:$C$58, MATCH(TRUE, ISNUMBER(SEARCH(Index!$C$8:$C$58, Articles_collection_modified!A1130)), 0)), "")</f>
        <v/>
      </c>
      <c r="P1130" t="str">
        <f>IFERROR(VLOOKUP(LEFT(O1130, FIND("-", O1130)-1), Index!$F$8:$G$13, 2, FALSE), "Not Found")</f>
        <v>Not Found</v>
      </c>
      <c r="Q1130" t="str">
        <f>IFERROR(VLOOKUP(O1130, Index!$C$8:$D$58, 2, FALSE), "Not Found")</f>
        <v>Not Found</v>
      </c>
    </row>
    <row r="1131" spans="1:17" x14ac:dyDescent="0.3">
      <c r="A1131" t="str">
        <f>LEFT(Articles_collection_modified!A1131, FIND(",", Articles_collection_modified!A1131) - 1)</f>
        <v>Drucksensoren zur schnellen Inbetriebnahme</v>
      </c>
      <c r="B1131" t="str">
        <f>MID(Articles_collection_modified!A1131, FIND(",", Articles_collection_modified!A1131) + 1, FIND(",", Articles_collection_modified!A1131, FIND(",", Articles_collection_modified!A1131) + 1) - FIND(",", Articles_collection_modified!A1131) - 1)</f>
        <v>https://www.oup-fluidtechnik.de/drucksensoren-zur-schnellen-inbetriebnahme/</v>
      </c>
      <c r="C1131" t="str">
        <f>IF(ISNUMBER(FIND(", vol",Articles_collection_modified!A1131)), MID(Articles_collection_modified!A1131, FIND(", vol", Articles_collection_modified!A1131) + 5, FIND(",", Articles_collection_modified!A1131, FIND(", vol", Articles_collection_modified!A1131) + 5) - FIND(", vol", Articles_collection_modified!A1131) - 5), MID(Articles_collection_modified!A1131, FIND(",vol", Articles_collection_modified!A1131) + 4, FIND(",", Articles_collection_modified!A1131, FIND(",vol", Articles_collection_modified!A1131) + 4) - FIND(",vol",Articles_collection_modified!A1131) - 4))</f>
        <v>5</v>
      </c>
      <c r="D1131" t="str">
        <f>IF(ISNUMBER(FIND(", 20", Articles_collection_modified!A1131)), MID(Articles_collection_modified!A1131, FIND(", 20", Articles_collection_modified!A1131) + 2, FIND(",", Articles_collection_modified!A1131, FIND(", 20", Articles_collection_modified!A1131) + 2) - FIND(", 20", Articles_collection_modified!A1131) - 2), MID(Articles_collection_modified!A1131, FIND(",20", Articles_collection_modified!A1131) + 1, FIND(",", Articles_collection_modified!A1131, FIND(",20", Articles_collection_modified!A1131) + 1) - FIND(",20", Articles_collection_modified!A1131) - 1))</f>
        <v>2024-w44</v>
      </c>
      <c r="E1131" t="str">
        <f t="shared" si="36"/>
        <v>2024</v>
      </c>
      <c r="F1131" t="str">
        <f t="shared" si="37"/>
        <v>44</v>
      </c>
      <c r="G1131" t="str" cm="1">
        <f t="array" ref="G1131">_xlfn.TEXTJOIN(", ", TRUE, IF(ISNUMBER(SEARCH(Index!$A$8:$A$22, Articles_collection_modified!A1131)), Index!$A$8:$A$22, ""))</f>
        <v>Hydraulics, Sensors</v>
      </c>
      <c r="H1131" t="str" cm="1">
        <f t="array" ref="H1131">IFERROR(INDEX(Index!$A$8:$A$22, MATCH(TRUE, ISNUMBER(SEARCH(Index!$A$8:$A$22, Articles_collection_modified!A1131)), 0)), "")</f>
        <v>Hydraulics</v>
      </c>
      <c r="I1131" t="str" cm="1">
        <f t="array" ref="I1131">IFERROR(INDEX(Index!$A$3:$A$5, MATCH(TRUE, ISNUMBER(SEARCH(Index!$A$3:$A$5, Articles_collection_modified!A1131)), 0)), "")</f>
        <v>product release</v>
      </c>
      <c r="J1131" t="str" cm="1">
        <f t="array" ref="J1131">IFERROR(INDEX(Index!$A$25:$A$69, MATCH(TRUE, ISNUMBER(SEARCH(Index!$A$25:$A$69, Articles_collection_modified!A1131)), 0)), "")</f>
        <v>Pressure</v>
      </c>
      <c r="K1131" t="str" cm="1">
        <f t="array" ref="K1131">IFERROR(INDEX(Index!$C$3:$C$5, MATCH(TRUE, ISNUMBER(SEARCH(Index!$C$3:$C$5, Articles_collection_modified!A1131)), 0)), "")</f>
        <v>H1</v>
      </c>
      <c r="L1131" t="str" cm="1">
        <f t="array" ref="L1131">_xlfn.TEXTJOIN(", ", TRUE, IF(ISNUMBER(SEARCH(Index!$C$8:$C$58, Articles_collection_modified!A1131)), Index!$C$8:$C$58, ""))</f>
        <v/>
      </c>
      <c r="M1131" t="str" cm="1">
        <f t="array" ref="M1131">_xlfn.TEXTJOIN(", ", TRUE, IFERROR(VLOOKUP(_xlfn.TEXTSPLIT(L1131, ", "), Index!$C$8:$D$58, 2, FALSE), ""))</f>
        <v/>
      </c>
      <c r="N1131" t="e" cm="1" vm="1">
        <f t="array" ref="N1131">_xlfn.TEXTJOIN(", ", TRUE, _xlfn.UNIQUE(_xlfn.FILTERXML("&lt;t&gt;&lt;s&gt;" &amp; SUBSTITUTE(_xlfn.TEXTJOIN(", ", TRUE, _xlfn.UNIQUE(_xlfn._xlws.FILTER(IFERROR(VLOOKUP(LEFT(_xlfn.TEXTSPLIT(L1131, ", "), FIND("-", _xlfn.TEXTSPLIT(L1131, ", ")) - 1), Index!$F$8:$G$13, 2, FALSE), ""), IFERROR(VLOOKUP(LEFT(_xlfn.TEXTSPLIT(L1131, ", "), FIND("-", _xlfn.TEXTSPLIT(L1131, ", ")) - 1), Index!$F$8:$G$13, 2, FALSE), "") &lt;&gt; ""))), ", ", "&lt;/s&gt;&lt;s&gt;") &amp; "&lt;/s&gt;&lt;/t&gt;", "//s[normalize-space()]")))</f>
        <v>#VALUE!</v>
      </c>
      <c r="O1131" t="str" cm="1">
        <f t="array" ref="O1131">IFERROR(INDEX(Index!$C$8:$C$58, MATCH(TRUE, ISNUMBER(SEARCH(Index!$C$8:$C$58, Articles_collection_modified!A1131)), 0)), "")</f>
        <v/>
      </c>
      <c r="P1131" t="str">
        <f>IFERROR(VLOOKUP(LEFT(O1131, FIND("-", O1131)-1), Index!$F$8:$G$13, 2, FALSE), "Not Found")</f>
        <v>Not Found</v>
      </c>
      <c r="Q1131" t="str">
        <f>IFERROR(VLOOKUP(O1131, Index!$C$8:$D$58, 2, FALSE), "Not Found")</f>
        <v>Not Found</v>
      </c>
    </row>
    <row r="1132" spans="1:17" x14ac:dyDescent="0.3">
      <c r="A1132" t="str">
        <f>LEFT(Articles_collection_modified!A1132, FIND(",", Articles_collection_modified!A1132) - 1)</f>
        <v>Sensortechnik fÃ¼r Wasserstoffanwendungen</v>
      </c>
      <c r="B1132" t="str">
        <f>MID(Articles_collection_modified!A1132, FIND(",", Articles_collection_modified!A1132) + 1, FIND(",", Articles_collection_modified!A1132, FIND(",", Articles_collection_modified!A1132) + 1) - FIND(",", Articles_collection_modified!A1132) - 1)</f>
        <v>https://www.oup-fluidtechnik.de/sensortechnik-fuer-wasserstoffanwendungen/</v>
      </c>
      <c r="C1132" t="str">
        <f>IF(ISNUMBER(FIND(", vol",Articles_collection_modified!A1132)), MID(Articles_collection_modified!A1132, FIND(", vol", Articles_collection_modified!A1132) + 5, FIND(",", Articles_collection_modified!A1132, FIND(", vol", Articles_collection_modified!A1132) + 5) - FIND(", vol", Articles_collection_modified!A1132) - 5), MID(Articles_collection_modified!A1132, FIND(",vol", Articles_collection_modified!A1132) + 4, FIND(",", Articles_collection_modified!A1132, FIND(",vol", Articles_collection_modified!A1132) + 4) - FIND(",vol",Articles_collection_modified!A1132) - 4))</f>
        <v>5</v>
      </c>
      <c r="D1132" t="str">
        <f>IF(ISNUMBER(FIND(", 20", Articles_collection_modified!A1132)), MID(Articles_collection_modified!A1132, FIND(", 20", Articles_collection_modified!A1132) + 2, FIND(",", Articles_collection_modified!A1132, FIND(", 20", Articles_collection_modified!A1132) + 2) - FIND(", 20", Articles_collection_modified!A1132) - 2), MID(Articles_collection_modified!A1132, FIND(",20", Articles_collection_modified!A1132) + 1, FIND(",", Articles_collection_modified!A1132, FIND(",20", Articles_collection_modified!A1132) + 1) - FIND(",20", Articles_collection_modified!A1132) - 1))</f>
        <v>2024-w44</v>
      </c>
      <c r="E1132" t="str">
        <f t="shared" si="36"/>
        <v>2024</v>
      </c>
      <c r="F1132" t="str">
        <f t="shared" si="37"/>
        <v>44</v>
      </c>
      <c r="G1132" t="str" cm="1">
        <f t="array" ref="G1132">_xlfn.TEXTJOIN(", ", TRUE, IF(ISNUMBER(SEARCH(Index!$A$8:$A$22, Articles_collection_modified!A1132)), Index!$A$8:$A$22, ""))</f>
        <v>Sensors</v>
      </c>
      <c r="H1132" t="str" cm="1">
        <f t="array" ref="H1132">IFERROR(INDEX(Index!$A$8:$A$22, MATCH(TRUE, ISNUMBER(SEARCH(Index!$A$8:$A$22, Articles_collection_modified!A1132)), 0)), "")</f>
        <v>Sensors</v>
      </c>
      <c r="I1132" t="str" cm="1">
        <f t="array" ref="I1132">IFERROR(INDEX(Index!$A$3:$A$5, MATCH(TRUE, ISNUMBER(SEARCH(Index!$A$3:$A$5, Articles_collection_modified!A1132)), 0)), "")</f>
        <v>product release</v>
      </c>
      <c r="J1132" t="str" cm="1">
        <f t="array" ref="J1132">IFERROR(INDEX(Index!$A$25:$A$69, MATCH(TRUE, ISNUMBER(SEARCH(Index!$A$25:$A$69, Articles_collection_modified!A1132)), 0)), "")</f>
        <v>Pressure</v>
      </c>
      <c r="K1132" t="str" cm="1">
        <f t="array" ref="K1132">IFERROR(INDEX(Index!$C$3:$C$5, MATCH(TRUE, ISNUMBER(SEARCH(Index!$C$3:$C$5, Articles_collection_modified!A1132)), 0)), "")</f>
        <v>H1</v>
      </c>
      <c r="L1132" t="str" cm="1">
        <f t="array" ref="L1132">_xlfn.TEXTJOIN(", ", TRUE, IF(ISNUMBER(SEARCH(Index!$C$8:$C$58, Articles_collection_modified!A1132)), Index!$C$8:$C$58, ""))</f>
        <v>ES-2</v>
      </c>
      <c r="M1132" t="str" cm="1">
        <f t="array" ref="M1132">_xlfn.TEXTJOIN(", ", TRUE, IFERROR(VLOOKUP(_xlfn.TEXTSPLIT(L1132, ", "), Index!$C$8:$D$58, 2, FALSE), ""))</f>
        <v>Enhanced Emission Policy</v>
      </c>
      <c r="N1132" t="str" cm="1">
        <f t="array" ref="N1132">_xlfn.TEXTJOIN(", ", TRUE, _xlfn.UNIQUE(_xlfn.FILTERXML("&lt;t&gt;&lt;s&gt;" &amp; SUBSTITUTE(_xlfn.TEXTJOIN(", ", TRUE, _xlfn.UNIQUE(_xlfn._xlws.FILTER(IFERROR(VLOOKUP(LEFT(_xlfn.TEXTSPLIT(L1132, ", "), FIND("-", _xlfn.TEXTSPLIT(L1132, ", ")) - 1), Index!$F$8:$G$13, 2, FALSE), ""), IFERROR(VLOOKUP(LEFT(_xlfn.TEXTSPLIT(L1132, ", "), FIND("-", _xlfn.TEXTSPLIT(L1132, ", ")) - 1), Index!$F$8:$G$13, 2, FALSE), "") &lt;&gt; ""))), ", ", "&lt;/s&gt;&lt;s&gt;") &amp; "&lt;/s&gt;&lt;/t&gt;", "//s[normalize-space()]")))</f>
        <v>Ecological Sustainability</v>
      </c>
      <c r="O1132" t="str" cm="1">
        <f t="array" ref="O1132">IFERROR(INDEX(Index!$C$8:$C$58, MATCH(TRUE, ISNUMBER(SEARCH(Index!$C$8:$C$58, Articles_collection_modified!A1132)), 0)), "")</f>
        <v>ES-2</v>
      </c>
      <c r="P1132" t="str">
        <f>IFERROR(VLOOKUP(LEFT(O1132, FIND("-", O1132)-1), Index!$F$8:$G$13, 2, FALSE), "Not Found")</f>
        <v>Ecological Sustainability</v>
      </c>
      <c r="Q1132" t="str">
        <f>IFERROR(VLOOKUP(O1132, Index!$C$8:$D$58, 2, FALSE), "Not Found")</f>
        <v>Enhanced Emission Policy</v>
      </c>
    </row>
    <row r="1133" spans="1:17" x14ac:dyDescent="0.3">
      <c r="A1133" t="str">
        <f>LEFT(Articles_collection_modified!A1133, FIND(",", Articles_collection_modified!A1133) - 1)</f>
        <v>Epiroc underground drill rigs mine trucks and loaders now compatible with HVO100 - International Mining</v>
      </c>
      <c r="B1133" t="str">
        <f>MID(Articles_collection_modified!A1133, FIND(",", Articles_collection_modified!A1133) + 1, FIND(",", Articles_collection_modified!A1133, FIND(",", Articles_collection_modified!A1133) + 1) - FIND(",", Articles_collection_modified!A1133) - 1)</f>
        <v>https://im-mining.com/2024/10/31/epiroc-underground-drill-rigs-mine-trucks-and-loaders-now-compatible-with-hvo100/</v>
      </c>
      <c r="C1133" t="str">
        <f>IF(ISNUMBER(FIND(", vol",Articles_collection_modified!A1133)), MID(Articles_collection_modified!A1133, FIND(", vol", Articles_collection_modified!A1133) + 5, FIND(",", Articles_collection_modified!A1133, FIND(", vol", Articles_collection_modified!A1133) + 5) - FIND(", vol", Articles_collection_modified!A1133) - 5), MID(Articles_collection_modified!A1133, FIND(",vol", Articles_collection_modified!A1133) + 4, FIND(",", Articles_collection_modified!A1133, FIND(",vol", Articles_collection_modified!A1133) + 4) - FIND(",vol",Articles_collection_modified!A1133) - 4))</f>
        <v>5</v>
      </c>
      <c r="D1133" t="str">
        <f>IF(ISNUMBER(FIND(", 20", Articles_collection_modified!A1133)), MID(Articles_collection_modified!A1133, FIND(", 20", Articles_collection_modified!A1133) + 2, FIND(",", Articles_collection_modified!A1133, FIND(", 20", Articles_collection_modified!A1133) + 2) - FIND(", 20", Articles_collection_modified!A1133) - 2), MID(Articles_collection_modified!A1133, FIND(",20", Articles_collection_modified!A1133) + 1, FIND(",", Articles_collection_modified!A1133, FIND(",20", Articles_collection_modified!A1133) + 1) - FIND(",20", Articles_collection_modified!A1133) - 1))</f>
        <v>2024-w44</v>
      </c>
      <c r="E1133" t="str">
        <f t="shared" si="36"/>
        <v>2024</v>
      </c>
      <c r="F1133" t="str">
        <f t="shared" si="37"/>
        <v>44</v>
      </c>
      <c r="G1133" t="str" cm="1">
        <f t="array" ref="G1133">_xlfn.TEXTJOIN(", ", TRUE, IF(ISNUMBER(SEARCH(Index!$A$8:$A$22, Articles_collection_modified!A1133)), Index!$A$8:$A$22, ""))</f>
        <v>Mobile</v>
      </c>
      <c r="H1133" t="str" cm="1">
        <f t="array" ref="H1133">IFERROR(INDEX(Index!$A$8:$A$22, MATCH(TRUE, ISNUMBER(SEARCH(Index!$A$8:$A$22, Articles_collection_modified!A1133)), 0)), "")</f>
        <v>Mobile</v>
      </c>
      <c r="I1133" t="str" cm="1">
        <f t="array" ref="I1133">IFERROR(INDEX(Index!$A$3:$A$5, MATCH(TRUE, ISNUMBER(SEARCH(Index!$A$3:$A$5, Articles_collection_modified!A1133)), 0)), "")</f>
        <v>SEEP</v>
      </c>
      <c r="J1133" t="str" cm="1">
        <f t="array" ref="J1133">IFERROR(INDEX(Index!$A$25:$A$69, MATCH(TRUE, ISNUMBER(SEARCH(Index!$A$25:$A$69, Articles_collection_modified!A1133)), 0)), "")</f>
        <v>market development</v>
      </c>
      <c r="K1133" t="str" cm="1">
        <f t="array" ref="K1133">IFERROR(INDEX(Index!$C$3:$C$5, MATCH(TRUE, ISNUMBER(SEARCH(Index!$C$3:$C$5, Articles_collection_modified!A1133)), 0)), "")</f>
        <v>H1</v>
      </c>
      <c r="L1133" t="str" cm="1">
        <f t="array" ref="L1133">_xlfn.TEXTJOIN(", ", TRUE, IF(ISNUMBER(SEARCH(Index!$C$8:$C$58, Articles_collection_modified!A1133)), Index!$C$8:$C$58, ""))</f>
        <v>ES-2</v>
      </c>
      <c r="M1133" t="str" cm="1">
        <f t="array" ref="M1133">_xlfn.TEXTJOIN(", ", TRUE, IFERROR(VLOOKUP(_xlfn.TEXTSPLIT(L1133, ", "), Index!$C$8:$D$58, 2, FALSE), ""))</f>
        <v>Enhanced Emission Policy</v>
      </c>
      <c r="N1133" t="str" cm="1">
        <f t="array" ref="N1133">_xlfn.TEXTJOIN(", ", TRUE, _xlfn.UNIQUE(_xlfn.FILTERXML("&lt;t&gt;&lt;s&gt;" &amp; SUBSTITUTE(_xlfn.TEXTJOIN(", ", TRUE, _xlfn.UNIQUE(_xlfn._xlws.FILTER(IFERROR(VLOOKUP(LEFT(_xlfn.TEXTSPLIT(L1133, ", "), FIND("-", _xlfn.TEXTSPLIT(L1133, ", ")) - 1), Index!$F$8:$G$13, 2, FALSE), ""), IFERROR(VLOOKUP(LEFT(_xlfn.TEXTSPLIT(L1133, ", "), FIND("-", _xlfn.TEXTSPLIT(L1133, ", ")) - 1), Index!$F$8:$G$13, 2, FALSE), "") &lt;&gt; ""))), ", ", "&lt;/s&gt;&lt;s&gt;") &amp; "&lt;/s&gt;&lt;/t&gt;", "//s[normalize-space()]")))</f>
        <v>Ecological Sustainability</v>
      </c>
      <c r="O1133" t="str" cm="1">
        <f t="array" ref="O1133">IFERROR(INDEX(Index!$C$8:$C$58, MATCH(TRUE, ISNUMBER(SEARCH(Index!$C$8:$C$58, Articles_collection_modified!A1133)), 0)), "")</f>
        <v>ES-2</v>
      </c>
      <c r="P1133" t="str">
        <f>IFERROR(VLOOKUP(LEFT(O1133, FIND("-", O1133)-1), Index!$F$8:$G$13, 2, FALSE), "Not Found")</f>
        <v>Ecological Sustainability</v>
      </c>
      <c r="Q1133" t="str">
        <f>IFERROR(VLOOKUP(O1133, Index!$C$8:$D$58, 2, FALSE), "Not Found")</f>
        <v>Enhanced Emission Policy</v>
      </c>
    </row>
    <row r="1134" spans="1:17" x14ac:dyDescent="0.3">
      <c r="A1134" t="str">
        <f>LEFT(Articles_collection_modified!A1134, FIND(",", Articles_collection_modified!A1134) - 1)</f>
        <v>ABB and BHP strengthen productivity safety and sustainability ties - International Mining</v>
      </c>
      <c r="B1134" t="str">
        <f>MID(Articles_collection_modified!A1134, FIND(",", Articles_collection_modified!A1134) + 1, FIND(",", Articles_collection_modified!A1134, FIND(",", Articles_collection_modified!A1134) + 1) - FIND(",", Articles_collection_modified!A1134) - 1)</f>
        <v>https://im-mining.com/2024/10/31/abb-and-bhp-strengthen-productivity-safety-and-sustainability-ties/</v>
      </c>
      <c r="C1134" t="str">
        <f>IF(ISNUMBER(FIND(", vol",Articles_collection_modified!A1134)), MID(Articles_collection_modified!A1134, FIND(", vol", Articles_collection_modified!A1134) + 5, FIND(",", Articles_collection_modified!A1134, FIND(", vol", Articles_collection_modified!A1134) + 5) - FIND(", vol", Articles_collection_modified!A1134) - 5), MID(Articles_collection_modified!A1134, FIND(",vol", Articles_collection_modified!A1134) + 4, FIND(",", Articles_collection_modified!A1134, FIND(",vol", Articles_collection_modified!A1134) + 4) - FIND(",vol",Articles_collection_modified!A1134) - 4))</f>
        <v>5</v>
      </c>
      <c r="D1134" t="str">
        <f>IF(ISNUMBER(FIND(", 20", Articles_collection_modified!A1134)), MID(Articles_collection_modified!A1134, FIND(", 20", Articles_collection_modified!A1134) + 2, FIND(",", Articles_collection_modified!A1134, FIND(", 20", Articles_collection_modified!A1134) + 2) - FIND(", 20", Articles_collection_modified!A1134) - 2), MID(Articles_collection_modified!A1134, FIND(",20", Articles_collection_modified!A1134) + 1, FIND(",", Articles_collection_modified!A1134, FIND(",20", Articles_collection_modified!A1134) + 1) - FIND(",20", Articles_collection_modified!A1134) - 1))</f>
        <v>2024-w44</v>
      </c>
      <c r="E1134" t="str">
        <f t="shared" si="36"/>
        <v>2024</v>
      </c>
      <c r="F1134" t="str">
        <f t="shared" si="37"/>
        <v>44</v>
      </c>
      <c r="G1134" t="str" cm="1">
        <f t="array" ref="G1134">_xlfn.TEXTJOIN(", ", TRUE, IF(ISNUMBER(SEARCH(Index!$A$8:$A$22, Articles_collection_modified!A1134)), Index!$A$8:$A$22, ""))</f>
        <v>Robotics, Sustainability</v>
      </c>
      <c r="H1134" t="str" cm="1">
        <f t="array" ref="H1134">IFERROR(INDEX(Index!$A$8:$A$22, MATCH(TRUE, ISNUMBER(SEARCH(Index!$A$8:$A$22, Articles_collection_modified!A1134)), 0)), "")</f>
        <v>Robotics</v>
      </c>
      <c r="I1134" t="str" cm="1">
        <f t="array" ref="I1134">IFERROR(INDEX(Index!$A$3:$A$5, MATCH(TRUE, ISNUMBER(SEARCH(Index!$A$3:$A$5, Articles_collection_modified!A1134)), 0)), "")</f>
        <v>SEEP</v>
      </c>
      <c r="J1134" t="str" cm="1">
        <f t="array" ref="J1134">IFERROR(INDEX(Index!$A$25:$A$69, MATCH(TRUE, ISNUMBER(SEARCH(Index!$A$25:$A$69, Articles_collection_modified!A1134)), 0)), "")</f>
        <v>partnership</v>
      </c>
      <c r="K1134" t="str" cm="1">
        <f t="array" ref="K1134">IFERROR(INDEX(Index!$C$3:$C$5, MATCH(TRUE, ISNUMBER(SEARCH(Index!$C$3:$C$5, Articles_collection_modified!A1134)), 0)), "")</f>
        <v>H2</v>
      </c>
      <c r="L1134" t="str" cm="1">
        <f t="array" ref="L1134">_xlfn.TEXTJOIN(", ", TRUE, IF(ISNUMBER(SEARCH(Index!$C$8:$C$58, Articles_collection_modified!A1134)), Index!$C$8:$C$58, ""))</f>
        <v>ES-2, HA-8, AO-2</v>
      </c>
      <c r="M1134" t="str" cm="1">
        <f t="array" ref="M1134">_xlfn.TEXTJOIN(", ", TRUE, IFERROR(VLOOKUP(_xlfn.TEXTSPLIT(L1134, ", "), Index!$C$8:$D$58, 2, FALSE), ""))</f>
        <v>Enhanced Emission Policy, Sustainable Mining, Future Collaboration</v>
      </c>
      <c r="N1134" t="str" cm="1">
        <f t="array" ref="N1134">_xlfn.TEXTJOIN(", ", TRUE, _xlfn.UNIQUE(_xlfn.FILTERXML("&lt;t&gt;&lt;s&gt;" &amp; SUBSTITUTE(_xlfn.TEXTJOIN(", ", TRUE, _xlfn.UNIQUE(_xlfn._xlws.FILTER(IFERROR(VLOOKUP(LEFT(_xlfn.TEXTSPLIT(L1134, ", "), FIND("-", _xlfn.TEXTSPLIT(L1134, ", ")) - 1), Index!$F$8:$G$13, 2, FALSE), ""), IFERROR(VLOOKUP(LEFT(_xlfn.TEXTSPLIT(L1134, ", "), FIND("-", _xlfn.TEXTSPLIT(L1134, ", ")) - 1), Index!$F$8:$G$13, 2, FALSE), "") &lt;&gt; ""))), ", ", "&lt;/s&gt;&lt;s&gt;") &amp; "&lt;/s&gt;&lt;/t&gt;", "//s[normalize-space()]")))</f>
        <v>Ecological Sustainability, Hydraulic Applications Ecosystem, Adaptive Organization</v>
      </c>
      <c r="O1134" t="str" cm="1">
        <f t="array" ref="O1134">IFERROR(INDEX(Index!$C$8:$C$58, MATCH(TRUE, ISNUMBER(SEARCH(Index!$C$8:$C$58, Articles_collection_modified!A1134)), 0)), "")</f>
        <v>ES-2</v>
      </c>
      <c r="P1134" t="str">
        <f>IFERROR(VLOOKUP(LEFT(O1134, FIND("-", O1134)-1), Index!$F$8:$G$13, 2, FALSE), "Not Found")</f>
        <v>Ecological Sustainability</v>
      </c>
      <c r="Q1134" t="str">
        <f>IFERROR(VLOOKUP(O1134, Index!$C$8:$D$58, 2, FALSE), "Not Found")</f>
        <v>Enhanced Emission Policy</v>
      </c>
    </row>
    <row r="1135" spans="1:17" x14ac:dyDescent="0.3">
      <c r="A1135" t="str">
        <f>LEFT(Articles_collection_modified!A1135, FIND(",", Articles_collection_modified!A1135) - 1)</f>
        <v>SUPPLIER FEATURE: A new sensor series from Rota | Industrial Vehicle Technology International</v>
      </c>
      <c r="B1135" t="str">
        <f>MID(Articles_collection_modified!A1135, FIND(",", Articles_collection_modified!A1135) + 1, FIND(",", Articles_collection_modified!A1135, FIND(",", Articles_collection_modified!A1135) + 1) - FIND(",", Articles_collection_modified!A1135) - 1)</f>
        <v>https://www.ivtinternational.com/technology-profiles/supplier-feature-a-new-sensor-series.html</v>
      </c>
      <c r="C1135" t="str">
        <f>IF(ISNUMBER(FIND(", vol",Articles_collection_modified!A1135)), MID(Articles_collection_modified!A1135, FIND(", vol", Articles_collection_modified!A1135) + 5, FIND(",", Articles_collection_modified!A1135, FIND(", vol", Articles_collection_modified!A1135) + 5) - FIND(", vol", Articles_collection_modified!A1135) - 5), MID(Articles_collection_modified!A1135, FIND(",vol", Articles_collection_modified!A1135) + 4, FIND(",", Articles_collection_modified!A1135, FIND(",vol", Articles_collection_modified!A1135) + 4) - FIND(",vol",Articles_collection_modified!A1135) - 4))</f>
        <v>5</v>
      </c>
      <c r="D1135" t="str">
        <f>IF(ISNUMBER(FIND(", 20", Articles_collection_modified!A1135)), MID(Articles_collection_modified!A1135, FIND(", 20", Articles_collection_modified!A1135) + 2, FIND(",", Articles_collection_modified!A1135, FIND(", 20", Articles_collection_modified!A1135) + 2) - FIND(", 20", Articles_collection_modified!A1135) - 2), MID(Articles_collection_modified!A1135, FIND(",20", Articles_collection_modified!A1135) + 1, FIND(",", Articles_collection_modified!A1135, FIND(",20", Articles_collection_modified!A1135) + 1) - FIND(",20", Articles_collection_modified!A1135) - 1))</f>
        <v>2024-w44</v>
      </c>
      <c r="E1135" t="str">
        <f t="shared" si="36"/>
        <v>2024</v>
      </c>
      <c r="F1135" t="str">
        <f t="shared" si="37"/>
        <v>44</v>
      </c>
      <c r="G1135" t="str" cm="1">
        <f t="array" ref="G1135">_xlfn.TEXTJOIN(", ", TRUE, IF(ISNUMBER(SEARCH(Index!$A$8:$A$22, Articles_collection_modified!A1135)), Index!$A$8:$A$22, ""))</f>
        <v>Sensors</v>
      </c>
      <c r="H1135" t="str" cm="1">
        <f t="array" ref="H1135">IFERROR(INDEX(Index!$A$8:$A$22, MATCH(TRUE, ISNUMBER(SEARCH(Index!$A$8:$A$22, Articles_collection_modified!A1135)), 0)), "")</f>
        <v>Sensors</v>
      </c>
      <c r="I1135" t="str" cm="1">
        <f t="array" ref="I1135">IFERROR(INDEX(Index!$A$3:$A$5, MATCH(TRUE, ISNUMBER(SEARCH(Index!$A$3:$A$5, Articles_collection_modified!A1135)), 0)), "")</f>
        <v>product release</v>
      </c>
      <c r="J1135" t="str" cm="1">
        <f t="array" ref="J1135">IFERROR(INDEX(Index!$A$25:$A$69, MATCH(TRUE, ISNUMBER(SEARCH(Index!$A$25:$A$69, Articles_collection_modified!A1135)), 0)), "")</f>
        <v>Magnetic</v>
      </c>
      <c r="K1135" t="str" cm="1">
        <f t="array" ref="K1135">IFERROR(INDEX(Index!$C$3:$C$5, MATCH(TRUE, ISNUMBER(SEARCH(Index!$C$3:$C$5, Articles_collection_modified!A1135)), 0)), "")</f>
        <v>H1</v>
      </c>
      <c r="L1135" t="str" cm="1">
        <f t="array" ref="L1135">_xlfn.TEXTJOIN(", ", TRUE, IF(ISNUMBER(SEARCH(Index!$C$8:$C$58, Articles_collection_modified!A1135)), Index!$C$8:$C$58, ""))</f>
        <v/>
      </c>
      <c r="M1135" t="str" cm="1">
        <f t="array" ref="M1135">_xlfn.TEXTJOIN(", ", TRUE, IFERROR(VLOOKUP(_xlfn.TEXTSPLIT(L1135, ", "), Index!$C$8:$D$58, 2, FALSE), ""))</f>
        <v/>
      </c>
      <c r="N1135" t="e" cm="1" vm="1">
        <f t="array" ref="N1135">_xlfn.TEXTJOIN(", ", TRUE, _xlfn.UNIQUE(_xlfn.FILTERXML("&lt;t&gt;&lt;s&gt;" &amp; SUBSTITUTE(_xlfn.TEXTJOIN(", ", TRUE, _xlfn.UNIQUE(_xlfn._xlws.FILTER(IFERROR(VLOOKUP(LEFT(_xlfn.TEXTSPLIT(L1135, ", "), FIND("-", _xlfn.TEXTSPLIT(L1135, ", ")) - 1), Index!$F$8:$G$13, 2, FALSE), ""), IFERROR(VLOOKUP(LEFT(_xlfn.TEXTSPLIT(L1135, ", "), FIND("-", _xlfn.TEXTSPLIT(L1135, ", ")) - 1), Index!$F$8:$G$13, 2, FALSE), "") &lt;&gt; ""))), ", ", "&lt;/s&gt;&lt;s&gt;") &amp; "&lt;/s&gt;&lt;/t&gt;", "//s[normalize-space()]")))</f>
        <v>#VALUE!</v>
      </c>
      <c r="O1135" t="str" cm="1">
        <f t="array" ref="O1135">IFERROR(INDEX(Index!$C$8:$C$58, MATCH(TRUE, ISNUMBER(SEARCH(Index!$C$8:$C$58, Articles_collection_modified!A1135)), 0)), "")</f>
        <v/>
      </c>
      <c r="P1135" t="str">
        <f>IFERROR(VLOOKUP(LEFT(O1135, FIND("-", O1135)-1), Index!$F$8:$G$13, 2, FALSE), "Not Found")</f>
        <v>Not Found</v>
      </c>
      <c r="Q1135" t="str">
        <f>IFERROR(VLOOKUP(O1135, Index!$C$8:$D$58, 2, FALSE), "Not Found")</f>
        <v>Not Found</v>
      </c>
    </row>
    <row r="1136" spans="1:17" x14ac:dyDescent="0.3">
      <c r="A1136" t="str">
        <f>LEFT(Articles_collection_modified!A1136, FIND(",", Articles_collection_modified!A1136) - 1)</f>
        <v>Investing in the UKâ€™s injection moulding sector - The case for all-electric machines and robotic integration | RoboticsTomorrow</v>
      </c>
      <c r="B1136" t="str">
        <f>MID(Articles_collection_modified!A1136, FIND(",", Articles_collection_modified!A1136) + 1, FIND(",", Articles_collection_modified!A1136, FIND(",", Articles_collection_modified!A1136) + 1) - FIND(",", Articles_collection_modified!A1136) - 1)</f>
        <v>https://www.roboticstomorrow.com/article/2024/10/investing-in-the-uks-injection-moulding-sector-the-case-for-all-electric-machines-and-robotic-integration-/23347</v>
      </c>
      <c r="C1136" t="str">
        <f>IF(ISNUMBER(FIND(", vol",Articles_collection_modified!A1136)), MID(Articles_collection_modified!A1136, FIND(", vol", Articles_collection_modified!A1136) + 5, FIND(",", Articles_collection_modified!A1136, FIND(", vol", Articles_collection_modified!A1136) + 5) - FIND(", vol", Articles_collection_modified!A1136) - 5), MID(Articles_collection_modified!A1136, FIND(",vol", Articles_collection_modified!A1136) + 4, FIND(",", Articles_collection_modified!A1136, FIND(",vol", Articles_collection_modified!A1136) + 4) - FIND(",vol",Articles_collection_modified!A1136) - 4))</f>
        <v>5</v>
      </c>
      <c r="D1136" t="str">
        <f>IF(ISNUMBER(FIND(", 20", Articles_collection_modified!A1136)), MID(Articles_collection_modified!A1136, FIND(", 20", Articles_collection_modified!A1136) + 2, FIND(",", Articles_collection_modified!A1136, FIND(", 20", Articles_collection_modified!A1136) + 2) - FIND(", 20", Articles_collection_modified!A1136) - 2), MID(Articles_collection_modified!A1136, FIND(",20", Articles_collection_modified!A1136) + 1, FIND(",", Articles_collection_modified!A1136, FIND(",20", Articles_collection_modified!A1136) + 1) - FIND(",20", Articles_collection_modified!A1136) - 1))</f>
        <v>2024-w44</v>
      </c>
      <c r="E1136" t="str">
        <f t="shared" si="36"/>
        <v>2024</v>
      </c>
      <c r="F1136" t="str">
        <f t="shared" si="37"/>
        <v>44</v>
      </c>
      <c r="G1136" t="str" cm="1">
        <f t="array" ref="G1136">_xlfn.TEXTJOIN(", ", TRUE, IF(ISNUMBER(SEARCH(Index!$A$8:$A$22, Articles_collection_modified!A1136)), Index!$A$8:$A$22, ""))</f>
        <v>Industrial applications, Robotics</v>
      </c>
      <c r="H1136" t="str" cm="1">
        <f t="array" ref="H1136">IFERROR(INDEX(Index!$A$8:$A$22, MATCH(TRUE, ISNUMBER(SEARCH(Index!$A$8:$A$22, Articles_collection_modified!A1136)), 0)), "")</f>
        <v>Industrial applications</v>
      </c>
      <c r="I1136" t="str" cm="1">
        <f t="array" ref="I1136">IFERROR(INDEX(Index!$A$3:$A$5, MATCH(TRUE, ISNUMBER(SEARCH(Index!$A$3:$A$5, Articles_collection_modified!A1136)), 0)), "")</f>
        <v>SEEP</v>
      </c>
      <c r="J1136" t="str" cm="1">
        <f t="array" ref="J1136">IFERROR(INDEX(Index!$A$25:$A$69, MATCH(TRUE, ISNUMBER(SEARCH(Index!$A$25:$A$69, Articles_collection_modified!A1136)), 0)), "")</f>
        <v>market development</v>
      </c>
      <c r="K1136" t="str" cm="1">
        <f t="array" ref="K1136">IFERROR(INDEX(Index!$C$3:$C$5, MATCH(TRUE, ISNUMBER(SEARCH(Index!$C$3:$C$5, Articles_collection_modified!A1136)), 0)), "")</f>
        <v>H2</v>
      </c>
      <c r="L1136" t="str" cm="1">
        <f t="array" ref="L1136">_xlfn.TEXTJOIN(", ", TRUE, IF(ISNUMBER(SEARCH(Index!$C$8:$C$58, Articles_collection_modified!A1136)), Index!$C$8:$C$58, ""))</f>
        <v>ES-2, IPr-2</v>
      </c>
      <c r="M1136" t="str" cm="1">
        <f t="array" ref="M1136">_xlfn.TEXTJOIN(", ", TRUE, IFERROR(VLOOKUP(_xlfn.TEXTSPLIT(L1136, ", "), Index!$C$8:$D$58, 2, FALSE), ""))</f>
        <v>Enhanced Emission Policy, Advanced Robotics</v>
      </c>
      <c r="N1136" t="str" cm="1">
        <f t="array" ref="N1136">_xlfn.TEXTJOIN(", ", TRUE, _xlfn.UNIQUE(_xlfn.FILTERXML("&lt;t&gt;&lt;s&gt;" &amp; SUBSTITUTE(_xlfn.TEXTJOIN(", ", TRUE, _xlfn.UNIQUE(_xlfn._xlws.FILTER(IFERROR(VLOOKUP(LEFT(_xlfn.TEXTSPLIT(L1136, ", "), FIND("-", _xlfn.TEXTSPLIT(L1136, ", ")) - 1), Index!$F$8:$G$13, 2, FALSE), ""), IFERROR(VLOOKUP(LEFT(_xlfn.TEXTSPLIT(L1136, ", "), FIND("-", _xlfn.TEXTSPLIT(L1136, ", ")) - 1), Index!$F$8:$G$13, 2, FALSE), "") &lt;&gt; ""))), ", ", "&lt;/s&gt;&lt;s&gt;") &amp; "&lt;/s&gt;&lt;/t&gt;", "//s[normalize-space()]")))</f>
        <v>Ecological Sustainability, Intelligent Production</v>
      </c>
      <c r="O1136" t="str" cm="1">
        <f t="array" ref="O1136">IFERROR(INDEX(Index!$C$8:$C$58, MATCH(TRUE, ISNUMBER(SEARCH(Index!$C$8:$C$58, Articles_collection_modified!A1136)), 0)), "")</f>
        <v>ES-2</v>
      </c>
      <c r="P1136" t="str">
        <f>IFERROR(VLOOKUP(LEFT(O1136, FIND("-", O1136)-1), Index!$F$8:$G$13, 2, FALSE), "Not Found")</f>
        <v>Ecological Sustainability</v>
      </c>
      <c r="Q1136" t="str">
        <f>IFERROR(VLOOKUP(O1136, Index!$C$8:$D$58, 2, FALSE), "Not Found")</f>
        <v>Enhanced Emission Policy</v>
      </c>
    </row>
    <row r="1137" spans="1:17" x14ac:dyDescent="0.3">
      <c r="A1137" t="str">
        <f>LEFT(Articles_collection_modified!A1137, FIND(",", Articles_collection_modified!A1137) - 1)</f>
        <v>Is ETH Zurichâ€™s unique impact printing construction method a sustainable alternative to 3D printing?</v>
      </c>
      <c r="B1137" t="str">
        <f>MID(Articles_collection_modified!A1137, FIND(",", Articles_collection_modified!A1137) + 1, FIND(",", Articles_collection_modified!A1137, FIND(",", Articles_collection_modified!A1137) + 1) - FIND(",", Articles_collection_modified!A1137) - 1)</f>
        <v>https://3dprintingindustry.com/news/is-eth-zurichs-unique-impact-printing-construction-method-a-sustainable-alternative-to-3d-printing-234021/</v>
      </c>
      <c r="C1137" t="str">
        <f>IF(ISNUMBER(FIND(", vol",Articles_collection_modified!A1137)), MID(Articles_collection_modified!A1137, FIND(", vol", Articles_collection_modified!A1137) + 5, FIND(",", Articles_collection_modified!A1137, FIND(", vol", Articles_collection_modified!A1137) + 5) - FIND(", vol", Articles_collection_modified!A1137) - 5), MID(Articles_collection_modified!A1137, FIND(",vol", Articles_collection_modified!A1137) + 4, FIND(",", Articles_collection_modified!A1137, FIND(",vol", Articles_collection_modified!A1137) + 4) - FIND(",vol",Articles_collection_modified!A1137) - 4))</f>
        <v>5</v>
      </c>
      <c r="D1137" t="str">
        <f>IF(ISNUMBER(FIND(", 20", Articles_collection_modified!A1137)), MID(Articles_collection_modified!A1137, FIND(", 20", Articles_collection_modified!A1137) + 2, FIND(",", Articles_collection_modified!A1137, FIND(", 20", Articles_collection_modified!A1137) + 2) - FIND(", 20", Articles_collection_modified!A1137) - 2), MID(Articles_collection_modified!A1137, FIND(",20", Articles_collection_modified!A1137) + 1, FIND(",", Articles_collection_modified!A1137, FIND(",20", Articles_collection_modified!A1137) + 1) - FIND(",20", Articles_collection_modified!A1137) - 1))</f>
        <v>2024-w44</v>
      </c>
      <c r="E1137" t="str">
        <f t="shared" si="36"/>
        <v>2024</v>
      </c>
      <c r="F1137" t="str">
        <f t="shared" si="37"/>
        <v>44</v>
      </c>
      <c r="G1137" t="str" cm="1">
        <f t="array" ref="G1137">_xlfn.TEXTJOIN(", ", TRUE, IF(ISNUMBER(SEARCH(Index!$A$8:$A$22, Articles_collection_modified!A1137)), Index!$A$8:$A$22, ""))</f>
        <v>3dp</v>
      </c>
      <c r="H1137" t="str" cm="1">
        <f t="array" ref="H1137">IFERROR(INDEX(Index!$A$8:$A$22, MATCH(TRUE, ISNUMBER(SEARCH(Index!$A$8:$A$22, Articles_collection_modified!A1137)), 0)), "")</f>
        <v>3dp</v>
      </c>
      <c r="I1137" t="str" cm="1">
        <f t="array" ref="I1137">IFERROR(INDEX(Index!$A$3:$A$5, MATCH(TRUE, ISNUMBER(SEARCH(Index!$A$3:$A$5, Articles_collection_modified!A1137)), 0)), "")</f>
        <v>Technology</v>
      </c>
      <c r="J1137" t="str" cm="1">
        <f t="array" ref="J1137">IFERROR(INDEX(Index!$A$25:$A$69, MATCH(TRUE, ISNUMBER(SEARCH(Index!$A$25:$A$69, Articles_collection_modified!A1137)), 0)), "")</f>
        <v>Materials</v>
      </c>
      <c r="K1137" t="str" cm="1">
        <f t="array" ref="K1137">IFERROR(INDEX(Index!$C$3:$C$5, MATCH(TRUE, ISNUMBER(SEARCH(Index!$C$3:$C$5, Articles_collection_modified!A1137)), 0)), "")</f>
        <v>H3</v>
      </c>
      <c r="L1137" t="str" cm="1">
        <f t="array" ref="L1137">_xlfn.TEXTJOIN(", ", TRUE, IF(ISNUMBER(SEARCH(Index!$C$8:$C$58, Articles_collection_modified!A1137)), Index!$C$8:$C$58, ""))</f>
        <v>HA-1, IPr-7</v>
      </c>
      <c r="M1137" t="str" cm="1">
        <f t="array" ref="M1137">_xlfn.TEXTJOIN(", ", TRUE, IFERROR(VLOOKUP(_xlfn.TEXTSPLIT(L1137, ", "), Index!$C$8:$D$58, 2, FALSE), ""))</f>
        <v>Green &amp; Connected Construction site, Additive Manufacturing Technologies</v>
      </c>
      <c r="N1137" t="str" cm="1">
        <f t="array" ref="N1137">_xlfn.TEXTJOIN(", ", TRUE, _xlfn.UNIQUE(_xlfn.FILTERXML("&lt;t&gt;&lt;s&gt;" &amp; SUBSTITUTE(_xlfn.TEXTJOIN(", ", TRUE, _xlfn.UNIQUE(_xlfn._xlws.FILTER(IFERROR(VLOOKUP(LEFT(_xlfn.TEXTSPLIT(L1137, ", "), FIND("-", _xlfn.TEXTSPLIT(L1137, ", ")) - 1), Index!$F$8:$G$13, 2, FALSE), ""), IFERROR(VLOOKUP(LEFT(_xlfn.TEXTSPLIT(L1137, ", "), FIND("-", _xlfn.TEXTSPLIT(L1137, ", ")) - 1), Index!$F$8:$G$13, 2, FALSE), "") &lt;&gt; ""))), ", ", "&lt;/s&gt;&lt;s&gt;") &amp; "&lt;/s&gt;&lt;/t&gt;", "//s[normalize-space()]")))</f>
        <v>Hydraulic Applications Ecosystem, Intelligent Production</v>
      </c>
      <c r="O1137" t="str" cm="1">
        <f t="array" ref="O1137">IFERROR(INDEX(Index!$C$8:$C$58, MATCH(TRUE, ISNUMBER(SEARCH(Index!$C$8:$C$58, Articles_collection_modified!A1137)), 0)), "")</f>
        <v>HA-1</v>
      </c>
      <c r="P1137" t="str">
        <f>IFERROR(VLOOKUP(LEFT(O1137, FIND("-", O1137)-1), Index!$F$8:$G$13, 2, FALSE), "Not Found")</f>
        <v>Hydraulic Applications Ecosystem</v>
      </c>
      <c r="Q1137" t="str">
        <f>IFERROR(VLOOKUP(O1137, Index!$C$8:$D$58, 2, FALSE), "Not Found")</f>
        <v>Green &amp; Connected Construction site</v>
      </c>
    </row>
    <row r="1138" spans="1:17" x14ac:dyDescent="0.3">
      <c r="A1138" t="str">
        <f>LEFT(Articles_collection_modified!A1138, FIND(",", Articles_collection_modified!A1138) - 1)</f>
        <v>The Wave Energy Dam Is Beginning To Bust Wide Open - CleanTechnica</v>
      </c>
      <c r="B1138" t="str">
        <f>MID(Articles_collection_modified!A1138, FIND(",", Articles_collection_modified!A1138) + 1, FIND(",", Articles_collection_modified!A1138, FIND(",", Articles_collection_modified!A1138) + 1) - FIND(",", Articles_collection_modified!A1138) - 1)</f>
        <v>https://cleantechnica.com/2024/10/10/the-wave-energy-dam-is-beginning-to-bust-wide-open/amp/</v>
      </c>
      <c r="C1138" t="str">
        <f>IF(ISNUMBER(FIND(", vol",Articles_collection_modified!A1138)), MID(Articles_collection_modified!A1138, FIND(", vol", Articles_collection_modified!A1138) + 5, FIND(",", Articles_collection_modified!A1138, FIND(", vol", Articles_collection_modified!A1138) + 5) - FIND(", vol", Articles_collection_modified!A1138) - 5), MID(Articles_collection_modified!A1138, FIND(",vol", Articles_collection_modified!A1138) + 4, FIND(",", Articles_collection_modified!A1138, FIND(",vol", Articles_collection_modified!A1138) + 4) - FIND(",vol",Articles_collection_modified!A1138) - 4))</f>
        <v>4</v>
      </c>
      <c r="D1138" t="str">
        <f>IF(ISNUMBER(FIND(", 20", Articles_collection_modified!A1138)), MID(Articles_collection_modified!A1138, FIND(", 20", Articles_collection_modified!A1138) + 2, FIND(",", Articles_collection_modified!A1138, FIND(", 20", Articles_collection_modified!A1138) + 2) - FIND(", 20", Articles_collection_modified!A1138) - 2), MID(Articles_collection_modified!A1138, FIND(",20", Articles_collection_modified!A1138) + 1, FIND(",", Articles_collection_modified!A1138, FIND(",20", Articles_collection_modified!A1138) + 1) - FIND(",20", Articles_collection_modified!A1138) - 1))</f>
        <v>2024-w41</v>
      </c>
      <c r="E1138" t="str">
        <f t="shared" si="36"/>
        <v>2024</v>
      </c>
      <c r="F1138" t="str">
        <f t="shared" si="37"/>
        <v>41</v>
      </c>
      <c r="G1138" t="str" cm="1">
        <f t="array" ref="G1138">_xlfn.TEXTJOIN(", ", TRUE, IF(ISNUMBER(SEARCH(Index!$A$8:$A$22, Articles_collection_modified!A1138)), Index!$A$8:$A$22, ""))</f>
        <v>Sustainability</v>
      </c>
      <c r="H1138" t="str" cm="1">
        <f t="array" ref="H1138">IFERROR(INDEX(Index!$A$8:$A$22, MATCH(TRUE, ISNUMBER(SEARCH(Index!$A$8:$A$22, Articles_collection_modified!A1138)), 0)), "")</f>
        <v>Sustainability</v>
      </c>
      <c r="I1138" t="str" cm="1">
        <f t="array" ref="I1138">IFERROR(INDEX(Index!$A$3:$A$5, MATCH(TRUE, ISNUMBER(SEARCH(Index!$A$3:$A$5, Articles_collection_modified!A1138)), 0)), "")</f>
        <v>Technology</v>
      </c>
      <c r="J1138" t="str" cm="1">
        <f t="array" ref="J1138">IFERROR(INDEX(Index!$A$25:$A$69, MATCH(TRUE, ISNUMBER(SEARCH(Index!$A$25:$A$69, Articles_collection_modified!A1138)), 0)), "")</f>
        <v>Energy Generation</v>
      </c>
      <c r="K1138" t="str" cm="1">
        <f t="array" ref="K1138">IFERROR(INDEX(Index!$C$3:$C$5, MATCH(TRUE, ISNUMBER(SEARCH(Index!$C$3:$C$5, Articles_collection_modified!A1138)), 0)), "")</f>
        <v>H3</v>
      </c>
      <c r="L1138" t="str" cm="1">
        <f t="array" ref="L1138">_xlfn.TEXTJOIN(", ", TRUE, IF(ISNUMBER(SEARCH(Index!$C$8:$C$58, Articles_collection_modified!A1138)), Index!$C$8:$C$58, ""))</f>
        <v>ES-3, NB-6</v>
      </c>
      <c r="M1138" t="str" cm="1">
        <f t="array" ref="M1138">_xlfn.TEXTJOIN(", ", TRUE, IFERROR(VLOOKUP(_xlfn.TEXTSPLIT(L1138, ", "), Index!$C$8:$D$58, 2, FALSE), ""))</f>
        <v>Sustainable Energy System, Green Energy System</v>
      </c>
      <c r="N1138" t="str" cm="1">
        <f t="array" ref="N1138">_xlfn.TEXTJOIN(", ", TRUE, _xlfn.UNIQUE(_xlfn.FILTERXML("&lt;t&gt;&lt;s&gt;" &amp; SUBSTITUTE(_xlfn.TEXTJOIN(", ", TRUE, _xlfn.UNIQUE(_xlfn._xlws.FILTER(IFERROR(VLOOKUP(LEFT(_xlfn.TEXTSPLIT(L1138, ", "), FIND("-", _xlfn.TEXTSPLIT(L1138, ", ")) - 1), Index!$F$8:$G$13, 2, FALSE), ""), IFERROR(VLOOKUP(LEFT(_xlfn.TEXTSPLIT(L1138, ", "), FIND("-", _xlfn.TEXTSPLIT(L1138, ", ")) - 1), Index!$F$8:$G$13, 2, FALSE), "") &lt;&gt; ""))), ", ", "&lt;/s&gt;&lt;s&gt;") &amp; "&lt;/s&gt;&lt;/t&gt;", "//s[normalize-space()]")))</f>
        <v>Ecological Sustainability, New Business</v>
      </c>
      <c r="O1138" t="str" cm="1">
        <f t="array" ref="O1138">IFERROR(INDEX(Index!$C$8:$C$58, MATCH(TRUE, ISNUMBER(SEARCH(Index!$C$8:$C$58, Articles_collection_modified!A1138)), 0)), "")</f>
        <v>ES-3</v>
      </c>
      <c r="P1138" t="str">
        <f>IFERROR(VLOOKUP(LEFT(O1138, FIND("-", O1138)-1), Index!$F$8:$G$13, 2, FALSE), "Not Found")</f>
        <v>Ecological Sustainability</v>
      </c>
      <c r="Q1138" t="str">
        <f>IFERROR(VLOOKUP(O1138, Index!$C$8:$D$58, 2, FALSE), "Not Found")</f>
        <v>Sustainable Energy System</v>
      </c>
    </row>
    <row r="1139" spans="1:17" x14ac:dyDescent="0.3">
      <c r="A1139" t="str">
        <f>LEFT(Articles_collection_modified!A1139, FIND(",", Articles_collection_modified!A1139) - 1)</f>
        <v>EU Battery Regulation: Navigating the New Rules and Requirements - Prewave</v>
      </c>
      <c r="B1139" t="str">
        <f>MID(Articles_collection_modified!A1139, FIND(",", Articles_collection_modified!A1139) + 1, FIND(",", Articles_collection_modified!A1139, FIND(",", Articles_collection_modified!A1139) + 1) - FIND(",", Articles_collection_modified!A1139) - 1)</f>
        <v>https://www.prewave.com/blog/eu-battery-regulation/?utm_medium=email&amp;_hsenc=p2ANqtz-_Ej6OwImXJRMbnEGyR9qhtgaTUSDvHZZZiEHeCuoLPhS4AzZRQIGfs-JC_qyz9iZmLjqciehCzj57TrgSR2fs3SOnEtg&amp;_hsmi=332456064&amp;utm_content=332456064&amp;utm_source=hs_email</v>
      </c>
      <c r="C1139" t="str">
        <f>IF(ISNUMBER(FIND(", vol",Articles_collection_modified!A1139)), MID(Articles_collection_modified!A1139, FIND(", vol", Articles_collection_modified!A1139) + 5, FIND(",", Articles_collection_modified!A1139, FIND(", vol", Articles_collection_modified!A1139) + 5) - FIND(", vol", Articles_collection_modified!A1139) - 5), MID(Articles_collection_modified!A1139, FIND(",vol", Articles_collection_modified!A1139) + 4, FIND(",", Articles_collection_modified!A1139, FIND(",vol", Articles_collection_modified!A1139) + 4) - FIND(",vol",Articles_collection_modified!A1139) - 4))</f>
        <v>4</v>
      </c>
      <c r="D1139" t="str">
        <f>IF(ISNUMBER(FIND(", 20", Articles_collection_modified!A1139)), MID(Articles_collection_modified!A1139, FIND(", 20", Articles_collection_modified!A1139) + 2, FIND(",", Articles_collection_modified!A1139, FIND(", 20", Articles_collection_modified!A1139) + 2) - FIND(", 20", Articles_collection_modified!A1139) - 2), MID(Articles_collection_modified!A1139, FIND(",20", Articles_collection_modified!A1139) + 1, FIND(",", Articles_collection_modified!A1139, FIND(",20", Articles_collection_modified!A1139) + 1) - FIND(",20", Articles_collection_modified!A1139) - 1))</f>
        <v>2024-w41</v>
      </c>
      <c r="E1139" t="str">
        <f t="shared" si="36"/>
        <v>2024</v>
      </c>
      <c r="F1139" t="str">
        <f t="shared" si="37"/>
        <v>41</v>
      </c>
      <c r="G1139" t="str" cm="1">
        <f t="array" ref="G1139">_xlfn.TEXTJOIN(", ", TRUE, IF(ISNUMBER(SEARCH(Index!$A$8:$A$22, Articles_collection_modified!A1139)), Index!$A$8:$A$22, ""))</f>
        <v>Battery</v>
      </c>
      <c r="H1139" t="str" cm="1">
        <f t="array" ref="H1139">IFERROR(INDEX(Index!$A$8:$A$22, MATCH(TRUE, ISNUMBER(SEARCH(Index!$A$8:$A$22, Articles_collection_modified!A1139)), 0)), "")</f>
        <v>Battery</v>
      </c>
      <c r="I1139" t="str" cm="1">
        <f t="array" ref="I1139">IFERROR(INDEX(Index!$A$3:$A$5, MATCH(TRUE, ISNUMBER(SEARCH(Index!$A$3:$A$5, Articles_collection_modified!A1139)), 0)), "")</f>
        <v>SEEP</v>
      </c>
      <c r="J1139" t="str" cm="1">
        <f t="array" ref="J1139">IFERROR(INDEX(Index!$A$25:$A$69, MATCH(TRUE, ISNUMBER(SEARCH(Index!$A$25:$A$69, Articles_collection_modified!A1139)), 0)), "")</f>
        <v>regulation</v>
      </c>
      <c r="K1139" t="str" cm="1">
        <f t="array" ref="K1139">IFERROR(INDEX(Index!$C$3:$C$5, MATCH(TRUE, ISNUMBER(SEARCH(Index!$C$3:$C$5, Articles_collection_modified!A1139)), 0)), "")</f>
        <v>H2</v>
      </c>
      <c r="L1139" t="str" cm="1">
        <f t="array" ref="L1139">_xlfn.TEXTJOIN(", ", TRUE, IF(ISNUMBER(SEARCH(Index!$C$8:$C$58, Articles_collection_modified!A1139)), Index!$C$8:$C$58, ""))</f>
        <v/>
      </c>
      <c r="M1139" t="str" cm="1">
        <f t="array" ref="M1139">_xlfn.TEXTJOIN(", ", TRUE, IFERROR(VLOOKUP(_xlfn.TEXTSPLIT(L1139, ", "), Index!$C$8:$D$58, 2, FALSE), ""))</f>
        <v/>
      </c>
      <c r="N1139" t="e" cm="1" vm="1">
        <f t="array" ref="N1139">_xlfn.TEXTJOIN(", ", TRUE, _xlfn.UNIQUE(_xlfn.FILTERXML("&lt;t&gt;&lt;s&gt;" &amp; SUBSTITUTE(_xlfn.TEXTJOIN(", ", TRUE, _xlfn.UNIQUE(_xlfn._xlws.FILTER(IFERROR(VLOOKUP(LEFT(_xlfn.TEXTSPLIT(L1139, ", "), FIND("-", _xlfn.TEXTSPLIT(L1139, ", ")) - 1), Index!$F$8:$G$13, 2, FALSE), ""), IFERROR(VLOOKUP(LEFT(_xlfn.TEXTSPLIT(L1139, ", "), FIND("-", _xlfn.TEXTSPLIT(L1139, ", ")) - 1), Index!$F$8:$G$13, 2, FALSE), "") &lt;&gt; ""))), ", ", "&lt;/s&gt;&lt;s&gt;") &amp; "&lt;/s&gt;&lt;/t&gt;", "//s[normalize-space()]")))</f>
        <v>#VALUE!</v>
      </c>
      <c r="O1139" t="str" cm="1">
        <f t="array" ref="O1139">IFERROR(INDEX(Index!$C$8:$C$58, MATCH(TRUE, ISNUMBER(SEARCH(Index!$C$8:$C$58, Articles_collection_modified!A1139)), 0)), "")</f>
        <v/>
      </c>
      <c r="P1139" t="str">
        <f>IFERROR(VLOOKUP(LEFT(O1139, FIND("-", O1139)-1), Index!$F$8:$G$13, 2, FALSE), "Not Found")</f>
        <v>Not Found</v>
      </c>
      <c r="Q1139" t="str">
        <f>IFERROR(VLOOKUP(O1139, Index!$C$8:$D$58, 2, FALSE), "Not Found")</f>
        <v>Not Found</v>
      </c>
    </row>
    <row r="1140" spans="1:17" x14ac:dyDescent="0.3">
      <c r="A1140" t="str">
        <f>LEFT(Articles_collection_modified!A1140, FIND(",", Articles_collection_modified!A1140) - 1)</f>
        <v>Thermal Batteries: Electrifying Heating in Chemical Plants - RMI</v>
      </c>
      <c r="B1140" t="str">
        <f>MID(Articles_collection_modified!A1140, FIND(",", Articles_collection_modified!A1140) + 1, FIND(",", Articles_collection_modified!A1140, FIND(",", Articles_collection_modified!A1140) + 1) - FIND(",", Articles_collection_modified!A1140) - 1)</f>
        <v>https://rmi.org/thermal-batteries-electrifying-heating-in-chemical-plants/?utm_medium=email&amp;utm_source=spark&amp;utm_content=spark&amp;utm_campaign=2024_10_31</v>
      </c>
      <c r="C1140" t="str">
        <f>IF(ISNUMBER(FIND(", vol",Articles_collection_modified!A1140)), MID(Articles_collection_modified!A1140, FIND(", vol", Articles_collection_modified!A1140) + 5, FIND(",", Articles_collection_modified!A1140, FIND(", vol", Articles_collection_modified!A1140) + 5) - FIND(", vol", Articles_collection_modified!A1140) - 5), MID(Articles_collection_modified!A1140, FIND(",vol", Articles_collection_modified!A1140) + 4, FIND(",", Articles_collection_modified!A1140, FIND(",vol", Articles_collection_modified!A1140) + 4) - FIND(",vol",Articles_collection_modified!A1140) - 4))</f>
        <v>5</v>
      </c>
      <c r="D1140" t="str">
        <f>IF(ISNUMBER(FIND(", 20", Articles_collection_modified!A1140)), MID(Articles_collection_modified!A1140, FIND(", 20", Articles_collection_modified!A1140) + 2, FIND(",", Articles_collection_modified!A1140, FIND(", 20", Articles_collection_modified!A1140) + 2) - FIND(", 20", Articles_collection_modified!A1140) - 2), MID(Articles_collection_modified!A1140, FIND(",20", Articles_collection_modified!A1140) + 1, FIND(",", Articles_collection_modified!A1140, FIND(",20", Articles_collection_modified!A1140) + 1) - FIND(",20", Articles_collection_modified!A1140) - 1))</f>
        <v>2024-w44</v>
      </c>
      <c r="E1140" t="str">
        <f t="shared" si="36"/>
        <v>2024</v>
      </c>
      <c r="F1140" t="str">
        <f t="shared" si="37"/>
        <v>44</v>
      </c>
      <c r="G1140" t="str" cm="1">
        <f t="array" ref="G1140">_xlfn.TEXTJOIN(", ", TRUE, IF(ISNUMBER(SEARCH(Index!$A$8:$A$22, Articles_collection_modified!A1140)), Index!$A$8:$A$22, ""))</f>
        <v>Sustainability</v>
      </c>
      <c r="H1140" t="str" cm="1">
        <f t="array" ref="H1140">IFERROR(INDEX(Index!$A$8:$A$22, MATCH(TRUE, ISNUMBER(SEARCH(Index!$A$8:$A$22, Articles_collection_modified!A1140)), 0)), "")</f>
        <v>Sustainability</v>
      </c>
      <c r="I1140" t="str" cm="1">
        <f t="array" ref="I1140">IFERROR(INDEX(Index!$A$3:$A$5, MATCH(TRUE, ISNUMBER(SEARCH(Index!$A$3:$A$5, Articles_collection_modified!A1140)), 0)), "")</f>
        <v>Technology</v>
      </c>
      <c r="J1140" t="str" cm="1">
        <f t="array" ref="J1140">IFERROR(INDEX(Index!$A$25:$A$69, MATCH(TRUE, ISNUMBER(SEARCH(Index!$A$25:$A$69, Articles_collection_modified!A1140)), 0)), "")</f>
        <v>Thermal</v>
      </c>
      <c r="K1140" t="str" cm="1">
        <f t="array" ref="K1140">IFERROR(INDEX(Index!$C$3:$C$5, MATCH(TRUE, ISNUMBER(SEARCH(Index!$C$3:$C$5, Articles_collection_modified!A1140)), 0)), "")</f>
        <v>H3</v>
      </c>
      <c r="L1140" t="str" cm="1">
        <f t="array" ref="L1140">_xlfn.TEXTJOIN(", ", TRUE, IF(ISNUMBER(SEARCH(Index!$C$8:$C$58, Articles_collection_modified!A1140)), Index!$C$8:$C$58, ""))</f>
        <v>ES-2</v>
      </c>
      <c r="M1140" t="str" cm="1">
        <f t="array" ref="M1140">_xlfn.TEXTJOIN(", ", TRUE, IFERROR(VLOOKUP(_xlfn.TEXTSPLIT(L1140, ", "), Index!$C$8:$D$58, 2, FALSE), ""))</f>
        <v>Enhanced Emission Policy</v>
      </c>
      <c r="N1140" t="str" cm="1">
        <f t="array" ref="N1140">_xlfn.TEXTJOIN(", ", TRUE, _xlfn.UNIQUE(_xlfn.FILTERXML("&lt;t&gt;&lt;s&gt;" &amp; SUBSTITUTE(_xlfn.TEXTJOIN(", ", TRUE, _xlfn.UNIQUE(_xlfn._xlws.FILTER(IFERROR(VLOOKUP(LEFT(_xlfn.TEXTSPLIT(L1140, ", "), FIND("-", _xlfn.TEXTSPLIT(L1140, ", ")) - 1), Index!$F$8:$G$13, 2, FALSE), ""), IFERROR(VLOOKUP(LEFT(_xlfn.TEXTSPLIT(L1140, ", "), FIND("-", _xlfn.TEXTSPLIT(L1140, ", ")) - 1), Index!$F$8:$G$13, 2, FALSE), "") &lt;&gt; ""))), ", ", "&lt;/s&gt;&lt;s&gt;") &amp; "&lt;/s&gt;&lt;/t&gt;", "//s[normalize-space()]")))</f>
        <v>Ecological Sustainability</v>
      </c>
      <c r="O1140" t="str" cm="1">
        <f t="array" ref="O1140">IFERROR(INDEX(Index!$C$8:$C$58, MATCH(TRUE, ISNUMBER(SEARCH(Index!$C$8:$C$58, Articles_collection_modified!A1140)), 0)), "")</f>
        <v>ES-2</v>
      </c>
      <c r="P1140" t="str">
        <f>IFERROR(VLOOKUP(LEFT(O1140, FIND("-", O1140)-1), Index!$F$8:$G$13, 2, FALSE), "Not Found")</f>
        <v>Ecological Sustainability</v>
      </c>
      <c r="Q1140" t="str">
        <f>IFERROR(VLOOKUP(O1140, Index!$C$8:$D$58, 2, FALSE), "Not Found")</f>
        <v>Enhanced Emission Policy</v>
      </c>
    </row>
    <row r="1141" spans="1:17" x14ac:dyDescent="0.3">
      <c r="A1141" t="str">
        <f>LEFT(Articles_collection_modified!A1141, FIND(",", Articles_collection_modified!A1141) - 1)</f>
        <v>JCB debuts AI technology to boost on site machine safety | Industrial Vehicle Technology International</v>
      </c>
      <c r="B1141" t="str">
        <f>MID(Articles_collection_modified!A1141, FIND(",", Articles_collection_modified!A1141) + 1, FIND(",", Articles_collection_modified!A1141, FIND(",", Articles_collection_modified!A1141) + 1) - FIND(",", Articles_collection_modified!A1141) - 1)</f>
        <v>https://www.ivtinternational.com/news/jcb-debuts-ai-technology-to-boost-on-site-machine-safety.html?utm_campaign=31st%20October&amp;utm_content=READ%20MORE&amp;utm_term=https%3A%2F%2Fwww.ivtinternational.com%2Fnews%2Fjcb-debuts-ai-technology-to-boost-on-site-machine-safety.html&amp;utm_medium=email&amp;utm_source=Industrial%20Vehicle%20Technology</v>
      </c>
      <c r="C1141" t="str">
        <f>IF(ISNUMBER(FIND(", vol",Articles_collection_modified!A1141)), MID(Articles_collection_modified!A1141, FIND(", vol", Articles_collection_modified!A1141) + 5, FIND(",", Articles_collection_modified!A1141, FIND(", vol", Articles_collection_modified!A1141) + 5) - FIND(", vol", Articles_collection_modified!A1141) - 5), MID(Articles_collection_modified!A1141, FIND(",vol", Articles_collection_modified!A1141) + 4, FIND(",", Articles_collection_modified!A1141, FIND(",vol", Articles_collection_modified!A1141) + 4) - FIND(",vol",Articles_collection_modified!A1141) - 4))</f>
        <v>5</v>
      </c>
      <c r="D1141" t="str">
        <f>IF(ISNUMBER(FIND(", 20", Articles_collection_modified!A1141)), MID(Articles_collection_modified!A1141, FIND(", 20", Articles_collection_modified!A1141) + 2, FIND(",", Articles_collection_modified!A1141, FIND(", 20", Articles_collection_modified!A1141) + 2) - FIND(", 20", Articles_collection_modified!A1141) - 2), MID(Articles_collection_modified!A1141, FIND(",20", Articles_collection_modified!A1141) + 1, FIND(",", Articles_collection_modified!A1141, FIND(",20", Articles_collection_modified!A1141) + 1) - FIND(",20", Articles_collection_modified!A1141) - 1))</f>
        <v>2024-w44</v>
      </c>
      <c r="E1141" t="str">
        <f t="shared" si="36"/>
        <v>2024</v>
      </c>
      <c r="F1141" t="str">
        <f t="shared" si="37"/>
        <v>44</v>
      </c>
      <c r="G1141" t="str" cm="1">
        <f t="array" ref="G1141">_xlfn.TEXTJOIN(", ", TRUE, IF(ISNUMBER(SEARCH(Index!$A$8:$A$22, Articles_collection_modified!A1141)), Index!$A$8:$A$22, ""))</f>
        <v>Mobile</v>
      </c>
      <c r="H1141" t="str" cm="1">
        <f t="array" ref="H1141">IFERROR(INDEX(Index!$A$8:$A$22, MATCH(TRUE, ISNUMBER(SEARCH(Index!$A$8:$A$22, Articles_collection_modified!A1141)), 0)), "")</f>
        <v>Mobile</v>
      </c>
      <c r="I1141" t="str" cm="1">
        <f t="array" ref="I1141">IFERROR(INDEX(Index!$A$3:$A$5, MATCH(TRUE, ISNUMBER(SEARCH(Index!$A$3:$A$5, Articles_collection_modified!A1141)), 0)), "")</f>
        <v>Technology</v>
      </c>
      <c r="J1141" t="str" cm="1">
        <f t="array" ref="J1141">IFERROR(INDEX(Index!$A$25:$A$69, MATCH(TRUE, ISNUMBER(SEARCH(Index!$A$25:$A$69, Articles_collection_modified!A1141)), 0)), "")</f>
        <v>Safety</v>
      </c>
      <c r="K1141" t="str" cm="1">
        <f t="array" ref="K1141">IFERROR(INDEX(Index!$C$3:$C$5, MATCH(TRUE, ISNUMBER(SEARCH(Index!$C$3:$C$5, Articles_collection_modified!A1141)), 0)), "")</f>
        <v>H1</v>
      </c>
      <c r="L1141" t="str" cm="1">
        <f t="array" ref="L1141">_xlfn.TEXTJOIN(", ", TRUE, IF(ISNUMBER(SEARCH(Index!$C$8:$C$58, Articles_collection_modified!A1141)), Index!$C$8:$C$58, ""))</f>
        <v>HA-1, HA-4</v>
      </c>
      <c r="M1141" t="str" cm="1">
        <f t="array" ref="M1141">_xlfn.TEXTJOIN(", ", TRUE, IFERROR(VLOOKUP(_xlfn.TEXTSPLIT(L1141, ", "), Index!$C$8:$D$58, 2, FALSE), ""))</f>
        <v>Green &amp; Connected Construction site, Autonomous Material Handling</v>
      </c>
      <c r="N1141" t="str" cm="1">
        <f t="array" ref="N1141">_xlfn.TEXTJOIN(", ", TRUE, _xlfn.UNIQUE(_xlfn.FILTERXML("&lt;t&gt;&lt;s&gt;" &amp; SUBSTITUTE(_xlfn.TEXTJOIN(", ", TRUE, _xlfn.UNIQUE(_xlfn._xlws.FILTER(IFERROR(VLOOKUP(LEFT(_xlfn.TEXTSPLIT(L1141, ", "), FIND("-", _xlfn.TEXTSPLIT(L1141, ", ")) - 1), Index!$F$8:$G$13, 2, FALSE), ""), IFERROR(VLOOKUP(LEFT(_xlfn.TEXTSPLIT(L1141, ", "), FIND("-", _xlfn.TEXTSPLIT(L1141, ", ")) - 1), Index!$F$8:$G$13, 2, FALSE), "") &lt;&gt; ""))), ", ", "&lt;/s&gt;&lt;s&gt;") &amp; "&lt;/s&gt;&lt;/t&gt;", "//s[normalize-space()]")))</f>
        <v>Hydraulic Applications Ecosystem</v>
      </c>
      <c r="O1141" t="str" cm="1">
        <f t="array" ref="O1141">IFERROR(INDEX(Index!$C$8:$C$58, MATCH(TRUE, ISNUMBER(SEARCH(Index!$C$8:$C$58, Articles_collection_modified!A1141)), 0)), "")</f>
        <v>HA-1</v>
      </c>
      <c r="P1141" t="str">
        <f>IFERROR(VLOOKUP(LEFT(O1141, FIND("-", O1141)-1), Index!$F$8:$G$13, 2, FALSE), "Not Found")</f>
        <v>Hydraulic Applications Ecosystem</v>
      </c>
      <c r="Q1141" t="str">
        <f>IFERROR(VLOOKUP(O1141, Index!$C$8:$D$58, 2, FALSE), "Not Found")</f>
        <v>Green &amp; Connected Construction site</v>
      </c>
    </row>
    <row r="1142" spans="1:17" x14ac:dyDescent="0.3">
      <c r="A1142" t="str">
        <f>LEFT(Articles_collection_modified!A1142, FIND(",", Articles_collection_modified!A1142) - 1)</f>
        <v>Partnerschaft mit Synapticon</v>
      </c>
      <c r="B1142" t="str">
        <f>MID(Articles_collection_modified!A1142, FIND(",", Articles_collection_modified!A1142) + 1, FIND(",", Articles_collection_modified!A1142, FIND(",", Articles_collection_modified!A1142) + 1) - FIND(",", Articles_collection_modified!A1142) - 1)</f>
        <v>https://www.derkonstrukteur.de/partnerschaft-mit-synapticon/</v>
      </c>
      <c r="C1142" t="str">
        <f>IF(ISNUMBER(FIND(", vol",Articles_collection_modified!A1142)), MID(Articles_collection_modified!A1142, FIND(", vol", Articles_collection_modified!A1142) + 5, FIND(",", Articles_collection_modified!A1142, FIND(", vol", Articles_collection_modified!A1142) + 5) - FIND(", vol", Articles_collection_modified!A1142) - 5), MID(Articles_collection_modified!A1142, FIND(",vol", Articles_collection_modified!A1142) + 4, FIND(",", Articles_collection_modified!A1142, FIND(",vol", Articles_collection_modified!A1142) + 4) - FIND(",vol",Articles_collection_modified!A1142) - 4))</f>
        <v>4</v>
      </c>
      <c r="D1142" t="str">
        <f>IF(ISNUMBER(FIND(", 20", Articles_collection_modified!A1142)), MID(Articles_collection_modified!A1142, FIND(", 20", Articles_collection_modified!A1142) + 2, FIND(",", Articles_collection_modified!A1142, FIND(", 20", Articles_collection_modified!A1142) + 2) - FIND(", 20", Articles_collection_modified!A1142) - 2), MID(Articles_collection_modified!A1142, FIND(",20", Articles_collection_modified!A1142) + 1, FIND(",", Articles_collection_modified!A1142, FIND(",20", Articles_collection_modified!A1142) + 1) - FIND(",20", Articles_collection_modified!A1142) - 1))</f>
        <v>2024-w42</v>
      </c>
      <c r="E1142" t="str">
        <f t="shared" si="36"/>
        <v>2024</v>
      </c>
      <c r="F1142" t="str">
        <f t="shared" si="37"/>
        <v>42</v>
      </c>
      <c r="G1142" t="str" cm="1">
        <f t="array" ref="G1142">_xlfn.TEXTJOIN(", ", TRUE, IF(ISNUMBER(SEARCH(Index!$A$8:$A$22, Articles_collection_modified!A1142)), Index!$A$8:$A$22, ""))</f>
        <v>Hydraulics</v>
      </c>
      <c r="H1142" t="str" cm="1">
        <f t="array" ref="H1142">IFERROR(INDEX(Index!$A$8:$A$22, MATCH(TRUE, ISNUMBER(SEARCH(Index!$A$8:$A$22, Articles_collection_modified!A1142)), 0)), "")</f>
        <v>Hydraulics</v>
      </c>
      <c r="I1142" t="str" cm="1">
        <f t="array" ref="I1142">IFERROR(INDEX(Index!$A$3:$A$5, MATCH(TRUE, ISNUMBER(SEARCH(Index!$A$3:$A$5, Articles_collection_modified!A1142)), 0)), "")</f>
        <v>SEEP</v>
      </c>
      <c r="J1142" t="str" cm="1">
        <f t="array" ref="J1142">IFERROR(INDEX(Index!$A$25:$A$69, MATCH(TRUE, ISNUMBER(SEARCH(Index!$A$25:$A$69, Articles_collection_modified!A1142)), 0)), "")</f>
        <v>partnership</v>
      </c>
      <c r="K1142" t="str" cm="1">
        <f t="array" ref="K1142">IFERROR(INDEX(Index!$C$3:$C$5, MATCH(TRUE, ISNUMBER(SEARCH(Index!$C$3:$C$5, Articles_collection_modified!A1142)), 0)), "")</f>
        <v>H1</v>
      </c>
      <c r="L1142" t="str" cm="1">
        <f t="array" ref="L1142">_xlfn.TEXTJOIN(", ", TRUE, IF(ISNUMBER(SEARCH(Index!$C$8:$C$58, Articles_collection_modified!A1142)), Index!$C$8:$C$58, ""))</f>
        <v/>
      </c>
      <c r="M1142" t="str" cm="1">
        <f t="array" ref="M1142">_xlfn.TEXTJOIN(", ", TRUE, IFERROR(VLOOKUP(_xlfn.TEXTSPLIT(L1142, ", "), Index!$C$8:$D$58, 2, FALSE), ""))</f>
        <v/>
      </c>
      <c r="N1142" t="e" cm="1" vm="1">
        <f t="array" ref="N1142">_xlfn.TEXTJOIN(", ", TRUE, _xlfn.UNIQUE(_xlfn.FILTERXML("&lt;t&gt;&lt;s&gt;" &amp; SUBSTITUTE(_xlfn.TEXTJOIN(", ", TRUE, _xlfn.UNIQUE(_xlfn._xlws.FILTER(IFERROR(VLOOKUP(LEFT(_xlfn.TEXTSPLIT(L1142, ", "), FIND("-", _xlfn.TEXTSPLIT(L1142, ", ")) - 1), Index!$F$8:$G$13, 2, FALSE), ""), IFERROR(VLOOKUP(LEFT(_xlfn.TEXTSPLIT(L1142, ", "), FIND("-", _xlfn.TEXTSPLIT(L1142, ", ")) - 1), Index!$F$8:$G$13, 2, FALSE), "") &lt;&gt; ""))), ", ", "&lt;/s&gt;&lt;s&gt;") &amp; "&lt;/s&gt;&lt;/t&gt;", "//s[normalize-space()]")))</f>
        <v>#VALUE!</v>
      </c>
      <c r="O1142" t="str" cm="1">
        <f t="array" ref="O1142">IFERROR(INDEX(Index!$C$8:$C$58, MATCH(TRUE, ISNUMBER(SEARCH(Index!$C$8:$C$58, Articles_collection_modified!A1142)), 0)), "")</f>
        <v/>
      </c>
      <c r="P1142" t="str">
        <f>IFERROR(VLOOKUP(LEFT(O1142, FIND("-", O1142)-1), Index!$F$8:$G$13, 2, FALSE), "Not Found")</f>
        <v>Not Found</v>
      </c>
      <c r="Q1142" t="str">
        <f>IFERROR(VLOOKUP(O1142, Index!$C$8:$D$58, 2, FALSE), "Not Found")</f>
        <v>Not Found</v>
      </c>
    </row>
    <row r="1143" spans="1:17" x14ac:dyDescent="0.3">
      <c r="A1143" t="str">
        <f>LEFT(Articles_collection_modified!A1143, FIND(",", Articles_collection_modified!A1143) - 1)</f>
        <v>1000 W Servomotoren mit integriertem Kommunikationsmodul</v>
      </c>
      <c r="B1143" t="str">
        <f>MID(Articles_collection_modified!A1143, FIND(",", Articles_collection_modified!A1143) + 1, FIND(",", Articles_collection_modified!A1143, FIND(",", Articles_collection_modified!A1143) + 1) - FIND(",", Articles_collection_modified!A1143) - 1)</f>
        <v>https://www.antriebstechnik.de/1000-w-servomotoren-mit-integriertem-kommunikationsmodul/</v>
      </c>
      <c r="C1143" t="str">
        <f>IF(ISNUMBER(FIND(", vol",Articles_collection_modified!A1143)), MID(Articles_collection_modified!A1143, FIND(", vol", Articles_collection_modified!A1143) + 5, FIND(",", Articles_collection_modified!A1143, FIND(", vol", Articles_collection_modified!A1143) + 5) - FIND(", vol", Articles_collection_modified!A1143) - 5), MID(Articles_collection_modified!A1143, FIND(",vol", Articles_collection_modified!A1143) + 4, FIND(",", Articles_collection_modified!A1143, FIND(",vol", Articles_collection_modified!A1143) + 4) - FIND(",vol",Articles_collection_modified!A1143) - 4))</f>
        <v>5</v>
      </c>
      <c r="D1143" t="str">
        <f>IF(ISNUMBER(FIND(", 20", Articles_collection_modified!A1143)), MID(Articles_collection_modified!A1143, FIND(", 20", Articles_collection_modified!A1143) + 2, FIND(",", Articles_collection_modified!A1143, FIND(", 20", Articles_collection_modified!A1143) + 2) - FIND(", 20", Articles_collection_modified!A1143) - 2), MID(Articles_collection_modified!A1143, FIND(",20", Articles_collection_modified!A1143) + 1, FIND(",", Articles_collection_modified!A1143, FIND(",20", Articles_collection_modified!A1143) + 1) - FIND(",20", Articles_collection_modified!A1143) - 1))</f>
        <v>2024-w43</v>
      </c>
      <c r="E1143" t="str">
        <f t="shared" si="36"/>
        <v>2024</v>
      </c>
      <c r="F1143" t="str">
        <f t="shared" si="37"/>
        <v>43</v>
      </c>
      <c r="G1143" t="str" cm="1">
        <f t="array" ref="G1143">_xlfn.TEXTJOIN(", ", TRUE, IF(ISNUMBER(SEARCH(Index!$A$8:$A$22, Articles_collection_modified!A1143)), Index!$A$8:$A$22, ""))</f>
        <v>Hydraulics</v>
      </c>
      <c r="H1143" t="str" cm="1">
        <f t="array" ref="H1143">IFERROR(INDEX(Index!$A$8:$A$22, MATCH(TRUE, ISNUMBER(SEARCH(Index!$A$8:$A$22, Articles_collection_modified!A1143)), 0)), "")</f>
        <v>Hydraulics</v>
      </c>
      <c r="I1143" t="str" cm="1">
        <f t="array" ref="I1143">IFERROR(INDEX(Index!$A$3:$A$5, MATCH(TRUE, ISNUMBER(SEARCH(Index!$A$3:$A$5, Articles_collection_modified!A1143)), 0)), "")</f>
        <v>product release</v>
      </c>
      <c r="J1143" t="str" cm="1">
        <f t="array" ref="J1143">IFERROR(INDEX(Index!$A$25:$A$69, MATCH(TRUE, ISNUMBER(SEARCH(Index!$A$25:$A$69, Articles_collection_modified!A1143)), 0)), "")</f>
        <v>Motor</v>
      </c>
      <c r="K1143" t="str" cm="1">
        <f t="array" ref="K1143">IFERROR(INDEX(Index!$C$3:$C$5, MATCH(TRUE, ISNUMBER(SEARCH(Index!$C$3:$C$5, Articles_collection_modified!A1143)), 0)), "")</f>
        <v>H1</v>
      </c>
      <c r="L1143" t="str" cm="1">
        <f t="array" ref="L1143">_xlfn.TEXTJOIN(", ", TRUE, IF(ISNUMBER(SEARCH(Index!$C$8:$C$58, Articles_collection_modified!A1143)), Index!$C$8:$C$58, ""))</f>
        <v/>
      </c>
      <c r="M1143" t="str" cm="1">
        <f t="array" ref="M1143">_xlfn.TEXTJOIN(", ", TRUE, IFERROR(VLOOKUP(_xlfn.TEXTSPLIT(L1143, ", "), Index!$C$8:$D$58, 2, FALSE), ""))</f>
        <v/>
      </c>
      <c r="N1143" t="e" cm="1" vm="1">
        <f t="array" ref="N1143">_xlfn.TEXTJOIN(", ", TRUE, _xlfn.UNIQUE(_xlfn.FILTERXML("&lt;t&gt;&lt;s&gt;" &amp; SUBSTITUTE(_xlfn.TEXTJOIN(", ", TRUE, _xlfn.UNIQUE(_xlfn._xlws.FILTER(IFERROR(VLOOKUP(LEFT(_xlfn.TEXTSPLIT(L1143, ", "), FIND("-", _xlfn.TEXTSPLIT(L1143, ", ")) - 1), Index!$F$8:$G$13, 2, FALSE), ""), IFERROR(VLOOKUP(LEFT(_xlfn.TEXTSPLIT(L1143, ", "), FIND("-", _xlfn.TEXTSPLIT(L1143, ", ")) - 1), Index!$F$8:$G$13, 2, FALSE), "") &lt;&gt; ""))), ", ", "&lt;/s&gt;&lt;s&gt;") &amp; "&lt;/s&gt;&lt;/t&gt;", "//s[normalize-space()]")))</f>
        <v>#VALUE!</v>
      </c>
      <c r="O1143" t="str" cm="1">
        <f t="array" ref="O1143">IFERROR(INDEX(Index!$C$8:$C$58, MATCH(TRUE, ISNUMBER(SEARCH(Index!$C$8:$C$58, Articles_collection_modified!A1143)), 0)), "")</f>
        <v/>
      </c>
      <c r="P1143" t="str">
        <f>IFERROR(VLOOKUP(LEFT(O1143, FIND("-", O1143)-1), Index!$F$8:$G$13, 2, FALSE), "Not Found")</f>
        <v>Not Found</v>
      </c>
      <c r="Q1143" t="str">
        <f>IFERROR(VLOOKUP(O1143, Index!$C$8:$D$58, 2, FALSE), "Not Found")</f>
        <v>Not Found</v>
      </c>
    </row>
    <row r="1144" spans="1:17" x14ac:dyDescent="0.3">
      <c r="A1144" t="str">
        <f>LEFT(Articles_collection_modified!A1144, FIND(",", Articles_collection_modified!A1144) - 1)</f>
        <v>Lyten To Build Worldâ€™s First Lithium-Sulfur Battery Gigafactory</v>
      </c>
      <c r="B1144" t="str">
        <f>MID(Articles_collection_modified!A1144, FIND(",", Articles_collection_modified!A1144) + 1, FIND(",", Articles_collection_modified!A1144, FIND(",", Articles_collection_modified!A1144) + 1) - FIND(",", Articles_collection_modified!A1144) - 1)</f>
        <v>https://www.assemblymag.com/articles/98837-lyten-to-build-worlds-first-lithium-sulfur-battery-gigafactory?utm_medium=emailsend&amp;utm_source=PR-ASM-Assembly&amp;utm_content=BNPCD241025037_01&amp;oly_enc_id=4423B5594889B8I</v>
      </c>
      <c r="C1144" t="str">
        <f>IF(ISNUMBER(FIND(", vol",Articles_collection_modified!A1144)), MID(Articles_collection_modified!A1144, FIND(", vol", Articles_collection_modified!A1144) + 5, FIND(",", Articles_collection_modified!A1144, FIND(", vol", Articles_collection_modified!A1144) + 5) - FIND(", vol", Articles_collection_modified!A1144) - 5), MID(Articles_collection_modified!A1144, FIND(",vol", Articles_collection_modified!A1144) + 4, FIND(",", Articles_collection_modified!A1144, FIND(",vol", Articles_collection_modified!A1144) + 4) - FIND(",vol",Articles_collection_modified!A1144) - 4))</f>
        <v>4</v>
      </c>
      <c r="D1144" t="str">
        <f>IF(ISNUMBER(FIND(", 20", Articles_collection_modified!A1144)), MID(Articles_collection_modified!A1144, FIND(", 20", Articles_collection_modified!A1144) + 2, FIND(",", Articles_collection_modified!A1144, FIND(", 20", Articles_collection_modified!A1144) + 2) - FIND(", 20", Articles_collection_modified!A1144) - 2), MID(Articles_collection_modified!A1144, FIND(",20", Articles_collection_modified!A1144) + 1, FIND(",", Articles_collection_modified!A1144, FIND(",20", Articles_collection_modified!A1144) + 1) - FIND(",20", Articles_collection_modified!A1144) - 1))</f>
        <v>2024-w42</v>
      </c>
      <c r="E1144" t="str">
        <f t="shared" si="36"/>
        <v>2024</v>
      </c>
      <c r="F1144" t="str">
        <f t="shared" si="37"/>
        <v>42</v>
      </c>
      <c r="G1144" t="str" cm="1">
        <f t="array" ref="G1144">_xlfn.TEXTJOIN(", ", TRUE, IF(ISNUMBER(SEARCH(Index!$A$8:$A$22, Articles_collection_modified!A1144)), Index!$A$8:$A$22, ""))</f>
        <v>Battery</v>
      </c>
      <c r="H1144" t="str" cm="1">
        <f t="array" ref="H1144">IFERROR(INDEX(Index!$A$8:$A$22, MATCH(TRUE, ISNUMBER(SEARCH(Index!$A$8:$A$22, Articles_collection_modified!A1144)), 0)), "")</f>
        <v>Battery</v>
      </c>
      <c r="I1144" t="str" cm="1">
        <f t="array" ref="I1144">IFERROR(INDEX(Index!$A$3:$A$5, MATCH(TRUE, ISNUMBER(SEARCH(Index!$A$3:$A$5, Articles_collection_modified!A1144)), 0)), "")</f>
        <v>SEEP</v>
      </c>
      <c r="J1144" t="str" cm="1">
        <f t="array" ref="J1144">IFERROR(INDEX(Index!$A$25:$A$69, MATCH(TRUE, ISNUMBER(SEARCH(Index!$A$25:$A$69, Articles_collection_modified!A1144)), 0)), "")</f>
        <v>market development</v>
      </c>
      <c r="K1144" t="str" cm="1">
        <f t="array" ref="K1144">IFERROR(INDEX(Index!$C$3:$C$5, MATCH(TRUE, ISNUMBER(SEARCH(Index!$C$3:$C$5, Articles_collection_modified!A1144)), 0)), "")</f>
        <v>H2</v>
      </c>
      <c r="L1144" t="str" cm="1">
        <f t="array" ref="L1144">_xlfn.TEXTJOIN(", ", TRUE, IF(ISNUMBER(SEARCH(Index!$C$8:$C$58, Articles_collection_modified!A1144)), Index!$C$8:$C$58, ""))</f>
        <v/>
      </c>
      <c r="M1144" t="str" cm="1">
        <f t="array" ref="M1144">_xlfn.TEXTJOIN(", ", TRUE, IFERROR(VLOOKUP(_xlfn.TEXTSPLIT(L1144, ", "), Index!$C$8:$D$58, 2, FALSE), ""))</f>
        <v/>
      </c>
      <c r="N1144" t="e" cm="1" vm="1">
        <f t="array" ref="N1144">_xlfn.TEXTJOIN(", ", TRUE, _xlfn.UNIQUE(_xlfn.FILTERXML("&lt;t&gt;&lt;s&gt;" &amp; SUBSTITUTE(_xlfn.TEXTJOIN(", ", TRUE, _xlfn.UNIQUE(_xlfn._xlws.FILTER(IFERROR(VLOOKUP(LEFT(_xlfn.TEXTSPLIT(L1144, ", "), FIND("-", _xlfn.TEXTSPLIT(L1144, ", ")) - 1), Index!$F$8:$G$13, 2, FALSE), ""), IFERROR(VLOOKUP(LEFT(_xlfn.TEXTSPLIT(L1144, ", "), FIND("-", _xlfn.TEXTSPLIT(L1144, ", ")) - 1), Index!$F$8:$G$13, 2, FALSE), "") &lt;&gt; ""))), ", ", "&lt;/s&gt;&lt;s&gt;") &amp; "&lt;/s&gt;&lt;/t&gt;", "//s[normalize-space()]")))</f>
        <v>#VALUE!</v>
      </c>
      <c r="O1144" t="str" cm="1">
        <f t="array" ref="O1144">IFERROR(INDEX(Index!$C$8:$C$58, MATCH(TRUE, ISNUMBER(SEARCH(Index!$C$8:$C$58, Articles_collection_modified!A1144)), 0)), "")</f>
        <v/>
      </c>
      <c r="P1144" t="str">
        <f>IFERROR(VLOOKUP(LEFT(O1144, FIND("-", O1144)-1), Index!$F$8:$G$13, 2, FALSE), "Not Found")</f>
        <v>Not Found</v>
      </c>
      <c r="Q1144" t="str">
        <f>IFERROR(VLOOKUP(O1144, Index!$C$8:$D$58, 2, FALSE), "Not Found")</f>
        <v>Not Found</v>
      </c>
    </row>
    <row r="1145" spans="1:17" x14ac:dyDescent="0.3">
      <c r="A1145" t="str">
        <f>LEFT(Articles_collection_modified!A1145, FIND(",", Articles_collection_modified!A1145) - 1)</f>
        <v>Kubota Introduces Track Loader Utility Vehicles and Mower</v>
      </c>
      <c r="B1145" t="str">
        <f>MID(Articles_collection_modified!A1145, FIND(",", Articles_collection_modified!A1145) + 1, FIND(",", Articles_collection_modified!A1145, FIND(",", Articles_collection_modified!A1145) + 1) - FIND(",", Articles_collection_modified!A1145) - 1)</f>
        <v>https://www.agriculture.com/kubota-introduces-track-loader-utility-vehicles-and-mower-8732971?hid=03e3d9199a4d3fce5ded25e4e5977b2904d442ec&amp;did=15086572-20241024&amp;utm_campaign=todays-news_newsletter&amp;utm_source=ag&amp;utm_medium=email&amp;utm_content=102424&amp;lctg=03e3d9199a4d3fce5ded25e4e5977b2904d442ec</v>
      </c>
      <c r="C1145" t="str">
        <f>IF(ISNUMBER(FIND(", vol",Articles_collection_modified!A1145)), MID(Articles_collection_modified!A1145, FIND(", vol", Articles_collection_modified!A1145) + 5, FIND(",", Articles_collection_modified!A1145, FIND(", vol", Articles_collection_modified!A1145) + 5) - FIND(", vol", Articles_collection_modified!A1145) - 5), MID(Articles_collection_modified!A1145, FIND(",vol", Articles_collection_modified!A1145) + 4, FIND(",", Articles_collection_modified!A1145, FIND(",vol", Articles_collection_modified!A1145) + 4) - FIND(",vol",Articles_collection_modified!A1145) - 4))</f>
        <v>4</v>
      </c>
      <c r="D1145" t="str">
        <f>IF(ISNUMBER(FIND(", 20", Articles_collection_modified!A1145)), MID(Articles_collection_modified!A1145, FIND(", 20", Articles_collection_modified!A1145) + 2, FIND(",", Articles_collection_modified!A1145, FIND(", 20", Articles_collection_modified!A1145) + 2) - FIND(", 20", Articles_collection_modified!A1145) - 2), MID(Articles_collection_modified!A1145, FIND(",20", Articles_collection_modified!A1145) + 1, FIND(",", Articles_collection_modified!A1145, FIND(",20", Articles_collection_modified!A1145) + 1) - FIND(",20", Articles_collection_modified!A1145) - 1))</f>
        <v>2024-w43</v>
      </c>
      <c r="E1145" t="str">
        <f t="shared" si="36"/>
        <v>2024</v>
      </c>
      <c r="F1145" t="str">
        <f t="shared" si="37"/>
        <v>43</v>
      </c>
      <c r="G1145" t="str" cm="1">
        <f t="array" ref="G1145">_xlfn.TEXTJOIN(", ", TRUE, IF(ISNUMBER(SEARCH(Index!$A$8:$A$22, Articles_collection_modified!A1145)), Index!$A$8:$A$22, ""))</f>
        <v>Mobile</v>
      </c>
      <c r="H1145" t="str" cm="1">
        <f t="array" ref="H1145">IFERROR(INDEX(Index!$A$8:$A$22, MATCH(TRUE, ISNUMBER(SEARCH(Index!$A$8:$A$22, Articles_collection_modified!A1145)), 0)), "")</f>
        <v>Mobile</v>
      </c>
      <c r="I1145" t="str" cm="1">
        <f t="array" ref="I1145">IFERROR(INDEX(Index!$A$3:$A$5, MATCH(TRUE, ISNUMBER(SEARCH(Index!$A$3:$A$5, Articles_collection_modified!A1145)), 0)), "")</f>
        <v>product release</v>
      </c>
      <c r="J1145" t="str" cm="1">
        <f t="array" ref="J1145">IFERROR(INDEX(Index!$A$25:$A$69, MATCH(TRUE, ISNUMBER(SEARCH(Index!$A$25:$A$69, Articles_collection_modified!A1145)), 0)), "")</f>
        <v>System</v>
      </c>
      <c r="K1145" t="str" cm="1">
        <f t="array" ref="K1145">IFERROR(INDEX(Index!$C$3:$C$5, MATCH(TRUE, ISNUMBER(SEARCH(Index!$C$3:$C$5, Articles_collection_modified!A1145)), 0)), "")</f>
        <v>H1</v>
      </c>
      <c r="L1145" t="str" cm="1">
        <f t="array" ref="L1145">_xlfn.TEXTJOIN(", ", TRUE, IF(ISNUMBER(SEARCH(Index!$C$8:$C$58, Articles_collection_modified!A1145)), Index!$C$8:$C$58, ""))</f>
        <v>HA-3</v>
      </c>
      <c r="M1145" t="str" cm="1">
        <f t="array" ref="M1145">_xlfn.TEXTJOIN(", ", TRUE, IFERROR(VLOOKUP(_xlfn.TEXTSPLIT(L1145, ", "), Index!$C$8:$D$58, 2, FALSE), ""))</f>
        <v>Smart Farming</v>
      </c>
      <c r="N1145" t="str" cm="1">
        <f t="array" ref="N1145">_xlfn.TEXTJOIN(", ", TRUE, _xlfn.UNIQUE(_xlfn.FILTERXML("&lt;t&gt;&lt;s&gt;" &amp; SUBSTITUTE(_xlfn.TEXTJOIN(", ", TRUE, _xlfn.UNIQUE(_xlfn._xlws.FILTER(IFERROR(VLOOKUP(LEFT(_xlfn.TEXTSPLIT(L1145, ", "), FIND("-", _xlfn.TEXTSPLIT(L1145, ", ")) - 1), Index!$F$8:$G$13, 2, FALSE), ""), IFERROR(VLOOKUP(LEFT(_xlfn.TEXTSPLIT(L1145, ", "), FIND("-", _xlfn.TEXTSPLIT(L1145, ", ")) - 1), Index!$F$8:$G$13, 2, FALSE), "") &lt;&gt; ""))), ", ", "&lt;/s&gt;&lt;s&gt;") &amp; "&lt;/s&gt;&lt;/t&gt;", "//s[normalize-space()]")))</f>
        <v>Hydraulic Applications Ecosystem</v>
      </c>
      <c r="O1145" t="str" cm="1">
        <f t="array" ref="O1145">IFERROR(INDEX(Index!$C$8:$C$58, MATCH(TRUE, ISNUMBER(SEARCH(Index!$C$8:$C$58, Articles_collection_modified!A1145)), 0)), "")</f>
        <v>HA-3</v>
      </c>
      <c r="P1145" t="str">
        <f>IFERROR(VLOOKUP(LEFT(O1145, FIND("-", O1145)-1), Index!$F$8:$G$13, 2, FALSE), "Not Found")</f>
        <v>Hydraulic Applications Ecosystem</v>
      </c>
      <c r="Q1145" t="str">
        <f>IFERROR(VLOOKUP(O1145, Index!$C$8:$D$58, 2, FALSE), "Not Found")</f>
        <v>Smart Farming</v>
      </c>
    </row>
    <row r="1146" spans="1:17" x14ac:dyDescent="0.3">
      <c r="A1146" t="str">
        <f>LEFT(Articles_collection_modified!A1146, FIND(",", Articles_collection_modified!A1146) - 1)</f>
        <v>The Next Chapter for US Green Industrial Strategy - RMI</v>
      </c>
      <c r="B1146" t="str">
        <f>MID(Articles_collection_modified!A1146, FIND(",", Articles_collection_modified!A1146) + 1, FIND(",", Articles_collection_modified!A1146, FIND(",", Articles_collection_modified!A1146) + 1) - FIND(",", Articles_collection_modified!A1146) - 1)</f>
        <v>https://rmi.org/the-next-chapter-for-us-green-industrial-strategy/?utm_medium=email&amp;utm_source=spark&amp;utm_content=spark&amp;utm_campaign=2024_11_07&amp;utm_term=title-2</v>
      </c>
      <c r="C1146" t="str">
        <f>IF(ISNUMBER(FIND(", vol",Articles_collection_modified!A1146)), MID(Articles_collection_modified!A1146, FIND(", vol", Articles_collection_modified!A1146) + 5, FIND(",", Articles_collection_modified!A1146, FIND(", vol", Articles_collection_modified!A1146) + 5) - FIND(", vol", Articles_collection_modified!A1146) - 5), MID(Articles_collection_modified!A1146, FIND(",vol", Articles_collection_modified!A1146) + 4, FIND(",", Articles_collection_modified!A1146, FIND(",vol", Articles_collection_modified!A1146) + 4) - FIND(",vol",Articles_collection_modified!A1146) - 4))</f>
        <v>5</v>
      </c>
      <c r="D1146" t="str">
        <f>IF(ISNUMBER(FIND(", 20", Articles_collection_modified!A1146)), MID(Articles_collection_modified!A1146, FIND(", 20", Articles_collection_modified!A1146) + 2, FIND(",", Articles_collection_modified!A1146, FIND(", 20", Articles_collection_modified!A1146) + 2) - FIND(", 20", Articles_collection_modified!A1146) - 2), MID(Articles_collection_modified!A1146, FIND(",20", Articles_collection_modified!A1146) + 1, FIND(",", Articles_collection_modified!A1146, FIND(",20", Articles_collection_modified!A1146) + 1) - FIND(",20", Articles_collection_modified!A1146) - 1))</f>
        <v>2024-w44</v>
      </c>
      <c r="E1146" t="str">
        <f t="shared" si="36"/>
        <v>2024</v>
      </c>
      <c r="F1146" t="str">
        <f t="shared" si="37"/>
        <v>44</v>
      </c>
      <c r="G1146" t="str" cm="1">
        <f t="array" ref="G1146">_xlfn.TEXTJOIN(", ", TRUE, IF(ISNUMBER(SEARCH(Index!$A$8:$A$22, Articles_collection_modified!A1146)), Index!$A$8:$A$22, ""))</f>
        <v>Sustainability</v>
      </c>
      <c r="H1146" t="str" cm="1">
        <f t="array" ref="H1146">IFERROR(INDEX(Index!$A$8:$A$22, MATCH(TRUE, ISNUMBER(SEARCH(Index!$A$8:$A$22, Articles_collection_modified!A1146)), 0)), "")</f>
        <v>Sustainability</v>
      </c>
      <c r="I1146" t="str" cm="1">
        <f t="array" ref="I1146">IFERROR(INDEX(Index!$A$3:$A$5, MATCH(TRUE, ISNUMBER(SEARCH(Index!$A$3:$A$5, Articles_collection_modified!A1146)), 0)), "")</f>
        <v>SEEP</v>
      </c>
      <c r="J1146" t="str" cm="1">
        <f t="array" ref="J1146">IFERROR(INDEX(Index!$A$25:$A$69, MATCH(TRUE, ISNUMBER(SEARCH(Index!$A$25:$A$69, Articles_collection_modified!A1146)), 0)), "")</f>
        <v>market development</v>
      </c>
      <c r="K1146" t="str" cm="1">
        <f t="array" ref="K1146">IFERROR(INDEX(Index!$C$3:$C$5, MATCH(TRUE, ISNUMBER(SEARCH(Index!$C$3:$C$5, Articles_collection_modified!A1146)), 0)), "")</f>
        <v>H1</v>
      </c>
      <c r="L1146" t="str" cm="1">
        <f t="array" ref="L1146">_xlfn.TEXTJOIN(", ", TRUE, IF(ISNUMBER(SEARCH(Index!$C$8:$C$58, Articles_collection_modified!A1146)), Index!$C$8:$C$58, ""))</f>
        <v>ES-2</v>
      </c>
      <c r="M1146" t="str" cm="1">
        <f t="array" ref="M1146">_xlfn.TEXTJOIN(", ", TRUE, IFERROR(VLOOKUP(_xlfn.TEXTSPLIT(L1146, ", "), Index!$C$8:$D$58, 2, FALSE), ""))</f>
        <v>Enhanced Emission Policy</v>
      </c>
      <c r="N1146" t="str" cm="1">
        <f t="array" ref="N1146">_xlfn.TEXTJOIN(", ", TRUE, _xlfn.UNIQUE(_xlfn.FILTERXML("&lt;t&gt;&lt;s&gt;" &amp; SUBSTITUTE(_xlfn.TEXTJOIN(", ", TRUE, _xlfn.UNIQUE(_xlfn._xlws.FILTER(IFERROR(VLOOKUP(LEFT(_xlfn.TEXTSPLIT(L1146, ", "), FIND("-", _xlfn.TEXTSPLIT(L1146, ", ")) - 1), Index!$F$8:$G$13, 2, FALSE), ""), IFERROR(VLOOKUP(LEFT(_xlfn.TEXTSPLIT(L1146, ", "), FIND("-", _xlfn.TEXTSPLIT(L1146, ", ")) - 1), Index!$F$8:$G$13, 2, FALSE), "") &lt;&gt; ""))), ", ", "&lt;/s&gt;&lt;s&gt;") &amp; "&lt;/s&gt;&lt;/t&gt;", "//s[normalize-space()]")))</f>
        <v>Ecological Sustainability</v>
      </c>
      <c r="O1146" t="str" cm="1">
        <f t="array" ref="O1146">IFERROR(INDEX(Index!$C$8:$C$58, MATCH(TRUE, ISNUMBER(SEARCH(Index!$C$8:$C$58, Articles_collection_modified!A1146)), 0)), "")</f>
        <v>ES-2</v>
      </c>
      <c r="P1146" t="str">
        <f>IFERROR(VLOOKUP(LEFT(O1146, FIND("-", O1146)-1), Index!$F$8:$G$13, 2, FALSE), "Not Found")</f>
        <v>Ecological Sustainability</v>
      </c>
      <c r="Q1146" t="str">
        <f>IFERROR(VLOOKUP(O1146, Index!$C$8:$D$58, 2, FALSE), "Not Found")</f>
        <v>Enhanced Emission Policy</v>
      </c>
    </row>
    <row r="1147" spans="1:17" x14ac:dyDescent="0.3">
      <c r="A1147" t="str">
        <f>LEFT(Articles_collection_modified!A1147, FIND(",", Articles_collection_modified!A1147) - 1)</f>
        <v>EIMA VIDEO: Merlo's all-new electric and autonomous vehicles | Industrial Vehicle Technology International</v>
      </c>
      <c r="B1147" t="str">
        <f>MID(Articles_collection_modified!A1147, FIND(",", Articles_collection_modified!A1147) + 1, FIND(",", Articles_collection_modified!A1147, FIND(",", Articles_collection_modified!A1147) + 1) - FIND(",", Articles_collection_modified!A1147) - 1)</f>
        <v>https://www.ivtinternational.com/news/awards/eima-video-merlos-all-new-electric-and-autonomous-vehicles.html?utm_campaign=7th%20November&amp;utm_content=WATCH%20NOW&amp;utm_term=https%3A%2F%2Fwww.ivtinternational.com%2Fnews%2Fawards%2Feima-video-merlos-all-new-electric-and-autonomous-vehicles.html&amp;utm_medium=email&amp;utm_source=Industrial%20Vehicle%20Technology</v>
      </c>
      <c r="C1147" t="str">
        <f>IF(ISNUMBER(FIND(", vol",Articles_collection_modified!A1147)), MID(Articles_collection_modified!A1147, FIND(", vol", Articles_collection_modified!A1147) + 5, FIND(",", Articles_collection_modified!A1147, FIND(", vol", Articles_collection_modified!A1147) + 5) - FIND(", vol", Articles_collection_modified!A1147) - 5), MID(Articles_collection_modified!A1147, FIND(",vol", Articles_collection_modified!A1147) + 4, FIND(",", Articles_collection_modified!A1147, FIND(",vol", Articles_collection_modified!A1147) + 4) - FIND(",vol",Articles_collection_modified!A1147) - 4))</f>
        <v>5</v>
      </c>
      <c r="D1147" t="str">
        <f>IF(ISNUMBER(FIND(", 20", Articles_collection_modified!A1147)), MID(Articles_collection_modified!A1147, FIND(", 20", Articles_collection_modified!A1147) + 2, FIND(",", Articles_collection_modified!A1147, FIND(", 20", Articles_collection_modified!A1147) + 2) - FIND(", 20", Articles_collection_modified!A1147) - 2), MID(Articles_collection_modified!A1147, FIND(",20", Articles_collection_modified!A1147) + 1, FIND(",", Articles_collection_modified!A1147, FIND(",20", Articles_collection_modified!A1147) + 1) - FIND(",20", Articles_collection_modified!A1147) - 1))</f>
        <v>2024-w45</v>
      </c>
      <c r="E1147" t="str">
        <f t="shared" si="36"/>
        <v>2024</v>
      </c>
      <c r="F1147" t="str">
        <f t="shared" si="37"/>
        <v>45</v>
      </c>
      <c r="G1147" t="str" cm="1">
        <f t="array" ref="G1147">_xlfn.TEXTJOIN(", ", TRUE, IF(ISNUMBER(SEARCH(Index!$A$8:$A$22, Articles_collection_modified!A1147)), Index!$A$8:$A$22, ""))</f>
        <v>Mobile</v>
      </c>
      <c r="H1147" t="str" cm="1">
        <f t="array" ref="H1147">IFERROR(INDEX(Index!$A$8:$A$22, MATCH(TRUE, ISNUMBER(SEARCH(Index!$A$8:$A$22, Articles_collection_modified!A1147)), 0)), "")</f>
        <v>Mobile</v>
      </c>
      <c r="I1147" t="str" cm="1">
        <f t="array" ref="I1147">IFERROR(INDEX(Index!$A$3:$A$5, MATCH(TRUE, ISNUMBER(SEARCH(Index!$A$3:$A$5, Articles_collection_modified!A1147)), 0)), "")</f>
        <v>product release</v>
      </c>
      <c r="J1147" t="str" cm="1">
        <f t="array" ref="J1147">IFERROR(INDEX(Index!$A$25:$A$69, MATCH(TRUE, ISNUMBER(SEARCH(Index!$A$25:$A$69, Articles_collection_modified!A1147)), 0)), "")</f>
        <v>System</v>
      </c>
      <c r="K1147" t="str" cm="1">
        <f t="array" ref="K1147">IFERROR(INDEX(Index!$C$3:$C$5, MATCH(TRUE, ISNUMBER(SEARCH(Index!$C$3:$C$5, Articles_collection_modified!A1147)), 0)), "")</f>
        <v>H1</v>
      </c>
      <c r="L1147" t="str" cm="1">
        <f t="array" ref="L1147">_xlfn.TEXTJOIN(", ", TRUE, IF(ISNUMBER(SEARCH(Index!$C$8:$C$58, Articles_collection_modified!A1147)), Index!$C$8:$C$58, ""))</f>
        <v>ES-2, HA-3, HA-4</v>
      </c>
      <c r="M1147" t="str" cm="1">
        <f t="array" ref="M1147">_xlfn.TEXTJOIN(", ", TRUE, IFERROR(VLOOKUP(_xlfn.TEXTSPLIT(L1147, ", "), Index!$C$8:$D$58, 2, FALSE), ""))</f>
        <v>Enhanced Emission Policy, Smart Farming, Autonomous Material Handling</v>
      </c>
      <c r="N1147" t="str" cm="1">
        <f t="array" ref="N1147">_xlfn.TEXTJOIN(", ", TRUE, _xlfn.UNIQUE(_xlfn.FILTERXML("&lt;t&gt;&lt;s&gt;" &amp; SUBSTITUTE(_xlfn.TEXTJOIN(", ", TRUE, _xlfn.UNIQUE(_xlfn._xlws.FILTER(IFERROR(VLOOKUP(LEFT(_xlfn.TEXTSPLIT(L1147, ", "), FIND("-", _xlfn.TEXTSPLIT(L1147, ", ")) - 1), Index!$F$8:$G$13, 2, FALSE), ""), IFERROR(VLOOKUP(LEFT(_xlfn.TEXTSPLIT(L1147, ", "), FIND("-", _xlfn.TEXTSPLIT(L1147, ", ")) - 1), Index!$F$8:$G$13, 2, FALSE), "") &lt;&gt; ""))), ", ", "&lt;/s&gt;&lt;s&gt;") &amp; "&lt;/s&gt;&lt;/t&gt;", "//s[normalize-space()]")))</f>
        <v>Ecological Sustainability, Hydraulic Applications Ecosystem</v>
      </c>
      <c r="O1147" t="str" cm="1">
        <f t="array" ref="O1147">IFERROR(INDEX(Index!$C$8:$C$58, MATCH(TRUE, ISNUMBER(SEARCH(Index!$C$8:$C$58, Articles_collection_modified!A1147)), 0)), "")</f>
        <v>ES-2</v>
      </c>
      <c r="P1147" t="str">
        <f>IFERROR(VLOOKUP(LEFT(O1147, FIND("-", O1147)-1), Index!$F$8:$G$13, 2, FALSE), "Not Found")</f>
        <v>Ecological Sustainability</v>
      </c>
      <c r="Q1147" t="str">
        <f>IFERROR(VLOOKUP(O1147, Index!$C$8:$D$58, 2, FALSE), "Not Found")</f>
        <v>Enhanced Emission Policy</v>
      </c>
    </row>
    <row r="1148" spans="1:17" x14ac:dyDescent="0.3">
      <c r="A1148" t="str">
        <f>LEFT(Articles_collection_modified!A1148, FIND(",", Articles_collection_modified!A1148) - 1)</f>
        <v>Smart Farming: 6 Emerging Trends for Agritech Startups to Watch</v>
      </c>
      <c r="B1148" t="str">
        <f>MID(Articles_collection_modified!A1148, FIND(",", Articles_collection_modified!A1148) + 1, FIND(",", Articles_collection_modified!A1148, FIND(",", Articles_collection_modified!A1148) + 1) - FIND(",", Articles_collection_modified!A1148) - 1)</f>
        <v>https://www.globalagtechinitiative.com/digital-farming/smart-farming-6-emerging-trends-for-agritech-startups-to-watch/</v>
      </c>
      <c r="C1148" t="str">
        <f>IF(ISNUMBER(FIND(", vol",Articles_collection_modified!A1148)), MID(Articles_collection_modified!A1148, FIND(", vol", Articles_collection_modified!A1148) + 5, FIND(",", Articles_collection_modified!A1148, FIND(", vol", Articles_collection_modified!A1148) + 5) - FIND(", vol", Articles_collection_modified!A1148) - 5), MID(Articles_collection_modified!A1148, FIND(",vol", Articles_collection_modified!A1148) + 4, FIND(",", Articles_collection_modified!A1148, FIND(",vol", Articles_collection_modified!A1148) + 4) - FIND(",vol",Articles_collection_modified!A1148) - 4))</f>
        <v>5</v>
      </c>
      <c r="D1148" t="str">
        <f>IF(ISNUMBER(FIND(", 20", Articles_collection_modified!A1148)), MID(Articles_collection_modified!A1148, FIND(", 20", Articles_collection_modified!A1148) + 2, FIND(",", Articles_collection_modified!A1148, FIND(", 20", Articles_collection_modified!A1148) + 2) - FIND(", 20", Articles_collection_modified!A1148) - 2), MID(Articles_collection_modified!A1148, FIND(",20", Articles_collection_modified!A1148) + 1, FIND(",", Articles_collection_modified!A1148, FIND(",20", Articles_collection_modified!A1148) + 1) - FIND(",20", Articles_collection_modified!A1148) - 1))</f>
        <v>2024-w45</v>
      </c>
      <c r="E1148" t="str">
        <f t="shared" si="36"/>
        <v>2024</v>
      </c>
      <c r="F1148" t="str">
        <f t="shared" si="37"/>
        <v>45</v>
      </c>
      <c r="G1148" t="str" cm="1">
        <f t="array" ref="G1148">_xlfn.TEXTJOIN(", ", TRUE, IF(ISNUMBER(SEARCH(Index!$A$8:$A$22, Articles_collection_modified!A1148)), Index!$A$8:$A$22, ""))</f>
        <v>Mobile</v>
      </c>
      <c r="H1148" t="str" cm="1">
        <f t="array" ref="H1148">IFERROR(INDEX(Index!$A$8:$A$22, MATCH(TRUE, ISNUMBER(SEARCH(Index!$A$8:$A$22, Articles_collection_modified!A1148)), 0)), "")</f>
        <v>Mobile</v>
      </c>
      <c r="I1148" t="str" cm="1">
        <f t="array" ref="I1148">IFERROR(INDEX(Index!$A$3:$A$5, MATCH(TRUE, ISNUMBER(SEARCH(Index!$A$3:$A$5, Articles_collection_modified!A1148)), 0)), "")</f>
        <v>SEEP</v>
      </c>
      <c r="J1148" t="str" cm="1">
        <f t="array" ref="J1148">IFERROR(INDEX(Index!$A$25:$A$69, MATCH(TRUE, ISNUMBER(SEARCH(Index!$A$25:$A$69, Articles_collection_modified!A1148)), 0)), "")</f>
        <v>market development</v>
      </c>
      <c r="K1148" t="str" cm="1">
        <f t="array" ref="K1148">IFERROR(INDEX(Index!$C$3:$C$5, MATCH(TRUE, ISNUMBER(SEARCH(Index!$C$3:$C$5, Articles_collection_modified!A1148)), 0)), "")</f>
        <v>H2</v>
      </c>
      <c r="L1148" t="str" cm="1">
        <f t="array" ref="L1148">_xlfn.TEXTJOIN(", ", TRUE, IF(ISNUMBER(SEARCH(Index!$C$8:$C$58, Articles_collection_modified!A1148)), Index!$C$8:$C$58, ""))</f>
        <v>HA-3, SD-2, SD-4, NB-7</v>
      </c>
      <c r="M1148" t="str" cm="1">
        <f t="array" ref="M1148">_xlfn.TEXTJOIN(", ", TRUE, IFERROR(VLOOKUP(_xlfn.TEXTSPLIT(L1148, ", "), Index!$C$8:$D$58, 2, FALSE), ""))</f>
        <v>Smart Farming, Advanced AI Capabilities, Big Data Value Creation, Future Agriculture</v>
      </c>
      <c r="N1148" t="str" cm="1">
        <f t="array" ref="N1148">_xlfn.TEXTJOIN(", ", TRUE, _xlfn.UNIQUE(_xlfn.FILTERXML("&lt;t&gt;&lt;s&gt;" &amp; SUBSTITUTE(_xlfn.TEXTJOIN(", ", TRUE, _xlfn.UNIQUE(_xlfn._xlws.FILTER(IFERROR(VLOOKUP(LEFT(_xlfn.TEXTSPLIT(L1148, ", "), FIND("-", _xlfn.TEXTSPLIT(L1148, ", ")) - 1), Index!$F$8:$G$13, 2, FALSE), ""), IFERROR(VLOOKUP(LEFT(_xlfn.TEXTSPLIT(L1148, ", "), FIND("-", _xlfn.TEXTSPLIT(L1148, ", ")) - 1), Index!$F$8:$G$13, 2, FALSE), "") &lt;&gt; ""))), ", ", "&lt;/s&gt;&lt;s&gt;") &amp; "&lt;/s&gt;&lt;/t&gt;", "//s[normalize-space()]")))</f>
        <v>Hydraulic Applications Ecosystem, Smart Data Usage, New Business</v>
      </c>
      <c r="O1148" t="str" cm="1">
        <f t="array" ref="O1148">IFERROR(INDEX(Index!$C$8:$C$58, MATCH(TRUE, ISNUMBER(SEARCH(Index!$C$8:$C$58, Articles_collection_modified!A1148)), 0)), "")</f>
        <v>HA-3</v>
      </c>
      <c r="P1148" t="str">
        <f>IFERROR(VLOOKUP(LEFT(O1148, FIND("-", O1148)-1), Index!$F$8:$G$13, 2, FALSE), "Not Found")</f>
        <v>Hydraulic Applications Ecosystem</v>
      </c>
      <c r="Q1148" t="str">
        <f>IFERROR(VLOOKUP(O1148, Index!$C$8:$D$58, 2, FALSE), "Not Found")</f>
        <v>Smart Farming</v>
      </c>
    </row>
    <row r="1149" spans="1:17" x14ac:dyDescent="0.3">
      <c r="A1149" t="str">
        <f>LEFT(Articles_collection_modified!A1149, FIND(",", Articles_collection_modified!A1149) - 1)</f>
        <v>VerschleiÃŸfeste PFAS- und PTFE-freie Polymerlager</v>
      </c>
      <c r="B1149" t="str">
        <f>MID(Articles_collection_modified!A1149, FIND(",", Articles_collection_modified!A1149) + 1, FIND(",", Articles_collection_modified!A1149, FIND(",", Articles_collection_modified!A1149) + 1) - FIND(",", Articles_collection_modified!A1149) - 1)</f>
        <v>https://www.derkonstrukteur.de/verschleissfeste-pfas-und-ptfe-freie-polymerlager/</v>
      </c>
      <c r="C1149" t="str">
        <f>IF(ISNUMBER(FIND(", vol",Articles_collection_modified!A1149)), MID(Articles_collection_modified!A1149, FIND(", vol", Articles_collection_modified!A1149) + 5, FIND(",", Articles_collection_modified!A1149, FIND(", vol", Articles_collection_modified!A1149) + 5) - FIND(", vol", Articles_collection_modified!A1149) - 5), MID(Articles_collection_modified!A1149, FIND(",vol", Articles_collection_modified!A1149) + 4, FIND(",", Articles_collection_modified!A1149, FIND(",vol", Articles_collection_modified!A1149) + 4) - FIND(",vol",Articles_collection_modified!A1149) - 4))</f>
        <v>4</v>
      </c>
      <c r="D1149" t="str">
        <f>IF(ISNUMBER(FIND(", 20", Articles_collection_modified!A1149)), MID(Articles_collection_modified!A1149, FIND(", 20", Articles_collection_modified!A1149) + 2, FIND(",", Articles_collection_modified!A1149, FIND(", 20", Articles_collection_modified!A1149) + 2) - FIND(", 20", Articles_collection_modified!A1149) - 2), MID(Articles_collection_modified!A1149, FIND(",20", Articles_collection_modified!A1149) + 1, FIND(",", Articles_collection_modified!A1149, FIND(",20", Articles_collection_modified!A1149) + 1) - FIND(",20", Articles_collection_modified!A1149) - 1))</f>
        <v>2024-w41</v>
      </c>
      <c r="E1149" t="str">
        <f t="shared" si="36"/>
        <v>2024</v>
      </c>
      <c r="F1149" t="str">
        <f t="shared" si="37"/>
        <v>41</v>
      </c>
      <c r="G1149" t="str" cm="1">
        <f t="array" ref="G1149">_xlfn.TEXTJOIN(", ", TRUE, IF(ISNUMBER(SEARCH(Index!$A$8:$A$22, Articles_collection_modified!A1149)), Index!$A$8:$A$22, ""))</f>
        <v>Sustainability</v>
      </c>
      <c r="H1149" t="str" cm="1">
        <f t="array" ref="H1149">IFERROR(INDEX(Index!$A$8:$A$22, MATCH(TRUE, ISNUMBER(SEARCH(Index!$A$8:$A$22, Articles_collection_modified!A1149)), 0)), "")</f>
        <v>Sustainability</v>
      </c>
      <c r="I1149" t="str" cm="1">
        <f t="array" ref="I1149">IFERROR(INDEX(Index!$A$3:$A$5, MATCH(TRUE, ISNUMBER(SEARCH(Index!$A$3:$A$5, Articles_collection_modified!A1149)), 0)), "")</f>
        <v>Technology</v>
      </c>
      <c r="J1149" t="str" cm="1">
        <f t="array" ref="J1149">IFERROR(INDEX(Index!$A$25:$A$69, MATCH(TRUE, ISNUMBER(SEARCH(Index!$A$25:$A$69, Articles_collection_modified!A1149)), 0)), "")</f>
        <v>Materials</v>
      </c>
      <c r="K1149" t="str" cm="1">
        <f t="array" ref="K1149">IFERROR(INDEX(Index!$C$3:$C$5, MATCH(TRUE, ISNUMBER(SEARCH(Index!$C$3:$C$5, Articles_collection_modified!A1149)), 0)), "")</f>
        <v>H2</v>
      </c>
      <c r="L1149" t="str" cm="1">
        <f t="array" ref="L1149">_xlfn.TEXTJOIN(", ", TRUE, IF(ISNUMBER(SEARCH(Index!$C$8:$C$58, Articles_collection_modified!A1149)), Index!$C$8:$C$58, ""))</f>
        <v/>
      </c>
      <c r="M1149" t="str" cm="1">
        <f t="array" ref="M1149">_xlfn.TEXTJOIN(", ", TRUE, IFERROR(VLOOKUP(_xlfn.TEXTSPLIT(L1149, ", "), Index!$C$8:$D$58, 2, FALSE), ""))</f>
        <v/>
      </c>
      <c r="N1149" t="e" cm="1" vm="1">
        <f t="array" ref="N1149">_xlfn.TEXTJOIN(", ", TRUE, _xlfn.UNIQUE(_xlfn.FILTERXML("&lt;t&gt;&lt;s&gt;" &amp; SUBSTITUTE(_xlfn.TEXTJOIN(", ", TRUE, _xlfn.UNIQUE(_xlfn._xlws.FILTER(IFERROR(VLOOKUP(LEFT(_xlfn.TEXTSPLIT(L1149, ", "), FIND("-", _xlfn.TEXTSPLIT(L1149, ", ")) - 1), Index!$F$8:$G$13, 2, FALSE), ""), IFERROR(VLOOKUP(LEFT(_xlfn.TEXTSPLIT(L1149, ", "), FIND("-", _xlfn.TEXTSPLIT(L1149, ", ")) - 1), Index!$F$8:$G$13, 2, FALSE), "") &lt;&gt; ""))), ", ", "&lt;/s&gt;&lt;s&gt;") &amp; "&lt;/s&gt;&lt;/t&gt;", "//s[normalize-space()]")))</f>
        <v>#VALUE!</v>
      </c>
      <c r="O1149" t="str" cm="1">
        <f t="array" ref="O1149">IFERROR(INDEX(Index!$C$8:$C$58, MATCH(TRUE, ISNUMBER(SEARCH(Index!$C$8:$C$58, Articles_collection_modified!A1149)), 0)), "")</f>
        <v/>
      </c>
      <c r="P1149" t="str">
        <f>IFERROR(VLOOKUP(LEFT(O1149, FIND("-", O1149)-1), Index!$F$8:$G$13, 2, FALSE), "Not Found")</f>
        <v>Not Found</v>
      </c>
      <c r="Q1149" t="str">
        <f>IFERROR(VLOOKUP(O1149, Index!$C$8:$D$58, 2, FALSE), "Not Found")</f>
        <v>Not Found</v>
      </c>
    </row>
    <row r="1150" spans="1:17" x14ac:dyDescent="0.3">
      <c r="A1150" t="str">
        <f>LEFT(Articles_collection_modified!A1150, FIND(",", Articles_collection_modified!A1150) - 1)</f>
        <v>EV battery startup Ionetic launches AI-powered development system - Electric &amp; Hybrid Vehicle Technology International</v>
      </c>
      <c r="B1150" t="str">
        <f>MID(Articles_collection_modified!A1150, FIND(",", Articles_collection_modified!A1150) + 1, FIND(",", Articles_collection_modified!A1150, FIND(",", Articles_collection_modified!A1150) + 1) - FIND(",", Articles_collection_modified!A1150) - 1)</f>
        <v>https://www.electrichybridvehicletechnology.com/news/ev-battery-startup-ionetic-launches-ai-powered-development-system.html</v>
      </c>
      <c r="C1150" t="str">
        <f>IF(ISNUMBER(FIND(", vol",Articles_collection_modified!A1150)), MID(Articles_collection_modified!A1150, FIND(", vol", Articles_collection_modified!A1150) + 5, FIND(",", Articles_collection_modified!A1150, FIND(", vol", Articles_collection_modified!A1150) + 5) - FIND(", vol", Articles_collection_modified!A1150) - 5), MID(Articles_collection_modified!A1150, FIND(",vol", Articles_collection_modified!A1150) + 4, FIND(",", Articles_collection_modified!A1150, FIND(",vol", Articles_collection_modified!A1150) + 4) - FIND(",vol",Articles_collection_modified!A1150) - 4))</f>
        <v>4</v>
      </c>
      <c r="D1150" t="str">
        <f>IF(ISNUMBER(FIND(", 20", Articles_collection_modified!A1150)), MID(Articles_collection_modified!A1150, FIND(", 20", Articles_collection_modified!A1150) + 2, FIND(",", Articles_collection_modified!A1150, FIND(", 20", Articles_collection_modified!A1150) + 2) - FIND(", 20", Articles_collection_modified!A1150) - 2), MID(Articles_collection_modified!A1150, FIND(",20", Articles_collection_modified!A1150) + 1, FIND(",", Articles_collection_modified!A1150, FIND(",20", Articles_collection_modified!A1150) + 1) - FIND(",20", Articles_collection_modified!A1150) - 1))</f>
        <v>2024-w43</v>
      </c>
      <c r="E1150" t="str">
        <f t="shared" si="36"/>
        <v>2024</v>
      </c>
      <c r="F1150" t="str">
        <f t="shared" si="37"/>
        <v>43</v>
      </c>
      <c r="G1150" t="str" cm="1">
        <f t="array" ref="G1150">_xlfn.TEXTJOIN(", ", TRUE, IF(ISNUMBER(SEARCH(Index!$A$8:$A$22, Articles_collection_modified!A1150)), Index!$A$8:$A$22, ""))</f>
        <v>Battery</v>
      </c>
      <c r="H1150" t="str" cm="1">
        <f t="array" ref="H1150">IFERROR(INDEX(Index!$A$8:$A$22, MATCH(TRUE, ISNUMBER(SEARCH(Index!$A$8:$A$22, Articles_collection_modified!A1150)), 0)), "")</f>
        <v>Battery</v>
      </c>
      <c r="I1150" t="str" cm="1">
        <f t="array" ref="I1150">IFERROR(INDEX(Index!$A$3:$A$5, MATCH(TRUE, ISNUMBER(SEARCH(Index!$A$3:$A$5, Articles_collection_modified!A1150)), 0)), "")</f>
        <v>Technology</v>
      </c>
      <c r="J1150" t="str" cm="1">
        <f t="array" ref="J1150">IFERROR(INDEX(Index!$A$25:$A$69, MATCH(TRUE, ISNUMBER(SEARCH(Index!$A$25:$A$69, Articles_collection_modified!A1150)), 0)), "")</f>
        <v>System</v>
      </c>
      <c r="K1150" t="str" cm="1">
        <f t="array" ref="K1150">IFERROR(INDEX(Index!$C$3:$C$5, MATCH(TRUE, ISNUMBER(SEARCH(Index!$C$3:$C$5, Articles_collection_modified!A1150)), 0)), "")</f>
        <v>H1</v>
      </c>
      <c r="L1150" t="str" cm="1">
        <f t="array" ref="L1150">_xlfn.TEXTJOIN(", ", TRUE, IF(ISNUMBER(SEARCH(Index!$C$8:$C$58, Articles_collection_modified!A1150)), Index!$C$8:$C$58, ""))</f>
        <v/>
      </c>
      <c r="M1150" t="str" cm="1">
        <f t="array" ref="M1150">_xlfn.TEXTJOIN(", ", TRUE, IFERROR(VLOOKUP(_xlfn.TEXTSPLIT(L1150, ", "), Index!$C$8:$D$58, 2, FALSE), ""))</f>
        <v/>
      </c>
      <c r="N1150" t="e" cm="1" vm="1">
        <f t="array" ref="N1150">_xlfn.TEXTJOIN(", ", TRUE, _xlfn.UNIQUE(_xlfn.FILTERXML("&lt;t&gt;&lt;s&gt;" &amp; SUBSTITUTE(_xlfn.TEXTJOIN(", ", TRUE, _xlfn.UNIQUE(_xlfn._xlws.FILTER(IFERROR(VLOOKUP(LEFT(_xlfn.TEXTSPLIT(L1150, ", "), FIND("-", _xlfn.TEXTSPLIT(L1150, ", ")) - 1), Index!$F$8:$G$13, 2, FALSE), ""), IFERROR(VLOOKUP(LEFT(_xlfn.TEXTSPLIT(L1150, ", "), FIND("-", _xlfn.TEXTSPLIT(L1150, ", ")) - 1), Index!$F$8:$G$13, 2, FALSE), "") &lt;&gt; ""))), ", ", "&lt;/s&gt;&lt;s&gt;") &amp; "&lt;/s&gt;&lt;/t&gt;", "//s[normalize-space()]")))</f>
        <v>#VALUE!</v>
      </c>
      <c r="O1150" t="str" cm="1">
        <f t="array" ref="O1150">IFERROR(INDEX(Index!$C$8:$C$58, MATCH(TRUE, ISNUMBER(SEARCH(Index!$C$8:$C$58, Articles_collection_modified!A1150)), 0)), "")</f>
        <v/>
      </c>
      <c r="P1150" t="str">
        <f>IFERROR(VLOOKUP(LEFT(O1150, FIND("-", O1150)-1), Index!$F$8:$G$13, 2, FALSE), "Not Found")</f>
        <v>Not Found</v>
      </c>
      <c r="Q1150" t="str">
        <f>IFERROR(VLOOKUP(O1150, Index!$C$8:$D$58, 2, FALSE), "Not Found")</f>
        <v>Not Found</v>
      </c>
    </row>
    <row r="1151" spans="1:17" x14ac:dyDescent="0.3">
      <c r="A1151" t="str">
        <f>LEFT(Articles_collection_modified!A1151, FIND(",", Articles_collection_modified!A1151) - 1)</f>
        <v>Cut-to-length calls for high-end hydraulics</v>
      </c>
      <c r="B1151" t="str">
        <f>MID(Articles_collection_modified!A1151, FIND(",", Articles_collection_modified!A1151) + 1, FIND(",", Articles_collection_modified!A1151, FIND(",", Articles_collection_modified!A1151) + 1) - FIND(",", Articles_collection_modified!A1151) - 1)</f>
        <v>https://www.mobilehydraulictips.com/cut-to-length-calls-for-high-end-hydraulics/</v>
      </c>
      <c r="C1151" t="str">
        <f>IF(ISNUMBER(FIND(", vol",Articles_collection_modified!A1151)), MID(Articles_collection_modified!A1151, FIND(", vol", Articles_collection_modified!A1151) + 5, FIND(",", Articles_collection_modified!A1151, FIND(", vol", Articles_collection_modified!A1151) + 5) - FIND(", vol", Articles_collection_modified!A1151) - 5), MID(Articles_collection_modified!A1151, FIND(",vol", Articles_collection_modified!A1151) + 4, FIND(",", Articles_collection_modified!A1151, FIND(",vol", Articles_collection_modified!A1151) + 4) - FIND(",vol",Articles_collection_modified!A1151) - 4))</f>
        <v>4</v>
      </c>
      <c r="D1151" t="str">
        <f>IF(ISNUMBER(FIND(", 20", Articles_collection_modified!A1151)), MID(Articles_collection_modified!A1151, FIND(", 20", Articles_collection_modified!A1151) + 2, FIND(",", Articles_collection_modified!A1151, FIND(", 20", Articles_collection_modified!A1151) + 2) - FIND(", 20", Articles_collection_modified!A1151) - 2), MID(Articles_collection_modified!A1151, FIND(",20", Articles_collection_modified!A1151) + 1, FIND(",", Articles_collection_modified!A1151, FIND(",20", Articles_collection_modified!A1151) + 1) - FIND(",20", Articles_collection_modified!A1151) - 1))</f>
        <v>2024-w43</v>
      </c>
      <c r="E1151" t="str">
        <f t="shared" si="36"/>
        <v>2024</v>
      </c>
      <c r="F1151" t="str">
        <f t="shared" si="37"/>
        <v>43</v>
      </c>
      <c r="G1151" t="str" cm="1">
        <f t="array" ref="G1151">_xlfn.TEXTJOIN(", ", TRUE, IF(ISNUMBER(SEARCH(Index!$A$8:$A$22, Articles_collection_modified!A1151)), Index!$A$8:$A$22, ""))</f>
        <v>Hydraulics, Mobile</v>
      </c>
      <c r="H1151" t="str" cm="1">
        <f t="array" ref="H1151">IFERROR(INDEX(Index!$A$8:$A$22, MATCH(TRUE, ISNUMBER(SEARCH(Index!$A$8:$A$22, Articles_collection_modified!A1151)), 0)), "")</f>
        <v>Hydraulics</v>
      </c>
      <c r="I1151" t="str" cm="1">
        <f t="array" ref="I1151">IFERROR(INDEX(Index!$A$3:$A$5, MATCH(TRUE, ISNUMBER(SEARCH(Index!$A$3:$A$5, Articles_collection_modified!A1151)), 0)), "")</f>
        <v>SEEP</v>
      </c>
      <c r="J1151" t="str" cm="1">
        <f t="array" ref="J1151">IFERROR(INDEX(Index!$A$25:$A$69, MATCH(TRUE, ISNUMBER(SEARCH(Index!$A$25:$A$69, Articles_collection_modified!A1151)), 0)), "")</f>
        <v>market development</v>
      </c>
      <c r="K1151" t="str" cm="1">
        <f t="array" ref="K1151">IFERROR(INDEX(Index!$C$3:$C$5, MATCH(TRUE, ISNUMBER(SEARCH(Index!$C$3:$C$5, Articles_collection_modified!A1151)), 0)), "")</f>
        <v>H1</v>
      </c>
      <c r="L1151" t="str" cm="1">
        <f t="array" ref="L1151">_xlfn.TEXTJOIN(", ", TRUE, IF(ISNUMBER(SEARCH(Index!$C$8:$C$58, Articles_collection_modified!A1151)), Index!$C$8:$C$58, ""))</f>
        <v>HA-7</v>
      </c>
      <c r="M1151" t="str" cm="1">
        <f t="array" ref="M1151">_xlfn.TEXTJOIN(", ", TRUE, IFERROR(VLOOKUP(_xlfn.TEXTSPLIT(L1151, ", "), Index!$C$8:$D$58, 2, FALSE), ""))</f>
        <v>Future Wood &amp; Forest Industry</v>
      </c>
      <c r="N1151" t="str" cm="1">
        <f t="array" ref="N1151">_xlfn.TEXTJOIN(", ", TRUE, _xlfn.UNIQUE(_xlfn.FILTERXML("&lt;t&gt;&lt;s&gt;" &amp; SUBSTITUTE(_xlfn.TEXTJOIN(", ", TRUE, _xlfn.UNIQUE(_xlfn._xlws.FILTER(IFERROR(VLOOKUP(LEFT(_xlfn.TEXTSPLIT(L1151, ", "), FIND("-", _xlfn.TEXTSPLIT(L1151, ", ")) - 1), Index!$F$8:$G$13, 2, FALSE), ""), IFERROR(VLOOKUP(LEFT(_xlfn.TEXTSPLIT(L1151, ", "), FIND("-", _xlfn.TEXTSPLIT(L1151, ", ")) - 1), Index!$F$8:$G$13, 2, FALSE), "") &lt;&gt; ""))), ", ", "&lt;/s&gt;&lt;s&gt;") &amp; "&lt;/s&gt;&lt;/t&gt;", "//s[normalize-space()]")))</f>
        <v>Hydraulic Applications Ecosystem</v>
      </c>
      <c r="O1151" t="str" cm="1">
        <f t="array" ref="O1151">IFERROR(INDEX(Index!$C$8:$C$58, MATCH(TRUE, ISNUMBER(SEARCH(Index!$C$8:$C$58, Articles_collection_modified!A1151)), 0)), "")</f>
        <v>HA-7</v>
      </c>
      <c r="P1151" t="str">
        <f>IFERROR(VLOOKUP(LEFT(O1151, FIND("-", O1151)-1), Index!$F$8:$G$13, 2, FALSE), "Not Found")</f>
        <v>Hydraulic Applications Ecosystem</v>
      </c>
      <c r="Q1151" t="str">
        <f>IFERROR(VLOOKUP(O1151, Index!$C$8:$D$58, 2, FALSE), "Not Found")</f>
        <v>Future Wood &amp; Forest Industry</v>
      </c>
    </row>
    <row r="1152" spans="1:17" x14ac:dyDescent="0.3">
      <c r="A1152" t="str">
        <f>LEFT(Articles_collection_modified!A1152, FIND(",", Articles_collection_modified!A1152) - 1)</f>
        <v>Grove upgrades GMK6400-1 all-terrain crane | Industrial Vehicle Technology International</v>
      </c>
      <c r="B1152" t="str">
        <f>MID(Articles_collection_modified!A1152, FIND(",", Articles_collection_modified!A1152) + 1, FIND(",", Articles_collection_modified!A1152, FIND(",", Articles_collection_modified!A1152) + 1) - FIND(",", Articles_collection_modified!A1152) - 1)</f>
        <v>https://www.ivtinternational.com/news/construction/grove-upgrades-gmk6400-1-all-terrain-crane.html</v>
      </c>
      <c r="C1152" t="str">
        <f>IF(ISNUMBER(FIND(", vol",Articles_collection_modified!A1152)), MID(Articles_collection_modified!A1152, FIND(", vol", Articles_collection_modified!A1152) + 5, FIND(",", Articles_collection_modified!A1152, FIND(", vol", Articles_collection_modified!A1152) + 5) - FIND(", vol", Articles_collection_modified!A1152) - 5), MID(Articles_collection_modified!A1152, FIND(",vol", Articles_collection_modified!A1152) + 4, FIND(",", Articles_collection_modified!A1152, FIND(",vol", Articles_collection_modified!A1152) + 4) - FIND(",vol",Articles_collection_modified!A1152) - 4))</f>
        <v>4</v>
      </c>
      <c r="D1152" t="str">
        <f>IF(ISNUMBER(FIND(", 20", Articles_collection_modified!A1152)), MID(Articles_collection_modified!A1152, FIND(", 20", Articles_collection_modified!A1152) + 2, FIND(",", Articles_collection_modified!A1152, FIND(", 20", Articles_collection_modified!A1152) + 2) - FIND(", 20", Articles_collection_modified!A1152) - 2), MID(Articles_collection_modified!A1152, FIND(",20", Articles_collection_modified!A1152) + 1, FIND(",", Articles_collection_modified!A1152, FIND(",20", Articles_collection_modified!A1152) + 1) - FIND(",20", Articles_collection_modified!A1152) - 1))</f>
        <v>2024-w43</v>
      </c>
      <c r="E1152" t="str">
        <f t="shared" si="36"/>
        <v>2024</v>
      </c>
      <c r="F1152" t="str">
        <f t="shared" si="37"/>
        <v>43</v>
      </c>
      <c r="G1152" t="str" cm="1">
        <f t="array" ref="G1152">_xlfn.TEXTJOIN(", ", TRUE, IF(ISNUMBER(SEARCH(Index!$A$8:$A$22, Articles_collection_modified!A1152)), Index!$A$8:$A$22, ""))</f>
        <v>Crane, Mobile</v>
      </c>
      <c r="H1152" t="str" cm="1">
        <f t="array" ref="H1152">IFERROR(INDEX(Index!$A$8:$A$22, MATCH(TRUE, ISNUMBER(SEARCH(Index!$A$8:$A$22, Articles_collection_modified!A1152)), 0)), "")</f>
        <v>Crane</v>
      </c>
      <c r="I1152" t="str" cm="1">
        <f t="array" ref="I1152">IFERROR(INDEX(Index!$A$3:$A$5, MATCH(TRUE, ISNUMBER(SEARCH(Index!$A$3:$A$5, Articles_collection_modified!A1152)), 0)), "")</f>
        <v>product release</v>
      </c>
      <c r="J1152" t="str" cm="1">
        <f t="array" ref="J1152">IFERROR(INDEX(Index!$A$25:$A$69, MATCH(TRUE, ISNUMBER(SEARCH(Index!$A$25:$A$69, Articles_collection_modified!A1152)), 0)), "")</f>
        <v>System</v>
      </c>
      <c r="K1152" t="str" cm="1">
        <f t="array" ref="K1152">IFERROR(INDEX(Index!$C$3:$C$5, MATCH(TRUE, ISNUMBER(SEARCH(Index!$C$3:$C$5, Articles_collection_modified!A1152)), 0)), "")</f>
        <v>H1</v>
      </c>
      <c r="L1152" t="str" cm="1">
        <f t="array" ref="L1152">_xlfn.TEXTJOIN(", ", TRUE, IF(ISNUMBER(SEARCH(Index!$C$8:$C$58, Articles_collection_modified!A1152)), Index!$C$8:$C$58, ""))</f>
        <v>HA-1</v>
      </c>
      <c r="M1152" t="str" cm="1">
        <f t="array" ref="M1152">_xlfn.TEXTJOIN(", ", TRUE, IFERROR(VLOOKUP(_xlfn.TEXTSPLIT(L1152, ", "), Index!$C$8:$D$58, 2, FALSE), ""))</f>
        <v>Green &amp; Connected Construction site</v>
      </c>
      <c r="N1152" t="str" cm="1">
        <f t="array" ref="N1152">_xlfn.TEXTJOIN(", ", TRUE, _xlfn.UNIQUE(_xlfn.FILTERXML("&lt;t&gt;&lt;s&gt;" &amp; SUBSTITUTE(_xlfn.TEXTJOIN(", ", TRUE, _xlfn.UNIQUE(_xlfn._xlws.FILTER(IFERROR(VLOOKUP(LEFT(_xlfn.TEXTSPLIT(L1152, ", "), FIND("-", _xlfn.TEXTSPLIT(L1152, ", ")) - 1), Index!$F$8:$G$13, 2, FALSE), ""), IFERROR(VLOOKUP(LEFT(_xlfn.TEXTSPLIT(L1152, ", "), FIND("-", _xlfn.TEXTSPLIT(L1152, ", ")) - 1), Index!$F$8:$G$13, 2, FALSE), "") &lt;&gt; ""))), ", ", "&lt;/s&gt;&lt;s&gt;") &amp; "&lt;/s&gt;&lt;/t&gt;", "//s[normalize-space()]")))</f>
        <v>Hydraulic Applications Ecosystem</v>
      </c>
      <c r="O1152" t="str" cm="1">
        <f t="array" ref="O1152">IFERROR(INDEX(Index!$C$8:$C$58, MATCH(TRUE, ISNUMBER(SEARCH(Index!$C$8:$C$58, Articles_collection_modified!A1152)), 0)), "")</f>
        <v>HA-1</v>
      </c>
      <c r="P1152" t="str">
        <f>IFERROR(VLOOKUP(LEFT(O1152, FIND("-", O1152)-1), Index!$F$8:$G$13, 2, FALSE), "Not Found")</f>
        <v>Hydraulic Applications Ecosystem</v>
      </c>
      <c r="Q1152" t="str">
        <f>IFERROR(VLOOKUP(O1152, Index!$C$8:$D$58, 2, FALSE), "Not Found")</f>
        <v>Green &amp; Connected Construction site</v>
      </c>
    </row>
    <row r="1153" spans="1:17" x14ac:dyDescent="0.3">
      <c r="A1153" t="str">
        <f>LEFT(Articles_collection_modified!A1153, FIND(",", Articles_collection_modified!A1153) - 1)</f>
        <v>Steyr debuts new tractor series | Industrial Vehicle Technology International</v>
      </c>
      <c r="B1153" t="str">
        <f>MID(Articles_collection_modified!A1153, FIND(",", Articles_collection_modified!A1153) + 1, FIND(",", Articles_collection_modified!A1153, FIND(",", Articles_collection_modified!A1153) + 1) - FIND(",", Articles_collection_modified!A1153) - 1)</f>
        <v>https://www.ivtinternational.com/news/agriculture/steyr-debuts-new-tractor-series.html</v>
      </c>
      <c r="C1153" t="str">
        <f>IF(ISNUMBER(FIND(", vol",Articles_collection_modified!A1153)), MID(Articles_collection_modified!A1153, FIND(", vol", Articles_collection_modified!A1153) + 5, FIND(",", Articles_collection_modified!A1153, FIND(", vol", Articles_collection_modified!A1153) + 5) - FIND(", vol", Articles_collection_modified!A1153) - 5), MID(Articles_collection_modified!A1153, FIND(",vol", Articles_collection_modified!A1153) + 4, FIND(",", Articles_collection_modified!A1153, FIND(",vol", Articles_collection_modified!A1153) + 4) - FIND(",vol",Articles_collection_modified!A1153) - 4))</f>
        <v>4</v>
      </c>
      <c r="D1153" t="str">
        <f>IF(ISNUMBER(FIND(", 20", Articles_collection_modified!A1153)), MID(Articles_collection_modified!A1153, FIND(", 20", Articles_collection_modified!A1153) + 2, FIND(",", Articles_collection_modified!A1153, FIND(", 20", Articles_collection_modified!A1153) + 2) - FIND(", 20", Articles_collection_modified!A1153) - 2), MID(Articles_collection_modified!A1153, FIND(",20", Articles_collection_modified!A1153) + 1, FIND(",", Articles_collection_modified!A1153, FIND(",20", Articles_collection_modified!A1153) + 1) - FIND(",20", Articles_collection_modified!A1153) - 1))</f>
        <v>2024-w43</v>
      </c>
      <c r="E1153" t="str">
        <f t="shared" si="36"/>
        <v>2024</v>
      </c>
      <c r="F1153" t="str">
        <f t="shared" si="37"/>
        <v>43</v>
      </c>
      <c r="G1153" t="str" cm="1">
        <f t="array" ref="G1153">_xlfn.TEXTJOIN(", ", TRUE, IF(ISNUMBER(SEARCH(Index!$A$8:$A$22, Articles_collection_modified!A1153)), Index!$A$8:$A$22, ""))</f>
        <v>Mobile</v>
      </c>
      <c r="H1153" t="str" cm="1">
        <f t="array" ref="H1153">IFERROR(INDEX(Index!$A$8:$A$22, MATCH(TRUE, ISNUMBER(SEARCH(Index!$A$8:$A$22, Articles_collection_modified!A1153)), 0)), "")</f>
        <v>Mobile</v>
      </c>
      <c r="I1153" t="str" cm="1">
        <f t="array" ref="I1153">IFERROR(INDEX(Index!$A$3:$A$5, MATCH(TRUE, ISNUMBER(SEARCH(Index!$A$3:$A$5, Articles_collection_modified!A1153)), 0)), "")</f>
        <v>product release</v>
      </c>
      <c r="J1153" t="str" cm="1">
        <f t="array" ref="J1153">IFERROR(INDEX(Index!$A$25:$A$69, MATCH(TRUE, ISNUMBER(SEARCH(Index!$A$25:$A$69, Articles_collection_modified!A1153)), 0)), "")</f>
        <v>System</v>
      </c>
      <c r="K1153" t="str" cm="1">
        <f t="array" ref="K1153">IFERROR(INDEX(Index!$C$3:$C$5, MATCH(TRUE, ISNUMBER(SEARCH(Index!$C$3:$C$5, Articles_collection_modified!A1153)), 0)), "")</f>
        <v>H1</v>
      </c>
      <c r="L1153" t="str" cm="1">
        <f t="array" ref="L1153">_xlfn.TEXTJOIN(", ", TRUE, IF(ISNUMBER(SEARCH(Index!$C$8:$C$58, Articles_collection_modified!A1153)), Index!$C$8:$C$58, ""))</f>
        <v>HA-3</v>
      </c>
      <c r="M1153" t="str" cm="1">
        <f t="array" ref="M1153">_xlfn.TEXTJOIN(", ", TRUE, IFERROR(VLOOKUP(_xlfn.TEXTSPLIT(L1153, ", "), Index!$C$8:$D$58, 2, FALSE), ""))</f>
        <v>Smart Farming</v>
      </c>
      <c r="N1153" t="str" cm="1">
        <f t="array" ref="N1153">_xlfn.TEXTJOIN(", ", TRUE, _xlfn.UNIQUE(_xlfn.FILTERXML("&lt;t&gt;&lt;s&gt;" &amp; SUBSTITUTE(_xlfn.TEXTJOIN(", ", TRUE, _xlfn.UNIQUE(_xlfn._xlws.FILTER(IFERROR(VLOOKUP(LEFT(_xlfn.TEXTSPLIT(L1153, ", "), FIND("-", _xlfn.TEXTSPLIT(L1153, ", ")) - 1), Index!$F$8:$G$13, 2, FALSE), ""), IFERROR(VLOOKUP(LEFT(_xlfn.TEXTSPLIT(L1153, ", "), FIND("-", _xlfn.TEXTSPLIT(L1153, ", ")) - 1), Index!$F$8:$G$13, 2, FALSE), "") &lt;&gt; ""))), ", ", "&lt;/s&gt;&lt;s&gt;") &amp; "&lt;/s&gt;&lt;/t&gt;", "//s[normalize-space()]")))</f>
        <v>Hydraulic Applications Ecosystem</v>
      </c>
      <c r="O1153" t="str" cm="1">
        <f t="array" ref="O1153">IFERROR(INDEX(Index!$C$8:$C$58, MATCH(TRUE, ISNUMBER(SEARCH(Index!$C$8:$C$58, Articles_collection_modified!A1153)), 0)), "")</f>
        <v>HA-3</v>
      </c>
      <c r="P1153" t="str">
        <f>IFERROR(VLOOKUP(LEFT(O1153, FIND("-", O1153)-1), Index!$F$8:$G$13, 2, FALSE), "Not Found")</f>
        <v>Hydraulic Applications Ecosystem</v>
      </c>
      <c r="Q1153" t="str">
        <f>IFERROR(VLOOKUP(O1153, Index!$C$8:$D$58, 2, FALSE), "Not Found")</f>
        <v>Smart Farming</v>
      </c>
    </row>
    <row r="1154" spans="1:17" x14ac:dyDescent="0.3">
      <c r="A1154" t="str">
        <f>LEFT(Articles_collection_modified!A1154, FIND(",", Articles_collection_modified!A1154) - 1)</f>
        <v>Regenerative suspension â€¦ for mobile hydraulic applications?</v>
      </c>
      <c r="B1154" t="str">
        <f>MID(Articles_collection_modified!A1154, FIND(",", Articles_collection_modified!A1154) + 1, FIND(",", Articles_collection_modified!A1154, FIND(",", Articles_collection_modified!A1154) + 1) - FIND(",", Articles_collection_modified!A1154) - 1)</f>
        <v>https://www.mobilehydraulictips.com/regenerative-suspension-for-mobile-hydraulic-applications/</v>
      </c>
      <c r="C1154" t="str">
        <f>IF(ISNUMBER(FIND(", vol",Articles_collection_modified!A1154)), MID(Articles_collection_modified!A1154, FIND(", vol", Articles_collection_modified!A1154) + 5, FIND(",", Articles_collection_modified!A1154, FIND(", vol", Articles_collection_modified!A1154) + 5) - FIND(", vol", Articles_collection_modified!A1154) - 5), MID(Articles_collection_modified!A1154, FIND(",vol", Articles_collection_modified!A1154) + 4, FIND(",", Articles_collection_modified!A1154, FIND(",vol", Articles_collection_modified!A1154) + 4) - FIND(",vol",Articles_collection_modified!A1154) - 4))</f>
        <v>4</v>
      </c>
      <c r="D1154" t="str">
        <f>IF(ISNUMBER(FIND(", 20", Articles_collection_modified!A1154)), MID(Articles_collection_modified!A1154, FIND(", 20", Articles_collection_modified!A1154) + 2, FIND(",", Articles_collection_modified!A1154, FIND(", 20", Articles_collection_modified!A1154) + 2) - FIND(", 20", Articles_collection_modified!A1154) - 2), MID(Articles_collection_modified!A1154, FIND(",20", Articles_collection_modified!A1154) + 1, FIND(",", Articles_collection_modified!A1154, FIND(",20", Articles_collection_modified!A1154) + 1) - FIND(",20", Articles_collection_modified!A1154) - 1))</f>
        <v>2024-w43</v>
      </c>
      <c r="E1154" t="str">
        <f t="shared" si="36"/>
        <v>2024</v>
      </c>
      <c r="F1154" t="str">
        <f t="shared" si="37"/>
        <v>43</v>
      </c>
      <c r="G1154" t="str" cm="1">
        <f t="array" ref="G1154">_xlfn.TEXTJOIN(", ", TRUE, IF(ISNUMBER(SEARCH(Index!$A$8:$A$22, Articles_collection_modified!A1154)), Index!$A$8:$A$22, ""))</f>
        <v>Mobile</v>
      </c>
      <c r="H1154" t="str" cm="1">
        <f t="array" ref="H1154">IFERROR(INDEX(Index!$A$8:$A$22, MATCH(TRUE, ISNUMBER(SEARCH(Index!$A$8:$A$22, Articles_collection_modified!A1154)), 0)), "")</f>
        <v>Mobile</v>
      </c>
      <c r="I1154" t="str" cm="1">
        <f t="array" ref="I1154">IFERROR(INDEX(Index!$A$3:$A$5, MATCH(TRUE, ISNUMBER(SEARCH(Index!$A$3:$A$5, Articles_collection_modified!A1154)), 0)), "")</f>
        <v>Technology</v>
      </c>
      <c r="J1154" t="str" cm="1">
        <f t="array" ref="J1154">IFERROR(INDEX(Index!$A$25:$A$69, MATCH(TRUE, ISNUMBER(SEARCH(Index!$A$25:$A$69, Articles_collection_modified!A1154)), 0)), "")</f>
        <v>Energy Storage</v>
      </c>
      <c r="K1154" t="str" cm="1">
        <f t="array" ref="K1154">IFERROR(INDEX(Index!$C$3:$C$5, MATCH(TRUE, ISNUMBER(SEARCH(Index!$C$3:$C$5, Articles_collection_modified!A1154)), 0)), "")</f>
        <v>H3</v>
      </c>
      <c r="L1154" t="str" cm="1">
        <f t="array" ref="L1154">_xlfn.TEXTJOIN(", ", TRUE, IF(ISNUMBER(SEARCH(Index!$C$8:$C$58, Articles_collection_modified!A1154)), Index!$C$8:$C$58, ""))</f>
        <v>ES-2</v>
      </c>
      <c r="M1154" t="str" cm="1">
        <f t="array" ref="M1154">_xlfn.TEXTJOIN(", ", TRUE, IFERROR(VLOOKUP(_xlfn.TEXTSPLIT(L1154, ", "), Index!$C$8:$D$58, 2, FALSE), ""))</f>
        <v>Enhanced Emission Policy</v>
      </c>
      <c r="N1154" t="str" cm="1">
        <f t="array" ref="N1154">_xlfn.TEXTJOIN(", ", TRUE, _xlfn.UNIQUE(_xlfn.FILTERXML("&lt;t&gt;&lt;s&gt;" &amp; SUBSTITUTE(_xlfn.TEXTJOIN(", ", TRUE, _xlfn.UNIQUE(_xlfn._xlws.FILTER(IFERROR(VLOOKUP(LEFT(_xlfn.TEXTSPLIT(L1154, ", "), FIND("-", _xlfn.TEXTSPLIT(L1154, ", ")) - 1), Index!$F$8:$G$13, 2, FALSE), ""), IFERROR(VLOOKUP(LEFT(_xlfn.TEXTSPLIT(L1154, ", "), FIND("-", _xlfn.TEXTSPLIT(L1154, ", ")) - 1), Index!$F$8:$G$13, 2, FALSE), "") &lt;&gt; ""))), ", ", "&lt;/s&gt;&lt;s&gt;") &amp; "&lt;/s&gt;&lt;/t&gt;", "//s[normalize-space()]")))</f>
        <v>Ecological Sustainability</v>
      </c>
      <c r="O1154" t="str" cm="1">
        <f t="array" ref="O1154">IFERROR(INDEX(Index!$C$8:$C$58, MATCH(TRUE, ISNUMBER(SEARCH(Index!$C$8:$C$58, Articles_collection_modified!A1154)), 0)), "")</f>
        <v>ES-2</v>
      </c>
      <c r="P1154" t="str">
        <f>IFERROR(VLOOKUP(LEFT(O1154, FIND("-", O1154)-1), Index!$F$8:$G$13, 2, FALSE), "Not Found")</f>
        <v>Ecological Sustainability</v>
      </c>
      <c r="Q1154" t="str">
        <f>IFERROR(VLOOKUP(O1154, Index!$C$8:$D$58, 2, FALSE), "Not Found")</f>
        <v>Enhanced Emission Policy</v>
      </c>
    </row>
    <row r="1155" spans="1:17" x14ac:dyDescent="0.3">
      <c r="A1155" t="str">
        <f>LEFT(Articles_collection_modified!A1155, FIND(",", Articles_collection_modified!A1155) - 1)</f>
        <v>Volvo CE adds new models to new generation excavators | Industrial Vehicle Technology International</v>
      </c>
      <c r="B1155" t="str">
        <f>MID(Articles_collection_modified!A1155, FIND(",", Articles_collection_modified!A1155) + 1, FIND(",", Articles_collection_modified!A1155, FIND(",", Articles_collection_modified!A1155) + 1) - FIND(",", Articles_collection_modified!A1155) - 1)</f>
        <v>https://www.ivtinternational.com/news/construction/volvo-ce-adds-new-models-to-new-generation-excavators.html</v>
      </c>
      <c r="C1155" t="str">
        <f>IF(ISNUMBER(FIND(", vol",Articles_collection_modified!A1155)), MID(Articles_collection_modified!A1155, FIND(", vol", Articles_collection_modified!A1155) + 5, FIND(",", Articles_collection_modified!A1155, FIND(", vol", Articles_collection_modified!A1155) + 5) - FIND(", vol", Articles_collection_modified!A1155) - 5), MID(Articles_collection_modified!A1155, FIND(",vol", Articles_collection_modified!A1155) + 4, FIND(",", Articles_collection_modified!A1155, FIND(",vol", Articles_collection_modified!A1155) + 4) - FIND(",vol",Articles_collection_modified!A1155) - 4))</f>
        <v>4</v>
      </c>
      <c r="D1155" t="str">
        <f>IF(ISNUMBER(FIND(", 20", Articles_collection_modified!A1155)), MID(Articles_collection_modified!A1155, FIND(", 20", Articles_collection_modified!A1155) + 2, FIND(",", Articles_collection_modified!A1155, FIND(", 20", Articles_collection_modified!A1155) + 2) - FIND(", 20", Articles_collection_modified!A1155) - 2), MID(Articles_collection_modified!A1155, FIND(",20", Articles_collection_modified!A1155) + 1, FIND(",", Articles_collection_modified!A1155, FIND(",20", Articles_collection_modified!A1155) + 1) - FIND(",20", Articles_collection_modified!A1155) - 1))</f>
        <v>2024-w43</v>
      </c>
      <c r="E1155" t="str">
        <f t="shared" si="36"/>
        <v>2024</v>
      </c>
      <c r="F1155" t="str">
        <f t="shared" si="37"/>
        <v>43</v>
      </c>
      <c r="G1155" t="str" cm="1">
        <f t="array" ref="G1155">_xlfn.TEXTJOIN(", ", TRUE, IF(ISNUMBER(SEARCH(Index!$A$8:$A$22, Articles_collection_modified!A1155)), Index!$A$8:$A$22, ""))</f>
        <v>Mobile</v>
      </c>
      <c r="H1155" t="str" cm="1">
        <f t="array" ref="H1155">IFERROR(INDEX(Index!$A$8:$A$22, MATCH(TRUE, ISNUMBER(SEARCH(Index!$A$8:$A$22, Articles_collection_modified!A1155)), 0)), "")</f>
        <v>Mobile</v>
      </c>
      <c r="I1155" t="str" cm="1">
        <f t="array" ref="I1155">IFERROR(INDEX(Index!$A$3:$A$5, MATCH(TRUE, ISNUMBER(SEARCH(Index!$A$3:$A$5, Articles_collection_modified!A1155)), 0)), "")</f>
        <v>product release</v>
      </c>
      <c r="J1155" t="str" cm="1">
        <f t="array" ref="J1155">IFERROR(INDEX(Index!$A$25:$A$69, MATCH(TRUE, ISNUMBER(SEARCH(Index!$A$25:$A$69, Articles_collection_modified!A1155)), 0)), "")</f>
        <v>System</v>
      </c>
      <c r="K1155" t="str" cm="1">
        <f t="array" ref="K1155">IFERROR(INDEX(Index!$C$3:$C$5, MATCH(TRUE, ISNUMBER(SEARCH(Index!$C$3:$C$5, Articles_collection_modified!A1155)), 0)), "")</f>
        <v>H1</v>
      </c>
      <c r="L1155" t="str" cm="1">
        <f t="array" ref="L1155">_xlfn.TEXTJOIN(", ", TRUE, IF(ISNUMBER(SEARCH(Index!$C$8:$C$58, Articles_collection_modified!A1155)), Index!$C$8:$C$58, ""))</f>
        <v>ES-2, HA-1, HA-3</v>
      </c>
      <c r="M1155" t="str" cm="1">
        <f t="array" ref="M1155">_xlfn.TEXTJOIN(", ", TRUE, IFERROR(VLOOKUP(_xlfn.TEXTSPLIT(L1155, ", "), Index!$C$8:$D$58, 2, FALSE), ""))</f>
        <v>Enhanced Emission Policy, Green &amp; Connected Construction site, Smart Farming</v>
      </c>
      <c r="N1155" t="str" cm="1">
        <f t="array" ref="N1155">_xlfn.TEXTJOIN(", ", TRUE, _xlfn.UNIQUE(_xlfn.FILTERXML("&lt;t&gt;&lt;s&gt;" &amp; SUBSTITUTE(_xlfn.TEXTJOIN(", ", TRUE, _xlfn.UNIQUE(_xlfn._xlws.FILTER(IFERROR(VLOOKUP(LEFT(_xlfn.TEXTSPLIT(L1155, ", "), FIND("-", _xlfn.TEXTSPLIT(L1155, ", ")) - 1), Index!$F$8:$G$13, 2, FALSE), ""), IFERROR(VLOOKUP(LEFT(_xlfn.TEXTSPLIT(L1155, ", "), FIND("-", _xlfn.TEXTSPLIT(L1155, ", ")) - 1), Index!$F$8:$G$13, 2, FALSE), "") &lt;&gt; ""))), ", ", "&lt;/s&gt;&lt;s&gt;") &amp; "&lt;/s&gt;&lt;/t&gt;", "//s[normalize-space()]")))</f>
        <v>Ecological Sustainability, Hydraulic Applications Ecosystem</v>
      </c>
      <c r="O1155" t="str" cm="1">
        <f t="array" ref="O1155">IFERROR(INDEX(Index!$C$8:$C$58, MATCH(TRUE, ISNUMBER(SEARCH(Index!$C$8:$C$58, Articles_collection_modified!A1155)), 0)), "")</f>
        <v>ES-2</v>
      </c>
      <c r="P1155" t="str">
        <f>IFERROR(VLOOKUP(LEFT(O1155, FIND("-", O1155)-1), Index!$F$8:$G$13, 2, FALSE), "Not Found")</f>
        <v>Ecological Sustainability</v>
      </c>
      <c r="Q1155" t="str">
        <f>IFERROR(VLOOKUP(O1155, Index!$C$8:$D$58, 2, FALSE), "Not Found")</f>
        <v>Enhanced Emission Policy</v>
      </c>
    </row>
    <row r="1156" spans="1:17" x14ac:dyDescent="0.3">
      <c r="A1156" t="str">
        <f>LEFT(Articles_collection_modified!A1156, FIND(",", Articles_collection_modified!A1156) - 1)</f>
        <v>â€œGenFarm Projectâ€: Volkswagen brings electric tractors to Rwanda - electrive.com</v>
      </c>
      <c r="B1156" t="str">
        <f>MID(Articles_collection_modified!A1156, FIND(",", Articles_collection_modified!A1156) + 1, FIND(",", Articles_collection_modified!A1156, FIND(",", Articles_collection_modified!A1156) + 1) - FIND(",", Articles_collection_modified!A1156) - 1)</f>
        <v>https://www.electrive.com/2024/10/24/genfarm-project-volkswagen-brings-e-tractors-to-rwanda/</v>
      </c>
      <c r="C1156" t="str">
        <f>IF(ISNUMBER(FIND(", vol",Articles_collection_modified!A1156)), MID(Articles_collection_modified!A1156, FIND(", vol", Articles_collection_modified!A1156) + 5, FIND(",", Articles_collection_modified!A1156, FIND(", vol", Articles_collection_modified!A1156) + 5) - FIND(", vol", Articles_collection_modified!A1156) - 5), MID(Articles_collection_modified!A1156, FIND(",vol", Articles_collection_modified!A1156) + 4, FIND(",", Articles_collection_modified!A1156, FIND(",vol", Articles_collection_modified!A1156) + 4) - FIND(",vol",Articles_collection_modified!A1156) - 4))</f>
        <v>9</v>
      </c>
      <c r="D1156" t="str">
        <f>IF(ISNUMBER(FIND(", 20", Articles_collection_modified!A1156)), MID(Articles_collection_modified!A1156, FIND(", 20", Articles_collection_modified!A1156) + 2, FIND(",", Articles_collection_modified!A1156, FIND(", 20", Articles_collection_modified!A1156) + 2) - FIND(", 20", Articles_collection_modified!A1156) - 2), MID(Articles_collection_modified!A1156, FIND(",20", Articles_collection_modified!A1156) + 1, FIND(",", Articles_collection_modified!A1156, FIND(",20", Articles_collection_modified!A1156) + 1) - FIND(",20", Articles_collection_modified!A1156) - 1))</f>
        <v>2024-w43</v>
      </c>
      <c r="E1156" t="str">
        <f t="shared" si="36"/>
        <v>2024</v>
      </c>
      <c r="F1156" t="str">
        <f t="shared" si="37"/>
        <v>43</v>
      </c>
      <c r="G1156" t="str" cm="1">
        <f t="array" ref="G1156">_xlfn.TEXTJOIN(", ", TRUE, IF(ISNUMBER(SEARCH(Index!$A$8:$A$22, Articles_collection_modified!A1156)), Index!$A$8:$A$22, ""))</f>
        <v>Electrification, Mobile</v>
      </c>
      <c r="H1156" t="str" cm="1">
        <f t="array" ref="H1156">IFERROR(INDEX(Index!$A$8:$A$22, MATCH(TRUE, ISNUMBER(SEARCH(Index!$A$8:$A$22, Articles_collection_modified!A1156)), 0)), "")</f>
        <v>Electrification</v>
      </c>
      <c r="I1156" t="str" cm="1">
        <f t="array" ref="I1156">IFERROR(INDEX(Index!$A$3:$A$5, MATCH(TRUE, ISNUMBER(SEARCH(Index!$A$3:$A$5, Articles_collection_modified!A1156)), 0)), "")</f>
        <v>SEEP</v>
      </c>
      <c r="J1156" t="str" cm="1">
        <f t="array" ref="J1156">IFERROR(INDEX(Index!$A$25:$A$69, MATCH(TRUE, ISNUMBER(SEARCH(Index!$A$25:$A$69, Articles_collection_modified!A1156)), 0)), "")</f>
        <v>market development</v>
      </c>
      <c r="K1156" t="str" cm="1">
        <f t="array" ref="K1156">IFERROR(INDEX(Index!$C$3:$C$5, MATCH(TRUE, ISNUMBER(SEARCH(Index!$C$3:$C$5, Articles_collection_modified!A1156)), 0)), "")</f>
        <v>H2</v>
      </c>
      <c r="L1156" t="str" cm="1">
        <f t="array" ref="L1156">_xlfn.TEXTJOIN(", ", TRUE, IF(ISNUMBER(SEARCH(Index!$C$8:$C$58, Articles_collection_modified!A1156)), Index!$C$8:$C$58, ""))</f>
        <v>ES-2, HA-3</v>
      </c>
      <c r="M1156" t="str" cm="1">
        <f t="array" ref="M1156">_xlfn.TEXTJOIN(", ", TRUE, IFERROR(VLOOKUP(_xlfn.TEXTSPLIT(L1156, ", "), Index!$C$8:$D$58, 2, FALSE), ""))</f>
        <v>Enhanced Emission Policy, Smart Farming</v>
      </c>
      <c r="N1156" t="str" cm="1">
        <f t="array" ref="N1156">_xlfn.TEXTJOIN(", ", TRUE, _xlfn.UNIQUE(_xlfn.FILTERXML("&lt;t&gt;&lt;s&gt;" &amp; SUBSTITUTE(_xlfn.TEXTJOIN(", ", TRUE, _xlfn.UNIQUE(_xlfn._xlws.FILTER(IFERROR(VLOOKUP(LEFT(_xlfn.TEXTSPLIT(L1156, ", "), FIND("-", _xlfn.TEXTSPLIT(L1156, ", ")) - 1), Index!$F$8:$G$13, 2, FALSE), ""), IFERROR(VLOOKUP(LEFT(_xlfn.TEXTSPLIT(L1156, ", "), FIND("-", _xlfn.TEXTSPLIT(L1156, ", ")) - 1), Index!$F$8:$G$13, 2, FALSE), "") &lt;&gt; ""))), ", ", "&lt;/s&gt;&lt;s&gt;") &amp; "&lt;/s&gt;&lt;/t&gt;", "//s[normalize-space()]")))</f>
        <v>Ecological Sustainability, Hydraulic Applications Ecosystem</v>
      </c>
      <c r="O1156" t="str" cm="1">
        <f t="array" ref="O1156">IFERROR(INDEX(Index!$C$8:$C$58, MATCH(TRUE, ISNUMBER(SEARCH(Index!$C$8:$C$58, Articles_collection_modified!A1156)), 0)), "")</f>
        <v>ES-2</v>
      </c>
      <c r="P1156" t="str">
        <f>IFERROR(VLOOKUP(LEFT(O1156, FIND("-", O1156)-1), Index!$F$8:$G$13, 2, FALSE), "Not Found")</f>
        <v>Ecological Sustainability</v>
      </c>
      <c r="Q1156" t="str">
        <f>IFERROR(VLOOKUP(O1156, Index!$C$8:$D$58, 2, FALSE), "Not Found")</f>
        <v>Enhanced Emission Policy</v>
      </c>
    </row>
    <row r="1157" spans="1:17" x14ac:dyDescent="0.3">
      <c r="A1157" t="str">
        <f>LEFT(Articles_collection_modified!A1157, FIND(",", Articles_collection_modified!A1157) - 1)</f>
        <v>Bosch Rexroth Compact Hydraulic Products Now Available on HydraForce Website - Fluid Power Journal</v>
      </c>
      <c r="B1157" t="str">
        <f>MID(Articles_collection_modified!A1157, FIND(",", Articles_collection_modified!A1157) + 1, FIND(",", Articles_collection_modified!A1157, FIND(",", Articles_collection_modified!A1157) + 1) - FIND(",", Articles_collection_modified!A1157) - 1)</f>
        <v>https://fluidpowerjournal.com/bosch-rexroth-compact-hydraulic-products-now-available-on-hydraforce-website/</v>
      </c>
      <c r="C1157" t="str">
        <f>IF(ISNUMBER(FIND(", vol",Articles_collection_modified!A1157)), MID(Articles_collection_modified!A1157, FIND(", vol", Articles_collection_modified!A1157) + 5, FIND(",", Articles_collection_modified!A1157, FIND(", vol", Articles_collection_modified!A1157) + 5) - FIND(", vol", Articles_collection_modified!A1157) - 5), MID(Articles_collection_modified!A1157, FIND(",vol", Articles_collection_modified!A1157) + 4, FIND(",", Articles_collection_modified!A1157, FIND(",vol", Articles_collection_modified!A1157) + 4) - FIND(",vol",Articles_collection_modified!A1157) - 4))</f>
        <v>4</v>
      </c>
      <c r="D1157" t="str">
        <f>IF(ISNUMBER(FIND(", 20", Articles_collection_modified!A1157)), MID(Articles_collection_modified!A1157, FIND(", 20", Articles_collection_modified!A1157) + 2, FIND(",", Articles_collection_modified!A1157, FIND(", 20", Articles_collection_modified!A1157) + 2) - FIND(", 20", Articles_collection_modified!A1157) - 2), MID(Articles_collection_modified!A1157, FIND(",20", Articles_collection_modified!A1157) + 1, FIND(",", Articles_collection_modified!A1157, FIND(",20", Articles_collection_modified!A1157) + 1) - FIND(",20", Articles_collection_modified!A1157) - 1))</f>
        <v>2024-w43</v>
      </c>
      <c r="E1157" t="str">
        <f t="shared" si="36"/>
        <v>2024</v>
      </c>
      <c r="F1157" t="str">
        <f t="shared" si="37"/>
        <v>43</v>
      </c>
      <c r="G1157" t="str" cm="1">
        <f t="array" ref="G1157">_xlfn.TEXTJOIN(", ", TRUE, IF(ISNUMBER(SEARCH(Index!$A$8:$A$22, Articles_collection_modified!A1157)), Index!$A$8:$A$22, ""))</f>
        <v>Hydraulics</v>
      </c>
      <c r="H1157" t="str" cm="1">
        <f t="array" ref="H1157">IFERROR(INDEX(Index!$A$8:$A$22, MATCH(TRUE, ISNUMBER(SEARCH(Index!$A$8:$A$22, Articles_collection_modified!A1157)), 0)), "")</f>
        <v>Hydraulics</v>
      </c>
      <c r="I1157" t="str" cm="1">
        <f t="array" ref="I1157">IFERROR(INDEX(Index!$A$3:$A$5, MATCH(TRUE, ISNUMBER(SEARCH(Index!$A$3:$A$5, Articles_collection_modified!A1157)), 0)), "")</f>
        <v>SEEP</v>
      </c>
      <c r="J1157" t="str" cm="1">
        <f t="array" ref="J1157">IFERROR(INDEX(Index!$A$25:$A$69, MATCH(TRUE, ISNUMBER(SEARCH(Index!$A$25:$A$69, Articles_collection_modified!A1157)), 0)), "")</f>
        <v>partnership</v>
      </c>
      <c r="K1157" t="str" cm="1">
        <f t="array" ref="K1157">IFERROR(INDEX(Index!$C$3:$C$5, MATCH(TRUE, ISNUMBER(SEARCH(Index!$C$3:$C$5, Articles_collection_modified!A1157)), 0)), "")</f>
        <v>H1</v>
      </c>
      <c r="L1157" t="str" cm="1">
        <f t="array" ref="L1157">_xlfn.TEXTJOIN(", ", TRUE, IF(ISNUMBER(SEARCH(Index!$C$8:$C$58, Articles_collection_modified!A1157)), Index!$C$8:$C$58, ""))</f>
        <v>AO-2, NB-1</v>
      </c>
      <c r="M1157" t="str" cm="1">
        <f t="array" ref="M1157">_xlfn.TEXTJOIN(", ", TRUE, IFERROR(VLOOKUP(_xlfn.TEXTSPLIT(L1157, ", "), Index!$C$8:$D$58, 2, FALSE), ""))</f>
        <v>Future Collaboration, Digital Platforms &amp; Marketplaces</v>
      </c>
      <c r="N1157" t="str" cm="1">
        <f t="array" ref="N1157">_xlfn.TEXTJOIN(", ", TRUE, _xlfn.UNIQUE(_xlfn.FILTERXML("&lt;t&gt;&lt;s&gt;" &amp; SUBSTITUTE(_xlfn.TEXTJOIN(", ", TRUE, _xlfn.UNIQUE(_xlfn._xlws.FILTER(IFERROR(VLOOKUP(LEFT(_xlfn.TEXTSPLIT(L1157, ", "), FIND("-", _xlfn.TEXTSPLIT(L1157, ", ")) - 1), Index!$F$8:$G$13, 2, FALSE), ""), IFERROR(VLOOKUP(LEFT(_xlfn.TEXTSPLIT(L1157, ", "), FIND("-", _xlfn.TEXTSPLIT(L1157, ", ")) - 1), Index!$F$8:$G$13, 2, FALSE), "") &lt;&gt; ""))), ", ", "&lt;/s&gt;&lt;s&gt;") &amp; "&lt;/s&gt;&lt;/t&gt;", "//s[normalize-space()]")))</f>
        <v>Adaptive Organization, New Business</v>
      </c>
      <c r="O1157" t="str" cm="1">
        <f t="array" ref="O1157">IFERROR(INDEX(Index!$C$8:$C$58, MATCH(TRUE, ISNUMBER(SEARCH(Index!$C$8:$C$58, Articles_collection_modified!A1157)), 0)), "")</f>
        <v>AO-2</v>
      </c>
      <c r="P1157" t="str">
        <f>IFERROR(VLOOKUP(LEFT(O1157, FIND("-", O1157)-1), Index!$F$8:$G$13, 2, FALSE), "Not Found")</f>
        <v>Adaptive Organization</v>
      </c>
      <c r="Q1157" t="str">
        <f>IFERROR(VLOOKUP(O1157, Index!$C$8:$D$58, 2, FALSE), "Not Found")</f>
        <v>Future Collaboration</v>
      </c>
    </row>
    <row r="1158" spans="1:17" x14ac:dyDescent="0.3">
      <c r="A1158" t="str">
        <f>LEFT(Articles_collection_modified!A1158, FIND(",", Articles_collection_modified!A1158) - 1)</f>
        <v>Electrifying Fluid Power: Advancing Smarter and More Sustainable Machines</v>
      </c>
      <c r="B1158" t="str">
        <f>MID(Articles_collection_modified!A1158, FIND(",", Articles_collection_modified!A1158) + 1, FIND(",", Articles_collection_modified!A1158, FIND(",", Articles_collection_modified!A1158) + 1) - FIND(",", Articles_collection_modified!A1158) - 1)</f>
        <v>https://www.powermotiontech.com/hydraulics/article/55235414/zapi-group-electrifying-fluid-power-advancing-smarter-and-more-sustainable-machines</v>
      </c>
      <c r="C1158" t="str">
        <f>IF(ISNUMBER(FIND(", vol",Articles_collection_modified!A1158)), MID(Articles_collection_modified!A1158, FIND(", vol", Articles_collection_modified!A1158) + 5, FIND(",", Articles_collection_modified!A1158, FIND(", vol", Articles_collection_modified!A1158) + 5) - FIND(", vol", Articles_collection_modified!A1158) - 5), MID(Articles_collection_modified!A1158, FIND(",vol", Articles_collection_modified!A1158) + 4, FIND(",", Articles_collection_modified!A1158, FIND(",vol", Articles_collection_modified!A1158) + 4) - FIND(",vol",Articles_collection_modified!A1158) - 4))</f>
        <v>4</v>
      </c>
      <c r="D1158" t="str">
        <f>IF(ISNUMBER(FIND(", 20", Articles_collection_modified!A1158)), MID(Articles_collection_modified!A1158, FIND(", 20", Articles_collection_modified!A1158) + 2, FIND(",", Articles_collection_modified!A1158, FIND(", 20", Articles_collection_modified!A1158) + 2) - FIND(", 20", Articles_collection_modified!A1158) - 2), MID(Articles_collection_modified!A1158, FIND(",20", Articles_collection_modified!A1158) + 1, FIND(",", Articles_collection_modified!A1158, FIND(",20", Articles_collection_modified!A1158) + 1) - FIND(",20", Articles_collection_modified!A1158) - 1))</f>
        <v>2024-w43</v>
      </c>
      <c r="E1158" t="str">
        <f t="shared" si="36"/>
        <v>2024</v>
      </c>
      <c r="F1158" t="str">
        <f t="shared" si="37"/>
        <v>43</v>
      </c>
      <c r="G1158" t="str" cm="1">
        <f t="array" ref="G1158">_xlfn.TEXTJOIN(", ", TRUE, IF(ISNUMBER(SEARCH(Index!$A$8:$A$22, Articles_collection_modified!A1158)), Index!$A$8:$A$22, ""))</f>
        <v>Electrification, Hydraulics, Mobile</v>
      </c>
      <c r="H1158" t="str" cm="1">
        <f t="array" ref="H1158">IFERROR(INDEX(Index!$A$8:$A$22, MATCH(TRUE, ISNUMBER(SEARCH(Index!$A$8:$A$22, Articles_collection_modified!A1158)), 0)), "")</f>
        <v>Electrification</v>
      </c>
      <c r="I1158" t="str" cm="1">
        <f t="array" ref="I1158">IFERROR(INDEX(Index!$A$3:$A$5, MATCH(TRUE, ISNUMBER(SEARCH(Index!$A$3:$A$5, Articles_collection_modified!A1158)), 0)), "")</f>
        <v>SEEP</v>
      </c>
      <c r="J1158" t="str" cm="1">
        <f t="array" ref="J1158">IFERROR(INDEX(Index!$A$25:$A$69, MATCH(TRUE, ISNUMBER(SEARCH(Index!$A$25:$A$69, Articles_collection_modified!A1158)), 0)), "")</f>
        <v>market development</v>
      </c>
      <c r="K1158" t="str" cm="1">
        <f t="array" ref="K1158">IFERROR(INDEX(Index!$C$3:$C$5, MATCH(TRUE, ISNUMBER(SEARCH(Index!$C$3:$C$5, Articles_collection_modified!A1158)), 0)), "")</f>
        <v>H1</v>
      </c>
      <c r="L1158" t="str" cm="1">
        <f t="array" ref="L1158">_xlfn.TEXTJOIN(", ", TRUE, IF(ISNUMBER(SEARCH(Index!$C$8:$C$58, Articles_collection_modified!A1158)), Index!$C$8:$C$58, ""))</f>
        <v/>
      </c>
      <c r="M1158" t="str" cm="1">
        <f t="array" ref="M1158">_xlfn.TEXTJOIN(", ", TRUE, IFERROR(VLOOKUP(_xlfn.TEXTSPLIT(L1158, ", "), Index!$C$8:$D$58, 2, FALSE), ""))</f>
        <v/>
      </c>
      <c r="N1158" t="e" cm="1" vm="1">
        <f t="array" ref="N1158">_xlfn.TEXTJOIN(", ", TRUE, _xlfn.UNIQUE(_xlfn.FILTERXML("&lt;t&gt;&lt;s&gt;" &amp; SUBSTITUTE(_xlfn.TEXTJOIN(", ", TRUE, _xlfn.UNIQUE(_xlfn._xlws.FILTER(IFERROR(VLOOKUP(LEFT(_xlfn.TEXTSPLIT(L1158, ", "), FIND("-", _xlfn.TEXTSPLIT(L1158, ", ")) - 1), Index!$F$8:$G$13, 2, FALSE), ""), IFERROR(VLOOKUP(LEFT(_xlfn.TEXTSPLIT(L1158, ", "), FIND("-", _xlfn.TEXTSPLIT(L1158, ", ")) - 1), Index!$F$8:$G$13, 2, FALSE), "") &lt;&gt; ""))), ", ", "&lt;/s&gt;&lt;s&gt;") &amp; "&lt;/s&gt;&lt;/t&gt;", "//s[normalize-space()]")))</f>
        <v>#VALUE!</v>
      </c>
      <c r="O1158" t="str" cm="1">
        <f t="array" ref="O1158">IFERROR(INDEX(Index!$C$8:$C$58, MATCH(TRUE, ISNUMBER(SEARCH(Index!$C$8:$C$58, Articles_collection_modified!A1158)), 0)), "")</f>
        <v/>
      </c>
      <c r="P1158" t="str">
        <f>IFERROR(VLOOKUP(LEFT(O1158, FIND("-", O1158)-1), Index!$F$8:$G$13, 2, FALSE), "Not Found")</f>
        <v>Not Found</v>
      </c>
      <c r="Q1158" t="str">
        <f>IFERROR(VLOOKUP(O1158, Index!$C$8:$D$58, 2, FALSE), "Not Found")</f>
        <v>Not Found</v>
      </c>
    </row>
    <row r="1159" spans="1:17" x14ac:dyDescent="0.3">
      <c r="A1159" t="str">
        <f>LEFT(Articles_collection_modified!A1159, FIND(",", Articles_collection_modified!A1159) - 1)</f>
        <v>A Return to Growth for Mobile Hydraulics in 2025</v>
      </c>
      <c r="B1159" t="str">
        <f>MID(Articles_collection_modified!A1159, FIND(",", Articles_collection_modified!A1159) + 1, FIND(",", Articles_collection_modified!A1159, FIND(",", Articles_collection_modified!A1159) + 1) - FIND(",", Articles_collection_modified!A1159) - 1)</f>
        <v>https://www.powermotiontech.com/hydraulics/news/55235317/interact-analysis-a-return-to-growth-for-mobile-hydraulics-in-2025</v>
      </c>
      <c r="C1159" t="str">
        <f>IF(ISNUMBER(FIND(", vol",Articles_collection_modified!A1159)), MID(Articles_collection_modified!A1159, FIND(", vol", Articles_collection_modified!A1159) + 5, FIND(",", Articles_collection_modified!A1159, FIND(", vol", Articles_collection_modified!A1159) + 5) - FIND(", vol", Articles_collection_modified!A1159) - 5), MID(Articles_collection_modified!A1159, FIND(",vol", Articles_collection_modified!A1159) + 4, FIND(",", Articles_collection_modified!A1159, FIND(",vol", Articles_collection_modified!A1159) + 4) - FIND(",vol",Articles_collection_modified!A1159) - 4))</f>
        <v>4</v>
      </c>
      <c r="D1159" t="str">
        <f>IF(ISNUMBER(FIND(", 20", Articles_collection_modified!A1159)), MID(Articles_collection_modified!A1159, FIND(", 20", Articles_collection_modified!A1159) + 2, FIND(",", Articles_collection_modified!A1159, FIND(", 20", Articles_collection_modified!A1159) + 2) - FIND(", 20", Articles_collection_modified!A1159) - 2), MID(Articles_collection_modified!A1159, FIND(",20", Articles_collection_modified!A1159) + 1, FIND(",", Articles_collection_modified!A1159, FIND(",20", Articles_collection_modified!A1159) + 1) - FIND(",20", Articles_collection_modified!A1159) - 1))</f>
        <v>2024-w43</v>
      </c>
      <c r="E1159" t="str">
        <f t="shared" si="36"/>
        <v>2024</v>
      </c>
      <c r="F1159" t="str">
        <f t="shared" si="37"/>
        <v>43</v>
      </c>
      <c r="G1159" t="str" cm="1">
        <f t="array" ref="G1159">_xlfn.TEXTJOIN(", ", TRUE, IF(ISNUMBER(SEARCH(Index!$A$8:$A$22, Articles_collection_modified!A1159)), Index!$A$8:$A$22, ""))</f>
        <v>Hydraulics, Mobile</v>
      </c>
      <c r="H1159" t="str" cm="1">
        <f t="array" ref="H1159">IFERROR(INDEX(Index!$A$8:$A$22, MATCH(TRUE, ISNUMBER(SEARCH(Index!$A$8:$A$22, Articles_collection_modified!A1159)), 0)), "")</f>
        <v>Hydraulics</v>
      </c>
      <c r="I1159" t="str" cm="1">
        <f t="array" ref="I1159">IFERROR(INDEX(Index!$A$3:$A$5, MATCH(TRUE, ISNUMBER(SEARCH(Index!$A$3:$A$5, Articles_collection_modified!A1159)), 0)), "")</f>
        <v>SEEP</v>
      </c>
      <c r="J1159" t="str" cm="1">
        <f t="array" ref="J1159">IFERROR(INDEX(Index!$A$25:$A$69, MATCH(TRUE, ISNUMBER(SEARCH(Index!$A$25:$A$69, Articles_collection_modified!A1159)), 0)), "")</f>
        <v>market development</v>
      </c>
      <c r="K1159" t="str" cm="1">
        <f t="array" ref="K1159">IFERROR(INDEX(Index!$C$3:$C$5, MATCH(TRUE, ISNUMBER(SEARCH(Index!$C$3:$C$5, Articles_collection_modified!A1159)), 0)), "")</f>
        <v>H1</v>
      </c>
      <c r="L1159" t="str" cm="1">
        <f t="array" ref="L1159">_xlfn.TEXTJOIN(", ", TRUE, IF(ISNUMBER(SEARCH(Index!$C$8:$C$58, Articles_collection_modified!A1159)), Index!$C$8:$C$58, ""))</f>
        <v/>
      </c>
      <c r="M1159" t="str" cm="1">
        <f t="array" ref="M1159">_xlfn.TEXTJOIN(", ", TRUE, IFERROR(VLOOKUP(_xlfn.TEXTSPLIT(L1159, ", "), Index!$C$8:$D$58, 2, FALSE), ""))</f>
        <v/>
      </c>
      <c r="N1159" t="e" cm="1" vm="1">
        <f t="array" ref="N1159">_xlfn.TEXTJOIN(", ", TRUE, _xlfn.UNIQUE(_xlfn.FILTERXML("&lt;t&gt;&lt;s&gt;" &amp; SUBSTITUTE(_xlfn.TEXTJOIN(", ", TRUE, _xlfn.UNIQUE(_xlfn._xlws.FILTER(IFERROR(VLOOKUP(LEFT(_xlfn.TEXTSPLIT(L1159, ", "), FIND("-", _xlfn.TEXTSPLIT(L1159, ", ")) - 1), Index!$F$8:$G$13, 2, FALSE), ""), IFERROR(VLOOKUP(LEFT(_xlfn.TEXTSPLIT(L1159, ", "), FIND("-", _xlfn.TEXTSPLIT(L1159, ", ")) - 1), Index!$F$8:$G$13, 2, FALSE), "") &lt;&gt; ""))), ", ", "&lt;/s&gt;&lt;s&gt;") &amp; "&lt;/s&gt;&lt;/t&gt;", "//s[normalize-space()]")))</f>
        <v>#VALUE!</v>
      </c>
      <c r="O1159" t="str" cm="1">
        <f t="array" ref="O1159">IFERROR(INDEX(Index!$C$8:$C$58, MATCH(TRUE, ISNUMBER(SEARCH(Index!$C$8:$C$58, Articles_collection_modified!A1159)), 0)), "")</f>
        <v/>
      </c>
      <c r="P1159" t="str">
        <f>IFERROR(VLOOKUP(LEFT(O1159, FIND("-", O1159)-1), Index!$F$8:$G$13, 2, FALSE), "Not Found")</f>
        <v>Not Found</v>
      </c>
      <c r="Q1159" t="str">
        <f>IFERROR(VLOOKUP(O1159, Index!$C$8:$D$58, 2, FALSE), "Not Found")</f>
        <v>Not Found</v>
      </c>
    </row>
    <row r="1160" spans="1:17" x14ac:dyDescent="0.3">
      <c r="A1160" t="str">
        <f>LEFT(Articles_collection_modified!A1160, FIND(",", Articles_collection_modified!A1160) - 1)</f>
        <v>TCO equation stacks up for 150-t payload battery-electric trucks SRK report shows - International Mining</v>
      </c>
      <c r="B1160" t="str">
        <f>MID(Articles_collection_modified!A1160, FIND(",", Articles_collection_modified!A1160) + 1, FIND(",", Articles_collection_modified!A1160, FIND(",", Articles_collection_modified!A1160) + 1) - FIND(",", Articles_collection_modified!A1160) - 1)</f>
        <v>https://im-mining.com/2024/10/25/tco-equation-stacks-up-for-150-t-payload-battery-electric-trucks-srk-report-shows/</v>
      </c>
      <c r="C1160" t="str">
        <f>IF(ISNUMBER(FIND(", vol",Articles_collection_modified!A1160)), MID(Articles_collection_modified!A1160, FIND(", vol", Articles_collection_modified!A1160) + 5, FIND(",", Articles_collection_modified!A1160, FIND(", vol", Articles_collection_modified!A1160) + 5) - FIND(", vol", Articles_collection_modified!A1160) - 5), MID(Articles_collection_modified!A1160, FIND(",vol", Articles_collection_modified!A1160) + 4, FIND(",", Articles_collection_modified!A1160, FIND(",vol", Articles_collection_modified!A1160) + 4) - FIND(",vol",Articles_collection_modified!A1160) - 4))</f>
        <v>4</v>
      </c>
      <c r="D1160" t="str">
        <f>IF(ISNUMBER(FIND(", 20", Articles_collection_modified!A1160)), MID(Articles_collection_modified!A1160, FIND(", 20", Articles_collection_modified!A1160) + 2, FIND(",", Articles_collection_modified!A1160, FIND(", 20", Articles_collection_modified!A1160) + 2) - FIND(", 20", Articles_collection_modified!A1160) - 2), MID(Articles_collection_modified!A1160, FIND(",20", Articles_collection_modified!A1160) + 1, FIND(",", Articles_collection_modified!A1160, FIND(",20", Articles_collection_modified!A1160) + 1) - FIND(",20", Articles_collection_modified!A1160) - 1))</f>
        <v>2024-w43</v>
      </c>
      <c r="E1160" t="str">
        <f t="shared" si="36"/>
        <v>2024</v>
      </c>
      <c r="F1160" t="str">
        <f t="shared" si="37"/>
        <v>43</v>
      </c>
      <c r="G1160" t="str" cm="1">
        <f t="array" ref="G1160">_xlfn.TEXTJOIN(", ", TRUE, IF(ISNUMBER(SEARCH(Index!$A$8:$A$22, Articles_collection_modified!A1160)), Index!$A$8:$A$22, ""))</f>
        <v>Battery, Mobile</v>
      </c>
      <c r="H1160" t="str" cm="1">
        <f t="array" ref="H1160">IFERROR(INDEX(Index!$A$8:$A$22, MATCH(TRUE, ISNUMBER(SEARCH(Index!$A$8:$A$22, Articles_collection_modified!A1160)), 0)), "")</f>
        <v>Battery</v>
      </c>
      <c r="I1160" t="str" cm="1">
        <f t="array" ref="I1160">IFERROR(INDEX(Index!$A$3:$A$5, MATCH(TRUE, ISNUMBER(SEARCH(Index!$A$3:$A$5, Articles_collection_modified!A1160)), 0)), "")</f>
        <v>SEEP</v>
      </c>
      <c r="J1160" t="str" cm="1">
        <f t="array" ref="J1160">IFERROR(INDEX(Index!$A$25:$A$69, MATCH(TRUE, ISNUMBER(SEARCH(Index!$A$25:$A$69, Articles_collection_modified!A1160)), 0)), "")</f>
        <v>market development</v>
      </c>
      <c r="K1160" t="str" cm="1">
        <f t="array" ref="K1160">IFERROR(INDEX(Index!$C$3:$C$5, MATCH(TRUE, ISNUMBER(SEARCH(Index!$C$3:$C$5, Articles_collection_modified!A1160)), 0)), "")</f>
        <v>H1</v>
      </c>
      <c r="L1160" t="str" cm="1">
        <f t="array" ref="L1160">_xlfn.TEXTJOIN(", ", TRUE, IF(ISNUMBER(SEARCH(Index!$C$8:$C$58, Articles_collection_modified!A1160)), Index!$C$8:$C$58, ""))</f>
        <v>ES-2, HA-8</v>
      </c>
      <c r="M1160" t="str" cm="1">
        <f t="array" ref="M1160">_xlfn.TEXTJOIN(", ", TRUE, IFERROR(VLOOKUP(_xlfn.TEXTSPLIT(L1160, ", "), Index!$C$8:$D$58, 2, FALSE), ""))</f>
        <v>Enhanced Emission Policy, Sustainable Mining</v>
      </c>
      <c r="N1160" t="str" cm="1">
        <f t="array" ref="N1160">_xlfn.TEXTJOIN(", ", TRUE, _xlfn.UNIQUE(_xlfn.FILTERXML("&lt;t&gt;&lt;s&gt;" &amp; SUBSTITUTE(_xlfn.TEXTJOIN(", ", TRUE, _xlfn.UNIQUE(_xlfn._xlws.FILTER(IFERROR(VLOOKUP(LEFT(_xlfn.TEXTSPLIT(L1160, ", "), FIND("-", _xlfn.TEXTSPLIT(L1160, ", ")) - 1), Index!$F$8:$G$13, 2, FALSE), ""), IFERROR(VLOOKUP(LEFT(_xlfn.TEXTSPLIT(L1160, ", "), FIND("-", _xlfn.TEXTSPLIT(L1160, ", ")) - 1), Index!$F$8:$G$13, 2, FALSE), "") &lt;&gt; ""))), ", ", "&lt;/s&gt;&lt;s&gt;") &amp; "&lt;/s&gt;&lt;/t&gt;", "//s[normalize-space()]")))</f>
        <v>Ecological Sustainability, Hydraulic Applications Ecosystem</v>
      </c>
      <c r="O1160" t="str" cm="1">
        <f t="array" ref="O1160">IFERROR(INDEX(Index!$C$8:$C$58, MATCH(TRUE, ISNUMBER(SEARCH(Index!$C$8:$C$58, Articles_collection_modified!A1160)), 0)), "")</f>
        <v>ES-2</v>
      </c>
      <c r="P1160" t="str">
        <f>IFERROR(VLOOKUP(LEFT(O1160, FIND("-", O1160)-1), Index!$F$8:$G$13, 2, FALSE), "Not Found")</f>
        <v>Ecological Sustainability</v>
      </c>
      <c r="Q1160" t="str">
        <f>IFERROR(VLOOKUP(O1160, Index!$C$8:$D$58, 2, FALSE), "Not Found")</f>
        <v>Enhanced Emission Policy</v>
      </c>
    </row>
    <row r="1161" spans="1:17" x14ac:dyDescent="0.3">
      <c r="A1161" t="str">
        <f>LEFT(Articles_collection_modified!A1161, FIND(",", Articles_collection_modified!A1161) - 1)</f>
        <v>Universal Robots unveils its AI Accelerator enabling a new wave of AI-powered cobot innovations | RoboticsTomorrow</v>
      </c>
      <c r="B1161" t="str">
        <f>MID(Articles_collection_modified!A1161, FIND(",", Articles_collection_modified!A1161) + 1, FIND(",", Articles_collection_modified!A1161, FIND(",", Articles_collection_modified!A1161) + 1) - FIND(",", Articles_collection_modified!A1161) - 1)</f>
        <v>https://www.roboticstomorrow.com/story/2024/10/universal-robots-unveils-its-ai-accelerator-enabling-a-new-wave-of-ai-powered-cobot-innovations/23389/</v>
      </c>
      <c r="C1161" t="str">
        <f>IF(ISNUMBER(FIND(", vol",Articles_collection_modified!A1161)), MID(Articles_collection_modified!A1161, FIND(", vol", Articles_collection_modified!A1161) + 5, FIND(",", Articles_collection_modified!A1161, FIND(", vol", Articles_collection_modified!A1161) + 5) - FIND(", vol", Articles_collection_modified!A1161) - 5), MID(Articles_collection_modified!A1161, FIND(",vol", Articles_collection_modified!A1161) + 4, FIND(",", Articles_collection_modified!A1161, FIND(",vol", Articles_collection_modified!A1161) + 4) - FIND(",vol",Articles_collection_modified!A1161) - 4))</f>
        <v>4</v>
      </c>
      <c r="D1161" t="str">
        <f>IF(ISNUMBER(FIND(", 20", Articles_collection_modified!A1161)), MID(Articles_collection_modified!A1161, FIND(", 20", Articles_collection_modified!A1161) + 2, FIND(",", Articles_collection_modified!A1161, FIND(", 20", Articles_collection_modified!A1161) + 2) - FIND(", 20", Articles_collection_modified!A1161) - 2), MID(Articles_collection_modified!A1161, FIND(",20", Articles_collection_modified!A1161) + 1, FIND(",", Articles_collection_modified!A1161, FIND(",20", Articles_collection_modified!A1161) + 1) - FIND(",20", Articles_collection_modified!A1161) - 1))</f>
        <v>2024-w43</v>
      </c>
      <c r="E1161" t="str">
        <f t="shared" si="36"/>
        <v>2024</v>
      </c>
      <c r="F1161" t="str">
        <f t="shared" si="37"/>
        <v>43</v>
      </c>
      <c r="G1161" t="str" cm="1">
        <f t="array" ref="G1161">_xlfn.TEXTJOIN(", ", TRUE, IF(ISNUMBER(SEARCH(Index!$A$8:$A$22, Articles_collection_modified!A1161)), Index!$A$8:$A$22, ""))</f>
        <v>Robotics</v>
      </c>
      <c r="H1161" t="str" cm="1">
        <f t="array" ref="H1161">IFERROR(INDEX(Index!$A$8:$A$22, MATCH(TRUE, ISNUMBER(SEARCH(Index!$A$8:$A$22, Articles_collection_modified!A1161)), 0)), "")</f>
        <v>Robotics</v>
      </c>
      <c r="I1161" t="str" cm="1">
        <f t="array" ref="I1161">IFERROR(INDEX(Index!$A$3:$A$5, MATCH(TRUE, ISNUMBER(SEARCH(Index!$A$3:$A$5, Articles_collection_modified!A1161)), 0)), "")</f>
        <v>product release</v>
      </c>
      <c r="J1161" t="str" cm="1">
        <f t="array" ref="J1161">IFERROR(INDEX(Index!$A$25:$A$69, MATCH(TRUE, ISNUMBER(SEARCH(Index!$A$25:$A$69, Articles_collection_modified!A1161)), 0)), "")</f>
        <v>Service</v>
      </c>
      <c r="K1161" t="str" cm="1">
        <f t="array" ref="K1161">IFERROR(INDEX(Index!$C$3:$C$5, MATCH(TRUE, ISNUMBER(SEARCH(Index!$C$3:$C$5, Articles_collection_modified!A1161)), 0)), "")</f>
        <v>H1</v>
      </c>
      <c r="L1161" t="str" cm="1">
        <f t="array" ref="L1161">_xlfn.TEXTJOIN(", ", TRUE, IF(ISNUMBER(SEARCH(Index!$C$8:$C$58, Articles_collection_modified!A1161)), Index!$C$8:$C$58, ""))</f>
        <v>HA-4, IPr-2, SD-2, SD-7</v>
      </c>
      <c r="M1161" t="str" cm="1">
        <f t="array" ref="M1161">_xlfn.TEXTJOIN(", ", TRUE, IFERROR(VLOOKUP(_xlfn.TEXTSPLIT(L1161, ", "), Index!$C$8:$D$58, 2, FALSE), ""))</f>
        <v>Autonomous Material Handling, Advanced Robotics, Advanced AI Capabilities, AI Usage Enablement</v>
      </c>
      <c r="N1161" t="str" cm="1">
        <f t="array" ref="N1161">_xlfn.TEXTJOIN(", ", TRUE, _xlfn.UNIQUE(_xlfn.FILTERXML("&lt;t&gt;&lt;s&gt;" &amp; SUBSTITUTE(_xlfn.TEXTJOIN(", ", TRUE, _xlfn.UNIQUE(_xlfn._xlws.FILTER(IFERROR(VLOOKUP(LEFT(_xlfn.TEXTSPLIT(L1161, ", "), FIND("-", _xlfn.TEXTSPLIT(L1161, ", ")) - 1), Index!$F$8:$G$13, 2, FALSE), ""), IFERROR(VLOOKUP(LEFT(_xlfn.TEXTSPLIT(L1161, ", "), FIND("-", _xlfn.TEXTSPLIT(L1161, ", ")) - 1), Index!$F$8:$G$13, 2, FALSE), "") &lt;&gt; ""))), ", ", "&lt;/s&gt;&lt;s&gt;") &amp; "&lt;/s&gt;&lt;/t&gt;", "//s[normalize-space()]")))</f>
        <v>Hydraulic Applications Ecosystem, Intelligent Production, Smart Data Usage</v>
      </c>
      <c r="O1161" t="str" cm="1">
        <f t="array" ref="O1161">IFERROR(INDEX(Index!$C$8:$C$58, MATCH(TRUE, ISNUMBER(SEARCH(Index!$C$8:$C$58, Articles_collection_modified!A1161)), 0)), "")</f>
        <v>HA-4</v>
      </c>
      <c r="P1161" t="str">
        <f>IFERROR(VLOOKUP(LEFT(O1161, FIND("-", O1161)-1), Index!$F$8:$G$13, 2, FALSE), "Not Found")</f>
        <v>Hydraulic Applications Ecosystem</v>
      </c>
      <c r="Q1161" t="str">
        <f>IFERROR(VLOOKUP(O1161, Index!$C$8:$D$58, 2, FALSE), "Not Found")</f>
        <v>Autonomous Material Handling</v>
      </c>
    </row>
    <row r="1162" spans="1:17" x14ac:dyDescent="0.3">
      <c r="A1162" t="str">
        <f>LEFT(Articles_collection_modified!A1162, FIND(",", Articles_collection_modified!A1162) - 1)</f>
        <v>Mercedes-Benz opens battery recycling factory in Germany - electrive.com</v>
      </c>
      <c r="B1162" t="str">
        <f>MID(Articles_collection_modified!A1162, FIND(",", Articles_collection_modified!A1162) + 1, FIND(",", Articles_collection_modified!A1162, FIND(",", Articles_collection_modified!A1162) + 1) - FIND(",", Articles_collection_modified!A1162) - 1)</f>
        <v>https://www.electrive.com/2024/10/21/mercedes-benz-opens-battery-recycling-factory-in-germany/</v>
      </c>
      <c r="C1162" t="str">
        <f>IF(ISNUMBER(FIND(", vol",Articles_collection_modified!A1162)), MID(Articles_collection_modified!A1162, FIND(", vol", Articles_collection_modified!A1162) + 5, FIND(",", Articles_collection_modified!A1162, FIND(", vol", Articles_collection_modified!A1162) + 5) - FIND(", vol", Articles_collection_modified!A1162) - 5), MID(Articles_collection_modified!A1162, FIND(",vol", Articles_collection_modified!A1162) + 4, FIND(",", Articles_collection_modified!A1162, FIND(",vol", Articles_collection_modified!A1162) + 4) - FIND(",vol",Articles_collection_modified!A1162) - 4))</f>
        <v>4</v>
      </c>
      <c r="D1162" t="str">
        <f>IF(ISNUMBER(FIND(", 20", Articles_collection_modified!A1162)), MID(Articles_collection_modified!A1162, FIND(", 20", Articles_collection_modified!A1162) + 2, FIND(",", Articles_collection_modified!A1162, FIND(", 20", Articles_collection_modified!A1162) + 2) - FIND(", 20", Articles_collection_modified!A1162) - 2), MID(Articles_collection_modified!A1162, FIND(",20", Articles_collection_modified!A1162) + 1, FIND(",", Articles_collection_modified!A1162, FIND(",20", Articles_collection_modified!A1162) + 1) - FIND(",20", Articles_collection_modified!A1162) - 1))</f>
        <v>2024-w43</v>
      </c>
      <c r="E1162" t="str">
        <f t="shared" si="36"/>
        <v>2024</v>
      </c>
      <c r="F1162" t="str">
        <f t="shared" si="37"/>
        <v>43</v>
      </c>
      <c r="G1162" t="str" cm="1">
        <f t="array" ref="G1162">_xlfn.TEXTJOIN(", ", TRUE, IF(ISNUMBER(SEARCH(Index!$A$8:$A$22, Articles_collection_modified!A1162)), Index!$A$8:$A$22, ""))</f>
        <v>Battery, Sustainability</v>
      </c>
      <c r="H1162" t="str" cm="1">
        <f t="array" ref="H1162">IFERROR(INDEX(Index!$A$8:$A$22, MATCH(TRUE, ISNUMBER(SEARCH(Index!$A$8:$A$22, Articles_collection_modified!A1162)), 0)), "")</f>
        <v>Battery</v>
      </c>
      <c r="I1162" t="str" cm="1">
        <f t="array" ref="I1162">IFERROR(INDEX(Index!$A$3:$A$5, MATCH(TRUE, ISNUMBER(SEARCH(Index!$A$3:$A$5, Articles_collection_modified!A1162)), 0)), "")</f>
        <v>SEEP</v>
      </c>
      <c r="J1162" t="str" cm="1">
        <f t="array" ref="J1162">IFERROR(INDEX(Index!$A$25:$A$69, MATCH(TRUE, ISNUMBER(SEARCH(Index!$A$25:$A$69, Articles_collection_modified!A1162)), 0)), "")</f>
        <v>market development</v>
      </c>
      <c r="K1162" t="str" cm="1">
        <f t="array" ref="K1162">IFERROR(INDEX(Index!$C$3:$C$5, MATCH(TRUE, ISNUMBER(SEARCH(Index!$C$3:$C$5, Articles_collection_modified!A1162)), 0)), "")</f>
        <v>H1</v>
      </c>
      <c r="L1162" t="str" cm="1">
        <f t="array" ref="L1162">_xlfn.TEXTJOIN(", ", TRUE, IF(ISNUMBER(SEARCH(Index!$C$8:$C$58, Articles_collection_modified!A1162)), Index!$C$8:$C$58, ""))</f>
        <v>ES-4</v>
      </c>
      <c r="M1162" t="str" cm="1">
        <f t="array" ref="M1162">_xlfn.TEXTJOIN(", ", TRUE, IFERROR(VLOOKUP(_xlfn.TEXTSPLIT(L1162, ", "), Index!$C$8:$D$58, 2, FALSE), ""))</f>
        <v>Circular Economy</v>
      </c>
      <c r="N1162" t="str" cm="1">
        <f t="array" ref="N1162">_xlfn.TEXTJOIN(", ", TRUE, _xlfn.UNIQUE(_xlfn.FILTERXML("&lt;t&gt;&lt;s&gt;" &amp; SUBSTITUTE(_xlfn.TEXTJOIN(", ", TRUE, _xlfn.UNIQUE(_xlfn._xlws.FILTER(IFERROR(VLOOKUP(LEFT(_xlfn.TEXTSPLIT(L1162, ", "), FIND("-", _xlfn.TEXTSPLIT(L1162, ", ")) - 1), Index!$F$8:$G$13, 2, FALSE), ""), IFERROR(VLOOKUP(LEFT(_xlfn.TEXTSPLIT(L1162, ", "), FIND("-", _xlfn.TEXTSPLIT(L1162, ", ")) - 1), Index!$F$8:$G$13, 2, FALSE), "") &lt;&gt; ""))), ", ", "&lt;/s&gt;&lt;s&gt;") &amp; "&lt;/s&gt;&lt;/t&gt;", "//s[normalize-space()]")))</f>
        <v>Ecological Sustainability</v>
      </c>
      <c r="O1162" t="str" cm="1">
        <f t="array" ref="O1162">IFERROR(INDEX(Index!$C$8:$C$58, MATCH(TRUE, ISNUMBER(SEARCH(Index!$C$8:$C$58, Articles_collection_modified!A1162)), 0)), "")</f>
        <v>ES-4</v>
      </c>
      <c r="P1162" t="str">
        <f>IFERROR(VLOOKUP(LEFT(O1162, FIND("-", O1162)-1), Index!$F$8:$G$13, 2, FALSE), "Not Found")</f>
        <v>Ecological Sustainability</v>
      </c>
      <c r="Q1162" t="str">
        <f>IFERROR(VLOOKUP(O1162, Index!$C$8:$D$58, 2, FALSE), "Not Found")</f>
        <v>Circular Economy</v>
      </c>
    </row>
    <row r="1163" spans="1:17" x14ac:dyDescent="0.3">
      <c r="A1163" t="str">
        <f>LEFT(Articles_collection_modified!A1163, FIND(",", Articles_collection_modified!A1163) - 1)</f>
        <v>Mitsubishi Electric Automation Inc. Launches Robot with Largest Reach in its Low-Cost Robot Series | ManufacturingTomorrow</v>
      </c>
      <c r="B1163" t="str">
        <f>MID(Articles_collection_modified!A1163, FIND(",", Articles_collection_modified!A1163) + 1, FIND(",", Articles_collection_modified!A1163, FIND(",", Articles_collection_modified!A1163) + 1) - FIND(",", Articles_collection_modified!A1163) - 1)</f>
        <v>https://www.manufacturingtomorrow.com/news/2024/10/21/mitsubishi-electric-automation-inc-launches-robot-with-largest-reach-in-its-low-cost-robot-series/23640</v>
      </c>
      <c r="C1163" t="str">
        <f>IF(ISNUMBER(FIND(", vol",Articles_collection_modified!A1163)), MID(Articles_collection_modified!A1163, FIND(", vol", Articles_collection_modified!A1163) + 5, FIND(",", Articles_collection_modified!A1163, FIND(", vol", Articles_collection_modified!A1163) + 5) - FIND(", vol", Articles_collection_modified!A1163) - 5), MID(Articles_collection_modified!A1163, FIND(",vol", Articles_collection_modified!A1163) + 4, FIND(",", Articles_collection_modified!A1163, FIND(",vol", Articles_collection_modified!A1163) + 4) - FIND(",vol",Articles_collection_modified!A1163) - 4))</f>
        <v>4</v>
      </c>
      <c r="D1163" t="str">
        <f>IF(ISNUMBER(FIND(", 20", Articles_collection_modified!A1163)), MID(Articles_collection_modified!A1163, FIND(", 20", Articles_collection_modified!A1163) + 2, FIND(",", Articles_collection_modified!A1163, FIND(", 20", Articles_collection_modified!A1163) + 2) - FIND(", 20", Articles_collection_modified!A1163) - 2), MID(Articles_collection_modified!A1163, FIND(",20", Articles_collection_modified!A1163) + 1, FIND(",", Articles_collection_modified!A1163, FIND(",20", Articles_collection_modified!A1163) + 1) - FIND(",20", Articles_collection_modified!A1163) - 1))</f>
        <v>2024-w43</v>
      </c>
      <c r="E1163" t="str">
        <f t="shared" si="36"/>
        <v>2024</v>
      </c>
      <c r="F1163" t="str">
        <f t="shared" si="37"/>
        <v>43</v>
      </c>
      <c r="G1163" t="str" cm="1">
        <f t="array" ref="G1163">_xlfn.TEXTJOIN(", ", TRUE, IF(ISNUMBER(SEARCH(Index!$A$8:$A$22, Articles_collection_modified!A1163)), Index!$A$8:$A$22, ""))</f>
        <v>Robotics</v>
      </c>
      <c r="H1163" t="str" cm="1">
        <f t="array" ref="H1163">IFERROR(INDEX(Index!$A$8:$A$22, MATCH(TRUE, ISNUMBER(SEARCH(Index!$A$8:$A$22, Articles_collection_modified!A1163)), 0)), "")</f>
        <v>Robotics</v>
      </c>
      <c r="I1163" t="str" cm="1">
        <f t="array" ref="I1163">IFERROR(INDEX(Index!$A$3:$A$5, MATCH(TRUE, ISNUMBER(SEARCH(Index!$A$3:$A$5, Articles_collection_modified!A1163)), 0)), "")</f>
        <v>product release</v>
      </c>
      <c r="J1163" t="str" cm="1">
        <f t="array" ref="J1163">IFERROR(INDEX(Index!$A$25:$A$69, MATCH(TRUE, ISNUMBER(SEARCH(Index!$A$25:$A$69, Articles_collection_modified!A1163)), 0)), "")</f>
        <v>System</v>
      </c>
      <c r="K1163" t="str" cm="1">
        <f t="array" ref="K1163">IFERROR(INDEX(Index!$C$3:$C$5, MATCH(TRUE, ISNUMBER(SEARCH(Index!$C$3:$C$5, Articles_collection_modified!A1163)), 0)), "")</f>
        <v>H1</v>
      </c>
      <c r="L1163" t="str" cm="1">
        <f t="array" ref="L1163">_xlfn.TEXTJOIN(", ", TRUE, IF(ISNUMBER(SEARCH(Index!$C$8:$C$58, Articles_collection_modified!A1163)), Index!$C$8:$C$58, ""))</f>
        <v>HA-4, IPr-2</v>
      </c>
      <c r="M1163" t="str" cm="1">
        <f t="array" ref="M1163">_xlfn.TEXTJOIN(", ", TRUE, IFERROR(VLOOKUP(_xlfn.TEXTSPLIT(L1163, ", "), Index!$C$8:$D$58, 2, FALSE), ""))</f>
        <v>Autonomous Material Handling, Advanced Robotics</v>
      </c>
      <c r="N1163" t="str" cm="1">
        <f t="array" ref="N1163">_xlfn.TEXTJOIN(", ", TRUE, _xlfn.UNIQUE(_xlfn.FILTERXML("&lt;t&gt;&lt;s&gt;" &amp; SUBSTITUTE(_xlfn.TEXTJOIN(", ", TRUE, _xlfn.UNIQUE(_xlfn._xlws.FILTER(IFERROR(VLOOKUP(LEFT(_xlfn.TEXTSPLIT(L1163, ", "), FIND("-", _xlfn.TEXTSPLIT(L1163, ", ")) - 1), Index!$F$8:$G$13, 2, FALSE), ""), IFERROR(VLOOKUP(LEFT(_xlfn.TEXTSPLIT(L1163, ", "), FIND("-", _xlfn.TEXTSPLIT(L1163, ", ")) - 1), Index!$F$8:$G$13, 2, FALSE), "") &lt;&gt; ""))), ", ", "&lt;/s&gt;&lt;s&gt;") &amp; "&lt;/s&gt;&lt;/t&gt;", "//s[normalize-space()]")))</f>
        <v>Hydraulic Applications Ecosystem, Intelligent Production</v>
      </c>
      <c r="O1163" t="str" cm="1">
        <f t="array" ref="O1163">IFERROR(INDEX(Index!$C$8:$C$58, MATCH(TRUE, ISNUMBER(SEARCH(Index!$C$8:$C$58, Articles_collection_modified!A1163)), 0)), "")</f>
        <v>HA-4</v>
      </c>
      <c r="P1163" t="str">
        <f>IFERROR(VLOOKUP(LEFT(O1163, FIND("-", O1163)-1), Index!$F$8:$G$13, 2, FALSE), "Not Found")</f>
        <v>Hydraulic Applications Ecosystem</v>
      </c>
      <c r="Q1163" t="str">
        <f>IFERROR(VLOOKUP(O1163, Index!$C$8:$D$58, 2, FALSE), "Not Found")</f>
        <v>Autonomous Material Handling</v>
      </c>
    </row>
    <row r="1164" spans="1:17" x14ac:dyDescent="0.3">
      <c r="A1164" t="str">
        <f>LEFT(Articles_collection_modified!A1164, FIND(",", Articles_collection_modified!A1164) - 1)</f>
        <v>Exclusive: Turnover Labs is helping chemical plants to reuse their waste CO2 | TechCrunch</v>
      </c>
      <c r="B1164" t="str">
        <f>MID(Articles_collection_modified!A1164, FIND(",", Articles_collection_modified!A1164) + 1, FIND(",", Articles_collection_modified!A1164, FIND(",", Articles_collection_modified!A1164) + 1) - FIND(",", Articles_collection_modified!A1164) - 1)</f>
        <v>https://techcrunch.com/2024/10/22/turnover-labs-is-helping-chemical-plants-to-reuse-their-waste-co2/</v>
      </c>
      <c r="C1164" t="str">
        <f>IF(ISNUMBER(FIND(", vol",Articles_collection_modified!A1164)), MID(Articles_collection_modified!A1164, FIND(", vol", Articles_collection_modified!A1164) + 5, FIND(",", Articles_collection_modified!A1164, FIND(", vol", Articles_collection_modified!A1164) + 5) - FIND(", vol", Articles_collection_modified!A1164) - 5), MID(Articles_collection_modified!A1164, FIND(",vol", Articles_collection_modified!A1164) + 4, FIND(",", Articles_collection_modified!A1164, FIND(",vol", Articles_collection_modified!A1164) + 4) - FIND(",vol",Articles_collection_modified!A1164) - 4))</f>
        <v>4</v>
      </c>
      <c r="D1164" t="str">
        <f>IF(ISNUMBER(FIND(", 20", Articles_collection_modified!A1164)), MID(Articles_collection_modified!A1164, FIND(", 20", Articles_collection_modified!A1164) + 2, FIND(",", Articles_collection_modified!A1164, FIND(", 20", Articles_collection_modified!A1164) + 2) - FIND(", 20", Articles_collection_modified!A1164) - 2), MID(Articles_collection_modified!A1164, FIND(",20", Articles_collection_modified!A1164) + 1, FIND(",", Articles_collection_modified!A1164, FIND(",20", Articles_collection_modified!A1164) + 1) - FIND(",20", Articles_collection_modified!A1164) - 1))</f>
        <v>2024-w43</v>
      </c>
      <c r="E1164" t="str">
        <f t="shared" si="36"/>
        <v>2024</v>
      </c>
      <c r="F1164" t="str">
        <f t="shared" si="37"/>
        <v>43</v>
      </c>
      <c r="G1164" t="str" cm="1">
        <f t="array" ref="G1164">_xlfn.TEXTJOIN(", ", TRUE, IF(ISNUMBER(SEARCH(Index!$A$8:$A$22, Articles_collection_modified!A1164)), Index!$A$8:$A$22, ""))</f>
        <v>Sustainability</v>
      </c>
      <c r="H1164" t="str" cm="1">
        <f t="array" ref="H1164">IFERROR(INDEX(Index!$A$8:$A$22, MATCH(TRUE, ISNUMBER(SEARCH(Index!$A$8:$A$22, Articles_collection_modified!A1164)), 0)), "")</f>
        <v>Sustainability</v>
      </c>
      <c r="I1164" t="str" cm="1">
        <f t="array" ref="I1164">IFERROR(INDEX(Index!$A$3:$A$5, MATCH(TRUE, ISNUMBER(SEARCH(Index!$A$3:$A$5, Articles_collection_modified!A1164)), 0)), "")</f>
        <v>SEEP</v>
      </c>
      <c r="J1164" t="str" cm="1">
        <f t="array" ref="J1164">IFERROR(INDEX(Index!$A$25:$A$69, MATCH(TRUE, ISNUMBER(SEARCH(Index!$A$25:$A$69, Articles_collection_modified!A1164)), 0)), "")</f>
        <v>funding</v>
      </c>
      <c r="K1164" t="str" cm="1">
        <f t="array" ref="K1164">IFERROR(INDEX(Index!$C$3:$C$5, MATCH(TRUE, ISNUMBER(SEARCH(Index!$C$3:$C$5, Articles_collection_modified!A1164)), 0)), "")</f>
        <v>H3</v>
      </c>
      <c r="L1164" t="str" cm="1">
        <f t="array" ref="L1164">_xlfn.TEXTJOIN(", ", TRUE, IF(ISNUMBER(SEARCH(Index!$C$8:$C$58, Articles_collection_modified!A1164)), Index!$C$8:$C$58, ""))</f>
        <v>ES-2, ES-7, AO-6</v>
      </c>
      <c r="M1164" t="str" cm="1">
        <f t="array" ref="M1164">_xlfn.TEXTJOIN(", ", TRUE, IFERROR(VLOOKUP(_xlfn.TEXTSPLIT(L1164, ", "), Index!$C$8:$D$58, 2, FALSE), ""))</f>
        <v>Enhanced Emission Policy, Geo-Engineering &amp; Clean Air, Intensified Ethical Awareness</v>
      </c>
      <c r="N1164" t="str" cm="1">
        <f t="array" ref="N1164">_xlfn.TEXTJOIN(", ", TRUE, _xlfn.UNIQUE(_xlfn.FILTERXML("&lt;t&gt;&lt;s&gt;" &amp; SUBSTITUTE(_xlfn.TEXTJOIN(", ", TRUE, _xlfn.UNIQUE(_xlfn._xlws.FILTER(IFERROR(VLOOKUP(LEFT(_xlfn.TEXTSPLIT(L1164, ", "), FIND("-", _xlfn.TEXTSPLIT(L1164, ", ")) - 1), Index!$F$8:$G$13, 2, FALSE), ""), IFERROR(VLOOKUP(LEFT(_xlfn.TEXTSPLIT(L1164, ", "), FIND("-", _xlfn.TEXTSPLIT(L1164, ", ")) - 1), Index!$F$8:$G$13, 2, FALSE), "") &lt;&gt; ""))), ", ", "&lt;/s&gt;&lt;s&gt;") &amp; "&lt;/s&gt;&lt;/t&gt;", "//s[normalize-space()]")))</f>
        <v>Ecological Sustainability, Adaptive Organization</v>
      </c>
      <c r="O1164" t="str" cm="1">
        <f t="array" ref="O1164">IFERROR(INDEX(Index!$C$8:$C$58, MATCH(TRUE, ISNUMBER(SEARCH(Index!$C$8:$C$58, Articles_collection_modified!A1164)), 0)), "")</f>
        <v>ES-2</v>
      </c>
      <c r="P1164" t="str">
        <f>IFERROR(VLOOKUP(LEFT(O1164, FIND("-", O1164)-1), Index!$F$8:$G$13, 2, FALSE), "Not Found")</f>
        <v>Ecological Sustainability</v>
      </c>
      <c r="Q1164" t="str">
        <f>IFERROR(VLOOKUP(O1164, Index!$C$8:$D$58, 2, FALSE), "Not Found")</f>
        <v>Enhanced Emission Policy</v>
      </c>
    </row>
    <row r="1165" spans="1:17" x14ac:dyDescent="0.3">
      <c r="A1165" t="str">
        <f>LEFT(Articles_collection_modified!A1165, FIND(",", Articles_collection_modified!A1165) - 1)</f>
        <v>Micro-Hydraulic Valves Provide Compact Yet High-Performance Solution</v>
      </c>
      <c r="B1165" t="str">
        <f>MID(Articles_collection_modified!A1165, FIND(",", Articles_collection_modified!A1165) + 1, FIND(",", Articles_collection_modified!A1165, FIND(",", Articles_collection_modified!A1165) + 1) - FIND(",", Articles_collection_modified!A1165) - 1)</f>
        <v>https://www.powermotiontech.com/hydraulics/hydraulic-valves/article/55236215/moog-inc-micro-hydraulic-valves-high-performance-solution-in-a-compact-package</v>
      </c>
      <c r="C1165" t="str">
        <f>IF(ISNUMBER(FIND(", vol",Articles_collection_modified!A1165)), MID(Articles_collection_modified!A1165, FIND(", vol", Articles_collection_modified!A1165) + 5, FIND(",", Articles_collection_modified!A1165, FIND(", vol", Articles_collection_modified!A1165) + 5) - FIND(", vol", Articles_collection_modified!A1165) - 5), MID(Articles_collection_modified!A1165, FIND(",vol", Articles_collection_modified!A1165) + 4, FIND(",", Articles_collection_modified!A1165, FIND(",vol", Articles_collection_modified!A1165) + 4) - FIND(",vol",Articles_collection_modified!A1165) - 4))</f>
        <v>4</v>
      </c>
      <c r="D1165" t="str">
        <f>IF(ISNUMBER(FIND(", 20", Articles_collection_modified!A1165)), MID(Articles_collection_modified!A1165, FIND(", 20", Articles_collection_modified!A1165) + 2, FIND(",", Articles_collection_modified!A1165, FIND(", 20", Articles_collection_modified!A1165) + 2) - FIND(", 20", Articles_collection_modified!A1165) - 2), MID(Articles_collection_modified!A1165, FIND(",20", Articles_collection_modified!A1165) + 1, FIND(",", Articles_collection_modified!A1165, FIND(",20", Articles_collection_modified!A1165) + 1) - FIND(",20", Articles_collection_modified!A1165) - 1))</f>
        <v>2024-w43</v>
      </c>
      <c r="E1165" t="str">
        <f t="shared" si="36"/>
        <v>2024</v>
      </c>
      <c r="F1165" t="str">
        <f t="shared" si="37"/>
        <v>43</v>
      </c>
      <c r="G1165" t="str" cm="1">
        <f t="array" ref="G1165">_xlfn.TEXTJOIN(", ", TRUE, IF(ISNUMBER(SEARCH(Index!$A$8:$A$22, Articles_collection_modified!A1165)), Index!$A$8:$A$22, ""))</f>
        <v>Hydraulics</v>
      </c>
      <c r="H1165" t="str" cm="1">
        <f t="array" ref="H1165">IFERROR(INDEX(Index!$A$8:$A$22, MATCH(TRUE, ISNUMBER(SEARCH(Index!$A$8:$A$22, Articles_collection_modified!A1165)), 0)), "")</f>
        <v>Hydraulics</v>
      </c>
      <c r="I1165" t="str" cm="1">
        <f t="array" ref="I1165">IFERROR(INDEX(Index!$A$3:$A$5, MATCH(TRUE, ISNUMBER(SEARCH(Index!$A$3:$A$5, Articles_collection_modified!A1165)), 0)), "")</f>
        <v>SEEP</v>
      </c>
      <c r="J1165" t="str" cm="1">
        <f t="array" ref="J1165">IFERROR(INDEX(Index!$A$25:$A$69, MATCH(TRUE, ISNUMBER(SEARCH(Index!$A$25:$A$69, Articles_collection_modified!A1165)), 0)), "")</f>
        <v>market development</v>
      </c>
      <c r="K1165" t="str" cm="1">
        <f t="array" ref="K1165">IFERROR(INDEX(Index!$C$3:$C$5, MATCH(TRUE, ISNUMBER(SEARCH(Index!$C$3:$C$5, Articles_collection_modified!A1165)), 0)), "")</f>
        <v>H1</v>
      </c>
      <c r="L1165" t="str" cm="1">
        <f t="array" ref="L1165">_xlfn.TEXTJOIN(", ", TRUE, IF(ISNUMBER(SEARCH(Index!$C$8:$C$58, Articles_collection_modified!A1165)), Index!$C$8:$C$58, ""))</f>
        <v/>
      </c>
      <c r="M1165" t="str" cm="1">
        <f t="array" ref="M1165">_xlfn.TEXTJOIN(", ", TRUE, IFERROR(VLOOKUP(_xlfn.TEXTSPLIT(L1165, ", "), Index!$C$8:$D$58, 2, FALSE), ""))</f>
        <v/>
      </c>
      <c r="N1165" t="e" cm="1" vm="1">
        <f t="array" ref="N1165">_xlfn.TEXTJOIN(", ", TRUE, _xlfn.UNIQUE(_xlfn.FILTERXML("&lt;t&gt;&lt;s&gt;" &amp; SUBSTITUTE(_xlfn.TEXTJOIN(", ", TRUE, _xlfn.UNIQUE(_xlfn._xlws.FILTER(IFERROR(VLOOKUP(LEFT(_xlfn.TEXTSPLIT(L1165, ", "), FIND("-", _xlfn.TEXTSPLIT(L1165, ", ")) - 1), Index!$F$8:$G$13, 2, FALSE), ""), IFERROR(VLOOKUP(LEFT(_xlfn.TEXTSPLIT(L1165, ", "), FIND("-", _xlfn.TEXTSPLIT(L1165, ", ")) - 1), Index!$F$8:$G$13, 2, FALSE), "") &lt;&gt; ""))), ", ", "&lt;/s&gt;&lt;s&gt;") &amp; "&lt;/s&gt;&lt;/t&gt;", "//s[normalize-space()]")))</f>
        <v>#VALUE!</v>
      </c>
      <c r="O1165" t="str" cm="1">
        <f t="array" ref="O1165">IFERROR(INDEX(Index!$C$8:$C$58, MATCH(TRUE, ISNUMBER(SEARCH(Index!$C$8:$C$58, Articles_collection_modified!A1165)), 0)), "")</f>
        <v/>
      </c>
      <c r="P1165" t="str">
        <f>IFERROR(VLOOKUP(LEFT(O1165, FIND("-", O1165)-1), Index!$F$8:$G$13, 2, FALSE), "Not Found")</f>
        <v>Not Found</v>
      </c>
      <c r="Q1165" t="str">
        <f>IFERROR(VLOOKUP(O1165, Index!$C$8:$D$58, 2, FALSE), "Not Found")</f>
        <v>Not Found</v>
      </c>
    </row>
    <row r="1166" spans="1:17" x14ac:dyDescent="0.3">
      <c r="A1166" t="str">
        <f>LEFT(Articles_collection_modified!A1166, FIND(",", Articles_collection_modified!A1166) - 1)</f>
        <v>New MiR Fleet Enterprise Software Raises the Bar in Scalability and Cybersecurity for Autonomous Mobile Robots | RoboticsTomorrow</v>
      </c>
      <c r="B1166" t="str">
        <f>MID(Articles_collection_modified!A1166, FIND(",", Articles_collection_modified!A1166) + 1, FIND(",", Articles_collection_modified!A1166, FIND(",", Articles_collection_modified!A1166) + 1) - FIND(",", Articles_collection_modified!A1166) - 1)</f>
        <v>https://www.roboticstomorrow.com/story/2024/10/new-mir-fleet-enterprise-software-raises-the-bar-in-scalability-and-cybersecurity-for-autonomous-mobile-robots/23386/</v>
      </c>
      <c r="C1166" t="str">
        <f>IF(ISNUMBER(FIND(", vol",Articles_collection_modified!A1166)), MID(Articles_collection_modified!A1166, FIND(", vol", Articles_collection_modified!A1166) + 5, FIND(",", Articles_collection_modified!A1166, FIND(", vol", Articles_collection_modified!A1166) + 5) - FIND(", vol", Articles_collection_modified!A1166) - 5), MID(Articles_collection_modified!A1166, FIND(",vol", Articles_collection_modified!A1166) + 4, FIND(",", Articles_collection_modified!A1166, FIND(",vol", Articles_collection_modified!A1166) + 4) - FIND(",vol",Articles_collection_modified!A1166) - 4))</f>
        <v>4</v>
      </c>
      <c r="D1166" t="str">
        <f>IF(ISNUMBER(FIND(", 20", Articles_collection_modified!A1166)), MID(Articles_collection_modified!A1166, FIND(", 20", Articles_collection_modified!A1166) + 2, FIND(",", Articles_collection_modified!A1166, FIND(", 20", Articles_collection_modified!A1166) + 2) - FIND(", 20", Articles_collection_modified!A1166) - 2), MID(Articles_collection_modified!A1166, FIND(",20", Articles_collection_modified!A1166) + 1, FIND(",", Articles_collection_modified!A1166, FIND(",20", Articles_collection_modified!A1166) + 1) - FIND(",20", Articles_collection_modified!A1166) - 1))</f>
        <v>2024-w42</v>
      </c>
      <c r="E1166" t="str">
        <f t="shared" si="36"/>
        <v>2024</v>
      </c>
      <c r="F1166" t="str">
        <f t="shared" si="37"/>
        <v>42</v>
      </c>
      <c r="G1166" t="str" cm="1">
        <f t="array" ref="G1166">_xlfn.TEXTJOIN(", ", TRUE, IF(ISNUMBER(SEARCH(Index!$A$8:$A$22, Articles_collection_modified!A1166)), Index!$A$8:$A$22, ""))</f>
        <v>Industrial applications, Mobile, Robotics</v>
      </c>
      <c r="H1166" t="str" cm="1">
        <f t="array" ref="H1166">IFERROR(INDEX(Index!$A$8:$A$22, MATCH(TRUE, ISNUMBER(SEARCH(Index!$A$8:$A$22, Articles_collection_modified!A1166)), 0)), "")</f>
        <v>Industrial applications</v>
      </c>
      <c r="I1166" t="str" cm="1">
        <f t="array" ref="I1166">IFERROR(INDEX(Index!$A$3:$A$5, MATCH(TRUE, ISNUMBER(SEARCH(Index!$A$3:$A$5, Articles_collection_modified!A1166)), 0)), "")</f>
        <v>product release</v>
      </c>
      <c r="J1166" t="str" cm="1">
        <f t="array" ref="J1166">IFERROR(INDEX(Index!$A$25:$A$69, MATCH(TRUE, ISNUMBER(SEARCH(Index!$A$25:$A$69, Articles_collection_modified!A1166)), 0)), "")</f>
        <v>Service</v>
      </c>
      <c r="K1166" t="str" cm="1">
        <f t="array" ref="K1166">IFERROR(INDEX(Index!$C$3:$C$5, MATCH(TRUE, ISNUMBER(SEARCH(Index!$C$3:$C$5, Articles_collection_modified!A1166)), 0)), "")</f>
        <v>H1</v>
      </c>
      <c r="L1166" t="str" cm="1">
        <f t="array" ref="L1166">_xlfn.TEXTJOIN(", ", TRUE, IF(ISNUMBER(SEARCH(Index!$C$8:$C$58, Articles_collection_modified!A1166)), Index!$C$8:$C$58, ""))</f>
        <v>HA-4, IPr-4</v>
      </c>
      <c r="M1166" t="str" cm="1">
        <f t="array" ref="M1166">_xlfn.TEXTJOIN(", ", TRUE, IFERROR(VLOOKUP(_xlfn.TEXTSPLIT(L1166, ", "), Index!$C$8:$D$58, 2, FALSE), ""))</f>
        <v>Autonomous Material Handling, Autonomus Intralofistic</v>
      </c>
      <c r="N1166" t="str" cm="1">
        <f t="array" ref="N1166">_xlfn.TEXTJOIN(", ", TRUE, _xlfn.UNIQUE(_xlfn.FILTERXML("&lt;t&gt;&lt;s&gt;" &amp; SUBSTITUTE(_xlfn.TEXTJOIN(", ", TRUE, _xlfn.UNIQUE(_xlfn._xlws.FILTER(IFERROR(VLOOKUP(LEFT(_xlfn.TEXTSPLIT(L1166, ", "), FIND("-", _xlfn.TEXTSPLIT(L1166, ", ")) - 1), Index!$F$8:$G$13, 2, FALSE), ""), IFERROR(VLOOKUP(LEFT(_xlfn.TEXTSPLIT(L1166, ", "), FIND("-", _xlfn.TEXTSPLIT(L1166, ", ")) - 1), Index!$F$8:$G$13, 2, FALSE), "") &lt;&gt; ""))), ", ", "&lt;/s&gt;&lt;s&gt;") &amp; "&lt;/s&gt;&lt;/t&gt;", "//s[normalize-space()]")))</f>
        <v>Hydraulic Applications Ecosystem, Intelligent Production</v>
      </c>
      <c r="O1166" t="str" cm="1">
        <f t="array" ref="O1166">IFERROR(INDEX(Index!$C$8:$C$58, MATCH(TRUE, ISNUMBER(SEARCH(Index!$C$8:$C$58, Articles_collection_modified!A1166)), 0)), "")</f>
        <v>HA-4</v>
      </c>
      <c r="P1166" t="str">
        <f>IFERROR(VLOOKUP(LEFT(O1166, FIND("-", O1166)-1), Index!$F$8:$G$13, 2, FALSE), "Not Found")</f>
        <v>Hydraulic Applications Ecosystem</v>
      </c>
      <c r="Q1166" t="str">
        <f>IFERROR(VLOOKUP(O1166, Index!$C$8:$D$58, 2, FALSE), "Not Found")</f>
        <v>Autonomous Material Handling</v>
      </c>
    </row>
    <row r="1167" spans="1:17" x14ac:dyDescent="0.3">
      <c r="A1167" t="str">
        <f>LEFT(Articles_collection_modified!A1167, FIND(",", Articles_collection_modified!A1167) - 1)</f>
        <v>VIDEO: New vehicles and upgrades from JCB | Industrial Vehicle Technology International</v>
      </c>
      <c r="B1167" t="str">
        <f>MID(Articles_collection_modified!A1167, FIND(",", Articles_collection_modified!A1167) + 1, FIND(",", Articles_collection_modified!A1167, FIND(",", Articles_collection_modified!A1167) + 1) - FIND(",", Articles_collection_modified!A1167) - 1)</f>
        <v>https://www.ivtinternational.com/videos/video-new-vehicles-and-upgrades-from-jcb.html</v>
      </c>
      <c r="C1167" t="str">
        <f>IF(ISNUMBER(FIND(", vol",Articles_collection_modified!A1167)), MID(Articles_collection_modified!A1167, FIND(", vol", Articles_collection_modified!A1167) + 5, FIND(",", Articles_collection_modified!A1167, FIND(", vol", Articles_collection_modified!A1167) + 5) - FIND(", vol", Articles_collection_modified!A1167) - 5), MID(Articles_collection_modified!A1167, FIND(",vol", Articles_collection_modified!A1167) + 4, FIND(",", Articles_collection_modified!A1167, FIND(",vol", Articles_collection_modified!A1167) + 4) - FIND(",vol",Articles_collection_modified!A1167) - 4))</f>
        <v>4</v>
      </c>
      <c r="D1167" t="str">
        <f>IF(ISNUMBER(FIND(", 20", Articles_collection_modified!A1167)), MID(Articles_collection_modified!A1167, FIND(", 20", Articles_collection_modified!A1167) + 2, FIND(",", Articles_collection_modified!A1167, FIND(", 20", Articles_collection_modified!A1167) + 2) - FIND(", 20", Articles_collection_modified!A1167) - 2), MID(Articles_collection_modified!A1167, FIND(",20", Articles_collection_modified!A1167) + 1, FIND(",", Articles_collection_modified!A1167, FIND(",20", Articles_collection_modified!A1167) + 1) - FIND(",20", Articles_collection_modified!A1167) - 1))</f>
        <v>2024-w42</v>
      </c>
      <c r="E1167" t="str">
        <f t="shared" si="36"/>
        <v>2024</v>
      </c>
      <c r="F1167" t="str">
        <f t="shared" si="37"/>
        <v>42</v>
      </c>
      <c r="G1167" t="str" cm="1">
        <f t="array" ref="G1167">_xlfn.TEXTJOIN(", ", TRUE, IF(ISNUMBER(SEARCH(Index!$A$8:$A$22, Articles_collection_modified!A1167)), Index!$A$8:$A$22, ""))</f>
        <v>Mobile</v>
      </c>
      <c r="H1167" t="str" cm="1">
        <f t="array" ref="H1167">IFERROR(INDEX(Index!$A$8:$A$22, MATCH(TRUE, ISNUMBER(SEARCH(Index!$A$8:$A$22, Articles_collection_modified!A1167)), 0)), "")</f>
        <v>Mobile</v>
      </c>
      <c r="I1167" t="str" cm="1">
        <f t="array" ref="I1167">IFERROR(INDEX(Index!$A$3:$A$5, MATCH(TRUE, ISNUMBER(SEARCH(Index!$A$3:$A$5, Articles_collection_modified!A1167)), 0)), "")</f>
        <v>product release</v>
      </c>
      <c r="J1167" t="str" cm="1">
        <f t="array" ref="J1167">IFERROR(INDEX(Index!$A$25:$A$69, MATCH(TRUE, ISNUMBER(SEARCH(Index!$A$25:$A$69, Articles_collection_modified!A1167)), 0)), "")</f>
        <v>System</v>
      </c>
      <c r="K1167" t="str" cm="1">
        <f t="array" ref="K1167">IFERROR(INDEX(Index!$C$3:$C$5, MATCH(TRUE, ISNUMBER(SEARCH(Index!$C$3:$C$5, Articles_collection_modified!A1167)), 0)), "")</f>
        <v>H1</v>
      </c>
      <c r="L1167" t="str" cm="1">
        <f t="array" ref="L1167">_xlfn.TEXTJOIN(", ", TRUE, IF(ISNUMBER(SEARCH(Index!$C$8:$C$58, Articles_collection_modified!A1167)), Index!$C$8:$C$58, ""))</f>
        <v>HA-1</v>
      </c>
      <c r="M1167" t="str" cm="1">
        <f t="array" ref="M1167">_xlfn.TEXTJOIN(", ", TRUE, IFERROR(VLOOKUP(_xlfn.TEXTSPLIT(L1167, ", "), Index!$C$8:$D$58, 2, FALSE), ""))</f>
        <v>Green &amp; Connected Construction site</v>
      </c>
      <c r="N1167" t="str" cm="1">
        <f t="array" ref="N1167">_xlfn.TEXTJOIN(", ", TRUE, _xlfn.UNIQUE(_xlfn.FILTERXML("&lt;t&gt;&lt;s&gt;" &amp; SUBSTITUTE(_xlfn.TEXTJOIN(", ", TRUE, _xlfn.UNIQUE(_xlfn._xlws.FILTER(IFERROR(VLOOKUP(LEFT(_xlfn.TEXTSPLIT(L1167, ", "), FIND("-", _xlfn.TEXTSPLIT(L1167, ", ")) - 1), Index!$F$8:$G$13, 2, FALSE), ""), IFERROR(VLOOKUP(LEFT(_xlfn.TEXTSPLIT(L1167, ", "), FIND("-", _xlfn.TEXTSPLIT(L1167, ", ")) - 1), Index!$F$8:$G$13, 2, FALSE), "") &lt;&gt; ""))), ", ", "&lt;/s&gt;&lt;s&gt;") &amp; "&lt;/s&gt;&lt;/t&gt;", "//s[normalize-space()]")))</f>
        <v>Hydraulic Applications Ecosystem</v>
      </c>
      <c r="O1167" t="str" cm="1">
        <f t="array" ref="O1167">IFERROR(INDEX(Index!$C$8:$C$58, MATCH(TRUE, ISNUMBER(SEARCH(Index!$C$8:$C$58, Articles_collection_modified!A1167)), 0)), "")</f>
        <v>HA-1</v>
      </c>
      <c r="P1167" t="str">
        <f>IFERROR(VLOOKUP(LEFT(O1167, FIND("-", O1167)-1), Index!$F$8:$G$13, 2, FALSE), "Not Found")</f>
        <v>Hydraulic Applications Ecosystem</v>
      </c>
      <c r="Q1167" t="str">
        <f>IFERROR(VLOOKUP(O1167, Index!$C$8:$D$58, 2, FALSE), "Not Found")</f>
        <v>Green &amp; Connected Construction site</v>
      </c>
    </row>
    <row r="1168" spans="1:17" x14ac:dyDescent="0.3">
      <c r="A1168" t="str">
        <f>LEFT(Articles_collection_modified!A1168, FIND(",", Articles_collection_modified!A1168) - 1)</f>
        <v>Tyrecycle &amp; Alcoa Australia sign mining tyre recycling deal - International Mining</v>
      </c>
      <c r="B1168" t="str">
        <f>MID(Articles_collection_modified!A1168, FIND(",", Articles_collection_modified!A1168) + 1, FIND(",", Articles_collection_modified!A1168, FIND(",", Articles_collection_modified!A1168) + 1) - FIND(",", Articles_collection_modified!A1168) - 1)</f>
        <v>https://im-mining.com/2024/10/18/australias-tyrecycle-alcoa-australia-sign-mining-tyre-recycling-deal/</v>
      </c>
      <c r="C1168" t="str">
        <f>IF(ISNUMBER(FIND(", vol",Articles_collection_modified!A1168)), MID(Articles_collection_modified!A1168, FIND(", vol", Articles_collection_modified!A1168) + 5, FIND(",", Articles_collection_modified!A1168, FIND(", vol", Articles_collection_modified!A1168) + 5) - FIND(", vol", Articles_collection_modified!A1168) - 5), MID(Articles_collection_modified!A1168, FIND(",vol", Articles_collection_modified!A1168) + 4, FIND(",", Articles_collection_modified!A1168, FIND(",vol", Articles_collection_modified!A1168) + 4) - FIND(",vol",Articles_collection_modified!A1168) - 4))</f>
        <v>4</v>
      </c>
      <c r="D1168" t="str">
        <f>IF(ISNUMBER(FIND(", 20", Articles_collection_modified!A1168)), MID(Articles_collection_modified!A1168, FIND(", 20", Articles_collection_modified!A1168) + 2, FIND(",", Articles_collection_modified!A1168, FIND(", 20", Articles_collection_modified!A1168) + 2) - FIND(", 20", Articles_collection_modified!A1168) - 2), MID(Articles_collection_modified!A1168, FIND(",20", Articles_collection_modified!A1168) + 1, FIND(",", Articles_collection_modified!A1168, FIND(",20", Articles_collection_modified!A1168) + 1) - FIND(",20", Articles_collection_modified!A1168) - 1))</f>
        <v>2024-w42</v>
      </c>
      <c r="E1168" t="str">
        <f t="shared" si="36"/>
        <v>2024</v>
      </c>
      <c r="F1168" t="str">
        <f t="shared" si="37"/>
        <v>42</v>
      </c>
      <c r="G1168" t="str" cm="1">
        <f t="array" ref="G1168">_xlfn.TEXTJOIN(", ", TRUE, IF(ISNUMBER(SEARCH(Index!$A$8:$A$22, Articles_collection_modified!A1168)), Index!$A$8:$A$22, ""))</f>
        <v>Sustainability</v>
      </c>
      <c r="H1168" t="str" cm="1">
        <f t="array" ref="H1168">IFERROR(INDEX(Index!$A$8:$A$22, MATCH(TRUE, ISNUMBER(SEARCH(Index!$A$8:$A$22, Articles_collection_modified!A1168)), 0)), "")</f>
        <v>Sustainability</v>
      </c>
      <c r="I1168" t="str" cm="1">
        <f t="array" ref="I1168">IFERROR(INDEX(Index!$A$3:$A$5, MATCH(TRUE, ISNUMBER(SEARCH(Index!$A$3:$A$5, Articles_collection_modified!A1168)), 0)), "")</f>
        <v>SEEP</v>
      </c>
      <c r="J1168" t="str" cm="1">
        <f t="array" ref="J1168">IFERROR(INDEX(Index!$A$25:$A$69, MATCH(TRUE, ISNUMBER(SEARCH(Index!$A$25:$A$69, Articles_collection_modified!A1168)), 0)), "")</f>
        <v>partnership</v>
      </c>
      <c r="K1168" t="str" cm="1">
        <f t="array" ref="K1168">IFERROR(INDEX(Index!$C$3:$C$5, MATCH(TRUE, ISNUMBER(SEARCH(Index!$C$3:$C$5, Articles_collection_modified!A1168)), 0)), "")</f>
        <v>H1</v>
      </c>
      <c r="L1168" t="str" cm="1">
        <f t="array" ref="L1168">_xlfn.TEXTJOIN(", ", TRUE, IF(ISNUMBER(SEARCH(Index!$C$8:$C$58, Articles_collection_modified!A1168)), Index!$C$8:$C$58, ""))</f>
        <v>ES-2, ES-4, ES-6</v>
      </c>
      <c r="M1168" t="str" cm="1">
        <f t="array" ref="M1168">_xlfn.TEXTJOIN(", ", TRUE, IFERROR(VLOOKUP(_xlfn.TEXTSPLIT(L1168, ", "), Index!$C$8:$D$58, 2, FALSE), ""))</f>
        <v>Enhanced Emission Policy, Circular Economy, Zero Emission Company Value</v>
      </c>
      <c r="N1168" t="str" cm="1">
        <f t="array" ref="N1168">_xlfn.TEXTJOIN(", ", TRUE, _xlfn.UNIQUE(_xlfn.FILTERXML("&lt;t&gt;&lt;s&gt;" &amp; SUBSTITUTE(_xlfn.TEXTJOIN(", ", TRUE, _xlfn.UNIQUE(_xlfn._xlws.FILTER(IFERROR(VLOOKUP(LEFT(_xlfn.TEXTSPLIT(L1168, ", "), FIND("-", _xlfn.TEXTSPLIT(L1168, ", ")) - 1), Index!$F$8:$G$13, 2, FALSE), ""), IFERROR(VLOOKUP(LEFT(_xlfn.TEXTSPLIT(L1168, ", "), FIND("-", _xlfn.TEXTSPLIT(L1168, ", ")) - 1), Index!$F$8:$G$13, 2, FALSE), "") &lt;&gt; ""))), ", ", "&lt;/s&gt;&lt;s&gt;") &amp; "&lt;/s&gt;&lt;/t&gt;", "//s[normalize-space()]")))</f>
        <v>Ecological Sustainability</v>
      </c>
      <c r="O1168" t="str" cm="1">
        <f t="array" ref="O1168">IFERROR(INDEX(Index!$C$8:$C$58, MATCH(TRUE, ISNUMBER(SEARCH(Index!$C$8:$C$58, Articles_collection_modified!A1168)), 0)), "")</f>
        <v>ES-2</v>
      </c>
      <c r="P1168" t="str">
        <f>IFERROR(VLOOKUP(LEFT(O1168, FIND("-", O1168)-1), Index!$F$8:$G$13, 2, FALSE), "Not Found")</f>
        <v>Ecological Sustainability</v>
      </c>
      <c r="Q1168" t="str">
        <f>IFERROR(VLOOKUP(O1168, Index!$C$8:$D$58, 2, FALSE), "Not Found")</f>
        <v>Enhanced Emission Policy</v>
      </c>
    </row>
    <row r="1169" spans="1:17" x14ac:dyDescent="0.3">
      <c r="A1169" t="str">
        <f>LEFT(Articles_collection_modified!A1169, FIND(",", Articles_collection_modified!A1169) - 1)</f>
        <v>Sandvik Leopard DI650i DTH continues to pass drilling milestones - International Mining</v>
      </c>
      <c r="B1169" t="str">
        <f>MID(Articles_collection_modified!A1169, FIND(",", Articles_collection_modified!A1169) + 1, FIND(",", Articles_collection_modified!A1169, FIND(",", Articles_collection_modified!A1169) + 1) - FIND(",", Articles_collection_modified!A1169) - 1)</f>
        <v>https://im-mining.com/2024/10/18/sandvik-leopard-di650i-dth-continues-to-pass-drilling-milestones/</v>
      </c>
      <c r="C1169" t="str">
        <f>IF(ISNUMBER(FIND(", vol",Articles_collection_modified!A1169)), MID(Articles_collection_modified!A1169, FIND(", vol", Articles_collection_modified!A1169) + 5, FIND(",", Articles_collection_modified!A1169, FIND(", vol", Articles_collection_modified!A1169) + 5) - FIND(", vol", Articles_collection_modified!A1169) - 5), MID(Articles_collection_modified!A1169, FIND(",vol", Articles_collection_modified!A1169) + 4, FIND(",", Articles_collection_modified!A1169, FIND(",vol", Articles_collection_modified!A1169) + 4) - FIND(",vol",Articles_collection_modified!A1169) - 4))</f>
        <v>4</v>
      </c>
      <c r="D1169" t="str">
        <f>IF(ISNUMBER(FIND(", 20", Articles_collection_modified!A1169)), MID(Articles_collection_modified!A1169, FIND(", 20", Articles_collection_modified!A1169) + 2, FIND(",", Articles_collection_modified!A1169, FIND(", 20", Articles_collection_modified!A1169) + 2) - FIND(", 20", Articles_collection_modified!A1169) - 2), MID(Articles_collection_modified!A1169, FIND(",20", Articles_collection_modified!A1169) + 1, FIND(",", Articles_collection_modified!A1169, FIND(",20", Articles_collection_modified!A1169) + 1) - FIND(",20", Articles_collection_modified!A1169) - 1))</f>
        <v>2024-w42</v>
      </c>
      <c r="E1169" t="str">
        <f t="shared" si="36"/>
        <v>2024</v>
      </c>
      <c r="F1169" t="str">
        <f t="shared" si="37"/>
        <v>42</v>
      </c>
      <c r="G1169" t="str" cm="1">
        <f t="array" ref="G1169">_xlfn.TEXTJOIN(", ", TRUE, IF(ISNUMBER(SEARCH(Index!$A$8:$A$22, Articles_collection_modified!A1169)), Index!$A$8:$A$22, ""))</f>
        <v>Mobile</v>
      </c>
      <c r="H1169" t="str" cm="1">
        <f t="array" ref="H1169">IFERROR(INDEX(Index!$A$8:$A$22, MATCH(TRUE, ISNUMBER(SEARCH(Index!$A$8:$A$22, Articles_collection_modified!A1169)), 0)), "")</f>
        <v>Mobile</v>
      </c>
      <c r="I1169" t="str" cm="1">
        <f t="array" ref="I1169">IFERROR(INDEX(Index!$A$3:$A$5, MATCH(TRUE, ISNUMBER(SEARCH(Index!$A$3:$A$5, Articles_collection_modified!A1169)), 0)), "")</f>
        <v>SEEP</v>
      </c>
      <c r="J1169" t="str" cm="1">
        <f t="array" ref="J1169">IFERROR(INDEX(Index!$A$25:$A$69, MATCH(TRUE, ISNUMBER(SEARCH(Index!$A$25:$A$69, Articles_collection_modified!A1169)), 0)), "")</f>
        <v>market development</v>
      </c>
      <c r="K1169" t="str" cm="1">
        <f t="array" ref="K1169">IFERROR(INDEX(Index!$C$3:$C$5, MATCH(TRUE, ISNUMBER(SEARCH(Index!$C$3:$C$5, Articles_collection_modified!A1169)), 0)), "")</f>
        <v>H1</v>
      </c>
      <c r="L1169" t="str" cm="1">
        <f t="array" ref="L1169">_xlfn.TEXTJOIN(", ", TRUE, IF(ISNUMBER(SEARCH(Index!$C$8:$C$58, Articles_collection_modified!A1169)), Index!$C$8:$C$58, ""))</f>
        <v>HA-8</v>
      </c>
      <c r="M1169" t="str" cm="1">
        <f t="array" ref="M1169">_xlfn.TEXTJOIN(", ", TRUE, IFERROR(VLOOKUP(_xlfn.TEXTSPLIT(L1169, ", "), Index!$C$8:$D$58, 2, FALSE), ""))</f>
        <v>Sustainable Mining</v>
      </c>
      <c r="N1169" t="str" cm="1">
        <f t="array" ref="N1169">_xlfn.TEXTJOIN(", ", TRUE, _xlfn.UNIQUE(_xlfn.FILTERXML("&lt;t&gt;&lt;s&gt;" &amp; SUBSTITUTE(_xlfn.TEXTJOIN(", ", TRUE, _xlfn.UNIQUE(_xlfn._xlws.FILTER(IFERROR(VLOOKUP(LEFT(_xlfn.TEXTSPLIT(L1169, ", "), FIND("-", _xlfn.TEXTSPLIT(L1169, ", ")) - 1), Index!$F$8:$G$13, 2, FALSE), ""), IFERROR(VLOOKUP(LEFT(_xlfn.TEXTSPLIT(L1169, ", "), FIND("-", _xlfn.TEXTSPLIT(L1169, ", ")) - 1), Index!$F$8:$G$13, 2, FALSE), "") &lt;&gt; ""))), ", ", "&lt;/s&gt;&lt;s&gt;") &amp; "&lt;/s&gt;&lt;/t&gt;", "//s[normalize-space()]")))</f>
        <v>Hydraulic Applications Ecosystem</v>
      </c>
      <c r="O1169" t="str" cm="1">
        <f t="array" ref="O1169">IFERROR(INDEX(Index!$C$8:$C$58, MATCH(TRUE, ISNUMBER(SEARCH(Index!$C$8:$C$58, Articles_collection_modified!A1169)), 0)), "")</f>
        <v>HA-8</v>
      </c>
      <c r="P1169" t="str">
        <f>IFERROR(VLOOKUP(LEFT(O1169, FIND("-", O1169)-1), Index!$F$8:$G$13, 2, FALSE), "Not Found")</f>
        <v>Hydraulic Applications Ecosystem</v>
      </c>
      <c r="Q1169" t="str">
        <f>IFERROR(VLOOKUP(O1169, Index!$C$8:$D$58, 2, FALSE), "Not Found")</f>
        <v>Sustainable Mining</v>
      </c>
    </row>
    <row r="1170" spans="1:17" x14ac:dyDescent="0.3">
      <c r="A1170" t="str">
        <f>LEFT(Articles_collection_modified!A1170, FIND(",", Articles_collection_modified!A1170) - 1)</f>
        <v>Vale begins testing of Petrobras renewable content Diesel R5 on mining truck - International Mining</v>
      </c>
      <c r="B1170" t="str">
        <f>MID(Articles_collection_modified!A1170, FIND(",", Articles_collection_modified!A1170) + 1, FIND(",", Articles_collection_modified!A1170, FIND(",", Articles_collection_modified!A1170) + 1) - FIND(",", Articles_collection_modified!A1170) - 1)</f>
        <v>https://im-mining.com/2024/10/18/vale-begins-testing-of-petrobras-renewable-content-diesel-r5-on-mining-truck/</v>
      </c>
      <c r="C1170" t="str">
        <f>IF(ISNUMBER(FIND(", vol",Articles_collection_modified!A1170)), MID(Articles_collection_modified!A1170, FIND(", vol", Articles_collection_modified!A1170) + 5, FIND(",", Articles_collection_modified!A1170, FIND(", vol", Articles_collection_modified!A1170) + 5) - FIND(", vol", Articles_collection_modified!A1170) - 5), MID(Articles_collection_modified!A1170, FIND(",vol", Articles_collection_modified!A1170) + 4, FIND(",", Articles_collection_modified!A1170, FIND(",vol", Articles_collection_modified!A1170) + 4) - FIND(",vol",Articles_collection_modified!A1170) - 4))</f>
        <v>4</v>
      </c>
      <c r="D1170" t="str">
        <f>IF(ISNUMBER(FIND(", 20", Articles_collection_modified!A1170)), MID(Articles_collection_modified!A1170, FIND(", 20", Articles_collection_modified!A1170) + 2, FIND(",", Articles_collection_modified!A1170, FIND(", 20", Articles_collection_modified!A1170) + 2) - FIND(", 20", Articles_collection_modified!A1170) - 2), MID(Articles_collection_modified!A1170, FIND(",20", Articles_collection_modified!A1170) + 1, FIND(",", Articles_collection_modified!A1170, FIND(",20", Articles_collection_modified!A1170) + 1) - FIND(",20", Articles_collection_modified!A1170) - 1))</f>
        <v>2024-w42</v>
      </c>
      <c r="E1170" t="str">
        <f t="shared" si="36"/>
        <v>2024</v>
      </c>
      <c r="F1170" t="str">
        <f t="shared" si="37"/>
        <v>42</v>
      </c>
      <c r="G1170" t="str" cm="1">
        <f t="array" ref="G1170">_xlfn.TEXTJOIN(", ", TRUE, IF(ISNUMBER(SEARCH(Index!$A$8:$A$22, Articles_collection_modified!A1170)), Index!$A$8:$A$22, ""))</f>
        <v>Mobile</v>
      </c>
      <c r="H1170" t="str" cm="1">
        <f t="array" ref="H1170">IFERROR(INDEX(Index!$A$8:$A$22, MATCH(TRUE, ISNUMBER(SEARCH(Index!$A$8:$A$22, Articles_collection_modified!A1170)), 0)), "")</f>
        <v>Mobile</v>
      </c>
      <c r="I1170" t="str" cm="1">
        <f t="array" ref="I1170">IFERROR(INDEX(Index!$A$3:$A$5, MATCH(TRUE, ISNUMBER(SEARCH(Index!$A$3:$A$5, Articles_collection_modified!A1170)), 0)), "")</f>
        <v>SEEP</v>
      </c>
      <c r="J1170" t="str" cm="1">
        <f t="array" ref="J1170">IFERROR(INDEX(Index!$A$25:$A$69, MATCH(TRUE, ISNUMBER(SEARCH(Index!$A$25:$A$69, Articles_collection_modified!A1170)), 0)), "")</f>
        <v>partnership</v>
      </c>
      <c r="K1170" t="str" cm="1">
        <f t="array" ref="K1170">IFERROR(INDEX(Index!$C$3:$C$5, MATCH(TRUE, ISNUMBER(SEARCH(Index!$C$3:$C$5, Articles_collection_modified!A1170)), 0)), "")</f>
        <v>H1</v>
      </c>
      <c r="L1170" t="str" cm="1">
        <f t="array" ref="L1170">_xlfn.TEXTJOIN(", ", TRUE, IF(ISNUMBER(SEARCH(Index!$C$8:$C$58, Articles_collection_modified!A1170)), Index!$C$8:$C$58, ""))</f>
        <v>ES-2, HA-8</v>
      </c>
      <c r="M1170" t="str" cm="1">
        <f t="array" ref="M1170">_xlfn.TEXTJOIN(", ", TRUE, IFERROR(VLOOKUP(_xlfn.TEXTSPLIT(L1170, ", "), Index!$C$8:$D$58, 2, FALSE), ""))</f>
        <v>Enhanced Emission Policy, Sustainable Mining</v>
      </c>
      <c r="N1170" t="str" cm="1">
        <f t="array" ref="N1170">_xlfn.TEXTJOIN(", ", TRUE, _xlfn.UNIQUE(_xlfn.FILTERXML("&lt;t&gt;&lt;s&gt;" &amp; SUBSTITUTE(_xlfn.TEXTJOIN(", ", TRUE, _xlfn.UNIQUE(_xlfn._xlws.FILTER(IFERROR(VLOOKUP(LEFT(_xlfn.TEXTSPLIT(L1170, ", "), FIND("-", _xlfn.TEXTSPLIT(L1170, ", ")) - 1), Index!$F$8:$G$13, 2, FALSE), ""), IFERROR(VLOOKUP(LEFT(_xlfn.TEXTSPLIT(L1170, ", "), FIND("-", _xlfn.TEXTSPLIT(L1170, ", ")) - 1), Index!$F$8:$G$13, 2, FALSE), "") &lt;&gt; ""))), ", ", "&lt;/s&gt;&lt;s&gt;") &amp; "&lt;/s&gt;&lt;/t&gt;", "//s[normalize-space()]")))</f>
        <v>Ecological Sustainability, Hydraulic Applications Ecosystem</v>
      </c>
      <c r="O1170" t="str" cm="1">
        <f t="array" ref="O1170">IFERROR(INDEX(Index!$C$8:$C$58, MATCH(TRUE, ISNUMBER(SEARCH(Index!$C$8:$C$58, Articles_collection_modified!A1170)), 0)), "")</f>
        <v>ES-2</v>
      </c>
      <c r="P1170" t="str">
        <f>IFERROR(VLOOKUP(LEFT(O1170, FIND("-", O1170)-1), Index!$F$8:$G$13, 2, FALSE), "Not Found")</f>
        <v>Ecological Sustainability</v>
      </c>
      <c r="Q1170" t="str">
        <f>IFERROR(VLOOKUP(O1170, Index!$C$8:$D$58, 2, FALSE), "Not Found")</f>
        <v>Enhanced Emission Policy</v>
      </c>
    </row>
    <row r="1171" spans="1:17" x14ac:dyDescent="0.3">
      <c r="A1171" t="str">
        <f>LEFT(Articles_collection_modified!A1171, FIND(",", Articles_collection_modified!A1171) - 1)</f>
        <v>Pacific Energy signs deal to deliver its biggest solar farm yet for Gold Fieldsâ€™ St Ives mine - International Mining</v>
      </c>
      <c r="B1171" t="str">
        <f>MID(Articles_collection_modified!A1171, FIND(",", Articles_collection_modified!A1171) + 1, FIND(",", Articles_collection_modified!A1171, FIND(",", Articles_collection_modified!A1171) + 1) - FIND(",", Articles_collection_modified!A1171) - 1)</f>
        <v>https://im-mining.com/2024/10/18/pacific-energy-signs-deal-to-deliver-its-biggest-solar-farm-yet-for-gold-fields-st-ives-mine/</v>
      </c>
      <c r="C1171" t="str">
        <f>IF(ISNUMBER(FIND(", vol",Articles_collection_modified!A1171)), MID(Articles_collection_modified!A1171, FIND(", vol", Articles_collection_modified!A1171) + 5, FIND(",", Articles_collection_modified!A1171, FIND(", vol", Articles_collection_modified!A1171) + 5) - FIND(", vol", Articles_collection_modified!A1171) - 5), MID(Articles_collection_modified!A1171, FIND(",vol", Articles_collection_modified!A1171) + 4, FIND(",", Articles_collection_modified!A1171, FIND(",vol", Articles_collection_modified!A1171) + 4) - FIND(",vol",Articles_collection_modified!A1171) - 4))</f>
        <v>4</v>
      </c>
      <c r="D1171" t="str">
        <f>IF(ISNUMBER(FIND(", 20", Articles_collection_modified!A1171)), MID(Articles_collection_modified!A1171, FIND(", 20", Articles_collection_modified!A1171) + 2, FIND(",", Articles_collection_modified!A1171, FIND(", 20", Articles_collection_modified!A1171) + 2) - FIND(", 20", Articles_collection_modified!A1171) - 2), MID(Articles_collection_modified!A1171, FIND(",20", Articles_collection_modified!A1171) + 1, FIND(",", Articles_collection_modified!A1171, FIND(",20", Articles_collection_modified!A1171) + 1) - FIND(",20", Articles_collection_modified!A1171) - 1))</f>
        <v>2024-w42</v>
      </c>
      <c r="E1171" t="str">
        <f t="shared" si="36"/>
        <v>2024</v>
      </c>
      <c r="F1171" t="str">
        <f t="shared" si="37"/>
        <v>42</v>
      </c>
      <c r="G1171" t="str" cm="1">
        <f t="array" ref="G1171">_xlfn.TEXTJOIN(", ", TRUE, IF(ISNUMBER(SEARCH(Index!$A$8:$A$22, Articles_collection_modified!A1171)), Index!$A$8:$A$22, ""))</f>
        <v>Sustainability</v>
      </c>
      <c r="H1171" t="str" cm="1">
        <f t="array" ref="H1171">IFERROR(INDEX(Index!$A$8:$A$22, MATCH(TRUE, ISNUMBER(SEARCH(Index!$A$8:$A$22, Articles_collection_modified!A1171)), 0)), "")</f>
        <v>Sustainability</v>
      </c>
      <c r="I1171" t="str" cm="1">
        <f t="array" ref="I1171">IFERROR(INDEX(Index!$A$3:$A$5, MATCH(TRUE, ISNUMBER(SEARCH(Index!$A$3:$A$5, Articles_collection_modified!A1171)), 0)), "")</f>
        <v>SEEP</v>
      </c>
      <c r="J1171" t="str" cm="1">
        <f t="array" ref="J1171">IFERROR(INDEX(Index!$A$25:$A$69, MATCH(TRUE, ISNUMBER(SEARCH(Index!$A$25:$A$69, Articles_collection_modified!A1171)), 0)), "")</f>
        <v>partnership</v>
      </c>
      <c r="K1171" t="str" cm="1">
        <f t="array" ref="K1171">IFERROR(INDEX(Index!$C$3:$C$5, MATCH(TRUE, ISNUMBER(SEARCH(Index!$C$3:$C$5, Articles_collection_modified!A1171)), 0)), "")</f>
        <v>H3</v>
      </c>
      <c r="L1171" t="str" cm="1">
        <f t="array" ref="L1171">_xlfn.TEXTJOIN(", ", TRUE, IF(ISNUMBER(SEARCH(Index!$C$8:$C$58, Articles_collection_modified!A1171)), Index!$C$8:$C$58, ""))</f>
        <v>ES-2, HA-8</v>
      </c>
      <c r="M1171" t="str" cm="1">
        <f t="array" ref="M1171">_xlfn.TEXTJOIN(", ", TRUE, IFERROR(VLOOKUP(_xlfn.TEXTSPLIT(L1171, ", "), Index!$C$8:$D$58, 2, FALSE), ""))</f>
        <v>Enhanced Emission Policy, Sustainable Mining</v>
      </c>
      <c r="N1171" t="str" cm="1">
        <f t="array" ref="N1171">_xlfn.TEXTJOIN(", ", TRUE, _xlfn.UNIQUE(_xlfn.FILTERXML("&lt;t&gt;&lt;s&gt;" &amp; SUBSTITUTE(_xlfn.TEXTJOIN(", ", TRUE, _xlfn.UNIQUE(_xlfn._xlws.FILTER(IFERROR(VLOOKUP(LEFT(_xlfn.TEXTSPLIT(L1171, ", "), FIND("-", _xlfn.TEXTSPLIT(L1171, ", ")) - 1), Index!$F$8:$G$13, 2, FALSE), ""), IFERROR(VLOOKUP(LEFT(_xlfn.TEXTSPLIT(L1171, ", "), FIND("-", _xlfn.TEXTSPLIT(L1171, ", ")) - 1), Index!$F$8:$G$13, 2, FALSE), "") &lt;&gt; ""))), ", ", "&lt;/s&gt;&lt;s&gt;") &amp; "&lt;/s&gt;&lt;/t&gt;", "//s[normalize-space()]")))</f>
        <v>Ecological Sustainability, Hydraulic Applications Ecosystem</v>
      </c>
      <c r="O1171" t="str" cm="1">
        <f t="array" ref="O1171">IFERROR(INDEX(Index!$C$8:$C$58, MATCH(TRUE, ISNUMBER(SEARCH(Index!$C$8:$C$58, Articles_collection_modified!A1171)), 0)), "")</f>
        <v>ES-2</v>
      </c>
      <c r="P1171" t="str">
        <f>IFERROR(VLOOKUP(LEFT(O1171, FIND("-", O1171)-1), Index!$F$8:$G$13, 2, FALSE), "Not Found")</f>
        <v>Ecological Sustainability</v>
      </c>
      <c r="Q1171" t="str">
        <f>IFERROR(VLOOKUP(O1171, Index!$C$8:$D$58, 2, FALSE), "Not Found")</f>
        <v>Enhanced Emission Policy</v>
      </c>
    </row>
    <row r="1172" spans="1:17" x14ac:dyDescent="0.3">
      <c r="A1172" t="str">
        <f>LEFT(Articles_collection_modified!A1172, FIND(",", Articles_collection_modified!A1172) - 1)</f>
        <v>A Very Faint and Dim Light At The End Of The Tunnel</v>
      </c>
      <c r="B1172" t="str">
        <f>MID(Articles_collection_modified!A1172, FIND(",", Articles_collection_modified!A1172) + 1, FIND(",", Articles_collection_modified!A1172, FIND(",", Articles_collection_modified!A1172) + 1) - FIND(",", Articles_collection_modified!A1172) - 1)</f>
        <v>https://www.agriculture.com/moving-iron-a-very-faint-and-dim-light-at-the-end-of-the-tunnel-8729597?hid=03e3d9199a4d3fce5ded25e4e5977b2904d442ec&amp;did=15011681-20241018&amp;utm_campaign=todays-news_newsletter&amp;utm_source=ag&amp;utm_medium=email&amp;utm_content=101824&amp;lctg=03e3d9199a4d3fce5ded25e4e5977b2904d442ec</v>
      </c>
      <c r="C1172" t="str">
        <f>IF(ISNUMBER(FIND(", vol",Articles_collection_modified!A1172)), MID(Articles_collection_modified!A1172, FIND(", vol", Articles_collection_modified!A1172) + 5, FIND(",", Articles_collection_modified!A1172, FIND(", vol", Articles_collection_modified!A1172) + 5) - FIND(", vol", Articles_collection_modified!A1172) - 5), MID(Articles_collection_modified!A1172, FIND(",vol", Articles_collection_modified!A1172) + 4, FIND(",", Articles_collection_modified!A1172, FIND(",vol", Articles_collection_modified!A1172) + 4) - FIND(",vol",Articles_collection_modified!A1172) - 4))</f>
        <v>4</v>
      </c>
      <c r="D1172" t="str">
        <f>IF(ISNUMBER(FIND(", 20", Articles_collection_modified!A1172)), MID(Articles_collection_modified!A1172, FIND(", 20", Articles_collection_modified!A1172) + 2, FIND(",", Articles_collection_modified!A1172, FIND(", 20", Articles_collection_modified!A1172) + 2) - FIND(", 20", Articles_collection_modified!A1172) - 2), MID(Articles_collection_modified!A1172, FIND(",20", Articles_collection_modified!A1172) + 1, FIND(",", Articles_collection_modified!A1172, FIND(",20", Articles_collection_modified!A1172) + 1) - FIND(",20", Articles_collection_modified!A1172) - 1))</f>
        <v>2024-w42</v>
      </c>
      <c r="E1172" t="str">
        <f t="shared" si="36"/>
        <v>2024</v>
      </c>
      <c r="F1172" t="str">
        <f t="shared" si="37"/>
        <v>42</v>
      </c>
      <c r="G1172" t="str" cm="1">
        <f t="array" ref="G1172">_xlfn.TEXTJOIN(", ", TRUE, IF(ISNUMBER(SEARCH(Index!$A$8:$A$22, Articles_collection_modified!A1172)), Index!$A$8:$A$22, ""))</f>
        <v>Mobile</v>
      </c>
      <c r="H1172" t="str" cm="1">
        <f t="array" ref="H1172">IFERROR(INDEX(Index!$A$8:$A$22, MATCH(TRUE, ISNUMBER(SEARCH(Index!$A$8:$A$22, Articles_collection_modified!A1172)), 0)), "")</f>
        <v>Mobile</v>
      </c>
      <c r="I1172" t="str" cm="1">
        <f t="array" ref="I1172">IFERROR(INDEX(Index!$A$3:$A$5, MATCH(TRUE, ISNUMBER(SEARCH(Index!$A$3:$A$5, Articles_collection_modified!A1172)), 0)), "")</f>
        <v>SEEP</v>
      </c>
      <c r="J1172" t="str" cm="1">
        <f t="array" ref="J1172">IFERROR(INDEX(Index!$A$25:$A$69, MATCH(TRUE, ISNUMBER(SEARCH(Index!$A$25:$A$69, Articles_collection_modified!A1172)), 0)), "")</f>
        <v>market development</v>
      </c>
      <c r="K1172" t="str" cm="1">
        <f t="array" ref="K1172">IFERROR(INDEX(Index!$C$3:$C$5, MATCH(TRUE, ISNUMBER(SEARCH(Index!$C$3:$C$5, Articles_collection_modified!A1172)), 0)), "")</f>
        <v>H1</v>
      </c>
      <c r="L1172" t="str" cm="1">
        <f t="array" ref="L1172">_xlfn.TEXTJOIN(", ", TRUE, IF(ISNUMBER(SEARCH(Index!$C$8:$C$58, Articles_collection_modified!A1172)), Index!$C$8:$C$58, ""))</f>
        <v>HA-3</v>
      </c>
      <c r="M1172" t="str" cm="1">
        <f t="array" ref="M1172">_xlfn.TEXTJOIN(", ", TRUE, IFERROR(VLOOKUP(_xlfn.TEXTSPLIT(L1172, ", "), Index!$C$8:$D$58, 2, FALSE), ""))</f>
        <v>Smart Farming</v>
      </c>
      <c r="N1172" t="str" cm="1">
        <f t="array" ref="N1172">_xlfn.TEXTJOIN(", ", TRUE, _xlfn.UNIQUE(_xlfn.FILTERXML("&lt;t&gt;&lt;s&gt;" &amp; SUBSTITUTE(_xlfn.TEXTJOIN(", ", TRUE, _xlfn.UNIQUE(_xlfn._xlws.FILTER(IFERROR(VLOOKUP(LEFT(_xlfn.TEXTSPLIT(L1172, ", "), FIND("-", _xlfn.TEXTSPLIT(L1172, ", ")) - 1), Index!$F$8:$G$13, 2, FALSE), ""), IFERROR(VLOOKUP(LEFT(_xlfn.TEXTSPLIT(L1172, ", "), FIND("-", _xlfn.TEXTSPLIT(L1172, ", ")) - 1), Index!$F$8:$G$13, 2, FALSE), "") &lt;&gt; ""))), ", ", "&lt;/s&gt;&lt;s&gt;") &amp; "&lt;/s&gt;&lt;/t&gt;", "//s[normalize-space()]")))</f>
        <v>Hydraulic Applications Ecosystem</v>
      </c>
      <c r="O1172" t="str" cm="1">
        <f t="array" ref="O1172">IFERROR(INDEX(Index!$C$8:$C$58, MATCH(TRUE, ISNUMBER(SEARCH(Index!$C$8:$C$58, Articles_collection_modified!A1172)), 0)), "")</f>
        <v>HA-3</v>
      </c>
      <c r="P1172" t="str">
        <f>IFERROR(VLOOKUP(LEFT(O1172, FIND("-", O1172)-1), Index!$F$8:$G$13, 2, FALSE), "Not Found")</f>
        <v>Hydraulic Applications Ecosystem</v>
      </c>
      <c r="Q1172" t="str">
        <f>IFERROR(VLOOKUP(O1172, Index!$C$8:$D$58, 2, FALSE), "Not Found")</f>
        <v>Smart Farming</v>
      </c>
    </row>
    <row r="1173" spans="1:17" x14ac:dyDescent="0.3">
      <c r="A1173" t="str">
        <f>LEFT(Articles_collection_modified!A1173, FIND(",", Articles_collection_modified!A1173) - 1)</f>
        <v>Micron Eagle Hydraulics: Revolutionising Fluid Condition Monitoring with FROG - Fluid Power Journal</v>
      </c>
      <c r="B1173" t="str">
        <f>MID(Articles_collection_modified!A1173, FIND(",", Articles_collection_modified!A1173) + 1, FIND(",", Articles_collection_modified!A1173, FIND(",", Articles_collection_modified!A1173) + 1) - FIND(",", Articles_collection_modified!A1173) - 1)</f>
        <v>https://fluidpowerjournal.com/micron-eagle-hydraulics-revolutionising-fluid-condition-monitoring-with-frog/</v>
      </c>
      <c r="C1173" t="str">
        <f>IF(ISNUMBER(FIND(", vol",Articles_collection_modified!A1173)), MID(Articles_collection_modified!A1173, FIND(", vol", Articles_collection_modified!A1173) + 5, FIND(",", Articles_collection_modified!A1173, FIND(", vol", Articles_collection_modified!A1173) + 5) - FIND(", vol", Articles_collection_modified!A1173) - 5), MID(Articles_collection_modified!A1173, FIND(",vol", Articles_collection_modified!A1173) + 4, FIND(",", Articles_collection_modified!A1173, FIND(",vol", Articles_collection_modified!A1173) + 4) - FIND(",vol",Articles_collection_modified!A1173) - 4))</f>
        <v>4</v>
      </c>
      <c r="D1173" t="str">
        <f>IF(ISNUMBER(FIND(", 20", Articles_collection_modified!A1173)), MID(Articles_collection_modified!A1173, FIND(", 20", Articles_collection_modified!A1173) + 2, FIND(",", Articles_collection_modified!A1173, FIND(", 20", Articles_collection_modified!A1173) + 2) - FIND(", 20", Articles_collection_modified!A1173) - 2), MID(Articles_collection_modified!A1173, FIND(",20", Articles_collection_modified!A1173) + 1, FIND(",", Articles_collection_modified!A1173, FIND(",20", Articles_collection_modified!A1173) + 1) - FIND(",20", Articles_collection_modified!A1173) - 1))</f>
        <v>2024-w42</v>
      </c>
      <c r="E1173" t="str">
        <f t="shared" si="36"/>
        <v>2024</v>
      </c>
      <c r="F1173" t="str">
        <f t="shared" si="37"/>
        <v>42</v>
      </c>
      <c r="G1173" t="str" cm="1">
        <f t="array" ref="G1173">_xlfn.TEXTJOIN(", ", TRUE, IF(ISNUMBER(SEARCH(Index!$A$8:$A$22, Articles_collection_modified!A1173)), Index!$A$8:$A$22, ""))</f>
        <v>Hydraulics, Sensors</v>
      </c>
      <c r="H1173" t="str" cm="1">
        <f t="array" ref="H1173">IFERROR(INDEX(Index!$A$8:$A$22, MATCH(TRUE, ISNUMBER(SEARCH(Index!$A$8:$A$22, Articles_collection_modified!A1173)), 0)), "")</f>
        <v>Hydraulics</v>
      </c>
      <c r="I1173" t="str" cm="1">
        <f t="array" ref="I1173">IFERROR(INDEX(Index!$A$3:$A$5, MATCH(TRUE, ISNUMBER(SEARCH(Index!$A$3:$A$5, Articles_collection_modified!A1173)), 0)), "")</f>
        <v>product release</v>
      </c>
      <c r="J1173" t="str" cm="1">
        <f t="array" ref="J1173">IFERROR(INDEX(Index!$A$25:$A$69, MATCH(TRUE, ISNUMBER(SEARCH(Index!$A$25:$A$69, Articles_collection_modified!A1173)), 0)), "")</f>
        <v>Monitoring</v>
      </c>
      <c r="K1173" t="str" cm="1">
        <f t="array" ref="K1173">IFERROR(INDEX(Index!$C$3:$C$5, MATCH(TRUE, ISNUMBER(SEARCH(Index!$C$3:$C$5, Articles_collection_modified!A1173)), 0)), "")</f>
        <v>H1</v>
      </c>
      <c r="L1173" t="str" cm="1">
        <f t="array" ref="L1173">_xlfn.TEXTJOIN(", ", TRUE, IF(ISNUMBER(SEARCH(Index!$C$8:$C$58, Articles_collection_modified!A1173)), Index!$C$8:$C$58, ""))</f>
        <v>SD-4</v>
      </c>
      <c r="M1173" t="str" cm="1">
        <f t="array" ref="M1173">_xlfn.TEXTJOIN(", ", TRUE, IFERROR(VLOOKUP(_xlfn.TEXTSPLIT(L1173, ", "), Index!$C$8:$D$58, 2, FALSE), ""))</f>
        <v>Big Data Value Creation</v>
      </c>
      <c r="N1173" t="str" cm="1">
        <f t="array" ref="N1173">_xlfn.TEXTJOIN(", ", TRUE, _xlfn.UNIQUE(_xlfn.FILTERXML("&lt;t&gt;&lt;s&gt;" &amp; SUBSTITUTE(_xlfn.TEXTJOIN(", ", TRUE, _xlfn.UNIQUE(_xlfn._xlws.FILTER(IFERROR(VLOOKUP(LEFT(_xlfn.TEXTSPLIT(L1173, ", "), FIND("-", _xlfn.TEXTSPLIT(L1173, ", ")) - 1), Index!$F$8:$G$13, 2, FALSE), ""), IFERROR(VLOOKUP(LEFT(_xlfn.TEXTSPLIT(L1173, ", "), FIND("-", _xlfn.TEXTSPLIT(L1173, ", ")) - 1), Index!$F$8:$G$13, 2, FALSE), "") &lt;&gt; ""))), ", ", "&lt;/s&gt;&lt;s&gt;") &amp; "&lt;/s&gt;&lt;/t&gt;", "//s[normalize-space()]")))</f>
        <v>Smart Data Usage</v>
      </c>
      <c r="O1173" t="str" cm="1">
        <f t="array" ref="O1173">IFERROR(INDEX(Index!$C$8:$C$58, MATCH(TRUE, ISNUMBER(SEARCH(Index!$C$8:$C$58, Articles_collection_modified!A1173)), 0)), "")</f>
        <v>SD-4</v>
      </c>
      <c r="P1173" t="str">
        <f>IFERROR(VLOOKUP(LEFT(O1173, FIND("-", O1173)-1), Index!$F$8:$G$13, 2, FALSE), "Not Found")</f>
        <v>Smart Data Usage</v>
      </c>
      <c r="Q1173" t="str">
        <f>IFERROR(VLOOKUP(O1173, Index!$C$8:$D$58, 2, FALSE), "Not Found")</f>
        <v>Big Data Value Creation</v>
      </c>
    </row>
    <row r="1174" spans="1:17" x14ac:dyDescent="0.3">
      <c r="A1174" t="str">
        <f>LEFT(Articles_collection_modified!A1174, FIND(",", Articles_collection_modified!A1174) - 1)</f>
        <v>Integral Powers presents improved LMFP cell chemistry - electrive.com</v>
      </c>
      <c r="B1174" t="str">
        <f>MID(Articles_collection_modified!A1174, FIND(",", Articles_collection_modified!A1174) + 1, FIND(",", Articles_collection_modified!A1174, FIND(",", Articles_collection_modified!A1174) + 1) - FIND(",", Articles_collection_modified!A1174) - 1)</f>
        <v>https://www.electrive.com/2024/10/17/254146/</v>
      </c>
      <c r="C1174" t="str">
        <f>IF(ISNUMBER(FIND(", vol",Articles_collection_modified!A1174)), MID(Articles_collection_modified!A1174, FIND(", vol", Articles_collection_modified!A1174) + 5, FIND(",", Articles_collection_modified!A1174, FIND(", vol", Articles_collection_modified!A1174) + 5) - FIND(", vol", Articles_collection_modified!A1174) - 5), MID(Articles_collection_modified!A1174, FIND(",vol", Articles_collection_modified!A1174) + 4, FIND(",", Articles_collection_modified!A1174, FIND(",vol", Articles_collection_modified!A1174) + 4) - FIND(",vol",Articles_collection_modified!A1174) - 4))</f>
        <v>4</v>
      </c>
      <c r="D1174" t="str">
        <f>IF(ISNUMBER(FIND(", 20", Articles_collection_modified!A1174)), MID(Articles_collection_modified!A1174, FIND(", 20", Articles_collection_modified!A1174) + 2, FIND(",", Articles_collection_modified!A1174, FIND(", 20", Articles_collection_modified!A1174) + 2) - FIND(", 20", Articles_collection_modified!A1174) - 2), MID(Articles_collection_modified!A1174, FIND(",20", Articles_collection_modified!A1174) + 1, FIND(",", Articles_collection_modified!A1174, FIND(",20", Articles_collection_modified!A1174) + 1) - FIND(",20", Articles_collection_modified!A1174) - 1))</f>
        <v>2024-w42</v>
      </c>
      <c r="E1174" t="str">
        <f t="shared" si="36"/>
        <v>2024</v>
      </c>
      <c r="F1174" t="str">
        <f t="shared" si="37"/>
        <v>42</v>
      </c>
      <c r="G1174" t="str" cm="1">
        <f t="array" ref="G1174">_xlfn.TEXTJOIN(", ", TRUE, IF(ISNUMBER(SEARCH(Index!$A$8:$A$22, Articles_collection_modified!A1174)), Index!$A$8:$A$22, ""))</f>
        <v>Battery</v>
      </c>
      <c r="H1174" t="str" cm="1">
        <f t="array" ref="H1174">IFERROR(INDEX(Index!$A$8:$A$22, MATCH(TRUE, ISNUMBER(SEARCH(Index!$A$8:$A$22, Articles_collection_modified!A1174)), 0)), "")</f>
        <v>Battery</v>
      </c>
      <c r="I1174" t="str" cm="1">
        <f t="array" ref="I1174">IFERROR(INDEX(Index!$A$3:$A$5, MATCH(TRUE, ISNUMBER(SEARCH(Index!$A$3:$A$5, Articles_collection_modified!A1174)), 0)), "")</f>
        <v>Technology</v>
      </c>
      <c r="J1174" t="str" cm="1">
        <f t="array" ref="J1174">IFERROR(INDEX(Index!$A$25:$A$69, MATCH(TRUE, ISNUMBER(SEARCH(Index!$A$25:$A$69, Articles_collection_modified!A1174)), 0)), "")</f>
        <v>Materials</v>
      </c>
      <c r="K1174" t="str" cm="1">
        <f t="array" ref="K1174">IFERROR(INDEX(Index!$C$3:$C$5, MATCH(TRUE, ISNUMBER(SEARCH(Index!$C$3:$C$5, Articles_collection_modified!A1174)), 0)), "")</f>
        <v>H2</v>
      </c>
      <c r="L1174" t="str" cm="1">
        <f t="array" ref="L1174">_xlfn.TEXTJOIN(", ", TRUE, IF(ISNUMBER(SEARCH(Index!$C$8:$C$58, Articles_collection_modified!A1174)), Index!$C$8:$C$58, ""))</f>
        <v>ES-2</v>
      </c>
      <c r="M1174" t="str" cm="1">
        <f t="array" ref="M1174">_xlfn.TEXTJOIN(", ", TRUE, IFERROR(VLOOKUP(_xlfn.TEXTSPLIT(L1174, ", "), Index!$C$8:$D$58, 2, FALSE), ""))</f>
        <v>Enhanced Emission Policy</v>
      </c>
      <c r="N1174" t="str" cm="1">
        <f t="array" ref="N1174">_xlfn.TEXTJOIN(", ", TRUE, _xlfn.UNIQUE(_xlfn.FILTERXML("&lt;t&gt;&lt;s&gt;" &amp; SUBSTITUTE(_xlfn.TEXTJOIN(", ", TRUE, _xlfn.UNIQUE(_xlfn._xlws.FILTER(IFERROR(VLOOKUP(LEFT(_xlfn.TEXTSPLIT(L1174, ", "), FIND("-", _xlfn.TEXTSPLIT(L1174, ", ")) - 1), Index!$F$8:$G$13, 2, FALSE), ""), IFERROR(VLOOKUP(LEFT(_xlfn.TEXTSPLIT(L1174, ", "), FIND("-", _xlfn.TEXTSPLIT(L1174, ", ")) - 1), Index!$F$8:$G$13, 2, FALSE), "") &lt;&gt; ""))), ", ", "&lt;/s&gt;&lt;s&gt;") &amp; "&lt;/s&gt;&lt;/t&gt;", "//s[normalize-space()]")))</f>
        <v>Ecological Sustainability</v>
      </c>
      <c r="O1174" t="str" cm="1">
        <f t="array" ref="O1174">IFERROR(INDEX(Index!$C$8:$C$58, MATCH(TRUE, ISNUMBER(SEARCH(Index!$C$8:$C$58, Articles_collection_modified!A1174)), 0)), "")</f>
        <v>ES-2</v>
      </c>
      <c r="P1174" t="str">
        <f>IFERROR(VLOOKUP(LEFT(O1174, FIND("-", O1174)-1), Index!$F$8:$G$13, 2, FALSE), "Not Found")</f>
        <v>Ecological Sustainability</v>
      </c>
      <c r="Q1174" t="str">
        <f>IFERROR(VLOOKUP(O1174, Index!$C$8:$D$58, 2, FALSE), "Not Found")</f>
        <v>Enhanced Emission Policy</v>
      </c>
    </row>
    <row r="1175" spans="1:17" x14ac:dyDescent="0.3">
      <c r="A1175" t="str">
        <f>LEFT(Articles_collection_modified!A1175, FIND(",", Articles_collection_modified!A1175) - 1)</f>
        <v>Robot Era unleashes humanoids to traverse Gobi Desert of Northern China | ManufacturingTomorrow</v>
      </c>
      <c r="B1175" t="str">
        <f>MID(Articles_collection_modified!A1175, FIND(",", Articles_collection_modified!A1175) + 1, FIND(",", Articles_collection_modified!A1175, FIND(",", Articles_collection_modified!A1175) + 1) - FIND(",", Articles_collection_modified!A1175) - 1)</f>
        <v>https://www.manufacturingtomorrow.com/news/2024/10/17/robot-era-unleashes-humanoids-to-traverse-gobi-desert-of-northern-china/23616</v>
      </c>
      <c r="C1175" t="str">
        <f>IF(ISNUMBER(FIND(", vol",Articles_collection_modified!A1175)), MID(Articles_collection_modified!A1175, FIND(", vol", Articles_collection_modified!A1175) + 5, FIND(",", Articles_collection_modified!A1175, FIND(", vol", Articles_collection_modified!A1175) + 5) - FIND(", vol", Articles_collection_modified!A1175) - 5), MID(Articles_collection_modified!A1175, FIND(",vol", Articles_collection_modified!A1175) + 4, FIND(",", Articles_collection_modified!A1175, FIND(",vol", Articles_collection_modified!A1175) + 4) - FIND(",vol",Articles_collection_modified!A1175) - 4))</f>
        <v>4</v>
      </c>
      <c r="D1175" t="str">
        <f>IF(ISNUMBER(FIND(", 20", Articles_collection_modified!A1175)), MID(Articles_collection_modified!A1175, FIND(", 20", Articles_collection_modified!A1175) + 2, FIND(",", Articles_collection_modified!A1175, FIND(", 20", Articles_collection_modified!A1175) + 2) - FIND(", 20", Articles_collection_modified!A1175) - 2), MID(Articles_collection_modified!A1175, FIND(",20", Articles_collection_modified!A1175) + 1, FIND(",", Articles_collection_modified!A1175, FIND(",20", Articles_collection_modified!A1175) + 1) - FIND(",20", Articles_collection_modified!A1175) - 1))</f>
        <v>2024-w42</v>
      </c>
      <c r="E1175" t="str">
        <f t="shared" si="36"/>
        <v>2024</v>
      </c>
      <c r="F1175" t="str">
        <f t="shared" si="37"/>
        <v>42</v>
      </c>
      <c r="G1175" t="str" cm="1">
        <f t="array" ref="G1175">_xlfn.TEXTJOIN(", ", TRUE, IF(ISNUMBER(SEARCH(Index!$A$8:$A$22, Articles_collection_modified!A1175)), Index!$A$8:$A$22, ""))</f>
        <v>Robotics</v>
      </c>
      <c r="H1175" t="str" cm="1">
        <f t="array" ref="H1175">IFERROR(INDEX(Index!$A$8:$A$22, MATCH(TRUE, ISNUMBER(SEARCH(Index!$A$8:$A$22, Articles_collection_modified!A1175)), 0)), "")</f>
        <v>Robotics</v>
      </c>
      <c r="I1175" t="str" cm="1">
        <f t="array" ref="I1175">IFERROR(INDEX(Index!$A$3:$A$5, MATCH(TRUE, ISNUMBER(SEARCH(Index!$A$3:$A$5, Articles_collection_modified!A1175)), 0)), "")</f>
        <v>Technology</v>
      </c>
      <c r="J1175" t="str" cm="1">
        <f t="array" ref="J1175">IFERROR(INDEX(Index!$A$25:$A$69, MATCH(TRUE, ISNUMBER(SEARCH(Index!$A$25:$A$69, Articles_collection_modified!A1175)), 0)), "")</f>
        <v>Manufacturing</v>
      </c>
      <c r="K1175" t="str" cm="1">
        <f t="array" ref="K1175">IFERROR(INDEX(Index!$C$3:$C$5, MATCH(TRUE, ISNUMBER(SEARCH(Index!$C$3:$C$5, Articles_collection_modified!A1175)), 0)), "")</f>
        <v>H2</v>
      </c>
      <c r="L1175" t="str" cm="1">
        <f t="array" ref="L1175">_xlfn.TEXTJOIN(", ", TRUE, IF(ISNUMBER(SEARCH(Index!$C$8:$C$58, Articles_collection_modified!A1175)), Index!$C$8:$C$58, ""))</f>
        <v>IPr-2</v>
      </c>
      <c r="M1175" t="str" cm="1">
        <f t="array" ref="M1175">_xlfn.TEXTJOIN(", ", TRUE, IFERROR(VLOOKUP(_xlfn.TEXTSPLIT(L1175, ", "), Index!$C$8:$D$58, 2, FALSE), ""))</f>
        <v>Advanced Robotics</v>
      </c>
      <c r="N1175" t="str" cm="1">
        <f t="array" ref="N1175">_xlfn.TEXTJOIN(", ", TRUE, _xlfn.UNIQUE(_xlfn.FILTERXML("&lt;t&gt;&lt;s&gt;" &amp; SUBSTITUTE(_xlfn.TEXTJOIN(", ", TRUE, _xlfn.UNIQUE(_xlfn._xlws.FILTER(IFERROR(VLOOKUP(LEFT(_xlfn.TEXTSPLIT(L1175, ", "), FIND("-", _xlfn.TEXTSPLIT(L1175, ", ")) - 1), Index!$F$8:$G$13, 2, FALSE), ""), IFERROR(VLOOKUP(LEFT(_xlfn.TEXTSPLIT(L1175, ", "), FIND("-", _xlfn.TEXTSPLIT(L1175, ", ")) - 1), Index!$F$8:$G$13, 2, FALSE), "") &lt;&gt; ""))), ", ", "&lt;/s&gt;&lt;s&gt;") &amp; "&lt;/s&gt;&lt;/t&gt;", "//s[normalize-space()]")))</f>
        <v>Intelligent Production</v>
      </c>
      <c r="O1175" t="str" cm="1">
        <f t="array" ref="O1175">IFERROR(INDEX(Index!$C$8:$C$58, MATCH(TRUE, ISNUMBER(SEARCH(Index!$C$8:$C$58, Articles_collection_modified!A1175)), 0)), "")</f>
        <v>IPr-2</v>
      </c>
      <c r="P1175" t="str">
        <f>IFERROR(VLOOKUP(LEFT(O1175, FIND("-", O1175)-1), Index!$F$8:$G$13, 2, FALSE), "Not Found")</f>
        <v>Intelligent Production</v>
      </c>
      <c r="Q1175" t="str">
        <f>IFERROR(VLOOKUP(O1175, Index!$C$8:$D$58, 2, FALSE), "Not Found")</f>
        <v>Advanced Robotics</v>
      </c>
    </row>
    <row r="1176" spans="1:17" x14ac:dyDescent="0.3">
      <c r="A1176" t="str">
        <f>LEFT(Articles_collection_modified!A1176, FIND(",", Articles_collection_modified!A1176) - 1)</f>
        <v>FEATURE: The future of electro-hydraulics | Industrial Vehicle Technology International</v>
      </c>
      <c r="B1176" t="str">
        <f>MID(Articles_collection_modified!A1176, FIND(",", Articles_collection_modified!A1176) + 1, FIND(",", Articles_collection_modified!A1176, FIND(",", Articles_collection_modified!A1176) + 1) - FIND(",", Articles_collection_modified!A1176) - 1)</f>
        <v>https://www.ivtinternational.com/features/case-study-electro-hydraulic-insights.html</v>
      </c>
      <c r="C1176" t="str">
        <f>IF(ISNUMBER(FIND(", vol",Articles_collection_modified!A1176)), MID(Articles_collection_modified!A1176, FIND(", vol", Articles_collection_modified!A1176) + 5, FIND(",", Articles_collection_modified!A1176, FIND(", vol", Articles_collection_modified!A1176) + 5) - FIND(", vol", Articles_collection_modified!A1176) - 5), MID(Articles_collection_modified!A1176, FIND(",vol", Articles_collection_modified!A1176) + 4, FIND(",", Articles_collection_modified!A1176, FIND(",vol", Articles_collection_modified!A1176) + 4) - FIND(",vol",Articles_collection_modified!A1176) - 4))</f>
        <v>4</v>
      </c>
      <c r="D1176" t="str">
        <f>IF(ISNUMBER(FIND(", 20", Articles_collection_modified!A1176)), MID(Articles_collection_modified!A1176, FIND(", 20", Articles_collection_modified!A1176) + 2, FIND(",", Articles_collection_modified!A1176, FIND(", 20", Articles_collection_modified!A1176) + 2) - FIND(", 20", Articles_collection_modified!A1176) - 2), MID(Articles_collection_modified!A1176, FIND(",20", Articles_collection_modified!A1176) + 1, FIND(",", Articles_collection_modified!A1176, FIND(",20", Articles_collection_modified!A1176) + 1) - FIND(",20", Articles_collection_modified!A1176) - 1))</f>
        <v>2024-w42</v>
      </c>
      <c r="E1176" t="str">
        <f t="shared" si="36"/>
        <v>2024</v>
      </c>
      <c r="F1176" t="str">
        <f t="shared" si="37"/>
        <v>42</v>
      </c>
      <c r="G1176" t="str" cm="1">
        <f t="array" ref="G1176">_xlfn.TEXTJOIN(", ", TRUE, IF(ISNUMBER(SEARCH(Index!$A$8:$A$22, Articles_collection_modified!A1176)), Index!$A$8:$A$22, ""))</f>
        <v>Electrification, Electronics, Hydraulics, Mobile</v>
      </c>
      <c r="H1176" t="str" cm="1">
        <f t="array" ref="H1176">IFERROR(INDEX(Index!$A$8:$A$22, MATCH(TRUE, ISNUMBER(SEARCH(Index!$A$8:$A$22, Articles_collection_modified!A1176)), 0)), "")</f>
        <v>Electrification</v>
      </c>
      <c r="I1176" t="str" cm="1">
        <f t="array" ref="I1176">IFERROR(INDEX(Index!$A$3:$A$5, MATCH(TRUE, ISNUMBER(SEARCH(Index!$A$3:$A$5, Articles_collection_modified!A1176)), 0)), "")</f>
        <v>Technology</v>
      </c>
      <c r="J1176" t="str" cm="1">
        <f t="array" ref="J1176">IFERROR(INDEX(Index!$A$25:$A$69, MATCH(TRUE, ISNUMBER(SEARCH(Index!$A$25:$A$69, Articles_collection_modified!A1176)), 0)), "")</f>
        <v/>
      </c>
      <c r="K1176" t="str" cm="1">
        <f t="array" ref="K1176">IFERROR(INDEX(Index!$C$3:$C$5, MATCH(TRUE, ISNUMBER(SEARCH(Index!$C$3:$C$5, Articles_collection_modified!A1176)), 0)), "")</f>
        <v>H3</v>
      </c>
      <c r="L1176" t="str" cm="1">
        <f t="array" ref="L1176">_xlfn.TEXTJOIN(", ", TRUE, IF(ISNUMBER(SEARCH(Index!$C$8:$C$58, Articles_collection_modified!A1176)), Index!$C$8:$C$58, ""))</f>
        <v>ES-2, HA-1, HA-8</v>
      </c>
      <c r="M1176" t="str" cm="1">
        <f t="array" ref="M1176">_xlfn.TEXTJOIN(", ", TRUE, IFERROR(VLOOKUP(_xlfn.TEXTSPLIT(L1176, ", "), Index!$C$8:$D$58, 2, FALSE), ""))</f>
        <v>Enhanced Emission Policy, Green &amp; Connected Construction site, Sustainable Mining</v>
      </c>
      <c r="N1176" t="str" cm="1">
        <f t="array" ref="N1176">_xlfn.TEXTJOIN(", ", TRUE, _xlfn.UNIQUE(_xlfn.FILTERXML("&lt;t&gt;&lt;s&gt;" &amp; SUBSTITUTE(_xlfn.TEXTJOIN(", ", TRUE, _xlfn.UNIQUE(_xlfn._xlws.FILTER(IFERROR(VLOOKUP(LEFT(_xlfn.TEXTSPLIT(L1176, ", "), FIND("-", _xlfn.TEXTSPLIT(L1176, ", ")) - 1), Index!$F$8:$G$13, 2, FALSE), ""), IFERROR(VLOOKUP(LEFT(_xlfn.TEXTSPLIT(L1176, ", "), FIND("-", _xlfn.TEXTSPLIT(L1176, ", ")) - 1), Index!$F$8:$G$13, 2, FALSE), "") &lt;&gt; ""))), ", ", "&lt;/s&gt;&lt;s&gt;") &amp; "&lt;/s&gt;&lt;/t&gt;", "//s[normalize-space()]")))</f>
        <v>Ecological Sustainability, Hydraulic Applications Ecosystem</v>
      </c>
      <c r="O1176" t="str" cm="1">
        <f t="array" ref="O1176">IFERROR(INDEX(Index!$C$8:$C$58, MATCH(TRUE, ISNUMBER(SEARCH(Index!$C$8:$C$58, Articles_collection_modified!A1176)), 0)), "")</f>
        <v>ES-2</v>
      </c>
      <c r="P1176" t="str">
        <f>IFERROR(VLOOKUP(LEFT(O1176, FIND("-", O1176)-1), Index!$F$8:$G$13, 2, FALSE), "Not Found")</f>
        <v>Ecological Sustainability</v>
      </c>
      <c r="Q1176" t="str">
        <f>IFERROR(VLOOKUP(O1176, Index!$C$8:$D$58, 2, FALSE), "Not Found")</f>
        <v>Enhanced Emission Policy</v>
      </c>
    </row>
    <row r="1177" spans="1:17" x14ac:dyDescent="0.3">
      <c r="A1177" t="str">
        <f>LEFT(Articles_collection_modified!A1177, FIND(",", Articles_collection_modified!A1177) - 1)</f>
        <v>Giant expands portfolio with new machines | Industrial Vehicle Technology International</v>
      </c>
      <c r="B1177" t="str">
        <f>MID(Articles_collection_modified!A1177, FIND(",", Articles_collection_modified!A1177) + 1, FIND(",", Articles_collection_modified!A1177, FIND(",", Articles_collection_modified!A1177) + 1) - FIND(",", Articles_collection_modified!A1177) - 1)</f>
        <v>https://www.ivtinternational.com/news/construction/giant-expands-product-portfolio.html</v>
      </c>
      <c r="C1177" t="str">
        <f>IF(ISNUMBER(FIND(", vol",Articles_collection_modified!A1177)), MID(Articles_collection_modified!A1177, FIND(", vol", Articles_collection_modified!A1177) + 5, FIND(",", Articles_collection_modified!A1177, FIND(", vol", Articles_collection_modified!A1177) + 5) - FIND(", vol", Articles_collection_modified!A1177) - 5), MID(Articles_collection_modified!A1177, FIND(",vol", Articles_collection_modified!A1177) + 4, FIND(",", Articles_collection_modified!A1177, FIND(",vol", Articles_collection_modified!A1177) + 4) - FIND(",vol",Articles_collection_modified!A1177) - 4))</f>
        <v>4</v>
      </c>
      <c r="D1177" t="str">
        <f>IF(ISNUMBER(FIND(", 20", Articles_collection_modified!A1177)), MID(Articles_collection_modified!A1177, FIND(", 20", Articles_collection_modified!A1177) + 2, FIND(",", Articles_collection_modified!A1177, FIND(", 20", Articles_collection_modified!A1177) + 2) - FIND(", 20", Articles_collection_modified!A1177) - 2), MID(Articles_collection_modified!A1177, FIND(",20", Articles_collection_modified!A1177) + 1, FIND(",", Articles_collection_modified!A1177, FIND(",20", Articles_collection_modified!A1177) + 1) - FIND(",20", Articles_collection_modified!A1177) - 1))</f>
        <v>2024-w42</v>
      </c>
      <c r="E1177" t="str">
        <f t="shared" ref="E1177:E1240" si="38">LEFT(D1177, 4)</f>
        <v>2024</v>
      </c>
      <c r="F1177" t="str">
        <f t="shared" ref="F1177:F1240" si="39">MID(D1177, FIND("w", D1177) + 1, LEN(D1177) - FIND("w", D1177))</f>
        <v>42</v>
      </c>
      <c r="G1177" t="str" cm="1">
        <f t="array" ref="G1177">_xlfn.TEXTJOIN(", ", TRUE, IF(ISNUMBER(SEARCH(Index!$A$8:$A$22, Articles_collection_modified!A1177)), Index!$A$8:$A$22, ""))</f>
        <v>Mobile</v>
      </c>
      <c r="H1177" t="str" cm="1">
        <f t="array" ref="H1177">IFERROR(INDEX(Index!$A$8:$A$22, MATCH(TRUE, ISNUMBER(SEARCH(Index!$A$8:$A$22, Articles_collection_modified!A1177)), 0)), "")</f>
        <v>Mobile</v>
      </c>
      <c r="I1177" t="str" cm="1">
        <f t="array" ref="I1177">IFERROR(INDEX(Index!$A$3:$A$5, MATCH(TRUE, ISNUMBER(SEARCH(Index!$A$3:$A$5, Articles_collection_modified!A1177)), 0)), "")</f>
        <v>product release</v>
      </c>
      <c r="J1177" t="str" cm="1">
        <f t="array" ref="J1177">IFERROR(INDEX(Index!$A$25:$A$69, MATCH(TRUE, ISNUMBER(SEARCH(Index!$A$25:$A$69, Articles_collection_modified!A1177)), 0)), "")</f>
        <v>System</v>
      </c>
      <c r="K1177" t="str" cm="1">
        <f t="array" ref="K1177">IFERROR(INDEX(Index!$C$3:$C$5, MATCH(TRUE, ISNUMBER(SEARCH(Index!$C$3:$C$5, Articles_collection_modified!A1177)), 0)), "")</f>
        <v>H1</v>
      </c>
      <c r="L1177" t="str" cm="1">
        <f t="array" ref="L1177">_xlfn.TEXTJOIN(", ", TRUE, IF(ISNUMBER(SEARCH(Index!$C$8:$C$58, Articles_collection_modified!A1177)), Index!$C$8:$C$58, ""))</f>
        <v>ES-2, HA-1, HA-3, HA-4</v>
      </c>
      <c r="M1177" t="str" cm="1">
        <f t="array" ref="M1177">_xlfn.TEXTJOIN(", ", TRUE, IFERROR(VLOOKUP(_xlfn.TEXTSPLIT(L1177, ", "), Index!$C$8:$D$58, 2, FALSE), ""))</f>
        <v>Enhanced Emission Policy, Green &amp; Connected Construction site, Smart Farming, Autonomous Material Handling</v>
      </c>
      <c r="N1177" t="str" cm="1">
        <f t="array" ref="N1177">_xlfn.TEXTJOIN(", ", TRUE, _xlfn.UNIQUE(_xlfn.FILTERXML("&lt;t&gt;&lt;s&gt;" &amp; SUBSTITUTE(_xlfn.TEXTJOIN(", ", TRUE, _xlfn.UNIQUE(_xlfn._xlws.FILTER(IFERROR(VLOOKUP(LEFT(_xlfn.TEXTSPLIT(L1177, ", "), FIND("-", _xlfn.TEXTSPLIT(L1177, ", ")) - 1), Index!$F$8:$G$13, 2, FALSE), ""), IFERROR(VLOOKUP(LEFT(_xlfn.TEXTSPLIT(L1177, ", "), FIND("-", _xlfn.TEXTSPLIT(L1177, ", ")) - 1), Index!$F$8:$G$13, 2, FALSE), "") &lt;&gt; ""))), ", ", "&lt;/s&gt;&lt;s&gt;") &amp; "&lt;/s&gt;&lt;/t&gt;", "//s[normalize-space()]")))</f>
        <v>Ecological Sustainability, Hydraulic Applications Ecosystem</v>
      </c>
      <c r="O1177" t="str" cm="1">
        <f t="array" ref="O1177">IFERROR(INDEX(Index!$C$8:$C$58, MATCH(TRUE, ISNUMBER(SEARCH(Index!$C$8:$C$58, Articles_collection_modified!A1177)), 0)), "")</f>
        <v>ES-2</v>
      </c>
      <c r="P1177" t="str">
        <f>IFERROR(VLOOKUP(LEFT(O1177, FIND("-", O1177)-1), Index!$F$8:$G$13, 2, FALSE), "Not Found")</f>
        <v>Ecological Sustainability</v>
      </c>
      <c r="Q1177" t="str">
        <f>IFERROR(VLOOKUP(O1177, Index!$C$8:$D$58, 2, FALSE), "Not Found")</f>
        <v>Enhanced Emission Policy</v>
      </c>
    </row>
    <row r="1178" spans="1:17" x14ac:dyDescent="0.3">
      <c r="A1178" t="str">
        <f>LEFT(Articles_collection_modified!A1178, FIND(",", Articles_collection_modified!A1178) - 1)</f>
        <v>Neuer Teleskop-Hydraulikzylinder</v>
      </c>
      <c r="B1178" t="str">
        <f>MID(Articles_collection_modified!A1178, FIND(",", Articles_collection_modified!A1178) + 1, FIND(",", Articles_collection_modified!A1178, FIND(",", Articles_collection_modified!A1178) + 1) - FIND(",", Articles_collection_modified!A1178) - 1)</f>
        <v>https://www.oup-fluidtechnik.de/neuer-teleskop-hydraulikzylinder/</v>
      </c>
      <c r="C1178" t="str">
        <f>IF(ISNUMBER(FIND(", vol",Articles_collection_modified!A1178)), MID(Articles_collection_modified!A1178, FIND(", vol", Articles_collection_modified!A1178) + 5, FIND(",", Articles_collection_modified!A1178, FIND(", vol", Articles_collection_modified!A1178) + 5) - FIND(", vol", Articles_collection_modified!A1178) - 5), MID(Articles_collection_modified!A1178, FIND(",vol", Articles_collection_modified!A1178) + 4, FIND(",", Articles_collection_modified!A1178, FIND(",vol", Articles_collection_modified!A1178) + 4) - FIND(",vol",Articles_collection_modified!A1178) - 4))</f>
        <v>4</v>
      </c>
      <c r="D1178" t="str">
        <f>IF(ISNUMBER(FIND(", 20", Articles_collection_modified!A1178)), MID(Articles_collection_modified!A1178, FIND(", 20", Articles_collection_modified!A1178) + 2, FIND(",", Articles_collection_modified!A1178, FIND(", 20", Articles_collection_modified!A1178) + 2) - FIND(", 20", Articles_collection_modified!A1178) - 2), MID(Articles_collection_modified!A1178, FIND(",20", Articles_collection_modified!A1178) + 1, FIND(",", Articles_collection_modified!A1178, FIND(",20", Articles_collection_modified!A1178) + 1) - FIND(",20", Articles_collection_modified!A1178) - 1))</f>
        <v>2024-w42</v>
      </c>
      <c r="E1178" t="str">
        <f t="shared" si="38"/>
        <v>2024</v>
      </c>
      <c r="F1178" t="str">
        <f t="shared" si="39"/>
        <v>42</v>
      </c>
      <c r="G1178" t="str" cm="1">
        <f t="array" ref="G1178">_xlfn.TEXTJOIN(", ", TRUE, IF(ISNUMBER(SEARCH(Index!$A$8:$A$22, Articles_collection_modified!A1178)), Index!$A$8:$A$22, ""))</f>
        <v>Hydraulics</v>
      </c>
      <c r="H1178" t="str" cm="1">
        <f t="array" ref="H1178">IFERROR(INDEX(Index!$A$8:$A$22, MATCH(TRUE, ISNUMBER(SEARCH(Index!$A$8:$A$22, Articles_collection_modified!A1178)), 0)), "")</f>
        <v>Hydraulics</v>
      </c>
      <c r="I1178" t="str" cm="1">
        <f t="array" ref="I1178">IFERROR(INDEX(Index!$A$3:$A$5, MATCH(TRUE, ISNUMBER(SEARCH(Index!$A$3:$A$5, Articles_collection_modified!A1178)), 0)), "")</f>
        <v>product release</v>
      </c>
      <c r="J1178" t="str" cm="1">
        <f t="array" ref="J1178">IFERROR(INDEX(Index!$A$25:$A$69, MATCH(TRUE, ISNUMBER(SEARCH(Index!$A$25:$A$69, Articles_collection_modified!A1178)), 0)), "")</f>
        <v>Actuators</v>
      </c>
      <c r="K1178" t="str" cm="1">
        <f t="array" ref="K1178">IFERROR(INDEX(Index!$C$3:$C$5, MATCH(TRUE, ISNUMBER(SEARCH(Index!$C$3:$C$5, Articles_collection_modified!A1178)), 0)), "")</f>
        <v>H1</v>
      </c>
      <c r="L1178" t="str" cm="1">
        <f t="array" ref="L1178">_xlfn.TEXTJOIN(", ", TRUE, IF(ISNUMBER(SEARCH(Index!$C$8:$C$58, Articles_collection_modified!A1178)), Index!$C$8:$C$58, ""))</f>
        <v/>
      </c>
      <c r="M1178" t="str" cm="1">
        <f t="array" ref="M1178">_xlfn.TEXTJOIN(", ", TRUE, IFERROR(VLOOKUP(_xlfn.TEXTSPLIT(L1178, ", "), Index!$C$8:$D$58, 2, FALSE), ""))</f>
        <v/>
      </c>
      <c r="N1178" t="e" cm="1" vm="1">
        <f t="array" ref="N1178">_xlfn.TEXTJOIN(", ", TRUE, _xlfn.UNIQUE(_xlfn.FILTERXML("&lt;t&gt;&lt;s&gt;" &amp; SUBSTITUTE(_xlfn.TEXTJOIN(", ", TRUE, _xlfn.UNIQUE(_xlfn._xlws.FILTER(IFERROR(VLOOKUP(LEFT(_xlfn.TEXTSPLIT(L1178, ", "), FIND("-", _xlfn.TEXTSPLIT(L1178, ", ")) - 1), Index!$F$8:$G$13, 2, FALSE), ""), IFERROR(VLOOKUP(LEFT(_xlfn.TEXTSPLIT(L1178, ", "), FIND("-", _xlfn.TEXTSPLIT(L1178, ", ")) - 1), Index!$F$8:$G$13, 2, FALSE), "") &lt;&gt; ""))), ", ", "&lt;/s&gt;&lt;s&gt;") &amp; "&lt;/s&gt;&lt;/t&gt;", "//s[normalize-space()]")))</f>
        <v>#VALUE!</v>
      </c>
      <c r="O1178" t="str" cm="1">
        <f t="array" ref="O1178">IFERROR(INDEX(Index!$C$8:$C$58, MATCH(TRUE, ISNUMBER(SEARCH(Index!$C$8:$C$58, Articles_collection_modified!A1178)), 0)), "")</f>
        <v/>
      </c>
      <c r="P1178" t="str">
        <f>IFERROR(VLOOKUP(LEFT(O1178, FIND("-", O1178)-1), Index!$F$8:$G$13, 2, FALSE), "Not Found")</f>
        <v>Not Found</v>
      </c>
      <c r="Q1178" t="str">
        <f>IFERROR(VLOOKUP(O1178, Index!$C$8:$D$58, 2, FALSE), "Not Found")</f>
        <v>Not Found</v>
      </c>
    </row>
    <row r="1179" spans="1:17" x14ac:dyDescent="0.3">
      <c r="A1179" t="str">
        <f>LEFT(Articles_collection_modified!A1179, FIND(",", Articles_collection_modified!A1179) - 1)</f>
        <v>Kenya's Octavia gets $3.9M seed to remove carbon from air | TechCrunch</v>
      </c>
      <c r="B1179" t="str">
        <f>MID(Articles_collection_modified!A1179, FIND(",", Articles_collection_modified!A1179) + 1, FIND(",", Articles_collection_modified!A1179, FIND(",", Articles_collection_modified!A1179) + 1) - FIND(",", Articles_collection_modified!A1179) - 1)</f>
        <v>https://techcrunch.com/2024/10/16/octavia-gets-backing-to-remove-carbon-from-air/</v>
      </c>
      <c r="C1179" t="str">
        <f>IF(ISNUMBER(FIND(", vol",Articles_collection_modified!A1179)), MID(Articles_collection_modified!A1179, FIND(", vol", Articles_collection_modified!A1179) + 5, FIND(",", Articles_collection_modified!A1179, FIND(", vol", Articles_collection_modified!A1179) + 5) - FIND(", vol", Articles_collection_modified!A1179) - 5), MID(Articles_collection_modified!A1179, FIND(",vol", Articles_collection_modified!A1179) + 4, FIND(",", Articles_collection_modified!A1179, FIND(",vol", Articles_collection_modified!A1179) + 4) - FIND(",vol",Articles_collection_modified!A1179) - 4))</f>
        <v>4</v>
      </c>
      <c r="D1179" t="str">
        <f>IF(ISNUMBER(FIND(", 20", Articles_collection_modified!A1179)), MID(Articles_collection_modified!A1179, FIND(", 20", Articles_collection_modified!A1179) + 2, FIND(",", Articles_collection_modified!A1179, FIND(", 20", Articles_collection_modified!A1179) + 2) - FIND(", 20", Articles_collection_modified!A1179) - 2), MID(Articles_collection_modified!A1179, FIND(",20", Articles_collection_modified!A1179) + 1, FIND(",", Articles_collection_modified!A1179, FIND(",20", Articles_collection_modified!A1179) + 1) - FIND(",20", Articles_collection_modified!A1179) - 1))</f>
        <v>2024-w42</v>
      </c>
      <c r="E1179" t="str">
        <f t="shared" si="38"/>
        <v>2024</v>
      </c>
      <c r="F1179" t="str">
        <f t="shared" si="39"/>
        <v>42</v>
      </c>
      <c r="G1179" t="str" cm="1">
        <f t="array" ref="G1179">_xlfn.TEXTJOIN(", ", TRUE, IF(ISNUMBER(SEARCH(Index!$A$8:$A$22, Articles_collection_modified!A1179)), Index!$A$8:$A$22, ""))</f>
        <v>Sustainability</v>
      </c>
      <c r="H1179" t="str" cm="1">
        <f t="array" ref="H1179">IFERROR(INDEX(Index!$A$8:$A$22, MATCH(TRUE, ISNUMBER(SEARCH(Index!$A$8:$A$22, Articles_collection_modified!A1179)), 0)), "")</f>
        <v>Sustainability</v>
      </c>
      <c r="I1179" t="str" cm="1">
        <f t="array" ref="I1179">IFERROR(INDEX(Index!$A$3:$A$5, MATCH(TRUE, ISNUMBER(SEARCH(Index!$A$3:$A$5, Articles_collection_modified!A1179)), 0)), "")</f>
        <v>SEEP</v>
      </c>
      <c r="J1179" t="str" cm="1">
        <f t="array" ref="J1179">IFERROR(INDEX(Index!$A$25:$A$69, MATCH(TRUE, ISNUMBER(SEARCH(Index!$A$25:$A$69, Articles_collection_modified!A1179)), 0)), "")</f>
        <v>investment</v>
      </c>
      <c r="K1179" t="str" cm="1">
        <f t="array" ref="K1179">IFERROR(INDEX(Index!$C$3:$C$5, MATCH(TRUE, ISNUMBER(SEARCH(Index!$C$3:$C$5, Articles_collection_modified!A1179)), 0)), "")</f>
        <v>H3</v>
      </c>
      <c r="L1179" t="str" cm="1">
        <f t="array" ref="L1179">_xlfn.TEXTJOIN(", ", TRUE, IF(ISNUMBER(SEARCH(Index!$C$8:$C$58, Articles_collection_modified!A1179)), Index!$C$8:$C$58, ""))</f>
        <v>ES-7, NB-6</v>
      </c>
      <c r="M1179" t="str" cm="1">
        <f t="array" ref="M1179">_xlfn.TEXTJOIN(", ", TRUE, IFERROR(VLOOKUP(_xlfn.TEXTSPLIT(L1179, ", "), Index!$C$8:$D$58, 2, FALSE), ""))</f>
        <v>Geo-Engineering &amp; Clean Air, Green Energy System</v>
      </c>
      <c r="N1179" t="str" cm="1">
        <f t="array" ref="N1179">_xlfn.TEXTJOIN(", ", TRUE, _xlfn.UNIQUE(_xlfn.FILTERXML("&lt;t&gt;&lt;s&gt;" &amp; SUBSTITUTE(_xlfn.TEXTJOIN(", ", TRUE, _xlfn.UNIQUE(_xlfn._xlws.FILTER(IFERROR(VLOOKUP(LEFT(_xlfn.TEXTSPLIT(L1179, ", "), FIND("-", _xlfn.TEXTSPLIT(L1179, ", ")) - 1), Index!$F$8:$G$13, 2, FALSE), ""), IFERROR(VLOOKUP(LEFT(_xlfn.TEXTSPLIT(L1179, ", "), FIND("-", _xlfn.TEXTSPLIT(L1179, ", ")) - 1), Index!$F$8:$G$13, 2, FALSE), "") &lt;&gt; ""))), ", ", "&lt;/s&gt;&lt;s&gt;") &amp; "&lt;/s&gt;&lt;/t&gt;", "//s[normalize-space()]")))</f>
        <v>Ecological Sustainability, New Business</v>
      </c>
      <c r="O1179" t="str" cm="1">
        <f t="array" ref="O1179">IFERROR(INDEX(Index!$C$8:$C$58, MATCH(TRUE, ISNUMBER(SEARCH(Index!$C$8:$C$58, Articles_collection_modified!A1179)), 0)), "")</f>
        <v>ES-7</v>
      </c>
      <c r="P1179" t="str">
        <f>IFERROR(VLOOKUP(LEFT(O1179, FIND("-", O1179)-1), Index!$F$8:$G$13, 2, FALSE), "Not Found")</f>
        <v>Ecological Sustainability</v>
      </c>
      <c r="Q1179" t="str">
        <f>IFERROR(VLOOKUP(O1179, Index!$C$8:$D$58, 2, FALSE), "Not Found")</f>
        <v>Geo-Engineering &amp; Clean Air</v>
      </c>
    </row>
    <row r="1180" spans="1:17" x14ac:dyDescent="0.3">
      <c r="A1180" t="str">
        <f>LEFT(Articles_collection_modified!A1180, FIND(",", Articles_collection_modified!A1180) - 1)</f>
        <v>SpaceXâ€™s Dramatic Rocket Catch Brings Interplanetary Travel One Step Closer</v>
      </c>
      <c r="B1180" t="str">
        <f>MID(Articles_collection_modified!A1180, FIND(",", Articles_collection_modified!A1180) + 1, FIND(",", Articles_collection_modified!A1180, FIND(",", Articles_collection_modified!A1180) + 1) - FIND(",", Articles_collection_modified!A1180) - 1)</f>
        <v>https://www.wired.com/story/spacex-starship-super-heavy-mechazilla-catch/</v>
      </c>
      <c r="C1180" t="str">
        <f>IF(ISNUMBER(FIND(", vol",Articles_collection_modified!A1180)), MID(Articles_collection_modified!A1180, FIND(", vol", Articles_collection_modified!A1180) + 5, FIND(",", Articles_collection_modified!A1180, FIND(", vol", Articles_collection_modified!A1180) + 5) - FIND(", vol", Articles_collection_modified!A1180) - 5), MID(Articles_collection_modified!A1180, FIND(",vol", Articles_collection_modified!A1180) + 4, FIND(",", Articles_collection_modified!A1180, FIND(",vol", Articles_collection_modified!A1180) + 4) - FIND(",vol",Articles_collection_modified!A1180) - 4))</f>
        <v>4</v>
      </c>
      <c r="D1180" t="str">
        <f>IF(ISNUMBER(FIND(", 20", Articles_collection_modified!A1180)), MID(Articles_collection_modified!A1180, FIND(", 20", Articles_collection_modified!A1180) + 2, FIND(",", Articles_collection_modified!A1180, FIND(", 20", Articles_collection_modified!A1180) + 2) - FIND(", 20", Articles_collection_modified!A1180) - 2), MID(Articles_collection_modified!A1180, FIND(",20", Articles_collection_modified!A1180) + 1, FIND(",", Articles_collection_modified!A1180, FIND(",20", Articles_collection_modified!A1180) + 1) - FIND(",20", Articles_collection_modified!A1180) - 1))</f>
        <v>2024-w42</v>
      </c>
      <c r="E1180" t="str">
        <f t="shared" si="38"/>
        <v>2024</v>
      </c>
      <c r="F1180" t="str">
        <f t="shared" si="39"/>
        <v>42</v>
      </c>
      <c r="G1180" t="str" cm="1">
        <f t="array" ref="G1180">_xlfn.TEXTJOIN(", ", TRUE, IF(ISNUMBER(SEARCH(Index!$A$8:$A$22, Articles_collection_modified!A1180)), Index!$A$8:$A$22, ""))</f>
        <v>aviation &amp; space</v>
      </c>
      <c r="H1180" t="str" cm="1">
        <f t="array" ref="H1180">IFERROR(INDEX(Index!$A$8:$A$22, MATCH(TRUE, ISNUMBER(SEARCH(Index!$A$8:$A$22, Articles_collection_modified!A1180)), 0)), "")</f>
        <v>aviation &amp; space</v>
      </c>
      <c r="I1180" t="str" cm="1">
        <f t="array" ref="I1180">IFERROR(INDEX(Index!$A$3:$A$5, MATCH(TRUE, ISNUMBER(SEARCH(Index!$A$3:$A$5, Articles_collection_modified!A1180)), 0)), "")</f>
        <v>Technology</v>
      </c>
      <c r="J1180" t="str" cm="1">
        <f t="array" ref="J1180">IFERROR(INDEX(Index!$A$25:$A$69, MATCH(TRUE, ISNUMBER(SEARCH(Index!$A$25:$A$69, Articles_collection_modified!A1180)), 0)), "")</f>
        <v>Prototype</v>
      </c>
      <c r="K1180" t="str" cm="1">
        <f t="array" ref="K1180">IFERROR(INDEX(Index!$C$3:$C$5, MATCH(TRUE, ISNUMBER(SEARCH(Index!$C$3:$C$5, Articles_collection_modified!A1180)), 0)), "")</f>
        <v>H3</v>
      </c>
      <c r="L1180" t="str" cm="1">
        <f t="array" ref="L1180">_xlfn.TEXTJOIN(", ", TRUE, IF(ISNUMBER(SEARCH(Index!$C$8:$C$58, Articles_collection_modified!A1180)), Index!$C$8:$C$58, ""))</f>
        <v>NB-1, NB-10</v>
      </c>
      <c r="M1180" t="str" cm="1">
        <f t="array" ref="M1180">_xlfn.TEXTJOIN(", ", TRUE, IFERROR(VLOOKUP(_xlfn.TEXTSPLIT(L1180, ", "), Index!$C$8:$D$58, 2, FALSE), ""))</f>
        <v>Digital Platforms &amp; Marketplaces, Air &amp; Space</v>
      </c>
      <c r="N1180" t="str" cm="1">
        <f t="array" ref="N1180">_xlfn.TEXTJOIN(", ", TRUE, _xlfn.UNIQUE(_xlfn.FILTERXML("&lt;t&gt;&lt;s&gt;" &amp; SUBSTITUTE(_xlfn.TEXTJOIN(", ", TRUE, _xlfn.UNIQUE(_xlfn._xlws.FILTER(IFERROR(VLOOKUP(LEFT(_xlfn.TEXTSPLIT(L1180, ", "), FIND("-", _xlfn.TEXTSPLIT(L1180, ", ")) - 1), Index!$F$8:$G$13, 2, FALSE), ""), IFERROR(VLOOKUP(LEFT(_xlfn.TEXTSPLIT(L1180, ", "), FIND("-", _xlfn.TEXTSPLIT(L1180, ", ")) - 1), Index!$F$8:$G$13, 2, FALSE), "") &lt;&gt; ""))), ", ", "&lt;/s&gt;&lt;s&gt;") &amp; "&lt;/s&gt;&lt;/t&gt;", "//s[normalize-space()]")))</f>
        <v>New Business</v>
      </c>
      <c r="O1180" t="str" cm="1">
        <f t="array" ref="O1180">IFERROR(INDEX(Index!$C$8:$C$58, MATCH(TRUE, ISNUMBER(SEARCH(Index!$C$8:$C$58, Articles_collection_modified!A1180)), 0)), "")</f>
        <v>NB-1</v>
      </c>
      <c r="P1180" t="str">
        <f>IFERROR(VLOOKUP(LEFT(O1180, FIND("-", O1180)-1), Index!$F$8:$G$13, 2, FALSE), "Not Found")</f>
        <v>New Business</v>
      </c>
      <c r="Q1180" t="str">
        <f>IFERROR(VLOOKUP(O1180, Index!$C$8:$D$58, 2, FALSE), "Not Found")</f>
        <v>Digital Platforms &amp; Marketplaces</v>
      </c>
    </row>
    <row r="1181" spans="1:17" x14ac:dyDescent="0.3">
      <c r="A1181" t="str">
        <f>LEFT(Articles_collection_modified!A1181, FIND(",", Articles_collection_modified!A1181) - 1)</f>
        <v>Exclusive: Aerleum plans to turn CO2 directly into fuel for cargo ships and eventually airplanes | TechCrunch</v>
      </c>
      <c r="B1181" t="str">
        <f>MID(Articles_collection_modified!A1181, FIND(",", Articles_collection_modified!A1181) + 1, FIND(",", Articles_collection_modified!A1181, FIND(",", Articles_collection_modified!A1181) + 1) - FIND(",", Articles_collection_modified!A1181) - 1)</f>
        <v>https://techcrunch.com/2024/10/14/aerleum-plans-to-turn-co2-directly-into-fuel-for-cargo-ships-and-eventually-airplanes/</v>
      </c>
      <c r="C1181" t="str">
        <f>IF(ISNUMBER(FIND(", vol",Articles_collection_modified!A1181)), MID(Articles_collection_modified!A1181, FIND(", vol", Articles_collection_modified!A1181) + 5, FIND(",", Articles_collection_modified!A1181, FIND(", vol", Articles_collection_modified!A1181) + 5) - FIND(", vol", Articles_collection_modified!A1181) - 5), MID(Articles_collection_modified!A1181, FIND(",vol", Articles_collection_modified!A1181) + 4, FIND(",", Articles_collection_modified!A1181, FIND(",vol", Articles_collection_modified!A1181) + 4) - FIND(",vol",Articles_collection_modified!A1181) - 4))</f>
        <v>4</v>
      </c>
      <c r="D1181" t="str">
        <f>IF(ISNUMBER(FIND(", 20", Articles_collection_modified!A1181)), MID(Articles_collection_modified!A1181, FIND(", 20", Articles_collection_modified!A1181) + 2, FIND(",", Articles_collection_modified!A1181, FIND(", 20", Articles_collection_modified!A1181) + 2) - FIND(", 20", Articles_collection_modified!A1181) - 2), MID(Articles_collection_modified!A1181, FIND(",20", Articles_collection_modified!A1181) + 1, FIND(",", Articles_collection_modified!A1181, FIND(",20", Articles_collection_modified!A1181) + 1) - FIND(",20", Articles_collection_modified!A1181) - 1))</f>
        <v>2024-w42</v>
      </c>
      <c r="E1181" t="str">
        <f t="shared" si="38"/>
        <v>2024</v>
      </c>
      <c r="F1181" t="str">
        <f t="shared" si="39"/>
        <v>42</v>
      </c>
      <c r="G1181" t="str" cm="1">
        <f t="array" ref="G1181">_xlfn.TEXTJOIN(", ", TRUE, IF(ISNUMBER(SEARCH(Index!$A$8:$A$22, Articles_collection_modified!A1181)), Index!$A$8:$A$22, ""))</f>
        <v>Sustainability</v>
      </c>
      <c r="H1181" t="str" cm="1">
        <f t="array" ref="H1181">IFERROR(INDEX(Index!$A$8:$A$22, MATCH(TRUE, ISNUMBER(SEARCH(Index!$A$8:$A$22, Articles_collection_modified!A1181)), 0)), "")</f>
        <v>Sustainability</v>
      </c>
      <c r="I1181" t="str" cm="1">
        <f t="array" ref="I1181">IFERROR(INDEX(Index!$A$3:$A$5, MATCH(TRUE, ISNUMBER(SEARCH(Index!$A$3:$A$5, Articles_collection_modified!A1181)), 0)), "")</f>
        <v>SEEP</v>
      </c>
      <c r="J1181" t="str" cm="1">
        <f t="array" ref="J1181">IFERROR(INDEX(Index!$A$25:$A$69, MATCH(TRUE, ISNUMBER(SEARCH(Index!$A$25:$A$69, Articles_collection_modified!A1181)), 0)), "")</f>
        <v>investment</v>
      </c>
      <c r="K1181" t="str" cm="1">
        <f t="array" ref="K1181">IFERROR(INDEX(Index!$C$3:$C$5, MATCH(TRUE, ISNUMBER(SEARCH(Index!$C$3:$C$5, Articles_collection_modified!A1181)), 0)), "")</f>
        <v>H3</v>
      </c>
      <c r="L1181" t="str" cm="1">
        <f t="array" ref="L1181">_xlfn.TEXTJOIN(", ", TRUE, IF(ISNUMBER(SEARCH(Index!$C$8:$C$58, Articles_collection_modified!A1181)), Index!$C$8:$C$58, ""))</f>
        <v>ES-7, AO-6</v>
      </c>
      <c r="M1181" t="str" cm="1">
        <f t="array" ref="M1181">_xlfn.TEXTJOIN(", ", TRUE, IFERROR(VLOOKUP(_xlfn.TEXTSPLIT(L1181, ", "), Index!$C$8:$D$58, 2, FALSE), ""))</f>
        <v>Geo-Engineering &amp; Clean Air, Intensified Ethical Awareness</v>
      </c>
      <c r="N1181" t="str" cm="1">
        <f t="array" ref="N1181">_xlfn.TEXTJOIN(", ", TRUE, _xlfn.UNIQUE(_xlfn.FILTERXML("&lt;t&gt;&lt;s&gt;" &amp; SUBSTITUTE(_xlfn.TEXTJOIN(", ", TRUE, _xlfn.UNIQUE(_xlfn._xlws.FILTER(IFERROR(VLOOKUP(LEFT(_xlfn.TEXTSPLIT(L1181, ", "), FIND("-", _xlfn.TEXTSPLIT(L1181, ", ")) - 1), Index!$F$8:$G$13, 2, FALSE), ""), IFERROR(VLOOKUP(LEFT(_xlfn.TEXTSPLIT(L1181, ", "), FIND("-", _xlfn.TEXTSPLIT(L1181, ", ")) - 1), Index!$F$8:$G$13, 2, FALSE), "") &lt;&gt; ""))), ", ", "&lt;/s&gt;&lt;s&gt;") &amp; "&lt;/s&gt;&lt;/t&gt;", "//s[normalize-space()]")))</f>
        <v>Ecological Sustainability, Adaptive Organization</v>
      </c>
      <c r="O1181" t="str" cm="1">
        <f t="array" ref="O1181">IFERROR(INDEX(Index!$C$8:$C$58, MATCH(TRUE, ISNUMBER(SEARCH(Index!$C$8:$C$58, Articles_collection_modified!A1181)), 0)), "")</f>
        <v>ES-7</v>
      </c>
      <c r="P1181" t="str">
        <f>IFERROR(VLOOKUP(LEFT(O1181, FIND("-", O1181)-1), Index!$F$8:$G$13, 2, FALSE), "Not Found")</f>
        <v>Ecological Sustainability</v>
      </c>
      <c r="Q1181" t="str">
        <f>IFERROR(VLOOKUP(O1181, Index!$C$8:$D$58, 2, FALSE), "Not Found")</f>
        <v>Geo-Engineering &amp; Clean Air</v>
      </c>
    </row>
    <row r="1182" spans="1:17" x14ac:dyDescent="0.3">
      <c r="A1182" t="str">
        <f>LEFT(Articles_collection_modified!A1182, FIND(",", Articles_collection_modified!A1182) - 1)</f>
        <v>Smarte Konstruktion in Sitzbauweise</v>
      </c>
      <c r="B1182" t="str">
        <f>MID(Articles_collection_modified!A1182, FIND(",", Articles_collection_modified!A1182) + 1, FIND(",", Articles_collection_modified!A1182, FIND(",", Articles_collection_modified!A1182) + 1) - FIND(",", Articles_collection_modified!A1182) - 1)</f>
        <v>https://www.oup-fluidtechnik.de/smarte-konstruktion-in-sitzbauweise/</v>
      </c>
      <c r="C1182" t="str">
        <f>IF(ISNUMBER(FIND(", vol",Articles_collection_modified!A1182)), MID(Articles_collection_modified!A1182, FIND(", vol", Articles_collection_modified!A1182) + 5, FIND(",", Articles_collection_modified!A1182, FIND(", vol", Articles_collection_modified!A1182) + 5) - FIND(", vol", Articles_collection_modified!A1182) - 5), MID(Articles_collection_modified!A1182, FIND(",vol", Articles_collection_modified!A1182) + 4, FIND(",", Articles_collection_modified!A1182, FIND(",vol", Articles_collection_modified!A1182) + 4) - FIND(",vol",Articles_collection_modified!A1182) - 4))</f>
        <v>4</v>
      </c>
      <c r="D1182" t="str">
        <f>IF(ISNUMBER(FIND(", 20", Articles_collection_modified!A1182)), MID(Articles_collection_modified!A1182, FIND(", 20", Articles_collection_modified!A1182) + 2, FIND(",", Articles_collection_modified!A1182, FIND(", 20", Articles_collection_modified!A1182) + 2) - FIND(", 20", Articles_collection_modified!A1182) - 2), MID(Articles_collection_modified!A1182, FIND(",20", Articles_collection_modified!A1182) + 1, FIND(",", Articles_collection_modified!A1182, FIND(",20", Articles_collection_modified!A1182) + 1) - FIND(",20", Articles_collection_modified!A1182) - 1))</f>
        <v>2024-w42</v>
      </c>
      <c r="E1182" t="str">
        <f t="shared" si="38"/>
        <v>2024</v>
      </c>
      <c r="F1182" t="str">
        <f t="shared" si="39"/>
        <v>42</v>
      </c>
      <c r="G1182" t="str" cm="1">
        <f t="array" ref="G1182">_xlfn.TEXTJOIN(", ", TRUE, IF(ISNUMBER(SEARCH(Index!$A$8:$A$22, Articles_collection_modified!A1182)), Index!$A$8:$A$22, ""))</f>
        <v>Industrial applications</v>
      </c>
      <c r="H1182" t="str" cm="1">
        <f t="array" ref="H1182">IFERROR(INDEX(Index!$A$8:$A$22, MATCH(TRUE, ISNUMBER(SEARCH(Index!$A$8:$A$22, Articles_collection_modified!A1182)), 0)), "")</f>
        <v>Industrial applications</v>
      </c>
      <c r="I1182" t="str" cm="1">
        <f t="array" ref="I1182">IFERROR(INDEX(Index!$A$3:$A$5, MATCH(TRUE, ISNUMBER(SEARCH(Index!$A$3:$A$5, Articles_collection_modified!A1182)), 0)), "")</f>
        <v>product release</v>
      </c>
      <c r="J1182" t="str" cm="1">
        <f t="array" ref="J1182">IFERROR(INDEX(Index!$A$25:$A$69, MATCH(TRUE, ISNUMBER(SEARCH(Index!$A$25:$A$69, Articles_collection_modified!A1182)), 0)), "")</f>
        <v>Valve</v>
      </c>
      <c r="K1182" t="str" cm="1">
        <f t="array" ref="K1182">IFERROR(INDEX(Index!$C$3:$C$5, MATCH(TRUE, ISNUMBER(SEARCH(Index!$C$3:$C$5, Articles_collection_modified!A1182)), 0)), "")</f>
        <v>H1</v>
      </c>
      <c r="L1182" t="str" cm="1">
        <f t="array" ref="L1182">_xlfn.TEXTJOIN(", ", TRUE, IF(ISNUMBER(SEARCH(Index!$C$8:$C$58, Articles_collection_modified!A1182)), Index!$C$8:$C$58, ""))</f>
        <v>HA-5, IPr-9, SD-4</v>
      </c>
      <c r="M1182" t="str" cm="1">
        <f t="array" ref="M1182">_xlfn.TEXTJOIN(", ", TRUE, IFERROR(VLOOKUP(_xlfn.TEXTSPLIT(L1182, ", "), Index!$C$8:$D$58, 2, FALSE), ""))</f>
        <v>Intelligent &amp; Efficient Factory, Smart Factory Data Analytics, Big Data Value Creation</v>
      </c>
      <c r="N1182" t="str" cm="1">
        <f t="array" ref="N1182">_xlfn.TEXTJOIN(", ", TRUE, _xlfn.UNIQUE(_xlfn.FILTERXML("&lt;t&gt;&lt;s&gt;" &amp; SUBSTITUTE(_xlfn.TEXTJOIN(", ", TRUE, _xlfn.UNIQUE(_xlfn._xlws.FILTER(IFERROR(VLOOKUP(LEFT(_xlfn.TEXTSPLIT(L1182, ", "), FIND("-", _xlfn.TEXTSPLIT(L1182, ", ")) - 1), Index!$F$8:$G$13, 2, FALSE), ""), IFERROR(VLOOKUP(LEFT(_xlfn.TEXTSPLIT(L1182, ", "), FIND("-", _xlfn.TEXTSPLIT(L1182, ", ")) - 1), Index!$F$8:$G$13, 2, FALSE), "") &lt;&gt; ""))), ", ", "&lt;/s&gt;&lt;s&gt;") &amp; "&lt;/s&gt;&lt;/t&gt;", "//s[normalize-space()]")))</f>
        <v>Hydraulic Applications Ecosystem, Intelligent Production, Smart Data Usage</v>
      </c>
      <c r="O1182" t="str" cm="1">
        <f t="array" ref="O1182">IFERROR(INDEX(Index!$C$8:$C$58, MATCH(TRUE, ISNUMBER(SEARCH(Index!$C$8:$C$58, Articles_collection_modified!A1182)), 0)), "")</f>
        <v>HA-5</v>
      </c>
      <c r="P1182" t="str">
        <f>IFERROR(VLOOKUP(LEFT(O1182, FIND("-", O1182)-1), Index!$F$8:$G$13, 2, FALSE), "Not Found")</f>
        <v>Hydraulic Applications Ecosystem</v>
      </c>
      <c r="Q1182" t="str">
        <f>IFERROR(VLOOKUP(O1182, Index!$C$8:$D$58, 2, FALSE), "Not Found")</f>
        <v>Intelligent &amp; Efficient Factory</v>
      </c>
    </row>
    <row r="1183" spans="1:17" x14ac:dyDescent="0.3">
      <c r="A1183" t="str">
        <f>LEFT(Articles_collection_modified!A1183, FIND(",", Articles_collection_modified!A1183) - 1)</f>
        <v>Energy management to become â€˜theâ€™ mine electrification talking point - International Mining</v>
      </c>
      <c r="B1183" t="str">
        <f>MID(Articles_collection_modified!A1183, FIND(",", Articles_collection_modified!A1183) + 1, FIND(",", Articles_collection_modified!A1183, FIND(",", Articles_collection_modified!A1183) + 1) - FIND(",", Articles_collection_modified!A1183) - 1)</f>
        <v>https://im-mining.com/2024/10/17/energy-management-to-become-the-mine-electrification-talking-point/</v>
      </c>
      <c r="C1183" t="str">
        <f>IF(ISNUMBER(FIND(", vol",Articles_collection_modified!A1183)), MID(Articles_collection_modified!A1183, FIND(", vol", Articles_collection_modified!A1183) + 5, FIND(",", Articles_collection_modified!A1183, FIND(", vol", Articles_collection_modified!A1183) + 5) - FIND(", vol", Articles_collection_modified!A1183) - 5), MID(Articles_collection_modified!A1183, FIND(",vol", Articles_collection_modified!A1183) + 4, FIND(",", Articles_collection_modified!A1183, FIND(",vol", Articles_collection_modified!A1183) + 4) - FIND(",vol",Articles_collection_modified!A1183) - 4))</f>
        <v>4</v>
      </c>
      <c r="D1183" t="str">
        <f>IF(ISNUMBER(FIND(", 20", Articles_collection_modified!A1183)), MID(Articles_collection_modified!A1183, FIND(", 20", Articles_collection_modified!A1183) + 2, FIND(",", Articles_collection_modified!A1183, FIND(", 20", Articles_collection_modified!A1183) + 2) - FIND(", 20", Articles_collection_modified!A1183) - 2), MID(Articles_collection_modified!A1183, FIND(",20", Articles_collection_modified!A1183) + 1, FIND(",", Articles_collection_modified!A1183, FIND(",20", Articles_collection_modified!A1183) + 1) - FIND(",20", Articles_collection_modified!A1183) - 1))</f>
        <v>2024-w42</v>
      </c>
      <c r="E1183" t="str">
        <f t="shared" si="38"/>
        <v>2024</v>
      </c>
      <c r="F1183" t="str">
        <f t="shared" si="39"/>
        <v>42</v>
      </c>
      <c r="G1183" t="str" cm="1">
        <f t="array" ref="G1183">_xlfn.TEXTJOIN(", ", TRUE, IF(ISNUMBER(SEARCH(Index!$A$8:$A$22, Articles_collection_modified!A1183)), Index!$A$8:$A$22, ""))</f>
        <v>Electrification, Mobile</v>
      </c>
      <c r="H1183" t="str" cm="1">
        <f t="array" ref="H1183">IFERROR(INDEX(Index!$A$8:$A$22, MATCH(TRUE, ISNUMBER(SEARCH(Index!$A$8:$A$22, Articles_collection_modified!A1183)), 0)), "")</f>
        <v>Electrification</v>
      </c>
      <c r="I1183" t="str" cm="1">
        <f t="array" ref="I1183">IFERROR(INDEX(Index!$A$3:$A$5, MATCH(TRUE, ISNUMBER(SEARCH(Index!$A$3:$A$5, Articles_collection_modified!A1183)), 0)), "")</f>
        <v>SEEP</v>
      </c>
      <c r="J1183" t="str" cm="1">
        <f t="array" ref="J1183">IFERROR(INDEX(Index!$A$25:$A$69, MATCH(TRUE, ISNUMBER(SEARCH(Index!$A$25:$A$69, Articles_collection_modified!A1183)), 0)), "")</f>
        <v>market development</v>
      </c>
      <c r="K1183" t="str" cm="1">
        <f t="array" ref="K1183">IFERROR(INDEX(Index!$C$3:$C$5, MATCH(TRUE, ISNUMBER(SEARCH(Index!$C$3:$C$5, Articles_collection_modified!A1183)), 0)), "")</f>
        <v>H2</v>
      </c>
      <c r="L1183" t="str" cm="1">
        <f t="array" ref="L1183">_xlfn.TEXTJOIN(", ", TRUE, IF(ISNUMBER(SEARCH(Index!$C$8:$C$58, Articles_collection_modified!A1183)), Index!$C$8:$C$58, ""))</f>
        <v>ES-2, IPr-4</v>
      </c>
      <c r="M1183" t="str" cm="1">
        <f t="array" ref="M1183">_xlfn.TEXTJOIN(", ", TRUE, IFERROR(VLOOKUP(_xlfn.TEXTSPLIT(L1183, ", "), Index!$C$8:$D$58, 2, FALSE), ""))</f>
        <v>Enhanced Emission Policy, Autonomus Intralofistic</v>
      </c>
      <c r="N1183" t="str" cm="1">
        <f t="array" ref="N1183">_xlfn.TEXTJOIN(", ", TRUE, _xlfn.UNIQUE(_xlfn.FILTERXML("&lt;t&gt;&lt;s&gt;" &amp; SUBSTITUTE(_xlfn.TEXTJOIN(", ", TRUE, _xlfn.UNIQUE(_xlfn._xlws.FILTER(IFERROR(VLOOKUP(LEFT(_xlfn.TEXTSPLIT(L1183, ", "), FIND("-", _xlfn.TEXTSPLIT(L1183, ", ")) - 1), Index!$F$8:$G$13, 2, FALSE), ""), IFERROR(VLOOKUP(LEFT(_xlfn.TEXTSPLIT(L1183, ", "), FIND("-", _xlfn.TEXTSPLIT(L1183, ", ")) - 1), Index!$F$8:$G$13, 2, FALSE), "") &lt;&gt; ""))), ", ", "&lt;/s&gt;&lt;s&gt;") &amp; "&lt;/s&gt;&lt;/t&gt;", "//s[normalize-space()]")))</f>
        <v>Ecological Sustainability, Intelligent Production</v>
      </c>
      <c r="O1183" t="str" cm="1">
        <f t="array" ref="O1183">IFERROR(INDEX(Index!$C$8:$C$58, MATCH(TRUE, ISNUMBER(SEARCH(Index!$C$8:$C$58, Articles_collection_modified!A1183)), 0)), "")</f>
        <v>ES-2</v>
      </c>
      <c r="P1183" t="str">
        <f>IFERROR(VLOOKUP(LEFT(O1183, FIND("-", O1183)-1), Index!$F$8:$G$13, 2, FALSE), "Not Found")</f>
        <v>Ecological Sustainability</v>
      </c>
      <c r="Q1183" t="str">
        <f>IFERROR(VLOOKUP(O1183, Index!$C$8:$D$58, 2, FALSE), "Not Found")</f>
        <v>Enhanced Emission Policy</v>
      </c>
    </row>
    <row r="1184" spans="1:17" x14ac:dyDescent="0.3">
      <c r="A1184" t="str">
        <f>LEFT(Articles_collection_modified!A1184, FIND(",", Articles_collection_modified!A1184) - 1)</f>
        <v>Sandvik hands over equipment to key mining customers at MMH in Seville - International Mining</v>
      </c>
      <c r="B1184" t="str">
        <f>MID(Articles_collection_modified!A1184, FIND(",", Articles_collection_modified!A1184) + 1, FIND(",", Articles_collection_modified!A1184, FIND(",", Articles_collection_modified!A1184) + 1) - FIND(",", Articles_collection_modified!A1184) - 1)</f>
        <v>https://im-mining.com/2024/10/16/sandvik-hands-over-equipment-to-key-mining-customers-at-mmh-in-seville/</v>
      </c>
      <c r="C1184" t="str">
        <f>IF(ISNUMBER(FIND(", vol",Articles_collection_modified!A1184)), MID(Articles_collection_modified!A1184, FIND(", vol", Articles_collection_modified!A1184) + 5, FIND(",", Articles_collection_modified!A1184, FIND(", vol", Articles_collection_modified!A1184) + 5) - FIND(", vol", Articles_collection_modified!A1184) - 5), MID(Articles_collection_modified!A1184, FIND(",vol", Articles_collection_modified!A1184) + 4, FIND(",", Articles_collection_modified!A1184, FIND(",vol", Articles_collection_modified!A1184) + 4) - FIND(",vol",Articles_collection_modified!A1184) - 4))</f>
        <v>4</v>
      </c>
      <c r="D1184" t="str">
        <f>IF(ISNUMBER(FIND(", 20", Articles_collection_modified!A1184)), MID(Articles_collection_modified!A1184, FIND(", 20", Articles_collection_modified!A1184) + 2, FIND(",", Articles_collection_modified!A1184, FIND(", 20", Articles_collection_modified!A1184) + 2) - FIND(", 20", Articles_collection_modified!A1184) - 2), MID(Articles_collection_modified!A1184, FIND(",20", Articles_collection_modified!A1184) + 1, FIND(",", Articles_collection_modified!A1184, FIND(",20", Articles_collection_modified!A1184) + 1) - FIND(",20", Articles_collection_modified!A1184) - 1))</f>
        <v>2024-w42</v>
      </c>
      <c r="E1184" t="str">
        <f t="shared" si="38"/>
        <v>2024</v>
      </c>
      <c r="F1184" t="str">
        <f t="shared" si="39"/>
        <v>42</v>
      </c>
      <c r="G1184" t="str" cm="1">
        <f t="array" ref="G1184">_xlfn.TEXTJOIN(", ", TRUE, IF(ISNUMBER(SEARCH(Index!$A$8:$A$22, Articles_collection_modified!A1184)), Index!$A$8:$A$22, ""))</f>
        <v>Mobile</v>
      </c>
      <c r="H1184" t="str" cm="1">
        <f t="array" ref="H1184">IFERROR(INDEX(Index!$A$8:$A$22, MATCH(TRUE, ISNUMBER(SEARCH(Index!$A$8:$A$22, Articles_collection_modified!A1184)), 0)), "")</f>
        <v>Mobile</v>
      </c>
      <c r="I1184" t="str" cm="1">
        <f t="array" ref="I1184">IFERROR(INDEX(Index!$A$3:$A$5, MATCH(TRUE, ISNUMBER(SEARCH(Index!$A$3:$A$5, Articles_collection_modified!A1184)), 0)), "")</f>
        <v>SEEP</v>
      </c>
      <c r="J1184" t="str" cm="1">
        <f t="array" ref="J1184">IFERROR(INDEX(Index!$A$25:$A$69, MATCH(TRUE, ISNUMBER(SEARCH(Index!$A$25:$A$69, Articles_collection_modified!A1184)), 0)), "")</f>
        <v>market development</v>
      </c>
      <c r="K1184" t="str" cm="1">
        <f t="array" ref="K1184">IFERROR(INDEX(Index!$C$3:$C$5, MATCH(TRUE, ISNUMBER(SEARCH(Index!$C$3:$C$5, Articles_collection_modified!A1184)), 0)), "")</f>
        <v>H1</v>
      </c>
      <c r="L1184" t="str" cm="1">
        <f t="array" ref="L1184">_xlfn.TEXTJOIN(", ", TRUE, IF(ISNUMBER(SEARCH(Index!$C$8:$C$58, Articles_collection_modified!A1184)), Index!$C$8:$C$58, ""))</f>
        <v>HA-8</v>
      </c>
      <c r="M1184" t="str" cm="1">
        <f t="array" ref="M1184">_xlfn.TEXTJOIN(", ", TRUE, IFERROR(VLOOKUP(_xlfn.TEXTSPLIT(L1184, ", "), Index!$C$8:$D$58, 2, FALSE), ""))</f>
        <v>Sustainable Mining</v>
      </c>
      <c r="N1184" t="str" cm="1">
        <f t="array" ref="N1184">_xlfn.TEXTJOIN(", ", TRUE, _xlfn.UNIQUE(_xlfn.FILTERXML("&lt;t&gt;&lt;s&gt;" &amp; SUBSTITUTE(_xlfn.TEXTJOIN(", ", TRUE, _xlfn.UNIQUE(_xlfn._xlws.FILTER(IFERROR(VLOOKUP(LEFT(_xlfn.TEXTSPLIT(L1184, ", "), FIND("-", _xlfn.TEXTSPLIT(L1184, ", ")) - 1), Index!$F$8:$G$13, 2, FALSE), ""), IFERROR(VLOOKUP(LEFT(_xlfn.TEXTSPLIT(L1184, ", "), FIND("-", _xlfn.TEXTSPLIT(L1184, ", ")) - 1), Index!$F$8:$G$13, 2, FALSE), "") &lt;&gt; ""))), ", ", "&lt;/s&gt;&lt;s&gt;") &amp; "&lt;/s&gt;&lt;/t&gt;", "//s[normalize-space()]")))</f>
        <v>Hydraulic Applications Ecosystem</v>
      </c>
      <c r="O1184" t="str" cm="1">
        <f t="array" ref="O1184">IFERROR(INDEX(Index!$C$8:$C$58, MATCH(TRUE, ISNUMBER(SEARCH(Index!$C$8:$C$58, Articles_collection_modified!A1184)), 0)), "")</f>
        <v>HA-8</v>
      </c>
      <c r="P1184" t="str">
        <f>IFERROR(VLOOKUP(LEFT(O1184, FIND("-", O1184)-1), Index!$F$8:$G$13, 2, FALSE), "Not Found")</f>
        <v>Hydraulic Applications Ecosystem</v>
      </c>
      <c r="Q1184" t="str">
        <f>IFERROR(VLOOKUP(O1184, Index!$C$8:$D$58, 2, FALSE), "Not Found")</f>
        <v>Sustainable Mining</v>
      </c>
    </row>
    <row r="1185" spans="1:17" x14ac:dyDescent="0.3">
      <c r="A1185" t="str">
        <f>LEFT(Articles_collection_modified!A1185, FIND(",", Articles_collection_modified!A1185) - 1)</f>
        <v>Airbus UpNext and Toshiba Partner to Develop Superconducting Motor for Hydrogen-Powered Aircraft</v>
      </c>
      <c r="B1185" t="str">
        <f>MID(Articles_collection_modified!A1185, FIND(",", Articles_collection_modified!A1185) + 1, FIND(",", Articles_collection_modified!A1185, FIND(",", Articles_collection_modified!A1185) + 1) - FIND(",", Articles_collection_modified!A1185) - 1)</f>
        <v>https://www.assemblymag.com/articles/98841-airbus-upnext-and-toshiba-partner-to-develop-superconducting-motor-for-hydrogen-powered-aircraft</v>
      </c>
      <c r="C1185" t="str">
        <f>IF(ISNUMBER(FIND(", vol",Articles_collection_modified!A1185)), MID(Articles_collection_modified!A1185, FIND(", vol", Articles_collection_modified!A1185) + 5, FIND(",", Articles_collection_modified!A1185, FIND(", vol", Articles_collection_modified!A1185) + 5) - FIND(", vol", Articles_collection_modified!A1185) - 5), MID(Articles_collection_modified!A1185, FIND(",vol", Articles_collection_modified!A1185) + 4, FIND(",", Articles_collection_modified!A1185, FIND(",vol", Articles_collection_modified!A1185) + 4) - FIND(",vol",Articles_collection_modified!A1185) - 4))</f>
        <v>4</v>
      </c>
      <c r="D1185" t="str">
        <f>IF(ISNUMBER(FIND(", 20", Articles_collection_modified!A1185)), MID(Articles_collection_modified!A1185, FIND(", 20", Articles_collection_modified!A1185) + 2, FIND(",", Articles_collection_modified!A1185, FIND(", 20", Articles_collection_modified!A1185) + 2) - FIND(", 20", Articles_collection_modified!A1185) - 2), MID(Articles_collection_modified!A1185, FIND(",20", Articles_collection_modified!A1185) + 1, FIND(",", Articles_collection_modified!A1185, FIND(",20", Articles_collection_modified!A1185) + 1) - FIND(",20", Articles_collection_modified!A1185) - 1))</f>
        <v>2024-w42</v>
      </c>
      <c r="E1185" t="str">
        <f t="shared" si="38"/>
        <v>2024</v>
      </c>
      <c r="F1185" t="str">
        <f t="shared" si="39"/>
        <v>42</v>
      </c>
      <c r="G1185" t="str" cm="1">
        <f t="array" ref="G1185">_xlfn.TEXTJOIN(", ", TRUE, IF(ISNUMBER(SEARCH(Index!$A$8:$A$22, Articles_collection_modified!A1185)), Index!$A$8:$A$22, ""))</f>
        <v>aviation &amp; space</v>
      </c>
      <c r="H1185" t="str" cm="1">
        <f t="array" ref="H1185">IFERROR(INDEX(Index!$A$8:$A$22, MATCH(TRUE, ISNUMBER(SEARCH(Index!$A$8:$A$22, Articles_collection_modified!A1185)), 0)), "")</f>
        <v>aviation &amp; space</v>
      </c>
      <c r="I1185" t="str" cm="1">
        <f t="array" ref="I1185">IFERROR(INDEX(Index!$A$3:$A$5, MATCH(TRUE, ISNUMBER(SEARCH(Index!$A$3:$A$5, Articles_collection_modified!A1185)), 0)), "")</f>
        <v>SEEP</v>
      </c>
      <c r="J1185" t="str" cm="1">
        <f t="array" ref="J1185">IFERROR(INDEX(Index!$A$25:$A$69, MATCH(TRUE, ISNUMBER(SEARCH(Index!$A$25:$A$69, Articles_collection_modified!A1185)), 0)), "")</f>
        <v>partnership</v>
      </c>
      <c r="K1185" t="str" cm="1">
        <f t="array" ref="K1185">IFERROR(INDEX(Index!$C$3:$C$5, MATCH(TRUE, ISNUMBER(SEARCH(Index!$C$3:$C$5, Articles_collection_modified!A1185)), 0)), "")</f>
        <v>H3</v>
      </c>
      <c r="L1185" t="str" cm="1">
        <f t="array" ref="L1185">_xlfn.TEXTJOIN(", ", TRUE, IF(ISNUMBER(SEARCH(Index!$C$8:$C$58, Articles_collection_modified!A1185)), Index!$C$8:$C$58, ""))</f>
        <v>ES-2</v>
      </c>
      <c r="M1185" t="str" cm="1">
        <f t="array" ref="M1185">_xlfn.TEXTJOIN(", ", TRUE, IFERROR(VLOOKUP(_xlfn.TEXTSPLIT(L1185, ", "), Index!$C$8:$D$58, 2, FALSE), ""))</f>
        <v>Enhanced Emission Policy</v>
      </c>
      <c r="N1185" t="str" cm="1">
        <f t="array" ref="N1185">_xlfn.TEXTJOIN(", ", TRUE, _xlfn.UNIQUE(_xlfn.FILTERXML("&lt;t&gt;&lt;s&gt;" &amp; SUBSTITUTE(_xlfn.TEXTJOIN(", ", TRUE, _xlfn.UNIQUE(_xlfn._xlws.FILTER(IFERROR(VLOOKUP(LEFT(_xlfn.TEXTSPLIT(L1185, ", "), FIND("-", _xlfn.TEXTSPLIT(L1185, ", ")) - 1), Index!$F$8:$G$13, 2, FALSE), ""), IFERROR(VLOOKUP(LEFT(_xlfn.TEXTSPLIT(L1185, ", "), FIND("-", _xlfn.TEXTSPLIT(L1185, ", ")) - 1), Index!$F$8:$G$13, 2, FALSE), "") &lt;&gt; ""))), ", ", "&lt;/s&gt;&lt;s&gt;") &amp; "&lt;/s&gt;&lt;/t&gt;", "//s[normalize-space()]")))</f>
        <v>Ecological Sustainability</v>
      </c>
      <c r="O1185" t="str" cm="1">
        <f t="array" ref="O1185">IFERROR(INDEX(Index!$C$8:$C$58, MATCH(TRUE, ISNUMBER(SEARCH(Index!$C$8:$C$58, Articles_collection_modified!A1185)), 0)), "")</f>
        <v>ES-2</v>
      </c>
      <c r="P1185" t="str">
        <f>IFERROR(VLOOKUP(LEFT(O1185, FIND("-", O1185)-1), Index!$F$8:$G$13, 2, FALSE), "Not Found")</f>
        <v>Ecological Sustainability</v>
      </c>
      <c r="Q1185" t="str">
        <f>IFERROR(VLOOKUP(O1185, Index!$C$8:$D$58, 2, FALSE), "Not Found")</f>
        <v>Enhanced Emission Policy</v>
      </c>
    </row>
    <row r="1186" spans="1:17" x14ac:dyDescent="0.3">
      <c r="A1186" t="str">
        <f>LEFT(Articles_collection_modified!A1186, FIND(",", Articles_collection_modified!A1186) - 1)</f>
        <v>Daimler Buses and H2 Mobility cooperate on hydrogen refuelling stations for public transport - electrive.com</v>
      </c>
      <c r="B1186" t="str">
        <f>MID(Articles_collection_modified!A1186, FIND(",", Articles_collection_modified!A1186) + 1, FIND(",", Articles_collection_modified!A1186, FIND(",", Articles_collection_modified!A1186) + 1) - FIND(",", Articles_collection_modified!A1186) - 1)</f>
        <v>https://www.electrive.com/2024/10/16/daimler-buses-and-h2-mobility-cooperate-on-hydrogen-refuelling-stations-for-public-transport/</v>
      </c>
      <c r="C1186" t="str">
        <f>IF(ISNUMBER(FIND(", vol",Articles_collection_modified!A1186)), MID(Articles_collection_modified!A1186, FIND(", vol", Articles_collection_modified!A1186) + 5, FIND(",", Articles_collection_modified!A1186, FIND(", vol", Articles_collection_modified!A1186) + 5) - FIND(", vol", Articles_collection_modified!A1186) - 5), MID(Articles_collection_modified!A1186, FIND(",vol", Articles_collection_modified!A1186) + 4, FIND(",", Articles_collection_modified!A1186, FIND(",vol", Articles_collection_modified!A1186) + 4) - FIND(",vol",Articles_collection_modified!A1186) - 4))</f>
        <v>4</v>
      </c>
      <c r="D1186" t="str">
        <f>IF(ISNUMBER(FIND(", 20", Articles_collection_modified!A1186)), MID(Articles_collection_modified!A1186, FIND(", 20", Articles_collection_modified!A1186) + 2, FIND(",", Articles_collection_modified!A1186, FIND(", 20", Articles_collection_modified!A1186) + 2) - FIND(", 20", Articles_collection_modified!A1186) - 2), MID(Articles_collection_modified!A1186, FIND(",20", Articles_collection_modified!A1186) + 1, FIND(",", Articles_collection_modified!A1186, FIND(",20", Articles_collection_modified!A1186) + 1) - FIND(",20", Articles_collection_modified!A1186) - 1))</f>
        <v>2024-w42</v>
      </c>
      <c r="E1186" t="str">
        <f t="shared" si="38"/>
        <v>2024</v>
      </c>
      <c r="F1186" t="str">
        <f t="shared" si="39"/>
        <v>42</v>
      </c>
      <c r="G1186" t="str" cm="1">
        <f t="array" ref="G1186">_xlfn.TEXTJOIN(", ", TRUE, IF(ISNUMBER(SEARCH(Index!$A$8:$A$22, Articles_collection_modified!A1186)), Index!$A$8:$A$22, ""))</f>
        <v>Mobile</v>
      </c>
      <c r="H1186" t="str" cm="1">
        <f t="array" ref="H1186">IFERROR(INDEX(Index!$A$8:$A$22, MATCH(TRUE, ISNUMBER(SEARCH(Index!$A$8:$A$22, Articles_collection_modified!A1186)), 0)), "")</f>
        <v>Mobile</v>
      </c>
      <c r="I1186" t="str" cm="1">
        <f t="array" ref="I1186">IFERROR(INDEX(Index!$A$3:$A$5, MATCH(TRUE, ISNUMBER(SEARCH(Index!$A$3:$A$5, Articles_collection_modified!A1186)), 0)), "")</f>
        <v>SEEP</v>
      </c>
      <c r="J1186" t="str" cm="1">
        <f t="array" ref="J1186">IFERROR(INDEX(Index!$A$25:$A$69, MATCH(TRUE, ISNUMBER(SEARCH(Index!$A$25:$A$69, Articles_collection_modified!A1186)), 0)), "")</f>
        <v>partnership</v>
      </c>
      <c r="K1186" t="str" cm="1">
        <f t="array" ref="K1186">IFERROR(INDEX(Index!$C$3:$C$5, MATCH(TRUE, ISNUMBER(SEARCH(Index!$C$3:$C$5, Articles_collection_modified!A1186)), 0)), "")</f>
        <v>H2</v>
      </c>
      <c r="L1186" t="str" cm="1">
        <f t="array" ref="L1186">_xlfn.TEXTJOIN(", ", TRUE, IF(ISNUMBER(SEARCH(Index!$C$8:$C$58, Articles_collection_modified!A1186)), Index!$C$8:$C$58, ""))</f>
        <v>ES-1, ES-2</v>
      </c>
      <c r="M1186" t="str" cm="1">
        <f t="array" ref="M1186">_xlfn.TEXTJOIN(", ", TRUE, IFERROR(VLOOKUP(_xlfn.TEXTSPLIT(L1186, ", "), Index!$C$8:$D$58, 2, FALSE), ""))</f>
        <v>Green Cities, Enhanced Emission Policy</v>
      </c>
      <c r="N1186" t="str" cm="1">
        <f t="array" ref="N1186">_xlfn.TEXTJOIN(", ", TRUE, _xlfn.UNIQUE(_xlfn.FILTERXML("&lt;t&gt;&lt;s&gt;" &amp; SUBSTITUTE(_xlfn.TEXTJOIN(", ", TRUE, _xlfn.UNIQUE(_xlfn._xlws.FILTER(IFERROR(VLOOKUP(LEFT(_xlfn.TEXTSPLIT(L1186, ", "), FIND("-", _xlfn.TEXTSPLIT(L1186, ", ")) - 1), Index!$F$8:$G$13, 2, FALSE), ""), IFERROR(VLOOKUP(LEFT(_xlfn.TEXTSPLIT(L1186, ", "), FIND("-", _xlfn.TEXTSPLIT(L1186, ", ")) - 1), Index!$F$8:$G$13, 2, FALSE), "") &lt;&gt; ""))), ", ", "&lt;/s&gt;&lt;s&gt;") &amp; "&lt;/s&gt;&lt;/t&gt;", "//s[normalize-space()]")))</f>
        <v>Ecological Sustainability</v>
      </c>
      <c r="O1186" t="str" cm="1">
        <f t="array" ref="O1186">IFERROR(INDEX(Index!$C$8:$C$58, MATCH(TRUE, ISNUMBER(SEARCH(Index!$C$8:$C$58, Articles_collection_modified!A1186)), 0)), "")</f>
        <v>ES-1</v>
      </c>
      <c r="P1186" t="str">
        <f>IFERROR(VLOOKUP(LEFT(O1186, FIND("-", O1186)-1), Index!$F$8:$G$13, 2, FALSE), "Not Found")</f>
        <v>Ecological Sustainability</v>
      </c>
      <c r="Q1186" t="str">
        <f>IFERROR(VLOOKUP(O1186, Index!$C$8:$D$58, 2, FALSE), "Not Found")</f>
        <v>Green Cities</v>
      </c>
    </row>
    <row r="1187" spans="1:17" x14ac:dyDescent="0.3">
      <c r="A1187" t="str">
        <f>LEFT(Articles_collection_modified!A1187, FIND(",", Articles_collection_modified!A1187) - 1)</f>
        <v>Boston Dynamics Toyota Will Partner to Advance Development of Humanoid Robots</v>
      </c>
      <c r="B1187" t="str">
        <f>MID(Articles_collection_modified!A1187, FIND(",", Articles_collection_modified!A1187) + 1, FIND(",", Articles_collection_modified!A1187, FIND(",", Articles_collection_modified!A1187) + 1) - FIND(",", Articles_collection_modified!A1187) - 1)</f>
        <v>https://www.assemblymag.com/articles/98839-boston-dynamics-toyota-will-partner-to-advance-development-of-humanoid-robots</v>
      </c>
      <c r="C1187" t="str">
        <f>IF(ISNUMBER(FIND(", vol",Articles_collection_modified!A1187)), MID(Articles_collection_modified!A1187, FIND(", vol", Articles_collection_modified!A1187) + 5, FIND(",", Articles_collection_modified!A1187, FIND(", vol", Articles_collection_modified!A1187) + 5) - FIND(", vol", Articles_collection_modified!A1187) - 5), MID(Articles_collection_modified!A1187, FIND(",vol", Articles_collection_modified!A1187) + 4, FIND(",", Articles_collection_modified!A1187, FIND(",vol", Articles_collection_modified!A1187) + 4) - FIND(",vol",Articles_collection_modified!A1187) - 4))</f>
        <v>4</v>
      </c>
      <c r="D1187" t="str">
        <f>IF(ISNUMBER(FIND(", 20", Articles_collection_modified!A1187)), MID(Articles_collection_modified!A1187, FIND(", 20", Articles_collection_modified!A1187) + 2, FIND(",", Articles_collection_modified!A1187, FIND(", 20", Articles_collection_modified!A1187) + 2) - FIND(", 20", Articles_collection_modified!A1187) - 2), MID(Articles_collection_modified!A1187, FIND(",20", Articles_collection_modified!A1187) + 1, FIND(",", Articles_collection_modified!A1187, FIND(",20", Articles_collection_modified!A1187) + 1) - FIND(",20", Articles_collection_modified!A1187) - 1))</f>
        <v>2024-w42</v>
      </c>
      <c r="E1187" t="str">
        <f t="shared" si="38"/>
        <v>2024</v>
      </c>
      <c r="F1187" t="str">
        <f t="shared" si="39"/>
        <v>42</v>
      </c>
      <c r="G1187" t="str" cm="1">
        <f t="array" ref="G1187">_xlfn.TEXTJOIN(", ", TRUE, IF(ISNUMBER(SEARCH(Index!$A$8:$A$22, Articles_collection_modified!A1187)), Index!$A$8:$A$22, ""))</f>
        <v>Industrial mfg</v>
      </c>
      <c r="H1187" t="str" cm="1">
        <f t="array" ref="H1187">IFERROR(INDEX(Index!$A$8:$A$22, MATCH(TRUE, ISNUMBER(SEARCH(Index!$A$8:$A$22, Articles_collection_modified!A1187)), 0)), "")</f>
        <v>Industrial mfg</v>
      </c>
      <c r="I1187" t="str" cm="1">
        <f t="array" ref="I1187">IFERROR(INDEX(Index!$A$3:$A$5, MATCH(TRUE, ISNUMBER(SEARCH(Index!$A$3:$A$5, Articles_collection_modified!A1187)), 0)), "")</f>
        <v>SEEP</v>
      </c>
      <c r="J1187" t="str" cm="1">
        <f t="array" ref="J1187">IFERROR(INDEX(Index!$A$25:$A$69, MATCH(TRUE, ISNUMBER(SEARCH(Index!$A$25:$A$69, Articles_collection_modified!A1187)), 0)), "")</f>
        <v>partnership</v>
      </c>
      <c r="K1187" t="str" cm="1">
        <f t="array" ref="K1187">IFERROR(INDEX(Index!$C$3:$C$5, MATCH(TRUE, ISNUMBER(SEARCH(Index!$C$3:$C$5, Articles_collection_modified!A1187)), 0)), "")</f>
        <v>H2</v>
      </c>
      <c r="L1187" t="str" cm="1">
        <f t="array" ref="L1187">_xlfn.TEXTJOIN(", ", TRUE, IF(ISNUMBER(SEARCH(Index!$C$8:$C$58, Articles_collection_modified!A1187)), Index!$C$8:$C$58, ""))</f>
        <v>IPr-2, IPr-3</v>
      </c>
      <c r="M1187" t="str" cm="1">
        <f t="array" ref="M1187">_xlfn.TEXTJOIN(", ", TRUE, IFERROR(VLOOKUP(_xlfn.TEXTSPLIT(L1187, ", "), Index!$C$8:$D$58, 2, FALSE), ""))</f>
        <v>Advanced Robotics, Intelligent Worker Assistant</v>
      </c>
      <c r="N1187" t="str" cm="1">
        <f t="array" ref="N1187">_xlfn.TEXTJOIN(", ", TRUE, _xlfn.UNIQUE(_xlfn.FILTERXML("&lt;t&gt;&lt;s&gt;" &amp; SUBSTITUTE(_xlfn.TEXTJOIN(", ", TRUE, _xlfn.UNIQUE(_xlfn._xlws.FILTER(IFERROR(VLOOKUP(LEFT(_xlfn.TEXTSPLIT(L1187, ", "), FIND("-", _xlfn.TEXTSPLIT(L1187, ", ")) - 1), Index!$F$8:$G$13, 2, FALSE), ""), IFERROR(VLOOKUP(LEFT(_xlfn.TEXTSPLIT(L1187, ", "), FIND("-", _xlfn.TEXTSPLIT(L1187, ", ")) - 1), Index!$F$8:$G$13, 2, FALSE), "") &lt;&gt; ""))), ", ", "&lt;/s&gt;&lt;s&gt;") &amp; "&lt;/s&gt;&lt;/t&gt;", "//s[normalize-space()]")))</f>
        <v>Intelligent Production</v>
      </c>
      <c r="O1187" t="str" cm="1">
        <f t="array" ref="O1187">IFERROR(INDEX(Index!$C$8:$C$58, MATCH(TRUE, ISNUMBER(SEARCH(Index!$C$8:$C$58, Articles_collection_modified!A1187)), 0)), "")</f>
        <v>IPr-2</v>
      </c>
      <c r="P1187" t="str">
        <f>IFERROR(VLOOKUP(LEFT(O1187, FIND("-", O1187)-1), Index!$F$8:$G$13, 2, FALSE), "Not Found")</f>
        <v>Intelligent Production</v>
      </c>
      <c r="Q1187" t="str">
        <f>IFERROR(VLOOKUP(O1187, Index!$C$8:$D$58, 2, FALSE), "Not Found")</f>
        <v>Advanced Robotics</v>
      </c>
    </row>
    <row r="1188" spans="1:17" x14ac:dyDescent="0.3">
      <c r="A1188" t="str">
        <f>LEFT(Articles_collection_modified!A1188, FIND(",", Articles_collection_modified!A1188) - 1)</f>
        <v>More XE underground loaders on the way Caterpillar says - International Mining</v>
      </c>
      <c r="B1188" t="str">
        <f>MID(Articles_collection_modified!A1188, FIND(",", Articles_collection_modified!A1188) + 1, FIND(",", Articles_collection_modified!A1188, FIND(",", Articles_collection_modified!A1188) + 1) - FIND(",", Articles_collection_modified!A1188) - 1)</f>
        <v>https://im-mining.com/2024/10/16/more-xe-underground-loaders-on-the-way-caterpillar-says/</v>
      </c>
      <c r="C1188" t="str">
        <f>IF(ISNUMBER(FIND(", vol",Articles_collection_modified!A1188)), MID(Articles_collection_modified!A1188, FIND(", vol", Articles_collection_modified!A1188) + 5, FIND(",", Articles_collection_modified!A1188, FIND(", vol", Articles_collection_modified!A1188) + 5) - FIND(", vol", Articles_collection_modified!A1188) - 5), MID(Articles_collection_modified!A1188, FIND(",vol", Articles_collection_modified!A1188) + 4, FIND(",", Articles_collection_modified!A1188, FIND(",vol", Articles_collection_modified!A1188) + 4) - FIND(",vol",Articles_collection_modified!A1188) - 4))</f>
        <v>4</v>
      </c>
      <c r="D1188" t="str">
        <f>IF(ISNUMBER(FIND(", 20", Articles_collection_modified!A1188)), MID(Articles_collection_modified!A1188, FIND(", 20", Articles_collection_modified!A1188) + 2, FIND(",", Articles_collection_modified!A1188, FIND(", 20", Articles_collection_modified!A1188) + 2) - FIND(", 20", Articles_collection_modified!A1188) - 2), MID(Articles_collection_modified!A1188, FIND(",20", Articles_collection_modified!A1188) + 1, FIND(",", Articles_collection_modified!A1188, FIND(",20", Articles_collection_modified!A1188) + 1) - FIND(",20", Articles_collection_modified!A1188) - 1))</f>
        <v>2024-w42</v>
      </c>
      <c r="E1188" t="str">
        <f t="shared" si="38"/>
        <v>2024</v>
      </c>
      <c r="F1188" t="str">
        <f t="shared" si="39"/>
        <v>42</v>
      </c>
      <c r="G1188" t="str" cm="1">
        <f t="array" ref="G1188">_xlfn.TEXTJOIN(", ", TRUE, IF(ISNUMBER(SEARCH(Index!$A$8:$A$22, Articles_collection_modified!A1188)), Index!$A$8:$A$22, ""))</f>
        <v>Mobile</v>
      </c>
      <c r="H1188" t="str" cm="1">
        <f t="array" ref="H1188">IFERROR(INDEX(Index!$A$8:$A$22, MATCH(TRUE, ISNUMBER(SEARCH(Index!$A$8:$A$22, Articles_collection_modified!A1188)), 0)), "")</f>
        <v>Mobile</v>
      </c>
      <c r="I1188" t="str" cm="1">
        <f t="array" ref="I1188">IFERROR(INDEX(Index!$A$3:$A$5, MATCH(TRUE, ISNUMBER(SEARCH(Index!$A$3:$A$5, Articles_collection_modified!A1188)), 0)), "")</f>
        <v>SEEP</v>
      </c>
      <c r="J1188" t="str" cm="1">
        <f t="array" ref="J1188">IFERROR(INDEX(Index!$A$25:$A$69, MATCH(TRUE, ISNUMBER(SEARCH(Index!$A$25:$A$69, Articles_collection_modified!A1188)), 0)), "")</f>
        <v>market development</v>
      </c>
      <c r="K1188" t="str" cm="1">
        <f t="array" ref="K1188">IFERROR(INDEX(Index!$C$3:$C$5, MATCH(TRUE, ISNUMBER(SEARCH(Index!$C$3:$C$5, Articles_collection_modified!A1188)), 0)), "")</f>
        <v>H1</v>
      </c>
      <c r="L1188" t="str" cm="1">
        <f t="array" ref="L1188">_xlfn.TEXTJOIN(", ", TRUE, IF(ISNUMBER(SEARCH(Index!$C$8:$C$58, Articles_collection_modified!A1188)), Index!$C$8:$C$58, ""))</f>
        <v>ES-2, HA-8</v>
      </c>
      <c r="M1188" t="str" cm="1">
        <f t="array" ref="M1188">_xlfn.TEXTJOIN(", ", TRUE, IFERROR(VLOOKUP(_xlfn.TEXTSPLIT(L1188, ", "), Index!$C$8:$D$58, 2, FALSE), ""))</f>
        <v>Enhanced Emission Policy, Sustainable Mining</v>
      </c>
      <c r="N1188" t="str" cm="1">
        <f t="array" ref="N1188">_xlfn.TEXTJOIN(", ", TRUE, _xlfn.UNIQUE(_xlfn.FILTERXML("&lt;t&gt;&lt;s&gt;" &amp; SUBSTITUTE(_xlfn.TEXTJOIN(", ", TRUE, _xlfn.UNIQUE(_xlfn._xlws.FILTER(IFERROR(VLOOKUP(LEFT(_xlfn.TEXTSPLIT(L1188, ", "), FIND("-", _xlfn.TEXTSPLIT(L1188, ", ")) - 1), Index!$F$8:$G$13, 2, FALSE), ""), IFERROR(VLOOKUP(LEFT(_xlfn.TEXTSPLIT(L1188, ", "), FIND("-", _xlfn.TEXTSPLIT(L1188, ", ")) - 1), Index!$F$8:$G$13, 2, FALSE), "") &lt;&gt; ""))), ", ", "&lt;/s&gt;&lt;s&gt;") &amp; "&lt;/s&gt;&lt;/t&gt;", "//s[normalize-space()]")))</f>
        <v>Ecological Sustainability, Hydraulic Applications Ecosystem</v>
      </c>
      <c r="O1188" t="str" cm="1">
        <f t="array" ref="O1188">IFERROR(INDEX(Index!$C$8:$C$58, MATCH(TRUE, ISNUMBER(SEARCH(Index!$C$8:$C$58, Articles_collection_modified!A1188)), 0)), "")</f>
        <v>ES-2</v>
      </c>
      <c r="P1188" t="str">
        <f>IFERROR(VLOOKUP(LEFT(O1188, FIND("-", O1188)-1), Index!$F$8:$G$13, 2, FALSE), "Not Found")</f>
        <v>Ecological Sustainability</v>
      </c>
      <c r="Q1188" t="str">
        <f>IFERROR(VLOOKUP(O1188, Index!$C$8:$D$58, 2, FALSE), "Not Found")</f>
        <v>Enhanced Emission Policy</v>
      </c>
    </row>
    <row r="1189" spans="1:17" x14ac:dyDescent="0.3">
      <c r="A1189" t="str">
        <f>LEFT(Articles_collection_modified!A1189, FIND(",", Articles_collection_modified!A1189) - 1)</f>
        <v>Reliable Industrial Robots with AI - Enhancing Fail-Safe Operations with Predictive Maintenance | RoboticsTomorrow</v>
      </c>
      <c r="B1189" t="str">
        <f>MID(Articles_collection_modified!A1189, FIND(",", Articles_collection_modified!A1189) + 1, FIND(",", Articles_collection_modified!A1189, FIND(",", Articles_collection_modified!A1189) + 1) - FIND(",", Articles_collection_modified!A1189) - 1)</f>
        <v>https://www.roboticstomorrow.com/story/2024/10/reliable-industrial-robots-with-ai-enhancing-fail-safe-operations-with-predictive-maintenance/23346/</v>
      </c>
      <c r="C1189" t="str">
        <f>IF(ISNUMBER(FIND(", vol",Articles_collection_modified!A1189)), MID(Articles_collection_modified!A1189, FIND(", vol", Articles_collection_modified!A1189) + 5, FIND(",", Articles_collection_modified!A1189, FIND(", vol", Articles_collection_modified!A1189) + 5) - FIND(", vol", Articles_collection_modified!A1189) - 5), MID(Articles_collection_modified!A1189, FIND(",vol", Articles_collection_modified!A1189) + 4, FIND(",", Articles_collection_modified!A1189, FIND(",vol", Articles_collection_modified!A1189) + 4) - FIND(",vol",Articles_collection_modified!A1189) - 4))</f>
        <v>4</v>
      </c>
      <c r="D1189" t="str">
        <f>IF(ISNUMBER(FIND(", 20", Articles_collection_modified!A1189)), MID(Articles_collection_modified!A1189, FIND(", 20", Articles_collection_modified!A1189) + 2, FIND(",", Articles_collection_modified!A1189, FIND(", 20", Articles_collection_modified!A1189) + 2) - FIND(", 20", Articles_collection_modified!A1189) - 2), MID(Articles_collection_modified!A1189, FIND(",20", Articles_collection_modified!A1189) + 1, FIND(",", Articles_collection_modified!A1189, FIND(",20", Articles_collection_modified!A1189) + 1) - FIND(",20", Articles_collection_modified!A1189) - 1))</f>
        <v>2024-w42</v>
      </c>
      <c r="E1189" t="str">
        <f t="shared" si="38"/>
        <v>2024</v>
      </c>
      <c r="F1189" t="str">
        <f t="shared" si="39"/>
        <v>42</v>
      </c>
      <c r="G1189" t="str" cm="1">
        <f t="array" ref="G1189">_xlfn.TEXTJOIN(", ", TRUE, IF(ISNUMBER(SEARCH(Index!$A$8:$A$22, Articles_collection_modified!A1189)), Index!$A$8:$A$22, ""))</f>
        <v>Industrial mfg, Robotics</v>
      </c>
      <c r="H1189" t="str" cm="1">
        <f t="array" ref="H1189">IFERROR(INDEX(Index!$A$8:$A$22, MATCH(TRUE, ISNUMBER(SEARCH(Index!$A$8:$A$22, Articles_collection_modified!A1189)), 0)), "")</f>
        <v>Industrial mfg</v>
      </c>
      <c r="I1189" t="str" cm="1">
        <f t="array" ref="I1189">IFERROR(INDEX(Index!$A$3:$A$5, MATCH(TRUE, ISNUMBER(SEARCH(Index!$A$3:$A$5, Articles_collection_modified!A1189)), 0)), "")</f>
        <v>SEEP</v>
      </c>
      <c r="J1189" t="str" cm="1">
        <f t="array" ref="J1189">IFERROR(INDEX(Index!$A$25:$A$69, MATCH(TRUE, ISNUMBER(SEARCH(Index!$A$25:$A$69, Articles_collection_modified!A1189)), 0)), "")</f>
        <v>market development</v>
      </c>
      <c r="K1189" t="str" cm="1">
        <f t="array" ref="K1189">IFERROR(INDEX(Index!$C$3:$C$5, MATCH(TRUE, ISNUMBER(SEARCH(Index!$C$3:$C$5, Articles_collection_modified!A1189)), 0)), "")</f>
        <v>H1</v>
      </c>
      <c r="L1189" t="str" cm="1">
        <f t="array" ref="L1189">_xlfn.TEXTJOIN(", ", TRUE, IF(ISNUMBER(SEARCH(Index!$C$8:$C$58, Articles_collection_modified!A1189)), Index!$C$8:$C$58, ""))</f>
        <v>IPr-3</v>
      </c>
      <c r="M1189" t="str" cm="1">
        <f t="array" ref="M1189">_xlfn.TEXTJOIN(", ", TRUE, IFERROR(VLOOKUP(_xlfn.TEXTSPLIT(L1189, ", "), Index!$C$8:$D$58, 2, FALSE), ""))</f>
        <v>Intelligent Worker Assistant</v>
      </c>
      <c r="N1189" t="str" cm="1">
        <f t="array" ref="N1189">_xlfn.TEXTJOIN(", ", TRUE, _xlfn.UNIQUE(_xlfn.FILTERXML("&lt;t&gt;&lt;s&gt;" &amp; SUBSTITUTE(_xlfn.TEXTJOIN(", ", TRUE, _xlfn.UNIQUE(_xlfn._xlws.FILTER(IFERROR(VLOOKUP(LEFT(_xlfn.TEXTSPLIT(L1189, ", "), FIND("-", _xlfn.TEXTSPLIT(L1189, ", ")) - 1), Index!$F$8:$G$13, 2, FALSE), ""), IFERROR(VLOOKUP(LEFT(_xlfn.TEXTSPLIT(L1189, ", "), FIND("-", _xlfn.TEXTSPLIT(L1189, ", ")) - 1), Index!$F$8:$G$13, 2, FALSE), "") &lt;&gt; ""))), ", ", "&lt;/s&gt;&lt;s&gt;") &amp; "&lt;/s&gt;&lt;/t&gt;", "//s[normalize-space()]")))</f>
        <v>Intelligent Production</v>
      </c>
      <c r="O1189" t="str" cm="1">
        <f t="array" ref="O1189">IFERROR(INDEX(Index!$C$8:$C$58, MATCH(TRUE, ISNUMBER(SEARCH(Index!$C$8:$C$58, Articles_collection_modified!A1189)), 0)), "")</f>
        <v>IPr-3</v>
      </c>
      <c r="P1189" t="str">
        <f>IFERROR(VLOOKUP(LEFT(O1189, FIND("-", O1189)-1), Index!$F$8:$G$13, 2, FALSE), "Not Found")</f>
        <v>Intelligent Production</v>
      </c>
      <c r="Q1189" t="str">
        <f>IFERROR(VLOOKUP(O1189, Index!$C$8:$D$58, 2, FALSE), "Not Found")</f>
        <v>Intelligent Worker Assistant</v>
      </c>
    </row>
    <row r="1190" spans="1:17" x14ac:dyDescent="0.3">
      <c r="A1190" t="str">
        <f>LEFT(Articles_collection_modified!A1190, FIND(",", Articles_collection_modified!A1190) - 1)</f>
        <v>Robot Era bags shy of 300 million yuan in pre-Series A funding to spur humanoid robotics development | ManufacturingTomorrow</v>
      </c>
      <c r="B1190" t="str">
        <f>MID(Articles_collection_modified!A1190, FIND(",", Articles_collection_modified!A1190) + 1, FIND(",", Articles_collection_modified!A1190, FIND(",", Articles_collection_modified!A1190) + 1) - FIND(",", Articles_collection_modified!A1190) - 1)</f>
        <v>https://www.manufacturingtomorrow.com/news/2024/10/16/robot-era-bags-shy-of-300-million-yuan-in-pre-series-a-funding-to-spur-humanoid-robotics-development/23601</v>
      </c>
      <c r="C1190" t="str">
        <f>IF(ISNUMBER(FIND(", vol",Articles_collection_modified!A1190)), MID(Articles_collection_modified!A1190, FIND(", vol", Articles_collection_modified!A1190) + 5, FIND(",", Articles_collection_modified!A1190, FIND(", vol", Articles_collection_modified!A1190) + 5) - FIND(", vol", Articles_collection_modified!A1190) - 5), MID(Articles_collection_modified!A1190, FIND(",vol", Articles_collection_modified!A1190) + 4, FIND(",", Articles_collection_modified!A1190, FIND(",vol", Articles_collection_modified!A1190) + 4) - FIND(",vol",Articles_collection_modified!A1190) - 4))</f>
        <v>4</v>
      </c>
      <c r="D1190" t="str">
        <f>IF(ISNUMBER(FIND(", 20", Articles_collection_modified!A1190)), MID(Articles_collection_modified!A1190, FIND(", 20", Articles_collection_modified!A1190) + 2, FIND(",", Articles_collection_modified!A1190, FIND(", 20", Articles_collection_modified!A1190) + 2) - FIND(", 20", Articles_collection_modified!A1190) - 2), MID(Articles_collection_modified!A1190, FIND(",20", Articles_collection_modified!A1190) + 1, FIND(",", Articles_collection_modified!A1190, FIND(",20", Articles_collection_modified!A1190) + 1) - FIND(",20", Articles_collection_modified!A1190) - 1))</f>
        <v>2024-w42</v>
      </c>
      <c r="E1190" t="str">
        <f t="shared" si="38"/>
        <v>2024</v>
      </c>
      <c r="F1190" t="str">
        <f t="shared" si="39"/>
        <v>42</v>
      </c>
      <c r="G1190" t="str" cm="1">
        <f t="array" ref="G1190">_xlfn.TEXTJOIN(", ", TRUE, IF(ISNUMBER(SEARCH(Index!$A$8:$A$22, Articles_collection_modified!A1190)), Index!$A$8:$A$22, ""))</f>
        <v>Industrial mfg, Robotics</v>
      </c>
      <c r="H1190" t="str" cm="1">
        <f t="array" ref="H1190">IFERROR(INDEX(Index!$A$8:$A$22, MATCH(TRUE, ISNUMBER(SEARCH(Index!$A$8:$A$22, Articles_collection_modified!A1190)), 0)), "")</f>
        <v>Industrial mfg</v>
      </c>
      <c r="I1190" t="str" cm="1">
        <f t="array" ref="I1190">IFERROR(INDEX(Index!$A$3:$A$5, MATCH(TRUE, ISNUMBER(SEARCH(Index!$A$3:$A$5, Articles_collection_modified!A1190)), 0)), "")</f>
        <v>SEEP</v>
      </c>
      <c r="J1190" t="str" cm="1">
        <f t="array" ref="J1190">IFERROR(INDEX(Index!$A$25:$A$69, MATCH(TRUE, ISNUMBER(SEARCH(Index!$A$25:$A$69, Articles_collection_modified!A1190)), 0)), "")</f>
        <v>funding</v>
      </c>
      <c r="K1190" t="str" cm="1">
        <f t="array" ref="K1190">IFERROR(INDEX(Index!$C$3:$C$5, MATCH(TRUE, ISNUMBER(SEARCH(Index!$C$3:$C$5, Articles_collection_modified!A1190)), 0)), "")</f>
        <v>H2</v>
      </c>
      <c r="L1190" t="str" cm="1">
        <f t="array" ref="L1190">_xlfn.TEXTJOIN(", ", TRUE, IF(ISNUMBER(SEARCH(Index!$C$8:$C$58, Articles_collection_modified!A1190)), Index!$C$8:$C$58, ""))</f>
        <v>HA-4, IPr-2, IPr-3</v>
      </c>
      <c r="M1190" t="str" cm="1">
        <f t="array" ref="M1190">_xlfn.TEXTJOIN(", ", TRUE, IFERROR(VLOOKUP(_xlfn.TEXTSPLIT(L1190, ", "), Index!$C$8:$D$58, 2, FALSE), ""))</f>
        <v>Autonomous Material Handling, Advanced Robotics, Intelligent Worker Assistant</v>
      </c>
      <c r="N1190" t="str" cm="1">
        <f t="array" ref="N1190">_xlfn.TEXTJOIN(", ", TRUE, _xlfn.UNIQUE(_xlfn.FILTERXML("&lt;t&gt;&lt;s&gt;" &amp; SUBSTITUTE(_xlfn.TEXTJOIN(", ", TRUE, _xlfn.UNIQUE(_xlfn._xlws.FILTER(IFERROR(VLOOKUP(LEFT(_xlfn.TEXTSPLIT(L1190, ", "), FIND("-", _xlfn.TEXTSPLIT(L1190, ", ")) - 1), Index!$F$8:$G$13, 2, FALSE), ""), IFERROR(VLOOKUP(LEFT(_xlfn.TEXTSPLIT(L1190, ", "), FIND("-", _xlfn.TEXTSPLIT(L1190, ", ")) - 1), Index!$F$8:$G$13, 2, FALSE), "") &lt;&gt; ""))), ", ", "&lt;/s&gt;&lt;s&gt;") &amp; "&lt;/s&gt;&lt;/t&gt;", "//s[normalize-space()]")))</f>
        <v>Hydraulic Applications Ecosystem, Intelligent Production</v>
      </c>
      <c r="O1190" t="str" cm="1">
        <f t="array" ref="O1190">IFERROR(INDEX(Index!$C$8:$C$58, MATCH(TRUE, ISNUMBER(SEARCH(Index!$C$8:$C$58, Articles_collection_modified!A1190)), 0)), "")</f>
        <v>HA-4</v>
      </c>
      <c r="P1190" t="str">
        <f>IFERROR(VLOOKUP(LEFT(O1190, FIND("-", O1190)-1), Index!$F$8:$G$13, 2, FALSE), "Not Found")</f>
        <v>Hydraulic Applications Ecosystem</v>
      </c>
      <c r="Q1190" t="str">
        <f>IFERROR(VLOOKUP(O1190, Index!$C$8:$D$58, 2, FALSE), "Not Found")</f>
        <v>Autonomous Material Handling</v>
      </c>
    </row>
    <row r="1191" spans="1:17" x14ac:dyDescent="0.3">
      <c r="A1191" t="str">
        <f>LEFT(Articles_collection_modified!A1191, FIND(",", Articles_collection_modified!A1191) - 1)</f>
        <v>Rockwell partners with Taurob for â€˜next phase of industrial automationâ€™ - Drives&amp;Controls</v>
      </c>
      <c r="B1191" t="str">
        <f>MID(Articles_collection_modified!A1191, FIND(",", Articles_collection_modified!A1191) + 1, FIND(",", Articles_collection_modified!A1191, FIND(",", Articles_collection_modified!A1191) + 1) - FIND(",", Articles_collection_modified!A1191) - 1)</f>
        <v>https://drivesncontrols.com/rockwell-partners-with-taurob-for-next-phase-of-industrial-automation/?utm_source=rss&amp;utm_medium=rss&amp;utm_campaign=rockwell-partners-with-taurob-for-next-phase-of-industrial-automation</v>
      </c>
      <c r="C1191" t="str">
        <f>IF(ISNUMBER(FIND(", vol",Articles_collection_modified!A1191)), MID(Articles_collection_modified!A1191, FIND(", vol", Articles_collection_modified!A1191) + 5, FIND(",", Articles_collection_modified!A1191, FIND(", vol", Articles_collection_modified!A1191) + 5) - FIND(", vol", Articles_collection_modified!A1191) - 5), MID(Articles_collection_modified!A1191, FIND(",vol", Articles_collection_modified!A1191) + 4, FIND(",", Articles_collection_modified!A1191, FIND(",vol", Articles_collection_modified!A1191) + 4) - FIND(",vol",Articles_collection_modified!A1191) - 4))</f>
        <v>4</v>
      </c>
      <c r="D1191" t="str">
        <f>IF(ISNUMBER(FIND(", 20", Articles_collection_modified!A1191)), MID(Articles_collection_modified!A1191, FIND(", 20", Articles_collection_modified!A1191) + 2, FIND(",", Articles_collection_modified!A1191, FIND(", 20", Articles_collection_modified!A1191) + 2) - FIND(", 20", Articles_collection_modified!A1191) - 2), MID(Articles_collection_modified!A1191, FIND(",20", Articles_collection_modified!A1191) + 1, FIND(",", Articles_collection_modified!A1191, FIND(",20", Articles_collection_modified!A1191) + 1) - FIND(",20", Articles_collection_modified!A1191) - 1))</f>
        <v>2024-w42</v>
      </c>
      <c r="E1191" t="str">
        <f t="shared" si="38"/>
        <v>2024</v>
      </c>
      <c r="F1191" t="str">
        <f t="shared" si="39"/>
        <v>42</v>
      </c>
      <c r="G1191" t="str" cm="1">
        <f t="array" ref="G1191">_xlfn.TEXTJOIN(", ", TRUE, IF(ISNUMBER(SEARCH(Index!$A$8:$A$22, Articles_collection_modified!A1191)), Index!$A$8:$A$22, ""))</f>
        <v>Industrial applications</v>
      </c>
      <c r="H1191" t="str" cm="1">
        <f t="array" ref="H1191">IFERROR(INDEX(Index!$A$8:$A$22, MATCH(TRUE, ISNUMBER(SEARCH(Index!$A$8:$A$22, Articles_collection_modified!A1191)), 0)), "")</f>
        <v>Industrial applications</v>
      </c>
      <c r="I1191" t="str" cm="1">
        <f t="array" ref="I1191">IFERROR(INDEX(Index!$A$3:$A$5, MATCH(TRUE, ISNUMBER(SEARCH(Index!$A$3:$A$5, Articles_collection_modified!A1191)), 0)), "")</f>
        <v>SEEP</v>
      </c>
      <c r="J1191" t="str" cm="1">
        <f t="array" ref="J1191">IFERROR(INDEX(Index!$A$25:$A$69, MATCH(TRUE, ISNUMBER(SEARCH(Index!$A$25:$A$69, Articles_collection_modified!A1191)), 0)), "")</f>
        <v>partnership</v>
      </c>
      <c r="K1191" t="str" cm="1">
        <f t="array" ref="K1191">IFERROR(INDEX(Index!$C$3:$C$5, MATCH(TRUE, ISNUMBER(SEARCH(Index!$C$3:$C$5, Articles_collection_modified!A1191)), 0)), "")</f>
        <v>H2</v>
      </c>
      <c r="L1191" t="str" cm="1">
        <f t="array" ref="L1191">_xlfn.TEXTJOIN(", ", TRUE, IF(ISNUMBER(SEARCH(Index!$C$8:$C$58, Articles_collection_modified!A1191)), Index!$C$8:$C$58, ""))</f>
        <v>HA-4, IPr-2, IPr-4</v>
      </c>
      <c r="M1191" t="str" cm="1">
        <f t="array" ref="M1191">_xlfn.TEXTJOIN(", ", TRUE, IFERROR(VLOOKUP(_xlfn.TEXTSPLIT(L1191, ", "), Index!$C$8:$D$58, 2, FALSE), ""))</f>
        <v>Autonomous Material Handling, Advanced Robotics, Autonomus Intralofistic</v>
      </c>
      <c r="N1191" t="str" cm="1">
        <f t="array" ref="N1191">_xlfn.TEXTJOIN(", ", TRUE, _xlfn.UNIQUE(_xlfn.FILTERXML("&lt;t&gt;&lt;s&gt;" &amp; SUBSTITUTE(_xlfn.TEXTJOIN(", ", TRUE, _xlfn.UNIQUE(_xlfn._xlws.FILTER(IFERROR(VLOOKUP(LEFT(_xlfn.TEXTSPLIT(L1191, ", "), FIND("-", _xlfn.TEXTSPLIT(L1191, ", ")) - 1), Index!$F$8:$G$13, 2, FALSE), ""), IFERROR(VLOOKUP(LEFT(_xlfn.TEXTSPLIT(L1191, ", "), FIND("-", _xlfn.TEXTSPLIT(L1191, ", ")) - 1), Index!$F$8:$G$13, 2, FALSE), "") &lt;&gt; ""))), ", ", "&lt;/s&gt;&lt;s&gt;") &amp; "&lt;/s&gt;&lt;/t&gt;", "//s[normalize-space()]")))</f>
        <v>Hydraulic Applications Ecosystem, Intelligent Production</v>
      </c>
      <c r="O1191" t="str" cm="1">
        <f t="array" ref="O1191">IFERROR(INDEX(Index!$C$8:$C$58, MATCH(TRUE, ISNUMBER(SEARCH(Index!$C$8:$C$58, Articles_collection_modified!A1191)), 0)), "")</f>
        <v>HA-4</v>
      </c>
      <c r="P1191" t="str">
        <f>IFERROR(VLOOKUP(LEFT(O1191, FIND("-", O1191)-1), Index!$F$8:$G$13, 2, FALSE), "Not Found")</f>
        <v>Hydraulic Applications Ecosystem</v>
      </c>
      <c r="Q1191" t="str">
        <f>IFERROR(VLOOKUP(O1191, Index!$C$8:$D$58, 2, FALSE), "Not Found")</f>
        <v>Autonomous Material Handling</v>
      </c>
    </row>
    <row r="1192" spans="1:17" x14ac:dyDescent="0.3">
      <c r="A1192" t="str">
        <f>LEFT(Articles_collection_modified!A1192, FIND(",", Articles_collection_modified!A1192) - 1)</f>
        <v>Komatsu's underground battery electric program - robust and simple - International Mining</v>
      </c>
      <c r="B1192" t="str">
        <f>MID(Articles_collection_modified!A1192, FIND(",", Articles_collection_modified!A1192) + 1, FIND(",", Articles_collection_modified!A1192, FIND(",", Articles_collection_modified!A1192) + 1) - FIND(",", Articles_collection_modified!A1192) - 1)</f>
        <v>https://im-mining.com/2024/10/15/komatsus-underground-battery-electric-program-robust-and-simple/</v>
      </c>
      <c r="C1192" t="str">
        <f>IF(ISNUMBER(FIND(", vol",Articles_collection_modified!A1192)), MID(Articles_collection_modified!A1192, FIND(", vol", Articles_collection_modified!A1192) + 5, FIND(",", Articles_collection_modified!A1192, FIND(", vol", Articles_collection_modified!A1192) + 5) - FIND(", vol", Articles_collection_modified!A1192) - 5), MID(Articles_collection_modified!A1192, FIND(",vol", Articles_collection_modified!A1192) + 4, FIND(",", Articles_collection_modified!A1192, FIND(",vol", Articles_collection_modified!A1192) + 4) - FIND(",vol",Articles_collection_modified!A1192) - 4))</f>
        <v>4</v>
      </c>
      <c r="D1192" t="str">
        <f>IF(ISNUMBER(FIND(", 20", Articles_collection_modified!A1192)), MID(Articles_collection_modified!A1192, FIND(", 20", Articles_collection_modified!A1192) + 2, FIND(",", Articles_collection_modified!A1192, FIND(", 20", Articles_collection_modified!A1192) + 2) - FIND(", 20", Articles_collection_modified!A1192) - 2), MID(Articles_collection_modified!A1192, FIND(",20", Articles_collection_modified!A1192) + 1, FIND(",", Articles_collection_modified!A1192, FIND(",20", Articles_collection_modified!A1192) + 1) - FIND(",20", Articles_collection_modified!A1192) - 1))</f>
        <v>2024-w42</v>
      </c>
      <c r="E1192" t="str">
        <f t="shared" si="38"/>
        <v>2024</v>
      </c>
      <c r="F1192" t="str">
        <f t="shared" si="39"/>
        <v>42</v>
      </c>
      <c r="G1192" t="str" cm="1">
        <f t="array" ref="G1192">_xlfn.TEXTJOIN(", ", TRUE, IF(ISNUMBER(SEARCH(Index!$A$8:$A$22, Articles_collection_modified!A1192)), Index!$A$8:$A$22, ""))</f>
        <v>Battery, Mobile</v>
      </c>
      <c r="H1192" t="str" cm="1">
        <f t="array" ref="H1192">IFERROR(INDEX(Index!$A$8:$A$22, MATCH(TRUE, ISNUMBER(SEARCH(Index!$A$8:$A$22, Articles_collection_modified!A1192)), 0)), "")</f>
        <v>Battery</v>
      </c>
      <c r="I1192" t="str" cm="1">
        <f t="array" ref="I1192">IFERROR(INDEX(Index!$A$3:$A$5, MATCH(TRUE, ISNUMBER(SEARCH(Index!$A$3:$A$5, Articles_collection_modified!A1192)), 0)), "")</f>
        <v>Technology</v>
      </c>
      <c r="J1192" t="str" cm="1">
        <f t="array" ref="J1192">IFERROR(INDEX(Index!$A$25:$A$69, MATCH(TRUE, ISNUMBER(SEARCH(Index!$A$25:$A$69, Articles_collection_modified!A1192)), 0)), "")</f>
        <v>Prototype</v>
      </c>
      <c r="K1192" t="str" cm="1">
        <f t="array" ref="K1192">IFERROR(INDEX(Index!$C$3:$C$5, MATCH(TRUE, ISNUMBER(SEARCH(Index!$C$3:$C$5, Articles_collection_modified!A1192)), 0)), "")</f>
        <v>H2</v>
      </c>
      <c r="L1192" t="str" cm="1">
        <f t="array" ref="L1192">_xlfn.TEXTJOIN(", ", TRUE, IF(ISNUMBER(SEARCH(Index!$C$8:$C$58, Articles_collection_modified!A1192)), Index!$C$8:$C$58, ""))</f>
        <v>ES-2, HA-8</v>
      </c>
      <c r="M1192" t="str" cm="1">
        <f t="array" ref="M1192">_xlfn.TEXTJOIN(", ", TRUE, IFERROR(VLOOKUP(_xlfn.TEXTSPLIT(L1192, ", "), Index!$C$8:$D$58, 2, FALSE), ""))</f>
        <v>Enhanced Emission Policy, Sustainable Mining</v>
      </c>
      <c r="N1192" t="str" cm="1">
        <f t="array" ref="N1192">_xlfn.TEXTJOIN(", ", TRUE, _xlfn.UNIQUE(_xlfn.FILTERXML("&lt;t&gt;&lt;s&gt;" &amp; SUBSTITUTE(_xlfn.TEXTJOIN(", ", TRUE, _xlfn.UNIQUE(_xlfn._xlws.FILTER(IFERROR(VLOOKUP(LEFT(_xlfn.TEXTSPLIT(L1192, ", "), FIND("-", _xlfn.TEXTSPLIT(L1192, ", ")) - 1), Index!$F$8:$G$13, 2, FALSE), ""), IFERROR(VLOOKUP(LEFT(_xlfn.TEXTSPLIT(L1192, ", "), FIND("-", _xlfn.TEXTSPLIT(L1192, ", ")) - 1), Index!$F$8:$G$13, 2, FALSE), "") &lt;&gt; ""))), ", ", "&lt;/s&gt;&lt;s&gt;") &amp; "&lt;/s&gt;&lt;/t&gt;", "//s[normalize-space()]")))</f>
        <v>Ecological Sustainability, Hydraulic Applications Ecosystem</v>
      </c>
      <c r="O1192" t="str" cm="1">
        <f t="array" ref="O1192">IFERROR(INDEX(Index!$C$8:$C$58, MATCH(TRUE, ISNUMBER(SEARCH(Index!$C$8:$C$58, Articles_collection_modified!A1192)), 0)), "")</f>
        <v>ES-2</v>
      </c>
      <c r="P1192" t="str">
        <f>IFERROR(VLOOKUP(LEFT(O1192, FIND("-", O1192)-1), Index!$F$8:$G$13, 2, FALSE), "Not Found")</f>
        <v>Ecological Sustainability</v>
      </c>
      <c r="Q1192" t="str">
        <f>IFERROR(VLOOKUP(O1192, Index!$C$8:$D$58, 2, FALSE), "Not Found")</f>
        <v>Enhanced Emission Policy</v>
      </c>
    </row>
    <row r="1193" spans="1:17" x14ac:dyDescent="0.3">
      <c r="A1193" t="str">
        <f>LEFT(Articles_collection_modified!A1193, FIND(",", Articles_collection_modified!A1193) - 1)</f>
        <v>Rockwell Automation Advances FactoryTalk Optix Portfolio with DataReady Smart Machine Application Enhancing Real-Time Industrial Automation Insights | ManufacturingTomorrow</v>
      </c>
      <c r="B1193" t="str">
        <f>MID(Articles_collection_modified!A1193, FIND(",", Articles_collection_modified!A1193) + 1, FIND(",", Articles_collection_modified!A1193, FIND(",", Articles_collection_modified!A1193) + 1) - FIND(",", Articles_collection_modified!A1193) - 1)</f>
        <v>https://www.manufacturingtomorrow.com/news/2024/10/15/rockwell-automation-advances-factorytalk-optix-portfolio-with-dataready-smart-machine-application-enhancing-real-time-industrial-automation-insights/23599</v>
      </c>
      <c r="C1193" t="str">
        <f>IF(ISNUMBER(FIND(", vol",Articles_collection_modified!A1193)), MID(Articles_collection_modified!A1193, FIND(", vol", Articles_collection_modified!A1193) + 5, FIND(",", Articles_collection_modified!A1193, FIND(", vol", Articles_collection_modified!A1193) + 5) - FIND(", vol", Articles_collection_modified!A1193) - 5), MID(Articles_collection_modified!A1193, FIND(",vol", Articles_collection_modified!A1193) + 4, FIND(",", Articles_collection_modified!A1193, FIND(",vol", Articles_collection_modified!A1193) + 4) - FIND(",vol",Articles_collection_modified!A1193) - 4))</f>
        <v>4</v>
      </c>
      <c r="D1193" t="str">
        <f>IF(ISNUMBER(FIND(", 20", Articles_collection_modified!A1193)), MID(Articles_collection_modified!A1193, FIND(", 20", Articles_collection_modified!A1193) + 2, FIND(",", Articles_collection_modified!A1193, FIND(", 20", Articles_collection_modified!A1193) + 2) - FIND(", 20", Articles_collection_modified!A1193) - 2), MID(Articles_collection_modified!A1193, FIND(",20", Articles_collection_modified!A1193) + 1, FIND(",", Articles_collection_modified!A1193, FIND(",20", Articles_collection_modified!A1193) + 1) - FIND(",20", Articles_collection_modified!A1193) - 1))</f>
        <v>2024-w42</v>
      </c>
      <c r="E1193" t="str">
        <f t="shared" si="38"/>
        <v>2024</v>
      </c>
      <c r="F1193" t="str">
        <f t="shared" si="39"/>
        <v>42</v>
      </c>
      <c r="G1193" t="str" cm="1">
        <f t="array" ref="G1193">_xlfn.TEXTJOIN(", ", TRUE, IF(ISNUMBER(SEARCH(Index!$A$8:$A$22, Articles_collection_modified!A1193)), Index!$A$8:$A$22, ""))</f>
        <v>Industrial mfg</v>
      </c>
      <c r="H1193" t="str" cm="1">
        <f t="array" ref="H1193">IFERROR(INDEX(Index!$A$8:$A$22, MATCH(TRUE, ISNUMBER(SEARCH(Index!$A$8:$A$22, Articles_collection_modified!A1193)), 0)), "")</f>
        <v>Industrial mfg</v>
      </c>
      <c r="I1193" t="str" cm="1">
        <f t="array" ref="I1193">IFERROR(INDEX(Index!$A$3:$A$5, MATCH(TRUE, ISNUMBER(SEARCH(Index!$A$3:$A$5, Articles_collection_modified!A1193)), 0)), "")</f>
        <v>product release</v>
      </c>
      <c r="J1193" t="str" cm="1">
        <f t="array" ref="J1193">IFERROR(INDEX(Index!$A$25:$A$69, MATCH(TRUE, ISNUMBER(SEARCH(Index!$A$25:$A$69, Articles_collection_modified!A1193)), 0)), "")</f>
        <v>Service</v>
      </c>
      <c r="K1193" t="str" cm="1">
        <f t="array" ref="K1193">IFERROR(INDEX(Index!$C$3:$C$5, MATCH(TRUE, ISNUMBER(SEARCH(Index!$C$3:$C$5, Articles_collection_modified!A1193)), 0)), "")</f>
        <v>H1</v>
      </c>
      <c r="L1193" t="str" cm="1">
        <f t="array" ref="L1193">_xlfn.TEXTJOIN(", ", TRUE, IF(ISNUMBER(SEARCH(Index!$C$8:$C$58, Articles_collection_modified!A1193)), Index!$C$8:$C$58, ""))</f>
        <v>SD-4, SD-5</v>
      </c>
      <c r="M1193" t="str" cm="1">
        <f t="array" ref="M1193">_xlfn.TEXTJOIN(", ", TRUE, IFERROR(VLOOKUP(_xlfn.TEXTSPLIT(L1193, ", "), Index!$C$8:$D$58, 2, FALSE), ""))</f>
        <v>Big Data Value Creation, New Data Management Strategies</v>
      </c>
      <c r="N1193" t="str" cm="1">
        <f t="array" ref="N1193">_xlfn.TEXTJOIN(", ", TRUE, _xlfn.UNIQUE(_xlfn.FILTERXML("&lt;t&gt;&lt;s&gt;" &amp; SUBSTITUTE(_xlfn.TEXTJOIN(", ", TRUE, _xlfn.UNIQUE(_xlfn._xlws.FILTER(IFERROR(VLOOKUP(LEFT(_xlfn.TEXTSPLIT(L1193, ", "), FIND("-", _xlfn.TEXTSPLIT(L1193, ", ")) - 1), Index!$F$8:$G$13, 2, FALSE), ""), IFERROR(VLOOKUP(LEFT(_xlfn.TEXTSPLIT(L1193, ", "), FIND("-", _xlfn.TEXTSPLIT(L1193, ", ")) - 1), Index!$F$8:$G$13, 2, FALSE), "") &lt;&gt; ""))), ", ", "&lt;/s&gt;&lt;s&gt;") &amp; "&lt;/s&gt;&lt;/t&gt;", "//s[normalize-space()]")))</f>
        <v>Smart Data Usage</v>
      </c>
      <c r="O1193" t="str" cm="1">
        <f t="array" ref="O1193">IFERROR(INDEX(Index!$C$8:$C$58, MATCH(TRUE, ISNUMBER(SEARCH(Index!$C$8:$C$58, Articles_collection_modified!A1193)), 0)), "")</f>
        <v>SD-4</v>
      </c>
      <c r="P1193" t="str">
        <f>IFERROR(VLOOKUP(LEFT(O1193, FIND("-", O1193)-1), Index!$F$8:$G$13, 2, FALSE), "Not Found")</f>
        <v>Smart Data Usage</v>
      </c>
      <c r="Q1193" t="str">
        <f>IFERROR(VLOOKUP(O1193, Index!$C$8:$D$58, 2, FALSE), "Not Found")</f>
        <v>Big Data Value Creation</v>
      </c>
    </row>
    <row r="1194" spans="1:17" x14ac:dyDescent="0.3">
      <c r="A1194" t="str">
        <f>LEFT(Articles_collection_modified!A1194, FIND(",", Articles_collection_modified!A1194) - 1)</f>
        <v>Lyten To Build Worldâ€™s First Lithium-Sulfur Battery Gigafactory</v>
      </c>
      <c r="B1194" t="str">
        <f>MID(Articles_collection_modified!A1194, FIND(",", Articles_collection_modified!A1194) + 1, FIND(",", Articles_collection_modified!A1194, FIND(",", Articles_collection_modified!A1194) + 1) - FIND(",", Articles_collection_modified!A1194) - 1)</f>
        <v>https://www.assemblymag.com/articles/98837-lyten-to-build-worlds-first-lithium-sulfur-battery-gigafactory</v>
      </c>
      <c r="C1194" t="str">
        <f>IF(ISNUMBER(FIND(", vol",Articles_collection_modified!A1194)), MID(Articles_collection_modified!A1194, FIND(", vol", Articles_collection_modified!A1194) + 5, FIND(",", Articles_collection_modified!A1194, FIND(", vol", Articles_collection_modified!A1194) + 5) - FIND(", vol", Articles_collection_modified!A1194) - 5), MID(Articles_collection_modified!A1194, FIND(",vol", Articles_collection_modified!A1194) + 4, FIND(",", Articles_collection_modified!A1194, FIND(",vol", Articles_collection_modified!A1194) + 4) - FIND(",vol",Articles_collection_modified!A1194) - 4))</f>
        <v>4</v>
      </c>
      <c r="D1194" t="str">
        <f>IF(ISNUMBER(FIND(", 20", Articles_collection_modified!A1194)), MID(Articles_collection_modified!A1194, FIND(", 20", Articles_collection_modified!A1194) + 2, FIND(",", Articles_collection_modified!A1194, FIND(", 20", Articles_collection_modified!A1194) + 2) - FIND(", 20", Articles_collection_modified!A1194) - 2), MID(Articles_collection_modified!A1194, FIND(",20", Articles_collection_modified!A1194) + 1, FIND(",", Articles_collection_modified!A1194, FIND(",20", Articles_collection_modified!A1194) + 1) - FIND(",20", Articles_collection_modified!A1194) - 1))</f>
        <v>2024-w42</v>
      </c>
      <c r="E1194" t="str">
        <f t="shared" si="38"/>
        <v>2024</v>
      </c>
      <c r="F1194" t="str">
        <f t="shared" si="39"/>
        <v>42</v>
      </c>
      <c r="G1194" t="str" cm="1">
        <f t="array" ref="G1194">_xlfn.TEXTJOIN(", ", TRUE, IF(ISNUMBER(SEARCH(Index!$A$8:$A$22, Articles_collection_modified!A1194)), Index!$A$8:$A$22, ""))</f>
        <v>Battery</v>
      </c>
      <c r="H1194" t="str" cm="1">
        <f t="array" ref="H1194">IFERROR(INDEX(Index!$A$8:$A$22, MATCH(TRUE, ISNUMBER(SEARCH(Index!$A$8:$A$22, Articles_collection_modified!A1194)), 0)), "")</f>
        <v>Battery</v>
      </c>
      <c r="I1194" t="str" cm="1">
        <f t="array" ref="I1194">IFERROR(INDEX(Index!$A$3:$A$5, MATCH(TRUE, ISNUMBER(SEARCH(Index!$A$3:$A$5, Articles_collection_modified!A1194)), 0)), "")</f>
        <v>SEEP</v>
      </c>
      <c r="J1194" t="str" cm="1">
        <f t="array" ref="J1194">IFERROR(INDEX(Index!$A$25:$A$69, MATCH(TRUE, ISNUMBER(SEARCH(Index!$A$25:$A$69, Articles_collection_modified!A1194)), 0)), "")</f>
        <v>market development</v>
      </c>
      <c r="K1194" t="str" cm="1">
        <f t="array" ref="K1194">IFERROR(INDEX(Index!$C$3:$C$5, MATCH(TRUE, ISNUMBER(SEARCH(Index!$C$3:$C$5, Articles_collection_modified!A1194)), 0)), "")</f>
        <v>H1</v>
      </c>
      <c r="L1194" t="str" cm="1">
        <f t="array" ref="L1194">_xlfn.TEXTJOIN(", ", TRUE, IF(ISNUMBER(SEARCH(Index!$C$8:$C$58, Articles_collection_modified!A1194)), Index!$C$8:$C$58, ""))</f>
        <v/>
      </c>
      <c r="M1194" t="str" cm="1">
        <f t="array" ref="M1194">_xlfn.TEXTJOIN(", ", TRUE, IFERROR(VLOOKUP(_xlfn.TEXTSPLIT(L1194, ", "), Index!$C$8:$D$58, 2, FALSE), ""))</f>
        <v/>
      </c>
      <c r="N1194" t="e" cm="1" vm="1">
        <f t="array" ref="N1194">_xlfn.TEXTJOIN(", ", TRUE, _xlfn.UNIQUE(_xlfn.FILTERXML("&lt;t&gt;&lt;s&gt;" &amp; SUBSTITUTE(_xlfn.TEXTJOIN(", ", TRUE, _xlfn.UNIQUE(_xlfn._xlws.FILTER(IFERROR(VLOOKUP(LEFT(_xlfn.TEXTSPLIT(L1194, ", "), FIND("-", _xlfn.TEXTSPLIT(L1194, ", ")) - 1), Index!$F$8:$G$13, 2, FALSE), ""), IFERROR(VLOOKUP(LEFT(_xlfn.TEXTSPLIT(L1194, ", "), FIND("-", _xlfn.TEXTSPLIT(L1194, ", ")) - 1), Index!$F$8:$G$13, 2, FALSE), "") &lt;&gt; ""))), ", ", "&lt;/s&gt;&lt;s&gt;") &amp; "&lt;/s&gt;&lt;/t&gt;", "//s[normalize-space()]")))</f>
        <v>#VALUE!</v>
      </c>
      <c r="O1194" t="str" cm="1">
        <f t="array" ref="O1194">IFERROR(INDEX(Index!$C$8:$C$58, MATCH(TRUE, ISNUMBER(SEARCH(Index!$C$8:$C$58, Articles_collection_modified!A1194)), 0)), "")</f>
        <v/>
      </c>
      <c r="P1194" t="str">
        <f>IFERROR(VLOOKUP(LEFT(O1194, FIND("-", O1194)-1), Index!$F$8:$G$13, 2, FALSE), "Not Found")</f>
        <v>Not Found</v>
      </c>
      <c r="Q1194" t="str">
        <f>IFERROR(VLOOKUP(O1194, Index!$C$8:$D$58, 2, FALSE), "Not Found")</f>
        <v>Not Found</v>
      </c>
    </row>
    <row r="1195" spans="1:17" x14ac:dyDescent="0.3">
      <c r="A1195" t="str">
        <f>LEFT(Articles_collection_modified!A1195, FIND(",", Articles_collection_modified!A1195) - 1)</f>
        <v>ProLogium presents silicon composite anode - electrive.com</v>
      </c>
      <c r="B1195" t="str">
        <f>MID(Articles_collection_modified!A1195, FIND(",", Articles_collection_modified!A1195) + 1, FIND(",", Articles_collection_modified!A1195, FIND(",", Articles_collection_modified!A1195) + 1) - FIND(",", Articles_collection_modified!A1195) - 1)</f>
        <v>https://www.electrive.com/2024/10/15/prologium-presents-silicon-composite-anode/</v>
      </c>
      <c r="C1195" t="str">
        <f>IF(ISNUMBER(FIND(", vol",Articles_collection_modified!A1195)), MID(Articles_collection_modified!A1195, FIND(", vol", Articles_collection_modified!A1195) + 5, FIND(",", Articles_collection_modified!A1195, FIND(", vol", Articles_collection_modified!A1195) + 5) - FIND(", vol", Articles_collection_modified!A1195) - 5), MID(Articles_collection_modified!A1195, FIND(",vol", Articles_collection_modified!A1195) + 4, FIND(",", Articles_collection_modified!A1195, FIND(",vol", Articles_collection_modified!A1195) + 4) - FIND(",vol",Articles_collection_modified!A1195) - 4))</f>
        <v>4</v>
      </c>
      <c r="D1195" t="str">
        <f>IF(ISNUMBER(FIND(", 20", Articles_collection_modified!A1195)), MID(Articles_collection_modified!A1195, FIND(", 20", Articles_collection_modified!A1195) + 2, FIND(",", Articles_collection_modified!A1195, FIND(", 20", Articles_collection_modified!A1195) + 2) - FIND(", 20", Articles_collection_modified!A1195) - 2), MID(Articles_collection_modified!A1195, FIND(",20", Articles_collection_modified!A1195) + 1, FIND(",", Articles_collection_modified!A1195, FIND(",20", Articles_collection_modified!A1195) + 1) - FIND(",20", Articles_collection_modified!A1195) - 1))</f>
        <v>2024-w42</v>
      </c>
      <c r="E1195" t="str">
        <f t="shared" si="38"/>
        <v>2024</v>
      </c>
      <c r="F1195" t="str">
        <f t="shared" si="39"/>
        <v>42</v>
      </c>
      <c r="G1195" t="str" cm="1">
        <f t="array" ref="G1195">_xlfn.TEXTJOIN(", ", TRUE, IF(ISNUMBER(SEARCH(Index!$A$8:$A$22, Articles_collection_modified!A1195)), Index!$A$8:$A$22, ""))</f>
        <v>Battery</v>
      </c>
      <c r="H1195" t="str" cm="1">
        <f t="array" ref="H1195">IFERROR(INDEX(Index!$A$8:$A$22, MATCH(TRUE, ISNUMBER(SEARCH(Index!$A$8:$A$22, Articles_collection_modified!A1195)), 0)), "")</f>
        <v>Battery</v>
      </c>
      <c r="I1195" t="str" cm="1">
        <f t="array" ref="I1195">IFERROR(INDEX(Index!$A$3:$A$5, MATCH(TRUE, ISNUMBER(SEARCH(Index!$A$3:$A$5, Articles_collection_modified!A1195)), 0)), "")</f>
        <v>product release</v>
      </c>
      <c r="J1195" t="str" cm="1">
        <f t="array" ref="J1195">IFERROR(INDEX(Index!$A$25:$A$69, MATCH(TRUE, ISNUMBER(SEARCH(Index!$A$25:$A$69, Articles_collection_modified!A1195)), 0)), "")</f>
        <v>System</v>
      </c>
      <c r="K1195" t="str" cm="1">
        <f t="array" ref="K1195">IFERROR(INDEX(Index!$C$3:$C$5, MATCH(TRUE, ISNUMBER(SEARCH(Index!$C$3:$C$5, Articles_collection_modified!A1195)), 0)), "")</f>
        <v>H1</v>
      </c>
      <c r="L1195" t="str" cm="1">
        <f t="array" ref="L1195">_xlfn.TEXTJOIN(", ", TRUE, IF(ISNUMBER(SEARCH(Index!$C$8:$C$58, Articles_collection_modified!A1195)), Index!$C$8:$C$58, ""))</f>
        <v>ES-2</v>
      </c>
      <c r="M1195" t="str" cm="1">
        <f t="array" ref="M1195">_xlfn.TEXTJOIN(", ", TRUE, IFERROR(VLOOKUP(_xlfn.TEXTSPLIT(L1195, ", "), Index!$C$8:$D$58, 2, FALSE), ""))</f>
        <v>Enhanced Emission Policy</v>
      </c>
      <c r="N1195" t="str" cm="1">
        <f t="array" ref="N1195">_xlfn.TEXTJOIN(", ", TRUE, _xlfn.UNIQUE(_xlfn.FILTERXML("&lt;t&gt;&lt;s&gt;" &amp; SUBSTITUTE(_xlfn.TEXTJOIN(", ", TRUE, _xlfn.UNIQUE(_xlfn._xlws.FILTER(IFERROR(VLOOKUP(LEFT(_xlfn.TEXTSPLIT(L1195, ", "), FIND("-", _xlfn.TEXTSPLIT(L1195, ", ")) - 1), Index!$F$8:$G$13, 2, FALSE), ""), IFERROR(VLOOKUP(LEFT(_xlfn.TEXTSPLIT(L1195, ", "), FIND("-", _xlfn.TEXTSPLIT(L1195, ", ")) - 1), Index!$F$8:$G$13, 2, FALSE), "") &lt;&gt; ""))), ", ", "&lt;/s&gt;&lt;s&gt;") &amp; "&lt;/s&gt;&lt;/t&gt;", "//s[normalize-space()]")))</f>
        <v>Ecological Sustainability</v>
      </c>
      <c r="O1195" t="str" cm="1">
        <f t="array" ref="O1195">IFERROR(INDEX(Index!$C$8:$C$58, MATCH(TRUE, ISNUMBER(SEARCH(Index!$C$8:$C$58, Articles_collection_modified!A1195)), 0)), "")</f>
        <v>ES-2</v>
      </c>
      <c r="P1195" t="str">
        <f>IFERROR(VLOOKUP(LEFT(O1195, FIND("-", O1195)-1), Index!$F$8:$G$13, 2, FALSE), "Not Found")</f>
        <v>Ecological Sustainability</v>
      </c>
      <c r="Q1195" t="str">
        <f>IFERROR(VLOOKUP(O1195, Index!$C$8:$D$58, 2, FALSE), "Not Found")</f>
        <v>Enhanced Emission Policy</v>
      </c>
    </row>
    <row r="1196" spans="1:17" x14ac:dyDescent="0.3">
      <c r="A1196" t="str">
        <f>LEFT(Articles_collection_modified!A1196, FIND(",", Articles_collection_modified!A1196) - 1)</f>
        <v>ProSense FSC Series Mechatronic Digital Flow Sensors from AutomationDirect - Fluid Power Journal</v>
      </c>
      <c r="B1196" t="str">
        <f>MID(Articles_collection_modified!A1196, FIND(",", Articles_collection_modified!A1196) + 1, FIND(",", Articles_collection_modified!A1196, FIND(",", Articles_collection_modified!A1196) + 1) - FIND(",", Articles_collection_modified!A1196) - 1)</f>
        <v>https://fluidpowerjournal.com/prosense-fsc-series-mechatronic-digital-flow-sensors-from-automationdirect/</v>
      </c>
      <c r="C1196" t="str">
        <f>IF(ISNUMBER(FIND(", vol",Articles_collection_modified!A1196)), MID(Articles_collection_modified!A1196, FIND(", vol", Articles_collection_modified!A1196) + 5, FIND(",", Articles_collection_modified!A1196, FIND(", vol", Articles_collection_modified!A1196) + 5) - FIND(", vol", Articles_collection_modified!A1196) - 5), MID(Articles_collection_modified!A1196, FIND(",vol", Articles_collection_modified!A1196) + 4, FIND(",", Articles_collection_modified!A1196, FIND(",vol", Articles_collection_modified!A1196) + 4) - FIND(",vol",Articles_collection_modified!A1196) - 4))</f>
        <v>4</v>
      </c>
      <c r="D1196" t="str">
        <f>IF(ISNUMBER(FIND(", 20", Articles_collection_modified!A1196)), MID(Articles_collection_modified!A1196, FIND(", 20", Articles_collection_modified!A1196) + 2, FIND(",", Articles_collection_modified!A1196, FIND(", 20", Articles_collection_modified!A1196) + 2) - FIND(", 20", Articles_collection_modified!A1196) - 2), MID(Articles_collection_modified!A1196, FIND(",20", Articles_collection_modified!A1196) + 1, FIND(",", Articles_collection_modified!A1196, FIND(",20", Articles_collection_modified!A1196) + 1) - FIND(",20", Articles_collection_modified!A1196) - 1))</f>
        <v>2024-w42</v>
      </c>
      <c r="E1196" t="str">
        <f t="shared" si="38"/>
        <v>2024</v>
      </c>
      <c r="F1196" t="str">
        <f t="shared" si="39"/>
        <v>42</v>
      </c>
      <c r="G1196" t="str" cm="1">
        <f t="array" ref="G1196">_xlfn.TEXTJOIN(", ", TRUE, IF(ISNUMBER(SEARCH(Index!$A$8:$A$22, Articles_collection_modified!A1196)), Index!$A$8:$A$22, ""))</f>
        <v>Sensors</v>
      </c>
      <c r="H1196" t="str" cm="1">
        <f t="array" ref="H1196">IFERROR(INDEX(Index!$A$8:$A$22, MATCH(TRUE, ISNUMBER(SEARCH(Index!$A$8:$A$22, Articles_collection_modified!A1196)), 0)), "")</f>
        <v>Sensors</v>
      </c>
      <c r="I1196" t="str" cm="1">
        <f t="array" ref="I1196">IFERROR(INDEX(Index!$A$3:$A$5, MATCH(TRUE, ISNUMBER(SEARCH(Index!$A$3:$A$5, Articles_collection_modified!A1196)), 0)), "")</f>
        <v>product release</v>
      </c>
      <c r="J1196" t="str" cm="1">
        <f t="array" ref="J1196">IFERROR(INDEX(Index!$A$25:$A$69, MATCH(TRUE, ISNUMBER(SEARCH(Index!$A$25:$A$69, Articles_collection_modified!A1196)), 0)), "")</f>
        <v>Flow</v>
      </c>
      <c r="K1196" t="str" cm="1">
        <f t="array" ref="K1196">IFERROR(INDEX(Index!$C$3:$C$5, MATCH(TRUE, ISNUMBER(SEARCH(Index!$C$3:$C$5, Articles_collection_modified!A1196)), 0)), "")</f>
        <v>H1</v>
      </c>
      <c r="L1196" t="str" cm="1">
        <f t="array" ref="L1196">_xlfn.TEXTJOIN(", ", TRUE, IF(ISNUMBER(SEARCH(Index!$C$8:$C$58, Articles_collection_modified!A1196)), Index!$C$8:$C$58, ""))</f>
        <v/>
      </c>
      <c r="M1196" t="str" cm="1">
        <f t="array" ref="M1196">_xlfn.TEXTJOIN(", ", TRUE, IFERROR(VLOOKUP(_xlfn.TEXTSPLIT(L1196, ", "), Index!$C$8:$D$58, 2, FALSE), ""))</f>
        <v/>
      </c>
      <c r="N1196" t="e" cm="1" vm="1">
        <f t="array" ref="N1196">_xlfn.TEXTJOIN(", ", TRUE, _xlfn.UNIQUE(_xlfn.FILTERXML("&lt;t&gt;&lt;s&gt;" &amp; SUBSTITUTE(_xlfn.TEXTJOIN(", ", TRUE, _xlfn.UNIQUE(_xlfn._xlws.FILTER(IFERROR(VLOOKUP(LEFT(_xlfn.TEXTSPLIT(L1196, ", "), FIND("-", _xlfn.TEXTSPLIT(L1196, ", ")) - 1), Index!$F$8:$G$13, 2, FALSE), ""), IFERROR(VLOOKUP(LEFT(_xlfn.TEXTSPLIT(L1196, ", "), FIND("-", _xlfn.TEXTSPLIT(L1196, ", ")) - 1), Index!$F$8:$G$13, 2, FALSE), "") &lt;&gt; ""))), ", ", "&lt;/s&gt;&lt;s&gt;") &amp; "&lt;/s&gt;&lt;/t&gt;", "//s[normalize-space()]")))</f>
        <v>#VALUE!</v>
      </c>
      <c r="O1196" t="str" cm="1">
        <f t="array" ref="O1196">IFERROR(INDEX(Index!$C$8:$C$58, MATCH(TRUE, ISNUMBER(SEARCH(Index!$C$8:$C$58, Articles_collection_modified!A1196)), 0)), "")</f>
        <v/>
      </c>
      <c r="P1196" t="str">
        <f>IFERROR(VLOOKUP(LEFT(O1196, FIND("-", O1196)-1), Index!$F$8:$G$13, 2, FALSE), "Not Found")</f>
        <v>Not Found</v>
      </c>
      <c r="Q1196" t="str">
        <f>IFERROR(VLOOKUP(O1196, Index!$C$8:$D$58, 2, FALSE), "Not Found")</f>
        <v>Not Found</v>
      </c>
    </row>
    <row r="1197" spans="1:17" x14ac:dyDescent="0.3">
      <c r="A1197" t="str">
        <f>LEFT(Articles_collection_modified!A1197, FIND(",", Articles_collection_modified!A1197) - 1)</f>
        <v>Fluid Power Industry Growth Trend - Fluid Power Journal</v>
      </c>
      <c r="B1197" t="str">
        <f>MID(Articles_collection_modified!A1197, FIND(",", Articles_collection_modified!A1197) + 1, FIND(",", Articles_collection_modified!A1197, FIND(",", Articles_collection_modified!A1197) + 1) - FIND(",", Articles_collection_modified!A1197) - 1)</f>
        <v>https://fluidpowerjournal.com/fluid-power-industry-growth-trend-8/</v>
      </c>
      <c r="C1197" t="str">
        <f>IF(ISNUMBER(FIND(", vol",Articles_collection_modified!A1197)), MID(Articles_collection_modified!A1197, FIND(", vol", Articles_collection_modified!A1197) + 5, FIND(",", Articles_collection_modified!A1197, FIND(", vol", Articles_collection_modified!A1197) + 5) - FIND(", vol", Articles_collection_modified!A1197) - 5), MID(Articles_collection_modified!A1197, FIND(",vol", Articles_collection_modified!A1197) + 4, FIND(",", Articles_collection_modified!A1197, FIND(",vol", Articles_collection_modified!A1197) + 4) - FIND(",vol",Articles_collection_modified!A1197) - 4))</f>
        <v>4</v>
      </c>
      <c r="D1197" t="str">
        <f>IF(ISNUMBER(FIND(", 20", Articles_collection_modified!A1197)), MID(Articles_collection_modified!A1197, FIND(", 20", Articles_collection_modified!A1197) + 2, FIND(",", Articles_collection_modified!A1197, FIND(", 20", Articles_collection_modified!A1197) + 2) - FIND(", 20", Articles_collection_modified!A1197) - 2), MID(Articles_collection_modified!A1197, FIND(",20", Articles_collection_modified!A1197) + 1, FIND(",", Articles_collection_modified!A1197, FIND(",20", Articles_collection_modified!A1197) + 1) - FIND(",20", Articles_collection_modified!A1197) - 1))</f>
        <v>2024-w42</v>
      </c>
      <c r="E1197" t="str">
        <f t="shared" si="38"/>
        <v>2024</v>
      </c>
      <c r="F1197" t="str">
        <f t="shared" si="39"/>
        <v>42</v>
      </c>
      <c r="G1197" t="str" cm="1">
        <f t="array" ref="G1197">_xlfn.TEXTJOIN(", ", TRUE, IF(ISNUMBER(SEARCH(Index!$A$8:$A$22, Articles_collection_modified!A1197)), Index!$A$8:$A$22, ""))</f>
        <v>Hydraulics</v>
      </c>
      <c r="H1197" t="str" cm="1">
        <f t="array" ref="H1197">IFERROR(INDEX(Index!$A$8:$A$22, MATCH(TRUE, ISNUMBER(SEARCH(Index!$A$8:$A$22, Articles_collection_modified!A1197)), 0)), "")</f>
        <v>Hydraulics</v>
      </c>
      <c r="I1197" t="str" cm="1">
        <f t="array" ref="I1197">IFERROR(INDEX(Index!$A$3:$A$5, MATCH(TRUE, ISNUMBER(SEARCH(Index!$A$3:$A$5, Articles_collection_modified!A1197)), 0)), "")</f>
        <v>SEEP</v>
      </c>
      <c r="J1197" t="str" cm="1">
        <f t="array" ref="J1197">IFERROR(INDEX(Index!$A$25:$A$69, MATCH(TRUE, ISNUMBER(SEARCH(Index!$A$25:$A$69, Articles_collection_modified!A1197)), 0)), "")</f>
        <v>market development</v>
      </c>
      <c r="K1197" t="str" cm="1">
        <f t="array" ref="K1197">IFERROR(INDEX(Index!$C$3:$C$5, MATCH(TRUE, ISNUMBER(SEARCH(Index!$C$3:$C$5, Articles_collection_modified!A1197)), 0)), "")</f>
        <v>H1</v>
      </c>
      <c r="L1197" t="str" cm="1">
        <f t="array" ref="L1197">_xlfn.TEXTJOIN(", ", TRUE, IF(ISNUMBER(SEARCH(Index!$C$8:$C$58, Articles_collection_modified!A1197)), Index!$C$8:$C$58, ""))</f>
        <v/>
      </c>
      <c r="M1197" t="str" cm="1">
        <f t="array" ref="M1197">_xlfn.TEXTJOIN(", ", TRUE, IFERROR(VLOOKUP(_xlfn.TEXTSPLIT(L1197, ", "), Index!$C$8:$D$58, 2, FALSE), ""))</f>
        <v/>
      </c>
      <c r="N1197" t="e" cm="1" vm="1">
        <f t="array" ref="N1197">_xlfn.TEXTJOIN(", ", TRUE, _xlfn.UNIQUE(_xlfn.FILTERXML("&lt;t&gt;&lt;s&gt;" &amp; SUBSTITUTE(_xlfn.TEXTJOIN(", ", TRUE, _xlfn.UNIQUE(_xlfn._xlws.FILTER(IFERROR(VLOOKUP(LEFT(_xlfn.TEXTSPLIT(L1197, ", "), FIND("-", _xlfn.TEXTSPLIT(L1197, ", ")) - 1), Index!$F$8:$G$13, 2, FALSE), ""), IFERROR(VLOOKUP(LEFT(_xlfn.TEXTSPLIT(L1197, ", "), FIND("-", _xlfn.TEXTSPLIT(L1197, ", ")) - 1), Index!$F$8:$G$13, 2, FALSE), "") &lt;&gt; ""))), ", ", "&lt;/s&gt;&lt;s&gt;") &amp; "&lt;/s&gt;&lt;/t&gt;", "//s[normalize-space()]")))</f>
        <v>#VALUE!</v>
      </c>
      <c r="O1197" t="str" cm="1">
        <f t="array" ref="O1197">IFERROR(INDEX(Index!$C$8:$C$58, MATCH(TRUE, ISNUMBER(SEARCH(Index!$C$8:$C$58, Articles_collection_modified!A1197)), 0)), "")</f>
        <v/>
      </c>
      <c r="P1197" t="str">
        <f>IFERROR(VLOOKUP(LEFT(O1197, FIND("-", O1197)-1), Index!$F$8:$G$13, 2, FALSE), "Not Found")</f>
        <v>Not Found</v>
      </c>
      <c r="Q1197" t="str">
        <f>IFERROR(VLOOKUP(O1197, Index!$C$8:$D$58, 2, FALSE), "Not Found")</f>
        <v>Not Found</v>
      </c>
    </row>
    <row r="1198" spans="1:17" x14ac:dyDescent="0.3">
      <c r="A1198" t="str">
        <f>LEFT(Articles_collection_modified!A1198, FIND(",", Articles_collection_modified!A1198) - 1)</f>
        <v>Liebherr and Strabag test hydrogen wheel loader | Industrial Vehicle Technology International</v>
      </c>
      <c r="B1198" t="str">
        <f>MID(Articles_collection_modified!A1198, FIND(",", Articles_collection_modified!A1198) + 1, FIND(",", Articles_collection_modified!A1198, FIND(",", Articles_collection_modified!A1198) + 1) - FIND(",", Articles_collection_modified!A1198) - 1)</f>
        <v>https://www.ivtinternational.com/news/hydrogen/liebherr-and-strabag-test-hydrogen-wheel-loader.html</v>
      </c>
      <c r="C1198" t="str">
        <f>IF(ISNUMBER(FIND(", vol",Articles_collection_modified!A1198)), MID(Articles_collection_modified!A1198, FIND(", vol", Articles_collection_modified!A1198) + 5, FIND(",", Articles_collection_modified!A1198, FIND(", vol", Articles_collection_modified!A1198) + 5) - FIND(", vol", Articles_collection_modified!A1198) - 5), MID(Articles_collection_modified!A1198, FIND(",vol", Articles_collection_modified!A1198) + 4, FIND(",", Articles_collection_modified!A1198, FIND(",vol", Articles_collection_modified!A1198) + 4) - FIND(",vol",Articles_collection_modified!A1198) - 4))</f>
        <v>4</v>
      </c>
      <c r="D1198" t="str">
        <f>IF(ISNUMBER(FIND(", 20", Articles_collection_modified!A1198)), MID(Articles_collection_modified!A1198, FIND(", 20", Articles_collection_modified!A1198) + 2, FIND(",", Articles_collection_modified!A1198, FIND(", 20", Articles_collection_modified!A1198) + 2) - FIND(", 20", Articles_collection_modified!A1198) - 2), MID(Articles_collection_modified!A1198, FIND(",20", Articles_collection_modified!A1198) + 1, FIND(",", Articles_collection_modified!A1198, FIND(",20", Articles_collection_modified!A1198) + 1) - FIND(",20", Articles_collection_modified!A1198) - 1))</f>
        <v>2024-w42</v>
      </c>
      <c r="E1198" t="str">
        <f t="shared" si="38"/>
        <v>2024</v>
      </c>
      <c r="F1198" t="str">
        <f t="shared" si="39"/>
        <v>42</v>
      </c>
      <c r="G1198" t="str" cm="1">
        <f t="array" ref="G1198">_xlfn.TEXTJOIN(", ", TRUE, IF(ISNUMBER(SEARCH(Index!$A$8:$A$22, Articles_collection_modified!A1198)), Index!$A$8:$A$22, ""))</f>
        <v>Mobile</v>
      </c>
      <c r="H1198" t="str" cm="1">
        <f t="array" ref="H1198">IFERROR(INDEX(Index!$A$8:$A$22, MATCH(TRUE, ISNUMBER(SEARCH(Index!$A$8:$A$22, Articles_collection_modified!A1198)), 0)), "")</f>
        <v>Mobile</v>
      </c>
      <c r="I1198" t="str" cm="1">
        <f t="array" ref="I1198">IFERROR(INDEX(Index!$A$3:$A$5, MATCH(TRUE, ISNUMBER(SEARCH(Index!$A$3:$A$5, Articles_collection_modified!A1198)), 0)), "")</f>
        <v>Technology</v>
      </c>
      <c r="J1198" t="str" cm="1">
        <f t="array" ref="J1198">IFERROR(INDEX(Index!$A$25:$A$69, MATCH(TRUE, ISNUMBER(SEARCH(Index!$A$25:$A$69, Articles_collection_modified!A1198)), 0)), "")</f>
        <v>partnership</v>
      </c>
      <c r="K1198" t="str" cm="1">
        <f t="array" ref="K1198">IFERROR(INDEX(Index!$C$3:$C$5, MATCH(TRUE, ISNUMBER(SEARCH(Index!$C$3:$C$5, Articles_collection_modified!A1198)), 0)), "")</f>
        <v>H2</v>
      </c>
      <c r="L1198" t="str" cm="1">
        <f t="array" ref="L1198">_xlfn.TEXTJOIN(", ", TRUE, IF(ISNUMBER(SEARCH(Index!$C$8:$C$58, Articles_collection_modified!A1198)), Index!$C$8:$C$58, ""))</f>
        <v>ES-2, HA-1, HA-8</v>
      </c>
      <c r="M1198" t="str" cm="1">
        <f t="array" ref="M1198">_xlfn.TEXTJOIN(", ", TRUE, IFERROR(VLOOKUP(_xlfn.TEXTSPLIT(L1198, ", "), Index!$C$8:$D$58, 2, FALSE), ""))</f>
        <v>Enhanced Emission Policy, Green &amp; Connected Construction site, Sustainable Mining</v>
      </c>
      <c r="N1198" t="str" cm="1">
        <f t="array" ref="N1198">_xlfn.TEXTJOIN(", ", TRUE, _xlfn.UNIQUE(_xlfn.FILTERXML("&lt;t&gt;&lt;s&gt;" &amp; SUBSTITUTE(_xlfn.TEXTJOIN(", ", TRUE, _xlfn.UNIQUE(_xlfn._xlws.FILTER(IFERROR(VLOOKUP(LEFT(_xlfn.TEXTSPLIT(L1198, ", "), FIND("-", _xlfn.TEXTSPLIT(L1198, ", ")) - 1), Index!$F$8:$G$13, 2, FALSE), ""), IFERROR(VLOOKUP(LEFT(_xlfn.TEXTSPLIT(L1198, ", "), FIND("-", _xlfn.TEXTSPLIT(L1198, ", ")) - 1), Index!$F$8:$G$13, 2, FALSE), "") &lt;&gt; ""))), ", ", "&lt;/s&gt;&lt;s&gt;") &amp; "&lt;/s&gt;&lt;/t&gt;", "//s[normalize-space()]")))</f>
        <v>Ecological Sustainability, Hydraulic Applications Ecosystem</v>
      </c>
      <c r="O1198" t="str" cm="1">
        <f t="array" ref="O1198">IFERROR(INDEX(Index!$C$8:$C$58, MATCH(TRUE, ISNUMBER(SEARCH(Index!$C$8:$C$58, Articles_collection_modified!A1198)), 0)), "")</f>
        <v>ES-2</v>
      </c>
      <c r="P1198" t="str">
        <f>IFERROR(VLOOKUP(LEFT(O1198, FIND("-", O1198)-1), Index!$F$8:$G$13, 2, FALSE), "Not Found")</f>
        <v>Ecological Sustainability</v>
      </c>
      <c r="Q1198" t="str">
        <f>IFERROR(VLOOKUP(O1198, Index!$C$8:$D$58, 2, FALSE), "Not Found")</f>
        <v>Enhanced Emission Policy</v>
      </c>
    </row>
    <row r="1199" spans="1:17" x14ac:dyDescent="0.3">
      <c r="A1199" t="str">
        <f>LEFT(Articles_collection_modified!A1199, FIND(",", Articles_collection_modified!A1199) - 1)</f>
        <v>Hurtigruten updates plans for zero-emission cruise ship - electrive.com</v>
      </c>
      <c r="B1199" t="str">
        <f>MID(Articles_collection_modified!A1199, FIND(",", Articles_collection_modified!A1199) + 1, FIND(",", Articles_collection_modified!A1199, FIND(",", Articles_collection_modified!A1199) + 1) - FIND(",", Articles_collection_modified!A1199) - 1)</f>
        <v>https://www.electrive.com/2024/10/14/hurtigruten-develops-plans-for-zero-emission-cruise-ship/</v>
      </c>
      <c r="C1199" t="str">
        <f>IF(ISNUMBER(FIND(", vol",Articles_collection_modified!A1199)), MID(Articles_collection_modified!A1199, FIND(", vol", Articles_collection_modified!A1199) + 5, FIND(",", Articles_collection_modified!A1199, FIND(", vol", Articles_collection_modified!A1199) + 5) - FIND(", vol", Articles_collection_modified!A1199) - 5), MID(Articles_collection_modified!A1199, FIND(",vol", Articles_collection_modified!A1199) + 4, FIND(",", Articles_collection_modified!A1199, FIND(",vol", Articles_collection_modified!A1199) + 4) - FIND(",vol",Articles_collection_modified!A1199) - 4))</f>
        <v>4</v>
      </c>
      <c r="D1199" t="str">
        <f>IF(ISNUMBER(FIND(", 20", Articles_collection_modified!A1199)), MID(Articles_collection_modified!A1199, FIND(", 20", Articles_collection_modified!A1199) + 2, FIND(",", Articles_collection_modified!A1199, FIND(", 20", Articles_collection_modified!A1199) + 2) - FIND(", 20", Articles_collection_modified!A1199) - 2), MID(Articles_collection_modified!A1199, FIND(",20", Articles_collection_modified!A1199) + 1, FIND(",", Articles_collection_modified!A1199, FIND(",20", Articles_collection_modified!A1199) + 1) - FIND(",20", Articles_collection_modified!A1199) - 1))</f>
        <v>2024-w42</v>
      </c>
      <c r="E1199" t="str">
        <f t="shared" si="38"/>
        <v>2024</v>
      </c>
      <c r="F1199" t="str">
        <f t="shared" si="39"/>
        <v>42</v>
      </c>
      <c r="G1199" t="str" cm="1">
        <f t="array" ref="G1199">_xlfn.TEXTJOIN(", ", TRUE, IF(ISNUMBER(SEARCH(Index!$A$8:$A$22, Articles_collection_modified!A1199)), Index!$A$8:$A$22, ""))</f>
        <v>Maritime</v>
      </c>
      <c r="H1199" t="str" cm="1">
        <f t="array" ref="H1199">IFERROR(INDEX(Index!$A$8:$A$22, MATCH(TRUE, ISNUMBER(SEARCH(Index!$A$8:$A$22, Articles_collection_modified!A1199)), 0)), "")</f>
        <v>Maritime</v>
      </c>
      <c r="I1199" t="str" cm="1">
        <f t="array" ref="I1199">IFERROR(INDEX(Index!$A$3:$A$5, MATCH(TRUE, ISNUMBER(SEARCH(Index!$A$3:$A$5, Articles_collection_modified!A1199)), 0)), "")</f>
        <v>Technology</v>
      </c>
      <c r="J1199" t="str" cm="1">
        <f t="array" ref="J1199">IFERROR(INDEX(Index!$A$25:$A$69, MATCH(TRUE, ISNUMBER(SEARCH(Index!$A$25:$A$69, Articles_collection_modified!A1199)), 0)), "")</f>
        <v>Research</v>
      </c>
      <c r="K1199" t="str" cm="1">
        <f t="array" ref="K1199">IFERROR(INDEX(Index!$C$3:$C$5, MATCH(TRUE, ISNUMBER(SEARCH(Index!$C$3:$C$5, Articles_collection_modified!A1199)), 0)), "")</f>
        <v>H3</v>
      </c>
      <c r="L1199" t="str" cm="1">
        <f t="array" ref="L1199">_xlfn.TEXTJOIN(", ", TRUE, IF(ISNUMBER(SEARCH(Index!$C$8:$C$58, Articles_collection_modified!A1199)), Index!$C$8:$C$58, ""))</f>
        <v>ES-2, NB-8</v>
      </c>
      <c r="M1199" t="str" cm="1">
        <f t="array" ref="M1199">_xlfn.TEXTJOIN(", ", TRUE, IFERROR(VLOOKUP(_xlfn.TEXTSPLIT(L1199, ", "), Index!$C$8:$D$58, 2, FALSE), ""))</f>
        <v>Enhanced Emission Policy, Sustainaible Maritime Applications</v>
      </c>
      <c r="N1199" t="str" cm="1">
        <f t="array" ref="N1199">_xlfn.TEXTJOIN(", ", TRUE, _xlfn.UNIQUE(_xlfn.FILTERXML("&lt;t&gt;&lt;s&gt;" &amp; SUBSTITUTE(_xlfn.TEXTJOIN(", ", TRUE, _xlfn.UNIQUE(_xlfn._xlws.FILTER(IFERROR(VLOOKUP(LEFT(_xlfn.TEXTSPLIT(L1199, ", "), FIND("-", _xlfn.TEXTSPLIT(L1199, ", ")) - 1), Index!$F$8:$G$13, 2, FALSE), ""), IFERROR(VLOOKUP(LEFT(_xlfn.TEXTSPLIT(L1199, ", "), FIND("-", _xlfn.TEXTSPLIT(L1199, ", ")) - 1), Index!$F$8:$G$13, 2, FALSE), "") &lt;&gt; ""))), ", ", "&lt;/s&gt;&lt;s&gt;") &amp; "&lt;/s&gt;&lt;/t&gt;", "//s[normalize-space()]")))</f>
        <v>Ecological Sustainability, New Business</v>
      </c>
      <c r="O1199" t="str" cm="1">
        <f t="array" ref="O1199">IFERROR(INDEX(Index!$C$8:$C$58, MATCH(TRUE, ISNUMBER(SEARCH(Index!$C$8:$C$58, Articles_collection_modified!A1199)), 0)), "")</f>
        <v>ES-2</v>
      </c>
      <c r="P1199" t="str">
        <f>IFERROR(VLOOKUP(LEFT(O1199, FIND("-", O1199)-1), Index!$F$8:$G$13, 2, FALSE), "Not Found")</f>
        <v>Ecological Sustainability</v>
      </c>
      <c r="Q1199" t="str">
        <f>IFERROR(VLOOKUP(O1199, Index!$C$8:$D$58, 2, FALSE), "Not Found")</f>
        <v>Enhanced Emission Policy</v>
      </c>
    </row>
    <row r="1200" spans="1:17" x14ac:dyDescent="0.3">
      <c r="A1200" t="str">
        <f>LEFT(Articles_collection_modified!A1200, FIND(",", Articles_collection_modified!A1200) - 1)</f>
        <v>Bobcat wins Red Dot Design Award for RogueX2 loader concept | Industrial Vehicle Technology International</v>
      </c>
      <c r="B1200" t="str">
        <f>MID(Articles_collection_modified!A1200, FIND(",", Articles_collection_modified!A1200) + 1, FIND(",", Articles_collection_modified!A1200, FIND(",", Articles_collection_modified!A1200) + 1) - FIND(",", Articles_collection_modified!A1200) - 1)</f>
        <v>https://www.ivtinternational.com/news/construction/bobcat-wins-red-dot-design-award-for-roguex2-loader-concept.html</v>
      </c>
      <c r="C1200" t="str">
        <f>IF(ISNUMBER(FIND(", vol",Articles_collection_modified!A1200)), MID(Articles_collection_modified!A1200, FIND(", vol", Articles_collection_modified!A1200) + 5, FIND(",", Articles_collection_modified!A1200, FIND(", vol", Articles_collection_modified!A1200) + 5) - FIND(", vol", Articles_collection_modified!A1200) - 5), MID(Articles_collection_modified!A1200, FIND(",vol", Articles_collection_modified!A1200) + 4, FIND(",", Articles_collection_modified!A1200, FIND(",vol", Articles_collection_modified!A1200) + 4) - FIND(",vol",Articles_collection_modified!A1200) - 4))</f>
        <v>4</v>
      </c>
      <c r="D1200" t="str">
        <f>IF(ISNUMBER(FIND(", 20", Articles_collection_modified!A1200)), MID(Articles_collection_modified!A1200, FIND(", 20", Articles_collection_modified!A1200) + 2, FIND(",", Articles_collection_modified!A1200, FIND(", 20", Articles_collection_modified!A1200) + 2) - FIND(", 20", Articles_collection_modified!A1200) - 2), MID(Articles_collection_modified!A1200, FIND(",20", Articles_collection_modified!A1200) + 1, FIND(",", Articles_collection_modified!A1200, FIND(",20", Articles_collection_modified!A1200) + 1) - FIND(",20", Articles_collection_modified!A1200) - 1))</f>
        <v>2024-w42</v>
      </c>
      <c r="E1200" t="str">
        <f t="shared" si="38"/>
        <v>2024</v>
      </c>
      <c r="F1200" t="str">
        <f t="shared" si="39"/>
        <v>42</v>
      </c>
      <c r="G1200" t="str" cm="1">
        <f t="array" ref="G1200">_xlfn.TEXTJOIN(", ", TRUE, IF(ISNUMBER(SEARCH(Index!$A$8:$A$22, Articles_collection_modified!A1200)), Index!$A$8:$A$22, ""))</f>
        <v>Mobile</v>
      </c>
      <c r="H1200" t="str" cm="1">
        <f t="array" ref="H1200">IFERROR(INDEX(Index!$A$8:$A$22, MATCH(TRUE, ISNUMBER(SEARCH(Index!$A$8:$A$22, Articles_collection_modified!A1200)), 0)), "")</f>
        <v>Mobile</v>
      </c>
      <c r="I1200" t="str" cm="1">
        <f t="array" ref="I1200">IFERROR(INDEX(Index!$A$3:$A$5, MATCH(TRUE, ISNUMBER(SEARCH(Index!$A$3:$A$5, Articles_collection_modified!A1200)), 0)), "")</f>
        <v>Technology</v>
      </c>
      <c r="J1200" t="str" cm="1">
        <f t="array" ref="J1200">IFERROR(INDEX(Index!$A$25:$A$69, MATCH(TRUE, ISNUMBER(SEARCH(Index!$A$25:$A$69, Articles_collection_modified!A1200)), 0)), "")</f>
        <v>Prototype</v>
      </c>
      <c r="K1200" t="str" cm="1">
        <f t="array" ref="K1200">IFERROR(INDEX(Index!$C$3:$C$5, MATCH(TRUE, ISNUMBER(SEARCH(Index!$C$3:$C$5, Articles_collection_modified!A1200)), 0)), "")</f>
        <v>H2</v>
      </c>
      <c r="L1200" t="str" cm="1">
        <f t="array" ref="L1200">_xlfn.TEXTJOIN(", ", TRUE, IF(ISNUMBER(SEARCH(Index!$C$8:$C$58, Articles_collection_modified!A1200)), Index!$C$8:$C$58, ""))</f>
        <v>ES-2, HA-1, HA-4, HA-8, IPr-4</v>
      </c>
      <c r="M1200" t="str" cm="1">
        <f t="array" ref="M1200">_xlfn.TEXTJOIN(", ", TRUE, IFERROR(VLOOKUP(_xlfn.TEXTSPLIT(L1200, ", "), Index!$C$8:$D$58, 2, FALSE), ""))</f>
        <v>Enhanced Emission Policy, Green &amp; Connected Construction site, Autonomous Material Handling, Sustainable Mining, Autonomus Intralofistic</v>
      </c>
      <c r="N1200" t="str" cm="1">
        <f t="array" ref="N1200">_xlfn.TEXTJOIN(", ", TRUE, _xlfn.UNIQUE(_xlfn.FILTERXML("&lt;t&gt;&lt;s&gt;" &amp; SUBSTITUTE(_xlfn.TEXTJOIN(", ", TRUE, _xlfn.UNIQUE(_xlfn._xlws.FILTER(IFERROR(VLOOKUP(LEFT(_xlfn.TEXTSPLIT(L1200, ", "), FIND("-", _xlfn.TEXTSPLIT(L1200, ", ")) - 1), Index!$F$8:$G$13, 2, FALSE), ""), IFERROR(VLOOKUP(LEFT(_xlfn.TEXTSPLIT(L1200, ", "), FIND("-", _xlfn.TEXTSPLIT(L1200, ", ")) - 1), Index!$F$8:$G$13, 2, FALSE), "") &lt;&gt; ""))), ", ", "&lt;/s&gt;&lt;s&gt;") &amp; "&lt;/s&gt;&lt;/t&gt;", "//s[normalize-space()]")))</f>
        <v>Ecological Sustainability, Hydraulic Applications Ecosystem, Intelligent Production</v>
      </c>
      <c r="O1200" t="str" cm="1">
        <f t="array" ref="O1200">IFERROR(INDEX(Index!$C$8:$C$58, MATCH(TRUE, ISNUMBER(SEARCH(Index!$C$8:$C$58, Articles_collection_modified!A1200)), 0)), "")</f>
        <v>ES-2</v>
      </c>
      <c r="P1200" t="str">
        <f>IFERROR(VLOOKUP(LEFT(O1200, FIND("-", O1200)-1), Index!$F$8:$G$13, 2, FALSE), "Not Found")</f>
        <v>Ecological Sustainability</v>
      </c>
      <c r="Q1200" t="str">
        <f>IFERROR(VLOOKUP(O1200, Index!$C$8:$D$58, 2, FALSE), "Not Found")</f>
        <v>Enhanced Emission Policy</v>
      </c>
    </row>
    <row r="1201" spans="1:17" x14ac:dyDescent="0.3">
      <c r="A1201" t="str">
        <f>LEFT(Articles_collection_modified!A1201, FIND(",", Articles_collection_modified!A1201) - 1)</f>
        <v>German Bionic adaptiert Tesla-Prinzip: E-Exoskelette erhalten mehr Power durch drahtloses Software-Update</v>
      </c>
      <c r="B1201" t="str">
        <f>MID(Articles_collection_modified!A1201, FIND(",", Articles_collection_modified!A1201) + 1, FIND(",", Articles_collection_modified!A1201, FIND(",", Articles_collection_modified!A1201) + 1) - FIND(",", Articles_collection_modified!A1201) - 1)</f>
        <v>https://www.technische-logistik.net/news/german-bionic-adaptiert-tesla-prinzip-e-exoskelette-erhalten-mehr-power-durch-drahtloses-software-update.html</v>
      </c>
      <c r="C1201" t="str">
        <f>IF(ISNUMBER(FIND(", vol",Articles_collection_modified!A1201)), MID(Articles_collection_modified!A1201, FIND(", vol", Articles_collection_modified!A1201) + 5, FIND(",", Articles_collection_modified!A1201, FIND(", vol", Articles_collection_modified!A1201) + 5) - FIND(", vol", Articles_collection_modified!A1201) - 5), MID(Articles_collection_modified!A1201, FIND(",vol", Articles_collection_modified!A1201) + 4, FIND(",", Articles_collection_modified!A1201, FIND(",vol", Articles_collection_modified!A1201) + 4) - FIND(",vol",Articles_collection_modified!A1201) - 4))</f>
        <v>3</v>
      </c>
      <c r="D1201" t="str">
        <f>IF(ISNUMBER(FIND(", 20", Articles_collection_modified!A1201)), MID(Articles_collection_modified!A1201, FIND(", 20", Articles_collection_modified!A1201) + 2, FIND(",", Articles_collection_modified!A1201, FIND(", 20", Articles_collection_modified!A1201) + 2) - FIND(", 20", Articles_collection_modified!A1201) - 2), MID(Articles_collection_modified!A1201, FIND(",20", Articles_collection_modified!A1201) + 1, FIND(",", Articles_collection_modified!A1201, FIND(",20", Articles_collection_modified!A1201) + 1) - FIND(",20", Articles_collection_modified!A1201) - 1))</f>
        <v>2024-w38</v>
      </c>
      <c r="E1201" t="str">
        <f t="shared" si="38"/>
        <v>2024</v>
      </c>
      <c r="F1201" t="str">
        <f t="shared" si="39"/>
        <v>38</v>
      </c>
      <c r="G1201" t="str" cm="1">
        <f t="array" ref="G1201">_xlfn.TEXTJOIN(", ", TRUE, IF(ISNUMBER(SEARCH(Index!$A$8:$A$22, Articles_collection_modified!A1201)), Index!$A$8:$A$22, ""))</f>
        <v>Industrial applications</v>
      </c>
      <c r="H1201" t="str" cm="1">
        <f t="array" ref="H1201">IFERROR(INDEX(Index!$A$8:$A$22, MATCH(TRUE, ISNUMBER(SEARCH(Index!$A$8:$A$22, Articles_collection_modified!A1201)), 0)), "")</f>
        <v>Industrial applications</v>
      </c>
      <c r="I1201" t="str" cm="1">
        <f t="array" ref="I1201">IFERROR(INDEX(Index!$A$3:$A$5, MATCH(TRUE, ISNUMBER(SEARCH(Index!$A$3:$A$5, Articles_collection_modified!A1201)), 0)), "")</f>
        <v>product release</v>
      </c>
      <c r="J1201" t="str" cm="1">
        <f t="array" ref="J1201">IFERROR(INDEX(Index!$A$25:$A$69, MATCH(TRUE, ISNUMBER(SEARCH(Index!$A$25:$A$69, Articles_collection_modified!A1201)), 0)), "")</f>
        <v>Service</v>
      </c>
      <c r="K1201" t="str" cm="1">
        <f t="array" ref="K1201">IFERROR(INDEX(Index!$C$3:$C$5, MATCH(TRUE, ISNUMBER(SEARCH(Index!$C$3:$C$5, Articles_collection_modified!A1201)), 0)), "")</f>
        <v>H1</v>
      </c>
      <c r="L1201" t="str" cm="1">
        <f t="array" ref="L1201">_xlfn.TEXTJOIN(", ", TRUE, IF(ISNUMBER(SEARCH(Index!$C$8:$C$58, Articles_collection_modified!A1201)), Index!$C$8:$C$58, ""))</f>
        <v>HA-4, IPr-3</v>
      </c>
      <c r="M1201" t="str" cm="1">
        <f t="array" ref="M1201">_xlfn.TEXTJOIN(", ", TRUE, IFERROR(VLOOKUP(_xlfn.TEXTSPLIT(L1201, ", "), Index!$C$8:$D$58, 2, FALSE), ""))</f>
        <v>Autonomous Material Handling, Intelligent Worker Assistant</v>
      </c>
      <c r="N1201" t="str" cm="1">
        <f t="array" ref="N1201">_xlfn.TEXTJOIN(", ", TRUE, _xlfn.UNIQUE(_xlfn.FILTERXML("&lt;t&gt;&lt;s&gt;" &amp; SUBSTITUTE(_xlfn.TEXTJOIN(", ", TRUE, _xlfn.UNIQUE(_xlfn._xlws.FILTER(IFERROR(VLOOKUP(LEFT(_xlfn.TEXTSPLIT(L1201, ", "), FIND("-", _xlfn.TEXTSPLIT(L1201, ", ")) - 1), Index!$F$8:$G$13, 2, FALSE), ""), IFERROR(VLOOKUP(LEFT(_xlfn.TEXTSPLIT(L1201, ", "), FIND("-", _xlfn.TEXTSPLIT(L1201, ", ")) - 1), Index!$F$8:$G$13, 2, FALSE), "") &lt;&gt; ""))), ", ", "&lt;/s&gt;&lt;s&gt;") &amp; "&lt;/s&gt;&lt;/t&gt;", "//s[normalize-space()]")))</f>
        <v>Hydraulic Applications Ecosystem, Intelligent Production</v>
      </c>
      <c r="O1201" t="str" cm="1">
        <f t="array" ref="O1201">IFERROR(INDEX(Index!$C$8:$C$58, MATCH(TRUE, ISNUMBER(SEARCH(Index!$C$8:$C$58, Articles_collection_modified!A1201)), 0)), "")</f>
        <v>HA-4</v>
      </c>
      <c r="P1201" t="str">
        <f>IFERROR(VLOOKUP(LEFT(O1201, FIND("-", O1201)-1), Index!$F$8:$G$13, 2, FALSE), "Not Found")</f>
        <v>Hydraulic Applications Ecosystem</v>
      </c>
      <c r="Q1201" t="str">
        <f>IFERROR(VLOOKUP(O1201, Index!$C$8:$D$58, 2, FALSE), "Not Found")</f>
        <v>Autonomous Material Handling</v>
      </c>
    </row>
    <row r="1202" spans="1:17" x14ac:dyDescent="0.3">
      <c r="A1202" t="str">
        <f>LEFT(Articles_collection_modified!A1202, FIND(",", Articles_collection_modified!A1202) - 1)</f>
        <v>Press for Precise Radial Crimping</v>
      </c>
      <c r="B1202" t="str">
        <f>MID(Articles_collection_modified!A1202, FIND(",", Articles_collection_modified!A1202) + 1, FIND(",", Articles_collection_modified!A1202, FIND(",", Articles_collection_modified!A1202) + 1) - FIND(",", Articles_collection_modified!A1202) - 1)</f>
        <v>https://www.assemblymag.com/articles/98790-press-for-precise-radial-crimping?utm_medium=emailsend&amp;utm_source=PM-ASM-Assembly&amp;utm_content=BNPCD241008007_01&amp;oly_enc_id=4423B5594889B8I</v>
      </c>
      <c r="C1202" t="str">
        <f>IF(ISNUMBER(FIND(", vol",Articles_collection_modified!A1202)), MID(Articles_collection_modified!A1202, FIND(", vol", Articles_collection_modified!A1202) + 5, FIND(",", Articles_collection_modified!A1202, FIND(", vol", Articles_collection_modified!A1202) + 5) - FIND(", vol", Articles_collection_modified!A1202) - 5), MID(Articles_collection_modified!A1202, FIND(",vol", Articles_collection_modified!A1202) + 4, FIND(",", Articles_collection_modified!A1202, FIND(",vol", Articles_collection_modified!A1202) + 4) - FIND(",vol",Articles_collection_modified!A1202) - 4))</f>
        <v>4</v>
      </c>
      <c r="D1202" t="str">
        <f>IF(ISNUMBER(FIND(", 20", Articles_collection_modified!A1202)), MID(Articles_collection_modified!A1202, FIND(", 20", Articles_collection_modified!A1202) + 2, FIND(",", Articles_collection_modified!A1202, FIND(", 20", Articles_collection_modified!A1202) + 2) - FIND(", 20", Articles_collection_modified!A1202) - 2), MID(Articles_collection_modified!A1202, FIND(",20", Articles_collection_modified!A1202) + 1, FIND(",", Articles_collection_modified!A1202, FIND(",20", Articles_collection_modified!A1202) + 1) - FIND(",20", Articles_collection_modified!A1202) - 1))</f>
        <v>2024-w40</v>
      </c>
      <c r="E1202" t="str">
        <f t="shared" si="38"/>
        <v>2024</v>
      </c>
      <c r="F1202" t="str">
        <f t="shared" si="39"/>
        <v>40</v>
      </c>
      <c r="G1202" t="str" cm="1">
        <f t="array" ref="G1202">_xlfn.TEXTJOIN(", ", TRUE, IF(ISNUMBER(SEARCH(Index!$A$8:$A$22, Articles_collection_modified!A1202)), Index!$A$8:$A$22, ""))</f>
        <v>Industrial applications</v>
      </c>
      <c r="H1202" t="str" cm="1">
        <f t="array" ref="H1202">IFERROR(INDEX(Index!$A$8:$A$22, MATCH(TRUE, ISNUMBER(SEARCH(Index!$A$8:$A$22, Articles_collection_modified!A1202)), 0)), "")</f>
        <v>Industrial applications</v>
      </c>
      <c r="I1202" t="str" cm="1">
        <f t="array" ref="I1202">IFERROR(INDEX(Index!$A$3:$A$5, MATCH(TRUE, ISNUMBER(SEARCH(Index!$A$3:$A$5, Articles_collection_modified!A1202)), 0)), "")</f>
        <v>product release</v>
      </c>
      <c r="J1202" t="str" cm="1">
        <f t="array" ref="J1202">IFERROR(INDEX(Index!$A$25:$A$69, MATCH(TRUE, ISNUMBER(SEARCH(Index!$A$25:$A$69, Articles_collection_modified!A1202)), 0)), "")</f>
        <v>System</v>
      </c>
      <c r="K1202" t="str" cm="1">
        <f t="array" ref="K1202">IFERROR(INDEX(Index!$C$3:$C$5, MATCH(TRUE, ISNUMBER(SEARCH(Index!$C$3:$C$5, Articles_collection_modified!A1202)), 0)), "")</f>
        <v>H1</v>
      </c>
      <c r="L1202" t="str" cm="1">
        <f t="array" ref="L1202">_xlfn.TEXTJOIN(", ", TRUE, IF(ISNUMBER(SEARCH(Index!$C$8:$C$58, Articles_collection_modified!A1202)), Index!$C$8:$C$58, ""))</f>
        <v>HA-5</v>
      </c>
      <c r="M1202" t="str" cm="1">
        <f t="array" ref="M1202">_xlfn.TEXTJOIN(", ", TRUE, IFERROR(VLOOKUP(_xlfn.TEXTSPLIT(L1202, ", "), Index!$C$8:$D$58, 2, FALSE), ""))</f>
        <v>Intelligent &amp; Efficient Factory</v>
      </c>
      <c r="N1202" t="str" cm="1">
        <f t="array" ref="N1202">_xlfn.TEXTJOIN(", ", TRUE, _xlfn.UNIQUE(_xlfn.FILTERXML("&lt;t&gt;&lt;s&gt;" &amp; SUBSTITUTE(_xlfn.TEXTJOIN(", ", TRUE, _xlfn.UNIQUE(_xlfn._xlws.FILTER(IFERROR(VLOOKUP(LEFT(_xlfn.TEXTSPLIT(L1202, ", "), FIND("-", _xlfn.TEXTSPLIT(L1202, ", ")) - 1), Index!$F$8:$G$13, 2, FALSE), ""), IFERROR(VLOOKUP(LEFT(_xlfn.TEXTSPLIT(L1202, ", "), FIND("-", _xlfn.TEXTSPLIT(L1202, ", ")) - 1), Index!$F$8:$G$13, 2, FALSE), "") &lt;&gt; ""))), ", ", "&lt;/s&gt;&lt;s&gt;") &amp; "&lt;/s&gt;&lt;/t&gt;", "//s[normalize-space()]")))</f>
        <v>Hydraulic Applications Ecosystem</v>
      </c>
      <c r="O1202" t="str" cm="1">
        <f t="array" ref="O1202">IFERROR(INDEX(Index!$C$8:$C$58, MATCH(TRUE, ISNUMBER(SEARCH(Index!$C$8:$C$58, Articles_collection_modified!A1202)), 0)), "")</f>
        <v>HA-5</v>
      </c>
      <c r="P1202" t="str">
        <f>IFERROR(VLOOKUP(LEFT(O1202, FIND("-", O1202)-1), Index!$F$8:$G$13, 2, FALSE), "Not Found")</f>
        <v>Hydraulic Applications Ecosystem</v>
      </c>
      <c r="Q1202" t="str">
        <f>IFERROR(VLOOKUP(O1202, Index!$C$8:$D$58, 2, FALSE), "Not Found")</f>
        <v>Intelligent &amp; Efficient Factory</v>
      </c>
    </row>
    <row r="1203" spans="1:17" x14ac:dyDescent="0.3">
      <c r="A1203" t="str">
        <f>LEFT(Articles_collection_modified!A1203, FIND(",", Articles_collection_modified!A1203) - 1)</f>
        <v>Direct ocean capture may be the next frontier for carbon removal | TechCrunch</v>
      </c>
      <c r="B1203" t="str">
        <f>MID(Articles_collection_modified!A1203, FIND(",", Articles_collection_modified!A1203) + 1, FIND(",", Articles_collection_modified!A1203, FIND(",", Articles_collection_modified!A1203) + 1) - FIND(",", Articles_collection_modified!A1203) - 1)</f>
        <v>https://techcrunch.com/2024/10/01/direct-ocean-capture-may-be-the-next-frontier-for-carbon-removal/</v>
      </c>
      <c r="C1203" t="str">
        <f>IF(ISNUMBER(FIND(", vol",Articles_collection_modified!A1203)), MID(Articles_collection_modified!A1203, FIND(", vol", Articles_collection_modified!A1203) + 5, FIND(",", Articles_collection_modified!A1203, FIND(", vol", Articles_collection_modified!A1203) + 5) - FIND(", vol", Articles_collection_modified!A1203) - 5), MID(Articles_collection_modified!A1203, FIND(",vol", Articles_collection_modified!A1203) + 4, FIND(",", Articles_collection_modified!A1203, FIND(",vol", Articles_collection_modified!A1203) + 4) - FIND(",vol",Articles_collection_modified!A1203) - 4))</f>
        <v>4</v>
      </c>
      <c r="D1203" t="str">
        <f>IF(ISNUMBER(FIND(", 20", Articles_collection_modified!A1203)), MID(Articles_collection_modified!A1203, FIND(", 20", Articles_collection_modified!A1203) + 2, FIND(",", Articles_collection_modified!A1203, FIND(", 20", Articles_collection_modified!A1203) + 2) - FIND(", 20", Articles_collection_modified!A1203) - 2), MID(Articles_collection_modified!A1203, FIND(",20", Articles_collection_modified!A1203) + 1, FIND(",", Articles_collection_modified!A1203, FIND(",20", Articles_collection_modified!A1203) + 1) - FIND(",20", Articles_collection_modified!A1203) - 1))</f>
        <v>2024-w40</v>
      </c>
      <c r="E1203" t="str">
        <f t="shared" si="38"/>
        <v>2024</v>
      </c>
      <c r="F1203" t="str">
        <f t="shared" si="39"/>
        <v>40</v>
      </c>
      <c r="G1203" t="str" cm="1">
        <f t="array" ref="G1203">_xlfn.TEXTJOIN(", ", TRUE, IF(ISNUMBER(SEARCH(Index!$A$8:$A$22, Articles_collection_modified!A1203)), Index!$A$8:$A$22, ""))</f>
        <v>Sustainability</v>
      </c>
      <c r="H1203" t="str" cm="1">
        <f t="array" ref="H1203">IFERROR(INDEX(Index!$A$8:$A$22, MATCH(TRUE, ISNUMBER(SEARCH(Index!$A$8:$A$22, Articles_collection_modified!A1203)), 0)), "")</f>
        <v>Sustainability</v>
      </c>
      <c r="I1203" t="str" cm="1">
        <f t="array" ref="I1203">IFERROR(INDEX(Index!$A$3:$A$5, MATCH(TRUE, ISNUMBER(SEARCH(Index!$A$3:$A$5, Articles_collection_modified!A1203)), 0)), "")</f>
        <v>SEEP</v>
      </c>
      <c r="J1203" t="str" cm="1">
        <f t="array" ref="J1203">IFERROR(INDEX(Index!$A$25:$A$69, MATCH(TRUE, ISNUMBER(SEARCH(Index!$A$25:$A$69, Articles_collection_modified!A1203)), 0)), "")</f>
        <v>investment</v>
      </c>
      <c r="K1203" t="str" cm="1">
        <f t="array" ref="K1203">IFERROR(INDEX(Index!$C$3:$C$5, MATCH(TRUE, ISNUMBER(SEARCH(Index!$C$3:$C$5, Articles_collection_modified!A1203)), 0)), "")</f>
        <v>H1</v>
      </c>
      <c r="L1203" t="str" cm="1">
        <f t="array" ref="L1203">_xlfn.TEXTJOIN(", ", TRUE, IF(ISNUMBER(SEARCH(Index!$C$8:$C$58, Articles_collection_modified!A1203)), Index!$C$8:$C$58, ""))</f>
        <v>ES-7, NB-6</v>
      </c>
      <c r="M1203" t="str" cm="1">
        <f t="array" ref="M1203">_xlfn.TEXTJOIN(", ", TRUE, IFERROR(VLOOKUP(_xlfn.TEXTSPLIT(L1203, ", "), Index!$C$8:$D$58, 2, FALSE), ""))</f>
        <v>Geo-Engineering &amp; Clean Air, Green Energy System</v>
      </c>
      <c r="N1203" t="str" cm="1">
        <f t="array" ref="N1203">_xlfn.TEXTJOIN(", ", TRUE, _xlfn.UNIQUE(_xlfn.FILTERXML("&lt;t&gt;&lt;s&gt;" &amp; SUBSTITUTE(_xlfn.TEXTJOIN(", ", TRUE, _xlfn.UNIQUE(_xlfn._xlws.FILTER(IFERROR(VLOOKUP(LEFT(_xlfn.TEXTSPLIT(L1203, ", "), FIND("-", _xlfn.TEXTSPLIT(L1203, ", ")) - 1), Index!$F$8:$G$13, 2, FALSE), ""), IFERROR(VLOOKUP(LEFT(_xlfn.TEXTSPLIT(L1203, ", "), FIND("-", _xlfn.TEXTSPLIT(L1203, ", ")) - 1), Index!$F$8:$G$13, 2, FALSE), "") &lt;&gt; ""))), ", ", "&lt;/s&gt;&lt;s&gt;") &amp; "&lt;/s&gt;&lt;/t&gt;", "//s[normalize-space()]")))</f>
        <v>Ecological Sustainability, New Business</v>
      </c>
      <c r="O1203" t="str" cm="1">
        <f t="array" ref="O1203">IFERROR(INDEX(Index!$C$8:$C$58, MATCH(TRUE, ISNUMBER(SEARCH(Index!$C$8:$C$58, Articles_collection_modified!A1203)), 0)), "")</f>
        <v>ES-7</v>
      </c>
      <c r="P1203" t="str">
        <f>IFERROR(VLOOKUP(LEFT(O1203, FIND("-", O1203)-1), Index!$F$8:$G$13, 2, FALSE), "Not Found")</f>
        <v>Ecological Sustainability</v>
      </c>
      <c r="Q1203" t="str">
        <f>IFERROR(VLOOKUP(O1203, Index!$C$8:$D$58, 2, FALSE), "Not Found")</f>
        <v>Geo-Engineering &amp; Clean Air</v>
      </c>
    </row>
    <row r="1204" spans="1:17" x14ac:dyDescent="0.3">
      <c r="A1204" t="str">
        <f>LEFT(Articles_collection_modified!A1204, FIND(",", Articles_collection_modified!A1204) - 1)</f>
        <v>Reduce Emissions Through New Materials and Production Methods</v>
      </c>
      <c r="B1204" t="str">
        <f>MID(Articles_collection_modified!A1204, FIND(",", Articles_collection_modified!A1204) + 1, FIND(",", Articles_collection_modified!A1204, FIND(",", Articles_collection_modified!A1204) + 1) - FIND(",", Articles_collection_modified!A1204) - 1)</f>
        <v>https://www.powermotiontech.com/hydraulics/article/55142599/reduce-emissions-through-new-materials-and-production-methods</v>
      </c>
      <c r="C1204" t="str">
        <f>IF(ISNUMBER(FIND(", vol",Articles_collection_modified!A1204)), MID(Articles_collection_modified!A1204, FIND(", vol", Articles_collection_modified!A1204) + 5, FIND(",", Articles_collection_modified!A1204, FIND(", vol", Articles_collection_modified!A1204) + 5) - FIND(", vol", Articles_collection_modified!A1204) - 5), MID(Articles_collection_modified!A1204, FIND(",vol", Articles_collection_modified!A1204) + 4, FIND(",", Articles_collection_modified!A1204, FIND(",vol", Articles_collection_modified!A1204) + 4) - FIND(",vol",Articles_collection_modified!A1204) - 4))</f>
        <v>4</v>
      </c>
      <c r="D1204" t="str">
        <f>IF(ISNUMBER(FIND(", 20", Articles_collection_modified!A1204)), MID(Articles_collection_modified!A1204, FIND(", 20", Articles_collection_modified!A1204) + 2, FIND(",", Articles_collection_modified!A1204, FIND(", 20", Articles_collection_modified!A1204) + 2) - FIND(", 20", Articles_collection_modified!A1204) - 2), MID(Articles_collection_modified!A1204, FIND(",20", Articles_collection_modified!A1204) + 1, FIND(",", Articles_collection_modified!A1204, FIND(",20", Articles_collection_modified!A1204) + 1) - FIND(",20", Articles_collection_modified!A1204) - 1))</f>
        <v>2024-w42</v>
      </c>
      <c r="E1204" t="str">
        <f t="shared" si="38"/>
        <v>2024</v>
      </c>
      <c r="F1204" t="str">
        <f t="shared" si="39"/>
        <v>42</v>
      </c>
      <c r="G1204" t="str" cm="1">
        <f t="array" ref="G1204">_xlfn.TEXTJOIN(", ", TRUE, IF(ISNUMBER(SEARCH(Index!$A$8:$A$22, Articles_collection_modified!A1204)), Index!$A$8:$A$22, ""))</f>
        <v>Hydraulics, Sustainability</v>
      </c>
      <c r="H1204" t="str" cm="1">
        <f t="array" ref="H1204">IFERROR(INDEX(Index!$A$8:$A$22, MATCH(TRUE, ISNUMBER(SEARCH(Index!$A$8:$A$22, Articles_collection_modified!A1204)), 0)), "")</f>
        <v>Hydraulics</v>
      </c>
      <c r="I1204" t="str" cm="1">
        <f t="array" ref="I1204">IFERROR(INDEX(Index!$A$3:$A$5, MATCH(TRUE, ISNUMBER(SEARCH(Index!$A$3:$A$5, Articles_collection_modified!A1204)), 0)), "")</f>
        <v>Technology</v>
      </c>
      <c r="J1204" t="str" cm="1">
        <f t="array" ref="J1204">IFERROR(INDEX(Index!$A$25:$A$69, MATCH(TRUE, ISNUMBER(SEARCH(Index!$A$25:$A$69, Articles_collection_modified!A1204)), 0)), "")</f>
        <v>Materials</v>
      </c>
      <c r="K1204" t="str" cm="1">
        <f t="array" ref="K1204">IFERROR(INDEX(Index!$C$3:$C$5, MATCH(TRUE, ISNUMBER(SEARCH(Index!$C$3:$C$5, Articles_collection_modified!A1204)), 0)), "")</f>
        <v>H3</v>
      </c>
      <c r="L1204" t="str" cm="1">
        <f t="array" ref="L1204">_xlfn.TEXTJOIN(", ", TRUE, IF(ISNUMBER(SEARCH(Index!$C$8:$C$58, Articles_collection_modified!A1204)), Index!$C$8:$C$58, ""))</f>
        <v>ES-2, ES-5</v>
      </c>
      <c r="M1204" t="str" cm="1">
        <f t="array" ref="M1204">_xlfn.TEXTJOIN(", ", TRUE, IFERROR(VLOOKUP(_xlfn.TEXTSPLIT(L1204, ", "), Index!$C$8:$D$58, 2, FALSE), ""))</f>
        <v>Enhanced Emission Policy, Promoting Biodiversity</v>
      </c>
      <c r="N1204" t="str" cm="1">
        <f t="array" ref="N1204">_xlfn.TEXTJOIN(", ", TRUE, _xlfn.UNIQUE(_xlfn.FILTERXML("&lt;t&gt;&lt;s&gt;" &amp; SUBSTITUTE(_xlfn.TEXTJOIN(", ", TRUE, _xlfn.UNIQUE(_xlfn._xlws.FILTER(IFERROR(VLOOKUP(LEFT(_xlfn.TEXTSPLIT(L1204, ", "), FIND("-", _xlfn.TEXTSPLIT(L1204, ", ")) - 1), Index!$F$8:$G$13, 2, FALSE), ""), IFERROR(VLOOKUP(LEFT(_xlfn.TEXTSPLIT(L1204, ", "), FIND("-", _xlfn.TEXTSPLIT(L1204, ", ")) - 1), Index!$F$8:$G$13, 2, FALSE), "") &lt;&gt; ""))), ", ", "&lt;/s&gt;&lt;s&gt;") &amp; "&lt;/s&gt;&lt;/t&gt;", "//s[normalize-space()]")))</f>
        <v>Ecological Sustainability</v>
      </c>
      <c r="O1204" t="str" cm="1">
        <f t="array" ref="O1204">IFERROR(INDEX(Index!$C$8:$C$58, MATCH(TRUE, ISNUMBER(SEARCH(Index!$C$8:$C$58, Articles_collection_modified!A1204)), 0)), "")</f>
        <v>ES-2</v>
      </c>
      <c r="P1204" t="str">
        <f>IFERROR(VLOOKUP(LEFT(O1204, FIND("-", O1204)-1), Index!$F$8:$G$13, 2, FALSE), "Not Found")</f>
        <v>Ecological Sustainability</v>
      </c>
      <c r="Q1204" t="str">
        <f>IFERROR(VLOOKUP(O1204, Index!$C$8:$D$58, 2, FALSE), "Not Found")</f>
        <v>Enhanced Emission Policy</v>
      </c>
    </row>
    <row r="1205" spans="1:17" x14ac:dyDescent="0.3">
      <c r="A1205" t="str">
        <f>LEFT(Articles_collection_modified!A1205, FIND(",", Articles_collection_modified!A1205) - 1)</f>
        <v>Nokia &amp; Vale partner to implement a cognitive mine monitoring network service - International Mining</v>
      </c>
      <c r="B1205" t="str">
        <f>MID(Articles_collection_modified!A1205, FIND(",", Articles_collection_modified!A1205) + 1, FIND(",", Articles_collection_modified!A1205, FIND(",", Articles_collection_modified!A1205) + 1) - FIND(",", Articles_collection_modified!A1205) - 1)</f>
        <v>https://im-mining.com/2024/10/10/nokia-vale-partner-to-implement-a-cognitive-mine-monitoring-network-service/</v>
      </c>
      <c r="C1205" t="str">
        <f>IF(ISNUMBER(FIND(", vol",Articles_collection_modified!A1205)), MID(Articles_collection_modified!A1205, FIND(", vol", Articles_collection_modified!A1205) + 5, FIND(",", Articles_collection_modified!A1205, FIND(", vol", Articles_collection_modified!A1205) + 5) - FIND(", vol", Articles_collection_modified!A1205) - 5), MID(Articles_collection_modified!A1205, FIND(",vol", Articles_collection_modified!A1205) + 4, FIND(",", Articles_collection_modified!A1205, FIND(",vol", Articles_collection_modified!A1205) + 4) - FIND(",vol",Articles_collection_modified!A1205) - 4))</f>
        <v>4</v>
      </c>
      <c r="D1205" t="str">
        <f>IF(ISNUMBER(FIND(", 20", Articles_collection_modified!A1205)), MID(Articles_collection_modified!A1205, FIND(", 20", Articles_collection_modified!A1205) + 2, FIND(",", Articles_collection_modified!A1205, FIND(", 20", Articles_collection_modified!A1205) + 2) - FIND(", 20", Articles_collection_modified!A1205) - 2), MID(Articles_collection_modified!A1205, FIND(",20", Articles_collection_modified!A1205) + 1, FIND(",", Articles_collection_modified!A1205, FIND(",20", Articles_collection_modified!A1205) + 1) - FIND(",20", Articles_collection_modified!A1205) - 1))</f>
        <v>2024-w41</v>
      </c>
      <c r="E1205" t="str">
        <f t="shared" si="38"/>
        <v>2024</v>
      </c>
      <c r="F1205" t="str">
        <f t="shared" si="39"/>
        <v>41</v>
      </c>
      <c r="G1205" t="str" cm="1">
        <f t="array" ref="G1205">_xlfn.TEXTJOIN(", ", TRUE, IF(ISNUMBER(SEARCH(Index!$A$8:$A$22, Articles_collection_modified!A1205)), Index!$A$8:$A$22, ""))</f>
        <v>Mobile</v>
      </c>
      <c r="H1205" t="str" cm="1">
        <f t="array" ref="H1205">IFERROR(INDEX(Index!$A$8:$A$22, MATCH(TRUE, ISNUMBER(SEARCH(Index!$A$8:$A$22, Articles_collection_modified!A1205)), 0)), "")</f>
        <v>Mobile</v>
      </c>
      <c r="I1205" t="str" cm="1">
        <f t="array" ref="I1205">IFERROR(INDEX(Index!$A$3:$A$5, MATCH(TRUE, ISNUMBER(SEARCH(Index!$A$3:$A$5, Articles_collection_modified!A1205)), 0)), "")</f>
        <v>SEEP</v>
      </c>
      <c r="J1205" t="str" cm="1">
        <f t="array" ref="J1205">IFERROR(INDEX(Index!$A$25:$A$69, MATCH(TRUE, ISNUMBER(SEARCH(Index!$A$25:$A$69, Articles_collection_modified!A1205)), 0)), "")</f>
        <v>partnership</v>
      </c>
      <c r="K1205" t="str" cm="1">
        <f t="array" ref="K1205">IFERROR(INDEX(Index!$C$3:$C$5, MATCH(TRUE, ISNUMBER(SEARCH(Index!$C$3:$C$5, Articles_collection_modified!A1205)), 0)), "")</f>
        <v>H2</v>
      </c>
      <c r="L1205" t="str" cm="1">
        <f t="array" ref="L1205">_xlfn.TEXTJOIN(", ", TRUE, IF(ISNUMBER(SEARCH(Index!$C$8:$C$58, Articles_collection_modified!A1205)), Index!$C$8:$C$58, ""))</f>
        <v>HA-8, AO-2, SD-5</v>
      </c>
      <c r="M1205" t="str" cm="1">
        <f t="array" ref="M1205">_xlfn.TEXTJOIN(", ", TRUE, IFERROR(VLOOKUP(_xlfn.TEXTSPLIT(L1205, ", "), Index!$C$8:$D$58, 2, FALSE), ""))</f>
        <v>Sustainable Mining, Future Collaboration, New Data Management Strategies</v>
      </c>
      <c r="N1205" t="str" cm="1">
        <f t="array" ref="N1205">_xlfn.TEXTJOIN(", ", TRUE, _xlfn.UNIQUE(_xlfn.FILTERXML("&lt;t&gt;&lt;s&gt;" &amp; SUBSTITUTE(_xlfn.TEXTJOIN(", ", TRUE, _xlfn.UNIQUE(_xlfn._xlws.FILTER(IFERROR(VLOOKUP(LEFT(_xlfn.TEXTSPLIT(L1205, ", "), FIND("-", _xlfn.TEXTSPLIT(L1205, ", ")) - 1), Index!$F$8:$G$13, 2, FALSE), ""), IFERROR(VLOOKUP(LEFT(_xlfn.TEXTSPLIT(L1205, ", "), FIND("-", _xlfn.TEXTSPLIT(L1205, ", ")) - 1), Index!$F$8:$G$13, 2, FALSE), "") &lt;&gt; ""))), ", ", "&lt;/s&gt;&lt;s&gt;") &amp; "&lt;/s&gt;&lt;/t&gt;", "//s[normalize-space()]")))</f>
        <v>Hydraulic Applications Ecosystem, Adaptive Organization, Smart Data Usage</v>
      </c>
      <c r="O1205" t="str" cm="1">
        <f t="array" ref="O1205">IFERROR(INDEX(Index!$C$8:$C$58, MATCH(TRUE, ISNUMBER(SEARCH(Index!$C$8:$C$58, Articles_collection_modified!A1205)), 0)), "")</f>
        <v>HA-8</v>
      </c>
      <c r="P1205" t="str">
        <f>IFERROR(VLOOKUP(LEFT(O1205, FIND("-", O1205)-1), Index!$F$8:$G$13, 2, FALSE), "Not Found")</f>
        <v>Hydraulic Applications Ecosystem</v>
      </c>
      <c r="Q1205" t="str">
        <f>IFERROR(VLOOKUP(O1205, Index!$C$8:$D$58, 2, FALSE), "Not Found")</f>
        <v>Sustainable Mining</v>
      </c>
    </row>
    <row r="1206" spans="1:17" x14ac:dyDescent="0.3">
      <c r="A1206" t="str">
        <f>LEFT(Articles_collection_modified!A1206, FIND(",", Articles_collection_modified!A1206) - 1)</f>
        <v>PFAS Regulations: The Impacts for Fluid Power and Electromechanical Systems</v>
      </c>
      <c r="B1206" t="str">
        <f>MID(Articles_collection_modified!A1206, FIND(",", Articles_collection_modified!A1206) + 1, FIND(",", Articles_collection_modified!A1206, FIND(",", Articles_collection_modified!A1206) + 1) - FIND(",", Articles_collection_modified!A1206) - 1)</f>
        <v>https://www.powermotiontech.com/hydraulics/article/55143360/pfas-regulations-the-impacts-for-fluid-power-and-electromechanical-systems</v>
      </c>
      <c r="C1206" t="str">
        <f>IF(ISNUMBER(FIND(", vol",Articles_collection_modified!A1206)), MID(Articles_collection_modified!A1206, FIND(", vol", Articles_collection_modified!A1206) + 5, FIND(",", Articles_collection_modified!A1206, FIND(", vol", Articles_collection_modified!A1206) + 5) - FIND(", vol", Articles_collection_modified!A1206) - 5), MID(Articles_collection_modified!A1206, FIND(",vol", Articles_collection_modified!A1206) + 4, FIND(",", Articles_collection_modified!A1206, FIND(",vol", Articles_collection_modified!A1206) + 4) - FIND(",vol",Articles_collection_modified!A1206) - 4))</f>
        <v>4</v>
      </c>
      <c r="D1206" t="str">
        <f>IF(ISNUMBER(FIND(", 20", Articles_collection_modified!A1206)), MID(Articles_collection_modified!A1206, FIND(", 20", Articles_collection_modified!A1206) + 2, FIND(",", Articles_collection_modified!A1206, FIND(", 20", Articles_collection_modified!A1206) + 2) - FIND(", 20", Articles_collection_modified!A1206) - 2), MID(Articles_collection_modified!A1206, FIND(",20", Articles_collection_modified!A1206) + 1, FIND(",", Articles_collection_modified!A1206, FIND(",20", Articles_collection_modified!A1206) + 1) - FIND(",20", Articles_collection_modified!A1206) - 1))</f>
        <v>2024-w42</v>
      </c>
      <c r="E1206" t="str">
        <f t="shared" si="38"/>
        <v>2024</v>
      </c>
      <c r="F1206" t="str">
        <f t="shared" si="39"/>
        <v>42</v>
      </c>
      <c r="G1206" t="str" cm="1">
        <f t="array" ref="G1206">_xlfn.TEXTJOIN(", ", TRUE, IF(ISNUMBER(SEARCH(Index!$A$8:$A$22, Articles_collection_modified!A1206)), Index!$A$8:$A$22, ""))</f>
        <v>Hydraulics, Sustainability</v>
      </c>
      <c r="H1206" t="str" cm="1">
        <f t="array" ref="H1206">IFERROR(INDEX(Index!$A$8:$A$22, MATCH(TRUE, ISNUMBER(SEARCH(Index!$A$8:$A$22, Articles_collection_modified!A1206)), 0)), "")</f>
        <v>Hydraulics</v>
      </c>
      <c r="I1206" t="str" cm="1">
        <f t="array" ref="I1206">IFERROR(INDEX(Index!$A$3:$A$5, MATCH(TRUE, ISNUMBER(SEARCH(Index!$A$3:$A$5, Articles_collection_modified!A1206)), 0)), "")</f>
        <v>SEEP</v>
      </c>
      <c r="J1206" t="str" cm="1">
        <f t="array" ref="J1206">IFERROR(INDEX(Index!$A$25:$A$69, MATCH(TRUE, ISNUMBER(SEARCH(Index!$A$25:$A$69, Articles_collection_modified!A1206)), 0)), "")</f>
        <v>regulation</v>
      </c>
      <c r="K1206" t="str" cm="1">
        <f t="array" ref="K1206">IFERROR(INDEX(Index!$C$3:$C$5, MATCH(TRUE, ISNUMBER(SEARCH(Index!$C$3:$C$5, Articles_collection_modified!A1206)), 0)), "")</f>
        <v>H1</v>
      </c>
      <c r="L1206" t="str" cm="1">
        <f t="array" ref="L1206">_xlfn.TEXTJOIN(", ", TRUE, IF(ISNUMBER(SEARCH(Index!$C$8:$C$58, Articles_collection_modified!A1206)), Index!$C$8:$C$58, ""))</f>
        <v/>
      </c>
      <c r="M1206" t="str" cm="1">
        <f t="array" ref="M1206">_xlfn.TEXTJOIN(", ", TRUE, IFERROR(VLOOKUP(_xlfn.TEXTSPLIT(L1206, ", "), Index!$C$8:$D$58, 2, FALSE), ""))</f>
        <v/>
      </c>
      <c r="N1206" t="e" cm="1" vm="1">
        <f t="array" ref="N1206">_xlfn.TEXTJOIN(", ", TRUE, _xlfn.UNIQUE(_xlfn.FILTERXML("&lt;t&gt;&lt;s&gt;" &amp; SUBSTITUTE(_xlfn.TEXTJOIN(", ", TRUE, _xlfn.UNIQUE(_xlfn._xlws.FILTER(IFERROR(VLOOKUP(LEFT(_xlfn.TEXTSPLIT(L1206, ", "), FIND("-", _xlfn.TEXTSPLIT(L1206, ", ")) - 1), Index!$F$8:$G$13, 2, FALSE), ""), IFERROR(VLOOKUP(LEFT(_xlfn.TEXTSPLIT(L1206, ", "), FIND("-", _xlfn.TEXTSPLIT(L1206, ", ")) - 1), Index!$F$8:$G$13, 2, FALSE), "") &lt;&gt; ""))), ", ", "&lt;/s&gt;&lt;s&gt;") &amp; "&lt;/s&gt;&lt;/t&gt;", "//s[normalize-space()]")))</f>
        <v>#VALUE!</v>
      </c>
      <c r="O1206" t="str" cm="1">
        <f t="array" ref="O1206">IFERROR(INDEX(Index!$C$8:$C$58, MATCH(TRUE, ISNUMBER(SEARCH(Index!$C$8:$C$58, Articles_collection_modified!A1206)), 0)), "")</f>
        <v/>
      </c>
      <c r="P1206" t="str">
        <f>IFERROR(VLOOKUP(LEFT(O1206, FIND("-", O1206)-1), Index!$F$8:$G$13, 2, FALSE), "Not Found")</f>
        <v>Not Found</v>
      </c>
      <c r="Q1206" t="str">
        <f>IFERROR(VLOOKUP(O1206, Index!$C$8:$D$58, 2, FALSE), "Not Found")</f>
        <v>Not Found</v>
      </c>
    </row>
    <row r="1207" spans="1:17" x14ac:dyDescent="0.3">
      <c r="A1207" t="str">
        <f>LEFT(Articles_collection_modified!A1207, FIND(",", Articles_collection_modified!A1207) - 1)</f>
        <v>Rosenbauer opens order books for Panther 6x6 electric - electrive.com</v>
      </c>
      <c r="B1207" t="str">
        <f>MID(Articles_collection_modified!A1207, FIND(",", Articles_collection_modified!A1207) + 1, FIND(",", Articles_collection_modified!A1207, FIND(",", Articles_collection_modified!A1207) + 1) - FIND(",", Articles_collection_modified!A1207) - 1)</f>
        <v>https://www.electrive.com/2024/10/11/rosenbauer-opens-order-books-for-panther-6x6/</v>
      </c>
      <c r="C1207" t="str">
        <f>IF(ISNUMBER(FIND(", vol",Articles_collection_modified!A1207)), MID(Articles_collection_modified!A1207, FIND(", vol", Articles_collection_modified!A1207) + 5, FIND(",", Articles_collection_modified!A1207, FIND(", vol", Articles_collection_modified!A1207) + 5) - FIND(", vol", Articles_collection_modified!A1207) - 5), MID(Articles_collection_modified!A1207, FIND(",vol", Articles_collection_modified!A1207) + 4, FIND(",", Articles_collection_modified!A1207, FIND(",vol", Articles_collection_modified!A1207) + 4) - FIND(",vol",Articles_collection_modified!A1207) - 4))</f>
        <v>4</v>
      </c>
      <c r="D1207" t="str">
        <f>IF(ISNUMBER(FIND(", 20", Articles_collection_modified!A1207)), MID(Articles_collection_modified!A1207, FIND(", 20", Articles_collection_modified!A1207) + 2, FIND(",", Articles_collection_modified!A1207, FIND(", 20", Articles_collection_modified!A1207) + 2) - FIND(", 20", Articles_collection_modified!A1207) - 2), MID(Articles_collection_modified!A1207, FIND(",20", Articles_collection_modified!A1207) + 1, FIND(",", Articles_collection_modified!A1207, FIND(",20", Articles_collection_modified!A1207) + 1) - FIND(",20", Articles_collection_modified!A1207) - 1))</f>
        <v>2024-w41</v>
      </c>
      <c r="E1207" t="str">
        <f t="shared" si="38"/>
        <v>2024</v>
      </c>
      <c r="F1207" t="str">
        <f t="shared" si="39"/>
        <v>41</v>
      </c>
      <c r="G1207" t="str" cm="1">
        <f t="array" ref="G1207">_xlfn.TEXTJOIN(", ", TRUE, IF(ISNUMBER(SEARCH(Index!$A$8:$A$22, Articles_collection_modified!A1207)), Index!$A$8:$A$22, ""))</f>
        <v>Mobile</v>
      </c>
      <c r="H1207" t="str" cm="1">
        <f t="array" ref="H1207">IFERROR(INDEX(Index!$A$8:$A$22, MATCH(TRUE, ISNUMBER(SEARCH(Index!$A$8:$A$22, Articles_collection_modified!A1207)), 0)), "")</f>
        <v>Mobile</v>
      </c>
      <c r="I1207" t="str" cm="1">
        <f t="array" ref="I1207">IFERROR(INDEX(Index!$A$3:$A$5, MATCH(TRUE, ISNUMBER(SEARCH(Index!$A$3:$A$5, Articles_collection_modified!A1207)), 0)), "")</f>
        <v>product release</v>
      </c>
      <c r="J1207" t="str" cm="1">
        <f t="array" ref="J1207">IFERROR(INDEX(Index!$A$25:$A$69, MATCH(TRUE, ISNUMBER(SEARCH(Index!$A$25:$A$69, Articles_collection_modified!A1207)), 0)), "")</f>
        <v>System</v>
      </c>
      <c r="K1207" t="str" cm="1">
        <f t="array" ref="K1207">IFERROR(INDEX(Index!$C$3:$C$5, MATCH(TRUE, ISNUMBER(SEARCH(Index!$C$3:$C$5, Articles_collection_modified!A1207)), 0)), "")</f>
        <v>H1</v>
      </c>
      <c r="L1207" t="str" cm="1">
        <f t="array" ref="L1207">_xlfn.TEXTJOIN(", ", TRUE, IF(ISNUMBER(SEARCH(Index!$C$8:$C$58, Articles_collection_modified!A1207)), Index!$C$8:$C$58, ""))</f>
        <v>HA-6</v>
      </c>
      <c r="M1207" t="str" cm="1">
        <f t="array" ref="M1207">_xlfn.TEXTJOIN(", ", TRUE, IFERROR(VLOOKUP(_xlfn.TEXTSPLIT(L1207, ", "), Index!$C$8:$D$58, 2, FALSE), ""))</f>
        <v>Future Municipal Services</v>
      </c>
      <c r="N1207" t="str" cm="1">
        <f t="array" ref="N1207">_xlfn.TEXTJOIN(", ", TRUE, _xlfn.UNIQUE(_xlfn.FILTERXML("&lt;t&gt;&lt;s&gt;" &amp; SUBSTITUTE(_xlfn.TEXTJOIN(", ", TRUE, _xlfn.UNIQUE(_xlfn._xlws.FILTER(IFERROR(VLOOKUP(LEFT(_xlfn.TEXTSPLIT(L1207, ", "), FIND("-", _xlfn.TEXTSPLIT(L1207, ", ")) - 1), Index!$F$8:$G$13, 2, FALSE), ""), IFERROR(VLOOKUP(LEFT(_xlfn.TEXTSPLIT(L1207, ", "), FIND("-", _xlfn.TEXTSPLIT(L1207, ", ")) - 1), Index!$F$8:$G$13, 2, FALSE), "") &lt;&gt; ""))), ", ", "&lt;/s&gt;&lt;s&gt;") &amp; "&lt;/s&gt;&lt;/t&gt;", "//s[normalize-space()]")))</f>
        <v>Hydraulic Applications Ecosystem</v>
      </c>
      <c r="O1207" t="str" cm="1">
        <f t="array" ref="O1207">IFERROR(INDEX(Index!$C$8:$C$58, MATCH(TRUE, ISNUMBER(SEARCH(Index!$C$8:$C$58, Articles_collection_modified!A1207)), 0)), "")</f>
        <v>HA-6</v>
      </c>
      <c r="P1207" t="str">
        <f>IFERROR(VLOOKUP(LEFT(O1207, FIND("-", O1207)-1), Index!$F$8:$G$13, 2, FALSE), "Not Found")</f>
        <v>Hydraulic Applications Ecosystem</v>
      </c>
      <c r="Q1207" t="str">
        <f>IFERROR(VLOOKUP(O1207, Index!$C$8:$D$58, 2, FALSE), "Not Found")</f>
        <v>Future Municipal Services</v>
      </c>
    </row>
    <row r="1208" spans="1:17" x14ac:dyDescent="0.3">
      <c r="A1208" t="str">
        <f>LEFT(Articles_collection_modified!A1208, FIND(",", Articles_collection_modified!A1208) - 1)</f>
        <v>A primer on hydraulic pilot valves</v>
      </c>
      <c r="B1208" t="str">
        <f>MID(Articles_collection_modified!A1208, FIND(",", Articles_collection_modified!A1208) + 1, FIND(",", Articles_collection_modified!A1208, FIND(",", Articles_collection_modified!A1208) + 1) - FIND(",", Articles_collection_modified!A1208) - 1)</f>
        <v>https://www.mobilehydraulictips.com/a-primer-on-hydraulic-pilot-valves/</v>
      </c>
      <c r="C1208" t="str">
        <f>IF(ISNUMBER(FIND(", vol",Articles_collection_modified!A1208)), MID(Articles_collection_modified!A1208, FIND(", vol", Articles_collection_modified!A1208) + 5, FIND(",", Articles_collection_modified!A1208, FIND(", vol", Articles_collection_modified!A1208) + 5) - FIND(", vol", Articles_collection_modified!A1208) - 5), MID(Articles_collection_modified!A1208, FIND(",vol", Articles_collection_modified!A1208) + 4, FIND(",", Articles_collection_modified!A1208, FIND(",vol", Articles_collection_modified!A1208) + 4) - FIND(",vol",Articles_collection_modified!A1208) - 4))</f>
        <v>4</v>
      </c>
      <c r="D1208" t="str">
        <f>IF(ISNUMBER(FIND(", 20", Articles_collection_modified!A1208)), MID(Articles_collection_modified!A1208, FIND(", 20", Articles_collection_modified!A1208) + 2, FIND(",", Articles_collection_modified!A1208, FIND(", 20", Articles_collection_modified!A1208) + 2) - FIND(", 20", Articles_collection_modified!A1208) - 2), MID(Articles_collection_modified!A1208, FIND(",20", Articles_collection_modified!A1208) + 1, FIND(",", Articles_collection_modified!A1208, FIND(",20", Articles_collection_modified!A1208) + 1) - FIND(",20", Articles_collection_modified!A1208) - 1))</f>
        <v>2024-w41</v>
      </c>
      <c r="E1208" t="str">
        <f t="shared" si="38"/>
        <v>2024</v>
      </c>
      <c r="F1208" t="str">
        <f t="shared" si="39"/>
        <v>41</v>
      </c>
      <c r="G1208" t="str" cm="1">
        <f t="array" ref="G1208">_xlfn.TEXTJOIN(", ", TRUE, IF(ISNUMBER(SEARCH(Index!$A$8:$A$22, Articles_collection_modified!A1208)), Index!$A$8:$A$22, ""))</f>
        <v>Hydraulics, Mobile</v>
      </c>
      <c r="H1208" t="str" cm="1">
        <f t="array" ref="H1208">IFERROR(INDEX(Index!$A$8:$A$22, MATCH(TRUE, ISNUMBER(SEARCH(Index!$A$8:$A$22, Articles_collection_modified!A1208)), 0)), "")</f>
        <v>Hydraulics</v>
      </c>
      <c r="I1208" t="str" cm="1">
        <f t="array" ref="I1208">IFERROR(INDEX(Index!$A$3:$A$5, MATCH(TRUE, ISNUMBER(SEARCH(Index!$A$3:$A$5, Articles_collection_modified!A1208)), 0)), "")</f>
        <v>Technology</v>
      </c>
      <c r="J1208" t="str" cm="1">
        <f t="array" ref="J1208">IFERROR(INDEX(Index!$A$25:$A$69, MATCH(TRUE, ISNUMBER(SEARCH(Index!$A$25:$A$69, Articles_collection_modified!A1208)), 0)), "")</f>
        <v>Valve</v>
      </c>
      <c r="K1208" t="str" cm="1">
        <f t="array" ref="K1208">IFERROR(INDEX(Index!$C$3:$C$5, MATCH(TRUE, ISNUMBER(SEARCH(Index!$C$3:$C$5, Articles_collection_modified!A1208)), 0)), "")</f>
        <v>H1</v>
      </c>
      <c r="L1208" t="str" cm="1">
        <f t="array" ref="L1208">_xlfn.TEXTJOIN(", ", TRUE, IF(ISNUMBER(SEARCH(Index!$C$8:$C$58, Articles_collection_modified!A1208)), Index!$C$8:$C$58, ""))</f>
        <v/>
      </c>
      <c r="M1208" t="str" cm="1">
        <f t="array" ref="M1208">_xlfn.TEXTJOIN(", ", TRUE, IFERROR(VLOOKUP(_xlfn.TEXTSPLIT(L1208, ", "), Index!$C$8:$D$58, 2, FALSE), ""))</f>
        <v/>
      </c>
      <c r="N1208" t="e" cm="1" vm="1">
        <f t="array" ref="N1208">_xlfn.TEXTJOIN(", ", TRUE, _xlfn.UNIQUE(_xlfn.FILTERXML("&lt;t&gt;&lt;s&gt;" &amp; SUBSTITUTE(_xlfn.TEXTJOIN(", ", TRUE, _xlfn.UNIQUE(_xlfn._xlws.FILTER(IFERROR(VLOOKUP(LEFT(_xlfn.TEXTSPLIT(L1208, ", "), FIND("-", _xlfn.TEXTSPLIT(L1208, ", ")) - 1), Index!$F$8:$G$13, 2, FALSE), ""), IFERROR(VLOOKUP(LEFT(_xlfn.TEXTSPLIT(L1208, ", "), FIND("-", _xlfn.TEXTSPLIT(L1208, ", ")) - 1), Index!$F$8:$G$13, 2, FALSE), "") &lt;&gt; ""))), ", ", "&lt;/s&gt;&lt;s&gt;") &amp; "&lt;/s&gt;&lt;/t&gt;", "//s[normalize-space()]")))</f>
        <v>#VALUE!</v>
      </c>
      <c r="O1208" t="str" cm="1">
        <f t="array" ref="O1208">IFERROR(INDEX(Index!$C$8:$C$58, MATCH(TRUE, ISNUMBER(SEARCH(Index!$C$8:$C$58, Articles_collection_modified!A1208)), 0)), "")</f>
        <v/>
      </c>
      <c r="P1208" t="str">
        <f>IFERROR(VLOOKUP(LEFT(O1208, FIND("-", O1208)-1), Index!$F$8:$G$13, 2, FALSE), "Not Found")</f>
        <v>Not Found</v>
      </c>
      <c r="Q1208" t="str">
        <f>IFERROR(VLOOKUP(O1208, Index!$C$8:$D$58, 2, FALSE), "Not Found")</f>
        <v>Not Found</v>
      </c>
    </row>
    <row r="1209" spans="1:17" x14ac:dyDescent="0.3">
      <c r="A1209" t="str">
        <f>LEFT(Articles_collection_modified!A1209, FIND(",", Articles_collection_modified!A1209) - 1)</f>
        <v>Danfoss Optimistic About the Future of Hydraulics</v>
      </c>
      <c r="B1209" t="str">
        <f>MID(Articles_collection_modified!A1209, FIND(",", Articles_collection_modified!A1209) + 1, FIND(",", Articles_collection_modified!A1209, FIND(",", Articles_collection_modified!A1209) + 1) - FIND(",", Articles_collection_modified!A1209) - 1)</f>
        <v>https://www.powermotiontech.com/hydraulics/article/55234073/danfoss-optimistic-about-the-future-of-hydraulics</v>
      </c>
      <c r="C1209" t="str">
        <f>IF(ISNUMBER(FIND(", vol",Articles_collection_modified!A1209)), MID(Articles_collection_modified!A1209, FIND(", vol", Articles_collection_modified!A1209) + 5, FIND(",", Articles_collection_modified!A1209, FIND(", vol", Articles_collection_modified!A1209) + 5) - FIND(", vol", Articles_collection_modified!A1209) - 5), MID(Articles_collection_modified!A1209, FIND(",vol", Articles_collection_modified!A1209) + 4, FIND(",", Articles_collection_modified!A1209, FIND(",vol", Articles_collection_modified!A1209) + 4) - FIND(",vol",Articles_collection_modified!A1209) - 4))</f>
        <v>4</v>
      </c>
      <c r="D1209" t="str">
        <f>IF(ISNUMBER(FIND(", 20", Articles_collection_modified!A1209)), MID(Articles_collection_modified!A1209, FIND(", 20", Articles_collection_modified!A1209) + 2, FIND(",", Articles_collection_modified!A1209, FIND(", 20", Articles_collection_modified!A1209) + 2) - FIND(", 20", Articles_collection_modified!A1209) - 2), MID(Articles_collection_modified!A1209, FIND(",20", Articles_collection_modified!A1209) + 1, FIND(",", Articles_collection_modified!A1209, FIND(",20", Articles_collection_modified!A1209) + 1) - FIND(",20", Articles_collection_modified!A1209) - 1))</f>
        <v>2024-w41</v>
      </c>
      <c r="E1209" t="str">
        <f t="shared" si="38"/>
        <v>2024</v>
      </c>
      <c r="F1209" t="str">
        <f t="shared" si="39"/>
        <v>41</v>
      </c>
      <c r="G1209" t="str" cm="1">
        <f t="array" ref="G1209">_xlfn.TEXTJOIN(", ", TRUE, IF(ISNUMBER(SEARCH(Index!$A$8:$A$22, Articles_collection_modified!A1209)), Index!$A$8:$A$22, ""))</f>
        <v>Hydraulics</v>
      </c>
      <c r="H1209" t="str" cm="1">
        <f t="array" ref="H1209">IFERROR(INDEX(Index!$A$8:$A$22, MATCH(TRUE, ISNUMBER(SEARCH(Index!$A$8:$A$22, Articles_collection_modified!A1209)), 0)), "")</f>
        <v>Hydraulics</v>
      </c>
      <c r="I1209" t="str" cm="1">
        <f t="array" ref="I1209">IFERROR(INDEX(Index!$A$3:$A$5, MATCH(TRUE, ISNUMBER(SEARCH(Index!$A$3:$A$5, Articles_collection_modified!A1209)), 0)), "")</f>
        <v>SEEP</v>
      </c>
      <c r="J1209" t="str" cm="1">
        <f t="array" ref="J1209">IFERROR(INDEX(Index!$A$25:$A$69, MATCH(TRUE, ISNUMBER(SEARCH(Index!$A$25:$A$69, Articles_collection_modified!A1209)), 0)), "")</f>
        <v>market development</v>
      </c>
      <c r="K1209" t="str" cm="1">
        <f t="array" ref="K1209">IFERROR(INDEX(Index!$C$3:$C$5, MATCH(TRUE, ISNUMBER(SEARCH(Index!$C$3:$C$5, Articles_collection_modified!A1209)), 0)), "")</f>
        <v>H1</v>
      </c>
      <c r="L1209" t="str" cm="1">
        <f t="array" ref="L1209">_xlfn.TEXTJOIN(", ", TRUE, IF(ISNUMBER(SEARCH(Index!$C$8:$C$58, Articles_collection_modified!A1209)), Index!$C$8:$C$58, ""))</f>
        <v>ES-2, AO-2</v>
      </c>
      <c r="M1209" t="str" cm="1">
        <f t="array" ref="M1209">_xlfn.TEXTJOIN(", ", TRUE, IFERROR(VLOOKUP(_xlfn.TEXTSPLIT(L1209, ", "), Index!$C$8:$D$58, 2, FALSE), ""))</f>
        <v>Enhanced Emission Policy, Future Collaboration</v>
      </c>
      <c r="N1209" t="str" cm="1">
        <f t="array" ref="N1209">_xlfn.TEXTJOIN(", ", TRUE, _xlfn.UNIQUE(_xlfn.FILTERXML("&lt;t&gt;&lt;s&gt;" &amp; SUBSTITUTE(_xlfn.TEXTJOIN(", ", TRUE, _xlfn.UNIQUE(_xlfn._xlws.FILTER(IFERROR(VLOOKUP(LEFT(_xlfn.TEXTSPLIT(L1209, ", "), FIND("-", _xlfn.TEXTSPLIT(L1209, ", ")) - 1), Index!$F$8:$G$13, 2, FALSE), ""), IFERROR(VLOOKUP(LEFT(_xlfn.TEXTSPLIT(L1209, ", "), FIND("-", _xlfn.TEXTSPLIT(L1209, ", ")) - 1), Index!$F$8:$G$13, 2, FALSE), "") &lt;&gt; ""))), ", ", "&lt;/s&gt;&lt;s&gt;") &amp; "&lt;/s&gt;&lt;/t&gt;", "//s[normalize-space()]")))</f>
        <v>Ecological Sustainability, Adaptive Organization</v>
      </c>
      <c r="O1209" t="str" cm="1">
        <f t="array" ref="O1209">IFERROR(INDEX(Index!$C$8:$C$58, MATCH(TRUE, ISNUMBER(SEARCH(Index!$C$8:$C$58, Articles_collection_modified!A1209)), 0)), "")</f>
        <v>ES-2</v>
      </c>
      <c r="P1209" t="str">
        <f>IFERROR(VLOOKUP(LEFT(O1209, FIND("-", O1209)-1), Index!$F$8:$G$13, 2, FALSE), "Not Found")</f>
        <v>Ecological Sustainability</v>
      </c>
      <c r="Q1209" t="str">
        <f>IFERROR(VLOOKUP(O1209, Index!$C$8:$D$58, 2, FALSE), "Not Found")</f>
        <v>Enhanced Emission Policy</v>
      </c>
    </row>
    <row r="1210" spans="1:17" x14ac:dyDescent="0.3">
      <c r="A1210" t="str">
        <f>LEFT(Articles_collection_modified!A1210, FIND(",", Articles_collection_modified!A1210) - 1)</f>
        <v>Creation of Energy Efficient Components Benefits Sustainability</v>
      </c>
      <c r="B1210" t="str">
        <f>MID(Articles_collection_modified!A1210, FIND(",", Articles_collection_modified!A1210) + 1, FIND(",", Articles_collection_modified!A1210, FIND(",", Articles_collection_modified!A1210) + 1) - FIND(",", Articles_collection_modified!A1210) - 1)</f>
        <v>https://www.powermotiontech.com/technologies/video/55234976/creation-of-energy-efficient-components-benefits-sustainability</v>
      </c>
      <c r="C1210" t="str">
        <f>IF(ISNUMBER(FIND(", vol",Articles_collection_modified!A1210)), MID(Articles_collection_modified!A1210, FIND(", vol", Articles_collection_modified!A1210) + 5, FIND(",", Articles_collection_modified!A1210, FIND(", vol", Articles_collection_modified!A1210) + 5) - FIND(", vol", Articles_collection_modified!A1210) - 5), MID(Articles_collection_modified!A1210, FIND(",vol", Articles_collection_modified!A1210) + 4, FIND(",", Articles_collection_modified!A1210, FIND(",vol", Articles_collection_modified!A1210) + 4) - FIND(",vol",Articles_collection_modified!A1210) - 4))</f>
        <v>4</v>
      </c>
      <c r="D1210" t="str">
        <f>IF(ISNUMBER(FIND(", 20", Articles_collection_modified!A1210)), MID(Articles_collection_modified!A1210, FIND(", 20", Articles_collection_modified!A1210) + 2, FIND(",", Articles_collection_modified!A1210, FIND(", 20", Articles_collection_modified!A1210) + 2) - FIND(", 20", Articles_collection_modified!A1210) - 2), MID(Articles_collection_modified!A1210, FIND(",20", Articles_collection_modified!A1210) + 1, FIND(",", Articles_collection_modified!A1210, FIND(",20", Articles_collection_modified!A1210) + 1) - FIND(",20", Articles_collection_modified!A1210) - 1))</f>
        <v>2024-w41</v>
      </c>
      <c r="E1210" t="str">
        <f t="shared" si="38"/>
        <v>2024</v>
      </c>
      <c r="F1210" t="str">
        <f t="shared" si="39"/>
        <v>41</v>
      </c>
      <c r="G1210" t="str" cm="1">
        <f t="array" ref="G1210">_xlfn.TEXTJOIN(", ", TRUE, IF(ISNUMBER(SEARCH(Index!$A$8:$A$22, Articles_collection_modified!A1210)), Index!$A$8:$A$22, ""))</f>
        <v>Hydraulics, Sustainability</v>
      </c>
      <c r="H1210" t="str" cm="1">
        <f t="array" ref="H1210">IFERROR(INDEX(Index!$A$8:$A$22, MATCH(TRUE, ISNUMBER(SEARCH(Index!$A$8:$A$22, Articles_collection_modified!A1210)), 0)), "")</f>
        <v>Hydraulics</v>
      </c>
      <c r="I1210" t="str" cm="1">
        <f t="array" ref="I1210">IFERROR(INDEX(Index!$A$3:$A$5, MATCH(TRUE, ISNUMBER(SEARCH(Index!$A$3:$A$5, Articles_collection_modified!A1210)), 0)), "")</f>
        <v>Technology</v>
      </c>
      <c r="J1210" t="str" cm="1">
        <f t="array" ref="J1210">IFERROR(INDEX(Index!$A$25:$A$69, MATCH(TRUE, ISNUMBER(SEARCH(Index!$A$25:$A$69, Articles_collection_modified!A1210)), 0)), "")</f>
        <v>Efficiency</v>
      </c>
      <c r="K1210" t="str" cm="1">
        <f t="array" ref="K1210">IFERROR(INDEX(Index!$C$3:$C$5, MATCH(TRUE, ISNUMBER(SEARCH(Index!$C$3:$C$5, Articles_collection_modified!A1210)), 0)), "")</f>
        <v>H1</v>
      </c>
      <c r="L1210" t="str" cm="1">
        <f t="array" ref="L1210">_xlfn.TEXTJOIN(", ", TRUE, IF(ISNUMBER(SEARCH(Index!$C$8:$C$58, Articles_collection_modified!A1210)), Index!$C$8:$C$58, ""))</f>
        <v>ES-2</v>
      </c>
      <c r="M1210" t="str" cm="1">
        <f t="array" ref="M1210">_xlfn.TEXTJOIN(", ", TRUE, IFERROR(VLOOKUP(_xlfn.TEXTSPLIT(L1210, ", "), Index!$C$8:$D$58, 2, FALSE), ""))</f>
        <v>Enhanced Emission Policy</v>
      </c>
      <c r="N1210" t="str" cm="1">
        <f t="array" ref="N1210">_xlfn.TEXTJOIN(", ", TRUE, _xlfn.UNIQUE(_xlfn.FILTERXML("&lt;t&gt;&lt;s&gt;" &amp; SUBSTITUTE(_xlfn.TEXTJOIN(", ", TRUE, _xlfn.UNIQUE(_xlfn._xlws.FILTER(IFERROR(VLOOKUP(LEFT(_xlfn.TEXTSPLIT(L1210, ", "), FIND("-", _xlfn.TEXTSPLIT(L1210, ", ")) - 1), Index!$F$8:$G$13, 2, FALSE), ""), IFERROR(VLOOKUP(LEFT(_xlfn.TEXTSPLIT(L1210, ", "), FIND("-", _xlfn.TEXTSPLIT(L1210, ", ")) - 1), Index!$F$8:$G$13, 2, FALSE), "") &lt;&gt; ""))), ", ", "&lt;/s&gt;&lt;s&gt;") &amp; "&lt;/s&gt;&lt;/t&gt;", "//s[normalize-space()]")))</f>
        <v>Ecological Sustainability</v>
      </c>
      <c r="O1210" t="str" cm="1">
        <f t="array" ref="O1210">IFERROR(INDEX(Index!$C$8:$C$58, MATCH(TRUE, ISNUMBER(SEARCH(Index!$C$8:$C$58, Articles_collection_modified!A1210)), 0)), "")</f>
        <v>ES-2</v>
      </c>
      <c r="P1210" t="str">
        <f>IFERROR(VLOOKUP(LEFT(O1210, FIND("-", O1210)-1), Index!$F$8:$G$13, 2, FALSE), "Not Found")</f>
        <v>Ecological Sustainability</v>
      </c>
      <c r="Q1210" t="str">
        <f>IFERROR(VLOOKUP(O1210, Index!$C$8:$D$58, 2, FALSE), "Not Found")</f>
        <v>Enhanced Emission Policy</v>
      </c>
    </row>
    <row r="1211" spans="1:17" x14ac:dyDescent="0.3">
      <c r="A1211" t="str">
        <f>LEFT(Articles_collection_modified!A1211, FIND(",", Articles_collection_modified!A1211) - 1)</f>
        <v>Downward Trend Continues for Fluid Power Shipments in August 2024</v>
      </c>
      <c r="B1211" t="str">
        <f>MID(Articles_collection_modified!A1211, FIND(",", Articles_collection_modified!A1211) + 1, FIND(",", Articles_collection_modified!A1211, FIND(",", Articles_collection_modified!A1211) + 1) - FIND(",", Articles_collection_modified!A1211) - 1)</f>
        <v>https://www.powermotiontech.com/pneumatics/media-gallery/55234104/national-fluid-power-association-nfpa-downward-trend-continues-for-fluid-power-shipments-in-august-2024</v>
      </c>
      <c r="C1211" t="str">
        <f>IF(ISNUMBER(FIND(", vol",Articles_collection_modified!A1211)), MID(Articles_collection_modified!A1211, FIND(", vol", Articles_collection_modified!A1211) + 5, FIND(",", Articles_collection_modified!A1211, FIND(", vol", Articles_collection_modified!A1211) + 5) - FIND(", vol", Articles_collection_modified!A1211) - 5), MID(Articles_collection_modified!A1211, FIND(",vol", Articles_collection_modified!A1211) + 4, FIND(",", Articles_collection_modified!A1211, FIND(",vol", Articles_collection_modified!A1211) + 4) - FIND(",vol",Articles_collection_modified!A1211) - 4))</f>
        <v>4</v>
      </c>
      <c r="D1211" t="str">
        <f>IF(ISNUMBER(FIND(", 20", Articles_collection_modified!A1211)), MID(Articles_collection_modified!A1211, FIND(", 20", Articles_collection_modified!A1211) + 2, FIND(",", Articles_collection_modified!A1211, FIND(", 20", Articles_collection_modified!A1211) + 2) - FIND(", 20", Articles_collection_modified!A1211) - 2), MID(Articles_collection_modified!A1211, FIND(",20", Articles_collection_modified!A1211) + 1, FIND(",", Articles_collection_modified!A1211, FIND(",20", Articles_collection_modified!A1211) + 1) - FIND(",20", Articles_collection_modified!A1211) - 1))</f>
        <v>2024-w41</v>
      </c>
      <c r="E1211" t="str">
        <f t="shared" si="38"/>
        <v>2024</v>
      </c>
      <c r="F1211" t="str">
        <f t="shared" si="39"/>
        <v>41</v>
      </c>
      <c r="G1211" t="str" cm="1">
        <f t="array" ref="G1211">_xlfn.TEXTJOIN(", ", TRUE, IF(ISNUMBER(SEARCH(Index!$A$8:$A$22, Articles_collection_modified!A1211)), Index!$A$8:$A$22, ""))</f>
        <v>Hydraulics</v>
      </c>
      <c r="H1211" t="str" cm="1">
        <f t="array" ref="H1211">IFERROR(INDEX(Index!$A$8:$A$22, MATCH(TRUE, ISNUMBER(SEARCH(Index!$A$8:$A$22, Articles_collection_modified!A1211)), 0)), "")</f>
        <v>Hydraulics</v>
      </c>
      <c r="I1211" t="str" cm="1">
        <f t="array" ref="I1211">IFERROR(INDEX(Index!$A$3:$A$5, MATCH(TRUE, ISNUMBER(SEARCH(Index!$A$3:$A$5, Articles_collection_modified!A1211)), 0)), "")</f>
        <v>SEEP</v>
      </c>
      <c r="J1211" t="str" cm="1">
        <f t="array" ref="J1211">IFERROR(INDEX(Index!$A$25:$A$69, MATCH(TRUE, ISNUMBER(SEARCH(Index!$A$25:$A$69, Articles_collection_modified!A1211)), 0)), "")</f>
        <v>market development</v>
      </c>
      <c r="K1211" t="str" cm="1">
        <f t="array" ref="K1211">IFERROR(INDEX(Index!$C$3:$C$5, MATCH(TRUE, ISNUMBER(SEARCH(Index!$C$3:$C$5, Articles_collection_modified!A1211)), 0)), "")</f>
        <v>H1</v>
      </c>
      <c r="L1211" t="str" cm="1">
        <f t="array" ref="L1211">_xlfn.TEXTJOIN(", ", TRUE, IF(ISNUMBER(SEARCH(Index!$C$8:$C$58, Articles_collection_modified!A1211)), Index!$C$8:$C$58, ""))</f>
        <v/>
      </c>
      <c r="M1211" t="str" cm="1">
        <f t="array" ref="M1211">_xlfn.TEXTJOIN(", ", TRUE, IFERROR(VLOOKUP(_xlfn.TEXTSPLIT(L1211, ", "), Index!$C$8:$D$58, 2, FALSE), ""))</f>
        <v/>
      </c>
      <c r="N1211" t="e" cm="1" vm="1">
        <f t="array" ref="N1211">_xlfn.TEXTJOIN(", ", TRUE, _xlfn.UNIQUE(_xlfn.FILTERXML("&lt;t&gt;&lt;s&gt;" &amp; SUBSTITUTE(_xlfn.TEXTJOIN(", ", TRUE, _xlfn.UNIQUE(_xlfn._xlws.FILTER(IFERROR(VLOOKUP(LEFT(_xlfn.TEXTSPLIT(L1211, ", "), FIND("-", _xlfn.TEXTSPLIT(L1211, ", ")) - 1), Index!$F$8:$G$13, 2, FALSE), ""), IFERROR(VLOOKUP(LEFT(_xlfn.TEXTSPLIT(L1211, ", "), FIND("-", _xlfn.TEXTSPLIT(L1211, ", ")) - 1), Index!$F$8:$G$13, 2, FALSE), "") &lt;&gt; ""))), ", ", "&lt;/s&gt;&lt;s&gt;") &amp; "&lt;/s&gt;&lt;/t&gt;", "//s[normalize-space()]")))</f>
        <v>#VALUE!</v>
      </c>
      <c r="O1211" t="str" cm="1">
        <f t="array" ref="O1211">IFERROR(INDEX(Index!$C$8:$C$58, MATCH(TRUE, ISNUMBER(SEARCH(Index!$C$8:$C$58, Articles_collection_modified!A1211)), 0)), "")</f>
        <v/>
      </c>
      <c r="P1211" t="str">
        <f>IFERROR(VLOOKUP(LEFT(O1211, FIND("-", O1211)-1), Index!$F$8:$G$13, 2, FALSE), "Not Found")</f>
        <v>Not Found</v>
      </c>
      <c r="Q1211" t="str">
        <f>IFERROR(VLOOKUP(O1211, Index!$C$8:$D$58, 2, FALSE), "Not Found")</f>
        <v>Not Found</v>
      </c>
    </row>
    <row r="1212" spans="1:17" x14ac:dyDescent="0.3">
      <c r="A1212" t="str">
        <f>LEFT(Articles_collection_modified!A1212, FIND(",", Articles_collection_modified!A1212) - 1)</f>
        <v>What are Scope Emissions and How Can They be Addressed?</v>
      </c>
      <c r="B1212" t="str">
        <f>MID(Articles_collection_modified!A1212, FIND(",", Articles_collection_modified!A1212) + 1, FIND(",", Articles_collection_modified!A1212, FIND(",", Articles_collection_modified!A1212) + 1) - FIND(",", Articles_collection_modified!A1212) - 1)</f>
        <v>https://www.powermotiontech.com/technologies/article/55172955/what-are-scope-emissions-and-how-can-they-be-addressed</v>
      </c>
      <c r="C1212" t="str">
        <f>IF(ISNUMBER(FIND(", vol",Articles_collection_modified!A1212)), MID(Articles_collection_modified!A1212, FIND(", vol", Articles_collection_modified!A1212) + 5, FIND(",", Articles_collection_modified!A1212, FIND(", vol", Articles_collection_modified!A1212) + 5) - FIND(", vol", Articles_collection_modified!A1212) - 5), MID(Articles_collection_modified!A1212, FIND(",vol", Articles_collection_modified!A1212) + 4, FIND(",", Articles_collection_modified!A1212, FIND(",vol", Articles_collection_modified!A1212) + 4) - FIND(",vol",Articles_collection_modified!A1212) - 4))</f>
        <v>4</v>
      </c>
      <c r="D1212" t="str">
        <f>IF(ISNUMBER(FIND(", 20", Articles_collection_modified!A1212)), MID(Articles_collection_modified!A1212, FIND(", 20", Articles_collection_modified!A1212) + 2, FIND(",", Articles_collection_modified!A1212, FIND(", 20", Articles_collection_modified!A1212) + 2) - FIND(", 20", Articles_collection_modified!A1212) - 2), MID(Articles_collection_modified!A1212, FIND(",20", Articles_collection_modified!A1212) + 1, FIND(",", Articles_collection_modified!A1212, FIND(",20", Articles_collection_modified!A1212) + 1) - FIND(",20", Articles_collection_modified!A1212) - 1))</f>
        <v>2024-w42</v>
      </c>
      <c r="E1212" t="str">
        <f t="shared" si="38"/>
        <v>2024</v>
      </c>
      <c r="F1212" t="str">
        <f t="shared" si="39"/>
        <v>42</v>
      </c>
      <c r="G1212" t="str" cm="1">
        <f t="array" ref="G1212">_xlfn.TEXTJOIN(", ", TRUE, IF(ISNUMBER(SEARCH(Index!$A$8:$A$22, Articles_collection_modified!A1212)), Index!$A$8:$A$22, ""))</f>
        <v>Sustainability</v>
      </c>
      <c r="H1212" t="str" cm="1">
        <f t="array" ref="H1212">IFERROR(INDEX(Index!$A$8:$A$22, MATCH(TRUE, ISNUMBER(SEARCH(Index!$A$8:$A$22, Articles_collection_modified!A1212)), 0)), "")</f>
        <v>Sustainability</v>
      </c>
      <c r="I1212" t="str" cm="1">
        <f t="array" ref="I1212">IFERROR(INDEX(Index!$A$3:$A$5, MATCH(TRUE, ISNUMBER(SEARCH(Index!$A$3:$A$5, Articles_collection_modified!A1212)), 0)), "")</f>
        <v>SEEP</v>
      </c>
      <c r="J1212" t="str" cm="1">
        <f t="array" ref="J1212">IFERROR(INDEX(Index!$A$25:$A$69, MATCH(TRUE, ISNUMBER(SEARCH(Index!$A$25:$A$69, Articles_collection_modified!A1212)), 0)), "")</f>
        <v>regulation</v>
      </c>
      <c r="K1212" t="str" cm="1">
        <f t="array" ref="K1212">IFERROR(INDEX(Index!$C$3:$C$5, MATCH(TRUE, ISNUMBER(SEARCH(Index!$C$3:$C$5, Articles_collection_modified!A1212)), 0)), "")</f>
        <v>H3</v>
      </c>
      <c r="L1212" t="str" cm="1">
        <f t="array" ref="L1212">_xlfn.TEXTJOIN(", ", TRUE, IF(ISNUMBER(SEARCH(Index!$C$8:$C$58, Articles_collection_modified!A1212)), Index!$C$8:$C$58, ""))</f>
        <v>ES-2, ES-6</v>
      </c>
      <c r="M1212" t="str" cm="1">
        <f t="array" ref="M1212">_xlfn.TEXTJOIN(", ", TRUE, IFERROR(VLOOKUP(_xlfn.TEXTSPLIT(L1212, ", "), Index!$C$8:$D$58, 2, FALSE), ""))</f>
        <v>Enhanced Emission Policy, Zero Emission Company Value</v>
      </c>
      <c r="N1212" t="str" cm="1">
        <f t="array" ref="N1212">_xlfn.TEXTJOIN(", ", TRUE, _xlfn.UNIQUE(_xlfn.FILTERXML("&lt;t&gt;&lt;s&gt;" &amp; SUBSTITUTE(_xlfn.TEXTJOIN(", ", TRUE, _xlfn.UNIQUE(_xlfn._xlws.FILTER(IFERROR(VLOOKUP(LEFT(_xlfn.TEXTSPLIT(L1212, ", "), FIND("-", _xlfn.TEXTSPLIT(L1212, ", ")) - 1), Index!$F$8:$G$13, 2, FALSE), ""), IFERROR(VLOOKUP(LEFT(_xlfn.TEXTSPLIT(L1212, ", "), FIND("-", _xlfn.TEXTSPLIT(L1212, ", ")) - 1), Index!$F$8:$G$13, 2, FALSE), "") &lt;&gt; ""))), ", ", "&lt;/s&gt;&lt;s&gt;") &amp; "&lt;/s&gt;&lt;/t&gt;", "//s[normalize-space()]")))</f>
        <v>Ecological Sustainability</v>
      </c>
      <c r="O1212" t="str" cm="1">
        <f t="array" ref="O1212">IFERROR(INDEX(Index!$C$8:$C$58, MATCH(TRUE, ISNUMBER(SEARCH(Index!$C$8:$C$58, Articles_collection_modified!A1212)), 0)), "")</f>
        <v>ES-2</v>
      </c>
      <c r="P1212" t="str">
        <f>IFERROR(VLOOKUP(LEFT(O1212, FIND("-", O1212)-1), Index!$F$8:$G$13, 2, FALSE), "Not Found")</f>
        <v>Ecological Sustainability</v>
      </c>
      <c r="Q1212" t="str">
        <f>IFERROR(VLOOKUP(O1212, Index!$C$8:$D$58, 2, FALSE), "Not Found")</f>
        <v>Enhanced Emission Policy</v>
      </c>
    </row>
    <row r="1213" spans="1:17" x14ac:dyDescent="0.3">
      <c r="A1213" t="str">
        <f>LEFT(Articles_collection_modified!A1213, FIND(",", Articles_collection_modified!A1213) - 1)</f>
        <v>Robotic microfactories will tackle electronic waste - Drives&amp;Controls</v>
      </c>
      <c r="B1213" t="str">
        <f>MID(Articles_collection_modified!A1213, FIND(",", Articles_collection_modified!A1213) + 1, FIND(",", Articles_collection_modified!A1213, FIND(",", Articles_collection_modified!A1213) + 1) - FIND(",", Articles_collection_modified!A1213) - 1)</f>
        <v>https://drivesncontrols.com/robotic-microfactories-will-tackle-electronic-waste/?utm_source=rss&amp;utm_medium=rss&amp;utm_campaign=robotic-microfactories-will-tackle-electronic-waste</v>
      </c>
      <c r="C1213" t="str">
        <f>IF(ISNUMBER(FIND(", vol",Articles_collection_modified!A1213)), MID(Articles_collection_modified!A1213, FIND(", vol", Articles_collection_modified!A1213) + 5, FIND(",", Articles_collection_modified!A1213, FIND(", vol", Articles_collection_modified!A1213) + 5) - FIND(", vol", Articles_collection_modified!A1213) - 5), MID(Articles_collection_modified!A1213, FIND(",vol", Articles_collection_modified!A1213) + 4, FIND(",", Articles_collection_modified!A1213, FIND(",vol", Articles_collection_modified!A1213) + 4) - FIND(",vol",Articles_collection_modified!A1213) - 4))</f>
        <v>4</v>
      </c>
      <c r="D1213" t="str">
        <f>IF(ISNUMBER(FIND(", 20", Articles_collection_modified!A1213)), MID(Articles_collection_modified!A1213, FIND(", 20", Articles_collection_modified!A1213) + 2, FIND(",", Articles_collection_modified!A1213, FIND(", 20", Articles_collection_modified!A1213) + 2) - FIND(", 20", Articles_collection_modified!A1213) - 2), MID(Articles_collection_modified!A1213, FIND(",20", Articles_collection_modified!A1213) + 1, FIND(",", Articles_collection_modified!A1213, FIND(",20", Articles_collection_modified!A1213) + 1) - FIND(",20", Articles_collection_modified!A1213) - 1))</f>
        <v>2024-w41</v>
      </c>
      <c r="E1213" t="str">
        <f t="shared" si="38"/>
        <v>2024</v>
      </c>
      <c r="F1213" t="str">
        <f t="shared" si="39"/>
        <v>41</v>
      </c>
      <c r="G1213" t="str" cm="1">
        <f t="array" ref="G1213">_xlfn.TEXTJOIN(", ", TRUE, IF(ISNUMBER(SEARCH(Index!$A$8:$A$22, Articles_collection_modified!A1213)), Index!$A$8:$A$22, ""))</f>
        <v>Industrial mfg, Sustainability</v>
      </c>
      <c r="H1213" t="str" cm="1">
        <f t="array" ref="H1213">IFERROR(INDEX(Index!$A$8:$A$22, MATCH(TRUE, ISNUMBER(SEARCH(Index!$A$8:$A$22, Articles_collection_modified!A1213)), 0)), "")</f>
        <v>Industrial mfg</v>
      </c>
      <c r="I1213" t="str" cm="1">
        <f t="array" ref="I1213">IFERROR(INDEX(Index!$A$3:$A$5, MATCH(TRUE, ISNUMBER(SEARCH(Index!$A$3:$A$5, Articles_collection_modified!A1213)), 0)), "")</f>
        <v>SEEP</v>
      </c>
      <c r="J1213" t="str" cm="1">
        <f t="array" ref="J1213">IFERROR(INDEX(Index!$A$25:$A$69, MATCH(TRUE, ISNUMBER(SEARCH(Index!$A$25:$A$69, Articles_collection_modified!A1213)), 0)), "")</f>
        <v>investment</v>
      </c>
      <c r="K1213" t="str" cm="1">
        <f t="array" ref="K1213">IFERROR(INDEX(Index!$C$3:$C$5, MATCH(TRUE, ISNUMBER(SEARCH(Index!$C$3:$C$5, Articles_collection_modified!A1213)), 0)), "")</f>
        <v>H2</v>
      </c>
      <c r="L1213" t="str" cm="1">
        <f t="array" ref="L1213">_xlfn.TEXTJOIN(", ", TRUE, IF(ISNUMBER(SEARCH(Index!$C$8:$C$58, Articles_collection_modified!A1213)), Index!$C$8:$C$58, ""))</f>
        <v>ES-4, IPr-2</v>
      </c>
      <c r="M1213" t="str" cm="1">
        <f t="array" ref="M1213">_xlfn.TEXTJOIN(", ", TRUE, IFERROR(VLOOKUP(_xlfn.TEXTSPLIT(L1213, ", "), Index!$C$8:$D$58, 2, FALSE), ""))</f>
        <v>Circular Economy, Advanced Robotics</v>
      </c>
      <c r="N1213" t="str" cm="1">
        <f t="array" ref="N1213">_xlfn.TEXTJOIN(", ", TRUE, _xlfn.UNIQUE(_xlfn.FILTERXML("&lt;t&gt;&lt;s&gt;" &amp; SUBSTITUTE(_xlfn.TEXTJOIN(", ", TRUE, _xlfn.UNIQUE(_xlfn._xlws.FILTER(IFERROR(VLOOKUP(LEFT(_xlfn.TEXTSPLIT(L1213, ", "), FIND("-", _xlfn.TEXTSPLIT(L1213, ", ")) - 1), Index!$F$8:$G$13, 2, FALSE), ""), IFERROR(VLOOKUP(LEFT(_xlfn.TEXTSPLIT(L1213, ", "), FIND("-", _xlfn.TEXTSPLIT(L1213, ", ")) - 1), Index!$F$8:$G$13, 2, FALSE), "") &lt;&gt; ""))), ", ", "&lt;/s&gt;&lt;s&gt;") &amp; "&lt;/s&gt;&lt;/t&gt;", "//s[normalize-space()]")))</f>
        <v>Ecological Sustainability, Intelligent Production</v>
      </c>
      <c r="O1213" t="str" cm="1">
        <f t="array" ref="O1213">IFERROR(INDEX(Index!$C$8:$C$58, MATCH(TRUE, ISNUMBER(SEARCH(Index!$C$8:$C$58, Articles_collection_modified!A1213)), 0)), "")</f>
        <v>ES-4</v>
      </c>
      <c r="P1213" t="str">
        <f>IFERROR(VLOOKUP(LEFT(O1213, FIND("-", O1213)-1), Index!$F$8:$G$13, 2, FALSE), "Not Found")</f>
        <v>Ecological Sustainability</v>
      </c>
      <c r="Q1213" t="str">
        <f>IFERROR(VLOOKUP(O1213, Index!$C$8:$D$58, 2, FALSE), "Not Found")</f>
        <v>Circular Economy</v>
      </c>
    </row>
    <row r="1214" spans="1:17" x14ac:dyDescent="0.3">
      <c r="A1214" t="str">
        <f>LEFT(Articles_collection_modified!A1214, FIND(",", Articles_collection_modified!A1214) - 1)</f>
        <v>Reduce Reuse and Recycle: 3 Key Facets to a Circular Supply Chain</v>
      </c>
      <c r="B1214" t="str">
        <f>MID(Articles_collection_modified!A1214, FIND(",", Articles_collection_modified!A1214) + 1, FIND(",", Articles_collection_modified!A1214, FIND(",", Articles_collection_modified!A1214) + 1) - FIND(",", Articles_collection_modified!A1214) - 1)</f>
        <v>https://www.powermotiontech.com/technologies/article/55142008/reduce-reuse-and-recycle-3-key-facets-to-a-circular-supply-chain</v>
      </c>
      <c r="C1214" t="str">
        <f>IF(ISNUMBER(FIND(", vol",Articles_collection_modified!A1214)), MID(Articles_collection_modified!A1214, FIND(", vol", Articles_collection_modified!A1214) + 5, FIND(",", Articles_collection_modified!A1214, FIND(", vol", Articles_collection_modified!A1214) + 5) - FIND(", vol", Articles_collection_modified!A1214) - 5), MID(Articles_collection_modified!A1214, FIND(",vol", Articles_collection_modified!A1214) + 4, FIND(",", Articles_collection_modified!A1214, FIND(",vol", Articles_collection_modified!A1214) + 4) - FIND(",vol",Articles_collection_modified!A1214) - 4))</f>
        <v>4</v>
      </c>
      <c r="D1214" t="str">
        <f>IF(ISNUMBER(FIND(", 20", Articles_collection_modified!A1214)), MID(Articles_collection_modified!A1214, FIND(", 20", Articles_collection_modified!A1214) + 2, FIND(",", Articles_collection_modified!A1214, FIND(", 20", Articles_collection_modified!A1214) + 2) - FIND(", 20", Articles_collection_modified!A1214) - 2), MID(Articles_collection_modified!A1214, FIND(",20", Articles_collection_modified!A1214) + 1, FIND(",", Articles_collection_modified!A1214, FIND(",20", Articles_collection_modified!A1214) + 1) - FIND(",20", Articles_collection_modified!A1214) - 1))</f>
        <v>2024-w42</v>
      </c>
      <c r="E1214" t="str">
        <f t="shared" si="38"/>
        <v>2024</v>
      </c>
      <c r="F1214" t="str">
        <f t="shared" si="39"/>
        <v>42</v>
      </c>
      <c r="G1214" t="str" cm="1">
        <f t="array" ref="G1214">_xlfn.TEXTJOIN(", ", TRUE, IF(ISNUMBER(SEARCH(Index!$A$8:$A$22, Articles_collection_modified!A1214)), Index!$A$8:$A$22, ""))</f>
        <v>Sustainability</v>
      </c>
      <c r="H1214" t="str" cm="1">
        <f t="array" ref="H1214">IFERROR(INDEX(Index!$A$8:$A$22, MATCH(TRUE, ISNUMBER(SEARCH(Index!$A$8:$A$22, Articles_collection_modified!A1214)), 0)), "")</f>
        <v>Sustainability</v>
      </c>
      <c r="I1214" t="str" cm="1">
        <f t="array" ref="I1214">IFERROR(INDEX(Index!$A$3:$A$5, MATCH(TRUE, ISNUMBER(SEARCH(Index!$A$3:$A$5, Articles_collection_modified!A1214)), 0)), "")</f>
        <v>Technology</v>
      </c>
      <c r="J1214" t="str" cm="1">
        <f t="array" ref="J1214">IFERROR(INDEX(Index!$A$25:$A$69, MATCH(TRUE, ISNUMBER(SEARCH(Index!$A$25:$A$69, Articles_collection_modified!A1214)), 0)), "")</f>
        <v>Materials</v>
      </c>
      <c r="K1214" t="str" cm="1">
        <f t="array" ref="K1214">IFERROR(INDEX(Index!$C$3:$C$5, MATCH(TRUE, ISNUMBER(SEARCH(Index!$C$3:$C$5, Articles_collection_modified!A1214)), 0)), "")</f>
        <v>H1</v>
      </c>
      <c r="L1214" t="str" cm="1">
        <f t="array" ref="L1214">_xlfn.TEXTJOIN(", ", TRUE, IF(ISNUMBER(SEARCH(Index!$C$8:$C$58, Articles_collection_modified!A1214)), Index!$C$8:$C$58, ""))</f>
        <v>ES-4, ES-6</v>
      </c>
      <c r="M1214" t="str" cm="1">
        <f t="array" ref="M1214">_xlfn.TEXTJOIN(", ", TRUE, IFERROR(VLOOKUP(_xlfn.TEXTSPLIT(L1214, ", "), Index!$C$8:$D$58, 2, FALSE), ""))</f>
        <v>Circular Economy, Zero Emission Company Value</v>
      </c>
      <c r="N1214" t="str" cm="1">
        <f t="array" ref="N1214">_xlfn.TEXTJOIN(", ", TRUE, _xlfn.UNIQUE(_xlfn.FILTERXML("&lt;t&gt;&lt;s&gt;" &amp; SUBSTITUTE(_xlfn.TEXTJOIN(", ", TRUE, _xlfn.UNIQUE(_xlfn._xlws.FILTER(IFERROR(VLOOKUP(LEFT(_xlfn.TEXTSPLIT(L1214, ", "), FIND("-", _xlfn.TEXTSPLIT(L1214, ", ")) - 1), Index!$F$8:$G$13, 2, FALSE), ""), IFERROR(VLOOKUP(LEFT(_xlfn.TEXTSPLIT(L1214, ", "), FIND("-", _xlfn.TEXTSPLIT(L1214, ", ")) - 1), Index!$F$8:$G$13, 2, FALSE), "") &lt;&gt; ""))), ", ", "&lt;/s&gt;&lt;s&gt;") &amp; "&lt;/s&gt;&lt;/t&gt;", "//s[normalize-space()]")))</f>
        <v>Ecological Sustainability</v>
      </c>
      <c r="O1214" t="str" cm="1">
        <f t="array" ref="O1214">IFERROR(INDEX(Index!$C$8:$C$58, MATCH(TRUE, ISNUMBER(SEARCH(Index!$C$8:$C$58, Articles_collection_modified!A1214)), 0)), "")</f>
        <v>ES-4</v>
      </c>
      <c r="P1214" t="str">
        <f>IFERROR(VLOOKUP(LEFT(O1214, FIND("-", O1214)-1), Index!$F$8:$G$13, 2, FALSE), "Not Found")</f>
        <v>Ecological Sustainability</v>
      </c>
      <c r="Q1214" t="str">
        <f>IFERROR(VLOOKUP(O1214, Index!$C$8:$D$58, 2, FALSE), "Not Found")</f>
        <v>Circular Economy</v>
      </c>
    </row>
    <row r="1215" spans="1:17" x14ac:dyDescent="0.3">
      <c r="A1215" t="str">
        <f>LEFT(Articles_collection_modified!A1215, FIND(",", Articles_collection_modified!A1215) - 1)</f>
        <v>ABB mine hoists to support safe and efficient copper extraction at Eti BakÄ±r - International Mining</v>
      </c>
      <c r="B1215" t="str">
        <f>MID(Articles_collection_modified!A1215, FIND(",", Articles_collection_modified!A1215) + 1, FIND(",", Articles_collection_modified!A1215, FIND(",", Articles_collection_modified!A1215) + 1) - FIND(",", Articles_collection_modified!A1215) - 1)</f>
        <v>https://im-mining.com/2024/10/10/abb-mine-hoists-to-support-safe-and-efficient-copper-extraction-at-eti-bakir/</v>
      </c>
      <c r="C1215" t="str">
        <f>IF(ISNUMBER(FIND(", vol",Articles_collection_modified!A1215)), MID(Articles_collection_modified!A1215, FIND(", vol", Articles_collection_modified!A1215) + 5, FIND(",", Articles_collection_modified!A1215, FIND(", vol", Articles_collection_modified!A1215) + 5) - FIND(", vol", Articles_collection_modified!A1215) - 5), MID(Articles_collection_modified!A1215, FIND(",vol", Articles_collection_modified!A1215) + 4, FIND(",", Articles_collection_modified!A1215, FIND(",vol", Articles_collection_modified!A1215) + 4) - FIND(",vol",Articles_collection_modified!A1215) - 4))</f>
        <v>4</v>
      </c>
      <c r="D1215" t="str">
        <f>IF(ISNUMBER(FIND(", 20", Articles_collection_modified!A1215)), MID(Articles_collection_modified!A1215, FIND(", 20", Articles_collection_modified!A1215) + 2, FIND(",", Articles_collection_modified!A1215, FIND(", 20", Articles_collection_modified!A1215) + 2) - FIND(", 20", Articles_collection_modified!A1215) - 2), MID(Articles_collection_modified!A1215, FIND(",20", Articles_collection_modified!A1215) + 1, FIND(",", Articles_collection_modified!A1215, FIND(",20", Articles_collection_modified!A1215) + 1) - FIND(",20", Articles_collection_modified!A1215) - 1))</f>
        <v>2024-w41</v>
      </c>
      <c r="E1215" t="str">
        <f t="shared" si="38"/>
        <v>2024</v>
      </c>
      <c r="F1215" t="str">
        <f t="shared" si="39"/>
        <v>41</v>
      </c>
      <c r="G1215" t="str" cm="1">
        <f t="array" ref="G1215">_xlfn.TEXTJOIN(", ", TRUE, IF(ISNUMBER(SEARCH(Index!$A$8:$A$22, Articles_collection_modified!A1215)), Index!$A$8:$A$22, ""))</f>
        <v>Industrial applications</v>
      </c>
      <c r="H1215" t="str" cm="1">
        <f t="array" ref="H1215">IFERROR(INDEX(Index!$A$8:$A$22, MATCH(TRUE, ISNUMBER(SEARCH(Index!$A$8:$A$22, Articles_collection_modified!A1215)), 0)), "")</f>
        <v>Industrial applications</v>
      </c>
      <c r="I1215" t="str" cm="1">
        <f t="array" ref="I1215">IFERROR(INDEX(Index!$A$3:$A$5, MATCH(TRUE, ISNUMBER(SEARCH(Index!$A$3:$A$5, Articles_collection_modified!A1215)), 0)), "")</f>
        <v>SEEP</v>
      </c>
      <c r="J1215" t="str" cm="1">
        <f t="array" ref="J1215">IFERROR(INDEX(Index!$A$25:$A$69, MATCH(TRUE, ISNUMBER(SEARCH(Index!$A$25:$A$69, Articles_collection_modified!A1215)), 0)), "")</f>
        <v>partnership</v>
      </c>
      <c r="K1215" t="str" cm="1">
        <f t="array" ref="K1215">IFERROR(INDEX(Index!$C$3:$C$5, MATCH(TRUE, ISNUMBER(SEARCH(Index!$C$3:$C$5, Articles_collection_modified!A1215)), 0)), "")</f>
        <v>H1</v>
      </c>
      <c r="L1215" t="str" cm="1">
        <f t="array" ref="L1215">_xlfn.TEXTJOIN(", ", TRUE, IF(ISNUMBER(SEARCH(Index!$C$8:$C$58, Articles_collection_modified!A1215)), Index!$C$8:$C$58, ""))</f>
        <v>HA-8</v>
      </c>
      <c r="M1215" t="str" cm="1">
        <f t="array" ref="M1215">_xlfn.TEXTJOIN(", ", TRUE, IFERROR(VLOOKUP(_xlfn.TEXTSPLIT(L1215, ", "), Index!$C$8:$D$58, 2, FALSE), ""))</f>
        <v>Sustainable Mining</v>
      </c>
      <c r="N1215" t="str" cm="1">
        <f t="array" ref="N1215">_xlfn.TEXTJOIN(", ", TRUE, _xlfn.UNIQUE(_xlfn.FILTERXML("&lt;t&gt;&lt;s&gt;" &amp; SUBSTITUTE(_xlfn.TEXTJOIN(", ", TRUE, _xlfn.UNIQUE(_xlfn._xlws.FILTER(IFERROR(VLOOKUP(LEFT(_xlfn.TEXTSPLIT(L1215, ", "), FIND("-", _xlfn.TEXTSPLIT(L1215, ", ")) - 1), Index!$F$8:$G$13, 2, FALSE), ""), IFERROR(VLOOKUP(LEFT(_xlfn.TEXTSPLIT(L1215, ", "), FIND("-", _xlfn.TEXTSPLIT(L1215, ", ")) - 1), Index!$F$8:$G$13, 2, FALSE), "") &lt;&gt; ""))), ", ", "&lt;/s&gt;&lt;s&gt;") &amp; "&lt;/s&gt;&lt;/t&gt;", "//s[normalize-space()]")))</f>
        <v>Hydraulic Applications Ecosystem</v>
      </c>
      <c r="O1215" t="str" cm="1">
        <f t="array" ref="O1215">IFERROR(INDEX(Index!$C$8:$C$58, MATCH(TRUE, ISNUMBER(SEARCH(Index!$C$8:$C$58, Articles_collection_modified!A1215)), 0)), "")</f>
        <v>HA-8</v>
      </c>
      <c r="P1215" t="str">
        <f>IFERROR(VLOOKUP(LEFT(O1215, FIND("-", O1215)-1), Index!$F$8:$G$13, 2, FALSE), "Not Found")</f>
        <v>Hydraulic Applications Ecosystem</v>
      </c>
      <c r="Q1215" t="str">
        <f>IFERROR(VLOOKUP(O1215, Index!$C$8:$D$58, 2, FALSE), "Not Found")</f>
        <v>Sustainable Mining</v>
      </c>
    </row>
    <row r="1216" spans="1:17" x14ac:dyDescent="0.3">
      <c r="A1216" t="str">
        <f>LEFT(Articles_collection_modified!A1216, FIND(",", Articles_collection_modified!A1216) - 1)</f>
        <v>PreZero Acquires 30 Electric Rubbish Trucks - electrive.com</v>
      </c>
      <c r="B1216" t="str">
        <f>MID(Articles_collection_modified!A1216, FIND(",", Articles_collection_modified!A1216) + 1, FIND(",", Articles_collection_modified!A1216, FIND(",", Articles_collection_modified!A1216) + 1) - FIND(",", Articles_collection_modified!A1216) - 1)</f>
        <v>https://www.electrive.com/2024/10/10/prezero-acquires-30-electric-rubbish-trucks/</v>
      </c>
      <c r="C1216" t="str">
        <f>IF(ISNUMBER(FIND(", vol",Articles_collection_modified!A1216)), MID(Articles_collection_modified!A1216, FIND(", vol", Articles_collection_modified!A1216) + 5, FIND(",", Articles_collection_modified!A1216, FIND(", vol", Articles_collection_modified!A1216) + 5) - FIND(", vol", Articles_collection_modified!A1216) - 5), MID(Articles_collection_modified!A1216, FIND(",vol", Articles_collection_modified!A1216) + 4, FIND(",", Articles_collection_modified!A1216, FIND(",vol", Articles_collection_modified!A1216) + 4) - FIND(",vol",Articles_collection_modified!A1216) - 4))</f>
        <v>4</v>
      </c>
      <c r="D1216" t="str">
        <f>IF(ISNUMBER(FIND(", 20", Articles_collection_modified!A1216)), MID(Articles_collection_modified!A1216, FIND(", 20", Articles_collection_modified!A1216) + 2, FIND(",", Articles_collection_modified!A1216, FIND(", 20", Articles_collection_modified!A1216) + 2) - FIND(", 20", Articles_collection_modified!A1216) - 2), MID(Articles_collection_modified!A1216, FIND(",20", Articles_collection_modified!A1216) + 1, FIND(",", Articles_collection_modified!A1216, FIND(",20", Articles_collection_modified!A1216) + 1) - FIND(",20", Articles_collection_modified!A1216) - 1))</f>
        <v>2024-w41</v>
      </c>
      <c r="E1216" t="str">
        <f t="shared" si="38"/>
        <v>2024</v>
      </c>
      <c r="F1216" t="str">
        <f t="shared" si="39"/>
        <v>41</v>
      </c>
      <c r="G1216" t="str" cm="1">
        <f t="array" ref="G1216">_xlfn.TEXTJOIN(", ", TRUE, IF(ISNUMBER(SEARCH(Index!$A$8:$A$22, Articles_collection_modified!A1216)), Index!$A$8:$A$22, ""))</f>
        <v>Mobile</v>
      </c>
      <c r="H1216" t="str" cm="1">
        <f t="array" ref="H1216">IFERROR(INDEX(Index!$A$8:$A$22, MATCH(TRUE, ISNUMBER(SEARCH(Index!$A$8:$A$22, Articles_collection_modified!A1216)), 0)), "")</f>
        <v>Mobile</v>
      </c>
      <c r="I1216" t="str" cm="1">
        <f t="array" ref="I1216">IFERROR(INDEX(Index!$A$3:$A$5, MATCH(TRUE, ISNUMBER(SEARCH(Index!$A$3:$A$5, Articles_collection_modified!A1216)), 0)), "")</f>
        <v>SEEP</v>
      </c>
      <c r="J1216" t="str" cm="1">
        <f t="array" ref="J1216">IFERROR(INDEX(Index!$A$25:$A$69, MATCH(TRUE, ISNUMBER(SEARCH(Index!$A$25:$A$69, Articles_collection_modified!A1216)), 0)), "")</f>
        <v>market development</v>
      </c>
      <c r="K1216" t="str" cm="1">
        <f t="array" ref="K1216">IFERROR(INDEX(Index!$C$3:$C$5, MATCH(TRUE, ISNUMBER(SEARCH(Index!$C$3:$C$5, Articles_collection_modified!A1216)), 0)), "")</f>
        <v>H1</v>
      </c>
      <c r="L1216" t="str" cm="1">
        <f t="array" ref="L1216">_xlfn.TEXTJOIN(", ", TRUE, IF(ISNUMBER(SEARCH(Index!$C$8:$C$58, Articles_collection_modified!A1216)), Index!$C$8:$C$58, ""))</f>
        <v>ES-1, ES-2, ES-3, HA-6</v>
      </c>
      <c r="M1216" t="str" cm="1">
        <f t="array" ref="M1216">_xlfn.TEXTJOIN(", ", TRUE, IFERROR(VLOOKUP(_xlfn.TEXTSPLIT(L1216, ", "), Index!$C$8:$D$58, 2, FALSE), ""))</f>
        <v>Green Cities, Enhanced Emission Policy, Sustainable Energy System, Future Municipal Services</v>
      </c>
      <c r="N1216" t="str" cm="1">
        <f t="array" ref="N1216">_xlfn.TEXTJOIN(", ", TRUE, _xlfn.UNIQUE(_xlfn.FILTERXML("&lt;t&gt;&lt;s&gt;" &amp; SUBSTITUTE(_xlfn.TEXTJOIN(", ", TRUE, _xlfn.UNIQUE(_xlfn._xlws.FILTER(IFERROR(VLOOKUP(LEFT(_xlfn.TEXTSPLIT(L1216, ", "), FIND("-", _xlfn.TEXTSPLIT(L1216, ", ")) - 1), Index!$F$8:$G$13, 2, FALSE), ""), IFERROR(VLOOKUP(LEFT(_xlfn.TEXTSPLIT(L1216, ", "), FIND("-", _xlfn.TEXTSPLIT(L1216, ", ")) - 1), Index!$F$8:$G$13, 2, FALSE), "") &lt;&gt; ""))), ", ", "&lt;/s&gt;&lt;s&gt;") &amp; "&lt;/s&gt;&lt;/t&gt;", "//s[normalize-space()]")))</f>
        <v>Ecological Sustainability, Hydraulic Applications Ecosystem</v>
      </c>
      <c r="O1216" t="str" cm="1">
        <f t="array" ref="O1216">IFERROR(INDEX(Index!$C$8:$C$58, MATCH(TRUE, ISNUMBER(SEARCH(Index!$C$8:$C$58, Articles_collection_modified!A1216)), 0)), "")</f>
        <v>ES-1</v>
      </c>
      <c r="P1216" t="str">
        <f>IFERROR(VLOOKUP(LEFT(O1216, FIND("-", O1216)-1), Index!$F$8:$G$13, 2, FALSE), "Not Found")</f>
        <v>Ecological Sustainability</v>
      </c>
      <c r="Q1216" t="str">
        <f>IFERROR(VLOOKUP(O1216, Index!$C$8:$D$58, 2, FALSE), "Not Found")</f>
        <v>Green Cities</v>
      </c>
    </row>
    <row r="1217" spans="1:17" x14ac:dyDescent="0.3">
      <c r="A1217" t="str">
        <f>LEFT(Articles_collection_modified!A1217, FIND(",", Articles_collection_modified!A1217) - 1)</f>
        <v>Sandvik introduces 'industryâ€™s most advanced' narrow vein underground drill - International Mining</v>
      </c>
      <c r="B1217" t="str">
        <f>MID(Articles_collection_modified!A1217, FIND(",", Articles_collection_modified!A1217) + 1, FIND(",", Articles_collection_modified!A1217, FIND(",", Articles_collection_modified!A1217) + 1) - FIND(",", Articles_collection_modified!A1217) - 1)</f>
        <v>https://im-mining.com/2024/10/10/sandvik-introduces-industrys-most-advanced-narrow-vein-underground-drill/</v>
      </c>
      <c r="C1217" t="str">
        <f>IF(ISNUMBER(FIND(", vol",Articles_collection_modified!A1217)), MID(Articles_collection_modified!A1217, FIND(", vol", Articles_collection_modified!A1217) + 5, FIND(",", Articles_collection_modified!A1217, FIND(", vol", Articles_collection_modified!A1217) + 5) - FIND(", vol", Articles_collection_modified!A1217) - 5), MID(Articles_collection_modified!A1217, FIND(",vol", Articles_collection_modified!A1217) + 4, FIND(",", Articles_collection_modified!A1217, FIND(",vol", Articles_collection_modified!A1217) + 4) - FIND(",vol",Articles_collection_modified!A1217) - 4))</f>
        <v>4</v>
      </c>
      <c r="D1217" t="str">
        <f>IF(ISNUMBER(FIND(", 20", Articles_collection_modified!A1217)), MID(Articles_collection_modified!A1217, FIND(", 20", Articles_collection_modified!A1217) + 2, FIND(",", Articles_collection_modified!A1217, FIND(", 20", Articles_collection_modified!A1217) + 2) - FIND(", 20", Articles_collection_modified!A1217) - 2), MID(Articles_collection_modified!A1217, FIND(",20", Articles_collection_modified!A1217) + 1, FIND(",", Articles_collection_modified!A1217, FIND(",20", Articles_collection_modified!A1217) + 1) - FIND(",20", Articles_collection_modified!A1217) - 1))</f>
        <v>2024-w41</v>
      </c>
      <c r="E1217" t="str">
        <f t="shared" si="38"/>
        <v>2024</v>
      </c>
      <c r="F1217" t="str">
        <f t="shared" si="39"/>
        <v>41</v>
      </c>
      <c r="G1217" t="str" cm="1">
        <f t="array" ref="G1217">_xlfn.TEXTJOIN(", ", TRUE, IF(ISNUMBER(SEARCH(Index!$A$8:$A$22, Articles_collection_modified!A1217)), Index!$A$8:$A$22, ""))</f>
        <v>Mobile</v>
      </c>
      <c r="H1217" t="str" cm="1">
        <f t="array" ref="H1217">IFERROR(INDEX(Index!$A$8:$A$22, MATCH(TRUE, ISNUMBER(SEARCH(Index!$A$8:$A$22, Articles_collection_modified!A1217)), 0)), "")</f>
        <v>Mobile</v>
      </c>
      <c r="I1217" t="str" cm="1">
        <f t="array" ref="I1217">IFERROR(INDEX(Index!$A$3:$A$5, MATCH(TRUE, ISNUMBER(SEARCH(Index!$A$3:$A$5, Articles_collection_modified!A1217)), 0)), "")</f>
        <v>product release</v>
      </c>
      <c r="J1217" t="str" cm="1">
        <f t="array" ref="J1217">IFERROR(INDEX(Index!$A$25:$A$69, MATCH(TRUE, ISNUMBER(SEARCH(Index!$A$25:$A$69, Articles_collection_modified!A1217)), 0)), "")</f>
        <v>System</v>
      </c>
      <c r="K1217" t="str" cm="1">
        <f t="array" ref="K1217">IFERROR(INDEX(Index!$C$3:$C$5, MATCH(TRUE, ISNUMBER(SEARCH(Index!$C$3:$C$5, Articles_collection_modified!A1217)), 0)), "")</f>
        <v>H1</v>
      </c>
      <c r="L1217" t="str" cm="1">
        <f t="array" ref="L1217">_xlfn.TEXTJOIN(", ", TRUE, IF(ISNUMBER(SEARCH(Index!$C$8:$C$58, Articles_collection_modified!A1217)), Index!$C$8:$C$58, ""))</f>
        <v>HA-8</v>
      </c>
      <c r="M1217" t="str" cm="1">
        <f t="array" ref="M1217">_xlfn.TEXTJOIN(", ", TRUE, IFERROR(VLOOKUP(_xlfn.TEXTSPLIT(L1217, ", "), Index!$C$8:$D$58, 2, FALSE), ""))</f>
        <v>Sustainable Mining</v>
      </c>
      <c r="N1217" t="str" cm="1">
        <f t="array" ref="N1217">_xlfn.TEXTJOIN(", ", TRUE, _xlfn.UNIQUE(_xlfn.FILTERXML("&lt;t&gt;&lt;s&gt;" &amp; SUBSTITUTE(_xlfn.TEXTJOIN(", ", TRUE, _xlfn.UNIQUE(_xlfn._xlws.FILTER(IFERROR(VLOOKUP(LEFT(_xlfn.TEXTSPLIT(L1217, ", "), FIND("-", _xlfn.TEXTSPLIT(L1217, ", ")) - 1), Index!$F$8:$G$13, 2, FALSE), ""), IFERROR(VLOOKUP(LEFT(_xlfn.TEXTSPLIT(L1217, ", "), FIND("-", _xlfn.TEXTSPLIT(L1217, ", ")) - 1), Index!$F$8:$G$13, 2, FALSE), "") &lt;&gt; ""))), ", ", "&lt;/s&gt;&lt;s&gt;") &amp; "&lt;/s&gt;&lt;/t&gt;", "//s[normalize-space()]")))</f>
        <v>Hydraulic Applications Ecosystem</v>
      </c>
      <c r="O1217" t="str" cm="1">
        <f t="array" ref="O1217">IFERROR(INDEX(Index!$C$8:$C$58, MATCH(TRUE, ISNUMBER(SEARCH(Index!$C$8:$C$58, Articles_collection_modified!A1217)), 0)), "")</f>
        <v>HA-8</v>
      </c>
      <c r="P1217" t="str">
        <f>IFERROR(VLOOKUP(LEFT(O1217, FIND("-", O1217)-1), Index!$F$8:$G$13, 2, FALSE), "Not Found")</f>
        <v>Hydraulic Applications Ecosystem</v>
      </c>
      <c r="Q1217" t="str">
        <f>IFERROR(VLOOKUP(O1217, Index!$C$8:$D$58, 2, FALSE), "Not Found")</f>
        <v>Sustainable Mining</v>
      </c>
    </row>
    <row r="1218" spans="1:17" x14ac:dyDescent="0.3">
      <c r="A1218" t="str">
        <f>LEFT(Articles_collection_modified!A1218, FIND(",", Articles_collection_modified!A1218) - 1)</f>
        <v>New KBFRG4-5 industrial hydraulic valve from Danfoss Power Solutions delivers high power capacity superior durability - Fluid Power Journal</v>
      </c>
      <c r="B1218" t="str">
        <f>MID(Articles_collection_modified!A1218, FIND(",", Articles_collection_modified!A1218) + 1, FIND(",", Articles_collection_modified!A1218, FIND(",", Articles_collection_modified!A1218) + 1) - FIND(",", Articles_collection_modified!A1218) - 1)</f>
        <v>https://fluidpowerjournal.com/new-kbfrg4-5-industrial-hydraulic-valve-from-danfoss-power-solutions-delivers-high-power-capacity-superior-durability/</v>
      </c>
      <c r="C1218" t="str">
        <f>IF(ISNUMBER(FIND(", vol",Articles_collection_modified!A1218)), MID(Articles_collection_modified!A1218, FIND(", vol", Articles_collection_modified!A1218) + 5, FIND(",", Articles_collection_modified!A1218, FIND(", vol", Articles_collection_modified!A1218) + 5) - FIND(", vol", Articles_collection_modified!A1218) - 5), MID(Articles_collection_modified!A1218, FIND(",vol", Articles_collection_modified!A1218) + 4, FIND(",", Articles_collection_modified!A1218, FIND(",vol", Articles_collection_modified!A1218) + 4) - FIND(",vol",Articles_collection_modified!A1218) - 4))</f>
        <v>4</v>
      </c>
      <c r="D1218" t="str">
        <f>IF(ISNUMBER(FIND(", 20", Articles_collection_modified!A1218)), MID(Articles_collection_modified!A1218, FIND(", 20", Articles_collection_modified!A1218) + 2, FIND(",", Articles_collection_modified!A1218, FIND(", 20", Articles_collection_modified!A1218) + 2) - FIND(", 20", Articles_collection_modified!A1218) - 2), MID(Articles_collection_modified!A1218, FIND(",20", Articles_collection_modified!A1218) + 1, FIND(",", Articles_collection_modified!A1218, FIND(",20", Articles_collection_modified!A1218) + 1) - FIND(",20", Articles_collection_modified!A1218) - 1))</f>
        <v>2024-w41</v>
      </c>
      <c r="E1218" t="str">
        <f t="shared" si="38"/>
        <v>2024</v>
      </c>
      <c r="F1218" t="str">
        <f t="shared" si="39"/>
        <v>41</v>
      </c>
      <c r="G1218" t="str" cm="1">
        <f t="array" ref="G1218">_xlfn.TEXTJOIN(", ", TRUE, IF(ISNUMBER(SEARCH(Index!$A$8:$A$22, Articles_collection_modified!A1218)), Index!$A$8:$A$22, ""))</f>
        <v>Hydraulics, Industrial applications</v>
      </c>
      <c r="H1218" t="str" cm="1">
        <f t="array" ref="H1218">IFERROR(INDEX(Index!$A$8:$A$22, MATCH(TRUE, ISNUMBER(SEARCH(Index!$A$8:$A$22, Articles_collection_modified!A1218)), 0)), "")</f>
        <v>Hydraulics</v>
      </c>
      <c r="I1218" t="str" cm="1">
        <f t="array" ref="I1218">IFERROR(INDEX(Index!$A$3:$A$5, MATCH(TRUE, ISNUMBER(SEARCH(Index!$A$3:$A$5, Articles_collection_modified!A1218)), 0)), "")</f>
        <v>product release</v>
      </c>
      <c r="J1218" t="str" cm="1">
        <f t="array" ref="J1218">IFERROR(INDEX(Index!$A$25:$A$69, MATCH(TRUE, ISNUMBER(SEARCH(Index!$A$25:$A$69, Articles_collection_modified!A1218)), 0)), "")</f>
        <v>Valve</v>
      </c>
      <c r="K1218" t="str" cm="1">
        <f t="array" ref="K1218">IFERROR(INDEX(Index!$C$3:$C$5, MATCH(TRUE, ISNUMBER(SEARCH(Index!$C$3:$C$5, Articles_collection_modified!A1218)), 0)), "")</f>
        <v>H1</v>
      </c>
      <c r="L1218" t="str" cm="1">
        <f t="array" ref="L1218">_xlfn.TEXTJOIN(", ", TRUE, IF(ISNUMBER(SEARCH(Index!$C$8:$C$58, Articles_collection_modified!A1218)), Index!$C$8:$C$58, ""))</f>
        <v>HA-5</v>
      </c>
      <c r="M1218" t="str" cm="1">
        <f t="array" ref="M1218">_xlfn.TEXTJOIN(", ", TRUE, IFERROR(VLOOKUP(_xlfn.TEXTSPLIT(L1218, ", "), Index!$C$8:$D$58, 2, FALSE), ""))</f>
        <v>Intelligent &amp; Efficient Factory</v>
      </c>
      <c r="N1218" t="str" cm="1">
        <f t="array" ref="N1218">_xlfn.TEXTJOIN(", ", TRUE, _xlfn.UNIQUE(_xlfn.FILTERXML("&lt;t&gt;&lt;s&gt;" &amp; SUBSTITUTE(_xlfn.TEXTJOIN(", ", TRUE, _xlfn.UNIQUE(_xlfn._xlws.FILTER(IFERROR(VLOOKUP(LEFT(_xlfn.TEXTSPLIT(L1218, ", "), FIND("-", _xlfn.TEXTSPLIT(L1218, ", ")) - 1), Index!$F$8:$G$13, 2, FALSE), ""), IFERROR(VLOOKUP(LEFT(_xlfn.TEXTSPLIT(L1218, ", "), FIND("-", _xlfn.TEXTSPLIT(L1218, ", ")) - 1), Index!$F$8:$G$13, 2, FALSE), "") &lt;&gt; ""))), ", ", "&lt;/s&gt;&lt;s&gt;") &amp; "&lt;/s&gt;&lt;/t&gt;", "//s[normalize-space()]")))</f>
        <v>Hydraulic Applications Ecosystem</v>
      </c>
      <c r="O1218" t="str" cm="1">
        <f t="array" ref="O1218">IFERROR(INDEX(Index!$C$8:$C$58, MATCH(TRUE, ISNUMBER(SEARCH(Index!$C$8:$C$58, Articles_collection_modified!A1218)), 0)), "")</f>
        <v>HA-5</v>
      </c>
      <c r="P1218" t="str">
        <f>IFERROR(VLOOKUP(LEFT(O1218, FIND("-", O1218)-1), Index!$F$8:$G$13, 2, FALSE), "Not Found")</f>
        <v>Hydraulic Applications Ecosystem</v>
      </c>
      <c r="Q1218" t="str">
        <f>IFERROR(VLOOKUP(O1218, Index!$C$8:$D$58, 2, FALSE), "Not Found")</f>
        <v>Intelligent &amp; Efficient Factory</v>
      </c>
    </row>
    <row r="1219" spans="1:17" x14ac:dyDescent="0.3">
      <c r="A1219" t="str">
        <f>LEFT(Articles_collection_modified!A1219, FIND(",", Articles_collection_modified!A1219) - 1)</f>
        <v>Xing Mobility to show immersion-cooled Cell-to-Chassis battery - electrive.com</v>
      </c>
      <c r="B1219" t="str">
        <f>MID(Articles_collection_modified!A1219, FIND(",", Articles_collection_modified!A1219) + 1, FIND(",", Articles_collection_modified!A1219, FIND(",", Articles_collection_modified!A1219) + 1) - FIND(",", Articles_collection_modified!A1219) - 1)</f>
        <v>https://www.electrive.com/2024/10/10/xing-mobility-to-show-immersion-cooled-cell-to-chassis-battery/</v>
      </c>
      <c r="C1219" t="str">
        <f>IF(ISNUMBER(FIND(", vol",Articles_collection_modified!A1219)), MID(Articles_collection_modified!A1219, FIND(", vol", Articles_collection_modified!A1219) + 5, FIND(",", Articles_collection_modified!A1219, FIND(", vol", Articles_collection_modified!A1219) + 5) - FIND(", vol", Articles_collection_modified!A1219) - 5), MID(Articles_collection_modified!A1219, FIND(",vol", Articles_collection_modified!A1219) + 4, FIND(",", Articles_collection_modified!A1219, FIND(",vol", Articles_collection_modified!A1219) + 4) - FIND(",vol",Articles_collection_modified!A1219) - 4))</f>
        <v>4</v>
      </c>
      <c r="D1219" t="str">
        <f>IF(ISNUMBER(FIND(", 20", Articles_collection_modified!A1219)), MID(Articles_collection_modified!A1219, FIND(", 20", Articles_collection_modified!A1219) + 2, FIND(",", Articles_collection_modified!A1219, FIND(", 20", Articles_collection_modified!A1219) + 2) - FIND(", 20", Articles_collection_modified!A1219) - 2), MID(Articles_collection_modified!A1219, FIND(",20", Articles_collection_modified!A1219) + 1, FIND(",", Articles_collection_modified!A1219, FIND(",20", Articles_collection_modified!A1219) + 1) - FIND(",20", Articles_collection_modified!A1219) - 1))</f>
        <v>2024-w41</v>
      </c>
      <c r="E1219" t="str">
        <f t="shared" si="38"/>
        <v>2024</v>
      </c>
      <c r="F1219" t="str">
        <f t="shared" si="39"/>
        <v>41</v>
      </c>
      <c r="G1219" t="str" cm="1">
        <f t="array" ref="G1219">_xlfn.TEXTJOIN(", ", TRUE, IF(ISNUMBER(SEARCH(Index!$A$8:$A$22, Articles_collection_modified!A1219)), Index!$A$8:$A$22, ""))</f>
        <v>Battery, Electrification</v>
      </c>
      <c r="H1219" t="str" cm="1">
        <f t="array" ref="H1219">IFERROR(INDEX(Index!$A$8:$A$22, MATCH(TRUE, ISNUMBER(SEARCH(Index!$A$8:$A$22, Articles_collection_modified!A1219)), 0)), "")</f>
        <v>Battery</v>
      </c>
      <c r="I1219" t="str" cm="1">
        <f t="array" ref="I1219">IFERROR(INDEX(Index!$A$3:$A$5, MATCH(TRUE, ISNUMBER(SEARCH(Index!$A$3:$A$5, Articles_collection_modified!A1219)), 0)), "")</f>
        <v>Technology</v>
      </c>
      <c r="J1219" t="str" cm="1">
        <f t="array" ref="J1219">IFERROR(INDEX(Index!$A$25:$A$69, MATCH(TRUE, ISNUMBER(SEARCH(Index!$A$25:$A$69, Articles_collection_modified!A1219)), 0)), "")</f>
        <v>Thermal</v>
      </c>
      <c r="K1219" t="str" cm="1">
        <f t="array" ref="K1219">IFERROR(INDEX(Index!$C$3:$C$5, MATCH(TRUE, ISNUMBER(SEARCH(Index!$C$3:$C$5, Articles_collection_modified!A1219)), 0)), "")</f>
        <v>H2</v>
      </c>
      <c r="L1219" t="str" cm="1">
        <f t="array" ref="L1219">_xlfn.TEXTJOIN(", ", TRUE, IF(ISNUMBER(SEARCH(Index!$C$8:$C$58, Articles_collection_modified!A1219)), Index!$C$8:$C$58, ""))</f>
        <v>ES-2</v>
      </c>
      <c r="M1219" t="str" cm="1">
        <f t="array" ref="M1219">_xlfn.TEXTJOIN(", ", TRUE, IFERROR(VLOOKUP(_xlfn.TEXTSPLIT(L1219, ", "), Index!$C$8:$D$58, 2, FALSE), ""))</f>
        <v>Enhanced Emission Policy</v>
      </c>
      <c r="N1219" t="str" cm="1">
        <f t="array" ref="N1219">_xlfn.TEXTJOIN(", ", TRUE, _xlfn.UNIQUE(_xlfn.FILTERXML("&lt;t&gt;&lt;s&gt;" &amp; SUBSTITUTE(_xlfn.TEXTJOIN(", ", TRUE, _xlfn.UNIQUE(_xlfn._xlws.FILTER(IFERROR(VLOOKUP(LEFT(_xlfn.TEXTSPLIT(L1219, ", "), FIND("-", _xlfn.TEXTSPLIT(L1219, ", ")) - 1), Index!$F$8:$G$13, 2, FALSE), ""), IFERROR(VLOOKUP(LEFT(_xlfn.TEXTSPLIT(L1219, ", "), FIND("-", _xlfn.TEXTSPLIT(L1219, ", ")) - 1), Index!$F$8:$G$13, 2, FALSE), "") &lt;&gt; ""))), ", ", "&lt;/s&gt;&lt;s&gt;") &amp; "&lt;/s&gt;&lt;/t&gt;", "//s[normalize-space()]")))</f>
        <v>Ecological Sustainability</v>
      </c>
      <c r="O1219" t="str" cm="1">
        <f t="array" ref="O1219">IFERROR(INDEX(Index!$C$8:$C$58, MATCH(TRUE, ISNUMBER(SEARCH(Index!$C$8:$C$58, Articles_collection_modified!A1219)), 0)), "")</f>
        <v>ES-2</v>
      </c>
      <c r="P1219" t="str">
        <f>IFERROR(VLOOKUP(LEFT(O1219, FIND("-", O1219)-1), Index!$F$8:$G$13, 2, FALSE), "Not Found")</f>
        <v>Ecological Sustainability</v>
      </c>
      <c r="Q1219" t="str">
        <f>IFERROR(VLOOKUP(O1219, Index!$C$8:$D$58, 2, FALSE), "Not Found")</f>
        <v>Enhanced Emission Policy</v>
      </c>
    </row>
    <row r="1220" spans="1:17" x14ac:dyDescent="0.3">
      <c r="A1220" t="str">
        <f>LEFT(Articles_collection_modified!A1220, FIND(",", Articles_collection_modified!A1220) - 1)</f>
        <v>The Rising Influence of Sustainability on Hydraulics and Pneumatics</v>
      </c>
      <c r="B1220" t="str">
        <f>MID(Articles_collection_modified!A1220, FIND(",", Articles_collection_modified!A1220) + 1, FIND(",", Articles_collection_modified!A1220, FIND(",", Articles_collection_modified!A1220) + 1) - FIND(",", Articles_collection_modified!A1220) - 1)</f>
        <v>https://www.powermotiontech.com/hydraulics/article/55150495/the-rising-influence-of-sustainability-on-hydraulics-and-pneumatics</v>
      </c>
      <c r="C1220" t="str">
        <f>IF(ISNUMBER(FIND(", vol",Articles_collection_modified!A1220)), MID(Articles_collection_modified!A1220, FIND(", vol", Articles_collection_modified!A1220) + 5, FIND(",", Articles_collection_modified!A1220, FIND(", vol", Articles_collection_modified!A1220) + 5) - FIND(", vol", Articles_collection_modified!A1220) - 5), MID(Articles_collection_modified!A1220, FIND(",vol", Articles_collection_modified!A1220) + 4, FIND(",", Articles_collection_modified!A1220, FIND(",vol", Articles_collection_modified!A1220) + 4) - FIND(",vol",Articles_collection_modified!A1220) - 4))</f>
        <v>4</v>
      </c>
      <c r="D1220" t="str">
        <f>IF(ISNUMBER(FIND(", 20", Articles_collection_modified!A1220)), MID(Articles_collection_modified!A1220, FIND(", 20", Articles_collection_modified!A1220) + 2, FIND(",", Articles_collection_modified!A1220, FIND(", 20", Articles_collection_modified!A1220) + 2) - FIND(", 20", Articles_collection_modified!A1220) - 2), MID(Articles_collection_modified!A1220, FIND(",20", Articles_collection_modified!A1220) + 1, FIND(",", Articles_collection_modified!A1220, FIND(",20", Articles_collection_modified!A1220) + 1) - FIND(",20", Articles_collection_modified!A1220) - 1))</f>
        <v>2024-w41</v>
      </c>
      <c r="E1220" t="str">
        <f t="shared" si="38"/>
        <v>2024</v>
      </c>
      <c r="F1220" t="str">
        <f t="shared" si="39"/>
        <v>41</v>
      </c>
      <c r="G1220" t="str" cm="1">
        <f t="array" ref="G1220">_xlfn.TEXTJOIN(", ", TRUE, IF(ISNUMBER(SEARCH(Index!$A$8:$A$22, Articles_collection_modified!A1220)), Index!$A$8:$A$22, ""))</f>
        <v>Hydraulics, Sustainability</v>
      </c>
      <c r="H1220" t="str" cm="1">
        <f t="array" ref="H1220">IFERROR(INDEX(Index!$A$8:$A$22, MATCH(TRUE, ISNUMBER(SEARCH(Index!$A$8:$A$22, Articles_collection_modified!A1220)), 0)), "")</f>
        <v>Hydraulics</v>
      </c>
      <c r="I1220" t="str" cm="1">
        <f t="array" ref="I1220">IFERROR(INDEX(Index!$A$3:$A$5, MATCH(TRUE, ISNUMBER(SEARCH(Index!$A$3:$A$5, Articles_collection_modified!A1220)), 0)), "")</f>
        <v>SEEP</v>
      </c>
      <c r="J1220" t="str" cm="1">
        <f t="array" ref="J1220">IFERROR(INDEX(Index!$A$25:$A$69, MATCH(TRUE, ISNUMBER(SEARCH(Index!$A$25:$A$69, Articles_collection_modified!A1220)), 0)), "")</f>
        <v>market development</v>
      </c>
      <c r="K1220" t="str" cm="1">
        <f t="array" ref="K1220">IFERROR(INDEX(Index!$C$3:$C$5, MATCH(TRUE, ISNUMBER(SEARCH(Index!$C$3:$C$5, Articles_collection_modified!A1220)), 0)), "")</f>
        <v>H2</v>
      </c>
      <c r="L1220" t="str" cm="1">
        <f t="array" ref="L1220">_xlfn.TEXTJOIN(", ", TRUE, IF(ISNUMBER(SEARCH(Index!$C$8:$C$58, Articles_collection_modified!A1220)), Index!$C$8:$C$58, ""))</f>
        <v>ES-6</v>
      </c>
      <c r="M1220" t="str" cm="1">
        <f t="array" ref="M1220">_xlfn.TEXTJOIN(", ", TRUE, IFERROR(VLOOKUP(_xlfn.TEXTSPLIT(L1220, ", "), Index!$C$8:$D$58, 2, FALSE), ""))</f>
        <v>Zero Emission Company Value</v>
      </c>
      <c r="N1220" t="str" cm="1">
        <f t="array" ref="N1220">_xlfn.TEXTJOIN(", ", TRUE, _xlfn.UNIQUE(_xlfn.FILTERXML("&lt;t&gt;&lt;s&gt;" &amp; SUBSTITUTE(_xlfn.TEXTJOIN(", ", TRUE, _xlfn.UNIQUE(_xlfn._xlws.FILTER(IFERROR(VLOOKUP(LEFT(_xlfn.TEXTSPLIT(L1220, ", "), FIND("-", _xlfn.TEXTSPLIT(L1220, ", ")) - 1), Index!$F$8:$G$13, 2, FALSE), ""), IFERROR(VLOOKUP(LEFT(_xlfn.TEXTSPLIT(L1220, ", "), FIND("-", _xlfn.TEXTSPLIT(L1220, ", ")) - 1), Index!$F$8:$G$13, 2, FALSE), "") &lt;&gt; ""))), ", ", "&lt;/s&gt;&lt;s&gt;") &amp; "&lt;/s&gt;&lt;/t&gt;", "//s[normalize-space()]")))</f>
        <v>Ecological Sustainability</v>
      </c>
      <c r="O1220" t="str" cm="1">
        <f t="array" ref="O1220">IFERROR(INDEX(Index!$C$8:$C$58, MATCH(TRUE, ISNUMBER(SEARCH(Index!$C$8:$C$58, Articles_collection_modified!A1220)), 0)), "")</f>
        <v>ES-6</v>
      </c>
      <c r="P1220" t="str">
        <f>IFERROR(VLOOKUP(LEFT(O1220, FIND("-", O1220)-1), Index!$F$8:$G$13, 2, FALSE), "Not Found")</f>
        <v>Ecological Sustainability</v>
      </c>
      <c r="Q1220" t="str">
        <f>IFERROR(VLOOKUP(O1220, Index!$C$8:$D$58, 2, FALSE), "Not Found")</f>
        <v>Zero Emission Company Value</v>
      </c>
    </row>
    <row r="1221" spans="1:17" x14ac:dyDescent="0.3">
      <c r="A1221" t="str">
        <f>LEFT(Articles_collection_modified!A1221, FIND(",", Articles_collection_modified!A1221) - 1)</f>
        <v>KIT opens world's first â€˜agileâ€™ battery cell production facility - electrive.com</v>
      </c>
      <c r="B1221" t="str">
        <f>MID(Articles_collection_modified!A1221, FIND(",", Articles_collection_modified!A1221) + 1, FIND(",", Articles_collection_modified!A1221, FIND(",", Articles_collection_modified!A1221) + 1) - FIND(",", Articles_collection_modified!A1221) - 1)</f>
        <v>https://www.electrive.com/2024/10/09/kit-opens-worlds-first-agile-battery-cell-production-facility/</v>
      </c>
      <c r="C1221" t="str">
        <f>IF(ISNUMBER(FIND(", vol",Articles_collection_modified!A1221)), MID(Articles_collection_modified!A1221, FIND(", vol", Articles_collection_modified!A1221) + 5, FIND(",", Articles_collection_modified!A1221, FIND(", vol", Articles_collection_modified!A1221) + 5) - FIND(", vol", Articles_collection_modified!A1221) - 5), MID(Articles_collection_modified!A1221, FIND(",vol", Articles_collection_modified!A1221) + 4, FIND(",", Articles_collection_modified!A1221, FIND(",vol", Articles_collection_modified!A1221) + 4) - FIND(",vol",Articles_collection_modified!A1221) - 4))</f>
        <v>4</v>
      </c>
      <c r="D1221" t="str">
        <f>IF(ISNUMBER(FIND(", 20", Articles_collection_modified!A1221)), MID(Articles_collection_modified!A1221, FIND(", 20", Articles_collection_modified!A1221) + 2, FIND(",", Articles_collection_modified!A1221, FIND(", 20", Articles_collection_modified!A1221) + 2) - FIND(", 20", Articles_collection_modified!A1221) - 2), MID(Articles_collection_modified!A1221, FIND(",20", Articles_collection_modified!A1221) + 1, FIND(",", Articles_collection_modified!A1221, FIND(",20", Articles_collection_modified!A1221) + 1) - FIND(",20", Articles_collection_modified!A1221) - 1))</f>
        <v>2024-w41</v>
      </c>
      <c r="E1221" t="str">
        <f t="shared" si="38"/>
        <v>2024</v>
      </c>
      <c r="F1221" t="str">
        <f t="shared" si="39"/>
        <v>41</v>
      </c>
      <c r="G1221" t="str" cm="1">
        <f t="array" ref="G1221">_xlfn.TEXTJOIN(", ", TRUE, IF(ISNUMBER(SEARCH(Index!$A$8:$A$22, Articles_collection_modified!A1221)), Index!$A$8:$A$22, ""))</f>
        <v>Battery</v>
      </c>
      <c r="H1221" t="str" cm="1">
        <f t="array" ref="H1221">IFERROR(INDEX(Index!$A$8:$A$22, MATCH(TRUE, ISNUMBER(SEARCH(Index!$A$8:$A$22, Articles_collection_modified!A1221)), 0)), "")</f>
        <v>Battery</v>
      </c>
      <c r="I1221" t="str" cm="1">
        <f t="array" ref="I1221">IFERROR(INDEX(Index!$A$3:$A$5, MATCH(TRUE, ISNUMBER(SEARCH(Index!$A$3:$A$5, Articles_collection_modified!A1221)), 0)), "")</f>
        <v>Technology</v>
      </c>
      <c r="J1221" t="str" cm="1">
        <f t="array" ref="J1221">IFERROR(INDEX(Index!$A$25:$A$69, MATCH(TRUE, ISNUMBER(SEARCH(Index!$A$25:$A$69, Articles_collection_modified!A1221)), 0)), "")</f>
        <v>Manufacturing</v>
      </c>
      <c r="K1221" t="str" cm="1">
        <f t="array" ref="K1221">IFERROR(INDEX(Index!$C$3:$C$5, MATCH(TRUE, ISNUMBER(SEARCH(Index!$C$3:$C$5, Articles_collection_modified!A1221)), 0)), "")</f>
        <v>H2</v>
      </c>
      <c r="L1221" t="str" cm="1">
        <f t="array" ref="L1221">_xlfn.TEXTJOIN(", ", TRUE, IF(ISNUMBER(SEARCH(Index!$C$8:$C$58, Articles_collection_modified!A1221)), Index!$C$8:$C$58, ""))</f>
        <v>IPr-1, IPr-2, IPr-5, IPr-6, SD-6</v>
      </c>
      <c r="M1221" t="str" cm="1">
        <f t="array" ref="M1221">_xlfn.TEXTJOIN(", ", TRUE, IFERROR(VLOOKUP(_xlfn.TEXTSPLIT(L1221, ", "), Index!$C$8:$D$58, 2, FALSE), ""))</f>
        <v>Industrial Metaverse, Advanced Robotics, Sustainable Factory Buidling, Adaptive Shop Floor Design, Intelligent Process Automation</v>
      </c>
      <c r="N1221" t="str" cm="1">
        <f t="array" ref="N1221">_xlfn.TEXTJOIN(", ", TRUE, _xlfn.UNIQUE(_xlfn.FILTERXML("&lt;t&gt;&lt;s&gt;" &amp; SUBSTITUTE(_xlfn.TEXTJOIN(", ", TRUE, _xlfn.UNIQUE(_xlfn._xlws.FILTER(IFERROR(VLOOKUP(LEFT(_xlfn.TEXTSPLIT(L1221, ", "), FIND("-", _xlfn.TEXTSPLIT(L1221, ", ")) - 1), Index!$F$8:$G$13, 2, FALSE), ""), IFERROR(VLOOKUP(LEFT(_xlfn.TEXTSPLIT(L1221, ", "), FIND("-", _xlfn.TEXTSPLIT(L1221, ", ")) - 1), Index!$F$8:$G$13, 2, FALSE), "") &lt;&gt; ""))), ", ", "&lt;/s&gt;&lt;s&gt;") &amp; "&lt;/s&gt;&lt;/t&gt;", "//s[normalize-space()]")))</f>
        <v>Intelligent Production, Smart Data Usage</v>
      </c>
      <c r="O1221" t="str" cm="1">
        <f t="array" ref="O1221">IFERROR(INDEX(Index!$C$8:$C$58, MATCH(TRUE, ISNUMBER(SEARCH(Index!$C$8:$C$58, Articles_collection_modified!A1221)), 0)), "")</f>
        <v>IPr-1</v>
      </c>
      <c r="P1221" t="str">
        <f>IFERROR(VLOOKUP(LEFT(O1221, FIND("-", O1221)-1), Index!$F$8:$G$13, 2, FALSE), "Not Found")</f>
        <v>Intelligent Production</v>
      </c>
      <c r="Q1221" t="str">
        <f>IFERROR(VLOOKUP(O1221, Index!$C$8:$D$58, 2, FALSE), "Not Found")</f>
        <v>Industrial Metaverse</v>
      </c>
    </row>
    <row r="1222" spans="1:17" x14ac:dyDescent="0.3">
      <c r="A1222" t="str">
        <f>LEFT(Articles_collection_modified!A1222, FIND(",", Articles_collection_modified!A1222) - 1)</f>
        <v>Siemens Invests $60 million to Open Assembly Plant for High-Speed Rail</v>
      </c>
      <c r="B1222" t="str">
        <f>MID(Articles_collection_modified!A1222, FIND(",", Articles_collection_modified!A1222) + 1, FIND(",", Articles_collection_modified!A1222, FIND(",", Articles_collection_modified!A1222) + 1) - FIND(",", Articles_collection_modified!A1222) - 1)</f>
        <v>https://www.assemblymag.com/articles/98798-siemens-invests-60-million-to-open-assembly-plant-for-high-speed-rail</v>
      </c>
      <c r="C1222" t="str">
        <f>IF(ISNUMBER(FIND(", vol",Articles_collection_modified!A1222)), MID(Articles_collection_modified!A1222, FIND(", vol", Articles_collection_modified!A1222) + 5, FIND(",", Articles_collection_modified!A1222, FIND(", vol", Articles_collection_modified!A1222) + 5) - FIND(", vol", Articles_collection_modified!A1222) - 5), MID(Articles_collection_modified!A1222, FIND(",vol", Articles_collection_modified!A1222) + 4, FIND(",", Articles_collection_modified!A1222, FIND(",vol", Articles_collection_modified!A1222) + 4) - FIND(",vol",Articles_collection_modified!A1222) - 4))</f>
        <v>4</v>
      </c>
      <c r="D1222" t="str">
        <f>IF(ISNUMBER(FIND(", 20", Articles_collection_modified!A1222)), MID(Articles_collection_modified!A1222, FIND(", 20", Articles_collection_modified!A1222) + 2, FIND(",", Articles_collection_modified!A1222, FIND(", 20", Articles_collection_modified!A1222) + 2) - FIND(", 20", Articles_collection_modified!A1222) - 2), MID(Articles_collection_modified!A1222, FIND(",20", Articles_collection_modified!A1222) + 1, FIND(",", Articles_collection_modified!A1222, FIND(",20", Articles_collection_modified!A1222) + 1) - FIND(",20", Articles_collection_modified!A1222) - 1))</f>
        <v>2024-w41</v>
      </c>
      <c r="E1222" t="str">
        <f t="shared" si="38"/>
        <v>2024</v>
      </c>
      <c r="F1222" t="str">
        <f t="shared" si="39"/>
        <v>41</v>
      </c>
      <c r="G1222" t="str" cm="1">
        <f t="array" ref="G1222">_xlfn.TEXTJOIN(", ", TRUE, IF(ISNUMBER(SEARCH(Index!$A$8:$A$22, Articles_collection_modified!A1222)), Index!$A$8:$A$22, ""))</f>
        <v>Mobile</v>
      </c>
      <c r="H1222" t="str" cm="1">
        <f t="array" ref="H1222">IFERROR(INDEX(Index!$A$8:$A$22, MATCH(TRUE, ISNUMBER(SEARCH(Index!$A$8:$A$22, Articles_collection_modified!A1222)), 0)), "")</f>
        <v>Mobile</v>
      </c>
      <c r="I1222" t="str" cm="1">
        <f t="array" ref="I1222">IFERROR(INDEX(Index!$A$3:$A$5, MATCH(TRUE, ISNUMBER(SEARCH(Index!$A$3:$A$5, Articles_collection_modified!A1222)), 0)), "")</f>
        <v>SEEP</v>
      </c>
      <c r="J1222" t="str" cm="1">
        <f t="array" ref="J1222">IFERROR(INDEX(Index!$A$25:$A$69, MATCH(TRUE, ISNUMBER(SEARCH(Index!$A$25:$A$69, Articles_collection_modified!A1222)), 0)), "")</f>
        <v>market development</v>
      </c>
      <c r="K1222" t="str" cm="1">
        <f t="array" ref="K1222">IFERROR(INDEX(Index!$C$3:$C$5, MATCH(TRUE, ISNUMBER(SEARCH(Index!$C$3:$C$5, Articles_collection_modified!A1222)), 0)), "")</f>
        <v>H1</v>
      </c>
      <c r="L1222" t="str" cm="1">
        <f t="array" ref="L1222">_xlfn.TEXTJOIN(", ", TRUE, IF(ISNUMBER(SEARCH(Index!$C$8:$C$58, Articles_collection_modified!A1222)), Index!$C$8:$C$58, ""))</f>
        <v>NB-9</v>
      </c>
      <c r="M1222" t="str" cm="1">
        <f t="array" ref="M1222">_xlfn.TEXTJOIN(", ", TRUE, IFERROR(VLOOKUP(_xlfn.TEXTSPLIT(L1222, ", "), Index!$C$8:$D$58, 2, FALSE), ""))</f>
        <v>Expanded Railway Mobility</v>
      </c>
      <c r="N1222" t="str" cm="1">
        <f t="array" ref="N1222">_xlfn.TEXTJOIN(", ", TRUE, _xlfn.UNIQUE(_xlfn.FILTERXML("&lt;t&gt;&lt;s&gt;" &amp; SUBSTITUTE(_xlfn.TEXTJOIN(", ", TRUE, _xlfn.UNIQUE(_xlfn._xlws.FILTER(IFERROR(VLOOKUP(LEFT(_xlfn.TEXTSPLIT(L1222, ", "), FIND("-", _xlfn.TEXTSPLIT(L1222, ", ")) - 1), Index!$F$8:$G$13, 2, FALSE), ""), IFERROR(VLOOKUP(LEFT(_xlfn.TEXTSPLIT(L1222, ", "), FIND("-", _xlfn.TEXTSPLIT(L1222, ", ")) - 1), Index!$F$8:$G$13, 2, FALSE), "") &lt;&gt; ""))), ", ", "&lt;/s&gt;&lt;s&gt;") &amp; "&lt;/s&gt;&lt;/t&gt;", "//s[normalize-space()]")))</f>
        <v>New Business</v>
      </c>
      <c r="O1222" t="str" cm="1">
        <f t="array" ref="O1222">IFERROR(INDEX(Index!$C$8:$C$58, MATCH(TRUE, ISNUMBER(SEARCH(Index!$C$8:$C$58, Articles_collection_modified!A1222)), 0)), "")</f>
        <v>NB-9</v>
      </c>
      <c r="P1222" t="str">
        <f>IFERROR(VLOOKUP(LEFT(O1222, FIND("-", O1222)-1), Index!$F$8:$G$13, 2, FALSE), "Not Found")</f>
        <v>New Business</v>
      </c>
      <c r="Q1222" t="str">
        <f>IFERROR(VLOOKUP(O1222, Index!$C$8:$D$58, 2, FALSE), "Not Found")</f>
        <v>Expanded Railway Mobility</v>
      </c>
    </row>
    <row r="1223" spans="1:17" x14ac:dyDescent="0.3">
      <c r="A1223" t="str">
        <f>LEFT(Articles_collection_modified!A1223, FIND(",", Articles_collection_modified!A1223) - 1)</f>
        <v>Top 5 Common Causes Of Hydraulic Cylinder Failure | MCH Hydraulics</v>
      </c>
      <c r="B1223" t="str">
        <f>MID(Articles_collection_modified!A1223, FIND(",", Articles_collection_modified!A1223) + 1, FIND(",", Articles_collection_modified!A1223, FIND(",", Articles_collection_modified!A1223) + 1) - FIND(",", Articles_collection_modified!A1223) - 1)</f>
        <v>https://www.mchhydraulics.co.uk/hydraulic-cylinder-failure/</v>
      </c>
      <c r="C1223" t="str">
        <f>IF(ISNUMBER(FIND(", vol",Articles_collection_modified!A1223)), MID(Articles_collection_modified!A1223, FIND(", vol", Articles_collection_modified!A1223) + 5, FIND(",", Articles_collection_modified!A1223, FIND(", vol", Articles_collection_modified!A1223) + 5) - FIND(", vol", Articles_collection_modified!A1223) - 5), MID(Articles_collection_modified!A1223, FIND(",vol", Articles_collection_modified!A1223) + 4, FIND(",", Articles_collection_modified!A1223, FIND(",vol", Articles_collection_modified!A1223) + 4) - FIND(",vol",Articles_collection_modified!A1223) - 4))</f>
        <v>4</v>
      </c>
      <c r="D1223" t="str">
        <f>IF(ISNUMBER(FIND(", 20", Articles_collection_modified!A1223)), MID(Articles_collection_modified!A1223, FIND(", 20", Articles_collection_modified!A1223) + 2, FIND(",", Articles_collection_modified!A1223, FIND(", 20", Articles_collection_modified!A1223) + 2) - FIND(", 20", Articles_collection_modified!A1223) - 2), MID(Articles_collection_modified!A1223, FIND(",20", Articles_collection_modified!A1223) + 1, FIND(",", Articles_collection_modified!A1223, FIND(",20", Articles_collection_modified!A1223) + 1) - FIND(",20", Articles_collection_modified!A1223) - 1))</f>
        <v>2024-w40</v>
      </c>
      <c r="E1223" t="str">
        <f t="shared" si="38"/>
        <v>2024</v>
      </c>
      <c r="F1223" t="str">
        <f t="shared" si="39"/>
        <v>40</v>
      </c>
      <c r="G1223" t="str" cm="1">
        <f t="array" ref="G1223">_xlfn.TEXTJOIN(", ", TRUE, IF(ISNUMBER(SEARCH(Index!$A$8:$A$22, Articles_collection_modified!A1223)), Index!$A$8:$A$22, ""))</f>
        <v>Hydraulics</v>
      </c>
      <c r="H1223" t="str" cm="1">
        <f t="array" ref="H1223">IFERROR(INDEX(Index!$A$8:$A$22, MATCH(TRUE, ISNUMBER(SEARCH(Index!$A$8:$A$22, Articles_collection_modified!A1223)), 0)), "")</f>
        <v>Hydraulics</v>
      </c>
      <c r="I1223" t="str" cm="1">
        <f t="array" ref="I1223">IFERROR(INDEX(Index!$A$3:$A$5, MATCH(TRUE, ISNUMBER(SEARCH(Index!$A$3:$A$5, Articles_collection_modified!A1223)), 0)), "")</f>
        <v>Technology</v>
      </c>
      <c r="J1223" t="str" cm="1">
        <f t="array" ref="J1223">IFERROR(INDEX(Index!$A$25:$A$69, MATCH(TRUE, ISNUMBER(SEARCH(Index!$A$25:$A$69, Articles_collection_modified!A1223)), 0)), "")</f>
        <v>Safety</v>
      </c>
      <c r="K1223" t="str" cm="1">
        <f t="array" ref="K1223">IFERROR(INDEX(Index!$C$3:$C$5, MATCH(TRUE, ISNUMBER(SEARCH(Index!$C$3:$C$5, Articles_collection_modified!A1223)), 0)), "")</f>
        <v>H1</v>
      </c>
      <c r="L1223" t="str" cm="1">
        <f t="array" ref="L1223">_xlfn.TEXTJOIN(", ", TRUE, IF(ISNUMBER(SEARCH(Index!$C$8:$C$58, Articles_collection_modified!A1223)), Index!$C$8:$C$58, ""))</f>
        <v/>
      </c>
      <c r="M1223" t="str" cm="1">
        <f t="array" ref="M1223">_xlfn.TEXTJOIN(", ", TRUE, IFERROR(VLOOKUP(_xlfn.TEXTSPLIT(L1223, ", "), Index!$C$8:$D$58, 2, FALSE), ""))</f>
        <v/>
      </c>
      <c r="N1223" t="e" cm="1" vm="1">
        <f t="array" ref="N1223">_xlfn.TEXTJOIN(", ", TRUE, _xlfn.UNIQUE(_xlfn.FILTERXML("&lt;t&gt;&lt;s&gt;" &amp; SUBSTITUTE(_xlfn.TEXTJOIN(", ", TRUE, _xlfn.UNIQUE(_xlfn._xlws.FILTER(IFERROR(VLOOKUP(LEFT(_xlfn.TEXTSPLIT(L1223, ", "), FIND("-", _xlfn.TEXTSPLIT(L1223, ", ")) - 1), Index!$F$8:$G$13, 2, FALSE), ""), IFERROR(VLOOKUP(LEFT(_xlfn.TEXTSPLIT(L1223, ", "), FIND("-", _xlfn.TEXTSPLIT(L1223, ", ")) - 1), Index!$F$8:$G$13, 2, FALSE), "") &lt;&gt; ""))), ", ", "&lt;/s&gt;&lt;s&gt;") &amp; "&lt;/s&gt;&lt;/t&gt;", "//s[normalize-space()]")))</f>
        <v>#VALUE!</v>
      </c>
      <c r="O1223" t="str" cm="1">
        <f t="array" ref="O1223">IFERROR(INDEX(Index!$C$8:$C$58, MATCH(TRUE, ISNUMBER(SEARCH(Index!$C$8:$C$58, Articles_collection_modified!A1223)), 0)), "")</f>
        <v/>
      </c>
      <c r="P1223" t="str">
        <f>IFERROR(VLOOKUP(LEFT(O1223, FIND("-", O1223)-1), Index!$F$8:$G$13, 2, FALSE), "Not Found")</f>
        <v>Not Found</v>
      </c>
      <c r="Q1223" t="str">
        <f>IFERROR(VLOOKUP(O1223, Index!$C$8:$D$58, 2, FALSE), "Not Found")</f>
        <v>Not Found</v>
      </c>
    </row>
    <row r="1224" spans="1:17" x14ac:dyDescent="0.3">
      <c r="A1224" t="str">
        <f>LEFT(Articles_collection_modified!A1224, FIND(",", Articles_collection_modified!A1224) - 1)</f>
        <v>Hyster recognised as 2024 Green Supply Chain Partner | Industrial Vehicle Technology International</v>
      </c>
      <c r="B1224" t="str">
        <f>MID(Articles_collection_modified!A1224, FIND(",", Articles_collection_modified!A1224) + 1, FIND(",", Articles_collection_modified!A1224, FIND(",", Articles_collection_modified!A1224) + 1) - FIND(",", Articles_collection_modified!A1224) - 1)</f>
        <v>https://www.ivtinternational.com/news/materials-handling/hyster-recognised-as-2024-green-supply-chain-partner.html</v>
      </c>
      <c r="C1224" t="str">
        <f>IF(ISNUMBER(FIND(", vol",Articles_collection_modified!A1224)), MID(Articles_collection_modified!A1224, FIND(", vol", Articles_collection_modified!A1224) + 5, FIND(",", Articles_collection_modified!A1224, FIND(", vol", Articles_collection_modified!A1224) + 5) - FIND(", vol", Articles_collection_modified!A1224) - 5), MID(Articles_collection_modified!A1224, FIND(",vol", Articles_collection_modified!A1224) + 4, FIND(",", Articles_collection_modified!A1224, FIND(",vol", Articles_collection_modified!A1224) + 4) - FIND(",vol",Articles_collection_modified!A1224) - 4))</f>
        <v>4</v>
      </c>
      <c r="D1224" t="str">
        <f>IF(ISNUMBER(FIND(", 20", Articles_collection_modified!A1224)), MID(Articles_collection_modified!A1224, FIND(", 20", Articles_collection_modified!A1224) + 2, FIND(",", Articles_collection_modified!A1224, FIND(", 20", Articles_collection_modified!A1224) + 2) - FIND(", 20", Articles_collection_modified!A1224) - 2), MID(Articles_collection_modified!A1224, FIND(",20", Articles_collection_modified!A1224) + 1, FIND(",", Articles_collection_modified!A1224, FIND(",20", Articles_collection_modified!A1224) + 1) - FIND(",20", Articles_collection_modified!A1224) - 1))</f>
        <v>2024-w41</v>
      </c>
      <c r="E1224" t="str">
        <f t="shared" si="38"/>
        <v>2024</v>
      </c>
      <c r="F1224" t="str">
        <f t="shared" si="39"/>
        <v>41</v>
      </c>
      <c r="G1224" t="str" cm="1">
        <f t="array" ref="G1224">_xlfn.TEXTJOIN(", ", TRUE, IF(ISNUMBER(SEARCH(Index!$A$8:$A$22, Articles_collection_modified!A1224)), Index!$A$8:$A$22, ""))</f>
        <v>Mobile</v>
      </c>
      <c r="H1224" t="str" cm="1">
        <f t="array" ref="H1224">IFERROR(INDEX(Index!$A$8:$A$22, MATCH(TRUE, ISNUMBER(SEARCH(Index!$A$8:$A$22, Articles_collection_modified!A1224)), 0)), "")</f>
        <v>Mobile</v>
      </c>
      <c r="I1224" t="str" cm="1">
        <f t="array" ref="I1224">IFERROR(INDEX(Index!$A$3:$A$5, MATCH(TRUE, ISNUMBER(SEARCH(Index!$A$3:$A$5, Articles_collection_modified!A1224)), 0)), "")</f>
        <v>Technology</v>
      </c>
      <c r="J1224" t="str" cm="1">
        <f t="array" ref="J1224">IFERROR(INDEX(Index!$A$25:$A$69, MATCH(TRUE, ISNUMBER(SEARCH(Index!$A$25:$A$69, Articles_collection_modified!A1224)), 0)), "")</f>
        <v>market development</v>
      </c>
      <c r="K1224" t="str" cm="1">
        <f t="array" ref="K1224">IFERROR(INDEX(Index!$C$3:$C$5, MATCH(TRUE, ISNUMBER(SEARCH(Index!$C$3:$C$5, Articles_collection_modified!A1224)), 0)), "")</f>
        <v>H1</v>
      </c>
      <c r="L1224" t="str" cm="1">
        <f t="array" ref="L1224">_xlfn.TEXTJOIN(", ", TRUE, IF(ISNUMBER(SEARCH(Index!$C$8:$C$58, Articles_collection_modified!A1224)), Index!$C$8:$C$58, ""))</f>
        <v>ES-2, ES-6, HA-4</v>
      </c>
      <c r="M1224" t="str" cm="1">
        <f t="array" ref="M1224">_xlfn.TEXTJOIN(", ", TRUE, IFERROR(VLOOKUP(_xlfn.TEXTSPLIT(L1224, ", "), Index!$C$8:$D$58, 2, FALSE), ""))</f>
        <v>Enhanced Emission Policy, Zero Emission Company Value, Autonomous Material Handling</v>
      </c>
      <c r="N1224" t="str" cm="1">
        <f t="array" ref="N1224">_xlfn.TEXTJOIN(", ", TRUE, _xlfn.UNIQUE(_xlfn.FILTERXML("&lt;t&gt;&lt;s&gt;" &amp; SUBSTITUTE(_xlfn.TEXTJOIN(", ", TRUE, _xlfn.UNIQUE(_xlfn._xlws.FILTER(IFERROR(VLOOKUP(LEFT(_xlfn.TEXTSPLIT(L1224, ", "), FIND("-", _xlfn.TEXTSPLIT(L1224, ", ")) - 1), Index!$F$8:$G$13, 2, FALSE), ""), IFERROR(VLOOKUP(LEFT(_xlfn.TEXTSPLIT(L1224, ", "), FIND("-", _xlfn.TEXTSPLIT(L1224, ", ")) - 1), Index!$F$8:$G$13, 2, FALSE), "") &lt;&gt; ""))), ", ", "&lt;/s&gt;&lt;s&gt;") &amp; "&lt;/s&gt;&lt;/t&gt;", "//s[normalize-space()]")))</f>
        <v>Ecological Sustainability, Hydraulic Applications Ecosystem</v>
      </c>
      <c r="O1224" t="str" cm="1">
        <f t="array" ref="O1224">IFERROR(INDEX(Index!$C$8:$C$58, MATCH(TRUE, ISNUMBER(SEARCH(Index!$C$8:$C$58, Articles_collection_modified!A1224)), 0)), "")</f>
        <v>ES-2</v>
      </c>
      <c r="P1224" t="str">
        <f>IFERROR(VLOOKUP(LEFT(O1224, FIND("-", O1224)-1), Index!$F$8:$G$13, 2, FALSE), "Not Found")</f>
        <v>Ecological Sustainability</v>
      </c>
      <c r="Q1224" t="str">
        <f>IFERROR(VLOOKUP(O1224, Index!$C$8:$D$58, 2, FALSE), "Not Found")</f>
        <v>Enhanced Emission Policy</v>
      </c>
    </row>
    <row r="1225" spans="1:17" x14ac:dyDescent="0.3">
      <c r="A1225" t="str">
        <f>LEFT(Articles_collection_modified!A1225, FIND(",", Articles_collection_modified!A1225) - 1)</f>
        <v>EACON Mining builds on MACA collaboration through MoU with its parent Thiess - International Mining</v>
      </c>
      <c r="B1225" t="str">
        <f>MID(Articles_collection_modified!A1225, FIND(",", Articles_collection_modified!A1225) + 1, FIND(",", Articles_collection_modified!A1225, FIND(",", Articles_collection_modified!A1225) + 1) - FIND(",", Articles_collection_modified!A1225) - 1)</f>
        <v>https://im-mining.com/2024/10/08/eacon-mining-builds-on-maca-collaboration-through-mou-with-its-parent-thiess/</v>
      </c>
      <c r="C1225" t="str">
        <f>IF(ISNUMBER(FIND(", vol",Articles_collection_modified!A1225)), MID(Articles_collection_modified!A1225, FIND(", vol", Articles_collection_modified!A1225) + 5, FIND(",", Articles_collection_modified!A1225, FIND(", vol", Articles_collection_modified!A1225) + 5) - FIND(", vol", Articles_collection_modified!A1225) - 5), MID(Articles_collection_modified!A1225, FIND(",vol", Articles_collection_modified!A1225) + 4, FIND(",", Articles_collection_modified!A1225, FIND(",vol", Articles_collection_modified!A1225) + 4) - FIND(",vol",Articles_collection_modified!A1225) - 4))</f>
        <v>4</v>
      </c>
      <c r="D1225" t="str">
        <f>IF(ISNUMBER(FIND(", 20", Articles_collection_modified!A1225)), MID(Articles_collection_modified!A1225, FIND(", 20", Articles_collection_modified!A1225) + 2, FIND(",", Articles_collection_modified!A1225, FIND(", 20", Articles_collection_modified!A1225) + 2) - FIND(", 20", Articles_collection_modified!A1225) - 2), MID(Articles_collection_modified!A1225, FIND(",20", Articles_collection_modified!A1225) + 1, FIND(",", Articles_collection_modified!A1225, FIND(",20", Articles_collection_modified!A1225) + 1) - FIND(",20", Articles_collection_modified!A1225) - 1))</f>
        <v>2024-w41</v>
      </c>
      <c r="E1225" t="str">
        <f t="shared" si="38"/>
        <v>2024</v>
      </c>
      <c r="F1225" t="str">
        <f t="shared" si="39"/>
        <v>41</v>
      </c>
      <c r="G1225" t="str" cm="1">
        <f t="array" ref="G1225">_xlfn.TEXTJOIN(", ", TRUE, IF(ISNUMBER(SEARCH(Index!$A$8:$A$22, Articles_collection_modified!A1225)), Index!$A$8:$A$22, ""))</f>
        <v>Mobile</v>
      </c>
      <c r="H1225" t="str" cm="1">
        <f t="array" ref="H1225">IFERROR(INDEX(Index!$A$8:$A$22, MATCH(TRUE, ISNUMBER(SEARCH(Index!$A$8:$A$22, Articles_collection_modified!A1225)), 0)), "")</f>
        <v>Mobile</v>
      </c>
      <c r="I1225" t="str" cm="1">
        <f t="array" ref="I1225">IFERROR(INDEX(Index!$A$3:$A$5, MATCH(TRUE, ISNUMBER(SEARCH(Index!$A$3:$A$5, Articles_collection_modified!A1225)), 0)), "")</f>
        <v>SEEP</v>
      </c>
      <c r="J1225" t="str" cm="1">
        <f t="array" ref="J1225">IFERROR(INDEX(Index!$A$25:$A$69, MATCH(TRUE, ISNUMBER(SEARCH(Index!$A$25:$A$69, Articles_collection_modified!A1225)), 0)), "")</f>
        <v>partnership</v>
      </c>
      <c r="K1225" t="str" cm="1">
        <f t="array" ref="K1225">IFERROR(INDEX(Index!$C$3:$C$5, MATCH(TRUE, ISNUMBER(SEARCH(Index!$C$3:$C$5, Articles_collection_modified!A1225)), 0)), "")</f>
        <v>H2</v>
      </c>
      <c r="L1225" t="str" cm="1">
        <f t="array" ref="L1225">_xlfn.TEXTJOIN(", ", TRUE, IF(ISNUMBER(SEARCH(Index!$C$8:$C$58, Articles_collection_modified!A1225)), Index!$C$8:$C$58, ""))</f>
        <v>ES-2, ES-6, HA-8</v>
      </c>
      <c r="M1225" t="str" cm="1">
        <f t="array" ref="M1225">_xlfn.TEXTJOIN(", ", TRUE, IFERROR(VLOOKUP(_xlfn.TEXTSPLIT(L1225, ", "), Index!$C$8:$D$58, 2, FALSE), ""))</f>
        <v>Enhanced Emission Policy, Zero Emission Company Value, Sustainable Mining</v>
      </c>
      <c r="N1225" t="str" cm="1">
        <f t="array" ref="N1225">_xlfn.TEXTJOIN(", ", TRUE, _xlfn.UNIQUE(_xlfn.FILTERXML("&lt;t&gt;&lt;s&gt;" &amp; SUBSTITUTE(_xlfn.TEXTJOIN(", ", TRUE, _xlfn.UNIQUE(_xlfn._xlws.FILTER(IFERROR(VLOOKUP(LEFT(_xlfn.TEXTSPLIT(L1225, ", "), FIND("-", _xlfn.TEXTSPLIT(L1225, ", ")) - 1), Index!$F$8:$G$13, 2, FALSE), ""), IFERROR(VLOOKUP(LEFT(_xlfn.TEXTSPLIT(L1225, ", "), FIND("-", _xlfn.TEXTSPLIT(L1225, ", ")) - 1), Index!$F$8:$G$13, 2, FALSE), "") &lt;&gt; ""))), ", ", "&lt;/s&gt;&lt;s&gt;") &amp; "&lt;/s&gt;&lt;/t&gt;", "//s[normalize-space()]")))</f>
        <v>Ecological Sustainability, Hydraulic Applications Ecosystem</v>
      </c>
      <c r="O1225" t="str" cm="1">
        <f t="array" ref="O1225">IFERROR(INDEX(Index!$C$8:$C$58, MATCH(TRUE, ISNUMBER(SEARCH(Index!$C$8:$C$58, Articles_collection_modified!A1225)), 0)), "")</f>
        <v>ES-2</v>
      </c>
      <c r="P1225" t="str">
        <f>IFERROR(VLOOKUP(LEFT(O1225, FIND("-", O1225)-1), Index!$F$8:$G$13, 2, FALSE), "Not Found")</f>
        <v>Ecological Sustainability</v>
      </c>
      <c r="Q1225" t="str">
        <f>IFERROR(VLOOKUP(O1225, Index!$C$8:$D$58, 2, FALSE), "Not Found")</f>
        <v>Enhanced Emission Policy</v>
      </c>
    </row>
    <row r="1226" spans="1:17" x14ac:dyDescent="0.3">
      <c r="A1226" t="str">
        <f>LEFT(Articles_collection_modified!A1226, FIND(",", Articles_collection_modified!A1226) - 1)</f>
        <v>Pilot Crushtec equips TwisterTrac mobile vertical shaft impact crusher with Stage V engine - International Mining</v>
      </c>
      <c r="B1226" t="str">
        <f>MID(Articles_collection_modified!A1226, FIND(",", Articles_collection_modified!A1226) + 1, FIND(",", Articles_collection_modified!A1226, FIND(",", Articles_collection_modified!A1226) + 1) - FIND(",", Articles_collection_modified!A1226) - 1)</f>
        <v>https://im-mining.com/2024/10/08/pilot-crushtec-equips-twistertrac-mobile-vertical-shaft-impact-crusher-with-stage-v-engine/</v>
      </c>
      <c r="C1226" t="str">
        <f>IF(ISNUMBER(FIND(", vol",Articles_collection_modified!A1226)), MID(Articles_collection_modified!A1226, FIND(", vol", Articles_collection_modified!A1226) + 5, FIND(",", Articles_collection_modified!A1226, FIND(", vol", Articles_collection_modified!A1226) + 5) - FIND(", vol", Articles_collection_modified!A1226) - 5), MID(Articles_collection_modified!A1226, FIND(",vol", Articles_collection_modified!A1226) + 4, FIND(",", Articles_collection_modified!A1226, FIND(",vol", Articles_collection_modified!A1226) + 4) - FIND(",vol",Articles_collection_modified!A1226) - 4))</f>
        <v>4</v>
      </c>
      <c r="D1226" t="str">
        <f>IF(ISNUMBER(FIND(", 20", Articles_collection_modified!A1226)), MID(Articles_collection_modified!A1226, FIND(", 20", Articles_collection_modified!A1226) + 2, FIND(",", Articles_collection_modified!A1226, FIND(", 20", Articles_collection_modified!A1226) + 2) - FIND(", 20", Articles_collection_modified!A1226) - 2), MID(Articles_collection_modified!A1226, FIND(",20", Articles_collection_modified!A1226) + 1, FIND(",", Articles_collection_modified!A1226, FIND(",20", Articles_collection_modified!A1226) + 1) - FIND(",20", Articles_collection_modified!A1226) - 1))</f>
        <v>2024-w41</v>
      </c>
      <c r="E1226" t="str">
        <f t="shared" si="38"/>
        <v>2024</v>
      </c>
      <c r="F1226" t="str">
        <f t="shared" si="39"/>
        <v>41</v>
      </c>
      <c r="G1226" t="str" cm="1">
        <f t="array" ref="G1226">_xlfn.TEXTJOIN(", ", TRUE, IF(ISNUMBER(SEARCH(Index!$A$8:$A$22, Articles_collection_modified!A1226)), Index!$A$8:$A$22, ""))</f>
        <v>Mobile</v>
      </c>
      <c r="H1226" t="str" cm="1">
        <f t="array" ref="H1226">IFERROR(INDEX(Index!$A$8:$A$22, MATCH(TRUE, ISNUMBER(SEARCH(Index!$A$8:$A$22, Articles_collection_modified!A1226)), 0)), "")</f>
        <v>Mobile</v>
      </c>
      <c r="I1226" t="str" cm="1">
        <f t="array" ref="I1226">IFERROR(INDEX(Index!$A$3:$A$5, MATCH(TRUE, ISNUMBER(SEARCH(Index!$A$3:$A$5, Articles_collection_modified!A1226)), 0)), "")</f>
        <v>product release</v>
      </c>
      <c r="J1226" t="str" cm="1">
        <f t="array" ref="J1226">IFERROR(INDEX(Index!$A$25:$A$69, MATCH(TRUE, ISNUMBER(SEARCH(Index!$A$25:$A$69, Articles_collection_modified!A1226)), 0)), "")</f>
        <v>System</v>
      </c>
      <c r="K1226" t="str" cm="1">
        <f t="array" ref="K1226">IFERROR(INDEX(Index!$C$3:$C$5, MATCH(TRUE, ISNUMBER(SEARCH(Index!$C$3:$C$5, Articles_collection_modified!A1226)), 0)), "")</f>
        <v>H1</v>
      </c>
      <c r="L1226" t="str" cm="1">
        <f t="array" ref="L1226">_xlfn.TEXTJOIN(", ", TRUE, IF(ISNUMBER(SEARCH(Index!$C$8:$C$58, Articles_collection_modified!A1226)), Index!$C$8:$C$58, ""))</f>
        <v>ES-2, HA-8</v>
      </c>
      <c r="M1226" t="str" cm="1">
        <f t="array" ref="M1226">_xlfn.TEXTJOIN(", ", TRUE, IFERROR(VLOOKUP(_xlfn.TEXTSPLIT(L1226, ", "), Index!$C$8:$D$58, 2, FALSE), ""))</f>
        <v>Enhanced Emission Policy, Sustainable Mining</v>
      </c>
      <c r="N1226" t="str" cm="1">
        <f t="array" ref="N1226">_xlfn.TEXTJOIN(", ", TRUE, _xlfn.UNIQUE(_xlfn.FILTERXML("&lt;t&gt;&lt;s&gt;" &amp; SUBSTITUTE(_xlfn.TEXTJOIN(", ", TRUE, _xlfn.UNIQUE(_xlfn._xlws.FILTER(IFERROR(VLOOKUP(LEFT(_xlfn.TEXTSPLIT(L1226, ", "), FIND("-", _xlfn.TEXTSPLIT(L1226, ", ")) - 1), Index!$F$8:$G$13, 2, FALSE), ""), IFERROR(VLOOKUP(LEFT(_xlfn.TEXTSPLIT(L1226, ", "), FIND("-", _xlfn.TEXTSPLIT(L1226, ", ")) - 1), Index!$F$8:$G$13, 2, FALSE), "") &lt;&gt; ""))), ", ", "&lt;/s&gt;&lt;s&gt;") &amp; "&lt;/s&gt;&lt;/t&gt;", "//s[normalize-space()]")))</f>
        <v>Ecological Sustainability, Hydraulic Applications Ecosystem</v>
      </c>
      <c r="O1226" t="str" cm="1">
        <f t="array" ref="O1226">IFERROR(INDEX(Index!$C$8:$C$58, MATCH(TRUE, ISNUMBER(SEARCH(Index!$C$8:$C$58, Articles_collection_modified!A1226)), 0)), "")</f>
        <v>ES-2</v>
      </c>
      <c r="P1226" t="str">
        <f>IFERROR(VLOOKUP(LEFT(O1226, FIND("-", O1226)-1), Index!$F$8:$G$13, 2, FALSE), "Not Found")</f>
        <v>Ecological Sustainability</v>
      </c>
      <c r="Q1226" t="str">
        <f>IFERROR(VLOOKUP(O1226, Index!$C$8:$D$58, 2, FALSE), "Not Found")</f>
        <v>Enhanced Emission Policy</v>
      </c>
    </row>
    <row r="1227" spans="1:17" x14ac:dyDescent="0.3">
      <c r="A1227" t="str">
        <f>LEFT(Articles_collection_modified!A1227, FIND(",", Articles_collection_modified!A1227) - 1)</f>
        <v>Epiroc Pit Vipers SmartROC D65s on their way to Newmont Boddington - International Mining</v>
      </c>
      <c r="B1227" t="str">
        <f>MID(Articles_collection_modified!A1227, FIND(",", Articles_collection_modified!A1227) + 1, FIND(",", Articles_collection_modified!A1227, FIND(",", Articles_collection_modified!A1227) + 1) - FIND(",", Articles_collection_modified!A1227) - 1)</f>
        <v>https://im-mining.com/2024/10/08/epiroc-pit-vipers-smartroc-d65s-on-their-way-to-newmont-boddington/</v>
      </c>
      <c r="C1227" t="str">
        <f>IF(ISNUMBER(FIND(", vol",Articles_collection_modified!A1227)), MID(Articles_collection_modified!A1227, FIND(", vol", Articles_collection_modified!A1227) + 5, FIND(",", Articles_collection_modified!A1227, FIND(", vol", Articles_collection_modified!A1227) + 5) - FIND(", vol", Articles_collection_modified!A1227) - 5), MID(Articles_collection_modified!A1227, FIND(",vol", Articles_collection_modified!A1227) + 4, FIND(",", Articles_collection_modified!A1227, FIND(",vol", Articles_collection_modified!A1227) + 4) - FIND(",vol",Articles_collection_modified!A1227) - 4))</f>
        <v>4</v>
      </c>
      <c r="D1227" t="str">
        <f>IF(ISNUMBER(FIND(", 20", Articles_collection_modified!A1227)), MID(Articles_collection_modified!A1227, FIND(", 20", Articles_collection_modified!A1227) + 2, FIND(",", Articles_collection_modified!A1227, FIND(", 20", Articles_collection_modified!A1227) + 2) - FIND(", 20", Articles_collection_modified!A1227) - 2), MID(Articles_collection_modified!A1227, FIND(",20", Articles_collection_modified!A1227) + 1, FIND(",", Articles_collection_modified!A1227, FIND(",20", Articles_collection_modified!A1227) + 1) - FIND(",20", Articles_collection_modified!A1227) - 1))</f>
        <v>2024-w41</v>
      </c>
      <c r="E1227" t="str">
        <f t="shared" si="38"/>
        <v>2024</v>
      </c>
      <c r="F1227" t="str">
        <f t="shared" si="39"/>
        <v>41</v>
      </c>
      <c r="G1227" t="str" cm="1">
        <f t="array" ref="G1227">_xlfn.TEXTJOIN(", ", TRUE, IF(ISNUMBER(SEARCH(Index!$A$8:$A$22, Articles_collection_modified!A1227)), Index!$A$8:$A$22, ""))</f>
        <v>Mobile</v>
      </c>
      <c r="H1227" t="str" cm="1">
        <f t="array" ref="H1227">IFERROR(INDEX(Index!$A$8:$A$22, MATCH(TRUE, ISNUMBER(SEARCH(Index!$A$8:$A$22, Articles_collection_modified!A1227)), 0)), "")</f>
        <v>Mobile</v>
      </c>
      <c r="I1227" t="str" cm="1">
        <f t="array" ref="I1227">IFERROR(INDEX(Index!$A$3:$A$5, MATCH(TRUE, ISNUMBER(SEARCH(Index!$A$3:$A$5, Articles_collection_modified!A1227)), 0)), "")</f>
        <v>SEEP</v>
      </c>
      <c r="J1227" t="str" cm="1">
        <f t="array" ref="J1227">IFERROR(INDEX(Index!$A$25:$A$69, MATCH(TRUE, ISNUMBER(SEARCH(Index!$A$25:$A$69, Articles_collection_modified!A1227)), 0)), "")</f>
        <v>market development</v>
      </c>
      <c r="K1227" t="str" cm="1">
        <f t="array" ref="K1227">IFERROR(INDEX(Index!$C$3:$C$5, MATCH(TRUE, ISNUMBER(SEARCH(Index!$C$3:$C$5, Articles_collection_modified!A1227)), 0)), "")</f>
        <v>H1</v>
      </c>
      <c r="L1227" t="str" cm="1">
        <f t="array" ref="L1227">_xlfn.TEXTJOIN(", ", TRUE, IF(ISNUMBER(SEARCH(Index!$C$8:$C$58, Articles_collection_modified!A1227)), Index!$C$8:$C$58, ""))</f>
        <v>HA-8, SD-6</v>
      </c>
      <c r="M1227" t="str" cm="1">
        <f t="array" ref="M1227">_xlfn.TEXTJOIN(", ", TRUE, IFERROR(VLOOKUP(_xlfn.TEXTSPLIT(L1227, ", "), Index!$C$8:$D$58, 2, FALSE), ""))</f>
        <v>Sustainable Mining, Intelligent Process Automation</v>
      </c>
      <c r="N1227" t="str" cm="1">
        <f t="array" ref="N1227">_xlfn.TEXTJOIN(", ", TRUE, _xlfn.UNIQUE(_xlfn.FILTERXML("&lt;t&gt;&lt;s&gt;" &amp; SUBSTITUTE(_xlfn.TEXTJOIN(", ", TRUE, _xlfn.UNIQUE(_xlfn._xlws.FILTER(IFERROR(VLOOKUP(LEFT(_xlfn.TEXTSPLIT(L1227, ", "), FIND("-", _xlfn.TEXTSPLIT(L1227, ", ")) - 1), Index!$F$8:$G$13, 2, FALSE), ""), IFERROR(VLOOKUP(LEFT(_xlfn.TEXTSPLIT(L1227, ", "), FIND("-", _xlfn.TEXTSPLIT(L1227, ", ")) - 1), Index!$F$8:$G$13, 2, FALSE), "") &lt;&gt; ""))), ", ", "&lt;/s&gt;&lt;s&gt;") &amp; "&lt;/s&gt;&lt;/t&gt;", "//s[normalize-space()]")))</f>
        <v>Hydraulic Applications Ecosystem, Smart Data Usage</v>
      </c>
      <c r="O1227" t="str" cm="1">
        <f t="array" ref="O1227">IFERROR(INDEX(Index!$C$8:$C$58, MATCH(TRUE, ISNUMBER(SEARCH(Index!$C$8:$C$58, Articles_collection_modified!A1227)), 0)), "")</f>
        <v>HA-8</v>
      </c>
      <c r="P1227" t="str">
        <f>IFERROR(VLOOKUP(LEFT(O1227, FIND("-", O1227)-1), Index!$F$8:$G$13, 2, FALSE), "Not Found")</f>
        <v>Hydraulic Applications Ecosystem</v>
      </c>
      <c r="Q1227" t="str">
        <f>IFERROR(VLOOKUP(O1227, Index!$C$8:$D$58, 2, FALSE), "Not Found")</f>
        <v>Sustainable Mining</v>
      </c>
    </row>
    <row r="1228" spans="1:17" x14ac:dyDescent="0.3">
      <c r="A1228" t="str">
        <f>LEFT(Articles_collection_modified!A1228, FIND(",", Articles_collection_modified!A1228) - 1)</f>
        <v>Caterpillar makes ore sensing move with IMA Engineering alliance - International Mining</v>
      </c>
      <c r="B1228" t="str">
        <f>MID(Articles_collection_modified!A1228, FIND(",", Articles_collection_modified!A1228) + 1, FIND(",", Articles_collection_modified!A1228, FIND(",", Articles_collection_modified!A1228) + 1) - FIND(",", Articles_collection_modified!A1228) - 1)</f>
        <v>https://im-mining.com/2024/10/07/caterpillar-makes-ore-sensing-move-with-ima-engineering-alliance/</v>
      </c>
      <c r="C1228" t="str">
        <f>IF(ISNUMBER(FIND(", vol",Articles_collection_modified!A1228)), MID(Articles_collection_modified!A1228, FIND(", vol", Articles_collection_modified!A1228) + 5, FIND(",", Articles_collection_modified!A1228, FIND(", vol", Articles_collection_modified!A1228) + 5) - FIND(", vol", Articles_collection_modified!A1228) - 5), MID(Articles_collection_modified!A1228, FIND(",vol", Articles_collection_modified!A1228) + 4, FIND(",", Articles_collection_modified!A1228, FIND(",vol", Articles_collection_modified!A1228) + 4) - FIND(",vol",Articles_collection_modified!A1228) - 4))</f>
        <v>4</v>
      </c>
      <c r="D1228" t="str">
        <f>IF(ISNUMBER(FIND(", 20", Articles_collection_modified!A1228)), MID(Articles_collection_modified!A1228, FIND(", 20", Articles_collection_modified!A1228) + 2, FIND(",", Articles_collection_modified!A1228, FIND(", 20", Articles_collection_modified!A1228) + 2) - FIND(", 20", Articles_collection_modified!A1228) - 2), MID(Articles_collection_modified!A1228, FIND(",20", Articles_collection_modified!A1228) + 1, FIND(",", Articles_collection_modified!A1228, FIND(",20", Articles_collection_modified!A1228) + 1) - FIND(",20", Articles_collection_modified!A1228) - 1))</f>
        <v>2024-w41</v>
      </c>
      <c r="E1228" t="str">
        <f t="shared" si="38"/>
        <v>2024</v>
      </c>
      <c r="F1228" t="str">
        <f t="shared" si="39"/>
        <v>41</v>
      </c>
      <c r="G1228" t="str" cm="1">
        <f t="array" ref="G1228">_xlfn.TEXTJOIN(", ", TRUE, IF(ISNUMBER(SEARCH(Index!$A$8:$A$22, Articles_collection_modified!A1228)), Index!$A$8:$A$22, ""))</f>
        <v>Mobile, Sensors</v>
      </c>
      <c r="H1228" t="str" cm="1">
        <f t="array" ref="H1228">IFERROR(INDEX(Index!$A$8:$A$22, MATCH(TRUE, ISNUMBER(SEARCH(Index!$A$8:$A$22, Articles_collection_modified!A1228)), 0)), "")</f>
        <v>Mobile</v>
      </c>
      <c r="I1228" t="str" cm="1">
        <f t="array" ref="I1228">IFERROR(INDEX(Index!$A$3:$A$5, MATCH(TRUE, ISNUMBER(SEARCH(Index!$A$3:$A$5, Articles_collection_modified!A1228)), 0)), "")</f>
        <v>SEEP</v>
      </c>
      <c r="J1228" t="str" cm="1">
        <f t="array" ref="J1228">IFERROR(INDEX(Index!$A$25:$A$69, MATCH(TRUE, ISNUMBER(SEARCH(Index!$A$25:$A$69, Articles_collection_modified!A1228)), 0)), "")</f>
        <v>partnership</v>
      </c>
      <c r="K1228" t="str" cm="1">
        <f t="array" ref="K1228">IFERROR(INDEX(Index!$C$3:$C$5, MATCH(TRUE, ISNUMBER(SEARCH(Index!$C$3:$C$5, Articles_collection_modified!A1228)), 0)), "")</f>
        <v>H2</v>
      </c>
      <c r="L1228" t="str" cm="1">
        <f t="array" ref="L1228">_xlfn.TEXTJOIN(", ", TRUE, IF(ISNUMBER(SEARCH(Index!$C$8:$C$58, Articles_collection_modified!A1228)), Index!$C$8:$C$58, ""))</f>
        <v>HA-8, SD-4</v>
      </c>
      <c r="M1228" t="str" cm="1">
        <f t="array" ref="M1228">_xlfn.TEXTJOIN(", ", TRUE, IFERROR(VLOOKUP(_xlfn.TEXTSPLIT(L1228, ", "), Index!$C$8:$D$58, 2, FALSE), ""))</f>
        <v>Sustainable Mining, Big Data Value Creation</v>
      </c>
      <c r="N1228" t="str" cm="1">
        <f t="array" ref="N1228">_xlfn.TEXTJOIN(", ", TRUE, _xlfn.UNIQUE(_xlfn.FILTERXML("&lt;t&gt;&lt;s&gt;" &amp; SUBSTITUTE(_xlfn.TEXTJOIN(", ", TRUE, _xlfn.UNIQUE(_xlfn._xlws.FILTER(IFERROR(VLOOKUP(LEFT(_xlfn.TEXTSPLIT(L1228, ", "), FIND("-", _xlfn.TEXTSPLIT(L1228, ", ")) - 1), Index!$F$8:$G$13, 2, FALSE), ""), IFERROR(VLOOKUP(LEFT(_xlfn.TEXTSPLIT(L1228, ", "), FIND("-", _xlfn.TEXTSPLIT(L1228, ", ")) - 1), Index!$F$8:$G$13, 2, FALSE), "") &lt;&gt; ""))), ", ", "&lt;/s&gt;&lt;s&gt;") &amp; "&lt;/s&gt;&lt;/t&gt;", "//s[normalize-space()]")))</f>
        <v>Hydraulic Applications Ecosystem, Smart Data Usage</v>
      </c>
      <c r="O1228" t="str" cm="1">
        <f t="array" ref="O1228">IFERROR(INDEX(Index!$C$8:$C$58, MATCH(TRUE, ISNUMBER(SEARCH(Index!$C$8:$C$58, Articles_collection_modified!A1228)), 0)), "")</f>
        <v>HA-8</v>
      </c>
      <c r="P1228" t="str">
        <f>IFERROR(VLOOKUP(LEFT(O1228, FIND("-", O1228)-1), Index!$F$8:$G$13, 2, FALSE), "Not Found")</f>
        <v>Hydraulic Applications Ecosystem</v>
      </c>
      <c r="Q1228" t="str">
        <f>IFERROR(VLOOKUP(O1228, Index!$C$8:$D$58, 2, FALSE), "Not Found")</f>
        <v>Sustainable Mining</v>
      </c>
    </row>
    <row r="1229" spans="1:17" x14ac:dyDescent="0.3">
      <c r="A1229" t="str">
        <f>LEFT(Articles_collection_modified!A1229, FIND(",", Articles_collection_modified!A1229) - 1)</f>
        <v>ABB Robotics launches Energy Efficiency Service to help customers save costs and enhance sustainability | ManufacturingTomorrow</v>
      </c>
      <c r="B1229" t="str">
        <f>MID(Articles_collection_modified!A1229, FIND(",", Articles_collection_modified!A1229) + 1, FIND(",", Articles_collection_modified!A1229, FIND(",", Articles_collection_modified!A1229) + 1) - FIND(",", Articles_collection_modified!A1229) - 1)</f>
        <v>https://www.manufacturingtomorrow.com/news/2024/10/07/abb-robotics-launches-energy-efficiency-service-to-help-customers-save-costs-and-enhance-sustainability-/23542</v>
      </c>
      <c r="C1229" t="str">
        <f>IF(ISNUMBER(FIND(", vol",Articles_collection_modified!A1229)), MID(Articles_collection_modified!A1229, FIND(", vol", Articles_collection_modified!A1229) + 5, FIND(",", Articles_collection_modified!A1229, FIND(", vol", Articles_collection_modified!A1229) + 5) - FIND(", vol", Articles_collection_modified!A1229) - 5), MID(Articles_collection_modified!A1229, FIND(",vol", Articles_collection_modified!A1229) + 4, FIND(",", Articles_collection_modified!A1229, FIND(",vol", Articles_collection_modified!A1229) + 4) - FIND(",vol",Articles_collection_modified!A1229) - 4))</f>
        <v>4</v>
      </c>
      <c r="D1229" t="str">
        <f>IF(ISNUMBER(FIND(", 20", Articles_collection_modified!A1229)), MID(Articles_collection_modified!A1229, FIND(", 20", Articles_collection_modified!A1229) + 2, FIND(",", Articles_collection_modified!A1229, FIND(", 20", Articles_collection_modified!A1229) + 2) - FIND(", 20", Articles_collection_modified!A1229) - 2), MID(Articles_collection_modified!A1229, FIND(",20", Articles_collection_modified!A1229) + 1, FIND(",", Articles_collection_modified!A1229, FIND(",20", Articles_collection_modified!A1229) + 1) - FIND(",20", Articles_collection_modified!A1229) - 1))</f>
        <v>2024-w41</v>
      </c>
      <c r="E1229" t="str">
        <f t="shared" si="38"/>
        <v>2024</v>
      </c>
      <c r="F1229" t="str">
        <f t="shared" si="39"/>
        <v>41</v>
      </c>
      <c r="G1229" t="str" cm="1">
        <f t="array" ref="G1229">_xlfn.TEXTJOIN(", ", TRUE, IF(ISNUMBER(SEARCH(Index!$A$8:$A$22, Articles_collection_modified!A1229)), Index!$A$8:$A$22, ""))</f>
        <v>Industrial mfg, Robotics, Sustainability</v>
      </c>
      <c r="H1229" t="str" cm="1">
        <f t="array" ref="H1229">IFERROR(INDEX(Index!$A$8:$A$22, MATCH(TRUE, ISNUMBER(SEARCH(Index!$A$8:$A$22, Articles_collection_modified!A1229)), 0)), "")</f>
        <v>Industrial mfg</v>
      </c>
      <c r="I1229" t="str" cm="1">
        <f t="array" ref="I1229">IFERROR(INDEX(Index!$A$3:$A$5, MATCH(TRUE, ISNUMBER(SEARCH(Index!$A$3:$A$5, Articles_collection_modified!A1229)), 0)), "")</f>
        <v>product release</v>
      </c>
      <c r="J1229" t="str" cm="1">
        <f t="array" ref="J1229">IFERROR(INDEX(Index!$A$25:$A$69, MATCH(TRUE, ISNUMBER(SEARCH(Index!$A$25:$A$69, Articles_collection_modified!A1229)), 0)), "")</f>
        <v>Service</v>
      </c>
      <c r="K1229" t="str" cm="1">
        <f t="array" ref="K1229">IFERROR(INDEX(Index!$C$3:$C$5, MATCH(TRUE, ISNUMBER(SEARCH(Index!$C$3:$C$5, Articles_collection_modified!A1229)), 0)), "")</f>
        <v>H1</v>
      </c>
      <c r="L1229" t="str" cm="1">
        <f t="array" ref="L1229">_xlfn.TEXTJOIN(", ", TRUE, IF(ISNUMBER(SEARCH(Index!$C$8:$C$58, Articles_collection_modified!A1229)), Index!$C$8:$C$58, ""))</f>
        <v>ES-2, SD-4</v>
      </c>
      <c r="M1229" t="str" cm="1">
        <f t="array" ref="M1229">_xlfn.TEXTJOIN(", ", TRUE, IFERROR(VLOOKUP(_xlfn.TEXTSPLIT(L1229, ", "), Index!$C$8:$D$58, 2, FALSE), ""))</f>
        <v>Enhanced Emission Policy, Big Data Value Creation</v>
      </c>
      <c r="N1229" t="str" cm="1">
        <f t="array" ref="N1229">_xlfn.TEXTJOIN(", ", TRUE, _xlfn.UNIQUE(_xlfn.FILTERXML("&lt;t&gt;&lt;s&gt;" &amp; SUBSTITUTE(_xlfn.TEXTJOIN(", ", TRUE, _xlfn.UNIQUE(_xlfn._xlws.FILTER(IFERROR(VLOOKUP(LEFT(_xlfn.TEXTSPLIT(L1229, ", "), FIND("-", _xlfn.TEXTSPLIT(L1229, ", ")) - 1), Index!$F$8:$G$13, 2, FALSE), ""), IFERROR(VLOOKUP(LEFT(_xlfn.TEXTSPLIT(L1229, ", "), FIND("-", _xlfn.TEXTSPLIT(L1229, ", ")) - 1), Index!$F$8:$G$13, 2, FALSE), "") &lt;&gt; ""))), ", ", "&lt;/s&gt;&lt;s&gt;") &amp; "&lt;/s&gt;&lt;/t&gt;", "//s[normalize-space()]")))</f>
        <v>Ecological Sustainability, Smart Data Usage</v>
      </c>
      <c r="O1229" t="str" cm="1">
        <f t="array" ref="O1229">IFERROR(INDEX(Index!$C$8:$C$58, MATCH(TRUE, ISNUMBER(SEARCH(Index!$C$8:$C$58, Articles_collection_modified!A1229)), 0)), "")</f>
        <v>ES-2</v>
      </c>
      <c r="P1229" t="str">
        <f>IFERROR(VLOOKUP(LEFT(O1229, FIND("-", O1229)-1), Index!$F$8:$G$13, 2, FALSE), "Not Found")</f>
        <v>Ecological Sustainability</v>
      </c>
      <c r="Q1229" t="str">
        <f>IFERROR(VLOOKUP(O1229, Index!$C$8:$D$58, 2, FALSE), "Not Found")</f>
        <v>Enhanced Emission Policy</v>
      </c>
    </row>
    <row r="1230" spans="1:17" x14ac:dyDescent="0.3">
      <c r="A1230" t="str">
        <f>LEFT(Articles_collection_modified!A1230, FIND(",", Articles_collection_modified!A1230) - 1)</f>
        <v>Mining Engineering Online</v>
      </c>
      <c r="B1230" t="str">
        <f>MID(Articles_collection_modified!A1230, FIND(",", Articles_collection_modified!A1230) + 1, FIND(",", Articles_collection_modified!A1230, FIND(",", Articles_collection_modified!A1230) + 1) - FIND(",", Articles_collection_modified!A1230) - 1)</f>
        <v>https://me.smenet.org/webContent.cfm?webarticleid=4904</v>
      </c>
      <c r="C1230" t="str">
        <f>IF(ISNUMBER(FIND(", vol",Articles_collection_modified!A1230)), MID(Articles_collection_modified!A1230, FIND(", vol", Articles_collection_modified!A1230) + 5, FIND(",", Articles_collection_modified!A1230, FIND(", vol", Articles_collection_modified!A1230) + 5) - FIND(", vol", Articles_collection_modified!A1230) - 5), MID(Articles_collection_modified!A1230, FIND(",vol", Articles_collection_modified!A1230) + 4, FIND(",", Articles_collection_modified!A1230, FIND(",vol", Articles_collection_modified!A1230) + 4) - FIND(",vol",Articles_collection_modified!A1230) - 4))</f>
        <v>4</v>
      </c>
      <c r="D1230" t="str">
        <f>IF(ISNUMBER(FIND(", 20", Articles_collection_modified!A1230)), MID(Articles_collection_modified!A1230, FIND(", 20", Articles_collection_modified!A1230) + 2, FIND(",", Articles_collection_modified!A1230, FIND(", 20", Articles_collection_modified!A1230) + 2) - FIND(", 20", Articles_collection_modified!A1230) - 2), MID(Articles_collection_modified!A1230, FIND(",20", Articles_collection_modified!A1230) + 1, FIND(",", Articles_collection_modified!A1230, FIND(",20", Articles_collection_modified!A1230) + 1) - FIND(",20", Articles_collection_modified!A1230) - 1))</f>
        <v>2024-w40</v>
      </c>
      <c r="E1230" t="str">
        <f t="shared" si="38"/>
        <v>2024</v>
      </c>
      <c r="F1230" t="str">
        <f t="shared" si="39"/>
        <v>40</v>
      </c>
      <c r="G1230" t="str" cm="1">
        <f t="array" ref="G1230">_xlfn.TEXTJOIN(", ", TRUE, IF(ISNUMBER(SEARCH(Index!$A$8:$A$22, Articles_collection_modified!A1230)), Index!$A$8:$A$22, ""))</f>
        <v>Electrification</v>
      </c>
      <c r="H1230" t="str" cm="1">
        <f t="array" ref="H1230">IFERROR(INDEX(Index!$A$8:$A$22, MATCH(TRUE, ISNUMBER(SEARCH(Index!$A$8:$A$22, Articles_collection_modified!A1230)), 0)), "")</f>
        <v>Electrification</v>
      </c>
      <c r="I1230" t="str" cm="1">
        <f t="array" ref="I1230">IFERROR(INDEX(Index!$A$3:$A$5, MATCH(TRUE, ISNUMBER(SEARCH(Index!$A$3:$A$5, Articles_collection_modified!A1230)), 0)), "")</f>
        <v>SEEP</v>
      </c>
      <c r="J1230" t="str" cm="1">
        <f t="array" ref="J1230">IFERROR(INDEX(Index!$A$25:$A$69, MATCH(TRUE, ISNUMBER(SEARCH(Index!$A$25:$A$69, Articles_collection_modified!A1230)), 0)), "")</f>
        <v>funding</v>
      </c>
      <c r="K1230" t="str" cm="1">
        <f t="array" ref="K1230">IFERROR(INDEX(Index!$C$3:$C$5, MATCH(TRUE, ISNUMBER(SEARCH(Index!$C$3:$C$5, Articles_collection_modified!A1230)), 0)), "")</f>
        <v>H3</v>
      </c>
      <c r="L1230" t="str" cm="1">
        <f t="array" ref="L1230">_xlfn.TEXTJOIN(", ", TRUE, IF(ISNUMBER(SEARCH(Index!$C$8:$C$58, Articles_collection_modified!A1230)), Index!$C$8:$C$58, ""))</f>
        <v>ES-2, HA-8</v>
      </c>
      <c r="M1230" t="str" cm="1">
        <f t="array" ref="M1230">_xlfn.TEXTJOIN(", ", TRUE, IFERROR(VLOOKUP(_xlfn.TEXTSPLIT(L1230, ", "), Index!$C$8:$D$58, 2, FALSE), ""))</f>
        <v>Enhanced Emission Policy, Sustainable Mining</v>
      </c>
      <c r="N1230" t="str" cm="1">
        <f t="array" ref="N1230">_xlfn.TEXTJOIN(", ", TRUE, _xlfn.UNIQUE(_xlfn.FILTERXML("&lt;t&gt;&lt;s&gt;" &amp; SUBSTITUTE(_xlfn.TEXTJOIN(", ", TRUE, _xlfn.UNIQUE(_xlfn._xlws.FILTER(IFERROR(VLOOKUP(LEFT(_xlfn.TEXTSPLIT(L1230, ", "), FIND("-", _xlfn.TEXTSPLIT(L1230, ", ")) - 1), Index!$F$8:$G$13, 2, FALSE), ""), IFERROR(VLOOKUP(LEFT(_xlfn.TEXTSPLIT(L1230, ", "), FIND("-", _xlfn.TEXTSPLIT(L1230, ", ")) - 1), Index!$F$8:$G$13, 2, FALSE), "") &lt;&gt; ""))), ", ", "&lt;/s&gt;&lt;s&gt;") &amp; "&lt;/s&gt;&lt;/t&gt;", "//s[normalize-space()]")))</f>
        <v>Ecological Sustainability, Hydraulic Applications Ecosystem</v>
      </c>
      <c r="O1230" t="str" cm="1">
        <f t="array" ref="O1230">IFERROR(INDEX(Index!$C$8:$C$58, MATCH(TRUE, ISNUMBER(SEARCH(Index!$C$8:$C$58, Articles_collection_modified!A1230)), 0)), "")</f>
        <v>ES-2</v>
      </c>
      <c r="P1230" t="str">
        <f>IFERROR(VLOOKUP(LEFT(O1230, FIND("-", O1230)-1), Index!$F$8:$G$13, 2, FALSE), "Not Found")</f>
        <v>Ecological Sustainability</v>
      </c>
      <c r="Q1230" t="str">
        <f>IFERROR(VLOOKUP(O1230, Index!$C$8:$D$58, 2, FALSE), "Not Found")</f>
        <v>Enhanced Emission Policy</v>
      </c>
    </row>
    <row r="1231" spans="1:17" x14ac:dyDescent="0.3">
      <c r="A1231" t="str">
        <f>LEFT(Articles_collection_modified!A1231, FIND(",", Articles_collection_modified!A1231) - 1)</f>
        <v>Parker Hannifin unveils first Certified Mobile Electrification Centre in the Nordics region | Industrial Vehicle Technology International</v>
      </c>
      <c r="B1231" t="str">
        <f>MID(Articles_collection_modified!A1231, FIND(",", Articles_collection_modified!A1231) + 1, FIND(",", Articles_collection_modified!A1231, FIND(",", Articles_collection_modified!A1231) + 1) - FIND(",", Articles_collection_modified!A1231) - 1)</f>
        <v>https://www.ivtinternational.com/news/parker-hannifin-unveils-first-certified-mobile-electrification-centre-in-the-nordics-region.html</v>
      </c>
      <c r="C1231" t="str">
        <f>IF(ISNUMBER(FIND(", vol",Articles_collection_modified!A1231)), MID(Articles_collection_modified!A1231, FIND(", vol", Articles_collection_modified!A1231) + 5, FIND(",", Articles_collection_modified!A1231, FIND(", vol", Articles_collection_modified!A1231) + 5) - FIND(", vol", Articles_collection_modified!A1231) - 5), MID(Articles_collection_modified!A1231, FIND(",vol", Articles_collection_modified!A1231) + 4, FIND(",", Articles_collection_modified!A1231, FIND(",vol", Articles_collection_modified!A1231) + 4) - FIND(",vol",Articles_collection_modified!A1231) - 4))</f>
        <v>4</v>
      </c>
      <c r="D1231" t="str">
        <f>IF(ISNUMBER(FIND(", 20", Articles_collection_modified!A1231)), MID(Articles_collection_modified!A1231, FIND(", 20", Articles_collection_modified!A1231) + 2, FIND(",", Articles_collection_modified!A1231, FIND(", 20", Articles_collection_modified!A1231) + 2) - FIND(", 20", Articles_collection_modified!A1231) - 2), MID(Articles_collection_modified!A1231, FIND(",20", Articles_collection_modified!A1231) + 1, FIND(",", Articles_collection_modified!A1231, FIND(",20", Articles_collection_modified!A1231) + 1) - FIND(",20", Articles_collection_modified!A1231) - 1))</f>
        <v>2024-w40</v>
      </c>
      <c r="E1231" t="str">
        <f t="shared" si="38"/>
        <v>2024</v>
      </c>
      <c r="F1231" t="str">
        <f t="shared" si="39"/>
        <v>40</v>
      </c>
      <c r="G1231" t="str" cm="1">
        <f t="array" ref="G1231">_xlfn.TEXTJOIN(", ", TRUE, IF(ISNUMBER(SEARCH(Index!$A$8:$A$22, Articles_collection_modified!A1231)), Index!$A$8:$A$22, ""))</f>
        <v>Electrification, Mobile</v>
      </c>
      <c r="H1231" t="str" cm="1">
        <f t="array" ref="H1231">IFERROR(INDEX(Index!$A$8:$A$22, MATCH(TRUE, ISNUMBER(SEARCH(Index!$A$8:$A$22, Articles_collection_modified!A1231)), 0)), "")</f>
        <v>Electrification</v>
      </c>
      <c r="I1231" t="str" cm="1">
        <f t="array" ref="I1231">IFERROR(INDEX(Index!$A$3:$A$5, MATCH(TRUE, ISNUMBER(SEARCH(Index!$A$3:$A$5, Articles_collection_modified!A1231)), 0)), "")</f>
        <v>product release</v>
      </c>
      <c r="J1231" t="str" cm="1">
        <f t="array" ref="J1231">IFERROR(INDEX(Index!$A$25:$A$69, MATCH(TRUE, ISNUMBER(SEARCH(Index!$A$25:$A$69, Articles_collection_modified!A1231)), 0)), "")</f>
        <v>Service</v>
      </c>
      <c r="K1231" t="str" cm="1">
        <f t="array" ref="K1231">IFERROR(INDEX(Index!$C$3:$C$5, MATCH(TRUE, ISNUMBER(SEARCH(Index!$C$3:$C$5, Articles_collection_modified!A1231)), 0)), "")</f>
        <v>H2</v>
      </c>
      <c r="L1231" t="str" cm="1">
        <f t="array" ref="L1231">_xlfn.TEXTJOIN(", ", TRUE, IF(ISNUMBER(SEARCH(Index!$C$8:$C$58, Articles_collection_modified!A1231)), Index!$C$8:$C$58, ""))</f>
        <v>ES-2</v>
      </c>
      <c r="M1231" t="str" cm="1">
        <f t="array" ref="M1231">_xlfn.TEXTJOIN(", ", TRUE, IFERROR(VLOOKUP(_xlfn.TEXTSPLIT(L1231, ", "), Index!$C$8:$D$58, 2, FALSE), ""))</f>
        <v>Enhanced Emission Policy</v>
      </c>
      <c r="N1231" t="str" cm="1">
        <f t="array" ref="N1231">_xlfn.TEXTJOIN(", ", TRUE, _xlfn.UNIQUE(_xlfn.FILTERXML("&lt;t&gt;&lt;s&gt;" &amp; SUBSTITUTE(_xlfn.TEXTJOIN(", ", TRUE, _xlfn.UNIQUE(_xlfn._xlws.FILTER(IFERROR(VLOOKUP(LEFT(_xlfn.TEXTSPLIT(L1231, ", "), FIND("-", _xlfn.TEXTSPLIT(L1231, ", ")) - 1), Index!$F$8:$G$13, 2, FALSE), ""), IFERROR(VLOOKUP(LEFT(_xlfn.TEXTSPLIT(L1231, ", "), FIND("-", _xlfn.TEXTSPLIT(L1231, ", ")) - 1), Index!$F$8:$G$13, 2, FALSE), "") &lt;&gt; ""))), ", ", "&lt;/s&gt;&lt;s&gt;") &amp; "&lt;/s&gt;&lt;/t&gt;", "//s[normalize-space()]")))</f>
        <v>Ecological Sustainability</v>
      </c>
      <c r="O1231" t="str" cm="1">
        <f t="array" ref="O1231">IFERROR(INDEX(Index!$C$8:$C$58, MATCH(TRUE, ISNUMBER(SEARCH(Index!$C$8:$C$58, Articles_collection_modified!A1231)), 0)), "")</f>
        <v>ES-2</v>
      </c>
      <c r="P1231" t="str">
        <f>IFERROR(VLOOKUP(LEFT(O1231, FIND("-", O1231)-1), Index!$F$8:$G$13, 2, FALSE), "Not Found")</f>
        <v>Ecological Sustainability</v>
      </c>
      <c r="Q1231" t="str">
        <f>IFERROR(VLOOKUP(O1231, Index!$C$8:$D$58, 2, FALSE), "Not Found")</f>
        <v>Enhanced Emission Policy</v>
      </c>
    </row>
    <row r="1232" spans="1:17" x14ac:dyDescent="0.3">
      <c r="A1232" t="str">
        <f>LEFT(Articles_collection_modified!A1232, FIND(",", Articles_collection_modified!A1232) - 1)</f>
        <v>Case IH Quadtrac tractors win EIMA International 2024 Technical Innovation award | Industrial Vehicle Technology International</v>
      </c>
      <c r="B1232" t="str">
        <f>MID(Articles_collection_modified!A1232, FIND(",", Articles_collection_modified!A1232) + 1, FIND(",", Articles_collection_modified!A1232, FIND(",", Articles_collection_modified!A1232) + 1) - FIND(",", Articles_collection_modified!A1232) - 1)</f>
        <v>https://www.ivtinternational.com/news/agriculture/case-ih-quadtrac-tractors-win-eima-international-2024-technical-innovation-award.html</v>
      </c>
      <c r="C1232" t="str">
        <f>IF(ISNUMBER(FIND(", vol",Articles_collection_modified!A1232)), MID(Articles_collection_modified!A1232, FIND(", vol", Articles_collection_modified!A1232) + 5, FIND(",", Articles_collection_modified!A1232, FIND(", vol", Articles_collection_modified!A1232) + 5) - FIND(", vol", Articles_collection_modified!A1232) - 5), MID(Articles_collection_modified!A1232, FIND(",vol", Articles_collection_modified!A1232) + 4, FIND(",", Articles_collection_modified!A1232, FIND(",vol", Articles_collection_modified!A1232) + 4) - FIND(",vol",Articles_collection_modified!A1232) - 4))</f>
        <v>4</v>
      </c>
      <c r="D1232" t="str">
        <f>IF(ISNUMBER(FIND(", 20", Articles_collection_modified!A1232)), MID(Articles_collection_modified!A1232, FIND(", 20", Articles_collection_modified!A1232) + 2, FIND(",", Articles_collection_modified!A1232, FIND(", 20", Articles_collection_modified!A1232) + 2) - FIND(", 20", Articles_collection_modified!A1232) - 2), MID(Articles_collection_modified!A1232, FIND(",20", Articles_collection_modified!A1232) + 1, FIND(",", Articles_collection_modified!A1232, FIND(",20", Articles_collection_modified!A1232) + 1) - FIND(",20", Articles_collection_modified!A1232) - 1))</f>
        <v>2024-w40</v>
      </c>
      <c r="E1232" t="str">
        <f t="shared" si="38"/>
        <v>2024</v>
      </c>
      <c r="F1232" t="str">
        <f t="shared" si="39"/>
        <v>40</v>
      </c>
      <c r="G1232" t="str" cm="1">
        <f t="array" ref="G1232">_xlfn.TEXTJOIN(", ", TRUE, IF(ISNUMBER(SEARCH(Index!$A$8:$A$22, Articles_collection_modified!A1232)), Index!$A$8:$A$22, ""))</f>
        <v>Mobile</v>
      </c>
      <c r="H1232" t="str" cm="1">
        <f t="array" ref="H1232">IFERROR(INDEX(Index!$A$8:$A$22, MATCH(TRUE, ISNUMBER(SEARCH(Index!$A$8:$A$22, Articles_collection_modified!A1232)), 0)), "")</f>
        <v>Mobile</v>
      </c>
      <c r="I1232" t="str" cm="1">
        <f t="array" ref="I1232">IFERROR(INDEX(Index!$A$3:$A$5, MATCH(TRUE, ISNUMBER(SEARCH(Index!$A$3:$A$5, Articles_collection_modified!A1232)), 0)), "")</f>
        <v>product release</v>
      </c>
      <c r="J1232" t="str" cm="1">
        <f t="array" ref="J1232">IFERROR(INDEX(Index!$A$25:$A$69, MATCH(TRUE, ISNUMBER(SEARCH(Index!$A$25:$A$69, Articles_collection_modified!A1232)), 0)), "")</f>
        <v>System</v>
      </c>
      <c r="K1232" t="str" cm="1">
        <f t="array" ref="K1232">IFERROR(INDEX(Index!$C$3:$C$5, MATCH(TRUE, ISNUMBER(SEARCH(Index!$C$3:$C$5, Articles_collection_modified!A1232)), 0)), "")</f>
        <v>H1</v>
      </c>
      <c r="L1232" t="str" cm="1">
        <f t="array" ref="L1232">_xlfn.TEXTJOIN(", ", TRUE, IF(ISNUMBER(SEARCH(Index!$C$8:$C$58, Articles_collection_modified!A1232)), Index!$C$8:$C$58, ""))</f>
        <v>HA-3</v>
      </c>
      <c r="M1232" t="str" cm="1">
        <f t="array" ref="M1232">_xlfn.TEXTJOIN(", ", TRUE, IFERROR(VLOOKUP(_xlfn.TEXTSPLIT(L1232, ", "), Index!$C$8:$D$58, 2, FALSE), ""))</f>
        <v>Smart Farming</v>
      </c>
      <c r="N1232" t="str" cm="1">
        <f t="array" ref="N1232">_xlfn.TEXTJOIN(", ", TRUE, _xlfn.UNIQUE(_xlfn.FILTERXML("&lt;t&gt;&lt;s&gt;" &amp; SUBSTITUTE(_xlfn.TEXTJOIN(", ", TRUE, _xlfn.UNIQUE(_xlfn._xlws.FILTER(IFERROR(VLOOKUP(LEFT(_xlfn.TEXTSPLIT(L1232, ", "), FIND("-", _xlfn.TEXTSPLIT(L1232, ", ")) - 1), Index!$F$8:$G$13, 2, FALSE), ""), IFERROR(VLOOKUP(LEFT(_xlfn.TEXTSPLIT(L1232, ", "), FIND("-", _xlfn.TEXTSPLIT(L1232, ", ")) - 1), Index!$F$8:$G$13, 2, FALSE), "") &lt;&gt; ""))), ", ", "&lt;/s&gt;&lt;s&gt;") &amp; "&lt;/s&gt;&lt;/t&gt;", "//s[normalize-space()]")))</f>
        <v>Hydraulic Applications Ecosystem</v>
      </c>
      <c r="O1232" t="str" cm="1">
        <f t="array" ref="O1232">IFERROR(INDEX(Index!$C$8:$C$58, MATCH(TRUE, ISNUMBER(SEARCH(Index!$C$8:$C$58, Articles_collection_modified!A1232)), 0)), "")</f>
        <v>HA-3</v>
      </c>
      <c r="P1232" t="str">
        <f>IFERROR(VLOOKUP(LEFT(O1232, FIND("-", O1232)-1), Index!$F$8:$G$13, 2, FALSE), "Not Found")</f>
        <v>Hydraulic Applications Ecosystem</v>
      </c>
      <c r="Q1232" t="str">
        <f>IFERROR(VLOOKUP(O1232, Index!$C$8:$D$58, 2, FALSE), "Not Found")</f>
        <v>Smart Farming</v>
      </c>
    </row>
    <row r="1233" spans="1:17" x14ac:dyDescent="0.3">
      <c r="A1233" t="str">
        <f>LEFT(Articles_collection_modified!A1233, FIND(",", Articles_collection_modified!A1233) - 1)</f>
        <v>ABB launches groundbreaking Ultra Accuracy for GoFa cobots | RoboticsTomorrow</v>
      </c>
      <c r="B1233" t="str">
        <f>MID(Articles_collection_modified!A1233, FIND(",", Articles_collection_modified!A1233) + 1, FIND(",", Articles_collection_modified!A1233, FIND(",", Articles_collection_modified!A1233) + 1) - FIND(",", Articles_collection_modified!A1233) - 1)</f>
        <v>https://www.roboticstomorrow.com/story/2024/09/abb-launches-groundbreaking-ultra-accuracy-for-gofa-cobots-/23213/</v>
      </c>
      <c r="C1233" t="str">
        <f>IF(ISNUMBER(FIND(", vol",Articles_collection_modified!A1233)), MID(Articles_collection_modified!A1233, FIND(", vol", Articles_collection_modified!A1233) + 5, FIND(",", Articles_collection_modified!A1233, FIND(", vol", Articles_collection_modified!A1233) + 5) - FIND(", vol", Articles_collection_modified!A1233) - 5), MID(Articles_collection_modified!A1233, FIND(",vol", Articles_collection_modified!A1233) + 4, FIND(",", Articles_collection_modified!A1233, FIND(",vol", Articles_collection_modified!A1233) + 4) - FIND(",vol",Articles_collection_modified!A1233) - 4))</f>
        <v>4</v>
      </c>
      <c r="D1233" t="str">
        <f>IF(ISNUMBER(FIND(", 20", Articles_collection_modified!A1233)), MID(Articles_collection_modified!A1233, FIND(", 20", Articles_collection_modified!A1233) + 2, FIND(",", Articles_collection_modified!A1233, FIND(", 20", Articles_collection_modified!A1233) + 2) - FIND(", 20", Articles_collection_modified!A1233) - 2), MID(Articles_collection_modified!A1233, FIND(",20", Articles_collection_modified!A1233) + 1, FIND(",", Articles_collection_modified!A1233, FIND(",20", Articles_collection_modified!A1233) + 1) - FIND(",20", Articles_collection_modified!A1233) - 1))</f>
        <v>2024-w39</v>
      </c>
      <c r="E1233" t="str">
        <f t="shared" si="38"/>
        <v>2024</v>
      </c>
      <c r="F1233" t="str">
        <f t="shared" si="39"/>
        <v>39</v>
      </c>
      <c r="G1233" t="str" cm="1">
        <f t="array" ref="G1233">_xlfn.TEXTJOIN(", ", TRUE, IF(ISNUMBER(SEARCH(Index!$A$8:$A$22, Articles_collection_modified!A1233)), Index!$A$8:$A$22, ""))</f>
        <v>Robotics</v>
      </c>
      <c r="H1233" t="str" cm="1">
        <f t="array" ref="H1233">IFERROR(INDEX(Index!$A$8:$A$22, MATCH(TRUE, ISNUMBER(SEARCH(Index!$A$8:$A$22, Articles_collection_modified!A1233)), 0)), "")</f>
        <v>Robotics</v>
      </c>
      <c r="I1233" t="str" cm="1">
        <f t="array" ref="I1233">IFERROR(INDEX(Index!$A$3:$A$5, MATCH(TRUE, ISNUMBER(SEARCH(Index!$A$3:$A$5, Articles_collection_modified!A1233)), 0)), "")</f>
        <v>product release</v>
      </c>
      <c r="J1233" t="str" cm="1">
        <f t="array" ref="J1233">IFERROR(INDEX(Index!$A$25:$A$69, MATCH(TRUE, ISNUMBER(SEARCH(Index!$A$25:$A$69, Articles_collection_modified!A1233)), 0)), "")</f>
        <v>System</v>
      </c>
      <c r="K1233" t="str" cm="1">
        <f t="array" ref="K1233">IFERROR(INDEX(Index!$C$3:$C$5, MATCH(TRUE, ISNUMBER(SEARCH(Index!$C$3:$C$5, Articles_collection_modified!A1233)), 0)), "")</f>
        <v>H1</v>
      </c>
      <c r="L1233" t="str" cm="1">
        <f t="array" ref="L1233">_xlfn.TEXTJOIN(", ", TRUE, IF(ISNUMBER(SEARCH(Index!$C$8:$C$58, Articles_collection_modified!A1233)), Index!$C$8:$C$58, ""))</f>
        <v>IPr-2, IPr-3</v>
      </c>
      <c r="M1233" t="str" cm="1">
        <f t="array" ref="M1233">_xlfn.TEXTJOIN(", ", TRUE, IFERROR(VLOOKUP(_xlfn.TEXTSPLIT(L1233, ", "), Index!$C$8:$D$58, 2, FALSE), ""))</f>
        <v>Advanced Robotics, Intelligent Worker Assistant</v>
      </c>
      <c r="N1233" t="str" cm="1">
        <f t="array" ref="N1233">_xlfn.TEXTJOIN(", ", TRUE, _xlfn.UNIQUE(_xlfn.FILTERXML("&lt;t&gt;&lt;s&gt;" &amp; SUBSTITUTE(_xlfn.TEXTJOIN(", ", TRUE, _xlfn.UNIQUE(_xlfn._xlws.FILTER(IFERROR(VLOOKUP(LEFT(_xlfn.TEXTSPLIT(L1233, ", "), FIND("-", _xlfn.TEXTSPLIT(L1233, ", ")) - 1), Index!$F$8:$G$13, 2, FALSE), ""), IFERROR(VLOOKUP(LEFT(_xlfn.TEXTSPLIT(L1233, ", "), FIND("-", _xlfn.TEXTSPLIT(L1233, ", ")) - 1), Index!$F$8:$G$13, 2, FALSE), "") &lt;&gt; ""))), ", ", "&lt;/s&gt;&lt;s&gt;") &amp; "&lt;/s&gt;&lt;/t&gt;", "//s[normalize-space()]")))</f>
        <v>Intelligent Production</v>
      </c>
      <c r="O1233" t="str" cm="1">
        <f t="array" ref="O1233">IFERROR(INDEX(Index!$C$8:$C$58, MATCH(TRUE, ISNUMBER(SEARCH(Index!$C$8:$C$58, Articles_collection_modified!A1233)), 0)), "")</f>
        <v>IPr-2</v>
      </c>
      <c r="P1233" t="str">
        <f>IFERROR(VLOOKUP(LEFT(O1233, FIND("-", O1233)-1), Index!$F$8:$G$13, 2, FALSE), "Not Found")</f>
        <v>Intelligent Production</v>
      </c>
      <c r="Q1233" t="str">
        <f>IFERROR(VLOOKUP(O1233, Index!$C$8:$D$58, 2, FALSE), "Not Found")</f>
        <v>Advanced Robotics</v>
      </c>
    </row>
    <row r="1234" spans="1:17" x14ac:dyDescent="0.3">
      <c r="A1234" t="str">
        <f>LEFT(Articles_collection_modified!A1234, FIND(",", Articles_collection_modified!A1234) - 1)</f>
        <v>McGill University find improvements for solid-state battery electrodes - electrive.com</v>
      </c>
      <c r="B1234" t="str">
        <f>MID(Articles_collection_modified!A1234, FIND(",", Articles_collection_modified!A1234) + 1, FIND(",", Articles_collection_modified!A1234, FIND(",", Articles_collection_modified!A1234) + 1) - FIND(",", Articles_collection_modified!A1234) - 1)</f>
        <v>https://www.electrive.com/2024/10/04/mcgill-university-find-improvements-for-solid-state-battery-electrodes/</v>
      </c>
      <c r="C1234" t="str">
        <f>IF(ISNUMBER(FIND(", vol",Articles_collection_modified!A1234)), MID(Articles_collection_modified!A1234, FIND(", vol", Articles_collection_modified!A1234) + 5, FIND(",", Articles_collection_modified!A1234, FIND(", vol", Articles_collection_modified!A1234) + 5) - FIND(", vol", Articles_collection_modified!A1234) - 5), MID(Articles_collection_modified!A1234, FIND(",vol", Articles_collection_modified!A1234) + 4, FIND(",", Articles_collection_modified!A1234, FIND(",vol", Articles_collection_modified!A1234) + 4) - FIND(",vol",Articles_collection_modified!A1234) - 4))</f>
        <v>4</v>
      </c>
      <c r="D1234" t="str">
        <f>IF(ISNUMBER(FIND(", 20", Articles_collection_modified!A1234)), MID(Articles_collection_modified!A1234, FIND(", 20", Articles_collection_modified!A1234) + 2, FIND(",", Articles_collection_modified!A1234, FIND(", 20", Articles_collection_modified!A1234) + 2) - FIND(", 20", Articles_collection_modified!A1234) - 2), MID(Articles_collection_modified!A1234, FIND(",20", Articles_collection_modified!A1234) + 1, FIND(",", Articles_collection_modified!A1234, FIND(",20", Articles_collection_modified!A1234) + 1) - FIND(",20", Articles_collection_modified!A1234) - 1))</f>
        <v>2024-w40</v>
      </c>
      <c r="E1234" t="str">
        <f t="shared" si="38"/>
        <v>2024</v>
      </c>
      <c r="F1234" t="str">
        <f t="shared" si="39"/>
        <v>40</v>
      </c>
      <c r="G1234" t="str" cm="1">
        <f t="array" ref="G1234">_xlfn.TEXTJOIN(", ", TRUE, IF(ISNUMBER(SEARCH(Index!$A$8:$A$22, Articles_collection_modified!A1234)), Index!$A$8:$A$22, ""))</f>
        <v>Battery</v>
      </c>
      <c r="H1234" t="str" cm="1">
        <f t="array" ref="H1234">IFERROR(INDEX(Index!$A$8:$A$22, MATCH(TRUE, ISNUMBER(SEARCH(Index!$A$8:$A$22, Articles_collection_modified!A1234)), 0)), "")</f>
        <v>Battery</v>
      </c>
      <c r="I1234" t="str" cm="1">
        <f t="array" ref="I1234">IFERROR(INDEX(Index!$A$3:$A$5, MATCH(TRUE, ISNUMBER(SEARCH(Index!$A$3:$A$5, Articles_collection_modified!A1234)), 0)), "")</f>
        <v>Technology</v>
      </c>
      <c r="J1234" t="str" cm="1">
        <f t="array" ref="J1234">IFERROR(INDEX(Index!$A$25:$A$69, MATCH(TRUE, ISNUMBER(SEARCH(Index!$A$25:$A$69, Articles_collection_modified!A1234)), 0)), "")</f>
        <v>Materials</v>
      </c>
      <c r="K1234" t="str" cm="1">
        <f t="array" ref="K1234">IFERROR(INDEX(Index!$C$3:$C$5, MATCH(TRUE, ISNUMBER(SEARCH(Index!$C$3:$C$5, Articles_collection_modified!A1234)), 0)), "")</f>
        <v>H3</v>
      </c>
      <c r="L1234" t="str" cm="1">
        <f t="array" ref="L1234">_xlfn.TEXTJOIN(", ", TRUE, IF(ISNUMBER(SEARCH(Index!$C$8:$C$58, Articles_collection_modified!A1234)), Index!$C$8:$C$58, ""))</f>
        <v/>
      </c>
      <c r="M1234" t="str" cm="1">
        <f t="array" ref="M1234">_xlfn.TEXTJOIN(", ", TRUE, IFERROR(VLOOKUP(_xlfn.TEXTSPLIT(L1234, ", "), Index!$C$8:$D$58, 2, FALSE), ""))</f>
        <v/>
      </c>
      <c r="N1234" t="e" cm="1" vm="1">
        <f t="array" ref="N1234">_xlfn.TEXTJOIN(", ", TRUE, _xlfn.UNIQUE(_xlfn.FILTERXML("&lt;t&gt;&lt;s&gt;" &amp; SUBSTITUTE(_xlfn.TEXTJOIN(", ", TRUE, _xlfn.UNIQUE(_xlfn._xlws.FILTER(IFERROR(VLOOKUP(LEFT(_xlfn.TEXTSPLIT(L1234, ", "), FIND("-", _xlfn.TEXTSPLIT(L1234, ", ")) - 1), Index!$F$8:$G$13, 2, FALSE), ""), IFERROR(VLOOKUP(LEFT(_xlfn.TEXTSPLIT(L1234, ", "), FIND("-", _xlfn.TEXTSPLIT(L1234, ", ")) - 1), Index!$F$8:$G$13, 2, FALSE), "") &lt;&gt; ""))), ", ", "&lt;/s&gt;&lt;s&gt;") &amp; "&lt;/s&gt;&lt;/t&gt;", "//s[normalize-space()]")))</f>
        <v>#VALUE!</v>
      </c>
      <c r="O1234" t="str" cm="1">
        <f t="array" ref="O1234">IFERROR(INDEX(Index!$C$8:$C$58, MATCH(TRUE, ISNUMBER(SEARCH(Index!$C$8:$C$58, Articles_collection_modified!A1234)), 0)), "")</f>
        <v/>
      </c>
      <c r="P1234" t="str">
        <f>IFERROR(VLOOKUP(LEFT(O1234, FIND("-", O1234)-1), Index!$F$8:$G$13, 2, FALSE), "Not Found")</f>
        <v>Not Found</v>
      </c>
      <c r="Q1234" t="str">
        <f>IFERROR(VLOOKUP(O1234, Index!$C$8:$D$58, 2, FALSE), "Not Found")</f>
        <v>Not Found</v>
      </c>
    </row>
    <row r="1235" spans="1:17" x14ac:dyDescent="0.3">
      <c r="A1235" t="str">
        <f>LEFT(Articles_collection_modified!A1235, FIND(",", Articles_collection_modified!A1235) - 1)</f>
        <v>Cementation Americas to bring Cat R2900 XE diesel-electric loader to New Gold's Rainy River - International Mining</v>
      </c>
      <c r="B1235" t="str">
        <f>MID(Articles_collection_modified!A1235, FIND(",", Articles_collection_modified!A1235) + 1, FIND(",", Articles_collection_modified!A1235, FIND(",", Articles_collection_modified!A1235) + 1) - FIND(",", Articles_collection_modified!A1235) - 1)</f>
        <v>https://im-mining.com/2024/10/04/cementation-americas-to-bring-cat-r2900-xe-diesel-electric-loader-to-new-golds-rainy-river/</v>
      </c>
      <c r="C1235" t="str">
        <f>IF(ISNUMBER(FIND(", vol",Articles_collection_modified!A1235)), MID(Articles_collection_modified!A1235, FIND(", vol", Articles_collection_modified!A1235) + 5, FIND(",", Articles_collection_modified!A1235, FIND(", vol", Articles_collection_modified!A1235) + 5) - FIND(", vol", Articles_collection_modified!A1235) - 5), MID(Articles_collection_modified!A1235, FIND(",vol", Articles_collection_modified!A1235) + 4, FIND(",", Articles_collection_modified!A1235, FIND(",vol", Articles_collection_modified!A1235) + 4) - FIND(",vol",Articles_collection_modified!A1235) - 4))</f>
        <v>4</v>
      </c>
      <c r="D1235" t="str">
        <f>IF(ISNUMBER(FIND(", 20", Articles_collection_modified!A1235)), MID(Articles_collection_modified!A1235, FIND(", 20", Articles_collection_modified!A1235) + 2, FIND(",", Articles_collection_modified!A1235, FIND(", 20", Articles_collection_modified!A1235) + 2) - FIND(", 20", Articles_collection_modified!A1235) - 2), MID(Articles_collection_modified!A1235, FIND(",20", Articles_collection_modified!A1235) + 1, FIND(",", Articles_collection_modified!A1235, FIND(",20", Articles_collection_modified!A1235) + 1) - FIND(",20", Articles_collection_modified!A1235) - 1))</f>
        <v>2024-w40</v>
      </c>
      <c r="E1235" t="str">
        <f t="shared" si="38"/>
        <v>2024</v>
      </c>
      <c r="F1235" t="str">
        <f t="shared" si="39"/>
        <v>40</v>
      </c>
      <c r="G1235" t="str" cm="1">
        <f t="array" ref="G1235">_xlfn.TEXTJOIN(", ", TRUE, IF(ISNUMBER(SEARCH(Index!$A$8:$A$22, Articles_collection_modified!A1235)), Index!$A$8:$A$22, ""))</f>
        <v>Mobile</v>
      </c>
      <c r="H1235" t="str" cm="1">
        <f t="array" ref="H1235">IFERROR(INDEX(Index!$A$8:$A$22, MATCH(TRUE, ISNUMBER(SEARCH(Index!$A$8:$A$22, Articles_collection_modified!A1235)), 0)), "")</f>
        <v>Mobile</v>
      </c>
      <c r="I1235" t="str" cm="1">
        <f t="array" ref="I1235">IFERROR(INDEX(Index!$A$3:$A$5, MATCH(TRUE, ISNUMBER(SEARCH(Index!$A$3:$A$5, Articles_collection_modified!A1235)), 0)), "")</f>
        <v>SEEP</v>
      </c>
      <c r="J1235" t="str" cm="1">
        <f t="array" ref="J1235">IFERROR(INDEX(Index!$A$25:$A$69, MATCH(TRUE, ISNUMBER(SEARCH(Index!$A$25:$A$69, Articles_collection_modified!A1235)), 0)), "")</f>
        <v>market development</v>
      </c>
      <c r="K1235" t="str" cm="1">
        <f t="array" ref="K1235">IFERROR(INDEX(Index!$C$3:$C$5, MATCH(TRUE, ISNUMBER(SEARCH(Index!$C$3:$C$5, Articles_collection_modified!A1235)), 0)), "")</f>
        <v>H1</v>
      </c>
      <c r="L1235" t="str" cm="1">
        <f t="array" ref="L1235">_xlfn.TEXTJOIN(", ", TRUE, IF(ISNUMBER(SEARCH(Index!$C$8:$C$58, Articles_collection_modified!A1235)), Index!$C$8:$C$58, ""))</f>
        <v>ES-2, ES-6, HA-8</v>
      </c>
      <c r="M1235" t="str" cm="1">
        <f t="array" ref="M1235">_xlfn.TEXTJOIN(", ", TRUE, IFERROR(VLOOKUP(_xlfn.TEXTSPLIT(L1235, ", "), Index!$C$8:$D$58, 2, FALSE), ""))</f>
        <v>Enhanced Emission Policy, Zero Emission Company Value, Sustainable Mining</v>
      </c>
      <c r="N1235" t="str" cm="1">
        <f t="array" ref="N1235">_xlfn.TEXTJOIN(", ", TRUE, _xlfn.UNIQUE(_xlfn.FILTERXML("&lt;t&gt;&lt;s&gt;" &amp; SUBSTITUTE(_xlfn.TEXTJOIN(", ", TRUE, _xlfn.UNIQUE(_xlfn._xlws.FILTER(IFERROR(VLOOKUP(LEFT(_xlfn.TEXTSPLIT(L1235, ", "), FIND("-", _xlfn.TEXTSPLIT(L1235, ", ")) - 1), Index!$F$8:$G$13, 2, FALSE), ""), IFERROR(VLOOKUP(LEFT(_xlfn.TEXTSPLIT(L1235, ", "), FIND("-", _xlfn.TEXTSPLIT(L1235, ", ")) - 1), Index!$F$8:$G$13, 2, FALSE), "") &lt;&gt; ""))), ", ", "&lt;/s&gt;&lt;s&gt;") &amp; "&lt;/s&gt;&lt;/t&gt;", "//s[normalize-space()]")))</f>
        <v>Ecological Sustainability, Hydraulic Applications Ecosystem</v>
      </c>
      <c r="O1235" t="str" cm="1">
        <f t="array" ref="O1235">IFERROR(INDEX(Index!$C$8:$C$58, MATCH(TRUE, ISNUMBER(SEARCH(Index!$C$8:$C$58, Articles_collection_modified!A1235)), 0)), "")</f>
        <v>ES-2</v>
      </c>
      <c r="P1235" t="str">
        <f>IFERROR(VLOOKUP(LEFT(O1235, FIND("-", O1235)-1), Index!$F$8:$G$13, 2, FALSE), "Not Found")</f>
        <v>Ecological Sustainability</v>
      </c>
      <c r="Q1235" t="str">
        <f>IFERROR(VLOOKUP(O1235, Index!$C$8:$D$58, 2, FALSE), "Not Found")</f>
        <v>Enhanced Emission Policy</v>
      </c>
    </row>
    <row r="1236" spans="1:17" x14ac:dyDescent="0.3">
      <c r="A1236" t="str">
        <f>LEFT(Articles_collection_modified!A1236, FIND(",", Articles_collection_modified!A1236) - 1)</f>
        <v>Scania and Fortescue collaborate to develop autonomous mining road train</v>
      </c>
      <c r="B1236" t="str">
        <f>MID(Articles_collection_modified!A1236, FIND(",", Articles_collection_modified!A1236) + 1, FIND(",", Articles_collection_modified!A1236, FIND(",", Articles_collection_modified!A1236) + 1) - FIND(",", Articles_collection_modified!A1236) - 1)</f>
        <v>https://www.scania.com/group/en/home/newsroom/press-releases/press-release-detail-page.html/4907986-scania-and-fortescue-collaborate-to-develop-autonomous-mining-road-train</v>
      </c>
      <c r="C1236" t="str">
        <f>IF(ISNUMBER(FIND(", vol",Articles_collection_modified!A1236)), MID(Articles_collection_modified!A1236, FIND(", vol", Articles_collection_modified!A1236) + 5, FIND(",", Articles_collection_modified!A1236, FIND(", vol", Articles_collection_modified!A1236) + 5) - FIND(", vol", Articles_collection_modified!A1236) - 5), MID(Articles_collection_modified!A1236, FIND(",vol", Articles_collection_modified!A1236) + 4, FIND(",", Articles_collection_modified!A1236, FIND(",vol", Articles_collection_modified!A1236) + 4) - FIND(",vol",Articles_collection_modified!A1236) - 4))</f>
        <v>4</v>
      </c>
      <c r="D1236" t="str">
        <f>IF(ISNUMBER(FIND(", 20", Articles_collection_modified!A1236)), MID(Articles_collection_modified!A1236, FIND(", 20", Articles_collection_modified!A1236) + 2, FIND(",", Articles_collection_modified!A1236, FIND(", 20", Articles_collection_modified!A1236) + 2) - FIND(", 20", Articles_collection_modified!A1236) - 2), MID(Articles_collection_modified!A1236, FIND(",20", Articles_collection_modified!A1236) + 1, FIND(",", Articles_collection_modified!A1236, FIND(",20", Articles_collection_modified!A1236) + 1) - FIND(",20", Articles_collection_modified!A1236) - 1))</f>
        <v>2024-w39</v>
      </c>
      <c r="E1236" t="str">
        <f t="shared" si="38"/>
        <v>2024</v>
      </c>
      <c r="F1236" t="str">
        <f t="shared" si="39"/>
        <v>39</v>
      </c>
      <c r="G1236" t="str" cm="1">
        <f t="array" ref="G1236">_xlfn.TEXTJOIN(", ", TRUE, IF(ISNUMBER(SEARCH(Index!$A$8:$A$22, Articles_collection_modified!A1236)), Index!$A$8:$A$22, ""))</f>
        <v>Mobile</v>
      </c>
      <c r="H1236" t="str" cm="1">
        <f t="array" ref="H1236">IFERROR(INDEX(Index!$A$8:$A$22, MATCH(TRUE, ISNUMBER(SEARCH(Index!$A$8:$A$22, Articles_collection_modified!A1236)), 0)), "")</f>
        <v>Mobile</v>
      </c>
      <c r="I1236" t="str" cm="1">
        <f t="array" ref="I1236">IFERROR(INDEX(Index!$A$3:$A$5, MATCH(TRUE, ISNUMBER(SEARCH(Index!$A$3:$A$5, Articles_collection_modified!A1236)), 0)), "")</f>
        <v>SEEP</v>
      </c>
      <c r="J1236" t="str" cm="1">
        <f t="array" ref="J1236">IFERROR(INDEX(Index!$A$25:$A$69, MATCH(TRUE, ISNUMBER(SEARCH(Index!$A$25:$A$69, Articles_collection_modified!A1236)), 0)), "")</f>
        <v>partnership</v>
      </c>
      <c r="K1236" t="str" cm="1">
        <f t="array" ref="K1236">IFERROR(INDEX(Index!$C$3:$C$5, MATCH(TRUE, ISNUMBER(SEARCH(Index!$C$3:$C$5, Articles_collection_modified!A1236)), 0)), "")</f>
        <v>H2</v>
      </c>
      <c r="L1236" t="str" cm="1">
        <f t="array" ref="L1236">_xlfn.TEXTJOIN(", ", TRUE, IF(ISNUMBER(SEARCH(Index!$C$8:$C$58, Articles_collection_modified!A1236)), Index!$C$8:$C$58, ""))</f>
        <v>HA-8, IPr-4</v>
      </c>
      <c r="M1236" t="str" cm="1">
        <f t="array" ref="M1236">_xlfn.TEXTJOIN(", ", TRUE, IFERROR(VLOOKUP(_xlfn.TEXTSPLIT(L1236, ", "), Index!$C$8:$D$58, 2, FALSE), ""))</f>
        <v>Sustainable Mining, Autonomus Intralofistic</v>
      </c>
      <c r="N1236" t="str" cm="1">
        <f t="array" ref="N1236">_xlfn.TEXTJOIN(", ", TRUE, _xlfn.UNIQUE(_xlfn.FILTERXML("&lt;t&gt;&lt;s&gt;" &amp; SUBSTITUTE(_xlfn.TEXTJOIN(", ", TRUE, _xlfn.UNIQUE(_xlfn._xlws.FILTER(IFERROR(VLOOKUP(LEFT(_xlfn.TEXTSPLIT(L1236, ", "), FIND("-", _xlfn.TEXTSPLIT(L1236, ", ")) - 1), Index!$F$8:$G$13, 2, FALSE), ""), IFERROR(VLOOKUP(LEFT(_xlfn.TEXTSPLIT(L1236, ", "), FIND("-", _xlfn.TEXTSPLIT(L1236, ", ")) - 1), Index!$F$8:$G$13, 2, FALSE), "") &lt;&gt; ""))), ", ", "&lt;/s&gt;&lt;s&gt;") &amp; "&lt;/s&gt;&lt;/t&gt;", "//s[normalize-space()]")))</f>
        <v>Hydraulic Applications Ecosystem, Intelligent Production</v>
      </c>
      <c r="O1236" t="str" cm="1">
        <f t="array" ref="O1236">IFERROR(INDEX(Index!$C$8:$C$58, MATCH(TRUE, ISNUMBER(SEARCH(Index!$C$8:$C$58, Articles_collection_modified!A1236)), 0)), "")</f>
        <v>HA-8</v>
      </c>
      <c r="P1236" t="str">
        <f>IFERROR(VLOOKUP(LEFT(O1236, FIND("-", O1236)-1), Index!$F$8:$G$13, 2, FALSE), "Not Found")</f>
        <v>Hydraulic Applications Ecosystem</v>
      </c>
      <c r="Q1236" t="str">
        <f>IFERROR(VLOOKUP(O1236, Index!$C$8:$D$58, 2, FALSE), "Not Found")</f>
        <v>Sustainable Mining</v>
      </c>
    </row>
    <row r="1237" spans="1:17" x14ac:dyDescent="0.3">
      <c r="A1237" t="str">
        <f>LEFT(Articles_collection_modified!A1237, FIND(",", Articles_collection_modified!A1237) - 1)</f>
        <v>Philippi-Hagenbuch introduces ultra-class equipment lowboy trailer at MINExpo - International Mining</v>
      </c>
      <c r="B1237" t="str">
        <f>MID(Articles_collection_modified!A1237, FIND(",", Articles_collection_modified!A1237) + 1, FIND(",", Articles_collection_modified!A1237, FIND(",", Articles_collection_modified!A1237) + 1) - FIND(",", Articles_collection_modified!A1237) - 1)</f>
        <v>https://im-mining.com/2024/10/04/philippi-hagenbuch-introduces-ultra-class-equipment-lowboy-trailer-at-minexpo/</v>
      </c>
      <c r="C1237" t="str">
        <f>IF(ISNUMBER(FIND(", vol",Articles_collection_modified!A1237)), MID(Articles_collection_modified!A1237, FIND(", vol", Articles_collection_modified!A1237) + 5, FIND(",", Articles_collection_modified!A1237, FIND(", vol", Articles_collection_modified!A1237) + 5) - FIND(", vol", Articles_collection_modified!A1237) - 5), MID(Articles_collection_modified!A1237, FIND(",vol", Articles_collection_modified!A1237) + 4, FIND(",", Articles_collection_modified!A1237, FIND(",vol", Articles_collection_modified!A1237) + 4) - FIND(",vol",Articles_collection_modified!A1237) - 4))</f>
        <v>4</v>
      </c>
      <c r="D1237" t="str">
        <f>IF(ISNUMBER(FIND(", 20", Articles_collection_modified!A1237)), MID(Articles_collection_modified!A1237, FIND(", 20", Articles_collection_modified!A1237) + 2, FIND(",", Articles_collection_modified!A1237, FIND(", 20", Articles_collection_modified!A1237) + 2) - FIND(", 20", Articles_collection_modified!A1237) - 2), MID(Articles_collection_modified!A1237, FIND(",20", Articles_collection_modified!A1237) + 1, FIND(",", Articles_collection_modified!A1237, FIND(",20", Articles_collection_modified!A1237) + 1) - FIND(",20", Articles_collection_modified!A1237) - 1))</f>
        <v>2024-w40</v>
      </c>
      <c r="E1237" t="str">
        <f t="shared" si="38"/>
        <v>2024</v>
      </c>
      <c r="F1237" t="str">
        <f t="shared" si="39"/>
        <v>40</v>
      </c>
      <c r="G1237" t="str" cm="1">
        <f t="array" ref="G1237">_xlfn.TEXTJOIN(", ", TRUE, IF(ISNUMBER(SEARCH(Index!$A$8:$A$22, Articles_collection_modified!A1237)), Index!$A$8:$A$22, ""))</f>
        <v>Mobile</v>
      </c>
      <c r="H1237" t="str" cm="1">
        <f t="array" ref="H1237">IFERROR(INDEX(Index!$A$8:$A$22, MATCH(TRUE, ISNUMBER(SEARCH(Index!$A$8:$A$22, Articles_collection_modified!A1237)), 0)), "")</f>
        <v>Mobile</v>
      </c>
      <c r="I1237" t="str" cm="1">
        <f t="array" ref="I1237">IFERROR(INDEX(Index!$A$3:$A$5, MATCH(TRUE, ISNUMBER(SEARCH(Index!$A$3:$A$5, Articles_collection_modified!A1237)), 0)), "")</f>
        <v>product release</v>
      </c>
      <c r="J1237" t="str" cm="1">
        <f t="array" ref="J1237">IFERROR(INDEX(Index!$A$25:$A$69, MATCH(TRUE, ISNUMBER(SEARCH(Index!$A$25:$A$69, Articles_collection_modified!A1237)), 0)), "")</f>
        <v>System</v>
      </c>
      <c r="K1237" t="str" cm="1">
        <f t="array" ref="K1237">IFERROR(INDEX(Index!$C$3:$C$5, MATCH(TRUE, ISNUMBER(SEARCH(Index!$C$3:$C$5, Articles_collection_modified!A1237)), 0)), "")</f>
        <v>H1</v>
      </c>
      <c r="L1237" t="str" cm="1">
        <f t="array" ref="L1237">_xlfn.TEXTJOIN(", ", TRUE, IF(ISNUMBER(SEARCH(Index!$C$8:$C$58, Articles_collection_modified!A1237)), Index!$C$8:$C$58, ""))</f>
        <v>HA-8</v>
      </c>
      <c r="M1237" t="str" cm="1">
        <f t="array" ref="M1237">_xlfn.TEXTJOIN(", ", TRUE, IFERROR(VLOOKUP(_xlfn.TEXTSPLIT(L1237, ", "), Index!$C$8:$D$58, 2, FALSE), ""))</f>
        <v>Sustainable Mining</v>
      </c>
      <c r="N1237" t="str" cm="1">
        <f t="array" ref="N1237">_xlfn.TEXTJOIN(", ", TRUE, _xlfn.UNIQUE(_xlfn.FILTERXML("&lt;t&gt;&lt;s&gt;" &amp; SUBSTITUTE(_xlfn.TEXTJOIN(", ", TRUE, _xlfn.UNIQUE(_xlfn._xlws.FILTER(IFERROR(VLOOKUP(LEFT(_xlfn.TEXTSPLIT(L1237, ", "), FIND("-", _xlfn.TEXTSPLIT(L1237, ", ")) - 1), Index!$F$8:$G$13, 2, FALSE), ""), IFERROR(VLOOKUP(LEFT(_xlfn.TEXTSPLIT(L1237, ", "), FIND("-", _xlfn.TEXTSPLIT(L1237, ", ")) - 1), Index!$F$8:$G$13, 2, FALSE), "") &lt;&gt; ""))), ", ", "&lt;/s&gt;&lt;s&gt;") &amp; "&lt;/s&gt;&lt;/t&gt;", "//s[normalize-space()]")))</f>
        <v>Hydraulic Applications Ecosystem</v>
      </c>
      <c r="O1237" t="str" cm="1">
        <f t="array" ref="O1237">IFERROR(INDEX(Index!$C$8:$C$58, MATCH(TRUE, ISNUMBER(SEARCH(Index!$C$8:$C$58, Articles_collection_modified!A1237)), 0)), "")</f>
        <v>HA-8</v>
      </c>
      <c r="P1237" t="str">
        <f>IFERROR(VLOOKUP(LEFT(O1237, FIND("-", O1237)-1), Index!$F$8:$G$13, 2, FALSE), "Not Found")</f>
        <v>Hydraulic Applications Ecosystem</v>
      </c>
      <c r="Q1237" t="str">
        <f>IFERROR(VLOOKUP(O1237, Index!$C$8:$D$58, 2, FALSE), "Not Found")</f>
        <v>Sustainable Mining</v>
      </c>
    </row>
    <row r="1238" spans="1:17" x14ac:dyDescent="0.3">
      <c r="A1238" t="str">
        <f>LEFT(Articles_collection_modified!A1238, FIND(",", Articles_collection_modified!A1238) - 1)</f>
        <v>Indiaâ€™s first high-voltage second-life EV battery coming from JSW MG Motor India - Electric &amp; Hybrid Vehicle Technology International</v>
      </c>
      <c r="B1238" t="str">
        <f>MID(Articles_collection_modified!A1238, FIND(",", Articles_collection_modified!A1238) + 1, FIND(",", Articles_collection_modified!A1238, FIND(",", Articles_collection_modified!A1238) + 1) - FIND(",", Articles_collection_modified!A1238) - 1)</f>
        <v>https://www.electrichybridvehicletechnology.com/news/indias-first-high-voltage-second-life-ev-battery-coming-from-jsw-mg-motor-india.html</v>
      </c>
      <c r="C1238" t="str">
        <f>IF(ISNUMBER(FIND(", vol",Articles_collection_modified!A1238)), MID(Articles_collection_modified!A1238, FIND(", vol", Articles_collection_modified!A1238) + 5, FIND(",", Articles_collection_modified!A1238, FIND(", vol", Articles_collection_modified!A1238) + 5) - FIND(", vol", Articles_collection_modified!A1238) - 5), MID(Articles_collection_modified!A1238, FIND(",vol", Articles_collection_modified!A1238) + 4, FIND(",", Articles_collection_modified!A1238, FIND(",vol", Articles_collection_modified!A1238) + 4) - FIND(",vol",Articles_collection_modified!A1238) - 4))</f>
        <v>4</v>
      </c>
      <c r="D1238" t="str">
        <f>IF(ISNUMBER(FIND(", 20", Articles_collection_modified!A1238)), MID(Articles_collection_modified!A1238, FIND(", 20", Articles_collection_modified!A1238) + 2, FIND(",", Articles_collection_modified!A1238, FIND(", 20", Articles_collection_modified!A1238) + 2) - FIND(", 20", Articles_collection_modified!A1238) - 2), MID(Articles_collection_modified!A1238, FIND(",20", Articles_collection_modified!A1238) + 1, FIND(",", Articles_collection_modified!A1238, FIND(",20", Articles_collection_modified!A1238) + 1) - FIND(",20", Articles_collection_modified!A1238) - 1))</f>
        <v>2024-w41</v>
      </c>
      <c r="E1238" t="str">
        <f t="shared" si="38"/>
        <v>2024</v>
      </c>
      <c r="F1238" t="str">
        <f t="shared" si="39"/>
        <v>41</v>
      </c>
      <c r="G1238" t="str" cm="1">
        <f t="array" ref="G1238">_xlfn.TEXTJOIN(", ", TRUE, IF(ISNUMBER(SEARCH(Index!$A$8:$A$22, Articles_collection_modified!A1238)), Index!$A$8:$A$22, ""))</f>
        <v>Battery</v>
      </c>
      <c r="H1238" t="str" cm="1">
        <f t="array" ref="H1238">IFERROR(INDEX(Index!$A$8:$A$22, MATCH(TRUE, ISNUMBER(SEARCH(Index!$A$8:$A$22, Articles_collection_modified!A1238)), 0)), "")</f>
        <v>Battery</v>
      </c>
      <c r="I1238" t="str" cm="1">
        <f t="array" ref="I1238">IFERROR(INDEX(Index!$A$3:$A$5, MATCH(TRUE, ISNUMBER(SEARCH(Index!$A$3:$A$5, Articles_collection_modified!A1238)), 0)), "")</f>
        <v>Technology</v>
      </c>
      <c r="J1238" t="str" cm="1">
        <f t="array" ref="J1238">IFERROR(INDEX(Index!$A$25:$A$69, MATCH(TRUE, ISNUMBER(SEARCH(Index!$A$25:$A$69, Articles_collection_modified!A1238)), 0)), "")</f>
        <v>market development</v>
      </c>
      <c r="K1238" t="str" cm="1">
        <f t="array" ref="K1238">IFERROR(INDEX(Index!$C$3:$C$5, MATCH(TRUE, ISNUMBER(SEARCH(Index!$C$3:$C$5, Articles_collection_modified!A1238)), 0)), "")</f>
        <v>H2</v>
      </c>
      <c r="L1238" t="str" cm="1">
        <f t="array" ref="L1238">_xlfn.TEXTJOIN(", ", TRUE, IF(ISNUMBER(SEARCH(Index!$C$8:$C$58, Articles_collection_modified!A1238)), Index!$C$8:$C$58, ""))</f>
        <v>ES-2, ES-4</v>
      </c>
      <c r="M1238" t="str" cm="1">
        <f t="array" ref="M1238">_xlfn.TEXTJOIN(", ", TRUE, IFERROR(VLOOKUP(_xlfn.TEXTSPLIT(L1238, ", "), Index!$C$8:$D$58, 2, FALSE), ""))</f>
        <v>Enhanced Emission Policy, Circular Economy</v>
      </c>
      <c r="N1238" t="str" cm="1">
        <f t="array" ref="N1238">_xlfn.TEXTJOIN(", ", TRUE, _xlfn.UNIQUE(_xlfn.FILTERXML("&lt;t&gt;&lt;s&gt;" &amp; SUBSTITUTE(_xlfn.TEXTJOIN(", ", TRUE, _xlfn.UNIQUE(_xlfn._xlws.FILTER(IFERROR(VLOOKUP(LEFT(_xlfn.TEXTSPLIT(L1238, ", "), FIND("-", _xlfn.TEXTSPLIT(L1238, ", ")) - 1), Index!$F$8:$G$13, 2, FALSE), ""), IFERROR(VLOOKUP(LEFT(_xlfn.TEXTSPLIT(L1238, ", "), FIND("-", _xlfn.TEXTSPLIT(L1238, ", ")) - 1), Index!$F$8:$G$13, 2, FALSE), "") &lt;&gt; ""))), ", ", "&lt;/s&gt;&lt;s&gt;") &amp; "&lt;/s&gt;&lt;/t&gt;", "//s[normalize-space()]")))</f>
        <v>Ecological Sustainability</v>
      </c>
      <c r="O1238" t="str" cm="1">
        <f t="array" ref="O1238">IFERROR(INDEX(Index!$C$8:$C$58, MATCH(TRUE, ISNUMBER(SEARCH(Index!$C$8:$C$58, Articles_collection_modified!A1238)), 0)), "")</f>
        <v>ES-2</v>
      </c>
      <c r="P1238" t="str">
        <f>IFERROR(VLOOKUP(LEFT(O1238, FIND("-", O1238)-1), Index!$F$8:$G$13, 2, FALSE), "Not Found")</f>
        <v>Ecological Sustainability</v>
      </c>
      <c r="Q1238" t="str">
        <f>IFERROR(VLOOKUP(O1238, Index!$C$8:$D$58, 2, FALSE), "Not Found")</f>
        <v>Enhanced Emission Policy</v>
      </c>
    </row>
    <row r="1239" spans="1:17" x14ac:dyDescent="0.3">
      <c r="A1239" t="str">
        <f>LEFT(Articles_collection_modified!A1239, FIND(",", Articles_collection_modified!A1239) - 1)</f>
        <v>Palfinger unveils two new heavy-duty cranes | Industrial Vehicle Technology International</v>
      </c>
      <c r="B1239" t="str">
        <f>MID(Articles_collection_modified!A1239, FIND(",", Articles_collection_modified!A1239) + 1, FIND(",", Articles_collection_modified!A1239, FIND(",", Articles_collection_modified!A1239) + 1) - FIND(",", Articles_collection_modified!A1239) - 1)</f>
        <v>https://www.ivtinternational.com/news/construction/palfinger-unveils-two-new-heavy-duty-cranes.html</v>
      </c>
      <c r="C1239" t="str">
        <f>IF(ISNUMBER(FIND(", vol",Articles_collection_modified!A1239)), MID(Articles_collection_modified!A1239, FIND(", vol", Articles_collection_modified!A1239) + 5, FIND(",", Articles_collection_modified!A1239, FIND(", vol", Articles_collection_modified!A1239) + 5) - FIND(", vol", Articles_collection_modified!A1239) - 5), MID(Articles_collection_modified!A1239, FIND(",vol", Articles_collection_modified!A1239) + 4, FIND(",", Articles_collection_modified!A1239, FIND(",vol", Articles_collection_modified!A1239) + 4) - FIND(",vol",Articles_collection_modified!A1239) - 4))</f>
        <v>4</v>
      </c>
      <c r="D1239" t="str">
        <f>IF(ISNUMBER(FIND(", 20", Articles_collection_modified!A1239)), MID(Articles_collection_modified!A1239, FIND(", 20", Articles_collection_modified!A1239) + 2, FIND(",", Articles_collection_modified!A1239, FIND(", 20", Articles_collection_modified!A1239) + 2) - FIND(", 20", Articles_collection_modified!A1239) - 2), MID(Articles_collection_modified!A1239, FIND(",20", Articles_collection_modified!A1239) + 1, FIND(",", Articles_collection_modified!A1239, FIND(",20", Articles_collection_modified!A1239) + 1) - FIND(",20", Articles_collection_modified!A1239) - 1))</f>
        <v>2024-w41</v>
      </c>
      <c r="E1239" t="str">
        <f t="shared" si="38"/>
        <v>2024</v>
      </c>
      <c r="F1239" t="str">
        <f t="shared" si="39"/>
        <v>41</v>
      </c>
      <c r="G1239" t="str" cm="1">
        <f t="array" ref="G1239">_xlfn.TEXTJOIN(", ", TRUE, IF(ISNUMBER(SEARCH(Index!$A$8:$A$22, Articles_collection_modified!A1239)), Index!$A$8:$A$22, ""))</f>
        <v>Crane, Mobile</v>
      </c>
      <c r="H1239" t="str" cm="1">
        <f t="array" ref="H1239">IFERROR(INDEX(Index!$A$8:$A$22, MATCH(TRUE, ISNUMBER(SEARCH(Index!$A$8:$A$22, Articles_collection_modified!A1239)), 0)), "")</f>
        <v>Crane</v>
      </c>
      <c r="I1239" t="str" cm="1">
        <f t="array" ref="I1239">IFERROR(INDEX(Index!$A$3:$A$5, MATCH(TRUE, ISNUMBER(SEARCH(Index!$A$3:$A$5, Articles_collection_modified!A1239)), 0)), "")</f>
        <v>product release</v>
      </c>
      <c r="J1239" t="str" cm="1">
        <f t="array" ref="J1239">IFERROR(INDEX(Index!$A$25:$A$69, MATCH(TRUE, ISNUMBER(SEARCH(Index!$A$25:$A$69, Articles_collection_modified!A1239)), 0)), "")</f>
        <v>System</v>
      </c>
      <c r="K1239" t="str" cm="1">
        <f t="array" ref="K1239">IFERROR(INDEX(Index!$C$3:$C$5, MATCH(TRUE, ISNUMBER(SEARCH(Index!$C$3:$C$5, Articles_collection_modified!A1239)), 0)), "")</f>
        <v>H1</v>
      </c>
      <c r="L1239" t="str" cm="1">
        <f t="array" ref="L1239">_xlfn.TEXTJOIN(", ", TRUE, IF(ISNUMBER(SEARCH(Index!$C$8:$C$58, Articles_collection_modified!A1239)), Index!$C$8:$C$58, ""))</f>
        <v>HA-1</v>
      </c>
      <c r="M1239" t="str" cm="1">
        <f t="array" ref="M1239">_xlfn.TEXTJOIN(", ", TRUE, IFERROR(VLOOKUP(_xlfn.TEXTSPLIT(L1239, ", "), Index!$C$8:$D$58, 2, FALSE), ""))</f>
        <v>Green &amp; Connected Construction site</v>
      </c>
      <c r="N1239" t="str" cm="1">
        <f t="array" ref="N1239">_xlfn.TEXTJOIN(", ", TRUE, _xlfn.UNIQUE(_xlfn.FILTERXML("&lt;t&gt;&lt;s&gt;" &amp; SUBSTITUTE(_xlfn.TEXTJOIN(", ", TRUE, _xlfn.UNIQUE(_xlfn._xlws.FILTER(IFERROR(VLOOKUP(LEFT(_xlfn.TEXTSPLIT(L1239, ", "), FIND("-", _xlfn.TEXTSPLIT(L1239, ", ")) - 1), Index!$F$8:$G$13, 2, FALSE), ""), IFERROR(VLOOKUP(LEFT(_xlfn.TEXTSPLIT(L1239, ", "), FIND("-", _xlfn.TEXTSPLIT(L1239, ", ")) - 1), Index!$F$8:$G$13, 2, FALSE), "") &lt;&gt; ""))), ", ", "&lt;/s&gt;&lt;s&gt;") &amp; "&lt;/s&gt;&lt;/t&gt;", "//s[normalize-space()]")))</f>
        <v>Hydraulic Applications Ecosystem</v>
      </c>
      <c r="O1239" t="str" cm="1">
        <f t="array" ref="O1239">IFERROR(INDEX(Index!$C$8:$C$58, MATCH(TRUE, ISNUMBER(SEARCH(Index!$C$8:$C$58, Articles_collection_modified!A1239)), 0)), "")</f>
        <v>HA-1</v>
      </c>
      <c r="P1239" t="str">
        <f>IFERROR(VLOOKUP(LEFT(O1239, FIND("-", O1239)-1), Index!$F$8:$G$13, 2, FALSE), "Not Found")</f>
        <v>Hydraulic Applications Ecosystem</v>
      </c>
      <c r="Q1239" t="str">
        <f>IFERROR(VLOOKUP(O1239, Index!$C$8:$D$58, 2, FALSE), "Not Found")</f>
        <v>Green &amp; Connected Construction site</v>
      </c>
    </row>
    <row r="1240" spans="1:17" x14ac:dyDescent="0.3">
      <c r="A1240" t="str">
        <f>LEFT(Articles_collection_modified!A1240, FIND(",", Articles_collection_modified!A1240) - 1)</f>
        <v>Automated Industrial Robotics Inc. Acquires Robotics &amp; Drives | ManufacturingTomorrow</v>
      </c>
      <c r="B1240" t="str">
        <f>MID(Articles_collection_modified!A1240, FIND(",", Articles_collection_modified!A1240) + 1, FIND(",", Articles_collection_modified!A1240, FIND(",", Articles_collection_modified!A1240) + 1) - FIND(",", Articles_collection_modified!A1240) - 1)</f>
        <v>https://www.manufacturingtomorrow.com/news/2024/10/07/automated-industrial-robotics-inc-acquires-robotics-drives/23535</v>
      </c>
      <c r="C1240" t="str">
        <f>IF(ISNUMBER(FIND(", vol",Articles_collection_modified!A1240)), MID(Articles_collection_modified!A1240, FIND(", vol", Articles_collection_modified!A1240) + 5, FIND(",", Articles_collection_modified!A1240, FIND(", vol", Articles_collection_modified!A1240) + 5) - FIND(", vol", Articles_collection_modified!A1240) - 5), MID(Articles_collection_modified!A1240, FIND(",vol", Articles_collection_modified!A1240) + 4, FIND(",", Articles_collection_modified!A1240, FIND(",vol", Articles_collection_modified!A1240) + 4) - FIND(",vol",Articles_collection_modified!A1240) - 4))</f>
        <v>4</v>
      </c>
      <c r="D1240" t="str">
        <f>IF(ISNUMBER(FIND(", 20", Articles_collection_modified!A1240)), MID(Articles_collection_modified!A1240, FIND(", 20", Articles_collection_modified!A1240) + 2, FIND(",", Articles_collection_modified!A1240, FIND(", 20", Articles_collection_modified!A1240) + 2) - FIND(", 20", Articles_collection_modified!A1240) - 2), MID(Articles_collection_modified!A1240, FIND(",20", Articles_collection_modified!A1240) + 1, FIND(",", Articles_collection_modified!A1240, FIND(",20", Articles_collection_modified!A1240) + 1) - FIND(",20", Articles_collection_modified!A1240) - 1))</f>
        <v>2024-w41</v>
      </c>
      <c r="E1240" t="str">
        <f t="shared" si="38"/>
        <v>2024</v>
      </c>
      <c r="F1240" t="str">
        <f t="shared" si="39"/>
        <v>41</v>
      </c>
      <c r="G1240" t="str" cm="1">
        <f t="array" ref="G1240">_xlfn.TEXTJOIN(", ", TRUE, IF(ISNUMBER(SEARCH(Index!$A$8:$A$22, Articles_collection_modified!A1240)), Index!$A$8:$A$22, ""))</f>
        <v>Robotics</v>
      </c>
      <c r="H1240" t="str" cm="1">
        <f t="array" ref="H1240">IFERROR(INDEX(Index!$A$8:$A$22, MATCH(TRUE, ISNUMBER(SEARCH(Index!$A$8:$A$22, Articles_collection_modified!A1240)), 0)), "")</f>
        <v>Robotics</v>
      </c>
      <c r="I1240" t="str" cm="1">
        <f t="array" ref="I1240">IFERROR(INDEX(Index!$A$3:$A$5, MATCH(TRUE, ISNUMBER(SEARCH(Index!$A$3:$A$5, Articles_collection_modified!A1240)), 0)), "")</f>
        <v>SEEP</v>
      </c>
      <c r="J1240" t="str" cm="1">
        <f t="array" ref="J1240">IFERROR(INDEX(Index!$A$25:$A$69, MATCH(TRUE, ISNUMBER(SEARCH(Index!$A$25:$A$69, Articles_collection_modified!A1240)), 0)), "")</f>
        <v>m&amp;a</v>
      </c>
      <c r="K1240" t="str" cm="1">
        <f t="array" ref="K1240">IFERROR(INDEX(Index!$C$3:$C$5, MATCH(TRUE, ISNUMBER(SEARCH(Index!$C$3:$C$5, Articles_collection_modified!A1240)), 0)), "")</f>
        <v>H1</v>
      </c>
      <c r="L1240" t="str" cm="1">
        <f t="array" ref="L1240">_xlfn.TEXTJOIN(", ", TRUE, IF(ISNUMBER(SEARCH(Index!$C$8:$C$58, Articles_collection_modified!A1240)), Index!$C$8:$C$58, ""))</f>
        <v>IPr-2</v>
      </c>
      <c r="M1240" t="str" cm="1">
        <f t="array" ref="M1240">_xlfn.TEXTJOIN(", ", TRUE, IFERROR(VLOOKUP(_xlfn.TEXTSPLIT(L1240, ", "), Index!$C$8:$D$58, 2, FALSE), ""))</f>
        <v>Advanced Robotics</v>
      </c>
      <c r="N1240" t="str" cm="1">
        <f t="array" ref="N1240">_xlfn.TEXTJOIN(", ", TRUE, _xlfn.UNIQUE(_xlfn.FILTERXML("&lt;t&gt;&lt;s&gt;" &amp; SUBSTITUTE(_xlfn.TEXTJOIN(", ", TRUE, _xlfn.UNIQUE(_xlfn._xlws.FILTER(IFERROR(VLOOKUP(LEFT(_xlfn.TEXTSPLIT(L1240, ", "), FIND("-", _xlfn.TEXTSPLIT(L1240, ", ")) - 1), Index!$F$8:$G$13, 2, FALSE), ""), IFERROR(VLOOKUP(LEFT(_xlfn.TEXTSPLIT(L1240, ", "), FIND("-", _xlfn.TEXTSPLIT(L1240, ", ")) - 1), Index!$F$8:$G$13, 2, FALSE), "") &lt;&gt; ""))), ", ", "&lt;/s&gt;&lt;s&gt;") &amp; "&lt;/s&gt;&lt;/t&gt;", "//s[normalize-space()]")))</f>
        <v>Intelligent Production</v>
      </c>
      <c r="O1240" t="str" cm="1">
        <f t="array" ref="O1240">IFERROR(INDEX(Index!$C$8:$C$58, MATCH(TRUE, ISNUMBER(SEARCH(Index!$C$8:$C$58, Articles_collection_modified!A1240)), 0)), "")</f>
        <v>IPr-2</v>
      </c>
      <c r="P1240" t="str">
        <f>IFERROR(VLOOKUP(LEFT(O1240, FIND("-", O1240)-1), Index!$F$8:$G$13, 2, FALSE), "Not Found")</f>
        <v>Intelligent Production</v>
      </c>
      <c r="Q1240" t="str">
        <f>IFERROR(VLOOKUP(O1240, Index!$C$8:$D$58, 2, FALSE), "Not Found")</f>
        <v>Advanced Robotics</v>
      </c>
    </row>
    <row r="1241" spans="1:17" x14ac:dyDescent="0.3">
      <c r="A1241" t="str">
        <f>LEFT(Articles_collection_modified!A1241, FIND(",", Articles_collection_modified!A1241) - 1)</f>
        <v>Unter vollem Druck austauschbar</v>
      </c>
      <c r="B1241" t="str">
        <f>MID(Articles_collection_modified!A1241, FIND(",", Articles_collection_modified!A1241) + 1, FIND(",", Articles_collection_modified!A1241, FIND(",", Articles_collection_modified!A1241) + 1) - FIND(",", Articles_collection_modified!A1241) - 1)</f>
        <v>https://www.oup-fluidtechnik.de/unter-vollem-druck-austauschbar/</v>
      </c>
      <c r="C1241" t="str">
        <f>IF(ISNUMBER(FIND(", vol",Articles_collection_modified!A1241)), MID(Articles_collection_modified!A1241, FIND(", vol", Articles_collection_modified!A1241) + 5, FIND(",", Articles_collection_modified!A1241, FIND(", vol", Articles_collection_modified!A1241) + 5) - FIND(", vol", Articles_collection_modified!A1241) - 5), MID(Articles_collection_modified!A1241, FIND(",vol", Articles_collection_modified!A1241) + 4, FIND(",", Articles_collection_modified!A1241, FIND(",vol", Articles_collection_modified!A1241) + 4) - FIND(",vol",Articles_collection_modified!A1241) - 4))</f>
        <v>4</v>
      </c>
      <c r="D1241" t="str">
        <f>IF(ISNUMBER(FIND(", 20", Articles_collection_modified!A1241)), MID(Articles_collection_modified!A1241, FIND(", 20", Articles_collection_modified!A1241) + 2, FIND(",", Articles_collection_modified!A1241, FIND(", 20", Articles_collection_modified!A1241) + 2) - FIND(", 20", Articles_collection_modified!A1241) - 2), MID(Articles_collection_modified!A1241, FIND(",20", Articles_collection_modified!A1241) + 1, FIND(",", Articles_collection_modified!A1241, FIND(",20", Articles_collection_modified!A1241) + 1) - FIND(",20", Articles_collection_modified!A1241) - 1))</f>
        <v>2024-w41</v>
      </c>
      <c r="E1241" t="str">
        <f t="shared" ref="E1241:E1304" si="40">LEFT(D1241, 4)</f>
        <v>2024</v>
      </c>
      <c r="F1241" t="str">
        <f t="shared" ref="F1241:F1304" si="41">MID(D1241, FIND("w", D1241) + 1, LEN(D1241) - FIND("w", D1241))</f>
        <v>41</v>
      </c>
      <c r="G1241" t="str" cm="1">
        <f t="array" ref="G1241">_xlfn.TEXTJOIN(", ", TRUE, IF(ISNUMBER(SEARCH(Index!$A$8:$A$22, Articles_collection_modified!A1241)), Index!$A$8:$A$22, ""))</f>
        <v>Hydraulics, Sensors</v>
      </c>
      <c r="H1241" t="str" cm="1">
        <f t="array" ref="H1241">IFERROR(INDEX(Index!$A$8:$A$22, MATCH(TRUE, ISNUMBER(SEARCH(Index!$A$8:$A$22, Articles_collection_modified!A1241)), 0)), "")</f>
        <v>Hydraulics</v>
      </c>
      <c r="I1241" t="str" cm="1">
        <f t="array" ref="I1241">IFERROR(INDEX(Index!$A$3:$A$5, MATCH(TRUE, ISNUMBER(SEARCH(Index!$A$3:$A$5, Articles_collection_modified!A1241)), 0)), "")</f>
        <v>product release</v>
      </c>
      <c r="J1241" t="str" cm="1">
        <f t="array" ref="J1241">IFERROR(INDEX(Index!$A$25:$A$69, MATCH(TRUE, ISNUMBER(SEARCH(Index!$A$25:$A$69, Articles_collection_modified!A1241)), 0)), "")</f>
        <v>System</v>
      </c>
      <c r="K1241" t="str" cm="1">
        <f t="array" ref="K1241">IFERROR(INDEX(Index!$C$3:$C$5, MATCH(TRUE, ISNUMBER(SEARCH(Index!$C$3:$C$5, Articles_collection_modified!A1241)), 0)), "")</f>
        <v>H1</v>
      </c>
      <c r="L1241" t="str" cm="1">
        <f t="array" ref="L1241">_xlfn.TEXTJOIN(", ", TRUE, IF(ISNUMBER(SEARCH(Index!$C$8:$C$58, Articles_collection_modified!A1241)), Index!$C$8:$C$58, ""))</f>
        <v/>
      </c>
      <c r="M1241" t="str" cm="1">
        <f t="array" ref="M1241">_xlfn.TEXTJOIN(", ", TRUE, IFERROR(VLOOKUP(_xlfn.TEXTSPLIT(L1241, ", "), Index!$C$8:$D$58, 2, FALSE), ""))</f>
        <v/>
      </c>
      <c r="N1241" t="e" cm="1" vm="1">
        <f t="array" ref="N1241">_xlfn.TEXTJOIN(", ", TRUE, _xlfn.UNIQUE(_xlfn.FILTERXML("&lt;t&gt;&lt;s&gt;" &amp; SUBSTITUTE(_xlfn.TEXTJOIN(", ", TRUE, _xlfn.UNIQUE(_xlfn._xlws.FILTER(IFERROR(VLOOKUP(LEFT(_xlfn.TEXTSPLIT(L1241, ", "), FIND("-", _xlfn.TEXTSPLIT(L1241, ", ")) - 1), Index!$F$8:$G$13, 2, FALSE), ""), IFERROR(VLOOKUP(LEFT(_xlfn.TEXTSPLIT(L1241, ", "), FIND("-", _xlfn.TEXTSPLIT(L1241, ", ")) - 1), Index!$F$8:$G$13, 2, FALSE), "") &lt;&gt; ""))), ", ", "&lt;/s&gt;&lt;s&gt;") &amp; "&lt;/s&gt;&lt;/t&gt;", "//s[normalize-space()]")))</f>
        <v>#VALUE!</v>
      </c>
      <c r="O1241" t="str" cm="1">
        <f t="array" ref="O1241">IFERROR(INDEX(Index!$C$8:$C$58, MATCH(TRUE, ISNUMBER(SEARCH(Index!$C$8:$C$58, Articles_collection_modified!A1241)), 0)), "")</f>
        <v/>
      </c>
      <c r="P1241" t="str">
        <f>IFERROR(VLOOKUP(LEFT(O1241, FIND("-", O1241)-1), Index!$F$8:$G$13, 2, FALSE), "Not Found")</f>
        <v>Not Found</v>
      </c>
      <c r="Q1241" t="str">
        <f>IFERROR(VLOOKUP(O1241, Index!$C$8:$D$58, 2, FALSE), "Not Found")</f>
        <v>Not Found</v>
      </c>
    </row>
    <row r="1242" spans="1:17" x14ac:dyDescent="0.3">
      <c r="A1242" t="str">
        <f>LEFT(Articles_collection_modified!A1242, FIND(",", Articles_collection_modified!A1242) - 1)</f>
        <v>Neue integrierte Servomotoren</v>
      </c>
      <c r="B1242" t="str">
        <f>MID(Articles_collection_modified!A1242, FIND(",", Articles_collection_modified!A1242) + 1, FIND(",", Articles_collection_modified!A1242, FIND(",", Articles_collection_modified!A1242) + 1) - FIND(",", Articles_collection_modified!A1242) - 1)</f>
        <v>https://www.antriebstechnik.de/neue-integrierte-servomotoren/</v>
      </c>
      <c r="C1242" t="str">
        <f>IF(ISNUMBER(FIND(", vol",Articles_collection_modified!A1242)), MID(Articles_collection_modified!A1242, FIND(", vol", Articles_collection_modified!A1242) + 5, FIND(",", Articles_collection_modified!A1242, FIND(", vol", Articles_collection_modified!A1242) + 5) - FIND(", vol", Articles_collection_modified!A1242) - 5), MID(Articles_collection_modified!A1242, FIND(",vol", Articles_collection_modified!A1242) + 4, FIND(",", Articles_collection_modified!A1242, FIND(",vol", Articles_collection_modified!A1242) + 4) - FIND(",vol",Articles_collection_modified!A1242) - 4))</f>
        <v>4</v>
      </c>
      <c r="D1242" t="str">
        <f>IF(ISNUMBER(FIND(", 20", Articles_collection_modified!A1242)), MID(Articles_collection_modified!A1242, FIND(", 20", Articles_collection_modified!A1242) + 2, FIND(",", Articles_collection_modified!A1242, FIND(", 20", Articles_collection_modified!A1242) + 2) - FIND(", 20", Articles_collection_modified!A1242) - 2), MID(Articles_collection_modified!A1242, FIND(",20", Articles_collection_modified!A1242) + 1, FIND(",", Articles_collection_modified!A1242, FIND(",20", Articles_collection_modified!A1242) + 1) - FIND(",20", Articles_collection_modified!A1242) - 1))</f>
        <v>2024-w39</v>
      </c>
      <c r="E1242" t="str">
        <f t="shared" si="40"/>
        <v>2024</v>
      </c>
      <c r="F1242" t="str">
        <f t="shared" si="41"/>
        <v>39</v>
      </c>
      <c r="G1242" t="str" cm="1">
        <f t="array" ref="G1242">_xlfn.TEXTJOIN(", ", TRUE, IF(ISNUMBER(SEARCH(Index!$A$8:$A$22, Articles_collection_modified!A1242)), Index!$A$8:$A$22, ""))</f>
        <v>Industrial mfg</v>
      </c>
      <c r="H1242" t="str" cm="1">
        <f t="array" ref="H1242">IFERROR(INDEX(Index!$A$8:$A$22, MATCH(TRUE, ISNUMBER(SEARCH(Index!$A$8:$A$22, Articles_collection_modified!A1242)), 0)), "")</f>
        <v>Industrial mfg</v>
      </c>
      <c r="I1242" t="str" cm="1">
        <f t="array" ref="I1242">IFERROR(INDEX(Index!$A$3:$A$5, MATCH(TRUE, ISNUMBER(SEARCH(Index!$A$3:$A$5, Articles_collection_modified!A1242)), 0)), "")</f>
        <v>product release</v>
      </c>
      <c r="J1242" t="str" cm="1">
        <f t="array" ref="J1242">IFERROR(INDEX(Index!$A$25:$A$69, MATCH(TRUE, ISNUMBER(SEARCH(Index!$A$25:$A$69, Articles_collection_modified!A1242)), 0)), "")</f>
        <v>Motor</v>
      </c>
      <c r="K1242" t="str" cm="1">
        <f t="array" ref="K1242">IFERROR(INDEX(Index!$C$3:$C$5, MATCH(TRUE, ISNUMBER(SEARCH(Index!$C$3:$C$5, Articles_collection_modified!A1242)), 0)), "")</f>
        <v>H1</v>
      </c>
      <c r="L1242" t="str" cm="1">
        <f t="array" ref="L1242">_xlfn.TEXTJOIN(", ", TRUE, IF(ISNUMBER(SEARCH(Index!$C$8:$C$58, Articles_collection_modified!A1242)), Index!$C$8:$C$58, ""))</f>
        <v>IPr-2, IPr-4</v>
      </c>
      <c r="M1242" t="str" cm="1">
        <f t="array" ref="M1242">_xlfn.TEXTJOIN(", ", TRUE, IFERROR(VLOOKUP(_xlfn.TEXTSPLIT(L1242, ", "), Index!$C$8:$D$58, 2, FALSE), ""))</f>
        <v>Advanced Robotics, Autonomus Intralofistic</v>
      </c>
      <c r="N1242" t="str" cm="1">
        <f t="array" ref="N1242">_xlfn.TEXTJOIN(", ", TRUE, _xlfn.UNIQUE(_xlfn.FILTERXML("&lt;t&gt;&lt;s&gt;" &amp; SUBSTITUTE(_xlfn.TEXTJOIN(", ", TRUE, _xlfn.UNIQUE(_xlfn._xlws.FILTER(IFERROR(VLOOKUP(LEFT(_xlfn.TEXTSPLIT(L1242, ", "), FIND("-", _xlfn.TEXTSPLIT(L1242, ", ")) - 1), Index!$F$8:$G$13, 2, FALSE), ""), IFERROR(VLOOKUP(LEFT(_xlfn.TEXTSPLIT(L1242, ", "), FIND("-", _xlfn.TEXTSPLIT(L1242, ", ")) - 1), Index!$F$8:$G$13, 2, FALSE), "") &lt;&gt; ""))), ", ", "&lt;/s&gt;&lt;s&gt;") &amp; "&lt;/s&gt;&lt;/t&gt;", "//s[normalize-space()]")))</f>
        <v>Intelligent Production</v>
      </c>
      <c r="O1242" t="str" cm="1">
        <f t="array" ref="O1242">IFERROR(INDEX(Index!$C$8:$C$58, MATCH(TRUE, ISNUMBER(SEARCH(Index!$C$8:$C$58, Articles_collection_modified!A1242)), 0)), "")</f>
        <v>IPr-2</v>
      </c>
      <c r="P1242" t="str">
        <f>IFERROR(VLOOKUP(LEFT(O1242, FIND("-", O1242)-1), Index!$F$8:$G$13, 2, FALSE), "Not Found")</f>
        <v>Intelligent Production</v>
      </c>
      <c r="Q1242" t="str">
        <f>IFERROR(VLOOKUP(O1242, Index!$C$8:$D$58, 2, FALSE), "Not Found")</f>
        <v>Advanced Robotics</v>
      </c>
    </row>
    <row r="1243" spans="1:17" x14ac:dyDescent="0.3">
      <c r="A1243" t="str">
        <f>LEFT(Articles_collection_modified!A1243, FIND(",", Articles_collection_modified!A1243) - 1)</f>
        <v>Integrierte Motorsysteme fÃ¼r FTS und AMR</v>
      </c>
      <c r="B1243" t="str">
        <f>MID(Articles_collection_modified!A1243, FIND(",", Articles_collection_modified!A1243) + 1, FIND(",", Articles_collection_modified!A1243, FIND(",", Articles_collection_modified!A1243) + 1) - FIND(",", Articles_collection_modified!A1243) - 1)</f>
        <v>https://www.antriebstechnik.de/integrierte-motorsysteme-fuer-fts-und-amr/</v>
      </c>
      <c r="C1243" t="str">
        <f>IF(ISNUMBER(FIND(", vol",Articles_collection_modified!A1243)), MID(Articles_collection_modified!A1243, FIND(", vol", Articles_collection_modified!A1243) + 5, FIND(",", Articles_collection_modified!A1243, FIND(", vol", Articles_collection_modified!A1243) + 5) - FIND(", vol", Articles_collection_modified!A1243) - 5), MID(Articles_collection_modified!A1243, FIND(",vol", Articles_collection_modified!A1243) + 4, FIND(",", Articles_collection_modified!A1243, FIND(",vol", Articles_collection_modified!A1243) + 4) - FIND(",vol",Articles_collection_modified!A1243) - 4))</f>
        <v>4</v>
      </c>
      <c r="D1243" t="str">
        <f>IF(ISNUMBER(FIND(", 20", Articles_collection_modified!A1243)), MID(Articles_collection_modified!A1243, FIND(", 20", Articles_collection_modified!A1243) + 2, FIND(",", Articles_collection_modified!A1243, FIND(", 20", Articles_collection_modified!A1243) + 2) - FIND(", 20", Articles_collection_modified!A1243) - 2), MID(Articles_collection_modified!A1243, FIND(",20", Articles_collection_modified!A1243) + 1, FIND(",", Articles_collection_modified!A1243, FIND(",20", Articles_collection_modified!A1243) + 1) - FIND(",20", Articles_collection_modified!A1243) - 1))</f>
        <v>2024-w39</v>
      </c>
      <c r="E1243" t="str">
        <f t="shared" si="40"/>
        <v>2024</v>
      </c>
      <c r="F1243" t="str">
        <f t="shared" si="41"/>
        <v>39</v>
      </c>
      <c r="G1243" t="str" cm="1">
        <f t="array" ref="G1243">_xlfn.TEXTJOIN(", ", TRUE, IF(ISNUMBER(SEARCH(Index!$A$8:$A$22, Articles_collection_modified!A1243)), Index!$A$8:$A$22, ""))</f>
        <v>Mobile</v>
      </c>
      <c r="H1243" t="str" cm="1">
        <f t="array" ref="H1243">IFERROR(INDEX(Index!$A$8:$A$22, MATCH(TRUE, ISNUMBER(SEARCH(Index!$A$8:$A$22, Articles_collection_modified!A1243)), 0)), "")</f>
        <v>Mobile</v>
      </c>
      <c r="I1243" t="str" cm="1">
        <f t="array" ref="I1243">IFERROR(INDEX(Index!$A$3:$A$5, MATCH(TRUE, ISNUMBER(SEARCH(Index!$A$3:$A$5, Articles_collection_modified!A1243)), 0)), "")</f>
        <v>product release</v>
      </c>
      <c r="J1243" t="str" cm="1">
        <f t="array" ref="J1243">IFERROR(INDEX(Index!$A$25:$A$69, MATCH(TRUE, ISNUMBER(SEARCH(Index!$A$25:$A$69, Articles_collection_modified!A1243)), 0)), "")</f>
        <v>Motor</v>
      </c>
      <c r="K1243" t="str" cm="1">
        <f t="array" ref="K1243">IFERROR(INDEX(Index!$C$3:$C$5, MATCH(TRUE, ISNUMBER(SEARCH(Index!$C$3:$C$5, Articles_collection_modified!A1243)), 0)), "")</f>
        <v>H1</v>
      </c>
      <c r="L1243" t="str" cm="1">
        <f t="array" ref="L1243">_xlfn.TEXTJOIN(", ", TRUE, IF(ISNUMBER(SEARCH(Index!$C$8:$C$58, Articles_collection_modified!A1243)), Index!$C$8:$C$58, ""))</f>
        <v>HA-4</v>
      </c>
      <c r="M1243" t="str" cm="1">
        <f t="array" ref="M1243">_xlfn.TEXTJOIN(", ", TRUE, IFERROR(VLOOKUP(_xlfn.TEXTSPLIT(L1243, ", "), Index!$C$8:$D$58, 2, FALSE), ""))</f>
        <v>Autonomous Material Handling</v>
      </c>
      <c r="N1243" t="str" cm="1">
        <f t="array" ref="N1243">_xlfn.TEXTJOIN(", ", TRUE, _xlfn.UNIQUE(_xlfn.FILTERXML("&lt;t&gt;&lt;s&gt;" &amp; SUBSTITUTE(_xlfn.TEXTJOIN(", ", TRUE, _xlfn.UNIQUE(_xlfn._xlws.FILTER(IFERROR(VLOOKUP(LEFT(_xlfn.TEXTSPLIT(L1243, ", "), FIND("-", _xlfn.TEXTSPLIT(L1243, ", ")) - 1), Index!$F$8:$G$13, 2, FALSE), ""), IFERROR(VLOOKUP(LEFT(_xlfn.TEXTSPLIT(L1243, ", "), FIND("-", _xlfn.TEXTSPLIT(L1243, ", ")) - 1), Index!$F$8:$G$13, 2, FALSE), "") &lt;&gt; ""))), ", ", "&lt;/s&gt;&lt;s&gt;") &amp; "&lt;/s&gt;&lt;/t&gt;", "//s[normalize-space()]")))</f>
        <v>Hydraulic Applications Ecosystem</v>
      </c>
      <c r="O1243" t="str" cm="1">
        <f t="array" ref="O1243">IFERROR(INDEX(Index!$C$8:$C$58, MATCH(TRUE, ISNUMBER(SEARCH(Index!$C$8:$C$58, Articles_collection_modified!A1243)), 0)), "")</f>
        <v>HA-4</v>
      </c>
      <c r="P1243" t="str">
        <f>IFERROR(VLOOKUP(LEFT(O1243, FIND("-", O1243)-1), Index!$F$8:$G$13, 2, FALSE), "Not Found")</f>
        <v>Hydraulic Applications Ecosystem</v>
      </c>
      <c r="Q1243" t="str">
        <f>IFERROR(VLOOKUP(O1243, Index!$C$8:$D$58, 2, FALSE), "Not Found")</f>
        <v>Autonomous Material Handling</v>
      </c>
    </row>
    <row r="1244" spans="1:17" x14ac:dyDescent="0.3">
      <c r="A1244" t="str">
        <f>LEFT(Articles_collection_modified!A1244, FIND(",", Articles_collection_modified!A1244) - 1)</f>
        <v>Record-High 4 Million Robots in Factories Worldwide</v>
      </c>
      <c r="B1244" t="str">
        <f>MID(Articles_collection_modified!A1244, FIND(",", Articles_collection_modified!A1244) + 1, FIND(",", Articles_collection_modified!A1244, FIND(",", Articles_collection_modified!A1244) + 1) - FIND(",", Articles_collection_modified!A1244) - 1)</f>
        <v>https://www.assemblymag.com/articles/98787-record-high-4-million-robots-in-factories-worldwide</v>
      </c>
      <c r="C1244" t="str">
        <f>IF(ISNUMBER(FIND(", vol",Articles_collection_modified!A1244)), MID(Articles_collection_modified!A1244, FIND(", vol", Articles_collection_modified!A1244) + 5, FIND(",", Articles_collection_modified!A1244, FIND(", vol", Articles_collection_modified!A1244) + 5) - FIND(", vol", Articles_collection_modified!A1244) - 5), MID(Articles_collection_modified!A1244, FIND(",vol", Articles_collection_modified!A1244) + 4, FIND(",", Articles_collection_modified!A1244, FIND(",vol", Articles_collection_modified!A1244) + 4) - FIND(",vol",Articles_collection_modified!A1244) - 4))</f>
        <v>4</v>
      </c>
      <c r="D1244" t="str">
        <f>IF(ISNUMBER(FIND(", 20", Articles_collection_modified!A1244)), MID(Articles_collection_modified!A1244, FIND(", 20", Articles_collection_modified!A1244) + 2, FIND(",", Articles_collection_modified!A1244, FIND(", 20", Articles_collection_modified!A1244) + 2) - FIND(", 20", Articles_collection_modified!A1244) - 2), MID(Articles_collection_modified!A1244, FIND(",20", Articles_collection_modified!A1244) + 1, FIND(",", Articles_collection_modified!A1244, FIND(",20", Articles_collection_modified!A1244) + 1) - FIND(",20", Articles_collection_modified!A1244) - 1))</f>
        <v>2024-w40</v>
      </c>
      <c r="E1244" t="str">
        <f t="shared" si="40"/>
        <v>2024</v>
      </c>
      <c r="F1244" t="str">
        <f t="shared" si="41"/>
        <v>40</v>
      </c>
      <c r="G1244" t="str" cm="1">
        <f t="array" ref="G1244">_xlfn.TEXTJOIN(", ", TRUE, IF(ISNUMBER(SEARCH(Index!$A$8:$A$22, Articles_collection_modified!A1244)), Index!$A$8:$A$22, ""))</f>
        <v>Robotics</v>
      </c>
      <c r="H1244" t="str" cm="1">
        <f t="array" ref="H1244">IFERROR(INDEX(Index!$A$8:$A$22, MATCH(TRUE, ISNUMBER(SEARCH(Index!$A$8:$A$22, Articles_collection_modified!A1244)), 0)), "")</f>
        <v>Robotics</v>
      </c>
      <c r="I1244" t="str" cm="1">
        <f t="array" ref="I1244">IFERROR(INDEX(Index!$A$3:$A$5, MATCH(TRUE, ISNUMBER(SEARCH(Index!$A$3:$A$5, Articles_collection_modified!A1244)), 0)), "")</f>
        <v>SEEP</v>
      </c>
      <c r="J1244" t="str" cm="1">
        <f t="array" ref="J1244">IFERROR(INDEX(Index!$A$25:$A$69, MATCH(TRUE, ISNUMBER(SEARCH(Index!$A$25:$A$69, Articles_collection_modified!A1244)), 0)), "")</f>
        <v>market development</v>
      </c>
      <c r="K1244" t="str" cm="1">
        <f t="array" ref="K1244">IFERROR(INDEX(Index!$C$3:$C$5, MATCH(TRUE, ISNUMBER(SEARCH(Index!$C$3:$C$5, Articles_collection_modified!A1244)), 0)), "")</f>
        <v>H1</v>
      </c>
      <c r="L1244" t="str" cm="1">
        <f t="array" ref="L1244">_xlfn.TEXTJOIN(", ", TRUE, IF(ISNUMBER(SEARCH(Index!$C$8:$C$58, Articles_collection_modified!A1244)), Index!$C$8:$C$58, ""))</f>
        <v/>
      </c>
      <c r="M1244" t="str" cm="1">
        <f t="array" ref="M1244">_xlfn.TEXTJOIN(", ", TRUE, IFERROR(VLOOKUP(_xlfn.TEXTSPLIT(L1244, ", "), Index!$C$8:$D$58, 2, FALSE), ""))</f>
        <v/>
      </c>
      <c r="N1244" t="e" cm="1" vm="1">
        <f t="array" ref="N1244">_xlfn.TEXTJOIN(", ", TRUE, _xlfn.UNIQUE(_xlfn.FILTERXML("&lt;t&gt;&lt;s&gt;" &amp; SUBSTITUTE(_xlfn.TEXTJOIN(", ", TRUE, _xlfn.UNIQUE(_xlfn._xlws.FILTER(IFERROR(VLOOKUP(LEFT(_xlfn.TEXTSPLIT(L1244, ", "), FIND("-", _xlfn.TEXTSPLIT(L1244, ", ")) - 1), Index!$F$8:$G$13, 2, FALSE), ""), IFERROR(VLOOKUP(LEFT(_xlfn.TEXTSPLIT(L1244, ", "), FIND("-", _xlfn.TEXTSPLIT(L1244, ", ")) - 1), Index!$F$8:$G$13, 2, FALSE), "") &lt;&gt; ""))), ", ", "&lt;/s&gt;&lt;s&gt;") &amp; "&lt;/s&gt;&lt;/t&gt;", "//s[normalize-space()]")))</f>
        <v>#VALUE!</v>
      </c>
      <c r="O1244" t="str" cm="1">
        <f t="array" ref="O1244">IFERROR(INDEX(Index!$C$8:$C$58, MATCH(TRUE, ISNUMBER(SEARCH(Index!$C$8:$C$58, Articles_collection_modified!A1244)), 0)), "")</f>
        <v/>
      </c>
      <c r="P1244" t="str">
        <f>IFERROR(VLOOKUP(LEFT(O1244, FIND("-", O1244)-1), Index!$F$8:$G$13, 2, FALSE), "Not Found")</f>
        <v>Not Found</v>
      </c>
      <c r="Q1244" t="str">
        <f>IFERROR(VLOOKUP(O1244, Index!$C$8:$D$58, 2, FALSE), "Not Found")</f>
        <v>Not Found</v>
      </c>
    </row>
    <row r="1245" spans="1:17" x14ac:dyDescent="0.3">
      <c r="A1245" t="str">
        <f>LEFT(Articles_collection_modified!A1245, FIND(",", Articles_collection_modified!A1245) - 1)</f>
        <v>Free software upgrade boosts cobot load capacities by 5kg - Drives&amp;Controls</v>
      </c>
      <c r="B1245" t="str">
        <f>MID(Articles_collection_modified!A1245, FIND(",", Articles_collection_modified!A1245) + 1, FIND(",", Articles_collection_modified!A1245, FIND(",", Articles_collection_modified!A1245) + 1) - FIND(",", Articles_collection_modified!A1245) - 1)</f>
        <v>https://drivesncontrols.com/free-software-upgrade-boosts-cobot-load-capacities-by-5kg/?utm_source=rss&amp;utm_medium=rss&amp;utm_campaign=free-software-upgrade-boosts-cobot-load-capacities-by-5kg</v>
      </c>
      <c r="C1245" t="str">
        <f>IF(ISNUMBER(FIND(", vol",Articles_collection_modified!A1245)), MID(Articles_collection_modified!A1245, FIND(", vol", Articles_collection_modified!A1245) + 5, FIND(",", Articles_collection_modified!A1245, FIND(", vol", Articles_collection_modified!A1245) + 5) - FIND(", vol", Articles_collection_modified!A1245) - 5), MID(Articles_collection_modified!A1245, FIND(",vol", Articles_collection_modified!A1245) + 4, FIND(",", Articles_collection_modified!A1245, FIND(",vol", Articles_collection_modified!A1245) + 4) - FIND(",vol",Articles_collection_modified!A1245) - 4))</f>
        <v>4</v>
      </c>
      <c r="D1245" t="str">
        <f>IF(ISNUMBER(FIND(", 20", Articles_collection_modified!A1245)), MID(Articles_collection_modified!A1245, FIND(", 20", Articles_collection_modified!A1245) + 2, FIND(",", Articles_collection_modified!A1245, FIND(", 20", Articles_collection_modified!A1245) + 2) - FIND(", 20", Articles_collection_modified!A1245) - 2), MID(Articles_collection_modified!A1245, FIND(",20", Articles_collection_modified!A1245) + 1, FIND(",", Articles_collection_modified!A1245, FIND(",20", Articles_collection_modified!A1245) + 1) - FIND(",20", Articles_collection_modified!A1245) - 1))</f>
        <v>2024-w39</v>
      </c>
      <c r="E1245" t="str">
        <f t="shared" si="40"/>
        <v>2024</v>
      </c>
      <c r="F1245" t="str">
        <f t="shared" si="41"/>
        <v>39</v>
      </c>
      <c r="G1245" t="str" cm="1">
        <f t="array" ref="G1245">_xlfn.TEXTJOIN(", ", TRUE, IF(ISNUMBER(SEARCH(Index!$A$8:$A$22, Articles_collection_modified!A1245)), Index!$A$8:$A$22, ""))</f>
        <v>Industrial mfg, Robotics</v>
      </c>
      <c r="H1245" t="str" cm="1">
        <f t="array" ref="H1245">IFERROR(INDEX(Index!$A$8:$A$22, MATCH(TRUE, ISNUMBER(SEARCH(Index!$A$8:$A$22, Articles_collection_modified!A1245)), 0)), "")</f>
        <v>Industrial mfg</v>
      </c>
      <c r="I1245" t="str" cm="1">
        <f t="array" ref="I1245">IFERROR(INDEX(Index!$A$3:$A$5, MATCH(TRUE, ISNUMBER(SEARCH(Index!$A$3:$A$5, Articles_collection_modified!A1245)), 0)), "")</f>
        <v>product release</v>
      </c>
      <c r="J1245" t="str" cm="1">
        <f t="array" ref="J1245">IFERROR(INDEX(Index!$A$25:$A$69, MATCH(TRUE, ISNUMBER(SEARCH(Index!$A$25:$A$69, Articles_collection_modified!A1245)), 0)), "")</f>
        <v>Service</v>
      </c>
      <c r="K1245" t="str" cm="1">
        <f t="array" ref="K1245">IFERROR(INDEX(Index!$C$3:$C$5, MATCH(TRUE, ISNUMBER(SEARCH(Index!$C$3:$C$5, Articles_collection_modified!A1245)), 0)), "")</f>
        <v>H1</v>
      </c>
      <c r="L1245" t="str" cm="1">
        <f t="array" ref="L1245">_xlfn.TEXTJOIN(", ", TRUE, IF(ISNUMBER(SEARCH(Index!$C$8:$C$58, Articles_collection_modified!A1245)), Index!$C$8:$C$58, ""))</f>
        <v>IPr-2, IPr-3</v>
      </c>
      <c r="M1245" t="str" cm="1">
        <f t="array" ref="M1245">_xlfn.TEXTJOIN(", ", TRUE, IFERROR(VLOOKUP(_xlfn.TEXTSPLIT(L1245, ", "), Index!$C$8:$D$58, 2, FALSE), ""))</f>
        <v>Advanced Robotics, Intelligent Worker Assistant</v>
      </c>
      <c r="N1245" t="str" cm="1">
        <f t="array" ref="N1245">_xlfn.TEXTJOIN(", ", TRUE, _xlfn.UNIQUE(_xlfn.FILTERXML("&lt;t&gt;&lt;s&gt;" &amp; SUBSTITUTE(_xlfn.TEXTJOIN(", ", TRUE, _xlfn.UNIQUE(_xlfn._xlws.FILTER(IFERROR(VLOOKUP(LEFT(_xlfn.TEXTSPLIT(L1245, ", "), FIND("-", _xlfn.TEXTSPLIT(L1245, ", ")) - 1), Index!$F$8:$G$13, 2, FALSE), ""), IFERROR(VLOOKUP(LEFT(_xlfn.TEXTSPLIT(L1245, ", "), FIND("-", _xlfn.TEXTSPLIT(L1245, ", ")) - 1), Index!$F$8:$G$13, 2, FALSE), "") &lt;&gt; ""))), ", ", "&lt;/s&gt;&lt;s&gt;") &amp; "&lt;/s&gt;&lt;/t&gt;", "//s[normalize-space()]")))</f>
        <v>Intelligent Production</v>
      </c>
      <c r="O1245" t="str" cm="1">
        <f t="array" ref="O1245">IFERROR(INDEX(Index!$C$8:$C$58, MATCH(TRUE, ISNUMBER(SEARCH(Index!$C$8:$C$58, Articles_collection_modified!A1245)), 0)), "")</f>
        <v>IPr-2</v>
      </c>
      <c r="P1245" t="str">
        <f>IFERROR(VLOOKUP(LEFT(O1245, FIND("-", O1245)-1), Index!$F$8:$G$13, 2, FALSE), "Not Found")</f>
        <v>Intelligent Production</v>
      </c>
      <c r="Q1245" t="str">
        <f>IFERROR(VLOOKUP(O1245, Index!$C$8:$D$58, 2, FALSE), "Not Found")</f>
        <v>Advanced Robotics</v>
      </c>
    </row>
    <row r="1246" spans="1:17" x14ac:dyDescent="0.3">
      <c r="A1246" t="str">
        <f>LEFT(Articles_collection_modified!A1246, FIND(",", Articles_collection_modified!A1246) - 1)</f>
        <v>Scissor Hoists for Mobile Hydraulics Relaunched</v>
      </c>
      <c r="B1246" t="str">
        <f>MID(Articles_collection_modified!A1246, FIND(",", Articles_collection_modified!A1246) + 1, FIND(",", Articles_collection_modified!A1246, FIND(",", Articles_collection_modified!A1246) + 1) - FIND(",", Articles_collection_modified!A1246) - 1)</f>
        <v>https://www.oemoffhighway.com/fluid-power/pumps-motors/hydraulic-motors/article/22921887/bailey-hydraulics-scissor-hoists-for-mobile-hydraulics-relaunched</v>
      </c>
      <c r="C1246" t="str">
        <f>IF(ISNUMBER(FIND(", vol",Articles_collection_modified!A1246)), MID(Articles_collection_modified!A1246, FIND(", vol", Articles_collection_modified!A1246) + 5, FIND(",", Articles_collection_modified!A1246, FIND(", vol", Articles_collection_modified!A1246) + 5) - FIND(", vol", Articles_collection_modified!A1246) - 5), MID(Articles_collection_modified!A1246, FIND(",vol", Articles_collection_modified!A1246) + 4, FIND(",", Articles_collection_modified!A1246, FIND(",vol", Articles_collection_modified!A1246) + 4) - FIND(",vol",Articles_collection_modified!A1246) - 4))</f>
        <v>4</v>
      </c>
      <c r="D1246" t="str">
        <f>IF(ISNUMBER(FIND(", 20", Articles_collection_modified!A1246)), MID(Articles_collection_modified!A1246, FIND(", 20", Articles_collection_modified!A1246) + 2, FIND(",", Articles_collection_modified!A1246, FIND(", 20", Articles_collection_modified!A1246) + 2) - FIND(", 20", Articles_collection_modified!A1246) - 2), MID(Articles_collection_modified!A1246, FIND(",20", Articles_collection_modified!A1246) + 1, FIND(",", Articles_collection_modified!A1246, FIND(",20", Articles_collection_modified!A1246) + 1) - FIND(",20", Articles_collection_modified!A1246) - 1))</f>
        <v>2024-w40</v>
      </c>
      <c r="E1246" t="str">
        <f t="shared" si="40"/>
        <v>2024</v>
      </c>
      <c r="F1246" t="str">
        <f t="shared" si="41"/>
        <v>40</v>
      </c>
      <c r="G1246" t="str" cm="1">
        <f t="array" ref="G1246">_xlfn.TEXTJOIN(", ", TRUE, IF(ISNUMBER(SEARCH(Index!$A$8:$A$22, Articles_collection_modified!A1246)), Index!$A$8:$A$22, ""))</f>
        <v>Hydraulics, Mobile</v>
      </c>
      <c r="H1246" t="str" cm="1">
        <f t="array" ref="H1246">IFERROR(INDEX(Index!$A$8:$A$22, MATCH(TRUE, ISNUMBER(SEARCH(Index!$A$8:$A$22, Articles_collection_modified!A1246)), 0)), "")</f>
        <v>Hydraulics</v>
      </c>
      <c r="I1246" t="str" cm="1">
        <f t="array" ref="I1246">IFERROR(INDEX(Index!$A$3:$A$5, MATCH(TRUE, ISNUMBER(SEARCH(Index!$A$3:$A$5, Articles_collection_modified!A1246)), 0)), "")</f>
        <v>product release</v>
      </c>
      <c r="J1246" t="str" cm="1">
        <f t="array" ref="J1246">IFERROR(INDEX(Index!$A$25:$A$69, MATCH(TRUE, ISNUMBER(SEARCH(Index!$A$25:$A$69, Articles_collection_modified!A1246)), 0)), "")</f>
        <v>Actuators</v>
      </c>
      <c r="K1246" t="str" cm="1">
        <f t="array" ref="K1246">IFERROR(INDEX(Index!$C$3:$C$5, MATCH(TRUE, ISNUMBER(SEARCH(Index!$C$3:$C$5, Articles_collection_modified!A1246)), 0)), "")</f>
        <v>H1</v>
      </c>
      <c r="L1246" t="str" cm="1">
        <f t="array" ref="L1246">_xlfn.TEXTJOIN(", ", TRUE, IF(ISNUMBER(SEARCH(Index!$C$8:$C$58, Articles_collection_modified!A1246)), Index!$C$8:$C$58, ""))</f>
        <v/>
      </c>
      <c r="M1246" t="str" cm="1">
        <f t="array" ref="M1246">_xlfn.TEXTJOIN(", ", TRUE, IFERROR(VLOOKUP(_xlfn.TEXTSPLIT(L1246, ", "), Index!$C$8:$D$58, 2, FALSE), ""))</f>
        <v/>
      </c>
      <c r="N1246" t="e" cm="1" vm="1">
        <f t="array" ref="N1246">_xlfn.TEXTJOIN(", ", TRUE, _xlfn.UNIQUE(_xlfn.FILTERXML("&lt;t&gt;&lt;s&gt;" &amp; SUBSTITUTE(_xlfn.TEXTJOIN(", ", TRUE, _xlfn.UNIQUE(_xlfn._xlws.FILTER(IFERROR(VLOOKUP(LEFT(_xlfn.TEXTSPLIT(L1246, ", "), FIND("-", _xlfn.TEXTSPLIT(L1246, ", ")) - 1), Index!$F$8:$G$13, 2, FALSE), ""), IFERROR(VLOOKUP(LEFT(_xlfn.TEXTSPLIT(L1246, ", "), FIND("-", _xlfn.TEXTSPLIT(L1246, ", ")) - 1), Index!$F$8:$G$13, 2, FALSE), "") &lt;&gt; ""))), ", ", "&lt;/s&gt;&lt;s&gt;") &amp; "&lt;/s&gt;&lt;/t&gt;", "//s[normalize-space()]")))</f>
        <v>#VALUE!</v>
      </c>
      <c r="O1246" t="str" cm="1">
        <f t="array" ref="O1246">IFERROR(INDEX(Index!$C$8:$C$58, MATCH(TRUE, ISNUMBER(SEARCH(Index!$C$8:$C$58, Articles_collection_modified!A1246)), 0)), "")</f>
        <v/>
      </c>
      <c r="P1246" t="str">
        <f>IFERROR(VLOOKUP(LEFT(O1246, FIND("-", O1246)-1), Index!$F$8:$G$13, 2, FALSE), "Not Found")</f>
        <v>Not Found</v>
      </c>
      <c r="Q1246" t="str">
        <f>IFERROR(VLOOKUP(O1246, Index!$C$8:$D$58, 2, FALSE), "Not Found")</f>
        <v>Not Found</v>
      </c>
    </row>
    <row r="1247" spans="1:17" x14ac:dyDescent="0.3">
      <c r="A1247" t="str">
        <f>LEFT(Articles_collection_modified!A1247, FIND(",", Articles_collection_modified!A1247) - 1)</f>
        <v>Maximizing Efficiency &amp; Safety - Fluid Power Journal</v>
      </c>
      <c r="B1247" t="str">
        <f>MID(Articles_collection_modified!A1247, FIND(",", Articles_collection_modified!A1247) + 1, FIND(",", Articles_collection_modified!A1247, FIND(",", Articles_collection_modified!A1247) + 1) - FIND(",", Articles_collection_modified!A1247) - 1)</f>
        <v>https://fluidpowerjournal.com/maximizing-efficiency-safety/</v>
      </c>
      <c r="C1247" t="str">
        <f>IF(ISNUMBER(FIND(", vol",Articles_collection_modified!A1247)), MID(Articles_collection_modified!A1247, FIND(", vol", Articles_collection_modified!A1247) + 5, FIND(",", Articles_collection_modified!A1247, FIND(", vol", Articles_collection_modified!A1247) + 5) - FIND(", vol", Articles_collection_modified!A1247) - 5), MID(Articles_collection_modified!A1247, FIND(",vol", Articles_collection_modified!A1247) + 4, FIND(",", Articles_collection_modified!A1247, FIND(",vol", Articles_collection_modified!A1247) + 4) - FIND(",vol",Articles_collection_modified!A1247) - 4))</f>
        <v>4</v>
      </c>
      <c r="D1247" t="str">
        <f>IF(ISNUMBER(FIND(", 20", Articles_collection_modified!A1247)), MID(Articles_collection_modified!A1247, FIND(", 20", Articles_collection_modified!A1247) + 2, FIND(",", Articles_collection_modified!A1247, FIND(", 20", Articles_collection_modified!A1247) + 2) - FIND(", 20", Articles_collection_modified!A1247) - 2), MID(Articles_collection_modified!A1247, FIND(",20", Articles_collection_modified!A1247) + 1, FIND(",", Articles_collection_modified!A1247, FIND(",20", Articles_collection_modified!A1247) + 1) - FIND(",20", Articles_collection_modified!A1247) - 1))</f>
        <v>2024-w40</v>
      </c>
      <c r="E1247" t="str">
        <f t="shared" si="40"/>
        <v>2024</v>
      </c>
      <c r="F1247" t="str">
        <f t="shared" si="41"/>
        <v>40</v>
      </c>
      <c r="G1247" t="str" cm="1">
        <f t="array" ref="G1247">_xlfn.TEXTJOIN(", ", TRUE, IF(ISNUMBER(SEARCH(Index!$A$8:$A$22, Articles_collection_modified!A1247)), Index!$A$8:$A$22, ""))</f>
        <v>Sensors</v>
      </c>
      <c r="H1247" t="str" cm="1">
        <f t="array" ref="H1247">IFERROR(INDEX(Index!$A$8:$A$22, MATCH(TRUE, ISNUMBER(SEARCH(Index!$A$8:$A$22, Articles_collection_modified!A1247)), 0)), "")</f>
        <v>Sensors</v>
      </c>
      <c r="I1247" t="str" cm="1">
        <f t="array" ref="I1247">IFERROR(INDEX(Index!$A$3:$A$5, MATCH(TRUE, ISNUMBER(SEARCH(Index!$A$3:$A$5, Articles_collection_modified!A1247)), 0)), "")</f>
        <v>Technology</v>
      </c>
      <c r="J1247" t="str" cm="1">
        <f t="array" ref="J1247">IFERROR(INDEX(Index!$A$25:$A$69, MATCH(TRUE, ISNUMBER(SEARCH(Index!$A$25:$A$69, Articles_collection_modified!A1247)), 0)), "")</f>
        <v>Efficiency</v>
      </c>
      <c r="K1247" t="str" cm="1">
        <f t="array" ref="K1247">IFERROR(INDEX(Index!$C$3:$C$5, MATCH(TRUE, ISNUMBER(SEARCH(Index!$C$3:$C$5, Articles_collection_modified!A1247)), 0)), "")</f>
        <v>H1</v>
      </c>
      <c r="L1247" t="str" cm="1">
        <f t="array" ref="L1247">_xlfn.TEXTJOIN(", ", TRUE, IF(ISNUMBER(SEARCH(Index!$C$8:$C$58, Articles_collection_modified!A1247)), Index!$C$8:$C$58, ""))</f>
        <v/>
      </c>
      <c r="M1247" t="str" cm="1">
        <f t="array" ref="M1247">_xlfn.TEXTJOIN(", ", TRUE, IFERROR(VLOOKUP(_xlfn.TEXTSPLIT(L1247, ", "), Index!$C$8:$D$58, 2, FALSE), ""))</f>
        <v/>
      </c>
      <c r="N1247" t="e" cm="1" vm="1">
        <f t="array" ref="N1247">_xlfn.TEXTJOIN(", ", TRUE, _xlfn.UNIQUE(_xlfn.FILTERXML("&lt;t&gt;&lt;s&gt;" &amp; SUBSTITUTE(_xlfn.TEXTJOIN(", ", TRUE, _xlfn.UNIQUE(_xlfn._xlws.FILTER(IFERROR(VLOOKUP(LEFT(_xlfn.TEXTSPLIT(L1247, ", "), FIND("-", _xlfn.TEXTSPLIT(L1247, ", ")) - 1), Index!$F$8:$G$13, 2, FALSE), ""), IFERROR(VLOOKUP(LEFT(_xlfn.TEXTSPLIT(L1247, ", "), FIND("-", _xlfn.TEXTSPLIT(L1247, ", ")) - 1), Index!$F$8:$G$13, 2, FALSE), "") &lt;&gt; ""))), ", ", "&lt;/s&gt;&lt;s&gt;") &amp; "&lt;/s&gt;&lt;/t&gt;", "//s[normalize-space()]")))</f>
        <v>#VALUE!</v>
      </c>
      <c r="O1247" t="str" cm="1">
        <f t="array" ref="O1247">IFERROR(INDEX(Index!$C$8:$C$58, MATCH(TRUE, ISNUMBER(SEARCH(Index!$C$8:$C$58, Articles_collection_modified!A1247)), 0)), "")</f>
        <v/>
      </c>
      <c r="P1247" t="str">
        <f>IFERROR(VLOOKUP(LEFT(O1247, FIND("-", O1247)-1), Index!$F$8:$G$13, 2, FALSE), "Not Found")</f>
        <v>Not Found</v>
      </c>
      <c r="Q1247" t="str">
        <f>IFERROR(VLOOKUP(O1247, Index!$C$8:$D$58, 2, FALSE), "Not Found")</f>
        <v>Not Found</v>
      </c>
    </row>
    <row r="1248" spans="1:17" x14ac:dyDescent="0.3">
      <c r="A1248" t="str">
        <f>LEFT(Articles_collection_modified!A1248, FIND(",", Articles_collection_modified!A1248) - 1)</f>
        <v>New VS6 electronic differential pressure sensor expands Eatonâ€™s range of clogging indicators - Fluid Power Journal</v>
      </c>
      <c r="B1248" t="str">
        <f>MID(Articles_collection_modified!A1248, FIND(",", Articles_collection_modified!A1248) + 1, FIND(",", Articles_collection_modified!A1248, FIND(",", Articles_collection_modified!A1248) + 1) - FIND(",", Articles_collection_modified!A1248) - 1)</f>
        <v>https://fluidpowerjournal.com/new-vs6-electronic-differential-pressure-sensor-expands-eatons-range-of-clogging-indicators/</v>
      </c>
      <c r="C1248" t="str">
        <f>IF(ISNUMBER(FIND(", vol",Articles_collection_modified!A1248)), MID(Articles_collection_modified!A1248, FIND(", vol", Articles_collection_modified!A1248) + 5, FIND(",", Articles_collection_modified!A1248, FIND(", vol", Articles_collection_modified!A1248) + 5) - FIND(", vol", Articles_collection_modified!A1248) - 5), MID(Articles_collection_modified!A1248, FIND(",vol", Articles_collection_modified!A1248) + 4, FIND(",", Articles_collection_modified!A1248, FIND(",vol", Articles_collection_modified!A1248) + 4) - FIND(",vol",Articles_collection_modified!A1248) - 4))</f>
        <v>4</v>
      </c>
      <c r="D1248" t="str">
        <f>IF(ISNUMBER(FIND(", 20", Articles_collection_modified!A1248)), MID(Articles_collection_modified!A1248, FIND(", 20", Articles_collection_modified!A1248) + 2, FIND(",", Articles_collection_modified!A1248, FIND(", 20", Articles_collection_modified!A1248) + 2) - FIND(", 20", Articles_collection_modified!A1248) - 2), MID(Articles_collection_modified!A1248, FIND(",20", Articles_collection_modified!A1248) + 1, FIND(",", Articles_collection_modified!A1248, FIND(",20", Articles_collection_modified!A1248) + 1) - FIND(",20", Articles_collection_modified!A1248) - 1))</f>
        <v>2024-w40</v>
      </c>
      <c r="E1248" t="str">
        <f t="shared" si="40"/>
        <v>2024</v>
      </c>
      <c r="F1248" t="str">
        <f t="shared" si="41"/>
        <v>40</v>
      </c>
      <c r="G1248" t="str" cm="1">
        <f t="array" ref="G1248">_xlfn.TEXTJOIN(", ", TRUE, IF(ISNUMBER(SEARCH(Index!$A$8:$A$22, Articles_collection_modified!A1248)), Index!$A$8:$A$22, ""))</f>
        <v>Sensors</v>
      </c>
      <c r="H1248" t="str" cm="1">
        <f t="array" ref="H1248">IFERROR(INDEX(Index!$A$8:$A$22, MATCH(TRUE, ISNUMBER(SEARCH(Index!$A$8:$A$22, Articles_collection_modified!A1248)), 0)), "")</f>
        <v>Sensors</v>
      </c>
      <c r="I1248" t="str" cm="1">
        <f t="array" ref="I1248">IFERROR(INDEX(Index!$A$3:$A$5, MATCH(TRUE, ISNUMBER(SEARCH(Index!$A$3:$A$5, Articles_collection_modified!A1248)), 0)), "")</f>
        <v>product release</v>
      </c>
      <c r="J1248" t="str" cm="1">
        <f t="array" ref="J1248">IFERROR(INDEX(Index!$A$25:$A$69, MATCH(TRUE, ISNUMBER(SEARCH(Index!$A$25:$A$69, Articles_collection_modified!A1248)), 0)), "")</f>
        <v>Pressure</v>
      </c>
      <c r="K1248" t="str" cm="1">
        <f t="array" ref="K1248">IFERROR(INDEX(Index!$C$3:$C$5, MATCH(TRUE, ISNUMBER(SEARCH(Index!$C$3:$C$5, Articles_collection_modified!A1248)), 0)), "")</f>
        <v>H1</v>
      </c>
      <c r="L1248" t="str" cm="1">
        <f t="array" ref="L1248">_xlfn.TEXTJOIN(", ", TRUE, IF(ISNUMBER(SEARCH(Index!$C$8:$C$58, Articles_collection_modified!A1248)), Index!$C$8:$C$58, ""))</f>
        <v/>
      </c>
      <c r="M1248" t="str" cm="1">
        <f t="array" ref="M1248">_xlfn.TEXTJOIN(", ", TRUE, IFERROR(VLOOKUP(_xlfn.TEXTSPLIT(L1248, ", "), Index!$C$8:$D$58, 2, FALSE), ""))</f>
        <v/>
      </c>
      <c r="N1248" t="e" cm="1" vm="1">
        <f t="array" ref="N1248">_xlfn.TEXTJOIN(", ", TRUE, _xlfn.UNIQUE(_xlfn.FILTERXML("&lt;t&gt;&lt;s&gt;" &amp; SUBSTITUTE(_xlfn.TEXTJOIN(", ", TRUE, _xlfn.UNIQUE(_xlfn._xlws.FILTER(IFERROR(VLOOKUP(LEFT(_xlfn.TEXTSPLIT(L1248, ", "), FIND("-", _xlfn.TEXTSPLIT(L1248, ", ")) - 1), Index!$F$8:$G$13, 2, FALSE), ""), IFERROR(VLOOKUP(LEFT(_xlfn.TEXTSPLIT(L1248, ", "), FIND("-", _xlfn.TEXTSPLIT(L1248, ", ")) - 1), Index!$F$8:$G$13, 2, FALSE), "") &lt;&gt; ""))), ", ", "&lt;/s&gt;&lt;s&gt;") &amp; "&lt;/s&gt;&lt;/t&gt;", "//s[normalize-space()]")))</f>
        <v>#VALUE!</v>
      </c>
      <c r="O1248" t="str" cm="1">
        <f t="array" ref="O1248">IFERROR(INDEX(Index!$C$8:$C$58, MATCH(TRUE, ISNUMBER(SEARCH(Index!$C$8:$C$58, Articles_collection_modified!A1248)), 0)), "")</f>
        <v/>
      </c>
      <c r="P1248" t="str">
        <f>IFERROR(VLOOKUP(LEFT(O1248, FIND("-", O1248)-1), Index!$F$8:$G$13, 2, FALSE), "Not Found")</f>
        <v>Not Found</v>
      </c>
      <c r="Q1248" t="str">
        <f>IFERROR(VLOOKUP(O1248, Index!$C$8:$D$58, 2, FALSE), "Not Found")</f>
        <v>Not Found</v>
      </c>
    </row>
    <row r="1249" spans="1:17" x14ac:dyDescent="0.3">
      <c r="A1249" t="str">
        <f>LEFT(Articles_collection_modified!A1249, FIND(",", Articles_collection_modified!A1249) - 1)</f>
        <v>Danfoss Sees Growth Opportunities Despite Down Cycle</v>
      </c>
      <c r="B1249" t="str">
        <f>MID(Articles_collection_modified!A1249, FIND(",", Articles_collection_modified!A1249) + 1, FIND(",", Articles_collection_modified!A1249, FIND(",", Articles_collection_modified!A1249) + 1) - FIND(",", Articles_collection_modified!A1249) - 1)</f>
        <v>https://www.powermotiontech.com/hydraulics/article/55233952/danfoss-power-solutions-danfoss-sees-growth-opportunities-despite-down-cycle</v>
      </c>
      <c r="C1249" t="str">
        <f>IF(ISNUMBER(FIND(", vol",Articles_collection_modified!A1249)), MID(Articles_collection_modified!A1249, FIND(", vol", Articles_collection_modified!A1249) + 5, FIND(",", Articles_collection_modified!A1249, FIND(", vol", Articles_collection_modified!A1249) + 5) - FIND(", vol", Articles_collection_modified!A1249) - 5), MID(Articles_collection_modified!A1249, FIND(",vol", Articles_collection_modified!A1249) + 4, FIND(",", Articles_collection_modified!A1249, FIND(",vol", Articles_collection_modified!A1249) + 4) - FIND(",vol",Articles_collection_modified!A1249) - 4))</f>
        <v>4</v>
      </c>
      <c r="D1249" t="str">
        <f>IF(ISNUMBER(FIND(", 20", Articles_collection_modified!A1249)), MID(Articles_collection_modified!A1249, FIND(", 20", Articles_collection_modified!A1249) + 2, FIND(",", Articles_collection_modified!A1249, FIND(", 20", Articles_collection_modified!A1249) + 2) - FIND(", 20", Articles_collection_modified!A1249) - 2), MID(Articles_collection_modified!A1249, FIND(",20", Articles_collection_modified!A1249) + 1, FIND(",", Articles_collection_modified!A1249, FIND(",20", Articles_collection_modified!A1249) + 1) - FIND(",20", Articles_collection_modified!A1249) - 1))</f>
        <v>2024-w41</v>
      </c>
      <c r="E1249" t="str">
        <f t="shared" si="40"/>
        <v>2024</v>
      </c>
      <c r="F1249" t="str">
        <f t="shared" si="41"/>
        <v>41</v>
      </c>
      <c r="G1249" t="str" cm="1">
        <f t="array" ref="G1249">_xlfn.TEXTJOIN(", ", TRUE, IF(ISNUMBER(SEARCH(Index!$A$8:$A$22, Articles_collection_modified!A1249)), Index!$A$8:$A$22, ""))</f>
        <v>Hydraulics</v>
      </c>
      <c r="H1249" t="str" cm="1">
        <f t="array" ref="H1249">IFERROR(INDEX(Index!$A$8:$A$22, MATCH(TRUE, ISNUMBER(SEARCH(Index!$A$8:$A$22, Articles_collection_modified!A1249)), 0)), "")</f>
        <v>Hydraulics</v>
      </c>
      <c r="I1249" t="str" cm="1">
        <f t="array" ref="I1249">IFERROR(INDEX(Index!$A$3:$A$5, MATCH(TRUE, ISNUMBER(SEARCH(Index!$A$3:$A$5, Articles_collection_modified!A1249)), 0)), "")</f>
        <v>SEEP</v>
      </c>
      <c r="J1249" t="str" cm="1">
        <f t="array" ref="J1249">IFERROR(INDEX(Index!$A$25:$A$69, MATCH(TRUE, ISNUMBER(SEARCH(Index!$A$25:$A$69, Articles_collection_modified!A1249)), 0)), "")</f>
        <v>market development</v>
      </c>
      <c r="K1249" t="str" cm="1">
        <f t="array" ref="K1249">IFERROR(INDEX(Index!$C$3:$C$5, MATCH(TRUE, ISNUMBER(SEARCH(Index!$C$3:$C$5, Articles_collection_modified!A1249)), 0)), "")</f>
        <v>H1</v>
      </c>
      <c r="L1249" t="str" cm="1">
        <f t="array" ref="L1249">_xlfn.TEXTJOIN(", ", TRUE, IF(ISNUMBER(SEARCH(Index!$C$8:$C$58, Articles_collection_modified!A1249)), Index!$C$8:$C$58, ""))</f>
        <v/>
      </c>
      <c r="M1249" t="str" cm="1">
        <f t="array" ref="M1249">_xlfn.TEXTJOIN(", ", TRUE, IFERROR(VLOOKUP(_xlfn.TEXTSPLIT(L1249, ", "), Index!$C$8:$D$58, 2, FALSE), ""))</f>
        <v/>
      </c>
      <c r="N1249" t="e" cm="1" vm="1">
        <f t="array" ref="N1249">_xlfn.TEXTJOIN(", ", TRUE, _xlfn.UNIQUE(_xlfn.FILTERXML("&lt;t&gt;&lt;s&gt;" &amp; SUBSTITUTE(_xlfn.TEXTJOIN(", ", TRUE, _xlfn.UNIQUE(_xlfn._xlws.FILTER(IFERROR(VLOOKUP(LEFT(_xlfn.TEXTSPLIT(L1249, ", "), FIND("-", _xlfn.TEXTSPLIT(L1249, ", ")) - 1), Index!$F$8:$G$13, 2, FALSE), ""), IFERROR(VLOOKUP(LEFT(_xlfn.TEXTSPLIT(L1249, ", "), FIND("-", _xlfn.TEXTSPLIT(L1249, ", ")) - 1), Index!$F$8:$G$13, 2, FALSE), "") &lt;&gt; ""))), ", ", "&lt;/s&gt;&lt;s&gt;") &amp; "&lt;/s&gt;&lt;/t&gt;", "//s[normalize-space()]")))</f>
        <v>#VALUE!</v>
      </c>
      <c r="O1249" t="str" cm="1">
        <f t="array" ref="O1249">IFERROR(INDEX(Index!$C$8:$C$58, MATCH(TRUE, ISNUMBER(SEARCH(Index!$C$8:$C$58, Articles_collection_modified!A1249)), 0)), "")</f>
        <v/>
      </c>
      <c r="P1249" t="str">
        <f>IFERROR(VLOOKUP(LEFT(O1249, FIND("-", O1249)-1), Index!$F$8:$G$13, 2, FALSE), "Not Found")</f>
        <v>Not Found</v>
      </c>
      <c r="Q1249" t="str">
        <f>IFERROR(VLOOKUP(O1249, Index!$C$8:$D$58, 2, FALSE), "Not Found")</f>
        <v>Not Found</v>
      </c>
    </row>
    <row r="1250" spans="1:17" x14ac:dyDescent="0.3">
      <c r="A1250" t="str">
        <f>LEFT(Articles_collection_modified!A1250, FIND(",", Articles_collection_modified!A1250) - 1)</f>
        <v>Pushing the Limit on What is Possible with Hydraulic Valve Technology</v>
      </c>
      <c r="B1250" t="str">
        <f>MID(Articles_collection_modified!A1250, FIND(",", Articles_collection_modified!A1250) + 1, FIND(",", Articles_collection_modified!A1250, FIND(",", Articles_collection_modified!A1250) + 1) - FIND(",", Articles_collection_modified!A1250) - 1)</f>
        <v>https://www.powermotiontech.com/hydraulics/hydraulic-valves/video/55195691/pushing-the-limit-on-what-is-possible-with-hydraulic-valve-technology</v>
      </c>
      <c r="C1250" t="str">
        <f>IF(ISNUMBER(FIND(", vol",Articles_collection_modified!A1250)), MID(Articles_collection_modified!A1250, FIND(", vol", Articles_collection_modified!A1250) + 5, FIND(",", Articles_collection_modified!A1250, FIND(", vol", Articles_collection_modified!A1250) + 5) - FIND(", vol", Articles_collection_modified!A1250) - 5), MID(Articles_collection_modified!A1250, FIND(",vol", Articles_collection_modified!A1250) + 4, FIND(",", Articles_collection_modified!A1250, FIND(",vol", Articles_collection_modified!A1250) + 4) - FIND(",vol",Articles_collection_modified!A1250) - 4))</f>
        <v>4</v>
      </c>
      <c r="D1250" t="str">
        <f>IF(ISNUMBER(FIND(", 20", Articles_collection_modified!A1250)), MID(Articles_collection_modified!A1250, FIND(", 20", Articles_collection_modified!A1250) + 2, FIND(",", Articles_collection_modified!A1250, FIND(", 20", Articles_collection_modified!A1250) + 2) - FIND(", 20", Articles_collection_modified!A1250) - 2), MID(Articles_collection_modified!A1250, FIND(",20", Articles_collection_modified!A1250) + 1, FIND(",", Articles_collection_modified!A1250, FIND(",20", Articles_collection_modified!A1250) + 1) - FIND(",20", Articles_collection_modified!A1250) - 1))</f>
        <v>2024-w41</v>
      </c>
      <c r="E1250" t="str">
        <f t="shared" si="40"/>
        <v>2024</v>
      </c>
      <c r="F1250" t="str">
        <f t="shared" si="41"/>
        <v>41</v>
      </c>
      <c r="G1250" t="str" cm="1">
        <f t="array" ref="G1250">_xlfn.TEXTJOIN(", ", TRUE, IF(ISNUMBER(SEARCH(Index!$A$8:$A$22, Articles_collection_modified!A1250)), Index!$A$8:$A$22, ""))</f>
        <v>3dp, Hydraulics, Maritime</v>
      </c>
      <c r="H1250" t="str" cm="1">
        <f t="array" ref="H1250">IFERROR(INDEX(Index!$A$8:$A$22, MATCH(TRUE, ISNUMBER(SEARCH(Index!$A$8:$A$22, Articles_collection_modified!A1250)), 0)), "")</f>
        <v>3dp</v>
      </c>
      <c r="I1250" t="str" cm="1">
        <f t="array" ref="I1250">IFERROR(INDEX(Index!$A$3:$A$5, MATCH(TRUE, ISNUMBER(SEARCH(Index!$A$3:$A$5, Articles_collection_modified!A1250)), 0)), "")</f>
        <v>product release</v>
      </c>
      <c r="J1250" t="str" cm="1">
        <f t="array" ref="J1250">IFERROR(INDEX(Index!$A$25:$A$69, MATCH(TRUE, ISNUMBER(SEARCH(Index!$A$25:$A$69, Articles_collection_modified!A1250)), 0)), "")</f>
        <v>Valve</v>
      </c>
      <c r="K1250" t="str" cm="1">
        <f t="array" ref="K1250">IFERROR(INDEX(Index!$C$3:$C$5, MATCH(TRUE, ISNUMBER(SEARCH(Index!$C$3:$C$5, Articles_collection_modified!A1250)), 0)), "")</f>
        <v>H1</v>
      </c>
      <c r="L1250" t="str" cm="1">
        <f t="array" ref="L1250">_xlfn.TEXTJOIN(", ", TRUE, IF(ISNUMBER(SEARCH(Index!$C$8:$C$58, Articles_collection_modified!A1250)), Index!$C$8:$C$58, ""))</f>
        <v>IPr-7, NB-8</v>
      </c>
      <c r="M1250" t="str" cm="1">
        <f t="array" ref="M1250">_xlfn.TEXTJOIN(", ", TRUE, IFERROR(VLOOKUP(_xlfn.TEXTSPLIT(L1250, ", "), Index!$C$8:$D$58, 2, FALSE), ""))</f>
        <v>Additive Manufacturing Technologies, Sustainaible Maritime Applications</v>
      </c>
      <c r="N1250" t="str" cm="1">
        <f t="array" ref="N1250">_xlfn.TEXTJOIN(", ", TRUE, _xlfn.UNIQUE(_xlfn.FILTERXML("&lt;t&gt;&lt;s&gt;" &amp; SUBSTITUTE(_xlfn.TEXTJOIN(", ", TRUE, _xlfn.UNIQUE(_xlfn._xlws.FILTER(IFERROR(VLOOKUP(LEFT(_xlfn.TEXTSPLIT(L1250, ", "), FIND("-", _xlfn.TEXTSPLIT(L1250, ", ")) - 1), Index!$F$8:$G$13, 2, FALSE), ""), IFERROR(VLOOKUP(LEFT(_xlfn.TEXTSPLIT(L1250, ", "), FIND("-", _xlfn.TEXTSPLIT(L1250, ", ")) - 1), Index!$F$8:$G$13, 2, FALSE), "") &lt;&gt; ""))), ", ", "&lt;/s&gt;&lt;s&gt;") &amp; "&lt;/s&gt;&lt;/t&gt;", "//s[normalize-space()]")))</f>
        <v>Intelligent Production, New Business</v>
      </c>
      <c r="O1250" t="str" cm="1">
        <f t="array" ref="O1250">IFERROR(INDEX(Index!$C$8:$C$58, MATCH(TRUE, ISNUMBER(SEARCH(Index!$C$8:$C$58, Articles_collection_modified!A1250)), 0)), "")</f>
        <v>IPr-7</v>
      </c>
      <c r="P1250" t="str">
        <f>IFERROR(VLOOKUP(LEFT(O1250, FIND("-", O1250)-1), Index!$F$8:$G$13, 2, FALSE), "Not Found")</f>
        <v>Intelligent Production</v>
      </c>
      <c r="Q1250" t="str">
        <f>IFERROR(VLOOKUP(O1250, Index!$C$8:$D$58, 2, FALSE), "Not Found")</f>
        <v>Additive Manufacturing Technologies</v>
      </c>
    </row>
    <row r="1251" spans="1:17" x14ac:dyDescent="0.3">
      <c r="A1251" t="str">
        <f>LEFT(Articles_collection_modified!A1251, FIND(",", Articles_collection_modified!A1251) - 1)</f>
        <v>iVT WEBINAR: HydraForce delves into hybrid valve solutions | Industrial Vehicle Technology International</v>
      </c>
      <c r="B1251" t="str">
        <f>MID(Articles_collection_modified!A1251, FIND(",", Articles_collection_modified!A1251) + 1, FIND(",", Articles_collection_modified!A1251, FIND(",", Articles_collection_modified!A1251) + 1) - FIND(",", Articles_collection_modified!A1251) - 1)</f>
        <v>https://www.ivtinternational.com/webinars/ivt-webinar-hydraforce-delves-into-hybrid-valve-solution.html</v>
      </c>
      <c r="C1251" t="str">
        <f>IF(ISNUMBER(FIND(", vol",Articles_collection_modified!A1251)), MID(Articles_collection_modified!A1251, FIND(", vol", Articles_collection_modified!A1251) + 5, FIND(",", Articles_collection_modified!A1251, FIND(", vol", Articles_collection_modified!A1251) + 5) - FIND(", vol", Articles_collection_modified!A1251) - 5), MID(Articles_collection_modified!A1251, FIND(",vol", Articles_collection_modified!A1251) + 4, FIND(",", Articles_collection_modified!A1251, FIND(",vol", Articles_collection_modified!A1251) + 4) - FIND(",vol",Articles_collection_modified!A1251) - 4))</f>
        <v>4</v>
      </c>
      <c r="D1251" t="str">
        <f>IF(ISNUMBER(FIND(", 20", Articles_collection_modified!A1251)), MID(Articles_collection_modified!A1251, FIND(", 20", Articles_collection_modified!A1251) + 2, FIND(",", Articles_collection_modified!A1251, FIND(", 20", Articles_collection_modified!A1251) + 2) - FIND(", 20", Articles_collection_modified!A1251) - 2), MID(Articles_collection_modified!A1251, FIND(",20", Articles_collection_modified!A1251) + 1, FIND(",", Articles_collection_modified!A1251, FIND(",20", Articles_collection_modified!A1251) + 1) - FIND(",20", Articles_collection_modified!A1251) - 1))</f>
        <v>2024-w40</v>
      </c>
      <c r="E1251" t="str">
        <f t="shared" si="40"/>
        <v>2024</v>
      </c>
      <c r="F1251" t="str">
        <f t="shared" si="41"/>
        <v>40</v>
      </c>
      <c r="G1251" t="str" cm="1">
        <f t="array" ref="G1251">_xlfn.TEXTJOIN(", ", TRUE, IF(ISNUMBER(SEARCH(Index!$A$8:$A$22, Articles_collection_modified!A1251)), Index!$A$8:$A$22, ""))</f>
        <v>Mobile</v>
      </c>
      <c r="H1251" t="str" cm="1">
        <f t="array" ref="H1251">IFERROR(INDEX(Index!$A$8:$A$22, MATCH(TRUE, ISNUMBER(SEARCH(Index!$A$8:$A$22, Articles_collection_modified!A1251)), 0)), "")</f>
        <v>Mobile</v>
      </c>
      <c r="I1251" t="str" cm="1">
        <f t="array" ref="I1251">IFERROR(INDEX(Index!$A$3:$A$5, MATCH(TRUE, ISNUMBER(SEARCH(Index!$A$3:$A$5, Articles_collection_modified!A1251)), 0)), "")</f>
        <v>product release</v>
      </c>
      <c r="J1251" t="str" cm="1">
        <f t="array" ref="J1251">IFERROR(INDEX(Index!$A$25:$A$69, MATCH(TRUE, ISNUMBER(SEARCH(Index!$A$25:$A$69, Articles_collection_modified!A1251)), 0)), "")</f>
        <v>Valve</v>
      </c>
      <c r="K1251" t="str" cm="1">
        <f t="array" ref="K1251">IFERROR(INDEX(Index!$C$3:$C$5, MATCH(TRUE, ISNUMBER(SEARCH(Index!$C$3:$C$5, Articles_collection_modified!A1251)), 0)), "")</f>
        <v>H1</v>
      </c>
      <c r="L1251" t="str" cm="1">
        <f t="array" ref="L1251">_xlfn.TEXTJOIN(", ", TRUE, IF(ISNUMBER(SEARCH(Index!$C$8:$C$58, Articles_collection_modified!A1251)), Index!$C$8:$C$58, ""))</f>
        <v>HA-3, HA-6</v>
      </c>
      <c r="M1251" t="str" cm="1">
        <f t="array" ref="M1251">_xlfn.TEXTJOIN(", ", TRUE, IFERROR(VLOOKUP(_xlfn.TEXTSPLIT(L1251, ", "), Index!$C$8:$D$58, 2, FALSE), ""))</f>
        <v>Smart Farming, Future Municipal Services</v>
      </c>
      <c r="N1251" t="str" cm="1">
        <f t="array" ref="N1251">_xlfn.TEXTJOIN(", ", TRUE, _xlfn.UNIQUE(_xlfn.FILTERXML("&lt;t&gt;&lt;s&gt;" &amp; SUBSTITUTE(_xlfn.TEXTJOIN(", ", TRUE, _xlfn.UNIQUE(_xlfn._xlws.FILTER(IFERROR(VLOOKUP(LEFT(_xlfn.TEXTSPLIT(L1251, ", "), FIND("-", _xlfn.TEXTSPLIT(L1251, ", ")) - 1), Index!$F$8:$G$13, 2, FALSE), ""), IFERROR(VLOOKUP(LEFT(_xlfn.TEXTSPLIT(L1251, ", "), FIND("-", _xlfn.TEXTSPLIT(L1251, ", ")) - 1), Index!$F$8:$G$13, 2, FALSE), "") &lt;&gt; ""))), ", ", "&lt;/s&gt;&lt;s&gt;") &amp; "&lt;/s&gt;&lt;/t&gt;", "//s[normalize-space()]")))</f>
        <v>Hydraulic Applications Ecosystem</v>
      </c>
      <c r="O1251" t="str" cm="1">
        <f t="array" ref="O1251">IFERROR(INDEX(Index!$C$8:$C$58, MATCH(TRUE, ISNUMBER(SEARCH(Index!$C$8:$C$58, Articles_collection_modified!A1251)), 0)), "")</f>
        <v>HA-3</v>
      </c>
      <c r="P1251" t="str">
        <f>IFERROR(VLOOKUP(LEFT(O1251, FIND("-", O1251)-1), Index!$F$8:$G$13, 2, FALSE), "Not Found")</f>
        <v>Hydraulic Applications Ecosystem</v>
      </c>
      <c r="Q1251" t="str">
        <f>IFERROR(VLOOKUP(O1251, Index!$C$8:$D$58, 2, FALSE), "Not Found")</f>
        <v>Smart Farming</v>
      </c>
    </row>
    <row r="1252" spans="1:17" x14ac:dyDescent="0.3">
      <c r="A1252" t="str">
        <f>LEFT(Articles_collection_modified!A1252, FIND(",", Articles_collection_modified!A1252) - 1)</f>
        <v>Volvo CE brings hybrid technology to new generation excavators | Industrial Vehicle Technology International</v>
      </c>
      <c r="B1252" t="str">
        <f>MID(Articles_collection_modified!A1252, FIND(",", Articles_collection_modified!A1252) + 1, FIND(",", Articles_collection_modified!A1252, FIND(",", Articles_collection_modified!A1252) + 1) - FIND(",", Articles_collection_modified!A1252) - 1)</f>
        <v>https://www.ivtinternational.com/news/construction/volvo-ce-brings-hybrid-technology-to-new-generation-excavators.html</v>
      </c>
      <c r="C1252" t="str">
        <f>IF(ISNUMBER(FIND(", vol",Articles_collection_modified!A1252)), MID(Articles_collection_modified!A1252, FIND(", vol", Articles_collection_modified!A1252) + 5, FIND(",", Articles_collection_modified!A1252, FIND(", vol", Articles_collection_modified!A1252) + 5) - FIND(", vol", Articles_collection_modified!A1252) - 5), MID(Articles_collection_modified!A1252, FIND(",vol", Articles_collection_modified!A1252) + 4, FIND(",", Articles_collection_modified!A1252, FIND(",vol", Articles_collection_modified!A1252) + 4) - FIND(",vol",Articles_collection_modified!A1252) - 4))</f>
        <v>4</v>
      </c>
      <c r="D1252" t="str">
        <f>IF(ISNUMBER(FIND(", 20", Articles_collection_modified!A1252)), MID(Articles_collection_modified!A1252, FIND(", 20", Articles_collection_modified!A1252) + 2, FIND(",", Articles_collection_modified!A1252, FIND(", 20", Articles_collection_modified!A1252) + 2) - FIND(", 20", Articles_collection_modified!A1252) - 2), MID(Articles_collection_modified!A1252, FIND(",20", Articles_collection_modified!A1252) + 1, FIND(",", Articles_collection_modified!A1252, FIND(",20", Articles_collection_modified!A1252) + 1) - FIND(",20", Articles_collection_modified!A1252) - 1))</f>
        <v>2024-w39</v>
      </c>
      <c r="E1252" t="str">
        <f t="shared" si="40"/>
        <v>2024</v>
      </c>
      <c r="F1252" t="str">
        <f t="shared" si="41"/>
        <v>39</v>
      </c>
      <c r="G1252" t="str" cm="1">
        <f t="array" ref="G1252">_xlfn.TEXTJOIN(", ", TRUE, IF(ISNUMBER(SEARCH(Index!$A$8:$A$22, Articles_collection_modified!A1252)), Index!$A$8:$A$22, ""))</f>
        <v>Mobile</v>
      </c>
      <c r="H1252" t="str" cm="1">
        <f t="array" ref="H1252">IFERROR(INDEX(Index!$A$8:$A$22, MATCH(TRUE, ISNUMBER(SEARCH(Index!$A$8:$A$22, Articles_collection_modified!A1252)), 0)), "")</f>
        <v>Mobile</v>
      </c>
      <c r="I1252" t="str" cm="1">
        <f t="array" ref="I1252">IFERROR(INDEX(Index!$A$3:$A$5, MATCH(TRUE, ISNUMBER(SEARCH(Index!$A$3:$A$5, Articles_collection_modified!A1252)), 0)), "")</f>
        <v>product release</v>
      </c>
      <c r="J1252" t="str" cm="1">
        <f t="array" ref="J1252">IFERROR(INDEX(Index!$A$25:$A$69, MATCH(TRUE, ISNUMBER(SEARCH(Index!$A$25:$A$69, Articles_collection_modified!A1252)), 0)), "")</f>
        <v>System</v>
      </c>
      <c r="K1252" t="str" cm="1">
        <f t="array" ref="K1252">IFERROR(INDEX(Index!$C$3:$C$5, MATCH(TRUE, ISNUMBER(SEARCH(Index!$C$3:$C$5, Articles_collection_modified!A1252)), 0)), "")</f>
        <v>H1</v>
      </c>
      <c r="L1252" t="str" cm="1">
        <f t="array" ref="L1252">_xlfn.TEXTJOIN(", ", TRUE, IF(ISNUMBER(SEARCH(Index!$C$8:$C$58, Articles_collection_modified!A1252)), Index!$C$8:$C$58, ""))</f>
        <v>ES-2, HA-8</v>
      </c>
      <c r="M1252" t="str" cm="1">
        <f t="array" ref="M1252">_xlfn.TEXTJOIN(", ", TRUE, IFERROR(VLOOKUP(_xlfn.TEXTSPLIT(L1252, ", "), Index!$C$8:$D$58, 2, FALSE), ""))</f>
        <v>Enhanced Emission Policy, Sustainable Mining</v>
      </c>
      <c r="N1252" t="str" cm="1">
        <f t="array" ref="N1252">_xlfn.TEXTJOIN(", ", TRUE, _xlfn.UNIQUE(_xlfn.FILTERXML("&lt;t&gt;&lt;s&gt;" &amp; SUBSTITUTE(_xlfn.TEXTJOIN(", ", TRUE, _xlfn.UNIQUE(_xlfn._xlws.FILTER(IFERROR(VLOOKUP(LEFT(_xlfn.TEXTSPLIT(L1252, ", "), FIND("-", _xlfn.TEXTSPLIT(L1252, ", ")) - 1), Index!$F$8:$G$13, 2, FALSE), ""), IFERROR(VLOOKUP(LEFT(_xlfn.TEXTSPLIT(L1252, ", "), FIND("-", _xlfn.TEXTSPLIT(L1252, ", ")) - 1), Index!$F$8:$G$13, 2, FALSE), "") &lt;&gt; ""))), ", ", "&lt;/s&gt;&lt;s&gt;") &amp; "&lt;/s&gt;&lt;/t&gt;", "//s[normalize-space()]")))</f>
        <v>Ecological Sustainability, Hydraulic Applications Ecosystem</v>
      </c>
      <c r="O1252" t="str" cm="1">
        <f t="array" ref="O1252">IFERROR(INDEX(Index!$C$8:$C$58, MATCH(TRUE, ISNUMBER(SEARCH(Index!$C$8:$C$58, Articles_collection_modified!A1252)), 0)), "")</f>
        <v>ES-2</v>
      </c>
      <c r="P1252" t="str">
        <f>IFERROR(VLOOKUP(LEFT(O1252, FIND("-", O1252)-1), Index!$F$8:$G$13, 2, FALSE), "Not Found")</f>
        <v>Ecological Sustainability</v>
      </c>
      <c r="Q1252" t="str">
        <f>IFERROR(VLOOKUP(O1252, Index!$C$8:$D$58, 2, FALSE), "Not Found")</f>
        <v>Enhanced Emission Policy</v>
      </c>
    </row>
    <row r="1253" spans="1:17" x14ac:dyDescent="0.3">
      <c r="A1253" t="str">
        <f>LEFT(Articles_collection_modified!A1253, FIND(",", Articles_collection_modified!A1253) - 1)</f>
        <v>Komatsu plans to acquire mining optimisation software developer | Industrial Vehicle Technology International</v>
      </c>
      <c r="B1253" t="str">
        <f>MID(Articles_collection_modified!A1253, FIND(",", Articles_collection_modified!A1253) + 1, FIND(",", Articles_collection_modified!A1253, FIND(",", Articles_collection_modified!A1253) + 1) - FIND(",", Articles_collection_modified!A1253) - 1)</f>
        <v>https://www.ivtinternational.com/news/komatsu-plans-to-acquire-mining-optimisation-software-developer.html</v>
      </c>
      <c r="C1253" t="str">
        <f>IF(ISNUMBER(FIND(", vol",Articles_collection_modified!A1253)), MID(Articles_collection_modified!A1253, FIND(", vol", Articles_collection_modified!A1253) + 5, FIND(",", Articles_collection_modified!A1253, FIND(", vol", Articles_collection_modified!A1253) + 5) - FIND(", vol", Articles_collection_modified!A1253) - 5), MID(Articles_collection_modified!A1253, FIND(",vol", Articles_collection_modified!A1253) + 4, FIND(",", Articles_collection_modified!A1253, FIND(",vol", Articles_collection_modified!A1253) + 4) - FIND(",vol",Articles_collection_modified!A1253) - 4))</f>
        <v>4</v>
      </c>
      <c r="D1253" t="str">
        <f>IF(ISNUMBER(FIND(", 20", Articles_collection_modified!A1253)), MID(Articles_collection_modified!A1253, FIND(", 20", Articles_collection_modified!A1253) + 2, FIND(",", Articles_collection_modified!A1253, FIND(", 20", Articles_collection_modified!A1253) + 2) - FIND(", 20", Articles_collection_modified!A1253) - 2), MID(Articles_collection_modified!A1253, FIND(",20", Articles_collection_modified!A1253) + 1, FIND(",", Articles_collection_modified!A1253, FIND(",20", Articles_collection_modified!A1253) + 1) - FIND(",20", Articles_collection_modified!A1253) - 1))</f>
        <v>2024-w40</v>
      </c>
      <c r="E1253" t="str">
        <f t="shared" si="40"/>
        <v>2024</v>
      </c>
      <c r="F1253" t="str">
        <f t="shared" si="41"/>
        <v>40</v>
      </c>
      <c r="G1253" t="str" cm="1">
        <f t="array" ref="G1253">_xlfn.TEXTJOIN(", ", TRUE, IF(ISNUMBER(SEARCH(Index!$A$8:$A$22, Articles_collection_modified!A1253)), Index!$A$8:$A$22, ""))</f>
        <v>Mobile</v>
      </c>
      <c r="H1253" t="str" cm="1">
        <f t="array" ref="H1253">IFERROR(INDEX(Index!$A$8:$A$22, MATCH(TRUE, ISNUMBER(SEARCH(Index!$A$8:$A$22, Articles_collection_modified!A1253)), 0)), "")</f>
        <v>Mobile</v>
      </c>
      <c r="I1253" t="str" cm="1">
        <f t="array" ref="I1253">IFERROR(INDEX(Index!$A$3:$A$5, MATCH(TRUE, ISNUMBER(SEARCH(Index!$A$3:$A$5, Articles_collection_modified!A1253)), 0)), "")</f>
        <v>Technology</v>
      </c>
      <c r="J1253" t="str" cm="1">
        <f t="array" ref="J1253">IFERROR(INDEX(Index!$A$25:$A$69, MATCH(TRUE, ISNUMBER(SEARCH(Index!$A$25:$A$69, Articles_collection_modified!A1253)), 0)), "")</f>
        <v>m&amp;a</v>
      </c>
      <c r="K1253" t="str" cm="1">
        <f t="array" ref="K1253">IFERROR(INDEX(Index!$C$3:$C$5, MATCH(TRUE, ISNUMBER(SEARCH(Index!$C$3:$C$5, Articles_collection_modified!A1253)), 0)), "")</f>
        <v>H1</v>
      </c>
      <c r="L1253" t="str" cm="1">
        <f t="array" ref="L1253">_xlfn.TEXTJOIN(", ", TRUE, IF(ISNUMBER(SEARCH(Index!$C$8:$C$58, Articles_collection_modified!A1253)), Index!$C$8:$C$58, ""))</f>
        <v>HA-8, SD-4, SD-5, SD-6</v>
      </c>
      <c r="M1253" t="str" cm="1">
        <f t="array" ref="M1253">_xlfn.TEXTJOIN(", ", TRUE, IFERROR(VLOOKUP(_xlfn.TEXTSPLIT(L1253, ", "), Index!$C$8:$D$58, 2, FALSE), ""))</f>
        <v>Sustainable Mining, Big Data Value Creation, New Data Management Strategies, Intelligent Process Automation</v>
      </c>
      <c r="N1253" t="str" cm="1">
        <f t="array" ref="N1253">_xlfn.TEXTJOIN(", ", TRUE, _xlfn.UNIQUE(_xlfn.FILTERXML("&lt;t&gt;&lt;s&gt;" &amp; SUBSTITUTE(_xlfn.TEXTJOIN(", ", TRUE, _xlfn.UNIQUE(_xlfn._xlws.FILTER(IFERROR(VLOOKUP(LEFT(_xlfn.TEXTSPLIT(L1253, ", "), FIND("-", _xlfn.TEXTSPLIT(L1253, ", ")) - 1), Index!$F$8:$G$13, 2, FALSE), ""), IFERROR(VLOOKUP(LEFT(_xlfn.TEXTSPLIT(L1253, ", "), FIND("-", _xlfn.TEXTSPLIT(L1253, ", ")) - 1), Index!$F$8:$G$13, 2, FALSE), "") &lt;&gt; ""))), ", ", "&lt;/s&gt;&lt;s&gt;") &amp; "&lt;/s&gt;&lt;/t&gt;", "//s[normalize-space()]")))</f>
        <v>Hydraulic Applications Ecosystem, Smart Data Usage</v>
      </c>
      <c r="O1253" t="str" cm="1">
        <f t="array" ref="O1253">IFERROR(INDEX(Index!$C$8:$C$58, MATCH(TRUE, ISNUMBER(SEARCH(Index!$C$8:$C$58, Articles_collection_modified!A1253)), 0)), "")</f>
        <v>HA-8</v>
      </c>
      <c r="P1253" t="str">
        <f>IFERROR(VLOOKUP(LEFT(O1253, FIND("-", O1253)-1), Index!$F$8:$G$13, 2, FALSE), "Not Found")</f>
        <v>Hydraulic Applications Ecosystem</v>
      </c>
      <c r="Q1253" t="str">
        <f>IFERROR(VLOOKUP(O1253, Index!$C$8:$D$58, 2, FALSE), "Not Found")</f>
        <v>Sustainable Mining</v>
      </c>
    </row>
    <row r="1254" spans="1:17" x14ac:dyDescent="0.3">
      <c r="A1254" t="str">
        <f>LEFT(Articles_collection_modified!A1254, FIND(",", Articles_collection_modified!A1254) - 1)</f>
        <v>Epiroc focused on â€˜connecting the dotsâ€™ to create mine of the future - International Mining</v>
      </c>
      <c r="B1254" t="str">
        <f>MID(Articles_collection_modified!A1254, FIND(",", Articles_collection_modified!A1254) + 1, FIND(",", Articles_collection_modified!A1254, FIND(",", Articles_collection_modified!A1254) + 1) - FIND(",", Articles_collection_modified!A1254) - 1)</f>
        <v>https://im-mining.com/2024/10/03/epiroc-focused-on-connecting-the-dots-to-create-mine-of-the-future/</v>
      </c>
      <c r="C1254" t="str">
        <f>IF(ISNUMBER(FIND(", vol",Articles_collection_modified!A1254)), MID(Articles_collection_modified!A1254, FIND(", vol", Articles_collection_modified!A1254) + 5, FIND(",", Articles_collection_modified!A1254, FIND(", vol", Articles_collection_modified!A1254) + 5) - FIND(", vol", Articles_collection_modified!A1254) - 5), MID(Articles_collection_modified!A1254, FIND(",vol", Articles_collection_modified!A1254) + 4, FIND(",", Articles_collection_modified!A1254, FIND(",vol", Articles_collection_modified!A1254) + 4) - FIND(",vol",Articles_collection_modified!A1254) - 4))</f>
        <v>4</v>
      </c>
      <c r="D1254" t="str">
        <f>IF(ISNUMBER(FIND(", 20", Articles_collection_modified!A1254)), MID(Articles_collection_modified!A1254, FIND(", 20", Articles_collection_modified!A1254) + 2, FIND(",", Articles_collection_modified!A1254, FIND(", 20", Articles_collection_modified!A1254) + 2) - FIND(", 20", Articles_collection_modified!A1254) - 2), MID(Articles_collection_modified!A1254, FIND(",20", Articles_collection_modified!A1254) + 1, FIND(",", Articles_collection_modified!A1254, FIND(",20", Articles_collection_modified!A1254) + 1) - FIND(",20", Articles_collection_modified!A1254) - 1))</f>
        <v>2024-w40</v>
      </c>
      <c r="E1254" t="str">
        <f t="shared" si="40"/>
        <v>2024</v>
      </c>
      <c r="F1254" t="str">
        <f t="shared" si="41"/>
        <v>40</v>
      </c>
      <c r="G1254" t="str" cm="1">
        <f t="array" ref="G1254">_xlfn.TEXTJOIN(", ", TRUE, IF(ISNUMBER(SEARCH(Index!$A$8:$A$22, Articles_collection_modified!A1254)), Index!$A$8:$A$22, ""))</f>
        <v>Mobile</v>
      </c>
      <c r="H1254" t="str" cm="1">
        <f t="array" ref="H1254">IFERROR(INDEX(Index!$A$8:$A$22, MATCH(TRUE, ISNUMBER(SEARCH(Index!$A$8:$A$22, Articles_collection_modified!A1254)), 0)), "")</f>
        <v>Mobile</v>
      </c>
      <c r="I1254" t="str" cm="1">
        <f t="array" ref="I1254">IFERROR(INDEX(Index!$A$3:$A$5, MATCH(TRUE, ISNUMBER(SEARCH(Index!$A$3:$A$5, Articles_collection_modified!A1254)), 0)), "")</f>
        <v>SEEP</v>
      </c>
      <c r="J1254" t="str" cm="1">
        <f t="array" ref="J1254">IFERROR(INDEX(Index!$A$25:$A$69, MATCH(TRUE, ISNUMBER(SEARCH(Index!$A$25:$A$69, Articles_collection_modified!A1254)), 0)), "")</f>
        <v>market development</v>
      </c>
      <c r="K1254" t="str" cm="1">
        <f t="array" ref="K1254">IFERROR(INDEX(Index!$C$3:$C$5, MATCH(TRUE, ISNUMBER(SEARCH(Index!$C$3:$C$5, Articles_collection_modified!A1254)), 0)), "")</f>
        <v>H2</v>
      </c>
      <c r="L1254" t="str" cm="1">
        <f t="array" ref="L1254">_xlfn.TEXTJOIN(", ", TRUE, IF(ISNUMBER(SEARCH(Index!$C$8:$C$58, Articles_collection_modified!A1254)), Index!$C$8:$C$58, ""))</f>
        <v>ES-2, HA-8, IPr-4, SD-4, SD-5, SD-6</v>
      </c>
      <c r="M1254" t="str" cm="1">
        <f t="array" ref="M1254">_xlfn.TEXTJOIN(", ", TRUE, IFERROR(VLOOKUP(_xlfn.TEXTSPLIT(L1254, ", "), Index!$C$8:$D$58, 2, FALSE), ""))</f>
        <v>Enhanced Emission Policy, Sustainable Mining, Autonomus Intralofistic, Big Data Value Creation, New Data Management Strategies, Intelligent Process Automation</v>
      </c>
      <c r="N1254" t="str" cm="1">
        <f t="array" ref="N1254">_xlfn.TEXTJOIN(", ", TRUE, _xlfn.UNIQUE(_xlfn.FILTERXML("&lt;t&gt;&lt;s&gt;" &amp; SUBSTITUTE(_xlfn.TEXTJOIN(", ", TRUE, _xlfn.UNIQUE(_xlfn._xlws.FILTER(IFERROR(VLOOKUP(LEFT(_xlfn.TEXTSPLIT(L1254, ", "), FIND("-", _xlfn.TEXTSPLIT(L1254, ", ")) - 1), Index!$F$8:$G$13, 2, FALSE), ""), IFERROR(VLOOKUP(LEFT(_xlfn.TEXTSPLIT(L1254, ", "), FIND("-", _xlfn.TEXTSPLIT(L1254, ", ")) - 1), Index!$F$8:$G$13, 2, FALSE), "") &lt;&gt; ""))), ", ", "&lt;/s&gt;&lt;s&gt;") &amp; "&lt;/s&gt;&lt;/t&gt;", "//s[normalize-space()]")))</f>
        <v>Ecological Sustainability, Hydraulic Applications Ecosystem, Intelligent Production, Smart Data Usage</v>
      </c>
      <c r="O1254" t="str" cm="1">
        <f t="array" ref="O1254">IFERROR(INDEX(Index!$C$8:$C$58, MATCH(TRUE, ISNUMBER(SEARCH(Index!$C$8:$C$58, Articles_collection_modified!A1254)), 0)), "")</f>
        <v>ES-2</v>
      </c>
      <c r="P1254" t="str">
        <f>IFERROR(VLOOKUP(LEFT(O1254, FIND("-", O1254)-1), Index!$F$8:$G$13, 2, FALSE), "Not Found")</f>
        <v>Ecological Sustainability</v>
      </c>
      <c r="Q1254" t="str">
        <f>IFERROR(VLOOKUP(O1254, Index!$C$8:$D$58, 2, FALSE), "Not Found")</f>
        <v>Enhanced Emission Policy</v>
      </c>
    </row>
    <row r="1255" spans="1:17" x14ac:dyDescent="0.3">
      <c r="A1255" t="str">
        <f>LEFT(Articles_collection_modified!A1255, FIND(",", Articles_collection_modified!A1255) - 1)</f>
        <v>Schneider Electric Launches Free Subscription Plan for Comprehensive Emissions Management | ManufacturingTomorrow</v>
      </c>
      <c r="B1255" t="str">
        <f>MID(Articles_collection_modified!A1255, FIND(",", Articles_collection_modified!A1255) + 1, FIND(",", Articles_collection_modified!A1255, FIND(",", Articles_collection_modified!A1255) + 1) - FIND(",", Articles_collection_modified!A1255) - 1)</f>
        <v>https://www.manufacturingtomorrow.com/news/2024/10/03/meet-zeigo-schneider-electrics-innovative-suite-of-saas-sustainability-decarbonization-solutions/23526</v>
      </c>
      <c r="C1255" t="str">
        <f>IF(ISNUMBER(FIND(", vol",Articles_collection_modified!A1255)), MID(Articles_collection_modified!A1255, FIND(", vol", Articles_collection_modified!A1255) + 5, FIND(",", Articles_collection_modified!A1255, FIND(", vol", Articles_collection_modified!A1255) + 5) - FIND(", vol", Articles_collection_modified!A1255) - 5), MID(Articles_collection_modified!A1255, FIND(",vol", Articles_collection_modified!A1255) + 4, FIND(",", Articles_collection_modified!A1255, FIND(",vol", Articles_collection_modified!A1255) + 4) - FIND(",vol",Articles_collection_modified!A1255) - 4))</f>
        <v>4</v>
      </c>
      <c r="D1255" t="str">
        <f>IF(ISNUMBER(FIND(", 20", Articles_collection_modified!A1255)), MID(Articles_collection_modified!A1255, FIND(", 20", Articles_collection_modified!A1255) + 2, FIND(",", Articles_collection_modified!A1255, FIND(", 20", Articles_collection_modified!A1255) + 2) - FIND(", 20", Articles_collection_modified!A1255) - 2), MID(Articles_collection_modified!A1255, FIND(",20", Articles_collection_modified!A1255) + 1, FIND(",", Articles_collection_modified!A1255, FIND(",20", Articles_collection_modified!A1255) + 1) - FIND(",20", Articles_collection_modified!A1255) - 1))</f>
        <v>2024-w40</v>
      </c>
      <c r="E1255" t="str">
        <f t="shared" si="40"/>
        <v>2024</v>
      </c>
      <c r="F1255" t="str">
        <f t="shared" si="41"/>
        <v>40</v>
      </c>
      <c r="G1255" t="str" cm="1">
        <f t="array" ref="G1255">_xlfn.TEXTJOIN(", ", TRUE, IF(ISNUMBER(SEARCH(Index!$A$8:$A$22, Articles_collection_modified!A1255)), Index!$A$8:$A$22, ""))</f>
        <v>Sustainability</v>
      </c>
      <c r="H1255" t="str" cm="1">
        <f t="array" ref="H1255">IFERROR(INDEX(Index!$A$8:$A$22, MATCH(TRUE, ISNUMBER(SEARCH(Index!$A$8:$A$22, Articles_collection_modified!A1255)), 0)), "")</f>
        <v>Sustainability</v>
      </c>
      <c r="I1255" t="str" cm="1">
        <f t="array" ref="I1255">IFERROR(INDEX(Index!$A$3:$A$5, MATCH(TRUE, ISNUMBER(SEARCH(Index!$A$3:$A$5, Articles_collection_modified!A1255)), 0)), "")</f>
        <v>product release</v>
      </c>
      <c r="J1255" t="str" cm="1">
        <f t="array" ref="J1255">IFERROR(INDEX(Index!$A$25:$A$69, MATCH(TRUE, ISNUMBER(SEARCH(Index!$A$25:$A$69, Articles_collection_modified!A1255)), 0)), "")</f>
        <v>Service</v>
      </c>
      <c r="K1255" t="str" cm="1">
        <f t="array" ref="K1255">IFERROR(INDEX(Index!$C$3:$C$5, MATCH(TRUE, ISNUMBER(SEARCH(Index!$C$3:$C$5, Articles_collection_modified!A1255)), 0)), "")</f>
        <v>H1</v>
      </c>
      <c r="L1255" t="str" cm="1">
        <f t="array" ref="L1255">_xlfn.TEXTJOIN(", ", TRUE, IF(ISNUMBER(SEARCH(Index!$C$8:$C$58, Articles_collection_modified!A1255)), Index!$C$8:$C$58, ""))</f>
        <v>NB-2</v>
      </c>
      <c r="M1255" t="str" cm="1">
        <f t="array" ref="M1255">_xlfn.TEXTJOIN(", ", TRUE, IFERROR(VLOOKUP(_xlfn.TEXTSPLIT(L1255, ", "), Index!$C$8:$D$58, 2, FALSE), ""))</f>
        <v>Service Business Models</v>
      </c>
      <c r="N1255" t="str" cm="1">
        <f t="array" ref="N1255">_xlfn.TEXTJOIN(", ", TRUE, _xlfn.UNIQUE(_xlfn.FILTERXML("&lt;t&gt;&lt;s&gt;" &amp; SUBSTITUTE(_xlfn.TEXTJOIN(", ", TRUE, _xlfn.UNIQUE(_xlfn._xlws.FILTER(IFERROR(VLOOKUP(LEFT(_xlfn.TEXTSPLIT(L1255, ", "), FIND("-", _xlfn.TEXTSPLIT(L1255, ", ")) - 1), Index!$F$8:$G$13, 2, FALSE), ""), IFERROR(VLOOKUP(LEFT(_xlfn.TEXTSPLIT(L1255, ", "), FIND("-", _xlfn.TEXTSPLIT(L1255, ", ")) - 1), Index!$F$8:$G$13, 2, FALSE), "") &lt;&gt; ""))), ", ", "&lt;/s&gt;&lt;s&gt;") &amp; "&lt;/s&gt;&lt;/t&gt;", "//s[normalize-space()]")))</f>
        <v>New Business</v>
      </c>
      <c r="O1255" t="str" cm="1">
        <f t="array" ref="O1255">IFERROR(INDEX(Index!$C$8:$C$58, MATCH(TRUE, ISNUMBER(SEARCH(Index!$C$8:$C$58, Articles_collection_modified!A1255)), 0)), "")</f>
        <v>NB-2</v>
      </c>
      <c r="P1255" t="str">
        <f>IFERROR(VLOOKUP(LEFT(O1255, FIND("-", O1255)-1), Index!$F$8:$G$13, 2, FALSE), "Not Found")</f>
        <v>New Business</v>
      </c>
      <c r="Q1255" t="str">
        <f>IFERROR(VLOOKUP(O1255, Index!$C$8:$D$58, 2, FALSE), "Not Found")</f>
        <v>Service Business Models</v>
      </c>
    </row>
    <row r="1256" spans="1:17" x14ac:dyDescent="0.3">
      <c r="A1256" t="str">
        <f>LEFT(Articles_collection_modified!A1256, FIND(",", Articles_collection_modified!A1256) - 1)</f>
        <v>Festo Develops New Solutions for Automating EV Battery Manufacturing | ManufacturingTomorrow</v>
      </c>
      <c r="B1256" t="str">
        <f>MID(Articles_collection_modified!A1256, FIND(",", Articles_collection_modified!A1256) + 1, FIND(",", Articles_collection_modified!A1256, FIND(",", Articles_collection_modified!A1256) + 1) - FIND(",", Articles_collection_modified!A1256) - 1)</f>
        <v>https://www.manufacturingtomorrow.com/news/2024/10/03/festo-develops-new-solutions-for-automating-ev-battery-manufacturing/23523</v>
      </c>
      <c r="C1256" t="str">
        <f>IF(ISNUMBER(FIND(", vol",Articles_collection_modified!A1256)), MID(Articles_collection_modified!A1256, FIND(", vol", Articles_collection_modified!A1256) + 5, FIND(",", Articles_collection_modified!A1256, FIND(", vol", Articles_collection_modified!A1256) + 5) - FIND(", vol", Articles_collection_modified!A1256) - 5), MID(Articles_collection_modified!A1256, FIND(",vol", Articles_collection_modified!A1256) + 4, FIND(",", Articles_collection_modified!A1256, FIND(",vol", Articles_collection_modified!A1256) + 4) - FIND(",vol",Articles_collection_modified!A1256) - 4))</f>
        <v>4</v>
      </c>
      <c r="D1256" t="str">
        <f>IF(ISNUMBER(FIND(", 20", Articles_collection_modified!A1256)), MID(Articles_collection_modified!A1256, FIND(", 20", Articles_collection_modified!A1256) + 2, FIND(",", Articles_collection_modified!A1256, FIND(", 20", Articles_collection_modified!A1256) + 2) - FIND(", 20", Articles_collection_modified!A1256) - 2), MID(Articles_collection_modified!A1256, FIND(",20", Articles_collection_modified!A1256) + 1, FIND(",", Articles_collection_modified!A1256, FIND(",20", Articles_collection_modified!A1256) + 1) - FIND(",20", Articles_collection_modified!A1256) - 1))</f>
        <v>2024-w40</v>
      </c>
      <c r="E1256" t="str">
        <f t="shared" si="40"/>
        <v>2024</v>
      </c>
      <c r="F1256" t="str">
        <f t="shared" si="41"/>
        <v>40</v>
      </c>
      <c r="G1256" t="str" cm="1">
        <f t="array" ref="G1256">_xlfn.TEXTJOIN(", ", TRUE, IF(ISNUMBER(SEARCH(Index!$A$8:$A$22, Articles_collection_modified!A1256)), Index!$A$8:$A$22, ""))</f>
        <v>Battery</v>
      </c>
      <c r="H1256" t="str" cm="1">
        <f t="array" ref="H1256">IFERROR(INDEX(Index!$A$8:$A$22, MATCH(TRUE, ISNUMBER(SEARCH(Index!$A$8:$A$22, Articles_collection_modified!A1256)), 0)), "")</f>
        <v>Battery</v>
      </c>
      <c r="I1256" t="str" cm="1">
        <f t="array" ref="I1256">IFERROR(INDEX(Index!$A$3:$A$5, MATCH(TRUE, ISNUMBER(SEARCH(Index!$A$3:$A$5, Articles_collection_modified!A1256)), 0)), "")</f>
        <v>Technology</v>
      </c>
      <c r="J1256" t="str" cm="1">
        <f t="array" ref="J1256">IFERROR(INDEX(Index!$A$25:$A$69, MATCH(TRUE, ISNUMBER(SEARCH(Index!$A$25:$A$69, Articles_collection_modified!A1256)), 0)), "")</f>
        <v>Manufacturing</v>
      </c>
      <c r="K1256" t="str" cm="1">
        <f t="array" ref="K1256">IFERROR(INDEX(Index!$C$3:$C$5, MATCH(TRUE, ISNUMBER(SEARCH(Index!$C$3:$C$5, Articles_collection_modified!A1256)), 0)), "")</f>
        <v>H1</v>
      </c>
      <c r="L1256" t="str" cm="1">
        <f t="array" ref="L1256">_xlfn.TEXTJOIN(", ", TRUE, IF(ISNUMBER(SEARCH(Index!$C$8:$C$58, Articles_collection_modified!A1256)), Index!$C$8:$C$58, ""))</f>
        <v>ES-2, HA-5</v>
      </c>
      <c r="M1256" t="str" cm="1">
        <f t="array" ref="M1256">_xlfn.TEXTJOIN(", ", TRUE, IFERROR(VLOOKUP(_xlfn.TEXTSPLIT(L1256, ", "), Index!$C$8:$D$58, 2, FALSE), ""))</f>
        <v>Enhanced Emission Policy, Intelligent &amp; Efficient Factory</v>
      </c>
      <c r="N1256" t="str" cm="1">
        <f t="array" ref="N1256">_xlfn.TEXTJOIN(", ", TRUE, _xlfn.UNIQUE(_xlfn.FILTERXML("&lt;t&gt;&lt;s&gt;" &amp; SUBSTITUTE(_xlfn.TEXTJOIN(", ", TRUE, _xlfn.UNIQUE(_xlfn._xlws.FILTER(IFERROR(VLOOKUP(LEFT(_xlfn.TEXTSPLIT(L1256, ", "), FIND("-", _xlfn.TEXTSPLIT(L1256, ", ")) - 1), Index!$F$8:$G$13, 2, FALSE), ""), IFERROR(VLOOKUP(LEFT(_xlfn.TEXTSPLIT(L1256, ", "), FIND("-", _xlfn.TEXTSPLIT(L1256, ", ")) - 1), Index!$F$8:$G$13, 2, FALSE), "") &lt;&gt; ""))), ", ", "&lt;/s&gt;&lt;s&gt;") &amp; "&lt;/s&gt;&lt;/t&gt;", "//s[normalize-space()]")))</f>
        <v>Ecological Sustainability, Hydraulic Applications Ecosystem</v>
      </c>
      <c r="O1256" t="str" cm="1">
        <f t="array" ref="O1256">IFERROR(INDEX(Index!$C$8:$C$58, MATCH(TRUE, ISNUMBER(SEARCH(Index!$C$8:$C$58, Articles_collection_modified!A1256)), 0)), "")</f>
        <v>ES-2</v>
      </c>
      <c r="P1256" t="str">
        <f>IFERROR(VLOOKUP(LEFT(O1256, FIND("-", O1256)-1), Index!$F$8:$G$13, 2, FALSE), "Not Found")</f>
        <v>Ecological Sustainability</v>
      </c>
      <c r="Q1256" t="str">
        <f>IFERROR(VLOOKUP(O1256, Index!$C$8:$D$58, 2, FALSE), "Not Found")</f>
        <v>Enhanced Emission Policy</v>
      </c>
    </row>
    <row r="1257" spans="1:17" x14ac:dyDescent="0.3">
      <c r="A1257" t="str">
        <f>LEFT(Articles_collection_modified!A1257, FIND(",", Articles_collection_modified!A1257) - 1)</f>
        <v>Hochdruck-Membranpumpe fÃ¼r alternative Kraftstoffe</v>
      </c>
      <c r="B1257" t="str">
        <f>MID(Articles_collection_modified!A1257, FIND(",", Articles_collection_modified!A1257) + 1, FIND(",", Articles_collection_modified!A1257, FIND(",", Articles_collection_modified!A1257) + 1) - FIND(",", Articles_collection_modified!A1257) - 1)</f>
        <v>https://www.oup-fluidtechnik.de/hochdruck-membranpumpe-fuer-alternative-kraftstoffe/</v>
      </c>
      <c r="C1257" t="str">
        <f>IF(ISNUMBER(FIND(", vol",Articles_collection_modified!A1257)), MID(Articles_collection_modified!A1257, FIND(", vol", Articles_collection_modified!A1257) + 5, FIND(",", Articles_collection_modified!A1257, FIND(", vol", Articles_collection_modified!A1257) + 5) - FIND(", vol", Articles_collection_modified!A1257) - 5), MID(Articles_collection_modified!A1257, FIND(",vol", Articles_collection_modified!A1257) + 4, FIND(",", Articles_collection_modified!A1257, FIND(",vol", Articles_collection_modified!A1257) + 4) - FIND(",vol",Articles_collection_modified!A1257) - 4))</f>
        <v>4</v>
      </c>
      <c r="D1257" t="str">
        <f>IF(ISNUMBER(FIND(", 20", Articles_collection_modified!A1257)), MID(Articles_collection_modified!A1257, FIND(", 20", Articles_collection_modified!A1257) + 2, FIND(",", Articles_collection_modified!A1257, FIND(", 20", Articles_collection_modified!A1257) + 2) - FIND(", 20", Articles_collection_modified!A1257) - 2), MID(Articles_collection_modified!A1257, FIND(",20", Articles_collection_modified!A1257) + 1, FIND(",", Articles_collection_modified!A1257, FIND(",20", Articles_collection_modified!A1257) + 1) - FIND(",20", Articles_collection_modified!A1257) - 1))</f>
        <v>2024-w40</v>
      </c>
      <c r="E1257" t="str">
        <f t="shared" si="40"/>
        <v>2024</v>
      </c>
      <c r="F1257" t="str">
        <f t="shared" si="41"/>
        <v>40</v>
      </c>
      <c r="G1257" t="str" cm="1">
        <f t="array" ref="G1257">_xlfn.TEXTJOIN(", ", TRUE, IF(ISNUMBER(SEARCH(Index!$A$8:$A$22, Articles_collection_modified!A1257)), Index!$A$8:$A$22, ""))</f>
        <v>Maritime</v>
      </c>
      <c r="H1257" t="str" cm="1">
        <f t="array" ref="H1257">IFERROR(INDEX(Index!$A$8:$A$22, MATCH(TRUE, ISNUMBER(SEARCH(Index!$A$8:$A$22, Articles_collection_modified!A1257)), 0)), "")</f>
        <v>Maritime</v>
      </c>
      <c r="I1257" t="str" cm="1">
        <f t="array" ref="I1257">IFERROR(INDEX(Index!$A$3:$A$5, MATCH(TRUE, ISNUMBER(SEARCH(Index!$A$3:$A$5, Articles_collection_modified!A1257)), 0)), "")</f>
        <v>product release</v>
      </c>
      <c r="J1257" t="str" cm="1">
        <f t="array" ref="J1257">IFERROR(INDEX(Index!$A$25:$A$69, MATCH(TRUE, ISNUMBER(SEARCH(Index!$A$25:$A$69, Articles_collection_modified!A1257)), 0)), "")</f>
        <v>Pump</v>
      </c>
      <c r="K1257" t="str" cm="1">
        <f t="array" ref="K1257">IFERROR(INDEX(Index!$C$3:$C$5, MATCH(TRUE, ISNUMBER(SEARCH(Index!$C$3:$C$5, Articles_collection_modified!A1257)), 0)), "")</f>
        <v>H1</v>
      </c>
      <c r="L1257" t="str" cm="1">
        <f t="array" ref="L1257">_xlfn.TEXTJOIN(", ", TRUE, IF(ISNUMBER(SEARCH(Index!$C$8:$C$58, Articles_collection_modified!A1257)), Index!$C$8:$C$58, ""))</f>
        <v>ES-2, NB-8</v>
      </c>
      <c r="M1257" t="str" cm="1">
        <f t="array" ref="M1257">_xlfn.TEXTJOIN(", ", TRUE, IFERROR(VLOOKUP(_xlfn.TEXTSPLIT(L1257, ", "), Index!$C$8:$D$58, 2, FALSE), ""))</f>
        <v>Enhanced Emission Policy, Sustainaible Maritime Applications</v>
      </c>
      <c r="N1257" t="str" cm="1">
        <f t="array" ref="N1257">_xlfn.TEXTJOIN(", ", TRUE, _xlfn.UNIQUE(_xlfn.FILTERXML("&lt;t&gt;&lt;s&gt;" &amp; SUBSTITUTE(_xlfn.TEXTJOIN(", ", TRUE, _xlfn.UNIQUE(_xlfn._xlws.FILTER(IFERROR(VLOOKUP(LEFT(_xlfn.TEXTSPLIT(L1257, ", "), FIND("-", _xlfn.TEXTSPLIT(L1257, ", ")) - 1), Index!$F$8:$G$13, 2, FALSE), ""), IFERROR(VLOOKUP(LEFT(_xlfn.TEXTSPLIT(L1257, ", "), FIND("-", _xlfn.TEXTSPLIT(L1257, ", ")) - 1), Index!$F$8:$G$13, 2, FALSE), "") &lt;&gt; ""))), ", ", "&lt;/s&gt;&lt;s&gt;") &amp; "&lt;/s&gt;&lt;/t&gt;", "//s[normalize-space()]")))</f>
        <v>Ecological Sustainability, New Business</v>
      </c>
      <c r="O1257" t="str" cm="1">
        <f t="array" ref="O1257">IFERROR(INDEX(Index!$C$8:$C$58, MATCH(TRUE, ISNUMBER(SEARCH(Index!$C$8:$C$58, Articles_collection_modified!A1257)), 0)), "")</f>
        <v>ES-2</v>
      </c>
      <c r="P1257" t="str">
        <f>IFERROR(VLOOKUP(LEFT(O1257, FIND("-", O1257)-1), Index!$F$8:$G$13, 2, FALSE), "Not Found")</f>
        <v>Ecological Sustainability</v>
      </c>
      <c r="Q1257" t="str">
        <f>IFERROR(VLOOKUP(O1257, Index!$C$8:$D$58, 2, FALSE), "Not Found")</f>
        <v>Enhanced Emission Policy</v>
      </c>
    </row>
    <row r="1258" spans="1:17" x14ac:dyDescent="0.3">
      <c r="A1258" t="str">
        <f>LEFT(Articles_collection_modified!A1258, FIND(",", Articles_collection_modified!A1258) - 1)</f>
        <v>Laufen und Springen mit elektrohydraulischen Aktuatoren</v>
      </c>
      <c r="B1258" t="str">
        <f>MID(Articles_collection_modified!A1258, FIND(",", Articles_collection_modified!A1258) + 1, FIND(",", Articles_collection_modified!A1258, FIND(",", Articles_collection_modified!A1258) + 1) - FIND(",", Articles_collection_modified!A1258) - 1)</f>
        <v>https://www.oup-fluidtechnik.de/laufen-und-springen-mit-elektrohydraulischen-aktuatoren/</v>
      </c>
      <c r="C1258" t="str">
        <f>IF(ISNUMBER(FIND(", vol",Articles_collection_modified!A1258)), MID(Articles_collection_modified!A1258, FIND(", vol", Articles_collection_modified!A1258) + 5, FIND(",", Articles_collection_modified!A1258, FIND(", vol", Articles_collection_modified!A1258) + 5) - FIND(", vol", Articles_collection_modified!A1258) - 5), MID(Articles_collection_modified!A1258, FIND(",vol", Articles_collection_modified!A1258) + 4, FIND(",", Articles_collection_modified!A1258, FIND(",vol", Articles_collection_modified!A1258) + 4) - FIND(",vol",Articles_collection_modified!A1258) - 4))</f>
        <v>4</v>
      </c>
      <c r="D1258" t="str">
        <f>IF(ISNUMBER(FIND(", 20", Articles_collection_modified!A1258)), MID(Articles_collection_modified!A1258, FIND(", 20", Articles_collection_modified!A1258) + 2, FIND(",", Articles_collection_modified!A1258, FIND(", 20", Articles_collection_modified!A1258) + 2) - FIND(", 20", Articles_collection_modified!A1258) - 2), MID(Articles_collection_modified!A1258, FIND(",20", Articles_collection_modified!A1258) + 1, FIND(",", Articles_collection_modified!A1258, FIND(",20", Articles_collection_modified!A1258) + 1) - FIND(",20", Articles_collection_modified!A1258) - 1))</f>
        <v>2024-w40</v>
      </c>
      <c r="E1258" t="str">
        <f t="shared" si="40"/>
        <v>2024</v>
      </c>
      <c r="F1258" t="str">
        <f t="shared" si="41"/>
        <v>40</v>
      </c>
      <c r="G1258" t="str" cm="1">
        <f t="array" ref="G1258">_xlfn.TEXTJOIN(", ", TRUE, IF(ISNUMBER(SEARCH(Index!$A$8:$A$22, Articles_collection_modified!A1258)), Index!$A$8:$A$22, ""))</f>
        <v>Robotics</v>
      </c>
      <c r="H1258" t="str" cm="1">
        <f t="array" ref="H1258">IFERROR(INDEX(Index!$A$8:$A$22, MATCH(TRUE, ISNUMBER(SEARCH(Index!$A$8:$A$22, Articles_collection_modified!A1258)), 0)), "")</f>
        <v>Robotics</v>
      </c>
      <c r="I1258" t="str" cm="1">
        <f t="array" ref="I1258">IFERROR(INDEX(Index!$A$3:$A$5, MATCH(TRUE, ISNUMBER(SEARCH(Index!$A$3:$A$5, Articles_collection_modified!A1258)), 0)), "")</f>
        <v>Technology</v>
      </c>
      <c r="J1258" t="str" cm="1">
        <f t="array" ref="J1258">IFERROR(INDEX(Index!$A$25:$A$69, MATCH(TRUE, ISNUMBER(SEARCH(Index!$A$25:$A$69, Articles_collection_modified!A1258)), 0)), "")</f>
        <v>Research</v>
      </c>
      <c r="K1258" t="str" cm="1">
        <f t="array" ref="K1258">IFERROR(INDEX(Index!$C$3:$C$5, MATCH(TRUE, ISNUMBER(SEARCH(Index!$C$3:$C$5, Articles_collection_modified!A1258)), 0)), "")</f>
        <v>H3</v>
      </c>
      <c r="L1258" t="str" cm="1">
        <f t="array" ref="L1258">_xlfn.TEXTJOIN(", ", TRUE, IF(ISNUMBER(SEARCH(Index!$C$8:$C$58, Articles_collection_modified!A1258)), Index!$C$8:$C$58, ""))</f>
        <v>IPr-2</v>
      </c>
      <c r="M1258" t="str" cm="1">
        <f t="array" ref="M1258">_xlfn.TEXTJOIN(", ", TRUE, IFERROR(VLOOKUP(_xlfn.TEXTSPLIT(L1258, ", "), Index!$C$8:$D$58, 2, FALSE), ""))</f>
        <v>Advanced Robotics</v>
      </c>
      <c r="N1258" t="str" cm="1">
        <f t="array" ref="N1258">_xlfn.TEXTJOIN(", ", TRUE, _xlfn.UNIQUE(_xlfn.FILTERXML("&lt;t&gt;&lt;s&gt;" &amp; SUBSTITUTE(_xlfn.TEXTJOIN(", ", TRUE, _xlfn.UNIQUE(_xlfn._xlws.FILTER(IFERROR(VLOOKUP(LEFT(_xlfn.TEXTSPLIT(L1258, ", "), FIND("-", _xlfn.TEXTSPLIT(L1258, ", ")) - 1), Index!$F$8:$G$13, 2, FALSE), ""), IFERROR(VLOOKUP(LEFT(_xlfn.TEXTSPLIT(L1258, ", "), FIND("-", _xlfn.TEXTSPLIT(L1258, ", ")) - 1), Index!$F$8:$G$13, 2, FALSE), "") &lt;&gt; ""))), ", ", "&lt;/s&gt;&lt;s&gt;") &amp; "&lt;/s&gt;&lt;/t&gt;", "//s[normalize-space()]")))</f>
        <v>Intelligent Production</v>
      </c>
      <c r="O1258" t="str" cm="1">
        <f t="array" ref="O1258">IFERROR(INDEX(Index!$C$8:$C$58, MATCH(TRUE, ISNUMBER(SEARCH(Index!$C$8:$C$58, Articles_collection_modified!A1258)), 0)), "")</f>
        <v>IPr-2</v>
      </c>
      <c r="P1258" t="str">
        <f>IFERROR(VLOOKUP(LEFT(O1258, FIND("-", O1258)-1), Index!$F$8:$G$13, 2, FALSE), "Not Found")</f>
        <v>Intelligent Production</v>
      </c>
      <c r="Q1258" t="str">
        <f>IFERROR(VLOOKUP(O1258, Index!$C$8:$D$58, 2, FALSE), "Not Found")</f>
        <v>Advanced Robotics</v>
      </c>
    </row>
    <row r="1259" spans="1:17" x14ac:dyDescent="0.3">
      <c r="A1259" t="str">
        <f>LEFT(Articles_collection_modified!A1259, FIND(",", Articles_collection_modified!A1259) - 1)</f>
        <v>Wacker Neuson: HVO als Kraftstoff</v>
      </c>
      <c r="B1259" t="str">
        <f>MID(Articles_collection_modified!A1259, FIND(",", Articles_collection_modified!A1259) + 1, FIND(",", Articles_collection_modified!A1259, FIND(",", Articles_collection_modified!A1259) + 1) - FIND(",", Articles_collection_modified!A1259) - 1)</f>
        <v>https://www.oup-fluidtechnik.de/wacker-neuson-hvo-als-kraftstoff/</v>
      </c>
      <c r="C1259" t="str">
        <f>IF(ISNUMBER(FIND(", vol",Articles_collection_modified!A1259)), MID(Articles_collection_modified!A1259, FIND(", vol", Articles_collection_modified!A1259) + 5, FIND(",", Articles_collection_modified!A1259, FIND(", vol", Articles_collection_modified!A1259) + 5) - FIND(", vol", Articles_collection_modified!A1259) - 5), MID(Articles_collection_modified!A1259, FIND(",vol", Articles_collection_modified!A1259) + 4, FIND(",", Articles_collection_modified!A1259, FIND(",vol", Articles_collection_modified!A1259) + 4) - FIND(",vol",Articles_collection_modified!A1259) - 4))</f>
        <v>4</v>
      </c>
      <c r="D1259" t="str">
        <f>IF(ISNUMBER(FIND(", 20", Articles_collection_modified!A1259)), MID(Articles_collection_modified!A1259, FIND(", 20", Articles_collection_modified!A1259) + 2, FIND(",", Articles_collection_modified!A1259, FIND(", 20", Articles_collection_modified!A1259) + 2) - FIND(", 20", Articles_collection_modified!A1259) - 2), MID(Articles_collection_modified!A1259, FIND(",20", Articles_collection_modified!A1259) + 1, FIND(",", Articles_collection_modified!A1259, FIND(",20", Articles_collection_modified!A1259) + 1) - FIND(",20", Articles_collection_modified!A1259) - 1))</f>
        <v>2024-w39</v>
      </c>
      <c r="E1259" t="str">
        <f t="shared" si="40"/>
        <v>2024</v>
      </c>
      <c r="F1259" t="str">
        <f t="shared" si="41"/>
        <v>39</v>
      </c>
      <c r="G1259" t="str" cm="1">
        <f t="array" ref="G1259">_xlfn.TEXTJOIN(", ", TRUE, IF(ISNUMBER(SEARCH(Index!$A$8:$A$22, Articles_collection_modified!A1259)), Index!$A$8:$A$22, ""))</f>
        <v>Mobile</v>
      </c>
      <c r="H1259" t="str" cm="1">
        <f t="array" ref="H1259">IFERROR(INDEX(Index!$A$8:$A$22, MATCH(TRUE, ISNUMBER(SEARCH(Index!$A$8:$A$22, Articles_collection_modified!A1259)), 0)), "")</f>
        <v>Mobile</v>
      </c>
      <c r="I1259" t="str" cm="1">
        <f t="array" ref="I1259">IFERROR(INDEX(Index!$A$3:$A$5, MATCH(TRUE, ISNUMBER(SEARCH(Index!$A$3:$A$5, Articles_collection_modified!A1259)), 0)), "")</f>
        <v>Technology</v>
      </c>
      <c r="J1259" t="str" cm="1">
        <f t="array" ref="J1259">IFERROR(INDEX(Index!$A$25:$A$69, MATCH(TRUE, ISNUMBER(SEARCH(Index!$A$25:$A$69, Articles_collection_modified!A1259)), 0)), "")</f>
        <v>Materials</v>
      </c>
      <c r="K1259" t="str" cm="1">
        <f t="array" ref="K1259">IFERROR(INDEX(Index!$C$3:$C$5, MATCH(TRUE, ISNUMBER(SEARCH(Index!$C$3:$C$5, Articles_collection_modified!A1259)), 0)), "")</f>
        <v>H2</v>
      </c>
      <c r="L1259" t="str" cm="1">
        <f t="array" ref="L1259">_xlfn.TEXTJOIN(", ", TRUE, IF(ISNUMBER(SEARCH(Index!$C$8:$C$58, Articles_collection_modified!A1259)), Index!$C$8:$C$58, ""))</f>
        <v>ES-2, ES-5</v>
      </c>
      <c r="M1259" t="str" cm="1">
        <f t="array" ref="M1259">_xlfn.TEXTJOIN(", ", TRUE, IFERROR(VLOOKUP(_xlfn.TEXTSPLIT(L1259, ", "), Index!$C$8:$D$58, 2, FALSE), ""))</f>
        <v>Enhanced Emission Policy, Promoting Biodiversity</v>
      </c>
      <c r="N1259" t="str" cm="1">
        <f t="array" ref="N1259">_xlfn.TEXTJOIN(", ", TRUE, _xlfn.UNIQUE(_xlfn.FILTERXML("&lt;t&gt;&lt;s&gt;" &amp; SUBSTITUTE(_xlfn.TEXTJOIN(", ", TRUE, _xlfn.UNIQUE(_xlfn._xlws.FILTER(IFERROR(VLOOKUP(LEFT(_xlfn.TEXTSPLIT(L1259, ", "), FIND("-", _xlfn.TEXTSPLIT(L1259, ", ")) - 1), Index!$F$8:$G$13, 2, FALSE), ""), IFERROR(VLOOKUP(LEFT(_xlfn.TEXTSPLIT(L1259, ", "), FIND("-", _xlfn.TEXTSPLIT(L1259, ", ")) - 1), Index!$F$8:$G$13, 2, FALSE), "") &lt;&gt; ""))), ", ", "&lt;/s&gt;&lt;s&gt;") &amp; "&lt;/s&gt;&lt;/t&gt;", "//s[normalize-space()]")))</f>
        <v>Ecological Sustainability</v>
      </c>
      <c r="O1259" t="str" cm="1">
        <f t="array" ref="O1259">IFERROR(INDEX(Index!$C$8:$C$58, MATCH(TRUE, ISNUMBER(SEARCH(Index!$C$8:$C$58, Articles_collection_modified!A1259)), 0)), "")</f>
        <v>ES-2</v>
      </c>
      <c r="P1259" t="str">
        <f>IFERROR(VLOOKUP(LEFT(O1259, FIND("-", O1259)-1), Index!$F$8:$G$13, 2, FALSE), "Not Found")</f>
        <v>Ecological Sustainability</v>
      </c>
      <c r="Q1259" t="str">
        <f>IFERROR(VLOOKUP(O1259, Index!$C$8:$D$58, 2, FALSE), "Not Found")</f>
        <v>Enhanced Emission Policy</v>
      </c>
    </row>
    <row r="1260" spans="1:17" x14ac:dyDescent="0.3">
      <c r="A1260" t="str">
        <f>LEFT(Articles_collection_modified!A1260, FIND(",", Articles_collection_modified!A1260) - 1)</f>
        <v>Industrial Robotics Evolving the Factory Floor | RoboticsTomorrow</v>
      </c>
      <c r="B1260" t="str">
        <f>MID(Articles_collection_modified!A1260, FIND(",", Articles_collection_modified!A1260) + 1, FIND(",", Articles_collection_modified!A1260, FIND(",", Articles_collection_modified!A1260) + 1) - FIND(",", Articles_collection_modified!A1260) - 1)</f>
        <v>https://www.roboticstomorrow.com/article/2024/10/industrial-robotics-evolving-the-factory-floor/23180</v>
      </c>
      <c r="C1260" t="str">
        <f>IF(ISNUMBER(FIND(", vol",Articles_collection_modified!A1260)), MID(Articles_collection_modified!A1260, FIND(", vol", Articles_collection_modified!A1260) + 5, FIND(",", Articles_collection_modified!A1260, FIND(", vol", Articles_collection_modified!A1260) + 5) - FIND(", vol", Articles_collection_modified!A1260) - 5), MID(Articles_collection_modified!A1260, FIND(",vol", Articles_collection_modified!A1260) + 4, FIND(",", Articles_collection_modified!A1260, FIND(",vol", Articles_collection_modified!A1260) + 4) - FIND(",vol",Articles_collection_modified!A1260) - 4))</f>
        <v>4</v>
      </c>
      <c r="D1260" t="str">
        <f>IF(ISNUMBER(FIND(", 20", Articles_collection_modified!A1260)), MID(Articles_collection_modified!A1260, FIND(", 20", Articles_collection_modified!A1260) + 2, FIND(",", Articles_collection_modified!A1260, FIND(", 20", Articles_collection_modified!A1260) + 2) - FIND(", 20", Articles_collection_modified!A1260) - 2), MID(Articles_collection_modified!A1260, FIND(",20", Articles_collection_modified!A1260) + 1, FIND(",", Articles_collection_modified!A1260, FIND(",20", Articles_collection_modified!A1260) + 1) - FIND(",20", Articles_collection_modified!A1260) - 1))</f>
        <v>2024-w40</v>
      </c>
      <c r="E1260" t="str">
        <f t="shared" si="40"/>
        <v>2024</v>
      </c>
      <c r="F1260" t="str">
        <f t="shared" si="41"/>
        <v>40</v>
      </c>
      <c r="G1260" t="str" cm="1">
        <f t="array" ref="G1260">_xlfn.TEXTJOIN(", ", TRUE, IF(ISNUMBER(SEARCH(Index!$A$8:$A$22, Articles_collection_modified!A1260)), Index!$A$8:$A$22, ""))</f>
        <v>Robotics</v>
      </c>
      <c r="H1260" t="str" cm="1">
        <f t="array" ref="H1260">IFERROR(INDEX(Index!$A$8:$A$22, MATCH(TRUE, ISNUMBER(SEARCH(Index!$A$8:$A$22, Articles_collection_modified!A1260)), 0)), "")</f>
        <v>Robotics</v>
      </c>
      <c r="I1260" t="str" cm="1">
        <f t="array" ref="I1260">IFERROR(INDEX(Index!$A$3:$A$5, MATCH(TRUE, ISNUMBER(SEARCH(Index!$A$3:$A$5, Articles_collection_modified!A1260)), 0)), "")</f>
        <v>SEEP</v>
      </c>
      <c r="J1260" t="str" cm="1">
        <f t="array" ref="J1260">IFERROR(INDEX(Index!$A$25:$A$69, MATCH(TRUE, ISNUMBER(SEARCH(Index!$A$25:$A$69, Articles_collection_modified!A1260)), 0)), "")</f>
        <v>market development</v>
      </c>
      <c r="K1260" t="str" cm="1">
        <f t="array" ref="K1260">IFERROR(INDEX(Index!$C$3:$C$5, MATCH(TRUE, ISNUMBER(SEARCH(Index!$C$3:$C$5, Articles_collection_modified!A1260)), 0)), "")</f>
        <v>H2</v>
      </c>
      <c r="L1260" t="str" cm="1">
        <f t="array" ref="L1260">_xlfn.TEXTJOIN(", ", TRUE, IF(ISNUMBER(SEARCH(Index!$C$8:$C$58, Articles_collection_modified!A1260)), Index!$C$8:$C$58, ""))</f>
        <v>IPr-2</v>
      </c>
      <c r="M1260" t="str" cm="1">
        <f t="array" ref="M1260">_xlfn.TEXTJOIN(", ", TRUE, IFERROR(VLOOKUP(_xlfn.TEXTSPLIT(L1260, ", "), Index!$C$8:$D$58, 2, FALSE), ""))</f>
        <v>Advanced Robotics</v>
      </c>
      <c r="N1260" t="str" cm="1">
        <f t="array" ref="N1260">_xlfn.TEXTJOIN(", ", TRUE, _xlfn.UNIQUE(_xlfn.FILTERXML("&lt;t&gt;&lt;s&gt;" &amp; SUBSTITUTE(_xlfn.TEXTJOIN(", ", TRUE, _xlfn.UNIQUE(_xlfn._xlws.FILTER(IFERROR(VLOOKUP(LEFT(_xlfn.TEXTSPLIT(L1260, ", "), FIND("-", _xlfn.TEXTSPLIT(L1260, ", ")) - 1), Index!$F$8:$G$13, 2, FALSE), ""), IFERROR(VLOOKUP(LEFT(_xlfn.TEXTSPLIT(L1260, ", "), FIND("-", _xlfn.TEXTSPLIT(L1260, ", ")) - 1), Index!$F$8:$G$13, 2, FALSE), "") &lt;&gt; ""))), ", ", "&lt;/s&gt;&lt;s&gt;") &amp; "&lt;/s&gt;&lt;/t&gt;", "//s[normalize-space()]")))</f>
        <v>Intelligent Production</v>
      </c>
      <c r="O1260" t="str" cm="1">
        <f t="array" ref="O1260">IFERROR(INDEX(Index!$C$8:$C$58, MATCH(TRUE, ISNUMBER(SEARCH(Index!$C$8:$C$58, Articles_collection_modified!A1260)), 0)), "")</f>
        <v>IPr-2</v>
      </c>
      <c r="P1260" t="str">
        <f>IFERROR(VLOOKUP(LEFT(O1260, FIND("-", O1260)-1), Index!$F$8:$G$13, 2, FALSE), "Not Found")</f>
        <v>Intelligent Production</v>
      </c>
      <c r="Q1260" t="str">
        <f>IFERROR(VLOOKUP(O1260, Index!$C$8:$D$58, 2, FALSE), "Not Found")</f>
        <v>Advanced Robotics</v>
      </c>
    </row>
    <row r="1261" spans="1:17" x14ac:dyDescent="0.3">
      <c r="A1261" t="str">
        <f>LEFT(Articles_collection_modified!A1261, FIND(",", Articles_collection_modified!A1261) - 1)</f>
        <v>Trump Threatens 200 Percent Tariff if Deere Moves Assembly to Mexico</v>
      </c>
      <c r="B1261" t="str">
        <f>MID(Articles_collection_modified!A1261, FIND(",", Articles_collection_modified!A1261) + 1, FIND(",", Articles_collection_modified!A1261, FIND(",", Articles_collection_modified!A1261) + 1) - FIND(",", Articles_collection_modified!A1261) - 1)</f>
        <v>https://www.assemblymag.com/articles/98782-trump-threatens-200-percent-tariff-if-deere-moves-assembly-to-mexico</v>
      </c>
      <c r="C1261" t="str">
        <f>IF(ISNUMBER(FIND(", vol",Articles_collection_modified!A1261)), MID(Articles_collection_modified!A1261, FIND(", vol", Articles_collection_modified!A1261) + 5, FIND(",", Articles_collection_modified!A1261, FIND(", vol", Articles_collection_modified!A1261) + 5) - FIND(", vol", Articles_collection_modified!A1261) - 5), MID(Articles_collection_modified!A1261, FIND(",vol", Articles_collection_modified!A1261) + 4, FIND(",", Articles_collection_modified!A1261, FIND(",vol", Articles_collection_modified!A1261) + 4) - FIND(",vol",Articles_collection_modified!A1261) - 4))</f>
        <v>4</v>
      </c>
      <c r="D1261" t="str">
        <f>IF(ISNUMBER(FIND(", 20", Articles_collection_modified!A1261)), MID(Articles_collection_modified!A1261, FIND(", 20", Articles_collection_modified!A1261) + 2, FIND(",", Articles_collection_modified!A1261, FIND(", 20", Articles_collection_modified!A1261) + 2) - FIND(", 20", Articles_collection_modified!A1261) - 2), MID(Articles_collection_modified!A1261, FIND(",20", Articles_collection_modified!A1261) + 1, FIND(",", Articles_collection_modified!A1261, FIND(",20", Articles_collection_modified!A1261) + 1) - FIND(",20", Articles_collection_modified!A1261) - 1))</f>
        <v>2024-w39</v>
      </c>
      <c r="E1261" t="str">
        <f t="shared" si="40"/>
        <v>2024</v>
      </c>
      <c r="F1261" t="str">
        <f t="shared" si="41"/>
        <v>39</v>
      </c>
      <c r="G1261" t="str" cm="1">
        <f t="array" ref="G1261">_xlfn.TEXTJOIN(", ", TRUE, IF(ISNUMBER(SEARCH(Index!$A$8:$A$22, Articles_collection_modified!A1261)), Index!$A$8:$A$22, ""))</f>
        <v>Mobile</v>
      </c>
      <c r="H1261" t="str" cm="1">
        <f t="array" ref="H1261">IFERROR(INDEX(Index!$A$8:$A$22, MATCH(TRUE, ISNUMBER(SEARCH(Index!$A$8:$A$22, Articles_collection_modified!A1261)), 0)), "")</f>
        <v>Mobile</v>
      </c>
      <c r="I1261" t="str" cm="1">
        <f t="array" ref="I1261">IFERROR(INDEX(Index!$A$3:$A$5, MATCH(TRUE, ISNUMBER(SEARCH(Index!$A$3:$A$5, Articles_collection_modified!A1261)), 0)), "")</f>
        <v>SEEP</v>
      </c>
      <c r="J1261" t="str" cm="1">
        <f t="array" ref="J1261">IFERROR(INDEX(Index!$A$25:$A$69, MATCH(TRUE, ISNUMBER(SEARCH(Index!$A$25:$A$69, Articles_collection_modified!A1261)), 0)), "")</f>
        <v>geopolitics</v>
      </c>
      <c r="K1261" t="str" cm="1">
        <f t="array" ref="K1261">IFERROR(INDEX(Index!$C$3:$C$5, MATCH(TRUE, ISNUMBER(SEARCH(Index!$C$3:$C$5, Articles_collection_modified!A1261)), 0)), "")</f>
        <v>H1</v>
      </c>
      <c r="L1261" t="str" cm="1">
        <f t="array" ref="L1261">_xlfn.TEXTJOIN(", ", TRUE, IF(ISNUMBER(SEARCH(Index!$C$8:$C$58, Articles_collection_modified!A1261)), Index!$C$8:$C$58, ""))</f>
        <v>NB-4</v>
      </c>
      <c r="M1261" t="str" cm="1">
        <f t="array" ref="M1261">_xlfn.TEXTJOIN(", ", TRUE, IFERROR(VLOOKUP(_xlfn.TEXTSPLIT(L1261, ", "), Index!$C$8:$D$58, 2, FALSE), ""))</f>
        <v>Geopolitics &amp; Decoupling</v>
      </c>
      <c r="N1261" t="str" cm="1">
        <f t="array" ref="N1261">_xlfn.TEXTJOIN(", ", TRUE, _xlfn.UNIQUE(_xlfn.FILTERXML("&lt;t&gt;&lt;s&gt;" &amp; SUBSTITUTE(_xlfn.TEXTJOIN(", ", TRUE, _xlfn.UNIQUE(_xlfn._xlws.FILTER(IFERROR(VLOOKUP(LEFT(_xlfn.TEXTSPLIT(L1261, ", "), FIND("-", _xlfn.TEXTSPLIT(L1261, ", ")) - 1), Index!$F$8:$G$13, 2, FALSE), ""), IFERROR(VLOOKUP(LEFT(_xlfn.TEXTSPLIT(L1261, ", "), FIND("-", _xlfn.TEXTSPLIT(L1261, ", ")) - 1), Index!$F$8:$G$13, 2, FALSE), "") &lt;&gt; ""))), ", ", "&lt;/s&gt;&lt;s&gt;") &amp; "&lt;/s&gt;&lt;/t&gt;", "//s[normalize-space()]")))</f>
        <v>New Business</v>
      </c>
      <c r="O1261" t="str" cm="1">
        <f t="array" ref="O1261">IFERROR(INDEX(Index!$C$8:$C$58, MATCH(TRUE, ISNUMBER(SEARCH(Index!$C$8:$C$58, Articles_collection_modified!A1261)), 0)), "")</f>
        <v>NB-4</v>
      </c>
      <c r="P1261" t="str">
        <f>IFERROR(VLOOKUP(LEFT(O1261, FIND("-", O1261)-1), Index!$F$8:$G$13, 2, FALSE), "Not Found")</f>
        <v>New Business</v>
      </c>
      <c r="Q1261" t="str">
        <f>IFERROR(VLOOKUP(O1261, Index!$C$8:$D$58, 2, FALSE), "Not Found")</f>
        <v>Geopolitics &amp; Decoupling</v>
      </c>
    </row>
    <row r="1262" spans="1:17" x14ac:dyDescent="0.3">
      <c r="A1262" t="str">
        <f>LEFT(Articles_collection_modified!A1262, FIND(",", Articles_collection_modified!A1262) - 1)</f>
        <v>Caterpillar presents dynamic charging system for mining trucks - electrive.com</v>
      </c>
      <c r="B1262" t="str">
        <f>MID(Articles_collection_modified!A1262, FIND(",", Articles_collection_modified!A1262) + 1, FIND(",", Articles_collection_modified!A1262, FIND(",", Articles_collection_modified!A1262) + 1) - FIND(",", Articles_collection_modified!A1262) - 1)</f>
        <v>https://www.electrive.com/2024/10/02/caterpillar-presents-dynamic-charging-system-for-mining-trucks/</v>
      </c>
      <c r="C1262" t="str">
        <f>IF(ISNUMBER(FIND(", vol",Articles_collection_modified!A1262)), MID(Articles_collection_modified!A1262, FIND(", vol", Articles_collection_modified!A1262) + 5, FIND(",", Articles_collection_modified!A1262, FIND(", vol", Articles_collection_modified!A1262) + 5) - FIND(", vol", Articles_collection_modified!A1262) - 5), MID(Articles_collection_modified!A1262, FIND(",vol", Articles_collection_modified!A1262) + 4, FIND(",", Articles_collection_modified!A1262, FIND(",vol", Articles_collection_modified!A1262) + 4) - FIND(",vol",Articles_collection_modified!A1262) - 4))</f>
        <v>4</v>
      </c>
      <c r="D1262" t="str">
        <f>IF(ISNUMBER(FIND(", 20", Articles_collection_modified!A1262)), MID(Articles_collection_modified!A1262, FIND(", 20", Articles_collection_modified!A1262) + 2, FIND(",", Articles_collection_modified!A1262, FIND(", 20", Articles_collection_modified!A1262) + 2) - FIND(", 20", Articles_collection_modified!A1262) - 2), MID(Articles_collection_modified!A1262, FIND(",20", Articles_collection_modified!A1262) + 1, FIND(",", Articles_collection_modified!A1262, FIND(",20", Articles_collection_modified!A1262) + 1) - FIND(",20", Articles_collection_modified!A1262) - 1))</f>
        <v>2024-w40</v>
      </c>
      <c r="E1262" t="str">
        <f t="shared" si="40"/>
        <v>2024</v>
      </c>
      <c r="F1262" t="str">
        <f t="shared" si="41"/>
        <v>40</v>
      </c>
      <c r="G1262" t="str" cm="1">
        <f t="array" ref="G1262">_xlfn.TEXTJOIN(", ", TRUE, IF(ISNUMBER(SEARCH(Index!$A$8:$A$22, Articles_collection_modified!A1262)), Index!$A$8:$A$22, ""))</f>
        <v>Electrification, Mobile</v>
      </c>
      <c r="H1262" t="str" cm="1">
        <f t="array" ref="H1262">IFERROR(INDEX(Index!$A$8:$A$22, MATCH(TRUE, ISNUMBER(SEARCH(Index!$A$8:$A$22, Articles_collection_modified!A1262)), 0)), "")</f>
        <v>Electrification</v>
      </c>
      <c r="I1262" t="str" cm="1">
        <f t="array" ref="I1262">IFERROR(INDEX(Index!$A$3:$A$5, MATCH(TRUE, ISNUMBER(SEARCH(Index!$A$3:$A$5, Articles_collection_modified!A1262)), 0)), "")</f>
        <v>product release</v>
      </c>
      <c r="J1262" t="str" cm="1">
        <f t="array" ref="J1262">IFERROR(INDEX(Index!$A$25:$A$69, MATCH(TRUE, ISNUMBER(SEARCH(Index!$A$25:$A$69, Articles_collection_modified!A1262)), 0)), "")</f>
        <v>System</v>
      </c>
      <c r="K1262" t="str" cm="1">
        <f t="array" ref="K1262">IFERROR(INDEX(Index!$C$3:$C$5, MATCH(TRUE, ISNUMBER(SEARCH(Index!$C$3:$C$5, Articles_collection_modified!A1262)), 0)), "")</f>
        <v>H1</v>
      </c>
      <c r="L1262" t="str" cm="1">
        <f t="array" ref="L1262">_xlfn.TEXTJOIN(", ", TRUE, IF(ISNUMBER(SEARCH(Index!$C$8:$C$58, Articles_collection_modified!A1262)), Index!$C$8:$C$58, ""))</f>
        <v>ES-2</v>
      </c>
      <c r="M1262" t="str" cm="1">
        <f t="array" ref="M1262">_xlfn.TEXTJOIN(", ", TRUE, IFERROR(VLOOKUP(_xlfn.TEXTSPLIT(L1262, ", "), Index!$C$8:$D$58, 2, FALSE), ""))</f>
        <v>Enhanced Emission Policy</v>
      </c>
      <c r="N1262" t="str" cm="1">
        <f t="array" ref="N1262">_xlfn.TEXTJOIN(", ", TRUE, _xlfn.UNIQUE(_xlfn.FILTERXML("&lt;t&gt;&lt;s&gt;" &amp; SUBSTITUTE(_xlfn.TEXTJOIN(", ", TRUE, _xlfn.UNIQUE(_xlfn._xlws.FILTER(IFERROR(VLOOKUP(LEFT(_xlfn.TEXTSPLIT(L1262, ", "), FIND("-", _xlfn.TEXTSPLIT(L1262, ", ")) - 1), Index!$F$8:$G$13, 2, FALSE), ""), IFERROR(VLOOKUP(LEFT(_xlfn.TEXTSPLIT(L1262, ", "), FIND("-", _xlfn.TEXTSPLIT(L1262, ", ")) - 1), Index!$F$8:$G$13, 2, FALSE), "") &lt;&gt; ""))), ", ", "&lt;/s&gt;&lt;s&gt;") &amp; "&lt;/s&gt;&lt;/t&gt;", "//s[normalize-space()]")))</f>
        <v>Ecological Sustainability</v>
      </c>
      <c r="O1262" t="str" cm="1">
        <f t="array" ref="O1262">IFERROR(INDEX(Index!$C$8:$C$58, MATCH(TRUE, ISNUMBER(SEARCH(Index!$C$8:$C$58, Articles_collection_modified!A1262)), 0)), "")</f>
        <v>ES-2</v>
      </c>
      <c r="P1262" t="str">
        <f>IFERROR(VLOOKUP(LEFT(O1262, FIND("-", O1262)-1), Index!$F$8:$G$13, 2, FALSE), "Not Found")</f>
        <v>Ecological Sustainability</v>
      </c>
      <c r="Q1262" t="str">
        <f>IFERROR(VLOOKUP(O1262, Index!$C$8:$D$58, 2, FALSE), "Not Found")</f>
        <v>Enhanced Emission Policy</v>
      </c>
    </row>
    <row r="1263" spans="1:17" x14ac:dyDescent="0.3">
      <c r="A1263" t="str">
        <f>LEFT(Articles_collection_modified!A1263, FIND(",", Articles_collection_modified!A1263) - 1)</f>
        <v>Swissport accelerates electrification of ground services at airports - electrive.com</v>
      </c>
      <c r="B1263" t="str">
        <f>MID(Articles_collection_modified!A1263, FIND(",", Articles_collection_modified!A1263) + 1, FIND(",", Articles_collection_modified!A1263, FIND(",", Articles_collection_modified!A1263) + 1) - FIND(",", Articles_collection_modified!A1263) - 1)</f>
        <v>https://www.electrive.com/2024/10/02/swissport-accelerates-electrification-of-ground-services-at-airports/</v>
      </c>
      <c r="C1263" t="str">
        <f>IF(ISNUMBER(FIND(", vol",Articles_collection_modified!A1263)), MID(Articles_collection_modified!A1263, FIND(", vol", Articles_collection_modified!A1263) + 5, FIND(",", Articles_collection_modified!A1263, FIND(", vol", Articles_collection_modified!A1263) + 5) - FIND(", vol", Articles_collection_modified!A1263) - 5), MID(Articles_collection_modified!A1263, FIND(",vol", Articles_collection_modified!A1263) + 4, FIND(",", Articles_collection_modified!A1263, FIND(",vol", Articles_collection_modified!A1263) + 4) - FIND(",vol",Articles_collection_modified!A1263) - 4))</f>
        <v>4</v>
      </c>
      <c r="D1263" t="str">
        <f>IF(ISNUMBER(FIND(", 20", Articles_collection_modified!A1263)), MID(Articles_collection_modified!A1263, FIND(", 20", Articles_collection_modified!A1263) + 2, FIND(",", Articles_collection_modified!A1263, FIND(", 20", Articles_collection_modified!A1263) + 2) - FIND(", 20", Articles_collection_modified!A1263) - 2), MID(Articles_collection_modified!A1263, FIND(",20", Articles_collection_modified!A1263) + 1, FIND(",", Articles_collection_modified!A1263, FIND(",20", Articles_collection_modified!A1263) + 1) - FIND(",20", Articles_collection_modified!A1263) - 1))</f>
        <v>2024-w40</v>
      </c>
      <c r="E1263" t="str">
        <f t="shared" si="40"/>
        <v>2024</v>
      </c>
      <c r="F1263" t="str">
        <f t="shared" si="41"/>
        <v>40</v>
      </c>
      <c r="G1263" t="str" cm="1">
        <f t="array" ref="G1263">_xlfn.TEXTJOIN(", ", TRUE, IF(ISNUMBER(SEARCH(Index!$A$8:$A$22, Articles_collection_modified!A1263)), Index!$A$8:$A$22, ""))</f>
        <v>Electrification, Mobile</v>
      </c>
      <c r="H1263" t="str" cm="1">
        <f t="array" ref="H1263">IFERROR(INDEX(Index!$A$8:$A$22, MATCH(TRUE, ISNUMBER(SEARCH(Index!$A$8:$A$22, Articles_collection_modified!A1263)), 0)), "")</f>
        <v>Electrification</v>
      </c>
      <c r="I1263" t="str" cm="1">
        <f t="array" ref="I1263">IFERROR(INDEX(Index!$A$3:$A$5, MATCH(TRUE, ISNUMBER(SEARCH(Index!$A$3:$A$5, Articles_collection_modified!A1263)), 0)), "")</f>
        <v>SEEP</v>
      </c>
      <c r="J1263" t="str" cm="1">
        <f t="array" ref="J1263">IFERROR(INDEX(Index!$A$25:$A$69, MATCH(TRUE, ISNUMBER(SEARCH(Index!$A$25:$A$69, Articles_collection_modified!A1263)), 0)), "")</f>
        <v>market development</v>
      </c>
      <c r="K1263" t="str" cm="1">
        <f t="array" ref="K1263">IFERROR(INDEX(Index!$C$3:$C$5, MATCH(TRUE, ISNUMBER(SEARCH(Index!$C$3:$C$5, Articles_collection_modified!A1263)), 0)), "")</f>
        <v>H2</v>
      </c>
      <c r="L1263" t="str" cm="1">
        <f t="array" ref="L1263">_xlfn.TEXTJOIN(", ", TRUE, IF(ISNUMBER(SEARCH(Index!$C$8:$C$58, Articles_collection_modified!A1263)), Index!$C$8:$C$58, ""))</f>
        <v/>
      </c>
      <c r="M1263" t="str" cm="1">
        <f t="array" ref="M1263">_xlfn.TEXTJOIN(", ", TRUE, IFERROR(VLOOKUP(_xlfn.TEXTSPLIT(L1263, ", "), Index!$C$8:$D$58, 2, FALSE), ""))</f>
        <v/>
      </c>
      <c r="N1263" t="e" cm="1" vm="1">
        <f t="array" ref="N1263">_xlfn.TEXTJOIN(", ", TRUE, _xlfn.UNIQUE(_xlfn.FILTERXML("&lt;t&gt;&lt;s&gt;" &amp; SUBSTITUTE(_xlfn.TEXTJOIN(", ", TRUE, _xlfn.UNIQUE(_xlfn._xlws.FILTER(IFERROR(VLOOKUP(LEFT(_xlfn.TEXTSPLIT(L1263, ", "), FIND("-", _xlfn.TEXTSPLIT(L1263, ", ")) - 1), Index!$F$8:$G$13, 2, FALSE), ""), IFERROR(VLOOKUP(LEFT(_xlfn.TEXTSPLIT(L1263, ", "), FIND("-", _xlfn.TEXTSPLIT(L1263, ", ")) - 1), Index!$F$8:$G$13, 2, FALSE), "") &lt;&gt; ""))), ", ", "&lt;/s&gt;&lt;s&gt;") &amp; "&lt;/s&gt;&lt;/t&gt;", "//s[normalize-space()]")))</f>
        <v>#VALUE!</v>
      </c>
      <c r="O1263" t="str" cm="1">
        <f t="array" ref="O1263">IFERROR(INDEX(Index!$C$8:$C$58, MATCH(TRUE, ISNUMBER(SEARCH(Index!$C$8:$C$58, Articles_collection_modified!A1263)), 0)), "")</f>
        <v/>
      </c>
      <c r="P1263" t="str">
        <f>IFERROR(VLOOKUP(LEFT(O1263, FIND("-", O1263)-1), Index!$F$8:$G$13, 2, FALSE), "Not Found")</f>
        <v>Not Found</v>
      </c>
      <c r="Q1263" t="str">
        <f>IFERROR(VLOOKUP(O1263, Index!$C$8:$D$58, 2, FALSE), "Not Found")</f>
        <v>Not Found</v>
      </c>
    </row>
    <row r="1264" spans="1:17" x14ac:dyDescent="0.3">
      <c r="A1264" t="str">
        <f>LEFT(Articles_collection_modified!A1264, FIND(",", Articles_collection_modified!A1264) - 1)</f>
        <v>Energy Density and Charging are Technology Priorities for EV Advancement</v>
      </c>
      <c r="B1264" t="str">
        <f>MID(Articles_collection_modified!A1264, FIND(",", Articles_collection_modified!A1264) + 1, FIND(",", Articles_collection_modified!A1264, FIND(",", Articles_collection_modified!A1264) + 1) - FIND(",", Articles_collection_modified!A1264) - 1)</f>
        <v>https://www.powermotiontech.com/technologies/other-technologies/article/55142731/danfoss-power-solutions-energy-density-and-charging-are-technology-priorities-for-ev-advancement</v>
      </c>
      <c r="C1264" t="str">
        <f>IF(ISNUMBER(FIND(", vol",Articles_collection_modified!A1264)), MID(Articles_collection_modified!A1264, FIND(", vol", Articles_collection_modified!A1264) + 5, FIND(",", Articles_collection_modified!A1264, FIND(", vol", Articles_collection_modified!A1264) + 5) - FIND(", vol", Articles_collection_modified!A1264) - 5), MID(Articles_collection_modified!A1264, FIND(",vol", Articles_collection_modified!A1264) + 4, FIND(",", Articles_collection_modified!A1264, FIND(",vol", Articles_collection_modified!A1264) + 4) - FIND(",vol",Articles_collection_modified!A1264) - 4))</f>
        <v>4</v>
      </c>
      <c r="D1264" t="str">
        <f>IF(ISNUMBER(FIND(", 20", Articles_collection_modified!A1264)), MID(Articles_collection_modified!A1264, FIND(", 20", Articles_collection_modified!A1264) + 2, FIND(",", Articles_collection_modified!A1264, FIND(", 20", Articles_collection_modified!A1264) + 2) - FIND(", 20", Articles_collection_modified!A1264) - 2), MID(Articles_collection_modified!A1264, FIND(",20", Articles_collection_modified!A1264) + 1, FIND(",", Articles_collection_modified!A1264, FIND(",20", Articles_collection_modified!A1264) + 1) - FIND(",20", Articles_collection_modified!A1264) - 1))</f>
        <v>2024-w40</v>
      </c>
      <c r="E1264" t="str">
        <f t="shared" si="40"/>
        <v>2024</v>
      </c>
      <c r="F1264" t="str">
        <f t="shared" si="41"/>
        <v>40</v>
      </c>
      <c r="G1264" t="str" cm="1">
        <f t="array" ref="G1264">_xlfn.TEXTJOIN(", ", TRUE, IF(ISNUMBER(SEARCH(Index!$A$8:$A$22, Articles_collection_modified!A1264)), Index!$A$8:$A$22, ""))</f>
        <v>Electrification, Mobile</v>
      </c>
      <c r="H1264" t="str" cm="1">
        <f t="array" ref="H1264">IFERROR(INDEX(Index!$A$8:$A$22, MATCH(TRUE, ISNUMBER(SEARCH(Index!$A$8:$A$22, Articles_collection_modified!A1264)), 0)), "")</f>
        <v>Electrification</v>
      </c>
      <c r="I1264" t="str" cm="1">
        <f t="array" ref="I1264">IFERROR(INDEX(Index!$A$3:$A$5, MATCH(TRUE, ISNUMBER(SEARCH(Index!$A$3:$A$5, Articles_collection_modified!A1264)), 0)), "")</f>
        <v>Technology</v>
      </c>
      <c r="J1264" t="str" cm="1">
        <f t="array" ref="J1264">IFERROR(INDEX(Index!$A$25:$A$69, MATCH(TRUE, ISNUMBER(SEARCH(Index!$A$25:$A$69, Articles_collection_modified!A1264)), 0)), "")</f>
        <v>Architecture</v>
      </c>
      <c r="K1264" t="str" cm="1">
        <f t="array" ref="K1264">IFERROR(INDEX(Index!$C$3:$C$5, MATCH(TRUE, ISNUMBER(SEARCH(Index!$C$3:$C$5, Articles_collection_modified!A1264)), 0)), "")</f>
        <v>H2</v>
      </c>
      <c r="L1264" t="str" cm="1">
        <f t="array" ref="L1264">_xlfn.TEXTJOIN(", ", TRUE, IF(ISNUMBER(SEARCH(Index!$C$8:$C$58, Articles_collection_modified!A1264)), Index!$C$8:$C$58, ""))</f>
        <v>ES-2</v>
      </c>
      <c r="M1264" t="str" cm="1">
        <f t="array" ref="M1264">_xlfn.TEXTJOIN(", ", TRUE, IFERROR(VLOOKUP(_xlfn.TEXTSPLIT(L1264, ", "), Index!$C$8:$D$58, 2, FALSE), ""))</f>
        <v>Enhanced Emission Policy</v>
      </c>
      <c r="N1264" t="str" cm="1">
        <f t="array" ref="N1264">_xlfn.TEXTJOIN(", ", TRUE, _xlfn.UNIQUE(_xlfn.FILTERXML("&lt;t&gt;&lt;s&gt;" &amp; SUBSTITUTE(_xlfn.TEXTJOIN(", ", TRUE, _xlfn.UNIQUE(_xlfn._xlws.FILTER(IFERROR(VLOOKUP(LEFT(_xlfn.TEXTSPLIT(L1264, ", "), FIND("-", _xlfn.TEXTSPLIT(L1264, ", ")) - 1), Index!$F$8:$G$13, 2, FALSE), ""), IFERROR(VLOOKUP(LEFT(_xlfn.TEXTSPLIT(L1264, ", "), FIND("-", _xlfn.TEXTSPLIT(L1264, ", ")) - 1), Index!$F$8:$G$13, 2, FALSE), "") &lt;&gt; ""))), ", ", "&lt;/s&gt;&lt;s&gt;") &amp; "&lt;/s&gt;&lt;/t&gt;", "//s[normalize-space()]")))</f>
        <v>Ecological Sustainability</v>
      </c>
      <c r="O1264" t="str" cm="1">
        <f t="array" ref="O1264">IFERROR(INDEX(Index!$C$8:$C$58, MATCH(TRUE, ISNUMBER(SEARCH(Index!$C$8:$C$58, Articles_collection_modified!A1264)), 0)), "")</f>
        <v>ES-2</v>
      </c>
      <c r="P1264" t="str">
        <f>IFERROR(VLOOKUP(LEFT(O1264, FIND("-", O1264)-1), Index!$F$8:$G$13, 2, FALSE), "Not Found")</f>
        <v>Ecological Sustainability</v>
      </c>
      <c r="Q1264" t="str">
        <f>IFERROR(VLOOKUP(O1264, Index!$C$8:$D$58, 2, FALSE), "Not Found")</f>
        <v>Enhanced Emission Policy</v>
      </c>
    </row>
    <row r="1265" spans="1:17" x14ac:dyDescent="0.3">
      <c r="A1265" t="str">
        <f>LEFT(Articles_collection_modified!A1265, FIND(",", Articles_collection_modified!A1265) - 1)</f>
        <v>MINExpo 2024 Showcases the Latest Technologies for Mining</v>
      </c>
      <c r="B1265" t="str">
        <f>MID(Articles_collection_modified!A1265, FIND(",", Articles_collection_modified!A1265) + 1, FIND(",", Articles_collection_modified!A1265, FIND(",", Articles_collection_modified!A1265) + 1) - FIND(",", Articles_collection_modified!A1265) - 1)</f>
        <v>https://www.powermotiontech.com/hydraulics/media-gallery/55141043/minexpo-2024-technologies-to-aid-mining-efficiency-and-productivity</v>
      </c>
      <c r="C1265" t="str">
        <f>IF(ISNUMBER(FIND(", vol",Articles_collection_modified!A1265)), MID(Articles_collection_modified!A1265, FIND(", vol", Articles_collection_modified!A1265) + 5, FIND(",", Articles_collection_modified!A1265, FIND(", vol", Articles_collection_modified!A1265) + 5) - FIND(", vol", Articles_collection_modified!A1265) - 5), MID(Articles_collection_modified!A1265, FIND(",vol", Articles_collection_modified!A1265) + 4, FIND(",", Articles_collection_modified!A1265, FIND(",vol", Articles_collection_modified!A1265) + 4) - FIND(",vol",Articles_collection_modified!A1265) - 4))</f>
        <v>4</v>
      </c>
      <c r="D1265" t="str">
        <f>IF(ISNUMBER(FIND(", 20", Articles_collection_modified!A1265)), MID(Articles_collection_modified!A1265, FIND(", 20", Articles_collection_modified!A1265) + 2, FIND(",", Articles_collection_modified!A1265, FIND(", 20", Articles_collection_modified!A1265) + 2) - FIND(", 20", Articles_collection_modified!A1265) - 2), MID(Articles_collection_modified!A1265, FIND(",20", Articles_collection_modified!A1265) + 1, FIND(",", Articles_collection_modified!A1265, FIND(",20", Articles_collection_modified!A1265) + 1) - FIND(",20", Articles_collection_modified!A1265) - 1))</f>
        <v>2024-w39</v>
      </c>
      <c r="E1265" t="str">
        <f t="shared" si="40"/>
        <v>2024</v>
      </c>
      <c r="F1265" t="str">
        <f t="shared" si="41"/>
        <v>39</v>
      </c>
      <c r="G1265" t="str" cm="1">
        <f t="array" ref="G1265">_xlfn.TEXTJOIN(", ", TRUE, IF(ISNUMBER(SEARCH(Index!$A$8:$A$22, Articles_collection_modified!A1265)), Index!$A$8:$A$22, ""))</f>
        <v>Hydraulics, Mobile</v>
      </c>
      <c r="H1265" t="str" cm="1">
        <f t="array" ref="H1265">IFERROR(INDEX(Index!$A$8:$A$22, MATCH(TRUE, ISNUMBER(SEARCH(Index!$A$8:$A$22, Articles_collection_modified!A1265)), 0)), "")</f>
        <v>Hydraulics</v>
      </c>
      <c r="I1265" t="str" cm="1">
        <f t="array" ref="I1265">IFERROR(INDEX(Index!$A$3:$A$5, MATCH(TRUE, ISNUMBER(SEARCH(Index!$A$3:$A$5, Articles_collection_modified!A1265)), 0)), "")</f>
        <v>product release</v>
      </c>
      <c r="J1265" t="str" cm="1">
        <f t="array" ref="J1265">IFERROR(INDEX(Index!$A$25:$A$69, MATCH(TRUE, ISNUMBER(SEARCH(Index!$A$25:$A$69, Articles_collection_modified!A1265)), 0)), "")</f>
        <v>System</v>
      </c>
      <c r="K1265" t="str" cm="1">
        <f t="array" ref="K1265">IFERROR(INDEX(Index!$C$3:$C$5, MATCH(TRUE, ISNUMBER(SEARCH(Index!$C$3:$C$5, Articles_collection_modified!A1265)), 0)), "")</f>
        <v>H1</v>
      </c>
      <c r="L1265" t="str" cm="1">
        <f t="array" ref="L1265">_xlfn.TEXTJOIN(", ", TRUE, IF(ISNUMBER(SEARCH(Index!$C$8:$C$58, Articles_collection_modified!A1265)), Index!$C$8:$C$58, ""))</f>
        <v>HA-8</v>
      </c>
      <c r="M1265" t="str" cm="1">
        <f t="array" ref="M1265">_xlfn.TEXTJOIN(", ", TRUE, IFERROR(VLOOKUP(_xlfn.TEXTSPLIT(L1265, ", "), Index!$C$8:$D$58, 2, FALSE), ""))</f>
        <v>Sustainable Mining</v>
      </c>
      <c r="N1265" t="str" cm="1">
        <f t="array" ref="N1265">_xlfn.TEXTJOIN(", ", TRUE, _xlfn.UNIQUE(_xlfn.FILTERXML("&lt;t&gt;&lt;s&gt;" &amp; SUBSTITUTE(_xlfn.TEXTJOIN(", ", TRUE, _xlfn.UNIQUE(_xlfn._xlws.FILTER(IFERROR(VLOOKUP(LEFT(_xlfn.TEXTSPLIT(L1265, ", "), FIND("-", _xlfn.TEXTSPLIT(L1265, ", ")) - 1), Index!$F$8:$G$13, 2, FALSE), ""), IFERROR(VLOOKUP(LEFT(_xlfn.TEXTSPLIT(L1265, ", "), FIND("-", _xlfn.TEXTSPLIT(L1265, ", ")) - 1), Index!$F$8:$G$13, 2, FALSE), "") &lt;&gt; ""))), ", ", "&lt;/s&gt;&lt;s&gt;") &amp; "&lt;/s&gt;&lt;/t&gt;", "//s[normalize-space()]")))</f>
        <v>Hydraulic Applications Ecosystem</v>
      </c>
      <c r="O1265" t="str" cm="1">
        <f t="array" ref="O1265">IFERROR(INDEX(Index!$C$8:$C$58, MATCH(TRUE, ISNUMBER(SEARCH(Index!$C$8:$C$58, Articles_collection_modified!A1265)), 0)), "")</f>
        <v>HA-8</v>
      </c>
      <c r="P1265" t="str">
        <f>IFERROR(VLOOKUP(LEFT(O1265, FIND("-", O1265)-1), Index!$F$8:$G$13, 2, FALSE), "Not Found")</f>
        <v>Hydraulic Applications Ecosystem</v>
      </c>
      <c r="Q1265" t="str">
        <f>IFERROR(VLOOKUP(O1265, Index!$C$8:$D$58, 2, FALSE), "Not Found")</f>
        <v>Sustainable Mining</v>
      </c>
    </row>
    <row r="1266" spans="1:17" x14ac:dyDescent="0.3">
      <c r="A1266" t="str">
        <f>LEFT(Articles_collection_modified!A1266, FIND(",", Articles_collection_modified!A1266) - 1)</f>
        <v>Trioliet doubles capacity on new Triomatic WP 2 600 robotic feeder | Industrial Vehicle Technology International</v>
      </c>
      <c r="B1266" t="str">
        <f>MID(Articles_collection_modified!A1266, FIND(",", Articles_collection_modified!A1266) + 1, FIND(",", Articles_collection_modified!A1266, FIND(",", Articles_collection_modified!A1266) + 1) - FIND(",", Articles_collection_modified!A1266) - 1)</f>
        <v>https://www.ivtinternational.com/news/trioliet-doubles-capacity-on-new-triomatic-wp-2-600-robotic-feeder.html</v>
      </c>
      <c r="C1266" t="str">
        <f>IF(ISNUMBER(FIND(", vol",Articles_collection_modified!A1266)), MID(Articles_collection_modified!A1266, FIND(", vol", Articles_collection_modified!A1266) + 5, FIND(",", Articles_collection_modified!A1266, FIND(", vol", Articles_collection_modified!A1266) + 5) - FIND(", vol", Articles_collection_modified!A1266) - 5), MID(Articles_collection_modified!A1266, FIND(",vol", Articles_collection_modified!A1266) + 4, FIND(",", Articles_collection_modified!A1266, FIND(",vol", Articles_collection_modified!A1266) + 4) - FIND(",vol",Articles_collection_modified!A1266) - 4))</f>
        <v>4</v>
      </c>
      <c r="D1266" t="str">
        <f>IF(ISNUMBER(FIND(", 20", Articles_collection_modified!A1266)), MID(Articles_collection_modified!A1266, FIND(", 20", Articles_collection_modified!A1266) + 2, FIND(",", Articles_collection_modified!A1266, FIND(", 20", Articles_collection_modified!A1266) + 2) - FIND(", 20", Articles_collection_modified!A1266) - 2), MID(Articles_collection_modified!A1266, FIND(",20", Articles_collection_modified!A1266) + 1, FIND(",", Articles_collection_modified!A1266, FIND(",20", Articles_collection_modified!A1266) + 1) - FIND(",20", Articles_collection_modified!A1266) - 1))</f>
        <v>2024-w39</v>
      </c>
      <c r="E1266" t="str">
        <f t="shared" si="40"/>
        <v>2024</v>
      </c>
      <c r="F1266" t="str">
        <f t="shared" si="41"/>
        <v>39</v>
      </c>
      <c r="G1266" t="str" cm="1">
        <f t="array" ref="G1266">_xlfn.TEXTJOIN(", ", TRUE, IF(ISNUMBER(SEARCH(Index!$A$8:$A$22, Articles_collection_modified!A1266)), Index!$A$8:$A$22, ""))</f>
        <v>Industrial applications</v>
      </c>
      <c r="H1266" t="str" cm="1">
        <f t="array" ref="H1266">IFERROR(INDEX(Index!$A$8:$A$22, MATCH(TRUE, ISNUMBER(SEARCH(Index!$A$8:$A$22, Articles_collection_modified!A1266)), 0)), "")</f>
        <v>Industrial applications</v>
      </c>
      <c r="I1266" t="str" cm="1">
        <f t="array" ref="I1266">IFERROR(INDEX(Index!$A$3:$A$5, MATCH(TRUE, ISNUMBER(SEARCH(Index!$A$3:$A$5, Articles_collection_modified!A1266)), 0)), "")</f>
        <v>product release</v>
      </c>
      <c r="J1266" t="str" cm="1">
        <f t="array" ref="J1266">IFERROR(INDEX(Index!$A$25:$A$69, MATCH(TRUE, ISNUMBER(SEARCH(Index!$A$25:$A$69, Articles_collection_modified!A1266)), 0)), "")</f>
        <v>System</v>
      </c>
      <c r="K1266" t="str" cm="1">
        <f t="array" ref="K1266">IFERROR(INDEX(Index!$C$3:$C$5, MATCH(TRUE, ISNUMBER(SEARCH(Index!$C$3:$C$5, Articles_collection_modified!A1266)), 0)), "")</f>
        <v>H1</v>
      </c>
      <c r="L1266" t="str" cm="1">
        <f t="array" ref="L1266">_xlfn.TEXTJOIN(", ", TRUE, IF(ISNUMBER(SEARCH(Index!$C$8:$C$58, Articles_collection_modified!A1266)), Index!$C$8:$C$58, ""))</f>
        <v>HA-3</v>
      </c>
      <c r="M1266" t="str" cm="1">
        <f t="array" ref="M1266">_xlfn.TEXTJOIN(", ", TRUE, IFERROR(VLOOKUP(_xlfn.TEXTSPLIT(L1266, ", "), Index!$C$8:$D$58, 2, FALSE), ""))</f>
        <v>Smart Farming</v>
      </c>
      <c r="N1266" t="str" cm="1">
        <f t="array" ref="N1266">_xlfn.TEXTJOIN(", ", TRUE, _xlfn.UNIQUE(_xlfn.FILTERXML("&lt;t&gt;&lt;s&gt;" &amp; SUBSTITUTE(_xlfn.TEXTJOIN(", ", TRUE, _xlfn.UNIQUE(_xlfn._xlws.FILTER(IFERROR(VLOOKUP(LEFT(_xlfn.TEXTSPLIT(L1266, ", "), FIND("-", _xlfn.TEXTSPLIT(L1266, ", ")) - 1), Index!$F$8:$G$13, 2, FALSE), ""), IFERROR(VLOOKUP(LEFT(_xlfn.TEXTSPLIT(L1266, ", "), FIND("-", _xlfn.TEXTSPLIT(L1266, ", ")) - 1), Index!$F$8:$G$13, 2, FALSE), "") &lt;&gt; ""))), ", ", "&lt;/s&gt;&lt;s&gt;") &amp; "&lt;/s&gt;&lt;/t&gt;", "//s[normalize-space()]")))</f>
        <v>Hydraulic Applications Ecosystem</v>
      </c>
      <c r="O1266" t="str" cm="1">
        <f t="array" ref="O1266">IFERROR(INDEX(Index!$C$8:$C$58, MATCH(TRUE, ISNUMBER(SEARCH(Index!$C$8:$C$58, Articles_collection_modified!A1266)), 0)), "")</f>
        <v>HA-3</v>
      </c>
      <c r="P1266" t="str">
        <f>IFERROR(VLOOKUP(LEFT(O1266, FIND("-", O1266)-1), Index!$F$8:$G$13, 2, FALSE), "Not Found")</f>
        <v>Hydraulic Applications Ecosystem</v>
      </c>
      <c r="Q1266" t="str">
        <f>IFERROR(VLOOKUP(O1266, Index!$C$8:$D$58, 2, FALSE), "Not Found")</f>
        <v>Smart Farming</v>
      </c>
    </row>
    <row r="1267" spans="1:17" x14ac:dyDescent="0.3">
      <c r="A1267" t="str">
        <f>LEFT(Articles_collection_modified!A1267, FIND(",", Articles_collection_modified!A1267) - 1)</f>
        <v>Strautmann to launch new fodder mixing wagon at EuroTier | Industrial Vehicle Technology International</v>
      </c>
      <c r="B1267" t="str">
        <f>MID(Articles_collection_modified!A1267, FIND(",", Articles_collection_modified!A1267) + 1, FIND(",", Articles_collection_modified!A1267, FIND(",", Articles_collection_modified!A1267) + 1) - FIND(",", Articles_collection_modified!A1267) - 1)</f>
        <v>https://www.ivtinternational.com/news/strautmann-to-launch-new-fodder-mixing-wagon-at-eurotier.html</v>
      </c>
      <c r="C1267" t="str">
        <f>IF(ISNUMBER(FIND(", vol",Articles_collection_modified!A1267)), MID(Articles_collection_modified!A1267, FIND(", vol", Articles_collection_modified!A1267) + 5, FIND(",", Articles_collection_modified!A1267, FIND(", vol", Articles_collection_modified!A1267) + 5) - FIND(", vol", Articles_collection_modified!A1267) - 5), MID(Articles_collection_modified!A1267, FIND(",vol", Articles_collection_modified!A1267) + 4, FIND(",", Articles_collection_modified!A1267, FIND(",vol", Articles_collection_modified!A1267) + 4) - FIND(",vol",Articles_collection_modified!A1267) - 4))</f>
        <v>4</v>
      </c>
      <c r="D1267" t="str">
        <f>IF(ISNUMBER(FIND(", 20", Articles_collection_modified!A1267)), MID(Articles_collection_modified!A1267, FIND(", 20", Articles_collection_modified!A1267) + 2, FIND(",", Articles_collection_modified!A1267, FIND(", 20", Articles_collection_modified!A1267) + 2) - FIND(", 20", Articles_collection_modified!A1267) - 2), MID(Articles_collection_modified!A1267, FIND(",20", Articles_collection_modified!A1267) + 1, FIND(",", Articles_collection_modified!A1267, FIND(",20", Articles_collection_modified!A1267) + 1) - FIND(",20", Articles_collection_modified!A1267) - 1))</f>
        <v>2024-w39</v>
      </c>
      <c r="E1267" t="str">
        <f t="shared" si="40"/>
        <v>2024</v>
      </c>
      <c r="F1267" t="str">
        <f t="shared" si="41"/>
        <v>39</v>
      </c>
      <c r="G1267" t="str" cm="1">
        <f t="array" ref="G1267">_xlfn.TEXTJOIN(", ", TRUE, IF(ISNUMBER(SEARCH(Index!$A$8:$A$22, Articles_collection_modified!A1267)), Index!$A$8:$A$22, ""))</f>
        <v>Mobile</v>
      </c>
      <c r="H1267" t="str" cm="1">
        <f t="array" ref="H1267">IFERROR(INDEX(Index!$A$8:$A$22, MATCH(TRUE, ISNUMBER(SEARCH(Index!$A$8:$A$22, Articles_collection_modified!A1267)), 0)), "")</f>
        <v>Mobile</v>
      </c>
      <c r="I1267" t="str" cm="1">
        <f t="array" ref="I1267">IFERROR(INDEX(Index!$A$3:$A$5, MATCH(TRUE, ISNUMBER(SEARCH(Index!$A$3:$A$5, Articles_collection_modified!A1267)), 0)), "")</f>
        <v>product release</v>
      </c>
      <c r="J1267" t="str" cm="1">
        <f t="array" ref="J1267">IFERROR(INDEX(Index!$A$25:$A$69, MATCH(TRUE, ISNUMBER(SEARCH(Index!$A$25:$A$69, Articles_collection_modified!A1267)), 0)), "")</f>
        <v>System</v>
      </c>
      <c r="K1267" t="str" cm="1">
        <f t="array" ref="K1267">IFERROR(INDEX(Index!$C$3:$C$5, MATCH(TRUE, ISNUMBER(SEARCH(Index!$C$3:$C$5, Articles_collection_modified!A1267)), 0)), "")</f>
        <v>H1</v>
      </c>
      <c r="L1267" t="str" cm="1">
        <f t="array" ref="L1267">_xlfn.TEXTJOIN(", ", TRUE, IF(ISNUMBER(SEARCH(Index!$C$8:$C$58, Articles_collection_modified!A1267)), Index!$C$8:$C$58, ""))</f>
        <v>HA-3</v>
      </c>
      <c r="M1267" t="str" cm="1">
        <f t="array" ref="M1267">_xlfn.TEXTJOIN(", ", TRUE, IFERROR(VLOOKUP(_xlfn.TEXTSPLIT(L1267, ", "), Index!$C$8:$D$58, 2, FALSE), ""))</f>
        <v>Smart Farming</v>
      </c>
      <c r="N1267" t="str" cm="1">
        <f t="array" ref="N1267">_xlfn.TEXTJOIN(", ", TRUE, _xlfn.UNIQUE(_xlfn.FILTERXML("&lt;t&gt;&lt;s&gt;" &amp; SUBSTITUTE(_xlfn.TEXTJOIN(", ", TRUE, _xlfn.UNIQUE(_xlfn._xlws.FILTER(IFERROR(VLOOKUP(LEFT(_xlfn.TEXTSPLIT(L1267, ", "), FIND("-", _xlfn.TEXTSPLIT(L1267, ", ")) - 1), Index!$F$8:$G$13, 2, FALSE), ""), IFERROR(VLOOKUP(LEFT(_xlfn.TEXTSPLIT(L1267, ", "), FIND("-", _xlfn.TEXTSPLIT(L1267, ", ")) - 1), Index!$F$8:$G$13, 2, FALSE), "") &lt;&gt; ""))), ", ", "&lt;/s&gt;&lt;s&gt;") &amp; "&lt;/s&gt;&lt;/t&gt;", "//s[normalize-space()]")))</f>
        <v>Hydraulic Applications Ecosystem</v>
      </c>
      <c r="O1267" t="str" cm="1">
        <f t="array" ref="O1267">IFERROR(INDEX(Index!$C$8:$C$58, MATCH(TRUE, ISNUMBER(SEARCH(Index!$C$8:$C$58, Articles_collection_modified!A1267)), 0)), "")</f>
        <v>HA-3</v>
      </c>
      <c r="P1267" t="str">
        <f>IFERROR(VLOOKUP(LEFT(O1267, FIND("-", O1267)-1), Index!$F$8:$G$13, 2, FALSE), "Not Found")</f>
        <v>Hydraulic Applications Ecosystem</v>
      </c>
      <c r="Q1267" t="str">
        <f>IFERROR(VLOOKUP(O1267, Index!$C$8:$D$58, 2, FALSE), "Not Found")</f>
        <v>Smart Farming</v>
      </c>
    </row>
    <row r="1268" spans="1:17" x14ac:dyDescent="0.3">
      <c r="A1268" t="str">
        <f>LEFT(Articles_collection_modified!A1268, FIND(",", Articles_collection_modified!A1268) - 1)</f>
        <v>ERG signs deal with Epiroc for new fleet at Donskoy GOK's mine expansion project - International Mining</v>
      </c>
      <c r="B1268" t="str">
        <f>MID(Articles_collection_modified!A1268, FIND(",", Articles_collection_modified!A1268) + 1, FIND(",", Articles_collection_modified!A1268, FIND(",", Articles_collection_modified!A1268) + 1) - FIND(",", Articles_collection_modified!A1268) - 1)</f>
        <v>https://im-mining.com/2024/10/02/erg-signs-deal-with-epiroc-for-new-fleet-at-donskoy-goks-mine-expansion-project/</v>
      </c>
      <c r="C1268" t="str">
        <f>IF(ISNUMBER(FIND(", vol",Articles_collection_modified!A1268)), MID(Articles_collection_modified!A1268, FIND(", vol", Articles_collection_modified!A1268) + 5, FIND(",", Articles_collection_modified!A1268, FIND(", vol", Articles_collection_modified!A1268) + 5) - FIND(", vol", Articles_collection_modified!A1268) - 5), MID(Articles_collection_modified!A1268, FIND(",vol", Articles_collection_modified!A1268) + 4, FIND(",", Articles_collection_modified!A1268, FIND(",vol", Articles_collection_modified!A1268) + 4) - FIND(",vol",Articles_collection_modified!A1268) - 4))</f>
        <v>4</v>
      </c>
      <c r="D1268" t="str">
        <f>IF(ISNUMBER(FIND(", 20", Articles_collection_modified!A1268)), MID(Articles_collection_modified!A1268, FIND(", 20", Articles_collection_modified!A1268) + 2, FIND(",", Articles_collection_modified!A1268, FIND(", 20", Articles_collection_modified!A1268) + 2) - FIND(", 20", Articles_collection_modified!A1268) - 2), MID(Articles_collection_modified!A1268, FIND(",20", Articles_collection_modified!A1268) + 1, FIND(",", Articles_collection_modified!A1268, FIND(",20", Articles_collection_modified!A1268) + 1) - FIND(",20", Articles_collection_modified!A1268) - 1))</f>
        <v>2024-w40</v>
      </c>
      <c r="E1268" t="str">
        <f t="shared" si="40"/>
        <v>2024</v>
      </c>
      <c r="F1268" t="str">
        <f t="shared" si="41"/>
        <v>40</v>
      </c>
      <c r="G1268" t="str" cm="1">
        <f t="array" ref="G1268">_xlfn.TEXTJOIN(", ", TRUE, IF(ISNUMBER(SEARCH(Index!$A$8:$A$22, Articles_collection_modified!A1268)), Index!$A$8:$A$22, ""))</f>
        <v>Mobile</v>
      </c>
      <c r="H1268" t="str" cm="1">
        <f t="array" ref="H1268">IFERROR(INDEX(Index!$A$8:$A$22, MATCH(TRUE, ISNUMBER(SEARCH(Index!$A$8:$A$22, Articles_collection_modified!A1268)), 0)), "")</f>
        <v>Mobile</v>
      </c>
      <c r="I1268" t="str" cm="1">
        <f t="array" ref="I1268">IFERROR(INDEX(Index!$A$3:$A$5, MATCH(TRUE, ISNUMBER(SEARCH(Index!$A$3:$A$5, Articles_collection_modified!A1268)), 0)), "")</f>
        <v>SEEP</v>
      </c>
      <c r="J1268" t="str" cm="1">
        <f t="array" ref="J1268">IFERROR(INDEX(Index!$A$25:$A$69, MATCH(TRUE, ISNUMBER(SEARCH(Index!$A$25:$A$69, Articles_collection_modified!A1268)), 0)), "")</f>
        <v>partnership</v>
      </c>
      <c r="K1268" t="str" cm="1">
        <f t="array" ref="K1268">IFERROR(INDEX(Index!$C$3:$C$5, MATCH(TRUE, ISNUMBER(SEARCH(Index!$C$3:$C$5, Articles_collection_modified!A1268)), 0)), "")</f>
        <v>H1</v>
      </c>
      <c r="L1268" t="str" cm="1">
        <f t="array" ref="L1268">_xlfn.TEXTJOIN(", ", TRUE, IF(ISNUMBER(SEARCH(Index!$C$8:$C$58, Articles_collection_modified!A1268)), Index!$C$8:$C$58, ""))</f>
        <v>HA-8, AO-2</v>
      </c>
      <c r="M1268" t="str" cm="1">
        <f t="array" ref="M1268">_xlfn.TEXTJOIN(", ", TRUE, IFERROR(VLOOKUP(_xlfn.TEXTSPLIT(L1268, ", "), Index!$C$8:$D$58, 2, FALSE), ""))</f>
        <v>Sustainable Mining, Future Collaboration</v>
      </c>
      <c r="N1268" t="str" cm="1">
        <f t="array" ref="N1268">_xlfn.TEXTJOIN(", ", TRUE, _xlfn.UNIQUE(_xlfn.FILTERXML("&lt;t&gt;&lt;s&gt;" &amp; SUBSTITUTE(_xlfn.TEXTJOIN(", ", TRUE, _xlfn.UNIQUE(_xlfn._xlws.FILTER(IFERROR(VLOOKUP(LEFT(_xlfn.TEXTSPLIT(L1268, ", "), FIND("-", _xlfn.TEXTSPLIT(L1268, ", ")) - 1), Index!$F$8:$G$13, 2, FALSE), ""), IFERROR(VLOOKUP(LEFT(_xlfn.TEXTSPLIT(L1268, ", "), FIND("-", _xlfn.TEXTSPLIT(L1268, ", ")) - 1), Index!$F$8:$G$13, 2, FALSE), "") &lt;&gt; ""))), ", ", "&lt;/s&gt;&lt;s&gt;") &amp; "&lt;/s&gt;&lt;/t&gt;", "//s[normalize-space()]")))</f>
        <v>Hydraulic Applications Ecosystem, Adaptive Organization</v>
      </c>
      <c r="O1268" t="str" cm="1">
        <f t="array" ref="O1268">IFERROR(INDEX(Index!$C$8:$C$58, MATCH(TRUE, ISNUMBER(SEARCH(Index!$C$8:$C$58, Articles_collection_modified!A1268)), 0)), "")</f>
        <v>HA-8</v>
      </c>
      <c r="P1268" t="str">
        <f>IFERROR(VLOOKUP(LEFT(O1268, FIND("-", O1268)-1), Index!$F$8:$G$13, 2, FALSE), "Not Found")</f>
        <v>Hydraulic Applications Ecosystem</v>
      </c>
      <c r="Q1268" t="str">
        <f>IFERROR(VLOOKUP(O1268, Index!$C$8:$D$58, 2, FALSE), "Not Found")</f>
        <v>Sustainable Mining</v>
      </c>
    </row>
    <row r="1269" spans="1:17" x14ac:dyDescent="0.3">
      <c r="A1269" t="str">
        <f>LEFT(Articles_collection_modified!A1269, FIND(",", Articles_collection_modified!A1269) - 1)</f>
        <v>Zoomlion unveils 300 t class ZTE520 hybrid mining truck in Changsha - International Mining</v>
      </c>
      <c r="B1269" t="str">
        <f>MID(Articles_collection_modified!A1269, FIND(",", Articles_collection_modified!A1269) + 1, FIND(",", Articles_collection_modified!A1269, FIND(",", Articles_collection_modified!A1269) + 1) - FIND(",", Articles_collection_modified!A1269) - 1)</f>
        <v>https://im-mining.com/2024/10/01/zoomlion-unveils-300-t-class-zte520-hybrid-mining-truck-in-changsha/</v>
      </c>
      <c r="C1269" t="str">
        <f>IF(ISNUMBER(FIND(", vol",Articles_collection_modified!A1269)), MID(Articles_collection_modified!A1269, FIND(", vol", Articles_collection_modified!A1269) + 5, FIND(",", Articles_collection_modified!A1269, FIND(", vol", Articles_collection_modified!A1269) + 5) - FIND(", vol", Articles_collection_modified!A1269) - 5), MID(Articles_collection_modified!A1269, FIND(",vol", Articles_collection_modified!A1269) + 4, FIND(",", Articles_collection_modified!A1269, FIND(",vol", Articles_collection_modified!A1269) + 4) - FIND(",vol",Articles_collection_modified!A1269) - 4))</f>
        <v>4</v>
      </c>
      <c r="D1269" t="str">
        <f>IF(ISNUMBER(FIND(", 20", Articles_collection_modified!A1269)), MID(Articles_collection_modified!A1269, FIND(", 20", Articles_collection_modified!A1269) + 2, FIND(",", Articles_collection_modified!A1269, FIND(", 20", Articles_collection_modified!A1269) + 2) - FIND(", 20", Articles_collection_modified!A1269) - 2), MID(Articles_collection_modified!A1269, FIND(",20", Articles_collection_modified!A1269) + 1, FIND(",", Articles_collection_modified!A1269, FIND(",20", Articles_collection_modified!A1269) + 1) - FIND(",20", Articles_collection_modified!A1269) - 1))</f>
        <v>2024-w40</v>
      </c>
      <c r="E1269" t="str">
        <f t="shared" si="40"/>
        <v>2024</v>
      </c>
      <c r="F1269" t="str">
        <f t="shared" si="41"/>
        <v>40</v>
      </c>
      <c r="G1269" t="str" cm="1">
        <f t="array" ref="G1269">_xlfn.TEXTJOIN(", ", TRUE, IF(ISNUMBER(SEARCH(Index!$A$8:$A$22, Articles_collection_modified!A1269)), Index!$A$8:$A$22, ""))</f>
        <v>Electrification, Mobile</v>
      </c>
      <c r="H1269" t="str" cm="1">
        <f t="array" ref="H1269">IFERROR(INDEX(Index!$A$8:$A$22, MATCH(TRUE, ISNUMBER(SEARCH(Index!$A$8:$A$22, Articles_collection_modified!A1269)), 0)), "")</f>
        <v>Electrification</v>
      </c>
      <c r="I1269" t="str" cm="1">
        <f t="array" ref="I1269">IFERROR(INDEX(Index!$A$3:$A$5, MATCH(TRUE, ISNUMBER(SEARCH(Index!$A$3:$A$5, Articles_collection_modified!A1269)), 0)), "")</f>
        <v>product release</v>
      </c>
      <c r="J1269" t="str" cm="1">
        <f t="array" ref="J1269">IFERROR(INDEX(Index!$A$25:$A$69, MATCH(TRUE, ISNUMBER(SEARCH(Index!$A$25:$A$69, Articles_collection_modified!A1269)), 0)), "")</f>
        <v>System</v>
      </c>
      <c r="K1269" t="str" cm="1">
        <f t="array" ref="K1269">IFERROR(INDEX(Index!$C$3:$C$5, MATCH(TRUE, ISNUMBER(SEARCH(Index!$C$3:$C$5, Articles_collection_modified!A1269)), 0)), "")</f>
        <v>H1</v>
      </c>
      <c r="L1269" t="str" cm="1">
        <f t="array" ref="L1269">_xlfn.TEXTJOIN(", ", TRUE, IF(ISNUMBER(SEARCH(Index!$C$8:$C$58, Articles_collection_modified!A1269)), Index!$C$8:$C$58, ""))</f>
        <v>ES-2</v>
      </c>
      <c r="M1269" t="str" cm="1">
        <f t="array" ref="M1269">_xlfn.TEXTJOIN(", ", TRUE, IFERROR(VLOOKUP(_xlfn.TEXTSPLIT(L1269, ", "), Index!$C$8:$D$58, 2, FALSE), ""))</f>
        <v>Enhanced Emission Policy</v>
      </c>
      <c r="N1269" t="str" cm="1">
        <f t="array" ref="N1269">_xlfn.TEXTJOIN(", ", TRUE, _xlfn.UNIQUE(_xlfn.FILTERXML("&lt;t&gt;&lt;s&gt;" &amp; SUBSTITUTE(_xlfn.TEXTJOIN(", ", TRUE, _xlfn.UNIQUE(_xlfn._xlws.FILTER(IFERROR(VLOOKUP(LEFT(_xlfn.TEXTSPLIT(L1269, ", "), FIND("-", _xlfn.TEXTSPLIT(L1269, ", ")) - 1), Index!$F$8:$G$13, 2, FALSE), ""), IFERROR(VLOOKUP(LEFT(_xlfn.TEXTSPLIT(L1269, ", "), FIND("-", _xlfn.TEXTSPLIT(L1269, ", ")) - 1), Index!$F$8:$G$13, 2, FALSE), "") &lt;&gt; ""))), ", ", "&lt;/s&gt;&lt;s&gt;") &amp; "&lt;/s&gt;&lt;/t&gt;", "//s[normalize-space()]")))</f>
        <v>Ecological Sustainability</v>
      </c>
      <c r="O1269" t="str" cm="1">
        <f t="array" ref="O1269">IFERROR(INDEX(Index!$C$8:$C$58, MATCH(TRUE, ISNUMBER(SEARCH(Index!$C$8:$C$58, Articles_collection_modified!A1269)), 0)), "")</f>
        <v>ES-2</v>
      </c>
      <c r="P1269" t="str">
        <f>IFERROR(VLOOKUP(LEFT(O1269, FIND("-", O1269)-1), Index!$F$8:$G$13, 2, FALSE), "Not Found")</f>
        <v>Ecological Sustainability</v>
      </c>
      <c r="Q1269" t="str">
        <f>IFERROR(VLOOKUP(O1269, Index!$C$8:$D$58, 2, FALSE), "Not Found")</f>
        <v>Enhanced Emission Policy</v>
      </c>
    </row>
    <row r="1270" spans="1:17" x14ac:dyDescent="0.3">
      <c r="A1270" t="str">
        <f>LEFT(Articles_collection_modified!A1270, FIND(",", Articles_collection_modified!A1270) - 1)</f>
        <v>Hitachi Construction Machinery zeroed in on the future at MINExpo 2024 - International Mining</v>
      </c>
      <c r="B1270" t="str">
        <f>MID(Articles_collection_modified!A1270, FIND(",", Articles_collection_modified!A1270) + 1, FIND(",", Articles_collection_modified!A1270, FIND(",", Articles_collection_modified!A1270) + 1) - FIND(",", Articles_collection_modified!A1270) - 1)</f>
        <v>https://im-mining.com/2024/10/01/hitachi-construction-machinery-zeroed-in-on-the-future-at-minexpo-2024/</v>
      </c>
      <c r="C1270" t="str">
        <f>IF(ISNUMBER(FIND(", vol",Articles_collection_modified!A1270)), MID(Articles_collection_modified!A1270, FIND(", vol", Articles_collection_modified!A1270) + 5, FIND(",", Articles_collection_modified!A1270, FIND(", vol", Articles_collection_modified!A1270) + 5) - FIND(", vol", Articles_collection_modified!A1270) - 5), MID(Articles_collection_modified!A1270, FIND(",vol", Articles_collection_modified!A1270) + 4, FIND(",", Articles_collection_modified!A1270, FIND(",vol", Articles_collection_modified!A1270) + 4) - FIND(",vol",Articles_collection_modified!A1270) - 4))</f>
        <v>4</v>
      </c>
      <c r="D1270" t="str">
        <f>IF(ISNUMBER(FIND(", 20", Articles_collection_modified!A1270)), MID(Articles_collection_modified!A1270, FIND(", 20", Articles_collection_modified!A1270) + 2, FIND(",", Articles_collection_modified!A1270, FIND(", 20", Articles_collection_modified!A1270) + 2) - FIND(", 20", Articles_collection_modified!A1270) - 2), MID(Articles_collection_modified!A1270, FIND(",20", Articles_collection_modified!A1270) + 1, FIND(",", Articles_collection_modified!A1270, FIND(",20", Articles_collection_modified!A1270) + 1) - FIND(",20", Articles_collection_modified!A1270) - 1))</f>
        <v>2024-w30</v>
      </c>
      <c r="E1270" t="str">
        <f t="shared" si="40"/>
        <v>2024</v>
      </c>
      <c r="F1270" t="str">
        <f t="shared" si="41"/>
        <v>30</v>
      </c>
      <c r="G1270" t="str" cm="1">
        <f t="array" ref="G1270">_xlfn.TEXTJOIN(", ", TRUE, IF(ISNUMBER(SEARCH(Index!$A$8:$A$22, Articles_collection_modified!A1270)), Index!$A$8:$A$22, ""))</f>
        <v>Mobile</v>
      </c>
      <c r="H1270" t="str" cm="1">
        <f t="array" ref="H1270">IFERROR(INDEX(Index!$A$8:$A$22, MATCH(TRUE, ISNUMBER(SEARCH(Index!$A$8:$A$22, Articles_collection_modified!A1270)), 0)), "")</f>
        <v>Mobile</v>
      </c>
      <c r="I1270" t="str" cm="1">
        <f t="array" ref="I1270">IFERROR(INDEX(Index!$A$3:$A$5, MATCH(TRUE, ISNUMBER(SEARCH(Index!$A$3:$A$5, Articles_collection_modified!A1270)), 0)), "")</f>
        <v>Technology</v>
      </c>
      <c r="J1270" t="str" cm="1">
        <f t="array" ref="J1270">IFERROR(INDEX(Index!$A$25:$A$69, MATCH(TRUE, ISNUMBER(SEARCH(Index!$A$25:$A$69, Articles_collection_modified!A1270)), 0)), "")</f>
        <v>Automation</v>
      </c>
      <c r="K1270" t="str" cm="1">
        <f t="array" ref="K1270">IFERROR(INDEX(Index!$C$3:$C$5, MATCH(TRUE, ISNUMBER(SEARCH(Index!$C$3:$C$5, Articles_collection_modified!A1270)), 0)), "")</f>
        <v>H1</v>
      </c>
      <c r="L1270" t="str" cm="1">
        <f t="array" ref="L1270">_xlfn.TEXTJOIN(", ", TRUE, IF(ISNUMBER(SEARCH(Index!$C$8:$C$58, Articles_collection_modified!A1270)), Index!$C$8:$C$58, ""))</f>
        <v>HA-8</v>
      </c>
      <c r="M1270" t="str" cm="1">
        <f t="array" ref="M1270">_xlfn.TEXTJOIN(", ", TRUE, IFERROR(VLOOKUP(_xlfn.TEXTSPLIT(L1270, ", "), Index!$C$8:$D$58, 2, FALSE), ""))</f>
        <v>Sustainable Mining</v>
      </c>
      <c r="N1270" t="str" cm="1">
        <f t="array" ref="N1270">_xlfn.TEXTJOIN(", ", TRUE, _xlfn.UNIQUE(_xlfn.FILTERXML("&lt;t&gt;&lt;s&gt;" &amp; SUBSTITUTE(_xlfn.TEXTJOIN(", ", TRUE, _xlfn.UNIQUE(_xlfn._xlws.FILTER(IFERROR(VLOOKUP(LEFT(_xlfn.TEXTSPLIT(L1270, ", "), FIND("-", _xlfn.TEXTSPLIT(L1270, ", ")) - 1), Index!$F$8:$G$13, 2, FALSE), ""), IFERROR(VLOOKUP(LEFT(_xlfn.TEXTSPLIT(L1270, ", "), FIND("-", _xlfn.TEXTSPLIT(L1270, ", ")) - 1), Index!$F$8:$G$13, 2, FALSE), "") &lt;&gt; ""))), ", ", "&lt;/s&gt;&lt;s&gt;") &amp; "&lt;/s&gt;&lt;/t&gt;", "//s[normalize-space()]")))</f>
        <v>Hydraulic Applications Ecosystem</v>
      </c>
      <c r="O1270" t="str" cm="1">
        <f t="array" ref="O1270">IFERROR(INDEX(Index!$C$8:$C$58, MATCH(TRUE, ISNUMBER(SEARCH(Index!$C$8:$C$58, Articles_collection_modified!A1270)), 0)), "")</f>
        <v>HA-8</v>
      </c>
      <c r="P1270" t="str">
        <f>IFERROR(VLOOKUP(LEFT(O1270, FIND("-", O1270)-1), Index!$F$8:$G$13, 2, FALSE), "Not Found")</f>
        <v>Hydraulic Applications Ecosystem</v>
      </c>
      <c r="Q1270" t="str">
        <f>IFERROR(VLOOKUP(O1270, Index!$C$8:$D$58, 2, FALSE), "Not Found")</f>
        <v>Sustainable Mining</v>
      </c>
    </row>
    <row r="1271" spans="1:17" x14ac:dyDescent="0.3">
      <c r="A1271" t="str">
        <f>LEFT(Articles_collection_modified!A1271, FIND(",", Articles_collection_modified!A1271) - 1)</f>
        <v>Liebherr unveils new Power Rail next generation dynamic power transfer system - International Mining</v>
      </c>
      <c r="B1271" t="str">
        <f>MID(Articles_collection_modified!A1271, FIND(",", Articles_collection_modified!A1271) + 1, FIND(",", Articles_collection_modified!A1271, FIND(",", Articles_collection_modified!A1271) + 1) - FIND(",", Articles_collection_modified!A1271) - 1)</f>
        <v>https://im-mining.com/2024/09/27/liebherr-unveils-new-power-rail-next-generation-dynamic-power-transfer-system/</v>
      </c>
      <c r="C1271" t="str">
        <f>IF(ISNUMBER(FIND(", vol",Articles_collection_modified!A1271)), MID(Articles_collection_modified!A1271, FIND(", vol", Articles_collection_modified!A1271) + 5, FIND(",", Articles_collection_modified!A1271, FIND(", vol", Articles_collection_modified!A1271) + 5) - FIND(", vol", Articles_collection_modified!A1271) - 5), MID(Articles_collection_modified!A1271, FIND(",vol", Articles_collection_modified!A1271) + 4, FIND(",", Articles_collection_modified!A1271, FIND(",vol", Articles_collection_modified!A1271) + 4) - FIND(",vol",Articles_collection_modified!A1271) - 4))</f>
        <v>4</v>
      </c>
      <c r="D1271" t="str">
        <f>IF(ISNUMBER(FIND(", 20", Articles_collection_modified!A1271)), MID(Articles_collection_modified!A1271, FIND(", 20", Articles_collection_modified!A1271) + 2, FIND(",", Articles_collection_modified!A1271, FIND(", 20", Articles_collection_modified!A1271) + 2) - FIND(", 20", Articles_collection_modified!A1271) - 2), MID(Articles_collection_modified!A1271, FIND(",20", Articles_collection_modified!A1271) + 1, FIND(",", Articles_collection_modified!A1271, FIND(",20", Articles_collection_modified!A1271) + 1) - FIND(",20", Articles_collection_modified!A1271) - 1))</f>
        <v>2024-w39</v>
      </c>
      <c r="E1271" t="str">
        <f t="shared" si="40"/>
        <v>2024</v>
      </c>
      <c r="F1271" t="str">
        <f t="shared" si="41"/>
        <v>39</v>
      </c>
      <c r="G1271" t="str" cm="1">
        <f t="array" ref="G1271">_xlfn.TEXTJOIN(", ", TRUE, IF(ISNUMBER(SEARCH(Index!$A$8:$A$22, Articles_collection_modified!A1271)), Index!$A$8:$A$22, ""))</f>
        <v>Electrification, Mobile</v>
      </c>
      <c r="H1271" t="str" cm="1">
        <f t="array" ref="H1271">IFERROR(INDEX(Index!$A$8:$A$22, MATCH(TRUE, ISNUMBER(SEARCH(Index!$A$8:$A$22, Articles_collection_modified!A1271)), 0)), "")</f>
        <v>Electrification</v>
      </c>
      <c r="I1271" t="str" cm="1">
        <f t="array" ref="I1271">IFERROR(INDEX(Index!$A$3:$A$5, MATCH(TRUE, ISNUMBER(SEARCH(Index!$A$3:$A$5, Articles_collection_modified!A1271)), 0)), "")</f>
        <v>product release</v>
      </c>
      <c r="J1271" t="str" cm="1">
        <f t="array" ref="J1271">IFERROR(INDEX(Index!$A$25:$A$69, MATCH(TRUE, ISNUMBER(SEARCH(Index!$A$25:$A$69, Articles_collection_modified!A1271)), 0)), "")</f>
        <v>System</v>
      </c>
      <c r="K1271" t="str" cm="1">
        <f t="array" ref="K1271">IFERROR(INDEX(Index!$C$3:$C$5, MATCH(TRUE, ISNUMBER(SEARCH(Index!$C$3:$C$5, Articles_collection_modified!A1271)), 0)), "")</f>
        <v>H1</v>
      </c>
      <c r="L1271" t="str" cm="1">
        <f t="array" ref="L1271">_xlfn.TEXTJOIN(", ", TRUE, IF(ISNUMBER(SEARCH(Index!$C$8:$C$58, Articles_collection_modified!A1271)), Index!$C$8:$C$58, ""))</f>
        <v>ES-2, ES-6</v>
      </c>
      <c r="M1271" t="str" cm="1">
        <f t="array" ref="M1271">_xlfn.TEXTJOIN(", ", TRUE, IFERROR(VLOOKUP(_xlfn.TEXTSPLIT(L1271, ", "), Index!$C$8:$D$58, 2, FALSE), ""))</f>
        <v>Enhanced Emission Policy, Zero Emission Company Value</v>
      </c>
      <c r="N1271" t="str" cm="1">
        <f t="array" ref="N1271">_xlfn.TEXTJOIN(", ", TRUE, _xlfn.UNIQUE(_xlfn.FILTERXML("&lt;t&gt;&lt;s&gt;" &amp; SUBSTITUTE(_xlfn.TEXTJOIN(", ", TRUE, _xlfn.UNIQUE(_xlfn._xlws.FILTER(IFERROR(VLOOKUP(LEFT(_xlfn.TEXTSPLIT(L1271, ", "), FIND("-", _xlfn.TEXTSPLIT(L1271, ", ")) - 1), Index!$F$8:$G$13, 2, FALSE), ""), IFERROR(VLOOKUP(LEFT(_xlfn.TEXTSPLIT(L1271, ", "), FIND("-", _xlfn.TEXTSPLIT(L1271, ", ")) - 1), Index!$F$8:$G$13, 2, FALSE), "") &lt;&gt; ""))), ", ", "&lt;/s&gt;&lt;s&gt;") &amp; "&lt;/s&gt;&lt;/t&gt;", "//s[normalize-space()]")))</f>
        <v>Ecological Sustainability</v>
      </c>
      <c r="O1271" t="str" cm="1">
        <f t="array" ref="O1271">IFERROR(INDEX(Index!$C$8:$C$58, MATCH(TRUE, ISNUMBER(SEARCH(Index!$C$8:$C$58, Articles_collection_modified!A1271)), 0)), "")</f>
        <v>ES-2</v>
      </c>
      <c r="P1271" t="str">
        <f>IFERROR(VLOOKUP(LEFT(O1271, FIND("-", O1271)-1), Index!$F$8:$G$13, 2, FALSE), "Not Found")</f>
        <v>Ecological Sustainability</v>
      </c>
      <c r="Q1271" t="str">
        <f>IFERROR(VLOOKUP(O1271, Index!$C$8:$D$58, 2, FALSE), "Not Found")</f>
        <v>Enhanced Emission Policy</v>
      </c>
    </row>
    <row r="1272" spans="1:17" x14ac:dyDescent="0.3">
      <c r="A1272" t="str">
        <f>LEFT(Articles_collection_modified!A1272, FIND(",", Articles_collection_modified!A1272) - 1)</f>
        <v>Sandvik introduces LFP battery technology for its BEV underground drills - International Mining</v>
      </c>
      <c r="B1272" t="str">
        <f>MID(Articles_collection_modified!A1272, FIND(",", Articles_collection_modified!A1272) + 1, FIND(",", Articles_collection_modified!A1272, FIND(",", Articles_collection_modified!A1272) + 1) - FIND(",", Articles_collection_modified!A1272) - 1)</f>
        <v>https://im-mining.com/2024/09/30/sandvik-introduces-lfp-battery-technology-for-its-bev-underground-drills/</v>
      </c>
      <c r="C1272" t="str">
        <f>IF(ISNUMBER(FIND(", vol",Articles_collection_modified!A1272)), MID(Articles_collection_modified!A1272, FIND(", vol", Articles_collection_modified!A1272) + 5, FIND(",", Articles_collection_modified!A1272, FIND(", vol", Articles_collection_modified!A1272) + 5) - FIND(", vol", Articles_collection_modified!A1272) - 5), MID(Articles_collection_modified!A1272, FIND(",vol", Articles_collection_modified!A1272) + 4, FIND(",", Articles_collection_modified!A1272, FIND(",vol", Articles_collection_modified!A1272) + 4) - FIND(",vol",Articles_collection_modified!A1272) - 4))</f>
        <v>4</v>
      </c>
      <c r="D1272" t="str">
        <f>IF(ISNUMBER(FIND(", 20", Articles_collection_modified!A1272)), MID(Articles_collection_modified!A1272, FIND(", 20", Articles_collection_modified!A1272) + 2, FIND(",", Articles_collection_modified!A1272, FIND(", 20", Articles_collection_modified!A1272) + 2) - FIND(", 20", Articles_collection_modified!A1272) - 2), MID(Articles_collection_modified!A1272, FIND(",20", Articles_collection_modified!A1272) + 1, FIND(",", Articles_collection_modified!A1272, FIND(",20", Articles_collection_modified!A1272) + 1) - FIND(",20", Articles_collection_modified!A1272) - 1))</f>
        <v>2024-w39</v>
      </c>
      <c r="E1272" t="str">
        <f t="shared" si="40"/>
        <v>2024</v>
      </c>
      <c r="F1272" t="str">
        <f t="shared" si="41"/>
        <v>39</v>
      </c>
      <c r="G1272" t="str" cm="1">
        <f t="array" ref="G1272">_xlfn.TEXTJOIN(", ", TRUE, IF(ISNUMBER(SEARCH(Index!$A$8:$A$22, Articles_collection_modified!A1272)), Index!$A$8:$A$22, ""))</f>
        <v>Battery, Mobile</v>
      </c>
      <c r="H1272" t="str" cm="1">
        <f t="array" ref="H1272">IFERROR(INDEX(Index!$A$8:$A$22, MATCH(TRUE, ISNUMBER(SEARCH(Index!$A$8:$A$22, Articles_collection_modified!A1272)), 0)), "")</f>
        <v>Battery</v>
      </c>
      <c r="I1272" t="str" cm="1">
        <f t="array" ref="I1272">IFERROR(INDEX(Index!$A$3:$A$5, MATCH(TRUE, ISNUMBER(SEARCH(Index!$A$3:$A$5, Articles_collection_modified!A1272)), 0)), "")</f>
        <v>Technology</v>
      </c>
      <c r="J1272" t="str" cm="1">
        <f t="array" ref="J1272">IFERROR(INDEX(Index!$A$25:$A$69, MATCH(TRUE, ISNUMBER(SEARCH(Index!$A$25:$A$69, Articles_collection_modified!A1272)), 0)), "")</f>
        <v>Materials</v>
      </c>
      <c r="K1272" t="str" cm="1">
        <f t="array" ref="K1272">IFERROR(INDEX(Index!$C$3:$C$5, MATCH(TRUE, ISNUMBER(SEARCH(Index!$C$3:$C$5, Articles_collection_modified!A1272)), 0)), "")</f>
        <v>H1</v>
      </c>
      <c r="L1272" t="str" cm="1">
        <f t="array" ref="L1272">_xlfn.TEXTJOIN(", ", TRUE, IF(ISNUMBER(SEARCH(Index!$C$8:$C$58, Articles_collection_modified!A1272)), Index!$C$8:$C$58, ""))</f>
        <v>ES-2, HA-8</v>
      </c>
      <c r="M1272" t="str" cm="1">
        <f t="array" ref="M1272">_xlfn.TEXTJOIN(", ", TRUE, IFERROR(VLOOKUP(_xlfn.TEXTSPLIT(L1272, ", "), Index!$C$8:$D$58, 2, FALSE), ""))</f>
        <v>Enhanced Emission Policy, Sustainable Mining</v>
      </c>
      <c r="N1272" t="str" cm="1">
        <f t="array" ref="N1272">_xlfn.TEXTJOIN(", ", TRUE, _xlfn.UNIQUE(_xlfn.FILTERXML("&lt;t&gt;&lt;s&gt;" &amp; SUBSTITUTE(_xlfn.TEXTJOIN(", ", TRUE, _xlfn.UNIQUE(_xlfn._xlws.FILTER(IFERROR(VLOOKUP(LEFT(_xlfn.TEXTSPLIT(L1272, ", "), FIND("-", _xlfn.TEXTSPLIT(L1272, ", ")) - 1), Index!$F$8:$G$13, 2, FALSE), ""), IFERROR(VLOOKUP(LEFT(_xlfn.TEXTSPLIT(L1272, ", "), FIND("-", _xlfn.TEXTSPLIT(L1272, ", ")) - 1), Index!$F$8:$G$13, 2, FALSE), "") &lt;&gt; ""))), ", ", "&lt;/s&gt;&lt;s&gt;") &amp; "&lt;/s&gt;&lt;/t&gt;", "//s[normalize-space()]")))</f>
        <v>Ecological Sustainability, Hydraulic Applications Ecosystem</v>
      </c>
      <c r="O1272" t="str" cm="1">
        <f t="array" ref="O1272">IFERROR(INDEX(Index!$C$8:$C$58, MATCH(TRUE, ISNUMBER(SEARCH(Index!$C$8:$C$58, Articles_collection_modified!A1272)), 0)), "")</f>
        <v>ES-2</v>
      </c>
      <c r="P1272" t="str">
        <f>IFERROR(VLOOKUP(LEFT(O1272, FIND("-", O1272)-1), Index!$F$8:$G$13, 2, FALSE), "Not Found")</f>
        <v>Ecological Sustainability</v>
      </c>
      <c r="Q1272" t="str">
        <f>IFERROR(VLOOKUP(O1272, Index!$C$8:$D$58, 2, FALSE), "Not Found")</f>
        <v>Enhanced Emission Policy</v>
      </c>
    </row>
    <row r="1273" spans="1:17" x14ac:dyDescent="0.3">
      <c r="A1273" t="str">
        <f>LEFT(Articles_collection_modified!A1273, FIND(",", Articles_collection_modified!A1273) - 1)</f>
        <v>First Mode accepted into ICSV initiative  prepares to commercialise hybrid retrofit - International Mining</v>
      </c>
      <c r="B1273" t="str">
        <f>MID(Articles_collection_modified!A1273, FIND(",", Articles_collection_modified!A1273) + 1, FIND(",", Articles_collection_modified!A1273, FIND(",", Articles_collection_modified!A1273) + 1) - FIND(",", Articles_collection_modified!A1273) - 1)</f>
        <v>https://im-mining.com/2024/09/30/first-mode-accepted-into-icsv-initiative-prepares-to-commercialise-hybrid-retrofit/</v>
      </c>
      <c r="C1273" t="str">
        <f>IF(ISNUMBER(FIND(", vol",Articles_collection_modified!A1273)), MID(Articles_collection_modified!A1273, FIND(", vol", Articles_collection_modified!A1273) + 5, FIND(",", Articles_collection_modified!A1273, FIND(", vol", Articles_collection_modified!A1273) + 5) - FIND(", vol", Articles_collection_modified!A1273) - 5), MID(Articles_collection_modified!A1273, FIND(",vol", Articles_collection_modified!A1273) + 4, FIND(",", Articles_collection_modified!A1273, FIND(",vol", Articles_collection_modified!A1273) + 4) - FIND(",vol",Articles_collection_modified!A1273) - 4))</f>
        <v>4</v>
      </c>
      <c r="D1273" t="str">
        <f>IF(ISNUMBER(FIND(", 20", Articles_collection_modified!A1273)), MID(Articles_collection_modified!A1273, FIND(", 20", Articles_collection_modified!A1273) + 2, FIND(",", Articles_collection_modified!A1273, FIND(", 20", Articles_collection_modified!A1273) + 2) - FIND(", 20", Articles_collection_modified!A1273) - 2), MID(Articles_collection_modified!A1273, FIND(",20", Articles_collection_modified!A1273) + 1, FIND(",", Articles_collection_modified!A1273, FIND(",20", Articles_collection_modified!A1273) + 1) - FIND(",20", Articles_collection_modified!A1273) - 1))</f>
        <v>2024-w39</v>
      </c>
      <c r="E1273" t="str">
        <f t="shared" si="40"/>
        <v>2024</v>
      </c>
      <c r="F1273" t="str">
        <f t="shared" si="41"/>
        <v>39</v>
      </c>
      <c r="G1273" t="str" cm="1">
        <f t="array" ref="G1273">_xlfn.TEXTJOIN(", ", TRUE, IF(ISNUMBER(SEARCH(Index!$A$8:$A$22, Articles_collection_modified!A1273)), Index!$A$8:$A$22, ""))</f>
        <v>Mobile, Sustainability</v>
      </c>
      <c r="H1273" t="str" cm="1">
        <f t="array" ref="H1273">IFERROR(INDEX(Index!$A$8:$A$22, MATCH(TRUE, ISNUMBER(SEARCH(Index!$A$8:$A$22, Articles_collection_modified!A1273)), 0)), "")</f>
        <v>Mobile</v>
      </c>
      <c r="I1273" t="str" cm="1">
        <f t="array" ref="I1273">IFERROR(INDEX(Index!$A$3:$A$5, MATCH(TRUE, ISNUMBER(SEARCH(Index!$A$3:$A$5, Articles_collection_modified!A1273)), 0)), "")</f>
        <v>SEEP</v>
      </c>
      <c r="J1273" t="str" cm="1">
        <f t="array" ref="J1273">IFERROR(INDEX(Index!$A$25:$A$69, MATCH(TRUE, ISNUMBER(SEARCH(Index!$A$25:$A$69, Articles_collection_modified!A1273)), 0)), "")</f>
        <v>partnership</v>
      </c>
      <c r="K1273" t="str" cm="1">
        <f t="array" ref="K1273">IFERROR(INDEX(Index!$C$3:$C$5, MATCH(TRUE, ISNUMBER(SEARCH(Index!$C$3:$C$5, Articles_collection_modified!A1273)), 0)), "")</f>
        <v>H2</v>
      </c>
      <c r="L1273" t="str" cm="1">
        <f t="array" ref="L1273">_xlfn.TEXTJOIN(", ", TRUE, IF(ISNUMBER(SEARCH(Index!$C$8:$C$58, Articles_collection_modified!A1273)), Index!$C$8:$C$58, ""))</f>
        <v>ES-2, ES-6, AO-2</v>
      </c>
      <c r="M1273" t="str" cm="1">
        <f t="array" ref="M1273">_xlfn.TEXTJOIN(", ", TRUE, IFERROR(VLOOKUP(_xlfn.TEXTSPLIT(L1273, ", "), Index!$C$8:$D$58, 2, FALSE), ""))</f>
        <v>Enhanced Emission Policy, Zero Emission Company Value, Future Collaboration</v>
      </c>
      <c r="N1273" t="str" cm="1">
        <f t="array" ref="N1273">_xlfn.TEXTJOIN(", ", TRUE, _xlfn.UNIQUE(_xlfn.FILTERXML("&lt;t&gt;&lt;s&gt;" &amp; SUBSTITUTE(_xlfn.TEXTJOIN(", ", TRUE, _xlfn.UNIQUE(_xlfn._xlws.FILTER(IFERROR(VLOOKUP(LEFT(_xlfn.TEXTSPLIT(L1273, ", "), FIND("-", _xlfn.TEXTSPLIT(L1273, ", ")) - 1), Index!$F$8:$G$13, 2, FALSE), ""), IFERROR(VLOOKUP(LEFT(_xlfn.TEXTSPLIT(L1273, ", "), FIND("-", _xlfn.TEXTSPLIT(L1273, ", ")) - 1), Index!$F$8:$G$13, 2, FALSE), "") &lt;&gt; ""))), ", ", "&lt;/s&gt;&lt;s&gt;") &amp; "&lt;/s&gt;&lt;/t&gt;", "//s[normalize-space()]")))</f>
        <v>Ecological Sustainability, Adaptive Organization</v>
      </c>
      <c r="O1273" t="str" cm="1">
        <f t="array" ref="O1273">IFERROR(INDEX(Index!$C$8:$C$58, MATCH(TRUE, ISNUMBER(SEARCH(Index!$C$8:$C$58, Articles_collection_modified!A1273)), 0)), "")</f>
        <v>ES-2</v>
      </c>
      <c r="P1273" t="str">
        <f>IFERROR(VLOOKUP(LEFT(O1273, FIND("-", O1273)-1), Index!$F$8:$G$13, 2, FALSE), "Not Found")</f>
        <v>Ecological Sustainability</v>
      </c>
      <c r="Q1273" t="str">
        <f>IFERROR(VLOOKUP(O1273, Index!$C$8:$D$58, 2, FALSE), "Not Found")</f>
        <v>Enhanced Emission Policy</v>
      </c>
    </row>
    <row r="1274" spans="1:17" x14ac:dyDescent="0.3">
      <c r="A1274" t="str">
        <f>LEFT(Articles_collection_modified!A1274, FIND(",", Articles_collection_modified!A1274) - 1)</f>
        <v>Easier joint pin extraction for excavators â€“ new Enerpac hydraulic pin pullers - International Mining</v>
      </c>
      <c r="B1274" t="str">
        <f>MID(Articles_collection_modified!A1274, FIND(",", Articles_collection_modified!A1274) + 1, FIND(",", Articles_collection_modified!A1274, FIND(",", Articles_collection_modified!A1274) + 1) - FIND(",", Articles_collection_modified!A1274) - 1)</f>
        <v>https://im-mining.com/2024/09/30/easier-joint-pin-extraction-for-excavators-new-enerpac-hydraulic-pin-pullers/</v>
      </c>
      <c r="C1274" t="str">
        <f>IF(ISNUMBER(FIND(", vol",Articles_collection_modified!A1274)), MID(Articles_collection_modified!A1274, FIND(", vol", Articles_collection_modified!A1274) + 5, FIND(",", Articles_collection_modified!A1274, FIND(", vol", Articles_collection_modified!A1274) + 5) - FIND(", vol", Articles_collection_modified!A1274) - 5), MID(Articles_collection_modified!A1274, FIND(",vol", Articles_collection_modified!A1274) + 4, FIND(",", Articles_collection_modified!A1274, FIND(",vol", Articles_collection_modified!A1274) + 4) - FIND(",vol",Articles_collection_modified!A1274) - 4))</f>
        <v>4</v>
      </c>
      <c r="D1274" t="str">
        <f>IF(ISNUMBER(FIND(", 20", Articles_collection_modified!A1274)), MID(Articles_collection_modified!A1274, FIND(", 20", Articles_collection_modified!A1274) + 2, FIND(",", Articles_collection_modified!A1274, FIND(", 20", Articles_collection_modified!A1274) + 2) - FIND(", 20", Articles_collection_modified!A1274) - 2), MID(Articles_collection_modified!A1274, FIND(",20", Articles_collection_modified!A1274) + 1, FIND(",", Articles_collection_modified!A1274, FIND(",20", Articles_collection_modified!A1274) + 1) - FIND(",20", Articles_collection_modified!A1274) - 1))</f>
        <v>2024-w39</v>
      </c>
      <c r="E1274" t="str">
        <f t="shared" si="40"/>
        <v>2024</v>
      </c>
      <c r="F1274" t="str">
        <f t="shared" si="41"/>
        <v>39</v>
      </c>
      <c r="G1274" t="str" cm="1">
        <f t="array" ref="G1274">_xlfn.TEXTJOIN(", ", TRUE, IF(ISNUMBER(SEARCH(Index!$A$8:$A$22, Articles_collection_modified!A1274)), Index!$A$8:$A$22, ""))</f>
        <v>Industrial applications</v>
      </c>
      <c r="H1274" t="str" cm="1">
        <f t="array" ref="H1274">IFERROR(INDEX(Index!$A$8:$A$22, MATCH(TRUE, ISNUMBER(SEARCH(Index!$A$8:$A$22, Articles_collection_modified!A1274)), 0)), "")</f>
        <v>Industrial applications</v>
      </c>
      <c r="I1274" t="str" cm="1">
        <f t="array" ref="I1274">IFERROR(INDEX(Index!$A$3:$A$5, MATCH(TRUE, ISNUMBER(SEARCH(Index!$A$3:$A$5, Articles_collection_modified!A1274)), 0)), "")</f>
        <v>product release</v>
      </c>
      <c r="J1274" t="str" cm="1">
        <f t="array" ref="J1274">IFERROR(INDEX(Index!$A$25:$A$69, MATCH(TRUE, ISNUMBER(SEARCH(Index!$A$25:$A$69, Articles_collection_modified!A1274)), 0)), "")</f>
        <v>System</v>
      </c>
      <c r="K1274" t="str" cm="1">
        <f t="array" ref="K1274">IFERROR(INDEX(Index!$C$3:$C$5, MATCH(TRUE, ISNUMBER(SEARCH(Index!$C$3:$C$5, Articles_collection_modified!A1274)), 0)), "")</f>
        <v>H1</v>
      </c>
      <c r="L1274" t="str" cm="1">
        <f t="array" ref="L1274">_xlfn.TEXTJOIN(", ", TRUE, IF(ISNUMBER(SEARCH(Index!$C$8:$C$58, Articles_collection_modified!A1274)), Index!$C$8:$C$58, ""))</f>
        <v/>
      </c>
      <c r="M1274" t="str" cm="1">
        <f t="array" ref="M1274">_xlfn.TEXTJOIN(", ", TRUE, IFERROR(VLOOKUP(_xlfn.TEXTSPLIT(L1274, ", "), Index!$C$8:$D$58, 2, FALSE), ""))</f>
        <v/>
      </c>
      <c r="N1274" t="e" cm="1" vm="1">
        <f t="array" ref="N1274">_xlfn.TEXTJOIN(", ", TRUE, _xlfn.UNIQUE(_xlfn.FILTERXML("&lt;t&gt;&lt;s&gt;" &amp; SUBSTITUTE(_xlfn.TEXTJOIN(", ", TRUE, _xlfn.UNIQUE(_xlfn._xlws.FILTER(IFERROR(VLOOKUP(LEFT(_xlfn.TEXTSPLIT(L1274, ", "), FIND("-", _xlfn.TEXTSPLIT(L1274, ", ")) - 1), Index!$F$8:$G$13, 2, FALSE), ""), IFERROR(VLOOKUP(LEFT(_xlfn.TEXTSPLIT(L1274, ", "), FIND("-", _xlfn.TEXTSPLIT(L1274, ", ")) - 1), Index!$F$8:$G$13, 2, FALSE), "") &lt;&gt; ""))), ", ", "&lt;/s&gt;&lt;s&gt;") &amp; "&lt;/s&gt;&lt;/t&gt;", "//s[normalize-space()]")))</f>
        <v>#VALUE!</v>
      </c>
      <c r="O1274" t="str" cm="1">
        <f t="array" ref="O1274">IFERROR(INDEX(Index!$C$8:$C$58, MATCH(TRUE, ISNUMBER(SEARCH(Index!$C$8:$C$58, Articles_collection_modified!A1274)), 0)), "")</f>
        <v/>
      </c>
      <c r="P1274" t="str">
        <f>IFERROR(VLOOKUP(LEFT(O1274, FIND("-", O1274)-1), Index!$F$8:$G$13, 2, FALSE), "Not Found")</f>
        <v>Not Found</v>
      </c>
      <c r="Q1274" t="str">
        <f>IFERROR(VLOOKUP(O1274, Index!$C$8:$D$58, 2, FALSE), "Not Found")</f>
        <v>Not Found</v>
      </c>
    </row>
    <row r="1275" spans="1:17" x14ac:dyDescent="0.3">
      <c r="A1275" t="str">
        <f>LEFT(Articles_collection_modified!A1275, FIND(",", Articles_collection_modified!A1275) - 1)</f>
        <v>Dexory secures $80M funding to drive global expansion goals and development of groundbreaking technology | ManufacturingTomorrow</v>
      </c>
      <c r="B1275" t="str">
        <f>MID(Articles_collection_modified!A1275, FIND(",", Articles_collection_modified!A1275) + 1, FIND(",", Articles_collection_modified!A1275, FIND(",", Articles_collection_modified!A1275) + 1) - FIND(",", Articles_collection_modified!A1275) - 1)</f>
        <v>https://www.manufacturingtomorrow.com/news/2024/10/01/dexory-secures-80m-funding-to-drive-global-expansion-goals-and-development-of-groundbreaking-technology/23503</v>
      </c>
      <c r="C1275" t="str">
        <f>IF(ISNUMBER(FIND(", vol",Articles_collection_modified!A1275)), MID(Articles_collection_modified!A1275, FIND(", vol", Articles_collection_modified!A1275) + 5, FIND(",", Articles_collection_modified!A1275, FIND(", vol", Articles_collection_modified!A1275) + 5) - FIND(", vol", Articles_collection_modified!A1275) - 5), MID(Articles_collection_modified!A1275, FIND(",vol", Articles_collection_modified!A1275) + 4, FIND(",", Articles_collection_modified!A1275, FIND(",vol", Articles_collection_modified!A1275) + 4) - FIND(",vol",Articles_collection_modified!A1275) - 4))</f>
        <v>4</v>
      </c>
      <c r="D1275" t="str">
        <f>IF(ISNUMBER(FIND(", 20", Articles_collection_modified!A1275)), MID(Articles_collection_modified!A1275, FIND(", 20", Articles_collection_modified!A1275) + 2, FIND(",", Articles_collection_modified!A1275, FIND(", 20", Articles_collection_modified!A1275) + 2) - FIND(", 20", Articles_collection_modified!A1275) - 2), MID(Articles_collection_modified!A1275, FIND(",20", Articles_collection_modified!A1275) + 1, FIND(",", Articles_collection_modified!A1275, FIND(",20", Articles_collection_modified!A1275) + 1) - FIND(",20", Articles_collection_modified!A1275) - 1))</f>
        <v>2024-w40</v>
      </c>
      <c r="E1275" t="str">
        <f t="shared" si="40"/>
        <v>2024</v>
      </c>
      <c r="F1275" t="str">
        <f t="shared" si="41"/>
        <v>40</v>
      </c>
      <c r="G1275" t="str" cm="1">
        <f t="array" ref="G1275">_xlfn.TEXTJOIN(", ", TRUE, IF(ISNUMBER(SEARCH(Index!$A$8:$A$22, Articles_collection_modified!A1275)), Index!$A$8:$A$22, ""))</f>
        <v>Robotics</v>
      </c>
      <c r="H1275" t="str" cm="1">
        <f t="array" ref="H1275">IFERROR(INDEX(Index!$A$8:$A$22, MATCH(TRUE, ISNUMBER(SEARCH(Index!$A$8:$A$22, Articles_collection_modified!A1275)), 0)), "")</f>
        <v>Robotics</v>
      </c>
      <c r="I1275" t="str" cm="1">
        <f t="array" ref="I1275">IFERROR(INDEX(Index!$A$3:$A$5, MATCH(TRUE, ISNUMBER(SEARCH(Index!$A$3:$A$5, Articles_collection_modified!A1275)), 0)), "")</f>
        <v>Technology</v>
      </c>
      <c r="J1275" t="str" cm="1">
        <f t="array" ref="J1275">IFERROR(INDEX(Index!$A$25:$A$69, MATCH(TRUE, ISNUMBER(SEARCH(Index!$A$25:$A$69, Articles_collection_modified!A1275)), 0)), "")</f>
        <v>funding</v>
      </c>
      <c r="K1275" t="str" cm="1">
        <f t="array" ref="K1275">IFERROR(INDEX(Index!$C$3:$C$5, MATCH(TRUE, ISNUMBER(SEARCH(Index!$C$3:$C$5, Articles_collection_modified!A1275)), 0)), "")</f>
        <v>H2</v>
      </c>
      <c r="L1275" t="str" cm="1">
        <f t="array" ref="L1275">_xlfn.TEXTJOIN(", ", TRUE, IF(ISNUMBER(SEARCH(Index!$C$8:$C$58, Articles_collection_modified!A1275)), Index!$C$8:$C$58, ""))</f>
        <v>IPr-4</v>
      </c>
      <c r="M1275" t="str" cm="1">
        <f t="array" ref="M1275">_xlfn.TEXTJOIN(", ", TRUE, IFERROR(VLOOKUP(_xlfn.TEXTSPLIT(L1275, ", "), Index!$C$8:$D$58, 2, FALSE), ""))</f>
        <v>Autonomus Intralofistic</v>
      </c>
      <c r="N1275" t="str" cm="1">
        <f t="array" ref="N1275">_xlfn.TEXTJOIN(", ", TRUE, _xlfn.UNIQUE(_xlfn.FILTERXML("&lt;t&gt;&lt;s&gt;" &amp; SUBSTITUTE(_xlfn.TEXTJOIN(", ", TRUE, _xlfn.UNIQUE(_xlfn._xlws.FILTER(IFERROR(VLOOKUP(LEFT(_xlfn.TEXTSPLIT(L1275, ", "), FIND("-", _xlfn.TEXTSPLIT(L1275, ", ")) - 1), Index!$F$8:$G$13, 2, FALSE), ""), IFERROR(VLOOKUP(LEFT(_xlfn.TEXTSPLIT(L1275, ", "), FIND("-", _xlfn.TEXTSPLIT(L1275, ", ")) - 1), Index!$F$8:$G$13, 2, FALSE), "") &lt;&gt; ""))), ", ", "&lt;/s&gt;&lt;s&gt;") &amp; "&lt;/s&gt;&lt;/t&gt;", "//s[normalize-space()]")))</f>
        <v>Intelligent Production</v>
      </c>
      <c r="O1275" t="str" cm="1">
        <f t="array" ref="O1275">IFERROR(INDEX(Index!$C$8:$C$58, MATCH(TRUE, ISNUMBER(SEARCH(Index!$C$8:$C$58, Articles_collection_modified!A1275)), 0)), "")</f>
        <v>IPr-4</v>
      </c>
      <c r="P1275" t="str">
        <f>IFERROR(VLOOKUP(LEFT(O1275, FIND("-", O1275)-1), Index!$F$8:$G$13, 2, FALSE), "Not Found")</f>
        <v>Intelligent Production</v>
      </c>
      <c r="Q1275" t="str">
        <f>IFERROR(VLOOKUP(O1275, Index!$C$8:$D$58, 2, FALSE), "Not Found")</f>
        <v>Autonomus Intralofistic</v>
      </c>
    </row>
    <row r="1276" spans="1:17" x14ac:dyDescent="0.3">
      <c r="A1276" t="str">
        <f>LEFT(Articles_collection_modified!A1276, FIND(",", Articles_collection_modified!A1276) - 1)</f>
        <v>Spanish researchers reveal sodium and sulphur battery - electrive.com</v>
      </c>
      <c r="B1276" t="str">
        <f>MID(Articles_collection_modified!A1276, FIND(",", Articles_collection_modified!A1276) + 1, FIND(",", Articles_collection_modified!A1276, FIND(",", Articles_collection_modified!A1276) + 1) - FIND(",", Articles_collection_modified!A1276) - 1)</f>
        <v>https://www.electrive.com/2024/10/01/spanish-researchers-reveal-sodium-and-sulphur-battery/</v>
      </c>
      <c r="C1276" t="str">
        <f>IF(ISNUMBER(FIND(", vol",Articles_collection_modified!A1276)), MID(Articles_collection_modified!A1276, FIND(", vol", Articles_collection_modified!A1276) + 5, FIND(",", Articles_collection_modified!A1276, FIND(", vol", Articles_collection_modified!A1276) + 5) - FIND(", vol", Articles_collection_modified!A1276) - 5), MID(Articles_collection_modified!A1276, FIND(",vol", Articles_collection_modified!A1276) + 4, FIND(",", Articles_collection_modified!A1276, FIND(",vol", Articles_collection_modified!A1276) + 4) - FIND(",vol",Articles_collection_modified!A1276) - 4))</f>
        <v>4</v>
      </c>
      <c r="D1276" t="str">
        <f>IF(ISNUMBER(FIND(", 20", Articles_collection_modified!A1276)), MID(Articles_collection_modified!A1276, FIND(", 20", Articles_collection_modified!A1276) + 2, FIND(",", Articles_collection_modified!A1276, FIND(", 20", Articles_collection_modified!A1276) + 2) - FIND(", 20", Articles_collection_modified!A1276) - 2), MID(Articles_collection_modified!A1276, FIND(",20", Articles_collection_modified!A1276) + 1, FIND(",", Articles_collection_modified!A1276, FIND(",20", Articles_collection_modified!A1276) + 1) - FIND(",20", Articles_collection_modified!A1276) - 1))</f>
        <v>2024-w40</v>
      </c>
      <c r="E1276" t="str">
        <f t="shared" si="40"/>
        <v>2024</v>
      </c>
      <c r="F1276" t="str">
        <f t="shared" si="41"/>
        <v>40</v>
      </c>
      <c r="G1276" t="str" cm="1">
        <f t="array" ref="G1276">_xlfn.TEXTJOIN(", ", TRUE, IF(ISNUMBER(SEARCH(Index!$A$8:$A$22, Articles_collection_modified!A1276)), Index!$A$8:$A$22, ""))</f>
        <v>Battery</v>
      </c>
      <c r="H1276" t="str" cm="1">
        <f t="array" ref="H1276">IFERROR(INDEX(Index!$A$8:$A$22, MATCH(TRUE, ISNUMBER(SEARCH(Index!$A$8:$A$22, Articles_collection_modified!A1276)), 0)), "")</f>
        <v>Battery</v>
      </c>
      <c r="I1276" t="str" cm="1">
        <f t="array" ref="I1276">IFERROR(INDEX(Index!$A$3:$A$5, MATCH(TRUE, ISNUMBER(SEARCH(Index!$A$3:$A$5, Articles_collection_modified!A1276)), 0)), "")</f>
        <v>Technology</v>
      </c>
      <c r="J1276" t="str" cm="1">
        <f t="array" ref="J1276">IFERROR(INDEX(Index!$A$25:$A$69, MATCH(TRUE, ISNUMBER(SEARCH(Index!$A$25:$A$69, Articles_collection_modified!A1276)), 0)), "")</f>
        <v>Materials</v>
      </c>
      <c r="K1276" t="str" cm="1">
        <f t="array" ref="K1276">IFERROR(INDEX(Index!$C$3:$C$5, MATCH(TRUE, ISNUMBER(SEARCH(Index!$C$3:$C$5, Articles_collection_modified!A1276)), 0)), "")</f>
        <v>H3</v>
      </c>
      <c r="L1276" t="str" cm="1">
        <f t="array" ref="L1276">_xlfn.TEXTJOIN(", ", TRUE, IF(ISNUMBER(SEARCH(Index!$C$8:$C$58, Articles_collection_modified!A1276)), Index!$C$8:$C$58, ""))</f>
        <v>ES-2</v>
      </c>
      <c r="M1276" t="str" cm="1">
        <f t="array" ref="M1276">_xlfn.TEXTJOIN(", ", TRUE, IFERROR(VLOOKUP(_xlfn.TEXTSPLIT(L1276, ", "), Index!$C$8:$D$58, 2, FALSE), ""))</f>
        <v>Enhanced Emission Policy</v>
      </c>
      <c r="N1276" t="str" cm="1">
        <f t="array" ref="N1276">_xlfn.TEXTJOIN(", ", TRUE, _xlfn.UNIQUE(_xlfn.FILTERXML("&lt;t&gt;&lt;s&gt;" &amp; SUBSTITUTE(_xlfn.TEXTJOIN(", ", TRUE, _xlfn.UNIQUE(_xlfn._xlws.FILTER(IFERROR(VLOOKUP(LEFT(_xlfn.TEXTSPLIT(L1276, ", "), FIND("-", _xlfn.TEXTSPLIT(L1276, ", ")) - 1), Index!$F$8:$G$13, 2, FALSE), ""), IFERROR(VLOOKUP(LEFT(_xlfn.TEXTSPLIT(L1276, ", "), FIND("-", _xlfn.TEXTSPLIT(L1276, ", ")) - 1), Index!$F$8:$G$13, 2, FALSE), "") &lt;&gt; ""))), ", ", "&lt;/s&gt;&lt;s&gt;") &amp; "&lt;/s&gt;&lt;/t&gt;", "//s[normalize-space()]")))</f>
        <v>Ecological Sustainability</v>
      </c>
      <c r="O1276" t="str" cm="1">
        <f t="array" ref="O1276">IFERROR(INDEX(Index!$C$8:$C$58, MATCH(TRUE, ISNUMBER(SEARCH(Index!$C$8:$C$58, Articles_collection_modified!A1276)), 0)), "")</f>
        <v>ES-2</v>
      </c>
      <c r="P1276" t="str">
        <f>IFERROR(VLOOKUP(LEFT(O1276, FIND("-", O1276)-1), Index!$F$8:$G$13, 2, FALSE), "Not Found")</f>
        <v>Ecological Sustainability</v>
      </c>
      <c r="Q1276" t="str">
        <f>IFERROR(VLOOKUP(O1276, Index!$C$8:$D$58, 2, FALSE), "Not Found")</f>
        <v>Enhanced Emission Policy</v>
      </c>
    </row>
    <row r="1277" spans="1:17" x14ac:dyDescent="0.3">
      <c r="A1277" t="str">
        <f>LEFT(Articles_collection_modified!A1277, FIND(",", Articles_collection_modified!A1277) - 1)</f>
        <v>Liebherr and BHP to pursue cutting-edge mining solutions - International Mining</v>
      </c>
      <c r="B1277" t="str">
        <f>MID(Articles_collection_modified!A1277, FIND(",", Articles_collection_modified!A1277) + 1, FIND(",", Articles_collection_modified!A1277, FIND(",", Articles_collection_modified!A1277) + 1) - FIND(",", Articles_collection_modified!A1277) - 1)</f>
        <v>https://im-mining.com/2024/09/30/liebherr-and-bhp-to-pursue-cutting-edge-mining-solutions/</v>
      </c>
      <c r="C1277" t="str">
        <f>IF(ISNUMBER(FIND(", vol",Articles_collection_modified!A1277)), MID(Articles_collection_modified!A1277, FIND(", vol", Articles_collection_modified!A1277) + 5, FIND(",", Articles_collection_modified!A1277, FIND(", vol", Articles_collection_modified!A1277) + 5) - FIND(", vol", Articles_collection_modified!A1277) - 5), MID(Articles_collection_modified!A1277, FIND(",vol", Articles_collection_modified!A1277) + 4, FIND(",", Articles_collection_modified!A1277, FIND(",vol", Articles_collection_modified!A1277) + 4) - FIND(",vol",Articles_collection_modified!A1277) - 4))</f>
        <v>4</v>
      </c>
      <c r="D1277" t="str">
        <f>IF(ISNUMBER(FIND(", 20", Articles_collection_modified!A1277)), MID(Articles_collection_modified!A1277, FIND(", 20", Articles_collection_modified!A1277) + 2, FIND(",", Articles_collection_modified!A1277, FIND(", 20", Articles_collection_modified!A1277) + 2) - FIND(", 20", Articles_collection_modified!A1277) - 2), MID(Articles_collection_modified!A1277, FIND(",20", Articles_collection_modified!A1277) + 1, FIND(",", Articles_collection_modified!A1277, FIND(",20", Articles_collection_modified!A1277) + 1) - FIND(",20", Articles_collection_modified!A1277) - 1))</f>
        <v>2024-w39</v>
      </c>
      <c r="E1277" t="str">
        <f t="shared" si="40"/>
        <v>2024</v>
      </c>
      <c r="F1277" t="str">
        <f t="shared" si="41"/>
        <v>39</v>
      </c>
      <c r="G1277" t="str" cm="1">
        <f t="array" ref="G1277">_xlfn.TEXTJOIN(", ", TRUE, IF(ISNUMBER(SEARCH(Index!$A$8:$A$22, Articles_collection_modified!A1277)), Index!$A$8:$A$22, ""))</f>
        <v>Mobile</v>
      </c>
      <c r="H1277" t="str" cm="1">
        <f t="array" ref="H1277">IFERROR(INDEX(Index!$A$8:$A$22, MATCH(TRUE, ISNUMBER(SEARCH(Index!$A$8:$A$22, Articles_collection_modified!A1277)), 0)), "")</f>
        <v>Mobile</v>
      </c>
      <c r="I1277" t="str" cm="1">
        <f t="array" ref="I1277">IFERROR(INDEX(Index!$A$3:$A$5, MATCH(TRUE, ISNUMBER(SEARCH(Index!$A$3:$A$5, Articles_collection_modified!A1277)), 0)), "")</f>
        <v>SEEP</v>
      </c>
      <c r="J1277" t="str" cm="1">
        <f t="array" ref="J1277">IFERROR(INDEX(Index!$A$25:$A$69, MATCH(TRUE, ISNUMBER(SEARCH(Index!$A$25:$A$69, Articles_collection_modified!A1277)), 0)), "")</f>
        <v>partnership</v>
      </c>
      <c r="K1277" t="str" cm="1">
        <f t="array" ref="K1277">IFERROR(INDEX(Index!$C$3:$C$5, MATCH(TRUE, ISNUMBER(SEARCH(Index!$C$3:$C$5, Articles_collection_modified!A1277)), 0)), "")</f>
        <v>H1</v>
      </c>
      <c r="L1277" t="str" cm="1">
        <f t="array" ref="L1277">_xlfn.TEXTJOIN(", ", TRUE, IF(ISNUMBER(SEARCH(Index!$C$8:$C$58, Articles_collection_modified!A1277)), Index!$C$8:$C$58, ""))</f>
        <v>HA-8</v>
      </c>
      <c r="M1277" t="str" cm="1">
        <f t="array" ref="M1277">_xlfn.TEXTJOIN(", ", TRUE, IFERROR(VLOOKUP(_xlfn.TEXTSPLIT(L1277, ", "), Index!$C$8:$D$58, 2, FALSE), ""))</f>
        <v>Sustainable Mining</v>
      </c>
      <c r="N1277" t="str" cm="1">
        <f t="array" ref="N1277">_xlfn.TEXTJOIN(", ", TRUE, _xlfn.UNIQUE(_xlfn.FILTERXML("&lt;t&gt;&lt;s&gt;" &amp; SUBSTITUTE(_xlfn.TEXTJOIN(", ", TRUE, _xlfn.UNIQUE(_xlfn._xlws.FILTER(IFERROR(VLOOKUP(LEFT(_xlfn.TEXTSPLIT(L1277, ", "), FIND("-", _xlfn.TEXTSPLIT(L1277, ", ")) - 1), Index!$F$8:$G$13, 2, FALSE), ""), IFERROR(VLOOKUP(LEFT(_xlfn.TEXTSPLIT(L1277, ", "), FIND("-", _xlfn.TEXTSPLIT(L1277, ", ")) - 1), Index!$F$8:$G$13, 2, FALSE), "") &lt;&gt; ""))), ", ", "&lt;/s&gt;&lt;s&gt;") &amp; "&lt;/s&gt;&lt;/t&gt;", "//s[normalize-space()]")))</f>
        <v>Hydraulic Applications Ecosystem</v>
      </c>
      <c r="O1277" t="str" cm="1">
        <f t="array" ref="O1277">IFERROR(INDEX(Index!$C$8:$C$58, MATCH(TRUE, ISNUMBER(SEARCH(Index!$C$8:$C$58, Articles_collection_modified!A1277)), 0)), "")</f>
        <v>HA-8</v>
      </c>
      <c r="P1277" t="str">
        <f>IFERROR(VLOOKUP(LEFT(O1277, FIND("-", O1277)-1), Index!$F$8:$G$13, 2, FALSE), "Not Found")</f>
        <v>Hydraulic Applications Ecosystem</v>
      </c>
      <c r="Q1277" t="str">
        <f>IFERROR(VLOOKUP(O1277, Index!$C$8:$D$58, 2, FALSE), "Not Found")</f>
        <v>Sustainable Mining</v>
      </c>
    </row>
    <row r="1278" spans="1:17" x14ac:dyDescent="0.3">
      <c r="A1278" t="str">
        <f>LEFT(Articles_collection_modified!A1278, FIND(",", Articles_collection_modified!A1278) - 1)</f>
        <v>Servo Motors Growing Smarter and More Efficient Than Ever with IO-Link Wireless Enhancements | ManufacturingTomorrow</v>
      </c>
      <c r="B1278" t="str">
        <f>MID(Articles_collection_modified!A1278, FIND(",", Articles_collection_modified!A1278) + 1, FIND(",", Articles_collection_modified!A1278, FIND(",", Articles_collection_modified!A1278) + 1) - FIND(",", Articles_collection_modified!A1278) - 1)</f>
        <v>https://www.manufacturingtomorrow.com/news/2024/09/30/servo-motors-growing-smarter-and-more-efficient-than-ever-with-io-link-wireless-enhancements/23495</v>
      </c>
      <c r="C1278" t="str">
        <f>IF(ISNUMBER(FIND(", vol",Articles_collection_modified!A1278)), MID(Articles_collection_modified!A1278, FIND(", vol", Articles_collection_modified!A1278) + 5, FIND(",", Articles_collection_modified!A1278, FIND(", vol", Articles_collection_modified!A1278) + 5) - FIND(", vol", Articles_collection_modified!A1278) - 5), MID(Articles_collection_modified!A1278, FIND(",vol", Articles_collection_modified!A1278) + 4, FIND(",", Articles_collection_modified!A1278, FIND(",vol", Articles_collection_modified!A1278) + 4) - FIND(",vol",Articles_collection_modified!A1278) - 4))</f>
        <v>4</v>
      </c>
      <c r="D1278" t="str">
        <f>IF(ISNUMBER(FIND(", 20", Articles_collection_modified!A1278)), MID(Articles_collection_modified!A1278, FIND(", 20", Articles_collection_modified!A1278) + 2, FIND(",", Articles_collection_modified!A1278, FIND(", 20", Articles_collection_modified!A1278) + 2) - FIND(", 20", Articles_collection_modified!A1278) - 2), MID(Articles_collection_modified!A1278, FIND(",20", Articles_collection_modified!A1278) + 1, FIND(",", Articles_collection_modified!A1278, FIND(",20", Articles_collection_modified!A1278) + 1) - FIND(",20", Articles_collection_modified!A1278) - 1))</f>
        <v>2024-w39</v>
      </c>
      <c r="E1278" t="str">
        <f t="shared" si="40"/>
        <v>2024</v>
      </c>
      <c r="F1278" t="str">
        <f t="shared" si="41"/>
        <v>39</v>
      </c>
      <c r="G1278" t="str" cm="1">
        <f t="array" ref="G1278">_xlfn.TEXTJOIN(", ", TRUE, IF(ISNUMBER(SEARCH(Index!$A$8:$A$22, Articles_collection_modified!A1278)), Index!$A$8:$A$22, ""))</f>
        <v>Industrial mfg</v>
      </c>
      <c r="H1278" t="str" cm="1">
        <f t="array" ref="H1278">IFERROR(INDEX(Index!$A$8:$A$22, MATCH(TRUE, ISNUMBER(SEARCH(Index!$A$8:$A$22, Articles_collection_modified!A1278)), 0)), "")</f>
        <v>Industrial mfg</v>
      </c>
      <c r="I1278" t="str" cm="1">
        <f t="array" ref="I1278">IFERROR(INDEX(Index!$A$3:$A$5, MATCH(TRUE, ISNUMBER(SEARCH(Index!$A$3:$A$5, Articles_collection_modified!A1278)), 0)), "")</f>
        <v>Technology</v>
      </c>
      <c r="J1278" t="str" cm="1">
        <f t="array" ref="J1278">IFERROR(INDEX(Index!$A$25:$A$69, MATCH(TRUE, ISNUMBER(SEARCH(Index!$A$25:$A$69, Articles_collection_modified!A1278)), 0)), "")</f>
        <v>Motor</v>
      </c>
      <c r="K1278" t="str" cm="1">
        <f t="array" ref="K1278">IFERROR(INDEX(Index!$C$3:$C$5, MATCH(TRUE, ISNUMBER(SEARCH(Index!$C$3:$C$5, Articles_collection_modified!A1278)), 0)), "")</f>
        <v>H1</v>
      </c>
      <c r="L1278" t="str" cm="1">
        <f t="array" ref="L1278">_xlfn.TEXTJOIN(", ", TRUE, IF(ISNUMBER(SEARCH(Index!$C$8:$C$58, Articles_collection_modified!A1278)), Index!$C$8:$C$58, ""))</f>
        <v>SD-5</v>
      </c>
      <c r="M1278" t="str" cm="1">
        <f t="array" ref="M1278">_xlfn.TEXTJOIN(", ", TRUE, IFERROR(VLOOKUP(_xlfn.TEXTSPLIT(L1278, ", "), Index!$C$8:$D$58, 2, FALSE), ""))</f>
        <v>New Data Management Strategies</v>
      </c>
      <c r="N1278" t="str" cm="1">
        <f t="array" ref="N1278">_xlfn.TEXTJOIN(", ", TRUE, _xlfn.UNIQUE(_xlfn.FILTERXML("&lt;t&gt;&lt;s&gt;" &amp; SUBSTITUTE(_xlfn.TEXTJOIN(", ", TRUE, _xlfn.UNIQUE(_xlfn._xlws.FILTER(IFERROR(VLOOKUP(LEFT(_xlfn.TEXTSPLIT(L1278, ", "), FIND("-", _xlfn.TEXTSPLIT(L1278, ", ")) - 1), Index!$F$8:$G$13, 2, FALSE), ""), IFERROR(VLOOKUP(LEFT(_xlfn.TEXTSPLIT(L1278, ", "), FIND("-", _xlfn.TEXTSPLIT(L1278, ", ")) - 1), Index!$F$8:$G$13, 2, FALSE), "") &lt;&gt; ""))), ", ", "&lt;/s&gt;&lt;s&gt;") &amp; "&lt;/s&gt;&lt;/t&gt;", "//s[normalize-space()]")))</f>
        <v>Smart Data Usage</v>
      </c>
      <c r="O1278" t="str" cm="1">
        <f t="array" ref="O1278">IFERROR(INDEX(Index!$C$8:$C$58, MATCH(TRUE, ISNUMBER(SEARCH(Index!$C$8:$C$58, Articles_collection_modified!A1278)), 0)), "")</f>
        <v>SD-5</v>
      </c>
      <c r="P1278" t="str">
        <f>IFERROR(VLOOKUP(LEFT(O1278, FIND("-", O1278)-1), Index!$F$8:$G$13, 2, FALSE), "Not Found")</f>
        <v>Smart Data Usage</v>
      </c>
      <c r="Q1278" t="str">
        <f>IFERROR(VLOOKUP(O1278, Index!$C$8:$D$58, 2, FALSE), "Not Found")</f>
        <v>New Data Management Strategies</v>
      </c>
    </row>
    <row r="1279" spans="1:17" x14ac:dyDescent="0.3">
      <c r="A1279" t="str">
        <f>LEFT(Articles_collection_modified!A1279, FIND(",", Articles_collection_modified!A1279) - 1)</f>
        <v>SANY's Smart Mining Solution 3.0 now running at over 10 mining sites - International Mining</v>
      </c>
      <c r="B1279" t="str">
        <f>MID(Articles_collection_modified!A1279, FIND(",", Articles_collection_modified!A1279) + 1, FIND(",", Articles_collection_modified!A1279, FIND(",", Articles_collection_modified!A1279) + 1) - FIND(",", Articles_collection_modified!A1279) - 1)</f>
        <v>https://im-mining.com/2024/09/28/sanys-smart-mining-solution-3-0-now-running-at-over-10-mining-sites/</v>
      </c>
      <c r="C1279" t="str">
        <f>IF(ISNUMBER(FIND(", vol",Articles_collection_modified!A1279)), MID(Articles_collection_modified!A1279, FIND(", vol", Articles_collection_modified!A1279) + 5, FIND(",", Articles_collection_modified!A1279, FIND(", vol", Articles_collection_modified!A1279) + 5) - FIND(", vol", Articles_collection_modified!A1279) - 5), MID(Articles_collection_modified!A1279, FIND(",vol", Articles_collection_modified!A1279) + 4, FIND(",", Articles_collection_modified!A1279, FIND(",vol", Articles_collection_modified!A1279) + 4) - FIND(",vol",Articles_collection_modified!A1279) - 4))</f>
        <v>4</v>
      </c>
      <c r="D1279" t="str">
        <f>IF(ISNUMBER(FIND(", 20", Articles_collection_modified!A1279)), MID(Articles_collection_modified!A1279, FIND(", 20", Articles_collection_modified!A1279) + 2, FIND(",", Articles_collection_modified!A1279, FIND(", 20", Articles_collection_modified!A1279) + 2) - FIND(", 20", Articles_collection_modified!A1279) - 2), MID(Articles_collection_modified!A1279, FIND(",20", Articles_collection_modified!A1279) + 1, FIND(",", Articles_collection_modified!A1279, FIND(",20", Articles_collection_modified!A1279) + 1) - FIND(",20", Articles_collection_modified!A1279) - 1))</f>
        <v>2024-w39</v>
      </c>
      <c r="E1279" t="str">
        <f t="shared" si="40"/>
        <v>2024</v>
      </c>
      <c r="F1279" t="str">
        <f t="shared" si="41"/>
        <v>39</v>
      </c>
      <c r="G1279" t="str" cm="1">
        <f t="array" ref="G1279">_xlfn.TEXTJOIN(", ", TRUE, IF(ISNUMBER(SEARCH(Index!$A$8:$A$22, Articles_collection_modified!A1279)), Index!$A$8:$A$22, ""))</f>
        <v>Mobile</v>
      </c>
      <c r="H1279" t="str" cm="1">
        <f t="array" ref="H1279">IFERROR(INDEX(Index!$A$8:$A$22, MATCH(TRUE, ISNUMBER(SEARCH(Index!$A$8:$A$22, Articles_collection_modified!A1279)), 0)), "")</f>
        <v>Mobile</v>
      </c>
      <c r="I1279" t="str" cm="1">
        <f t="array" ref="I1279">IFERROR(INDEX(Index!$A$3:$A$5, MATCH(TRUE, ISNUMBER(SEARCH(Index!$A$3:$A$5, Articles_collection_modified!A1279)), 0)), "")</f>
        <v>product release</v>
      </c>
      <c r="J1279" t="str" cm="1">
        <f t="array" ref="J1279">IFERROR(INDEX(Index!$A$25:$A$69, MATCH(TRUE, ISNUMBER(SEARCH(Index!$A$25:$A$69, Articles_collection_modified!A1279)), 0)), "")</f>
        <v>Service</v>
      </c>
      <c r="K1279" t="str" cm="1">
        <f t="array" ref="K1279">IFERROR(INDEX(Index!$C$3:$C$5, MATCH(TRUE, ISNUMBER(SEARCH(Index!$C$3:$C$5, Articles_collection_modified!A1279)), 0)), "")</f>
        <v>H1</v>
      </c>
      <c r="L1279" t="str" cm="1">
        <f t="array" ref="L1279">_xlfn.TEXTJOIN(", ", TRUE, IF(ISNUMBER(SEARCH(Index!$C$8:$C$58, Articles_collection_modified!A1279)), Index!$C$8:$C$58, ""))</f>
        <v>HA-8, IPr-4, SD-4, SD-6</v>
      </c>
      <c r="M1279" t="str" cm="1">
        <f t="array" ref="M1279">_xlfn.TEXTJOIN(", ", TRUE, IFERROR(VLOOKUP(_xlfn.TEXTSPLIT(L1279, ", "), Index!$C$8:$D$58, 2, FALSE), ""))</f>
        <v>Sustainable Mining, Autonomus Intralofistic, Big Data Value Creation, Intelligent Process Automation</v>
      </c>
      <c r="N1279" t="str" cm="1">
        <f t="array" ref="N1279">_xlfn.TEXTJOIN(", ", TRUE, _xlfn.UNIQUE(_xlfn.FILTERXML("&lt;t&gt;&lt;s&gt;" &amp; SUBSTITUTE(_xlfn.TEXTJOIN(", ", TRUE, _xlfn.UNIQUE(_xlfn._xlws.FILTER(IFERROR(VLOOKUP(LEFT(_xlfn.TEXTSPLIT(L1279, ", "), FIND("-", _xlfn.TEXTSPLIT(L1279, ", ")) - 1), Index!$F$8:$G$13, 2, FALSE), ""), IFERROR(VLOOKUP(LEFT(_xlfn.TEXTSPLIT(L1279, ", "), FIND("-", _xlfn.TEXTSPLIT(L1279, ", ")) - 1), Index!$F$8:$G$13, 2, FALSE), "") &lt;&gt; ""))), ", ", "&lt;/s&gt;&lt;s&gt;") &amp; "&lt;/s&gt;&lt;/t&gt;", "//s[normalize-space()]")))</f>
        <v>Hydraulic Applications Ecosystem, Intelligent Production, Smart Data Usage</v>
      </c>
      <c r="O1279" t="str" cm="1">
        <f t="array" ref="O1279">IFERROR(INDEX(Index!$C$8:$C$58, MATCH(TRUE, ISNUMBER(SEARCH(Index!$C$8:$C$58, Articles_collection_modified!A1279)), 0)), "")</f>
        <v>HA-8</v>
      </c>
      <c r="P1279" t="str">
        <f>IFERROR(VLOOKUP(LEFT(O1279, FIND("-", O1279)-1), Index!$F$8:$G$13, 2, FALSE), "Not Found")</f>
        <v>Hydraulic Applications Ecosystem</v>
      </c>
      <c r="Q1279" t="str">
        <f>IFERROR(VLOOKUP(O1279, Index!$C$8:$D$58, 2, FALSE), "Not Found")</f>
        <v>Sustainable Mining</v>
      </c>
    </row>
    <row r="1280" spans="1:17" x14ac:dyDescent="0.3">
      <c r="A1280" t="str">
        <f>LEFT(Articles_collection_modified!A1280, FIND(",", Articles_collection_modified!A1280) - 1)</f>
        <v>Epiroc to deliver Australiaâ€™s first Pit Viper 271 E to Fortescue - International Mining</v>
      </c>
      <c r="B1280" t="str">
        <f>MID(Articles_collection_modified!A1280, FIND(",", Articles_collection_modified!A1280) + 1, FIND(",", Articles_collection_modified!A1280, FIND(",", Articles_collection_modified!A1280) + 1) - FIND(",", Articles_collection_modified!A1280) - 1)</f>
        <v>https://im-mining.com/2024/09/27/epiroc-to-deliver-australias-first-pit-viper-271-e-to-fortescue/</v>
      </c>
      <c r="C1280" t="str">
        <f>IF(ISNUMBER(FIND(", vol",Articles_collection_modified!A1280)), MID(Articles_collection_modified!A1280, FIND(", vol", Articles_collection_modified!A1280) + 5, FIND(",", Articles_collection_modified!A1280, FIND(", vol", Articles_collection_modified!A1280) + 5) - FIND(", vol", Articles_collection_modified!A1280) - 5), MID(Articles_collection_modified!A1280, FIND(",vol", Articles_collection_modified!A1280) + 4, FIND(",", Articles_collection_modified!A1280, FIND(",vol", Articles_collection_modified!A1280) + 4) - FIND(",vol",Articles_collection_modified!A1280) - 4))</f>
        <v>4</v>
      </c>
      <c r="D1280" t="str">
        <f>IF(ISNUMBER(FIND(", 20", Articles_collection_modified!A1280)), MID(Articles_collection_modified!A1280, FIND(", 20", Articles_collection_modified!A1280) + 2, FIND(",", Articles_collection_modified!A1280, FIND(", 20", Articles_collection_modified!A1280) + 2) - FIND(", 20", Articles_collection_modified!A1280) - 2), MID(Articles_collection_modified!A1280, FIND(",20", Articles_collection_modified!A1280) + 1, FIND(",", Articles_collection_modified!A1280, FIND(",20", Articles_collection_modified!A1280) + 1) - FIND(",20", Articles_collection_modified!A1280) - 1))</f>
        <v>2024-w39</v>
      </c>
      <c r="E1280" t="str">
        <f t="shared" si="40"/>
        <v>2024</v>
      </c>
      <c r="F1280" t="str">
        <f t="shared" si="41"/>
        <v>39</v>
      </c>
      <c r="G1280" t="str" cm="1">
        <f t="array" ref="G1280">_xlfn.TEXTJOIN(", ", TRUE, IF(ISNUMBER(SEARCH(Index!$A$8:$A$22, Articles_collection_modified!A1280)), Index!$A$8:$A$22, ""))</f>
        <v>Electrification, Mobile</v>
      </c>
      <c r="H1280" t="str" cm="1">
        <f t="array" ref="H1280">IFERROR(INDEX(Index!$A$8:$A$22, MATCH(TRUE, ISNUMBER(SEARCH(Index!$A$8:$A$22, Articles_collection_modified!A1280)), 0)), "")</f>
        <v>Electrification</v>
      </c>
      <c r="I1280" t="str" cm="1">
        <f t="array" ref="I1280">IFERROR(INDEX(Index!$A$3:$A$5, MATCH(TRUE, ISNUMBER(SEARCH(Index!$A$3:$A$5, Articles_collection_modified!A1280)), 0)), "")</f>
        <v>SEEP</v>
      </c>
      <c r="J1280" t="str" cm="1">
        <f t="array" ref="J1280">IFERROR(INDEX(Index!$A$25:$A$69, MATCH(TRUE, ISNUMBER(SEARCH(Index!$A$25:$A$69, Articles_collection_modified!A1280)), 0)), "")</f>
        <v>partnership</v>
      </c>
      <c r="K1280" t="str" cm="1">
        <f t="array" ref="K1280">IFERROR(INDEX(Index!$C$3:$C$5, MATCH(TRUE, ISNUMBER(SEARCH(Index!$C$3:$C$5, Articles_collection_modified!A1280)), 0)), "")</f>
        <v>H1</v>
      </c>
      <c r="L1280" t="str" cm="1">
        <f t="array" ref="L1280">_xlfn.TEXTJOIN(", ", TRUE, IF(ISNUMBER(SEARCH(Index!$C$8:$C$58, Articles_collection_modified!A1280)), Index!$C$8:$C$58, ""))</f>
        <v>ES-2, ES-4, HA-8</v>
      </c>
      <c r="M1280" t="str" cm="1">
        <f t="array" ref="M1280">_xlfn.TEXTJOIN(", ", TRUE, IFERROR(VLOOKUP(_xlfn.TEXTSPLIT(L1280, ", "), Index!$C$8:$D$58, 2, FALSE), ""))</f>
        <v>Enhanced Emission Policy, Circular Economy, Sustainable Mining</v>
      </c>
      <c r="N1280" t="str" cm="1">
        <f t="array" ref="N1280">_xlfn.TEXTJOIN(", ", TRUE, _xlfn.UNIQUE(_xlfn.FILTERXML("&lt;t&gt;&lt;s&gt;" &amp; SUBSTITUTE(_xlfn.TEXTJOIN(", ", TRUE, _xlfn.UNIQUE(_xlfn._xlws.FILTER(IFERROR(VLOOKUP(LEFT(_xlfn.TEXTSPLIT(L1280, ", "), FIND("-", _xlfn.TEXTSPLIT(L1280, ", ")) - 1), Index!$F$8:$G$13, 2, FALSE), ""), IFERROR(VLOOKUP(LEFT(_xlfn.TEXTSPLIT(L1280, ", "), FIND("-", _xlfn.TEXTSPLIT(L1280, ", ")) - 1), Index!$F$8:$G$13, 2, FALSE), "") &lt;&gt; ""))), ", ", "&lt;/s&gt;&lt;s&gt;") &amp; "&lt;/s&gt;&lt;/t&gt;", "//s[normalize-space()]")))</f>
        <v>Ecological Sustainability, Hydraulic Applications Ecosystem</v>
      </c>
      <c r="O1280" t="str" cm="1">
        <f t="array" ref="O1280">IFERROR(INDEX(Index!$C$8:$C$58, MATCH(TRUE, ISNUMBER(SEARCH(Index!$C$8:$C$58, Articles_collection_modified!A1280)), 0)), "")</f>
        <v>ES-2</v>
      </c>
      <c r="P1280" t="str">
        <f>IFERROR(VLOOKUP(LEFT(O1280, FIND("-", O1280)-1), Index!$F$8:$G$13, 2, FALSE), "Not Found")</f>
        <v>Ecological Sustainability</v>
      </c>
      <c r="Q1280" t="str">
        <f>IFERROR(VLOOKUP(O1280, Index!$C$8:$D$58, 2, FALSE), "Not Found")</f>
        <v>Enhanced Emission Policy</v>
      </c>
    </row>
    <row r="1281" spans="1:17" x14ac:dyDescent="0.3">
      <c r="A1281" t="str">
        <f>LEFT(Articles_collection_modified!A1281, FIND(",", Articles_collection_modified!A1281) - 1)</f>
        <v>BHP to trial Cat Dynamic Energy Transfer solution at Escondida - International Mining</v>
      </c>
      <c r="B1281" t="str">
        <f>MID(Articles_collection_modified!A1281, FIND(",", Articles_collection_modified!A1281) + 1, FIND(",", Articles_collection_modified!A1281, FIND(",", Articles_collection_modified!A1281) + 1) - FIND(",", Articles_collection_modified!A1281) - 1)</f>
        <v>https://im-mining.com/2024/09/26/bhp-to-trial-cat-dynamic-energy-transfer-solution-at-escondida/</v>
      </c>
      <c r="C1281" t="str">
        <f>IF(ISNUMBER(FIND(", vol",Articles_collection_modified!A1281)), MID(Articles_collection_modified!A1281, FIND(", vol", Articles_collection_modified!A1281) + 5, FIND(",", Articles_collection_modified!A1281, FIND(", vol", Articles_collection_modified!A1281) + 5) - FIND(", vol", Articles_collection_modified!A1281) - 5), MID(Articles_collection_modified!A1281, FIND(",vol", Articles_collection_modified!A1281) + 4, FIND(",", Articles_collection_modified!A1281, FIND(",vol", Articles_collection_modified!A1281) + 4) - FIND(",vol",Articles_collection_modified!A1281) - 4))</f>
        <v>4</v>
      </c>
      <c r="D1281" t="str">
        <f>IF(ISNUMBER(FIND(", 20", Articles_collection_modified!A1281)), MID(Articles_collection_modified!A1281, FIND(", 20", Articles_collection_modified!A1281) + 2, FIND(",", Articles_collection_modified!A1281, FIND(", 20", Articles_collection_modified!A1281) + 2) - FIND(", 20", Articles_collection_modified!A1281) - 2), MID(Articles_collection_modified!A1281, FIND(",20", Articles_collection_modified!A1281) + 1, FIND(",", Articles_collection_modified!A1281, FIND(",20", Articles_collection_modified!A1281) + 1) - FIND(",20", Articles_collection_modified!A1281) - 1))</f>
        <v>2024-w39</v>
      </c>
      <c r="E1281" t="str">
        <f t="shared" si="40"/>
        <v>2024</v>
      </c>
      <c r="F1281" t="str">
        <f t="shared" si="41"/>
        <v>39</v>
      </c>
      <c r="G1281" t="str" cm="1">
        <f t="array" ref="G1281">_xlfn.TEXTJOIN(", ", TRUE, IF(ISNUMBER(SEARCH(Index!$A$8:$A$22, Articles_collection_modified!A1281)), Index!$A$8:$A$22, ""))</f>
        <v>Electrification, Mobile</v>
      </c>
      <c r="H1281" t="str" cm="1">
        <f t="array" ref="H1281">IFERROR(INDEX(Index!$A$8:$A$22, MATCH(TRUE, ISNUMBER(SEARCH(Index!$A$8:$A$22, Articles_collection_modified!A1281)), 0)), "")</f>
        <v>Electrification</v>
      </c>
      <c r="I1281" t="str" cm="1">
        <f t="array" ref="I1281">IFERROR(INDEX(Index!$A$3:$A$5, MATCH(TRUE, ISNUMBER(SEARCH(Index!$A$3:$A$5, Articles_collection_modified!A1281)), 0)), "")</f>
        <v>SEEP</v>
      </c>
      <c r="J1281" t="str" cm="1">
        <f t="array" ref="J1281">IFERROR(INDEX(Index!$A$25:$A$69, MATCH(TRUE, ISNUMBER(SEARCH(Index!$A$25:$A$69, Articles_collection_modified!A1281)), 0)), "")</f>
        <v>partnership</v>
      </c>
      <c r="K1281" t="str" cm="1">
        <f t="array" ref="K1281">IFERROR(INDEX(Index!$C$3:$C$5, MATCH(TRUE, ISNUMBER(SEARCH(Index!$C$3:$C$5, Articles_collection_modified!A1281)), 0)), "")</f>
        <v>H1</v>
      </c>
      <c r="L1281" t="str" cm="1">
        <f t="array" ref="L1281">_xlfn.TEXTJOIN(", ", TRUE, IF(ISNUMBER(SEARCH(Index!$C$8:$C$58, Articles_collection_modified!A1281)), Index!$C$8:$C$58, ""))</f>
        <v>ES-2, ES-4, HA-8</v>
      </c>
      <c r="M1281" t="str" cm="1">
        <f t="array" ref="M1281">_xlfn.TEXTJOIN(", ", TRUE, IFERROR(VLOOKUP(_xlfn.TEXTSPLIT(L1281, ", "), Index!$C$8:$D$58, 2, FALSE), ""))</f>
        <v>Enhanced Emission Policy, Circular Economy, Sustainable Mining</v>
      </c>
      <c r="N1281" t="str" cm="1">
        <f t="array" ref="N1281">_xlfn.TEXTJOIN(", ", TRUE, _xlfn.UNIQUE(_xlfn.FILTERXML("&lt;t&gt;&lt;s&gt;" &amp; SUBSTITUTE(_xlfn.TEXTJOIN(", ", TRUE, _xlfn.UNIQUE(_xlfn._xlws.FILTER(IFERROR(VLOOKUP(LEFT(_xlfn.TEXTSPLIT(L1281, ", "), FIND("-", _xlfn.TEXTSPLIT(L1281, ", ")) - 1), Index!$F$8:$G$13, 2, FALSE), ""), IFERROR(VLOOKUP(LEFT(_xlfn.TEXTSPLIT(L1281, ", "), FIND("-", _xlfn.TEXTSPLIT(L1281, ", ")) - 1), Index!$F$8:$G$13, 2, FALSE), "") &lt;&gt; ""))), ", ", "&lt;/s&gt;&lt;s&gt;") &amp; "&lt;/s&gt;&lt;/t&gt;", "//s[normalize-space()]")))</f>
        <v>Ecological Sustainability, Hydraulic Applications Ecosystem</v>
      </c>
      <c r="O1281" t="str" cm="1">
        <f t="array" ref="O1281">IFERROR(INDEX(Index!$C$8:$C$58, MATCH(TRUE, ISNUMBER(SEARCH(Index!$C$8:$C$58, Articles_collection_modified!A1281)), 0)), "")</f>
        <v>ES-2</v>
      </c>
      <c r="P1281" t="str">
        <f>IFERROR(VLOOKUP(LEFT(O1281, FIND("-", O1281)-1), Index!$F$8:$G$13, 2, FALSE), "Not Found")</f>
        <v>Ecological Sustainability</v>
      </c>
      <c r="Q1281" t="str">
        <f>IFERROR(VLOOKUP(O1281, Index!$C$8:$D$58, 2, FALSE), "Not Found")</f>
        <v>Enhanced Emission Policy</v>
      </c>
    </row>
    <row r="1282" spans="1:17" x14ac:dyDescent="0.3">
      <c r="A1282" t="str">
        <f>LEFT(Articles_collection_modified!A1282, FIND(",", Articles_collection_modified!A1282) - 1)</f>
        <v>Aramine intent on 'rapidly expanding' battery-electric machine offering - International Mining</v>
      </c>
      <c r="B1282" t="str">
        <f>MID(Articles_collection_modified!A1282, FIND(",", Articles_collection_modified!A1282) + 1, FIND(",", Articles_collection_modified!A1282, FIND(",", Articles_collection_modified!A1282) + 1) - FIND(",", Articles_collection_modified!A1282) - 1)</f>
        <v>https://im-mining.com/2024/09/26/aramine-intent-on-rapidly-expanding-battery-elecric-machine-offering/</v>
      </c>
      <c r="C1282" t="str">
        <f>IF(ISNUMBER(FIND(", vol",Articles_collection_modified!A1282)), MID(Articles_collection_modified!A1282, FIND(", vol", Articles_collection_modified!A1282) + 5, FIND(",", Articles_collection_modified!A1282, FIND(", vol", Articles_collection_modified!A1282) + 5) - FIND(", vol", Articles_collection_modified!A1282) - 5), MID(Articles_collection_modified!A1282, FIND(",vol", Articles_collection_modified!A1282) + 4, FIND(",", Articles_collection_modified!A1282, FIND(",vol", Articles_collection_modified!A1282) + 4) - FIND(",vol",Articles_collection_modified!A1282) - 4))</f>
        <v>3</v>
      </c>
      <c r="D1282" t="str">
        <f>IF(ISNUMBER(FIND(", 20", Articles_collection_modified!A1282)), MID(Articles_collection_modified!A1282, FIND(", 20", Articles_collection_modified!A1282) + 2, FIND(",", Articles_collection_modified!A1282, FIND(", 20", Articles_collection_modified!A1282) + 2) - FIND(", 20", Articles_collection_modified!A1282) - 2), MID(Articles_collection_modified!A1282, FIND(",20", Articles_collection_modified!A1282) + 1, FIND(",", Articles_collection_modified!A1282, FIND(",20", Articles_collection_modified!A1282) + 1) - FIND(",20", Articles_collection_modified!A1282) - 1))</f>
        <v>2024-w39</v>
      </c>
      <c r="E1282" t="str">
        <f t="shared" si="40"/>
        <v>2024</v>
      </c>
      <c r="F1282" t="str">
        <f t="shared" si="41"/>
        <v>39</v>
      </c>
      <c r="G1282" t="str" cm="1">
        <f t="array" ref="G1282">_xlfn.TEXTJOIN(", ", TRUE, IF(ISNUMBER(SEARCH(Index!$A$8:$A$22, Articles_collection_modified!A1282)), Index!$A$8:$A$22, ""))</f>
        <v>Battery, Electrification, Mobile</v>
      </c>
      <c r="H1282" t="str" cm="1">
        <f t="array" ref="H1282">IFERROR(INDEX(Index!$A$8:$A$22, MATCH(TRUE, ISNUMBER(SEARCH(Index!$A$8:$A$22, Articles_collection_modified!A1282)), 0)), "")</f>
        <v>Battery</v>
      </c>
      <c r="I1282" t="str" cm="1">
        <f t="array" ref="I1282">IFERROR(INDEX(Index!$A$3:$A$5, MATCH(TRUE, ISNUMBER(SEARCH(Index!$A$3:$A$5, Articles_collection_modified!A1282)), 0)), "")</f>
        <v>SEEP</v>
      </c>
      <c r="J1282" t="str" cm="1">
        <f t="array" ref="J1282">IFERROR(INDEX(Index!$A$25:$A$69, MATCH(TRUE, ISNUMBER(SEARCH(Index!$A$25:$A$69, Articles_collection_modified!A1282)), 0)), "")</f>
        <v>market development</v>
      </c>
      <c r="K1282" t="str" cm="1">
        <f t="array" ref="K1282">IFERROR(INDEX(Index!$C$3:$C$5, MATCH(TRUE, ISNUMBER(SEARCH(Index!$C$3:$C$5, Articles_collection_modified!A1282)), 0)), "")</f>
        <v>H1</v>
      </c>
      <c r="L1282" t="str" cm="1">
        <f t="array" ref="L1282">_xlfn.TEXTJOIN(", ", TRUE, IF(ISNUMBER(SEARCH(Index!$C$8:$C$58, Articles_collection_modified!A1282)), Index!$C$8:$C$58, ""))</f>
        <v>ES-2, HA-8</v>
      </c>
      <c r="M1282" t="str" cm="1">
        <f t="array" ref="M1282">_xlfn.TEXTJOIN(", ", TRUE, IFERROR(VLOOKUP(_xlfn.TEXTSPLIT(L1282, ", "), Index!$C$8:$D$58, 2, FALSE), ""))</f>
        <v>Enhanced Emission Policy, Sustainable Mining</v>
      </c>
      <c r="N1282" t="str" cm="1">
        <f t="array" ref="N1282">_xlfn.TEXTJOIN(", ", TRUE, _xlfn.UNIQUE(_xlfn.FILTERXML("&lt;t&gt;&lt;s&gt;" &amp; SUBSTITUTE(_xlfn.TEXTJOIN(", ", TRUE, _xlfn.UNIQUE(_xlfn._xlws.FILTER(IFERROR(VLOOKUP(LEFT(_xlfn.TEXTSPLIT(L1282, ", "), FIND("-", _xlfn.TEXTSPLIT(L1282, ", ")) - 1), Index!$F$8:$G$13, 2, FALSE), ""), IFERROR(VLOOKUP(LEFT(_xlfn.TEXTSPLIT(L1282, ", "), FIND("-", _xlfn.TEXTSPLIT(L1282, ", ")) - 1), Index!$F$8:$G$13, 2, FALSE), "") &lt;&gt; ""))), ", ", "&lt;/s&gt;&lt;s&gt;") &amp; "&lt;/s&gt;&lt;/t&gt;", "//s[normalize-space()]")))</f>
        <v>Ecological Sustainability, Hydraulic Applications Ecosystem</v>
      </c>
      <c r="O1282" t="str" cm="1">
        <f t="array" ref="O1282">IFERROR(INDEX(Index!$C$8:$C$58, MATCH(TRUE, ISNUMBER(SEARCH(Index!$C$8:$C$58, Articles_collection_modified!A1282)), 0)), "")</f>
        <v>ES-2</v>
      </c>
      <c r="P1282" t="str">
        <f>IFERROR(VLOOKUP(LEFT(O1282, FIND("-", O1282)-1), Index!$F$8:$G$13, 2, FALSE), "Not Found")</f>
        <v>Ecological Sustainability</v>
      </c>
      <c r="Q1282" t="str">
        <f>IFERROR(VLOOKUP(O1282, Index!$C$8:$D$58, 2, FALSE), "Not Found")</f>
        <v>Enhanced Emission Policy</v>
      </c>
    </row>
    <row r="1283" spans="1:17" x14ac:dyDescent="0.3">
      <c r="A1283" t="str">
        <f>LEFT(Articles_collection_modified!A1283, FIND(",", Articles_collection_modified!A1283) - 1)</f>
        <v>Battery recycling: Plans for Indo-American joint venture - electrive.com</v>
      </c>
      <c r="B1283" t="str">
        <f>MID(Articles_collection_modified!A1283, FIND(",", Articles_collection_modified!A1283) + 1, FIND(",", Articles_collection_modified!A1283, FIND(",", Articles_collection_modified!A1283) + 1) - FIND(",", Articles_collection_modified!A1283) - 1)</f>
        <v>https://www.electrive.com/2024/09/28/battery-recycling-plans-for-indo-american-joint-venture/</v>
      </c>
      <c r="C1283" t="str">
        <f>IF(ISNUMBER(FIND(", vol",Articles_collection_modified!A1283)), MID(Articles_collection_modified!A1283, FIND(", vol", Articles_collection_modified!A1283) + 5, FIND(",", Articles_collection_modified!A1283, FIND(", vol", Articles_collection_modified!A1283) + 5) - FIND(", vol", Articles_collection_modified!A1283) - 5), MID(Articles_collection_modified!A1283, FIND(",vol", Articles_collection_modified!A1283) + 4, FIND(",", Articles_collection_modified!A1283, FIND(",vol", Articles_collection_modified!A1283) + 4) - FIND(",vol",Articles_collection_modified!A1283) - 4))</f>
        <v>4</v>
      </c>
      <c r="D1283" t="str">
        <f>IF(ISNUMBER(FIND(", 20", Articles_collection_modified!A1283)), MID(Articles_collection_modified!A1283, FIND(", 20", Articles_collection_modified!A1283) + 2, FIND(",", Articles_collection_modified!A1283, FIND(", 20", Articles_collection_modified!A1283) + 2) - FIND(", 20", Articles_collection_modified!A1283) - 2), MID(Articles_collection_modified!A1283, FIND(",20", Articles_collection_modified!A1283) + 1, FIND(",", Articles_collection_modified!A1283, FIND(",20", Articles_collection_modified!A1283) + 1) - FIND(",20", Articles_collection_modified!A1283) - 1))</f>
        <v>2024-w39</v>
      </c>
      <c r="E1283" t="str">
        <f t="shared" si="40"/>
        <v>2024</v>
      </c>
      <c r="F1283" t="str">
        <f t="shared" si="41"/>
        <v>39</v>
      </c>
      <c r="G1283" t="str" cm="1">
        <f t="array" ref="G1283">_xlfn.TEXTJOIN(", ", TRUE, IF(ISNUMBER(SEARCH(Index!$A$8:$A$22, Articles_collection_modified!A1283)), Index!$A$8:$A$22, ""))</f>
        <v>Battery</v>
      </c>
      <c r="H1283" t="str" cm="1">
        <f t="array" ref="H1283">IFERROR(INDEX(Index!$A$8:$A$22, MATCH(TRUE, ISNUMBER(SEARCH(Index!$A$8:$A$22, Articles_collection_modified!A1283)), 0)), "")</f>
        <v>Battery</v>
      </c>
      <c r="I1283" t="str" cm="1">
        <f t="array" ref="I1283">IFERROR(INDEX(Index!$A$3:$A$5, MATCH(TRUE, ISNUMBER(SEARCH(Index!$A$3:$A$5, Articles_collection_modified!A1283)), 0)), "")</f>
        <v>SEEP</v>
      </c>
      <c r="J1283" t="str" cm="1">
        <f t="array" ref="J1283">IFERROR(INDEX(Index!$A$25:$A$69, MATCH(TRUE, ISNUMBER(SEARCH(Index!$A$25:$A$69, Articles_collection_modified!A1283)), 0)), "")</f>
        <v>partnership</v>
      </c>
      <c r="K1283" t="str" cm="1">
        <f t="array" ref="K1283">IFERROR(INDEX(Index!$C$3:$C$5, MATCH(TRUE, ISNUMBER(SEARCH(Index!$C$3:$C$5, Articles_collection_modified!A1283)), 0)), "")</f>
        <v>H2</v>
      </c>
      <c r="L1283" t="str" cm="1">
        <f t="array" ref="L1283">_xlfn.TEXTJOIN(", ", TRUE, IF(ISNUMBER(SEARCH(Index!$C$8:$C$58, Articles_collection_modified!A1283)), Index!$C$8:$C$58, ""))</f>
        <v>ES-2, ES-4</v>
      </c>
      <c r="M1283" t="str" cm="1">
        <f t="array" ref="M1283">_xlfn.TEXTJOIN(", ", TRUE, IFERROR(VLOOKUP(_xlfn.TEXTSPLIT(L1283, ", "), Index!$C$8:$D$58, 2, FALSE), ""))</f>
        <v>Enhanced Emission Policy, Circular Economy</v>
      </c>
      <c r="N1283" t="str" cm="1">
        <f t="array" ref="N1283">_xlfn.TEXTJOIN(", ", TRUE, _xlfn.UNIQUE(_xlfn.FILTERXML("&lt;t&gt;&lt;s&gt;" &amp; SUBSTITUTE(_xlfn.TEXTJOIN(", ", TRUE, _xlfn.UNIQUE(_xlfn._xlws.FILTER(IFERROR(VLOOKUP(LEFT(_xlfn.TEXTSPLIT(L1283, ", "), FIND("-", _xlfn.TEXTSPLIT(L1283, ", ")) - 1), Index!$F$8:$G$13, 2, FALSE), ""), IFERROR(VLOOKUP(LEFT(_xlfn.TEXTSPLIT(L1283, ", "), FIND("-", _xlfn.TEXTSPLIT(L1283, ", ")) - 1), Index!$F$8:$G$13, 2, FALSE), "") &lt;&gt; ""))), ", ", "&lt;/s&gt;&lt;s&gt;") &amp; "&lt;/s&gt;&lt;/t&gt;", "//s[normalize-space()]")))</f>
        <v>Ecological Sustainability</v>
      </c>
      <c r="O1283" t="str" cm="1">
        <f t="array" ref="O1283">IFERROR(INDEX(Index!$C$8:$C$58, MATCH(TRUE, ISNUMBER(SEARCH(Index!$C$8:$C$58, Articles_collection_modified!A1283)), 0)), "")</f>
        <v>ES-2</v>
      </c>
      <c r="P1283" t="str">
        <f>IFERROR(VLOOKUP(LEFT(O1283, FIND("-", O1283)-1), Index!$F$8:$G$13, 2, FALSE), "Not Found")</f>
        <v>Ecological Sustainability</v>
      </c>
      <c r="Q1283" t="str">
        <f>IFERROR(VLOOKUP(O1283, Index!$C$8:$D$58, 2, FALSE), "Not Found")</f>
        <v>Enhanced Emission Policy</v>
      </c>
    </row>
    <row r="1284" spans="1:17" x14ac:dyDescent="0.3">
      <c r="A1284" t="str">
        <f>LEFT(Articles_collection_modified!A1284, FIND(",", Articles_collection_modified!A1284) - 1)</f>
        <v>OCSiAl to supply ProLogium with carbon nanotubes for solid-state batteries - electrive.com</v>
      </c>
      <c r="B1284" t="str">
        <f>MID(Articles_collection_modified!A1284, FIND(",", Articles_collection_modified!A1284) + 1, FIND(",", Articles_collection_modified!A1284, FIND(",", Articles_collection_modified!A1284) + 1) - FIND(",", Articles_collection_modified!A1284) - 1)</f>
        <v>https://www.electrive.com/2024/09/27/ocsial-to-supply-prologium-with-carbon-nanotubes-for-solid-state-batteries/</v>
      </c>
      <c r="C1284" t="str">
        <f>IF(ISNUMBER(FIND(", vol",Articles_collection_modified!A1284)), MID(Articles_collection_modified!A1284, FIND(", vol", Articles_collection_modified!A1284) + 5, FIND(",", Articles_collection_modified!A1284, FIND(", vol", Articles_collection_modified!A1284) + 5) - FIND(", vol", Articles_collection_modified!A1284) - 5), MID(Articles_collection_modified!A1284, FIND(",vol", Articles_collection_modified!A1284) + 4, FIND(",", Articles_collection_modified!A1284, FIND(",vol", Articles_collection_modified!A1284) + 4) - FIND(",vol",Articles_collection_modified!A1284) - 4))</f>
        <v>4</v>
      </c>
      <c r="D1284" t="str">
        <f>IF(ISNUMBER(FIND(", 20", Articles_collection_modified!A1284)), MID(Articles_collection_modified!A1284, FIND(", 20", Articles_collection_modified!A1284) + 2, FIND(",", Articles_collection_modified!A1284, FIND(", 20", Articles_collection_modified!A1284) + 2) - FIND(", 20", Articles_collection_modified!A1284) - 2), MID(Articles_collection_modified!A1284, FIND(",20", Articles_collection_modified!A1284) + 1, FIND(",", Articles_collection_modified!A1284, FIND(",20", Articles_collection_modified!A1284) + 1) - FIND(",20", Articles_collection_modified!A1284) - 1))</f>
        <v>2024-w39</v>
      </c>
      <c r="E1284" t="str">
        <f t="shared" si="40"/>
        <v>2024</v>
      </c>
      <c r="F1284" t="str">
        <f t="shared" si="41"/>
        <v>39</v>
      </c>
      <c r="G1284" t="str" cm="1">
        <f t="array" ref="G1284">_xlfn.TEXTJOIN(", ", TRUE, IF(ISNUMBER(SEARCH(Index!$A$8:$A$22, Articles_collection_modified!A1284)), Index!$A$8:$A$22, ""))</f>
        <v>Battery</v>
      </c>
      <c r="H1284" t="str" cm="1">
        <f t="array" ref="H1284">IFERROR(INDEX(Index!$A$8:$A$22, MATCH(TRUE, ISNUMBER(SEARCH(Index!$A$8:$A$22, Articles_collection_modified!A1284)), 0)), "")</f>
        <v>Battery</v>
      </c>
      <c r="I1284" t="str" cm="1">
        <f t="array" ref="I1284">IFERROR(INDEX(Index!$A$3:$A$5, MATCH(TRUE, ISNUMBER(SEARCH(Index!$A$3:$A$5, Articles_collection_modified!A1284)), 0)), "")</f>
        <v>Technology</v>
      </c>
      <c r="J1284" t="str" cm="1">
        <f t="array" ref="J1284">IFERROR(INDEX(Index!$A$25:$A$69, MATCH(TRUE, ISNUMBER(SEARCH(Index!$A$25:$A$69, Articles_collection_modified!A1284)), 0)), "")</f>
        <v>Materials</v>
      </c>
      <c r="K1284" t="str" cm="1">
        <f t="array" ref="K1284">IFERROR(INDEX(Index!$C$3:$C$5, MATCH(TRUE, ISNUMBER(SEARCH(Index!$C$3:$C$5, Articles_collection_modified!A1284)), 0)), "")</f>
        <v>H2</v>
      </c>
      <c r="L1284" t="str" cm="1">
        <f t="array" ref="L1284">_xlfn.TEXTJOIN(", ", TRUE, IF(ISNUMBER(SEARCH(Index!$C$8:$C$58, Articles_collection_modified!A1284)), Index!$C$8:$C$58, ""))</f>
        <v>ES-2</v>
      </c>
      <c r="M1284" t="str" cm="1">
        <f t="array" ref="M1284">_xlfn.TEXTJOIN(", ", TRUE, IFERROR(VLOOKUP(_xlfn.TEXTSPLIT(L1284, ", "), Index!$C$8:$D$58, 2, FALSE), ""))</f>
        <v>Enhanced Emission Policy</v>
      </c>
      <c r="N1284" t="str" cm="1">
        <f t="array" ref="N1284">_xlfn.TEXTJOIN(", ", TRUE, _xlfn.UNIQUE(_xlfn.FILTERXML("&lt;t&gt;&lt;s&gt;" &amp; SUBSTITUTE(_xlfn.TEXTJOIN(", ", TRUE, _xlfn.UNIQUE(_xlfn._xlws.FILTER(IFERROR(VLOOKUP(LEFT(_xlfn.TEXTSPLIT(L1284, ", "), FIND("-", _xlfn.TEXTSPLIT(L1284, ", ")) - 1), Index!$F$8:$G$13, 2, FALSE), ""), IFERROR(VLOOKUP(LEFT(_xlfn.TEXTSPLIT(L1284, ", "), FIND("-", _xlfn.TEXTSPLIT(L1284, ", ")) - 1), Index!$F$8:$G$13, 2, FALSE), "") &lt;&gt; ""))), ", ", "&lt;/s&gt;&lt;s&gt;") &amp; "&lt;/s&gt;&lt;/t&gt;", "//s[normalize-space()]")))</f>
        <v>Ecological Sustainability</v>
      </c>
      <c r="O1284" t="str" cm="1">
        <f t="array" ref="O1284">IFERROR(INDEX(Index!$C$8:$C$58, MATCH(TRUE, ISNUMBER(SEARCH(Index!$C$8:$C$58, Articles_collection_modified!A1284)), 0)), "")</f>
        <v>ES-2</v>
      </c>
      <c r="P1284" t="str">
        <f>IFERROR(VLOOKUP(LEFT(O1284, FIND("-", O1284)-1), Index!$F$8:$G$13, 2, FALSE), "Not Found")</f>
        <v>Ecological Sustainability</v>
      </c>
      <c r="Q1284" t="str">
        <f>IFERROR(VLOOKUP(O1284, Index!$C$8:$D$58, 2, FALSE), "Not Found")</f>
        <v>Enhanced Emission Policy</v>
      </c>
    </row>
    <row r="1285" spans="1:17" x14ac:dyDescent="0.3">
      <c r="A1285" t="str">
        <f>LEFT(Articles_collection_modified!A1285, FIND(",", Articles_collection_modified!A1285) - 1)</f>
        <v>From Waste to Value: How Carbon Dioxide Can Be Transformed into Modern Lifeâ€™s Essential Products - RMI</v>
      </c>
      <c r="B1285" t="str">
        <f>MID(Articles_collection_modified!A1285, FIND(",", Articles_collection_modified!A1285) + 1, FIND(",", Articles_collection_modified!A1285, FIND(",", Articles_collection_modified!A1285) + 1) - FIND(",", Articles_collection_modified!A1285) - 1)</f>
        <v>https://rmi.org/from-waste-to-value-how-carbon-dioxide-can-be-transformed-into-modern-lifes-essential-products/?utm_medium=email&amp;utm_source=spark&amp;utm_content=spark&amp;utm_campaign=2024_10_03&amp;utm_term=title-2</v>
      </c>
      <c r="C1285" t="str">
        <f>IF(ISNUMBER(FIND(", vol",Articles_collection_modified!A1285)), MID(Articles_collection_modified!A1285, FIND(", vol", Articles_collection_modified!A1285) + 5, FIND(",", Articles_collection_modified!A1285, FIND(", vol", Articles_collection_modified!A1285) + 5) - FIND(", vol", Articles_collection_modified!A1285) - 5), MID(Articles_collection_modified!A1285, FIND(",vol", Articles_collection_modified!A1285) + 4, FIND(",", Articles_collection_modified!A1285, FIND(",vol", Articles_collection_modified!A1285) + 4) - FIND(",vol",Articles_collection_modified!A1285) - 4))</f>
        <v>4</v>
      </c>
      <c r="D1285" t="str">
        <f>IF(ISNUMBER(FIND(", 20", Articles_collection_modified!A1285)), MID(Articles_collection_modified!A1285, FIND(", 20", Articles_collection_modified!A1285) + 2, FIND(",", Articles_collection_modified!A1285, FIND(", 20", Articles_collection_modified!A1285) + 2) - FIND(", 20", Articles_collection_modified!A1285) - 2), MID(Articles_collection_modified!A1285, FIND(",20", Articles_collection_modified!A1285) + 1, FIND(",", Articles_collection_modified!A1285, FIND(",20", Articles_collection_modified!A1285) + 1) - FIND(",20", Articles_collection_modified!A1285) - 1))</f>
        <v>2024-w40</v>
      </c>
      <c r="E1285" t="str">
        <f t="shared" si="40"/>
        <v>2024</v>
      </c>
      <c r="F1285" t="str">
        <f t="shared" si="41"/>
        <v>40</v>
      </c>
      <c r="G1285" t="str" cm="1">
        <f t="array" ref="G1285">_xlfn.TEXTJOIN(", ", TRUE, IF(ISNUMBER(SEARCH(Index!$A$8:$A$22, Articles_collection_modified!A1285)), Index!$A$8:$A$22, ""))</f>
        <v>Sustainability</v>
      </c>
      <c r="H1285" t="str" cm="1">
        <f t="array" ref="H1285">IFERROR(INDEX(Index!$A$8:$A$22, MATCH(TRUE, ISNUMBER(SEARCH(Index!$A$8:$A$22, Articles_collection_modified!A1285)), 0)), "")</f>
        <v>Sustainability</v>
      </c>
      <c r="I1285" t="str" cm="1">
        <f t="array" ref="I1285">IFERROR(INDEX(Index!$A$3:$A$5, MATCH(TRUE, ISNUMBER(SEARCH(Index!$A$3:$A$5, Articles_collection_modified!A1285)), 0)), "")</f>
        <v>Technology</v>
      </c>
      <c r="J1285" t="str" cm="1">
        <f t="array" ref="J1285">IFERROR(INDEX(Index!$A$25:$A$69, MATCH(TRUE, ISNUMBER(SEARCH(Index!$A$25:$A$69, Articles_collection_modified!A1285)), 0)), "")</f>
        <v>Materials</v>
      </c>
      <c r="K1285" t="str" cm="1">
        <f t="array" ref="K1285">IFERROR(INDEX(Index!$C$3:$C$5, MATCH(TRUE, ISNUMBER(SEARCH(Index!$C$3:$C$5, Articles_collection_modified!A1285)), 0)), "")</f>
        <v>H3</v>
      </c>
      <c r="L1285" t="str" cm="1">
        <f t="array" ref="L1285">_xlfn.TEXTJOIN(", ", TRUE, IF(ISNUMBER(SEARCH(Index!$C$8:$C$58, Articles_collection_modified!A1285)), Index!$C$8:$C$58, ""))</f>
        <v>ES-7, NB-6</v>
      </c>
      <c r="M1285" t="str" cm="1">
        <f t="array" ref="M1285">_xlfn.TEXTJOIN(", ", TRUE, IFERROR(VLOOKUP(_xlfn.TEXTSPLIT(L1285, ", "), Index!$C$8:$D$58, 2, FALSE), ""))</f>
        <v>Geo-Engineering &amp; Clean Air, Green Energy System</v>
      </c>
      <c r="N1285" t="str" cm="1">
        <f t="array" ref="N1285">_xlfn.TEXTJOIN(", ", TRUE, _xlfn.UNIQUE(_xlfn.FILTERXML("&lt;t&gt;&lt;s&gt;" &amp; SUBSTITUTE(_xlfn.TEXTJOIN(", ", TRUE, _xlfn.UNIQUE(_xlfn._xlws.FILTER(IFERROR(VLOOKUP(LEFT(_xlfn.TEXTSPLIT(L1285, ", "), FIND("-", _xlfn.TEXTSPLIT(L1285, ", ")) - 1), Index!$F$8:$G$13, 2, FALSE), ""), IFERROR(VLOOKUP(LEFT(_xlfn.TEXTSPLIT(L1285, ", "), FIND("-", _xlfn.TEXTSPLIT(L1285, ", ")) - 1), Index!$F$8:$G$13, 2, FALSE), "") &lt;&gt; ""))), ", ", "&lt;/s&gt;&lt;s&gt;") &amp; "&lt;/s&gt;&lt;/t&gt;", "//s[normalize-space()]")))</f>
        <v>Ecological Sustainability, New Business</v>
      </c>
      <c r="O1285" t="str" cm="1">
        <f t="array" ref="O1285">IFERROR(INDEX(Index!$C$8:$C$58, MATCH(TRUE, ISNUMBER(SEARCH(Index!$C$8:$C$58, Articles_collection_modified!A1285)), 0)), "")</f>
        <v>ES-7</v>
      </c>
      <c r="P1285" t="str">
        <f>IFERROR(VLOOKUP(LEFT(O1285, FIND("-", O1285)-1), Index!$F$8:$G$13, 2, FALSE), "Not Found")</f>
        <v>Ecological Sustainability</v>
      </c>
      <c r="Q1285" t="str">
        <f>IFERROR(VLOOKUP(O1285, Index!$C$8:$D$58, 2, FALSE), "Not Found")</f>
        <v>Geo-Engineering &amp; Clean Air</v>
      </c>
    </row>
    <row r="1286" spans="1:17" x14ac:dyDescent="0.3">
      <c r="A1286" t="str">
        <f>LEFT(Articles_collection_modified!A1286, FIND(",", Articles_collection_modified!A1286) - 1)</f>
        <v>VDMA-Industrie Podcast: Hoffnungsmarkt Indien</v>
      </c>
      <c r="B1286" t="str">
        <f>MID(Articles_collection_modified!A1286, FIND(",", Articles_collection_modified!A1286) + 1, FIND(",", Articles_collection_modified!A1286, FIND(",", Articles_collection_modified!A1286) + 1) - FIND(",", Articles_collection_modified!A1286) - 1)</f>
        <v>https://www.myfactory-magazin.de/vdma-industrie-podcast-hoffnungsmarkt-indien/</v>
      </c>
      <c r="C1286" t="str">
        <f>IF(ISNUMBER(FIND(", vol",Articles_collection_modified!A1286)), MID(Articles_collection_modified!A1286, FIND(", vol", Articles_collection_modified!A1286) + 5, FIND(",", Articles_collection_modified!A1286, FIND(", vol", Articles_collection_modified!A1286) + 5) - FIND(", vol", Articles_collection_modified!A1286) - 5), MID(Articles_collection_modified!A1286, FIND(",vol", Articles_collection_modified!A1286) + 4, FIND(",", Articles_collection_modified!A1286, FIND(",vol", Articles_collection_modified!A1286) + 4) - FIND(",vol",Articles_collection_modified!A1286) - 4))</f>
        <v>4</v>
      </c>
      <c r="D1286" t="str">
        <f>IF(ISNUMBER(FIND(", 20", Articles_collection_modified!A1286)), MID(Articles_collection_modified!A1286, FIND(", 20", Articles_collection_modified!A1286) + 2, FIND(",", Articles_collection_modified!A1286, FIND(", 20", Articles_collection_modified!A1286) + 2) - FIND(", 20", Articles_collection_modified!A1286) - 2), MID(Articles_collection_modified!A1286, FIND(",20", Articles_collection_modified!A1286) + 1, FIND(",", Articles_collection_modified!A1286, FIND(",20", Articles_collection_modified!A1286) + 1) - FIND(",20", Articles_collection_modified!A1286) - 1))</f>
        <v>2024-w38</v>
      </c>
      <c r="E1286" t="str">
        <f t="shared" si="40"/>
        <v>2024</v>
      </c>
      <c r="F1286" t="str">
        <f t="shared" si="41"/>
        <v>38</v>
      </c>
      <c r="G1286" t="str" cm="1">
        <f t="array" ref="G1286">_xlfn.TEXTJOIN(", ", TRUE, IF(ISNUMBER(SEARCH(Index!$A$8:$A$22, Articles_collection_modified!A1286)), Index!$A$8:$A$22, ""))</f>
        <v>Industrial mfg</v>
      </c>
      <c r="H1286" t="str" cm="1">
        <f t="array" ref="H1286">IFERROR(INDEX(Index!$A$8:$A$22, MATCH(TRUE, ISNUMBER(SEARCH(Index!$A$8:$A$22, Articles_collection_modified!A1286)), 0)), "")</f>
        <v>Industrial mfg</v>
      </c>
      <c r="I1286" t="str" cm="1">
        <f t="array" ref="I1286">IFERROR(INDEX(Index!$A$3:$A$5, MATCH(TRUE, ISNUMBER(SEARCH(Index!$A$3:$A$5, Articles_collection_modified!A1286)), 0)), "")</f>
        <v>SEEP</v>
      </c>
      <c r="J1286" t="str" cm="1">
        <f t="array" ref="J1286">IFERROR(INDEX(Index!$A$25:$A$69, MATCH(TRUE, ISNUMBER(SEARCH(Index!$A$25:$A$69, Articles_collection_modified!A1286)), 0)), "")</f>
        <v>geopolitics</v>
      </c>
      <c r="K1286" t="str" cm="1">
        <f t="array" ref="K1286">IFERROR(INDEX(Index!$C$3:$C$5, MATCH(TRUE, ISNUMBER(SEARCH(Index!$C$3:$C$5, Articles_collection_modified!A1286)), 0)), "")</f>
        <v>H2</v>
      </c>
      <c r="L1286" t="str" cm="1">
        <f t="array" ref="L1286">_xlfn.TEXTJOIN(", ", TRUE, IF(ISNUMBER(SEARCH(Index!$C$8:$C$58, Articles_collection_modified!A1286)), Index!$C$8:$C$58, ""))</f>
        <v>NB-4</v>
      </c>
      <c r="M1286" t="str" cm="1">
        <f t="array" ref="M1286">_xlfn.TEXTJOIN(", ", TRUE, IFERROR(VLOOKUP(_xlfn.TEXTSPLIT(L1286, ", "), Index!$C$8:$D$58, 2, FALSE), ""))</f>
        <v>Geopolitics &amp; Decoupling</v>
      </c>
      <c r="N1286" t="str" cm="1">
        <f t="array" ref="N1286">_xlfn.TEXTJOIN(", ", TRUE, _xlfn.UNIQUE(_xlfn.FILTERXML("&lt;t&gt;&lt;s&gt;" &amp; SUBSTITUTE(_xlfn.TEXTJOIN(", ", TRUE, _xlfn.UNIQUE(_xlfn._xlws.FILTER(IFERROR(VLOOKUP(LEFT(_xlfn.TEXTSPLIT(L1286, ", "), FIND("-", _xlfn.TEXTSPLIT(L1286, ", ")) - 1), Index!$F$8:$G$13, 2, FALSE), ""), IFERROR(VLOOKUP(LEFT(_xlfn.TEXTSPLIT(L1286, ", "), FIND("-", _xlfn.TEXTSPLIT(L1286, ", ")) - 1), Index!$F$8:$G$13, 2, FALSE), "") &lt;&gt; ""))), ", ", "&lt;/s&gt;&lt;s&gt;") &amp; "&lt;/s&gt;&lt;/t&gt;", "//s[normalize-space()]")))</f>
        <v>New Business</v>
      </c>
      <c r="O1286" t="str" cm="1">
        <f t="array" ref="O1286">IFERROR(INDEX(Index!$C$8:$C$58, MATCH(TRUE, ISNUMBER(SEARCH(Index!$C$8:$C$58, Articles_collection_modified!A1286)), 0)), "")</f>
        <v>NB-4</v>
      </c>
      <c r="P1286" t="str">
        <f>IFERROR(VLOOKUP(LEFT(O1286, FIND("-", O1286)-1), Index!$F$8:$G$13, 2, FALSE), "Not Found")</f>
        <v>New Business</v>
      </c>
      <c r="Q1286" t="str">
        <f>IFERROR(VLOOKUP(O1286, Index!$C$8:$D$58, 2, FALSE), "Not Found")</f>
        <v>Geopolitics &amp; Decoupling</v>
      </c>
    </row>
    <row r="1287" spans="1:17" x14ac:dyDescent="0.3">
      <c r="A1287" t="str">
        <f>LEFT(Articles_collection_modified!A1287, FIND(",", Articles_collection_modified!A1287) - 1)</f>
        <v>Future of Work: Four scenarios on human-AI collaboration in the workplace â€” Futures Platform</v>
      </c>
      <c r="B1287" t="str">
        <f>MID(Articles_collection_modified!A1287, FIND(",", Articles_collection_modified!A1287) + 1, FIND(",", Articles_collection_modified!A1287, FIND(",", Articles_collection_modified!A1287) + 1) - FIND(",", Articles_collection_modified!A1287) - 1)</f>
        <v>https://www.futuresplatform.com/blog/future-of-work-ai-in-the-workplace-scenarios?utm_campaign=Foresight%20Methods%20blog%20series&amp;utm_medium=email&amp;_hsenc=p2ANqtz--Zr8FYx55uT_u6XARNELbGZ4urWTf4uomKe0xztI3BQlrQA1cQ8lPz_UR-OyyrWeHqHH9G2Zk3domQjyjfN63MTHM1CQ&amp;_hsmi=326572229&amp;utm_content=326572229&amp;utm_source=hs_email&amp;hsCtaTracking=3892624f-4783-4ef0-9663-fc1cdbb3563f%7C8fd89fed-6666-48a3-bfbb-f1cc3eca722b</v>
      </c>
      <c r="C1287" t="str">
        <f>IF(ISNUMBER(FIND(", vol",Articles_collection_modified!A1287)), MID(Articles_collection_modified!A1287, FIND(", vol", Articles_collection_modified!A1287) + 5, FIND(",", Articles_collection_modified!A1287, FIND(", vol", Articles_collection_modified!A1287) + 5) - FIND(", vol", Articles_collection_modified!A1287) - 5), MID(Articles_collection_modified!A1287, FIND(",vol", Articles_collection_modified!A1287) + 4, FIND(",", Articles_collection_modified!A1287, FIND(",vol", Articles_collection_modified!A1287) + 4) - FIND(",vol",Articles_collection_modified!A1287) - 4))</f>
        <v>3</v>
      </c>
      <c r="D1287" t="str">
        <f>IF(ISNUMBER(FIND(", 20", Articles_collection_modified!A1287)), MID(Articles_collection_modified!A1287, FIND(", 20", Articles_collection_modified!A1287) + 2, FIND(",", Articles_collection_modified!A1287, FIND(", 20", Articles_collection_modified!A1287) + 2) - FIND(", 20", Articles_collection_modified!A1287) - 2), MID(Articles_collection_modified!A1287, FIND(",20", Articles_collection_modified!A1287) + 1, FIND(",", Articles_collection_modified!A1287, FIND(",20", Articles_collection_modified!A1287) + 1) - FIND(",20", Articles_collection_modified!A1287) - 1))</f>
        <v>2024-w38</v>
      </c>
      <c r="E1287" t="str">
        <f t="shared" si="40"/>
        <v>2024</v>
      </c>
      <c r="F1287" t="str">
        <f t="shared" si="41"/>
        <v>38</v>
      </c>
      <c r="G1287" t="str" cm="1">
        <f t="array" ref="G1287">_xlfn.TEXTJOIN(", ", TRUE, IF(ISNUMBER(SEARCH(Index!$A$8:$A$22, Articles_collection_modified!A1287)), Index!$A$8:$A$22, ""))</f>
        <v>Industrial mfg</v>
      </c>
      <c r="H1287" t="str" cm="1">
        <f t="array" ref="H1287">IFERROR(INDEX(Index!$A$8:$A$22, MATCH(TRUE, ISNUMBER(SEARCH(Index!$A$8:$A$22, Articles_collection_modified!A1287)), 0)), "")</f>
        <v>Industrial mfg</v>
      </c>
      <c r="I1287" t="str" cm="1">
        <f t="array" ref="I1287">IFERROR(INDEX(Index!$A$3:$A$5, MATCH(TRUE, ISNUMBER(SEARCH(Index!$A$3:$A$5, Articles_collection_modified!A1287)), 0)), "")</f>
        <v>Technology</v>
      </c>
      <c r="J1287" t="str" cm="1">
        <f t="array" ref="J1287">IFERROR(INDEX(Index!$A$25:$A$69, MATCH(TRUE, ISNUMBER(SEARCH(Index!$A$25:$A$69, Articles_collection_modified!A1287)), 0)), "")</f>
        <v>Automation</v>
      </c>
      <c r="K1287" t="str" cm="1">
        <f t="array" ref="K1287">IFERROR(INDEX(Index!$C$3:$C$5, MATCH(TRUE, ISNUMBER(SEARCH(Index!$C$3:$C$5, Articles_collection_modified!A1287)), 0)), "")</f>
        <v>H3</v>
      </c>
      <c r="L1287" t="str" cm="1">
        <f t="array" ref="L1287">_xlfn.TEXTJOIN(", ", TRUE, IF(ISNUMBER(SEARCH(Index!$C$8:$C$58, Articles_collection_modified!A1287)), Index!$C$8:$C$58, ""))</f>
        <v>IPr-3, SD-2</v>
      </c>
      <c r="M1287" t="str" cm="1">
        <f t="array" ref="M1287">_xlfn.TEXTJOIN(", ", TRUE, IFERROR(VLOOKUP(_xlfn.TEXTSPLIT(L1287, ", "), Index!$C$8:$D$58, 2, FALSE), ""))</f>
        <v>Intelligent Worker Assistant, Advanced AI Capabilities</v>
      </c>
      <c r="N1287" t="str" cm="1">
        <f t="array" ref="N1287">_xlfn.TEXTJOIN(", ", TRUE, _xlfn.UNIQUE(_xlfn.FILTERXML("&lt;t&gt;&lt;s&gt;" &amp; SUBSTITUTE(_xlfn.TEXTJOIN(", ", TRUE, _xlfn.UNIQUE(_xlfn._xlws.FILTER(IFERROR(VLOOKUP(LEFT(_xlfn.TEXTSPLIT(L1287, ", "), FIND("-", _xlfn.TEXTSPLIT(L1287, ", ")) - 1), Index!$F$8:$G$13, 2, FALSE), ""), IFERROR(VLOOKUP(LEFT(_xlfn.TEXTSPLIT(L1287, ", "), FIND("-", _xlfn.TEXTSPLIT(L1287, ", ")) - 1), Index!$F$8:$G$13, 2, FALSE), "") &lt;&gt; ""))), ", ", "&lt;/s&gt;&lt;s&gt;") &amp; "&lt;/s&gt;&lt;/t&gt;", "//s[normalize-space()]")))</f>
        <v>Intelligent Production, Smart Data Usage</v>
      </c>
      <c r="O1287" t="str" cm="1">
        <f t="array" ref="O1287">IFERROR(INDEX(Index!$C$8:$C$58, MATCH(TRUE, ISNUMBER(SEARCH(Index!$C$8:$C$58, Articles_collection_modified!A1287)), 0)), "")</f>
        <v>IPr-3</v>
      </c>
      <c r="P1287" t="str">
        <f>IFERROR(VLOOKUP(LEFT(O1287, FIND("-", O1287)-1), Index!$F$8:$G$13, 2, FALSE), "Not Found")</f>
        <v>Intelligent Production</v>
      </c>
      <c r="Q1287" t="str">
        <f>IFERROR(VLOOKUP(O1287, Index!$C$8:$D$58, 2, FALSE), "Not Found")</f>
        <v>Intelligent Worker Assistant</v>
      </c>
    </row>
    <row r="1288" spans="1:17" x14ac:dyDescent="0.3">
      <c r="A1288" t="str">
        <f>LEFT(Articles_collection_modified!A1288, FIND(",", Articles_collection_modified!A1288) - 1)</f>
        <v>EMR opens EV battery recycling facility in Birmingham - electrive.com</v>
      </c>
      <c r="B1288" t="str">
        <f>MID(Articles_collection_modified!A1288, FIND(",", Articles_collection_modified!A1288) + 1, FIND(",", Articles_collection_modified!A1288, FIND(",", Articles_collection_modified!A1288) + 1) - FIND(",", Articles_collection_modified!A1288) - 1)</f>
        <v>https://www.electrive.com/2024/09/26/emr-opens-ev-battery-recycling-facility-in-birmingham/</v>
      </c>
      <c r="C1288" t="str">
        <f>IF(ISNUMBER(FIND(", vol",Articles_collection_modified!A1288)), MID(Articles_collection_modified!A1288, FIND(", vol", Articles_collection_modified!A1288) + 5, FIND(",", Articles_collection_modified!A1288, FIND(", vol", Articles_collection_modified!A1288) + 5) - FIND(", vol", Articles_collection_modified!A1288) - 5), MID(Articles_collection_modified!A1288, FIND(",vol", Articles_collection_modified!A1288) + 4, FIND(",", Articles_collection_modified!A1288, FIND(",vol", Articles_collection_modified!A1288) + 4) - FIND(",vol",Articles_collection_modified!A1288) - 4))</f>
        <v>3</v>
      </c>
      <c r="D1288" t="str">
        <f>IF(ISNUMBER(FIND(", 20", Articles_collection_modified!A1288)), MID(Articles_collection_modified!A1288, FIND(", 20", Articles_collection_modified!A1288) + 2, FIND(",", Articles_collection_modified!A1288, FIND(", 20", Articles_collection_modified!A1288) + 2) - FIND(", 20", Articles_collection_modified!A1288) - 2), MID(Articles_collection_modified!A1288, FIND(",20", Articles_collection_modified!A1288) + 1, FIND(",", Articles_collection_modified!A1288, FIND(",20", Articles_collection_modified!A1288) + 1) - FIND(",20", Articles_collection_modified!A1288) - 1))</f>
        <v>2024-w39</v>
      </c>
      <c r="E1288" t="str">
        <f t="shared" si="40"/>
        <v>2024</v>
      </c>
      <c r="F1288" t="str">
        <f t="shared" si="41"/>
        <v>39</v>
      </c>
      <c r="G1288" t="str" cm="1">
        <f t="array" ref="G1288">_xlfn.TEXTJOIN(", ", TRUE, IF(ISNUMBER(SEARCH(Index!$A$8:$A$22, Articles_collection_modified!A1288)), Index!$A$8:$A$22, ""))</f>
        <v>Battery, Electrification</v>
      </c>
      <c r="H1288" t="str" cm="1">
        <f t="array" ref="H1288">IFERROR(INDEX(Index!$A$8:$A$22, MATCH(TRUE, ISNUMBER(SEARCH(Index!$A$8:$A$22, Articles_collection_modified!A1288)), 0)), "")</f>
        <v>Battery</v>
      </c>
      <c r="I1288" t="str" cm="1">
        <f t="array" ref="I1288">IFERROR(INDEX(Index!$A$3:$A$5, MATCH(TRUE, ISNUMBER(SEARCH(Index!$A$3:$A$5, Articles_collection_modified!A1288)), 0)), "")</f>
        <v>SEEP</v>
      </c>
      <c r="J1288" t="str" cm="1">
        <f t="array" ref="J1288">IFERROR(INDEX(Index!$A$25:$A$69, MATCH(TRUE, ISNUMBER(SEARCH(Index!$A$25:$A$69, Articles_collection_modified!A1288)), 0)), "")</f>
        <v>market development</v>
      </c>
      <c r="K1288" t="str" cm="1">
        <f t="array" ref="K1288">IFERROR(INDEX(Index!$C$3:$C$5, MATCH(TRUE, ISNUMBER(SEARCH(Index!$C$3:$C$5, Articles_collection_modified!A1288)), 0)), "")</f>
        <v>H1</v>
      </c>
      <c r="L1288" t="str" cm="1">
        <f t="array" ref="L1288">_xlfn.TEXTJOIN(", ", TRUE, IF(ISNUMBER(SEARCH(Index!$C$8:$C$58, Articles_collection_modified!A1288)), Index!$C$8:$C$58, ""))</f>
        <v>ES-2</v>
      </c>
      <c r="M1288" t="str" cm="1">
        <f t="array" ref="M1288">_xlfn.TEXTJOIN(", ", TRUE, IFERROR(VLOOKUP(_xlfn.TEXTSPLIT(L1288, ", "), Index!$C$8:$D$58, 2, FALSE), ""))</f>
        <v>Enhanced Emission Policy</v>
      </c>
      <c r="N1288" t="str" cm="1">
        <f t="array" ref="N1288">_xlfn.TEXTJOIN(", ", TRUE, _xlfn.UNIQUE(_xlfn.FILTERXML("&lt;t&gt;&lt;s&gt;" &amp; SUBSTITUTE(_xlfn.TEXTJOIN(", ", TRUE, _xlfn.UNIQUE(_xlfn._xlws.FILTER(IFERROR(VLOOKUP(LEFT(_xlfn.TEXTSPLIT(L1288, ", "), FIND("-", _xlfn.TEXTSPLIT(L1288, ", ")) - 1), Index!$F$8:$G$13, 2, FALSE), ""), IFERROR(VLOOKUP(LEFT(_xlfn.TEXTSPLIT(L1288, ", "), FIND("-", _xlfn.TEXTSPLIT(L1288, ", ")) - 1), Index!$F$8:$G$13, 2, FALSE), "") &lt;&gt; ""))), ", ", "&lt;/s&gt;&lt;s&gt;") &amp; "&lt;/s&gt;&lt;/t&gt;", "//s[normalize-space()]")))</f>
        <v>Ecological Sustainability</v>
      </c>
      <c r="O1288" t="str" cm="1">
        <f t="array" ref="O1288">IFERROR(INDEX(Index!$C$8:$C$58, MATCH(TRUE, ISNUMBER(SEARCH(Index!$C$8:$C$58, Articles_collection_modified!A1288)), 0)), "")</f>
        <v>ES-2</v>
      </c>
      <c r="P1288" t="str">
        <f>IFERROR(VLOOKUP(LEFT(O1288, FIND("-", O1288)-1), Index!$F$8:$G$13, 2, FALSE), "Not Found")</f>
        <v>Ecological Sustainability</v>
      </c>
      <c r="Q1288" t="str">
        <f>IFERROR(VLOOKUP(O1288, Index!$C$8:$D$58, 2, FALSE), "Not Found")</f>
        <v>Enhanced Emission Policy</v>
      </c>
    </row>
    <row r="1289" spans="1:17" x14ac:dyDescent="0.3">
      <c r="A1289" t="str">
        <f>LEFT(Articles_collection_modified!A1289, FIND(",", Articles_collection_modified!A1289) - 1)</f>
        <v>StÃ¤ubli launches 'industry-leading' 7.5 MW Quick Charging Connector System - International Mining</v>
      </c>
      <c r="B1289" t="str">
        <f>MID(Articles_collection_modified!A1289, FIND(",", Articles_collection_modified!A1289) + 1, FIND(",", Articles_collection_modified!A1289, FIND(",", Articles_collection_modified!A1289) + 1) - FIND(",", Articles_collection_modified!A1289) - 1)</f>
        <v>https://im-mining.com/2024/09/24/staubli-launches-industry-leading-7-5-mw-quick-charging-connector-system/</v>
      </c>
      <c r="C1289" t="str">
        <f>IF(ISNUMBER(FIND(", vol",Articles_collection_modified!A1289)), MID(Articles_collection_modified!A1289, FIND(", vol", Articles_collection_modified!A1289) + 5, FIND(",", Articles_collection_modified!A1289, FIND(", vol", Articles_collection_modified!A1289) + 5) - FIND(", vol", Articles_collection_modified!A1289) - 5), MID(Articles_collection_modified!A1289, FIND(",vol", Articles_collection_modified!A1289) + 4, FIND(",", Articles_collection_modified!A1289, FIND(",vol", Articles_collection_modified!A1289) + 4) - FIND(",vol",Articles_collection_modified!A1289) - 4))</f>
        <v>3</v>
      </c>
      <c r="D1289" t="str">
        <f>IF(ISNUMBER(FIND(", 20", Articles_collection_modified!A1289)), MID(Articles_collection_modified!A1289, FIND(", 20", Articles_collection_modified!A1289) + 2, FIND(",", Articles_collection_modified!A1289, FIND(", 20", Articles_collection_modified!A1289) + 2) - FIND(", 20", Articles_collection_modified!A1289) - 2), MID(Articles_collection_modified!A1289, FIND(",20", Articles_collection_modified!A1289) + 1, FIND(",", Articles_collection_modified!A1289, FIND(",20", Articles_collection_modified!A1289) + 1) - FIND(",20", Articles_collection_modified!A1289) - 1))</f>
        <v>2024-w39</v>
      </c>
      <c r="E1289" t="str">
        <f t="shared" si="40"/>
        <v>2024</v>
      </c>
      <c r="F1289" t="str">
        <f t="shared" si="41"/>
        <v>39</v>
      </c>
      <c r="G1289" t="str" cm="1">
        <f t="array" ref="G1289">_xlfn.TEXTJOIN(", ", TRUE, IF(ISNUMBER(SEARCH(Index!$A$8:$A$22, Articles_collection_modified!A1289)), Index!$A$8:$A$22, ""))</f>
        <v>Electrification, Mobile</v>
      </c>
      <c r="H1289" t="str" cm="1">
        <f t="array" ref="H1289">IFERROR(INDEX(Index!$A$8:$A$22, MATCH(TRUE, ISNUMBER(SEARCH(Index!$A$8:$A$22, Articles_collection_modified!A1289)), 0)), "")</f>
        <v>Electrification</v>
      </c>
      <c r="I1289" t="str" cm="1">
        <f t="array" ref="I1289">IFERROR(INDEX(Index!$A$3:$A$5, MATCH(TRUE, ISNUMBER(SEARCH(Index!$A$3:$A$5, Articles_collection_modified!A1289)), 0)), "")</f>
        <v>product release</v>
      </c>
      <c r="J1289" t="str" cm="1">
        <f t="array" ref="J1289">IFERROR(INDEX(Index!$A$25:$A$69, MATCH(TRUE, ISNUMBER(SEARCH(Index!$A$25:$A$69, Articles_collection_modified!A1289)), 0)), "")</f>
        <v>System</v>
      </c>
      <c r="K1289" t="str" cm="1">
        <f t="array" ref="K1289">IFERROR(INDEX(Index!$C$3:$C$5, MATCH(TRUE, ISNUMBER(SEARCH(Index!$C$3:$C$5, Articles_collection_modified!A1289)), 0)), "")</f>
        <v>H1</v>
      </c>
      <c r="L1289" t="str" cm="1">
        <f t="array" ref="L1289">_xlfn.TEXTJOIN(", ", TRUE, IF(ISNUMBER(SEARCH(Index!$C$8:$C$58, Articles_collection_modified!A1289)), Index!$C$8:$C$58, ""))</f>
        <v>ES-2, HA-8</v>
      </c>
      <c r="M1289" t="str" cm="1">
        <f t="array" ref="M1289">_xlfn.TEXTJOIN(", ", TRUE, IFERROR(VLOOKUP(_xlfn.TEXTSPLIT(L1289, ", "), Index!$C$8:$D$58, 2, FALSE), ""))</f>
        <v>Enhanced Emission Policy, Sustainable Mining</v>
      </c>
      <c r="N1289" t="str" cm="1">
        <f t="array" ref="N1289">_xlfn.TEXTJOIN(", ", TRUE, _xlfn.UNIQUE(_xlfn.FILTERXML("&lt;t&gt;&lt;s&gt;" &amp; SUBSTITUTE(_xlfn.TEXTJOIN(", ", TRUE, _xlfn.UNIQUE(_xlfn._xlws.FILTER(IFERROR(VLOOKUP(LEFT(_xlfn.TEXTSPLIT(L1289, ", "), FIND("-", _xlfn.TEXTSPLIT(L1289, ", ")) - 1), Index!$F$8:$G$13, 2, FALSE), ""), IFERROR(VLOOKUP(LEFT(_xlfn.TEXTSPLIT(L1289, ", "), FIND("-", _xlfn.TEXTSPLIT(L1289, ", ")) - 1), Index!$F$8:$G$13, 2, FALSE), "") &lt;&gt; ""))), ", ", "&lt;/s&gt;&lt;s&gt;") &amp; "&lt;/s&gt;&lt;/t&gt;", "//s[normalize-space()]")))</f>
        <v>Ecological Sustainability, Hydraulic Applications Ecosystem</v>
      </c>
      <c r="O1289" t="str" cm="1">
        <f t="array" ref="O1289">IFERROR(INDEX(Index!$C$8:$C$58, MATCH(TRUE, ISNUMBER(SEARCH(Index!$C$8:$C$58, Articles_collection_modified!A1289)), 0)), "")</f>
        <v>ES-2</v>
      </c>
      <c r="P1289" t="str">
        <f>IFERROR(VLOOKUP(LEFT(O1289, FIND("-", O1289)-1), Index!$F$8:$G$13, 2, FALSE), "Not Found")</f>
        <v>Ecological Sustainability</v>
      </c>
      <c r="Q1289" t="str">
        <f>IFERROR(VLOOKUP(O1289, Index!$C$8:$D$58, 2, FALSE), "Not Found")</f>
        <v>Enhanced Emission Policy</v>
      </c>
    </row>
    <row r="1290" spans="1:17" x14ac:dyDescent="0.3">
      <c r="A1290" t="str">
        <f>LEFT(Articles_collection_modified!A1290, FIND(",", Articles_collection_modified!A1290) - 1)</f>
        <v>Epiroc unveils Groundbreaking Intelligence: a flexible digital mine ecosystem - International Mining</v>
      </c>
      <c r="B1290" t="str">
        <f>MID(Articles_collection_modified!A1290, FIND(",", Articles_collection_modified!A1290) + 1, FIND(",", Articles_collection_modified!A1290, FIND(",", Articles_collection_modified!A1290) + 1) - FIND(",", Articles_collection_modified!A1290) - 1)</f>
        <v>https://im-mining.com/2024/09/24/epiroc-unveils-groundbreaking-intelligence-a-flexible-digital-mine-ecosystem/</v>
      </c>
      <c r="C1290" t="str">
        <f>IF(ISNUMBER(FIND(", vol",Articles_collection_modified!A1290)), MID(Articles_collection_modified!A1290, FIND(", vol", Articles_collection_modified!A1290) + 5, FIND(",", Articles_collection_modified!A1290, FIND(", vol", Articles_collection_modified!A1290) + 5) - FIND(", vol", Articles_collection_modified!A1290) - 5), MID(Articles_collection_modified!A1290, FIND(",vol", Articles_collection_modified!A1290) + 4, FIND(",", Articles_collection_modified!A1290, FIND(",vol", Articles_collection_modified!A1290) + 4) - FIND(",vol",Articles_collection_modified!A1290) - 4))</f>
        <v>3</v>
      </c>
      <c r="D1290" t="str">
        <f>IF(ISNUMBER(FIND(", 20", Articles_collection_modified!A1290)), MID(Articles_collection_modified!A1290, FIND(", 20", Articles_collection_modified!A1290) + 2, FIND(",", Articles_collection_modified!A1290, FIND(", 20", Articles_collection_modified!A1290) + 2) - FIND(", 20", Articles_collection_modified!A1290) - 2), MID(Articles_collection_modified!A1290, FIND(",20", Articles_collection_modified!A1290) + 1, FIND(",", Articles_collection_modified!A1290, FIND(",20", Articles_collection_modified!A1290) + 1) - FIND(",20", Articles_collection_modified!A1290) - 1))</f>
        <v>2024-w39</v>
      </c>
      <c r="E1290" t="str">
        <f t="shared" si="40"/>
        <v>2024</v>
      </c>
      <c r="F1290" t="str">
        <f t="shared" si="41"/>
        <v>39</v>
      </c>
      <c r="G1290" t="str" cm="1">
        <f t="array" ref="G1290">_xlfn.TEXTJOIN(", ", TRUE, IF(ISNUMBER(SEARCH(Index!$A$8:$A$22, Articles_collection_modified!A1290)), Index!$A$8:$A$22, ""))</f>
        <v>Mobile</v>
      </c>
      <c r="H1290" t="str" cm="1">
        <f t="array" ref="H1290">IFERROR(INDEX(Index!$A$8:$A$22, MATCH(TRUE, ISNUMBER(SEARCH(Index!$A$8:$A$22, Articles_collection_modified!A1290)), 0)), "")</f>
        <v>Mobile</v>
      </c>
      <c r="I1290" t="str" cm="1">
        <f t="array" ref="I1290">IFERROR(INDEX(Index!$A$3:$A$5, MATCH(TRUE, ISNUMBER(SEARCH(Index!$A$3:$A$5, Articles_collection_modified!A1290)), 0)), "")</f>
        <v>product release</v>
      </c>
      <c r="J1290" t="str" cm="1">
        <f t="array" ref="J1290">IFERROR(INDEX(Index!$A$25:$A$69, MATCH(TRUE, ISNUMBER(SEARCH(Index!$A$25:$A$69, Articles_collection_modified!A1290)), 0)), "")</f>
        <v>Service</v>
      </c>
      <c r="K1290" t="str" cm="1">
        <f t="array" ref="K1290">IFERROR(INDEX(Index!$C$3:$C$5, MATCH(TRUE, ISNUMBER(SEARCH(Index!$C$3:$C$5, Articles_collection_modified!A1290)), 0)), "")</f>
        <v>H1</v>
      </c>
      <c r="L1290" t="str" cm="1">
        <f t="array" ref="L1290">_xlfn.TEXTJOIN(", ", TRUE, IF(ISNUMBER(SEARCH(Index!$C$8:$C$58, Articles_collection_modified!A1290)), Index!$C$8:$C$58, ""))</f>
        <v>SD-4, SD-5, SD-6, NB-2</v>
      </c>
      <c r="M1290" t="str" cm="1">
        <f t="array" ref="M1290">_xlfn.TEXTJOIN(", ", TRUE, IFERROR(VLOOKUP(_xlfn.TEXTSPLIT(L1290, ", "), Index!$C$8:$D$58, 2, FALSE), ""))</f>
        <v>Big Data Value Creation, New Data Management Strategies, Intelligent Process Automation, Service Business Models</v>
      </c>
      <c r="N1290" t="str" cm="1">
        <f t="array" ref="N1290">_xlfn.TEXTJOIN(", ", TRUE, _xlfn.UNIQUE(_xlfn.FILTERXML("&lt;t&gt;&lt;s&gt;" &amp; SUBSTITUTE(_xlfn.TEXTJOIN(", ", TRUE, _xlfn.UNIQUE(_xlfn._xlws.FILTER(IFERROR(VLOOKUP(LEFT(_xlfn.TEXTSPLIT(L1290, ", "), FIND("-", _xlfn.TEXTSPLIT(L1290, ", ")) - 1), Index!$F$8:$G$13, 2, FALSE), ""), IFERROR(VLOOKUP(LEFT(_xlfn.TEXTSPLIT(L1290, ", "), FIND("-", _xlfn.TEXTSPLIT(L1290, ", ")) - 1), Index!$F$8:$G$13, 2, FALSE), "") &lt;&gt; ""))), ", ", "&lt;/s&gt;&lt;s&gt;") &amp; "&lt;/s&gt;&lt;/t&gt;", "//s[normalize-space()]")))</f>
        <v>Smart Data Usage, New Business</v>
      </c>
      <c r="O1290" t="str" cm="1">
        <f t="array" ref="O1290">IFERROR(INDEX(Index!$C$8:$C$58, MATCH(TRUE, ISNUMBER(SEARCH(Index!$C$8:$C$58, Articles_collection_modified!A1290)), 0)), "")</f>
        <v>SD-4</v>
      </c>
      <c r="P1290" t="str">
        <f>IFERROR(VLOOKUP(LEFT(O1290, FIND("-", O1290)-1), Index!$F$8:$G$13, 2, FALSE), "Not Found")</f>
        <v>Smart Data Usage</v>
      </c>
      <c r="Q1290" t="str">
        <f>IFERROR(VLOOKUP(O1290, Index!$C$8:$D$58, 2, FALSE), "Not Found")</f>
        <v>Big Data Value Creation</v>
      </c>
    </row>
    <row r="1291" spans="1:17" x14ac:dyDescent="0.3">
      <c r="A1291" t="str">
        <f>LEFT(Articles_collection_modified!A1291, FIND(",", Articles_collection_modified!A1291) - 1)</f>
        <v>Komatsu showcases electrically powered PC4000-11E hydraulic mining excavator at MINExpo 2024 - International Mining</v>
      </c>
      <c r="B1291" t="str">
        <f>MID(Articles_collection_modified!A1291, FIND(",", Articles_collection_modified!A1291) + 1, FIND(",", Articles_collection_modified!A1291, FIND(",", Articles_collection_modified!A1291) + 1) - FIND(",", Articles_collection_modified!A1291) - 1)</f>
        <v>https://im-mining.com/2024/09/24/komatsu-showcases-electrically-powered-pc4000-11e-hydraulic-mining-excavator-at-minexpo-2024/</v>
      </c>
      <c r="C1291" t="str">
        <f>IF(ISNUMBER(FIND(", vol",Articles_collection_modified!A1291)), MID(Articles_collection_modified!A1291, FIND(", vol", Articles_collection_modified!A1291) + 5, FIND(",", Articles_collection_modified!A1291, FIND(", vol", Articles_collection_modified!A1291) + 5) - FIND(", vol", Articles_collection_modified!A1291) - 5), MID(Articles_collection_modified!A1291, FIND(",vol", Articles_collection_modified!A1291) + 4, FIND(",", Articles_collection_modified!A1291, FIND(",vol", Articles_collection_modified!A1291) + 4) - FIND(",vol",Articles_collection_modified!A1291) - 4))</f>
        <v>3</v>
      </c>
      <c r="D1291" t="str">
        <f>IF(ISNUMBER(FIND(", 20", Articles_collection_modified!A1291)), MID(Articles_collection_modified!A1291, FIND(", 20", Articles_collection_modified!A1291) + 2, FIND(",", Articles_collection_modified!A1291, FIND(", 20", Articles_collection_modified!A1291) + 2) - FIND(", 20", Articles_collection_modified!A1291) - 2), MID(Articles_collection_modified!A1291, FIND(",20", Articles_collection_modified!A1291) + 1, FIND(",", Articles_collection_modified!A1291, FIND(",20", Articles_collection_modified!A1291) + 1) - FIND(",20", Articles_collection_modified!A1291) - 1))</f>
        <v>2024-w39</v>
      </c>
      <c r="E1291" t="str">
        <f t="shared" si="40"/>
        <v>2024</v>
      </c>
      <c r="F1291" t="str">
        <f t="shared" si="41"/>
        <v>39</v>
      </c>
      <c r="G1291" t="str" cm="1">
        <f t="array" ref="G1291">_xlfn.TEXTJOIN(", ", TRUE, IF(ISNUMBER(SEARCH(Index!$A$8:$A$22, Articles_collection_modified!A1291)), Index!$A$8:$A$22, ""))</f>
        <v>Electrification, Mobile</v>
      </c>
      <c r="H1291" t="str" cm="1">
        <f t="array" ref="H1291">IFERROR(INDEX(Index!$A$8:$A$22, MATCH(TRUE, ISNUMBER(SEARCH(Index!$A$8:$A$22, Articles_collection_modified!A1291)), 0)), "")</f>
        <v>Electrification</v>
      </c>
      <c r="I1291" t="str" cm="1">
        <f t="array" ref="I1291">IFERROR(INDEX(Index!$A$3:$A$5, MATCH(TRUE, ISNUMBER(SEARCH(Index!$A$3:$A$5, Articles_collection_modified!A1291)), 0)), "")</f>
        <v>product release</v>
      </c>
      <c r="J1291" t="str" cm="1">
        <f t="array" ref="J1291">IFERROR(INDEX(Index!$A$25:$A$69, MATCH(TRUE, ISNUMBER(SEARCH(Index!$A$25:$A$69, Articles_collection_modified!A1291)), 0)), "")</f>
        <v>System</v>
      </c>
      <c r="K1291" t="str" cm="1">
        <f t="array" ref="K1291">IFERROR(INDEX(Index!$C$3:$C$5, MATCH(TRUE, ISNUMBER(SEARCH(Index!$C$3:$C$5, Articles_collection_modified!A1291)), 0)), "")</f>
        <v>H1</v>
      </c>
      <c r="L1291" t="str" cm="1">
        <f t="array" ref="L1291">_xlfn.TEXTJOIN(", ", TRUE, IF(ISNUMBER(SEARCH(Index!$C$8:$C$58, Articles_collection_modified!A1291)), Index!$C$8:$C$58, ""))</f>
        <v>ES-2, HA-8</v>
      </c>
      <c r="M1291" t="str" cm="1">
        <f t="array" ref="M1291">_xlfn.TEXTJOIN(", ", TRUE, IFERROR(VLOOKUP(_xlfn.TEXTSPLIT(L1291, ", "), Index!$C$8:$D$58, 2, FALSE), ""))</f>
        <v>Enhanced Emission Policy, Sustainable Mining</v>
      </c>
      <c r="N1291" t="str" cm="1">
        <f t="array" ref="N1291">_xlfn.TEXTJOIN(", ", TRUE, _xlfn.UNIQUE(_xlfn.FILTERXML("&lt;t&gt;&lt;s&gt;" &amp; SUBSTITUTE(_xlfn.TEXTJOIN(", ", TRUE, _xlfn.UNIQUE(_xlfn._xlws.FILTER(IFERROR(VLOOKUP(LEFT(_xlfn.TEXTSPLIT(L1291, ", "), FIND("-", _xlfn.TEXTSPLIT(L1291, ", ")) - 1), Index!$F$8:$G$13, 2, FALSE), ""), IFERROR(VLOOKUP(LEFT(_xlfn.TEXTSPLIT(L1291, ", "), FIND("-", _xlfn.TEXTSPLIT(L1291, ", ")) - 1), Index!$F$8:$G$13, 2, FALSE), "") &lt;&gt; ""))), ", ", "&lt;/s&gt;&lt;s&gt;") &amp; "&lt;/s&gt;&lt;/t&gt;", "//s[normalize-space()]")))</f>
        <v>Ecological Sustainability, Hydraulic Applications Ecosystem</v>
      </c>
      <c r="O1291" t="str" cm="1">
        <f t="array" ref="O1291">IFERROR(INDEX(Index!$C$8:$C$58, MATCH(TRUE, ISNUMBER(SEARCH(Index!$C$8:$C$58, Articles_collection_modified!A1291)), 0)), "")</f>
        <v>ES-2</v>
      </c>
      <c r="P1291" t="str">
        <f>IFERROR(VLOOKUP(LEFT(O1291, FIND("-", O1291)-1), Index!$F$8:$G$13, 2, FALSE), "Not Found")</f>
        <v>Ecological Sustainability</v>
      </c>
      <c r="Q1291" t="str">
        <f>IFERROR(VLOOKUP(O1291, Index!$C$8:$D$58, 2, FALSE), "Not Found")</f>
        <v>Enhanced Emission Policy</v>
      </c>
    </row>
    <row r="1292" spans="1:17" x14ac:dyDescent="0.3">
      <c r="A1292" t="str">
        <f>LEFT(Articles_collection_modified!A1292, FIND(",", Articles_collection_modified!A1292) - 1)</f>
        <v>Sandvik presents new 'trolley module' for BEV trucks at MINExpo - International Mining</v>
      </c>
      <c r="B1292" t="str">
        <f>MID(Articles_collection_modified!A1292, FIND(",", Articles_collection_modified!A1292) + 1, FIND(",", Articles_collection_modified!A1292, FIND(",", Articles_collection_modified!A1292) + 1) - FIND(",", Articles_collection_modified!A1292) - 1)</f>
        <v>https://im-mining.com/2024/09/24/sandvik-presents-new-trolley-module-for-bev-trucks-at-minexpo/</v>
      </c>
      <c r="C1292" t="str">
        <f>IF(ISNUMBER(FIND(", vol",Articles_collection_modified!A1292)), MID(Articles_collection_modified!A1292, FIND(", vol", Articles_collection_modified!A1292) + 5, FIND(",", Articles_collection_modified!A1292, FIND(", vol", Articles_collection_modified!A1292) + 5) - FIND(", vol", Articles_collection_modified!A1292) - 5), MID(Articles_collection_modified!A1292, FIND(",vol", Articles_collection_modified!A1292) + 4, FIND(",", Articles_collection_modified!A1292, FIND(",vol", Articles_collection_modified!A1292) + 4) - FIND(",vol",Articles_collection_modified!A1292) - 4))</f>
        <v>3</v>
      </c>
      <c r="D1292" t="str">
        <f>IF(ISNUMBER(FIND(", 20", Articles_collection_modified!A1292)), MID(Articles_collection_modified!A1292, FIND(", 20", Articles_collection_modified!A1292) + 2, FIND(",", Articles_collection_modified!A1292, FIND(", 20", Articles_collection_modified!A1292) + 2) - FIND(", 20", Articles_collection_modified!A1292) - 2), MID(Articles_collection_modified!A1292, FIND(",20", Articles_collection_modified!A1292) + 1, FIND(",", Articles_collection_modified!A1292, FIND(",20", Articles_collection_modified!A1292) + 1) - FIND(",20", Articles_collection_modified!A1292) - 1))</f>
        <v>2024-w39</v>
      </c>
      <c r="E1292" t="str">
        <f t="shared" si="40"/>
        <v>2024</v>
      </c>
      <c r="F1292" t="str">
        <f t="shared" si="41"/>
        <v>39</v>
      </c>
      <c r="G1292" t="str" cm="1">
        <f t="array" ref="G1292">_xlfn.TEXTJOIN(", ", TRUE, IF(ISNUMBER(SEARCH(Index!$A$8:$A$22, Articles_collection_modified!A1292)), Index!$A$8:$A$22, ""))</f>
        <v>Electrification, Mobile</v>
      </c>
      <c r="H1292" t="str" cm="1">
        <f t="array" ref="H1292">IFERROR(INDEX(Index!$A$8:$A$22, MATCH(TRUE, ISNUMBER(SEARCH(Index!$A$8:$A$22, Articles_collection_modified!A1292)), 0)), "")</f>
        <v>Electrification</v>
      </c>
      <c r="I1292" t="str" cm="1">
        <f t="array" ref="I1292">IFERROR(INDEX(Index!$A$3:$A$5, MATCH(TRUE, ISNUMBER(SEARCH(Index!$A$3:$A$5, Articles_collection_modified!A1292)), 0)), "")</f>
        <v>product release</v>
      </c>
      <c r="J1292" t="str" cm="1">
        <f t="array" ref="J1292">IFERROR(INDEX(Index!$A$25:$A$69, MATCH(TRUE, ISNUMBER(SEARCH(Index!$A$25:$A$69, Articles_collection_modified!A1292)), 0)), "")</f>
        <v/>
      </c>
      <c r="K1292" t="str" cm="1">
        <f t="array" ref="K1292">IFERROR(INDEX(Index!$C$3:$C$5, MATCH(TRUE, ISNUMBER(SEARCH(Index!$C$3:$C$5, Articles_collection_modified!A1292)), 0)), "")</f>
        <v>H1</v>
      </c>
      <c r="L1292" t="str" cm="1">
        <f t="array" ref="L1292">_xlfn.TEXTJOIN(", ", TRUE, IF(ISNUMBER(SEARCH(Index!$C$8:$C$58, Articles_collection_modified!A1292)), Index!$C$8:$C$58, ""))</f>
        <v>ES-2, HA-8</v>
      </c>
      <c r="M1292" t="str" cm="1">
        <f t="array" ref="M1292">_xlfn.TEXTJOIN(", ", TRUE, IFERROR(VLOOKUP(_xlfn.TEXTSPLIT(L1292, ", "), Index!$C$8:$D$58, 2, FALSE), ""))</f>
        <v>Enhanced Emission Policy, Sustainable Mining</v>
      </c>
      <c r="N1292" t="str" cm="1">
        <f t="array" ref="N1292">_xlfn.TEXTJOIN(", ", TRUE, _xlfn.UNIQUE(_xlfn.FILTERXML("&lt;t&gt;&lt;s&gt;" &amp; SUBSTITUTE(_xlfn.TEXTJOIN(", ", TRUE, _xlfn.UNIQUE(_xlfn._xlws.FILTER(IFERROR(VLOOKUP(LEFT(_xlfn.TEXTSPLIT(L1292, ", "), FIND("-", _xlfn.TEXTSPLIT(L1292, ", ")) - 1), Index!$F$8:$G$13, 2, FALSE), ""), IFERROR(VLOOKUP(LEFT(_xlfn.TEXTSPLIT(L1292, ", "), FIND("-", _xlfn.TEXTSPLIT(L1292, ", ")) - 1), Index!$F$8:$G$13, 2, FALSE), "") &lt;&gt; ""))), ", ", "&lt;/s&gt;&lt;s&gt;") &amp; "&lt;/s&gt;&lt;/t&gt;", "//s[normalize-space()]")))</f>
        <v>Ecological Sustainability, Hydraulic Applications Ecosystem</v>
      </c>
      <c r="O1292" t="str" cm="1">
        <f t="array" ref="O1292">IFERROR(INDEX(Index!$C$8:$C$58, MATCH(TRUE, ISNUMBER(SEARCH(Index!$C$8:$C$58, Articles_collection_modified!A1292)), 0)), "")</f>
        <v>ES-2</v>
      </c>
      <c r="P1292" t="str">
        <f>IFERROR(VLOOKUP(LEFT(O1292, FIND("-", O1292)-1), Index!$F$8:$G$13, 2, FALSE), "Not Found")</f>
        <v>Ecological Sustainability</v>
      </c>
      <c r="Q1292" t="str">
        <f>IFERROR(VLOOKUP(O1292, Index!$C$8:$D$58, 2, FALSE), "Not Found")</f>
        <v>Enhanced Emission Policy</v>
      </c>
    </row>
    <row r="1293" spans="1:17" x14ac:dyDescent="0.3">
      <c r="A1293" t="str">
        <f>LEFT(Articles_collection_modified!A1293, FIND(",", Articles_collection_modified!A1293) - 1)</f>
        <v>Boliden Kevitsa Sandvik to jointly test battery-electric concept surface drill rig - International Mining</v>
      </c>
      <c r="B1293" t="str">
        <f>MID(Articles_collection_modified!A1293, FIND(",", Articles_collection_modified!A1293) + 1, FIND(",", Articles_collection_modified!A1293, FIND(",", Articles_collection_modified!A1293) + 1) - FIND(",", Articles_collection_modified!A1293) - 1)</f>
        <v>https://im-mining.com/2024/09/25/boliden-kevitsa-sandvik-to-jointly-test-battery-electric-concept-surface-drill-rig/</v>
      </c>
      <c r="C1293" t="str">
        <f>IF(ISNUMBER(FIND(", vol",Articles_collection_modified!A1293)), MID(Articles_collection_modified!A1293, FIND(", vol", Articles_collection_modified!A1293) + 5, FIND(",", Articles_collection_modified!A1293, FIND(", vol", Articles_collection_modified!A1293) + 5) - FIND(", vol", Articles_collection_modified!A1293) - 5), MID(Articles_collection_modified!A1293, FIND(",vol", Articles_collection_modified!A1293) + 4, FIND(",", Articles_collection_modified!A1293, FIND(",vol", Articles_collection_modified!A1293) + 4) - FIND(",vol",Articles_collection_modified!A1293) - 4))</f>
        <v>3</v>
      </c>
      <c r="D1293" t="str">
        <f>IF(ISNUMBER(FIND(", 20", Articles_collection_modified!A1293)), MID(Articles_collection_modified!A1293, FIND(", 20", Articles_collection_modified!A1293) + 2, FIND(",", Articles_collection_modified!A1293, FIND(", 20", Articles_collection_modified!A1293) + 2) - FIND(", 20", Articles_collection_modified!A1293) - 2), MID(Articles_collection_modified!A1293, FIND(",20", Articles_collection_modified!A1293) + 1, FIND(",", Articles_collection_modified!A1293, FIND(",20", Articles_collection_modified!A1293) + 1) - FIND(",20", Articles_collection_modified!A1293) - 1))</f>
        <v>2024-w39</v>
      </c>
      <c r="E1293" t="str">
        <f t="shared" si="40"/>
        <v>2024</v>
      </c>
      <c r="F1293" t="str">
        <f t="shared" si="41"/>
        <v>39</v>
      </c>
      <c r="G1293" t="str" cm="1">
        <f t="array" ref="G1293">_xlfn.TEXTJOIN(", ", TRUE, IF(ISNUMBER(SEARCH(Index!$A$8:$A$22, Articles_collection_modified!A1293)), Index!$A$8:$A$22, ""))</f>
        <v>Battery, Mobile</v>
      </c>
      <c r="H1293" t="str" cm="1">
        <f t="array" ref="H1293">IFERROR(INDEX(Index!$A$8:$A$22, MATCH(TRUE, ISNUMBER(SEARCH(Index!$A$8:$A$22, Articles_collection_modified!A1293)), 0)), "")</f>
        <v>Battery</v>
      </c>
      <c r="I1293" t="str" cm="1">
        <f t="array" ref="I1293">IFERROR(INDEX(Index!$A$3:$A$5, MATCH(TRUE, ISNUMBER(SEARCH(Index!$A$3:$A$5, Articles_collection_modified!A1293)), 0)), "")</f>
        <v>SEEP</v>
      </c>
      <c r="J1293" t="str" cm="1">
        <f t="array" ref="J1293">IFERROR(INDEX(Index!$A$25:$A$69, MATCH(TRUE, ISNUMBER(SEARCH(Index!$A$25:$A$69, Articles_collection_modified!A1293)), 0)), "")</f>
        <v>partnership</v>
      </c>
      <c r="K1293" t="str" cm="1">
        <f t="array" ref="K1293">IFERROR(INDEX(Index!$C$3:$C$5, MATCH(TRUE, ISNUMBER(SEARCH(Index!$C$3:$C$5, Articles_collection_modified!A1293)), 0)), "")</f>
        <v>H2</v>
      </c>
      <c r="L1293" t="str" cm="1">
        <f t="array" ref="L1293">_xlfn.TEXTJOIN(", ", TRUE, IF(ISNUMBER(SEARCH(Index!$C$8:$C$58, Articles_collection_modified!A1293)), Index!$C$8:$C$58, ""))</f>
        <v>ES-2, ES-6, HA-8, AO-2</v>
      </c>
      <c r="M1293" t="str" cm="1">
        <f t="array" ref="M1293">_xlfn.TEXTJOIN(", ", TRUE, IFERROR(VLOOKUP(_xlfn.TEXTSPLIT(L1293, ", "), Index!$C$8:$D$58, 2, FALSE), ""))</f>
        <v>Enhanced Emission Policy, Zero Emission Company Value, Sustainable Mining, Future Collaboration</v>
      </c>
      <c r="N1293" t="str" cm="1">
        <f t="array" ref="N1293">_xlfn.TEXTJOIN(", ", TRUE, _xlfn.UNIQUE(_xlfn.FILTERXML("&lt;t&gt;&lt;s&gt;" &amp; SUBSTITUTE(_xlfn.TEXTJOIN(", ", TRUE, _xlfn.UNIQUE(_xlfn._xlws.FILTER(IFERROR(VLOOKUP(LEFT(_xlfn.TEXTSPLIT(L1293, ", "), FIND("-", _xlfn.TEXTSPLIT(L1293, ", ")) - 1), Index!$F$8:$G$13, 2, FALSE), ""), IFERROR(VLOOKUP(LEFT(_xlfn.TEXTSPLIT(L1293, ", "), FIND("-", _xlfn.TEXTSPLIT(L1293, ", ")) - 1), Index!$F$8:$G$13, 2, FALSE), "") &lt;&gt; ""))), ", ", "&lt;/s&gt;&lt;s&gt;") &amp; "&lt;/s&gt;&lt;/t&gt;", "//s[normalize-space()]")))</f>
        <v>Ecological Sustainability, Hydraulic Applications Ecosystem, Adaptive Organization</v>
      </c>
      <c r="O1293" t="str" cm="1">
        <f t="array" ref="O1293">IFERROR(INDEX(Index!$C$8:$C$58, MATCH(TRUE, ISNUMBER(SEARCH(Index!$C$8:$C$58, Articles_collection_modified!A1293)), 0)), "")</f>
        <v>ES-2</v>
      </c>
      <c r="P1293" t="str">
        <f>IFERROR(VLOOKUP(LEFT(O1293, FIND("-", O1293)-1), Index!$F$8:$G$13, 2, FALSE), "Not Found")</f>
        <v>Ecological Sustainability</v>
      </c>
      <c r="Q1293" t="str">
        <f>IFERROR(VLOOKUP(O1293, Index!$C$8:$D$58, 2, FALSE), "Not Found")</f>
        <v>Enhanced Emission Policy</v>
      </c>
    </row>
    <row r="1294" spans="1:17" x14ac:dyDescent="0.3">
      <c r="A1294" t="str">
        <f>LEFT(Articles_collection_modified!A1294, FIND(",", Articles_collection_modified!A1294) - 1)</f>
        <v>Normet unveils advanced explosives charging scaling rock breaking solutions at MINExpo 2024 - International Mining</v>
      </c>
      <c r="B1294" t="str">
        <f>MID(Articles_collection_modified!A1294, FIND(",", Articles_collection_modified!A1294) + 1, FIND(",", Articles_collection_modified!A1294, FIND(",", Articles_collection_modified!A1294) + 1) - FIND(",", Articles_collection_modified!A1294) - 1)</f>
        <v>https://im-mining.com/2024/09/25/normet-unveils-advanced-explosives-charging-scaling-rock-breaking-solutions-at-minexpo-2024/</v>
      </c>
      <c r="C1294" t="str">
        <f>IF(ISNUMBER(FIND(", vol",Articles_collection_modified!A1294)), MID(Articles_collection_modified!A1294, FIND(", vol", Articles_collection_modified!A1294) + 5, FIND(",", Articles_collection_modified!A1294, FIND(", vol", Articles_collection_modified!A1294) + 5) - FIND(", vol", Articles_collection_modified!A1294) - 5), MID(Articles_collection_modified!A1294, FIND(",vol", Articles_collection_modified!A1294) + 4, FIND(",", Articles_collection_modified!A1294, FIND(",vol", Articles_collection_modified!A1294) + 4) - FIND(",vol",Articles_collection_modified!A1294) - 4))</f>
        <v>3</v>
      </c>
      <c r="D1294" t="str">
        <f>IF(ISNUMBER(FIND(", 20", Articles_collection_modified!A1294)), MID(Articles_collection_modified!A1294, FIND(", 20", Articles_collection_modified!A1294) + 2, FIND(",", Articles_collection_modified!A1294, FIND(", 20", Articles_collection_modified!A1294) + 2) - FIND(", 20", Articles_collection_modified!A1294) - 2), MID(Articles_collection_modified!A1294, FIND(",20", Articles_collection_modified!A1294) + 1, FIND(",", Articles_collection_modified!A1294, FIND(",20", Articles_collection_modified!A1294) + 1) - FIND(",20", Articles_collection_modified!A1294) - 1))</f>
        <v>2024-w39</v>
      </c>
      <c r="E1294" t="str">
        <f t="shared" si="40"/>
        <v>2024</v>
      </c>
      <c r="F1294" t="str">
        <f t="shared" si="41"/>
        <v>39</v>
      </c>
      <c r="G1294" t="str" cm="1">
        <f t="array" ref="G1294">_xlfn.TEXTJOIN(", ", TRUE, IF(ISNUMBER(SEARCH(Index!$A$8:$A$22, Articles_collection_modified!A1294)), Index!$A$8:$A$22, ""))</f>
        <v>Mobile</v>
      </c>
      <c r="H1294" t="str" cm="1">
        <f t="array" ref="H1294">IFERROR(INDEX(Index!$A$8:$A$22, MATCH(TRUE, ISNUMBER(SEARCH(Index!$A$8:$A$22, Articles_collection_modified!A1294)), 0)), "")</f>
        <v>Mobile</v>
      </c>
      <c r="I1294" t="str" cm="1">
        <f t="array" ref="I1294">IFERROR(INDEX(Index!$A$3:$A$5, MATCH(TRUE, ISNUMBER(SEARCH(Index!$A$3:$A$5, Articles_collection_modified!A1294)), 0)), "")</f>
        <v>product release</v>
      </c>
      <c r="J1294" t="str" cm="1">
        <f t="array" ref="J1294">IFERROR(INDEX(Index!$A$25:$A$69, MATCH(TRUE, ISNUMBER(SEARCH(Index!$A$25:$A$69, Articles_collection_modified!A1294)), 0)), "")</f>
        <v>System</v>
      </c>
      <c r="K1294" t="str" cm="1">
        <f t="array" ref="K1294">IFERROR(INDEX(Index!$C$3:$C$5, MATCH(TRUE, ISNUMBER(SEARCH(Index!$C$3:$C$5, Articles_collection_modified!A1294)), 0)), "")</f>
        <v>H1</v>
      </c>
      <c r="L1294" t="str" cm="1">
        <f t="array" ref="L1294">_xlfn.TEXTJOIN(", ", TRUE, IF(ISNUMBER(SEARCH(Index!$C$8:$C$58, Articles_collection_modified!A1294)), Index!$C$8:$C$58, ""))</f>
        <v>HA-8</v>
      </c>
      <c r="M1294" t="str" cm="1">
        <f t="array" ref="M1294">_xlfn.TEXTJOIN(", ", TRUE, IFERROR(VLOOKUP(_xlfn.TEXTSPLIT(L1294, ", "), Index!$C$8:$D$58, 2, FALSE), ""))</f>
        <v>Sustainable Mining</v>
      </c>
      <c r="N1294" t="str" cm="1">
        <f t="array" ref="N1294">_xlfn.TEXTJOIN(", ", TRUE, _xlfn.UNIQUE(_xlfn.FILTERXML("&lt;t&gt;&lt;s&gt;" &amp; SUBSTITUTE(_xlfn.TEXTJOIN(", ", TRUE, _xlfn.UNIQUE(_xlfn._xlws.FILTER(IFERROR(VLOOKUP(LEFT(_xlfn.TEXTSPLIT(L1294, ", "), FIND("-", _xlfn.TEXTSPLIT(L1294, ", ")) - 1), Index!$F$8:$G$13, 2, FALSE), ""), IFERROR(VLOOKUP(LEFT(_xlfn.TEXTSPLIT(L1294, ", "), FIND("-", _xlfn.TEXTSPLIT(L1294, ", ")) - 1), Index!$F$8:$G$13, 2, FALSE), "") &lt;&gt; ""))), ", ", "&lt;/s&gt;&lt;s&gt;") &amp; "&lt;/s&gt;&lt;/t&gt;", "//s[normalize-space()]")))</f>
        <v>Hydraulic Applications Ecosystem</v>
      </c>
      <c r="O1294" t="str" cm="1">
        <f t="array" ref="O1294">IFERROR(INDEX(Index!$C$8:$C$58, MATCH(TRUE, ISNUMBER(SEARCH(Index!$C$8:$C$58, Articles_collection_modified!A1294)), 0)), "")</f>
        <v>HA-8</v>
      </c>
      <c r="P1294" t="str">
        <f>IFERROR(VLOOKUP(LEFT(O1294, FIND("-", O1294)-1), Index!$F$8:$G$13, 2, FALSE), "Not Found")</f>
        <v>Hydraulic Applications Ecosystem</v>
      </c>
      <c r="Q1294" t="str">
        <f>IFERROR(VLOOKUP(O1294, Index!$C$8:$D$58, 2, FALSE), "Not Found")</f>
        <v>Sustainable Mining</v>
      </c>
    </row>
    <row r="1295" spans="1:17" x14ac:dyDescent="0.3">
      <c r="A1295" t="str">
        <f>LEFT(Articles_collection_modified!A1295, FIND(",", Articles_collection_modified!A1295) - 1)</f>
        <v>Thiess collaborates with FLANDERS to deploy FREEDOM hybrid haul truck solution - International Mining</v>
      </c>
      <c r="B1295" t="str">
        <f>MID(Articles_collection_modified!A1295, FIND(",", Articles_collection_modified!A1295) + 1, FIND(",", Articles_collection_modified!A1295, FIND(",", Articles_collection_modified!A1295) + 1) - FIND(",", Articles_collection_modified!A1295) - 1)</f>
        <v>https://im-mining.com/2024/09/25/thiess-collaborates-with-flanders-to-deploy-freedom-hybrid-haul-truck-solution/</v>
      </c>
      <c r="C1295" t="str">
        <f>IF(ISNUMBER(FIND(", vol",Articles_collection_modified!A1295)), MID(Articles_collection_modified!A1295, FIND(", vol", Articles_collection_modified!A1295) + 5, FIND(",", Articles_collection_modified!A1295, FIND(", vol", Articles_collection_modified!A1295) + 5) - FIND(", vol", Articles_collection_modified!A1295) - 5), MID(Articles_collection_modified!A1295, FIND(",vol", Articles_collection_modified!A1295) + 4, FIND(",", Articles_collection_modified!A1295, FIND(",vol", Articles_collection_modified!A1295) + 4) - FIND(",vol",Articles_collection_modified!A1295) - 4))</f>
        <v>3</v>
      </c>
      <c r="D1295" t="str">
        <f>IF(ISNUMBER(FIND(", 20", Articles_collection_modified!A1295)), MID(Articles_collection_modified!A1295, FIND(", 20", Articles_collection_modified!A1295) + 2, FIND(",", Articles_collection_modified!A1295, FIND(", 20", Articles_collection_modified!A1295) + 2) - FIND(", 20", Articles_collection_modified!A1295) - 2), MID(Articles_collection_modified!A1295, FIND(",20", Articles_collection_modified!A1295) + 1, FIND(",", Articles_collection_modified!A1295, FIND(",20", Articles_collection_modified!A1295) + 1) - FIND(",20", Articles_collection_modified!A1295) - 1))</f>
        <v>2024-w39</v>
      </c>
      <c r="E1295" t="str">
        <f t="shared" si="40"/>
        <v>2024</v>
      </c>
      <c r="F1295" t="str">
        <f t="shared" si="41"/>
        <v>39</v>
      </c>
      <c r="G1295" t="str" cm="1">
        <f t="array" ref="G1295">_xlfn.TEXTJOIN(", ", TRUE, IF(ISNUMBER(SEARCH(Index!$A$8:$A$22, Articles_collection_modified!A1295)), Index!$A$8:$A$22, ""))</f>
        <v>Electrification, Mobile</v>
      </c>
      <c r="H1295" t="str" cm="1">
        <f t="array" ref="H1295">IFERROR(INDEX(Index!$A$8:$A$22, MATCH(TRUE, ISNUMBER(SEARCH(Index!$A$8:$A$22, Articles_collection_modified!A1295)), 0)), "")</f>
        <v>Electrification</v>
      </c>
      <c r="I1295" t="str" cm="1">
        <f t="array" ref="I1295">IFERROR(INDEX(Index!$A$3:$A$5, MATCH(TRUE, ISNUMBER(SEARCH(Index!$A$3:$A$5, Articles_collection_modified!A1295)), 0)), "")</f>
        <v>SEEP</v>
      </c>
      <c r="J1295" t="str" cm="1">
        <f t="array" ref="J1295">IFERROR(INDEX(Index!$A$25:$A$69, MATCH(TRUE, ISNUMBER(SEARCH(Index!$A$25:$A$69, Articles_collection_modified!A1295)), 0)), "")</f>
        <v>partnership</v>
      </c>
      <c r="K1295" t="str" cm="1">
        <f t="array" ref="K1295">IFERROR(INDEX(Index!$C$3:$C$5, MATCH(TRUE, ISNUMBER(SEARCH(Index!$C$3:$C$5, Articles_collection_modified!A1295)), 0)), "")</f>
        <v>H2</v>
      </c>
      <c r="L1295" t="str" cm="1">
        <f t="array" ref="L1295">_xlfn.TEXTJOIN(", ", TRUE, IF(ISNUMBER(SEARCH(Index!$C$8:$C$58, Articles_collection_modified!A1295)), Index!$C$8:$C$58, ""))</f>
        <v>ES-2, HA-8, AO-2</v>
      </c>
      <c r="M1295" t="str" cm="1">
        <f t="array" ref="M1295">_xlfn.TEXTJOIN(", ", TRUE, IFERROR(VLOOKUP(_xlfn.TEXTSPLIT(L1295, ", "), Index!$C$8:$D$58, 2, FALSE), ""))</f>
        <v>Enhanced Emission Policy, Sustainable Mining, Future Collaboration</v>
      </c>
      <c r="N1295" t="str" cm="1">
        <f t="array" ref="N1295">_xlfn.TEXTJOIN(", ", TRUE, _xlfn.UNIQUE(_xlfn.FILTERXML("&lt;t&gt;&lt;s&gt;" &amp; SUBSTITUTE(_xlfn.TEXTJOIN(", ", TRUE, _xlfn.UNIQUE(_xlfn._xlws.FILTER(IFERROR(VLOOKUP(LEFT(_xlfn.TEXTSPLIT(L1295, ", "), FIND("-", _xlfn.TEXTSPLIT(L1295, ", ")) - 1), Index!$F$8:$G$13, 2, FALSE), ""), IFERROR(VLOOKUP(LEFT(_xlfn.TEXTSPLIT(L1295, ", "), FIND("-", _xlfn.TEXTSPLIT(L1295, ", ")) - 1), Index!$F$8:$G$13, 2, FALSE), "") &lt;&gt; ""))), ", ", "&lt;/s&gt;&lt;s&gt;") &amp; "&lt;/s&gt;&lt;/t&gt;", "//s[normalize-space()]")))</f>
        <v>Ecological Sustainability, Hydraulic Applications Ecosystem, Adaptive Organization</v>
      </c>
      <c r="O1295" t="str" cm="1">
        <f t="array" ref="O1295">IFERROR(INDEX(Index!$C$8:$C$58, MATCH(TRUE, ISNUMBER(SEARCH(Index!$C$8:$C$58, Articles_collection_modified!A1295)), 0)), "")</f>
        <v>ES-2</v>
      </c>
      <c r="P1295" t="str">
        <f>IFERROR(VLOOKUP(LEFT(O1295, FIND("-", O1295)-1), Index!$F$8:$G$13, 2, FALSE), "Not Found")</f>
        <v>Ecological Sustainability</v>
      </c>
      <c r="Q1295" t="str">
        <f>IFERROR(VLOOKUP(O1295, Index!$C$8:$D$58, 2, FALSE), "Not Found")</f>
        <v>Enhanced Emission Policy</v>
      </c>
    </row>
    <row r="1296" spans="1:17" x14ac:dyDescent="0.3">
      <c r="A1296" t="str">
        <f>LEFT(Articles_collection_modified!A1296, FIND(",", Articles_collection_modified!A1296) - 1)</f>
        <v>Komatsu's pre-production Power Agnostic 930E haul truck heading to Boliden's Aitik mine - International Mining</v>
      </c>
      <c r="B1296" t="str">
        <f>MID(Articles_collection_modified!A1296, FIND(",", Articles_collection_modified!A1296) + 1, FIND(",", Articles_collection_modified!A1296, FIND(",", Articles_collection_modified!A1296) + 1) - FIND(",", Articles_collection_modified!A1296) - 1)</f>
        <v>https://im-mining.com/2024/09/25/komatsus-pre-production-power-agnostic-930e-haul-truck-heading-to-bolidens-aitik-mine/</v>
      </c>
      <c r="C1296" t="str">
        <f>IF(ISNUMBER(FIND(", vol",Articles_collection_modified!A1296)), MID(Articles_collection_modified!A1296, FIND(", vol", Articles_collection_modified!A1296) + 5, FIND(",", Articles_collection_modified!A1296, FIND(", vol", Articles_collection_modified!A1296) + 5) - FIND(", vol", Articles_collection_modified!A1296) - 5), MID(Articles_collection_modified!A1296, FIND(",vol", Articles_collection_modified!A1296) + 4, FIND(",", Articles_collection_modified!A1296, FIND(",vol", Articles_collection_modified!A1296) + 4) - FIND(",vol",Articles_collection_modified!A1296) - 4))</f>
        <v>3</v>
      </c>
      <c r="D1296" t="str">
        <f>IF(ISNUMBER(FIND(", 20", Articles_collection_modified!A1296)), MID(Articles_collection_modified!A1296, FIND(", 20", Articles_collection_modified!A1296) + 2, FIND(",", Articles_collection_modified!A1296, FIND(", 20", Articles_collection_modified!A1296) + 2) - FIND(", 20", Articles_collection_modified!A1296) - 2), MID(Articles_collection_modified!A1296, FIND(",20", Articles_collection_modified!A1296) + 1, FIND(",", Articles_collection_modified!A1296, FIND(",20", Articles_collection_modified!A1296) + 1) - FIND(",20", Articles_collection_modified!A1296) - 1))</f>
        <v>2024-w39</v>
      </c>
      <c r="E1296" t="str">
        <f t="shared" si="40"/>
        <v>2024</v>
      </c>
      <c r="F1296" t="str">
        <f t="shared" si="41"/>
        <v>39</v>
      </c>
      <c r="G1296" t="str" cm="1">
        <f t="array" ref="G1296">_xlfn.TEXTJOIN(", ", TRUE, IF(ISNUMBER(SEARCH(Index!$A$8:$A$22, Articles_collection_modified!A1296)), Index!$A$8:$A$22, ""))</f>
        <v>Mobile</v>
      </c>
      <c r="H1296" t="str" cm="1">
        <f t="array" ref="H1296">IFERROR(INDEX(Index!$A$8:$A$22, MATCH(TRUE, ISNUMBER(SEARCH(Index!$A$8:$A$22, Articles_collection_modified!A1296)), 0)), "")</f>
        <v>Mobile</v>
      </c>
      <c r="I1296" t="str" cm="1">
        <f t="array" ref="I1296">IFERROR(INDEX(Index!$A$3:$A$5, MATCH(TRUE, ISNUMBER(SEARCH(Index!$A$3:$A$5, Articles_collection_modified!A1296)), 0)), "")</f>
        <v>SEEP</v>
      </c>
      <c r="J1296" t="str" cm="1">
        <f t="array" ref="J1296">IFERROR(INDEX(Index!$A$25:$A$69, MATCH(TRUE, ISNUMBER(SEARCH(Index!$A$25:$A$69, Articles_collection_modified!A1296)), 0)), "")</f>
        <v>partnership</v>
      </c>
      <c r="K1296" t="str" cm="1">
        <f t="array" ref="K1296">IFERROR(INDEX(Index!$C$3:$C$5, MATCH(TRUE, ISNUMBER(SEARCH(Index!$C$3:$C$5, Articles_collection_modified!A1296)), 0)), "")</f>
        <v>H2</v>
      </c>
      <c r="L1296" t="str" cm="1">
        <f t="array" ref="L1296">_xlfn.TEXTJOIN(", ", TRUE, IF(ISNUMBER(SEARCH(Index!$C$8:$C$58, Articles_collection_modified!A1296)), Index!$C$8:$C$58, ""))</f>
        <v>ES-2, ES-6, HA-8, AO-2</v>
      </c>
      <c r="M1296" t="str" cm="1">
        <f t="array" ref="M1296">_xlfn.TEXTJOIN(", ", TRUE, IFERROR(VLOOKUP(_xlfn.TEXTSPLIT(L1296, ", "), Index!$C$8:$D$58, 2, FALSE), ""))</f>
        <v>Enhanced Emission Policy, Zero Emission Company Value, Sustainable Mining, Future Collaboration</v>
      </c>
      <c r="N1296" t="str" cm="1">
        <f t="array" ref="N1296">_xlfn.TEXTJOIN(", ", TRUE, _xlfn.UNIQUE(_xlfn.FILTERXML("&lt;t&gt;&lt;s&gt;" &amp; SUBSTITUTE(_xlfn.TEXTJOIN(", ", TRUE, _xlfn.UNIQUE(_xlfn._xlws.FILTER(IFERROR(VLOOKUP(LEFT(_xlfn.TEXTSPLIT(L1296, ", "), FIND("-", _xlfn.TEXTSPLIT(L1296, ", ")) - 1), Index!$F$8:$G$13, 2, FALSE), ""), IFERROR(VLOOKUP(LEFT(_xlfn.TEXTSPLIT(L1296, ", "), FIND("-", _xlfn.TEXTSPLIT(L1296, ", ")) - 1), Index!$F$8:$G$13, 2, FALSE), "") &lt;&gt; ""))), ", ", "&lt;/s&gt;&lt;s&gt;") &amp; "&lt;/s&gt;&lt;/t&gt;", "//s[normalize-space()]")))</f>
        <v>Ecological Sustainability, Hydraulic Applications Ecosystem, Adaptive Organization</v>
      </c>
      <c r="O1296" t="str" cm="1">
        <f t="array" ref="O1296">IFERROR(INDEX(Index!$C$8:$C$58, MATCH(TRUE, ISNUMBER(SEARCH(Index!$C$8:$C$58, Articles_collection_modified!A1296)), 0)), "")</f>
        <v>ES-2</v>
      </c>
      <c r="P1296" t="str">
        <f>IFERROR(VLOOKUP(LEFT(O1296, FIND("-", O1296)-1), Index!$F$8:$G$13, 2, FALSE), "Not Found")</f>
        <v>Ecological Sustainability</v>
      </c>
      <c r="Q1296" t="str">
        <f>IFERROR(VLOOKUP(O1296, Index!$C$8:$D$58, 2, FALSE), "Not Found")</f>
        <v>Enhanced Emission Policy</v>
      </c>
    </row>
    <row r="1297" spans="1:17" x14ac:dyDescent="0.3">
      <c r="A1297" t="str">
        <f>LEFT(Articles_collection_modified!A1297, FIND(",", Articles_collection_modified!A1297) - 1)</f>
        <v>MacLean to deliver 30 battery-electric graders to Fortescue operations - International Mining</v>
      </c>
      <c r="B1297" t="str">
        <f>MID(Articles_collection_modified!A1297, FIND(",", Articles_collection_modified!A1297) + 1, FIND(",", Articles_collection_modified!A1297, FIND(",", Articles_collection_modified!A1297) + 1) - FIND(",", Articles_collection_modified!A1297) - 1)</f>
        <v>https://im-mining.com/2024/09/25/maclean-to-deliver-30-battery-electric-graders-to-fortescue-operations/</v>
      </c>
      <c r="C1297" t="str">
        <f>IF(ISNUMBER(FIND(", vol",Articles_collection_modified!A1297)), MID(Articles_collection_modified!A1297, FIND(", vol", Articles_collection_modified!A1297) + 5, FIND(",", Articles_collection_modified!A1297, FIND(", vol", Articles_collection_modified!A1297) + 5) - FIND(", vol", Articles_collection_modified!A1297) - 5), MID(Articles_collection_modified!A1297, FIND(",vol", Articles_collection_modified!A1297) + 4, FIND(",", Articles_collection_modified!A1297, FIND(",vol", Articles_collection_modified!A1297) + 4) - FIND(",vol",Articles_collection_modified!A1297) - 4))</f>
        <v>3</v>
      </c>
      <c r="D1297" t="str">
        <f>IF(ISNUMBER(FIND(", 20", Articles_collection_modified!A1297)), MID(Articles_collection_modified!A1297, FIND(", 20", Articles_collection_modified!A1297) + 2, FIND(",", Articles_collection_modified!A1297, FIND(", 20", Articles_collection_modified!A1297) + 2) - FIND(", 20", Articles_collection_modified!A1297) - 2), MID(Articles_collection_modified!A1297, FIND(",20", Articles_collection_modified!A1297) + 1, FIND(",", Articles_collection_modified!A1297, FIND(",20", Articles_collection_modified!A1297) + 1) - FIND(",20", Articles_collection_modified!A1297) - 1))</f>
        <v>2024-w39</v>
      </c>
      <c r="E1297" t="str">
        <f t="shared" si="40"/>
        <v>2024</v>
      </c>
      <c r="F1297" t="str">
        <f t="shared" si="41"/>
        <v>39</v>
      </c>
      <c r="G1297" t="str" cm="1">
        <f t="array" ref="G1297">_xlfn.TEXTJOIN(", ", TRUE, IF(ISNUMBER(SEARCH(Index!$A$8:$A$22, Articles_collection_modified!A1297)), Index!$A$8:$A$22, ""))</f>
        <v>Battery, Electrification, Mobile</v>
      </c>
      <c r="H1297" t="str" cm="1">
        <f t="array" ref="H1297">IFERROR(INDEX(Index!$A$8:$A$22, MATCH(TRUE, ISNUMBER(SEARCH(Index!$A$8:$A$22, Articles_collection_modified!A1297)), 0)), "")</f>
        <v>Battery</v>
      </c>
      <c r="I1297" t="str" cm="1">
        <f t="array" ref="I1297">IFERROR(INDEX(Index!$A$3:$A$5, MATCH(TRUE, ISNUMBER(SEARCH(Index!$A$3:$A$5, Articles_collection_modified!A1297)), 0)), "")</f>
        <v>SEEP</v>
      </c>
      <c r="J1297" t="str" cm="1">
        <f t="array" ref="J1297">IFERROR(INDEX(Index!$A$25:$A$69, MATCH(TRUE, ISNUMBER(SEARCH(Index!$A$25:$A$69, Articles_collection_modified!A1297)), 0)), "")</f>
        <v>partnership</v>
      </c>
      <c r="K1297" t="str" cm="1">
        <f t="array" ref="K1297">IFERROR(INDEX(Index!$C$3:$C$5, MATCH(TRUE, ISNUMBER(SEARCH(Index!$C$3:$C$5, Articles_collection_modified!A1297)), 0)), "")</f>
        <v>H2</v>
      </c>
      <c r="L1297" t="str" cm="1">
        <f t="array" ref="L1297">_xlfn.TEXTJOIN(", ", TRUE, IF(ISNUMBER(SEARCH(Index!$C$8:$C$58, Articles_collection_modified!A1297)), Index!$C$8:$C$58, ""))</f>
        <v>ES-2, ES-6, AO-2</v>
      </c>
      <c r="M1297" t="str" cm="1">
        <f t="array" ref="M1297">_xlfn.TEXTJOIN(", ", TRUE, IFERROR(VLOOKUP(_xlfn.TEXTSPLIT(L1297, ", "), Index!$C$8:$D$58, 2, FALSE), ""))</f>
        <v>Enhanced Emission Policy, Zero Emission Company Value, Future Collaboration</v>
      </c>
      <c r="N1297" t="str" cm="1">
        <f t="array" ref="N1297">_xlfn.TEXTJOIN(", ", TRUE, _xlfn.UNIQUE(_xlfn.FILTERXML("&lt;t&gt;&lt;s&gt;" &amp; SUBSTITUTE(_xlfn.TEXTJOIN(", ", TRUE, _xlfn.UNIQUE(_xlfn._xlws.FILTER(IFERROR(VLOOKUP(LEFT(_xlfn.TEXTSPLIT(L1297, ", "), FIND("-", _xlfn.TEXTSPLIT(L1297, ", ")) - 1), Index!$F$8:$G$13, 2, FALSE), ""), IFERROR(VLOOKUP(LEFT(_xlfn.TEXTSPLIT(L1297, ", "), FIND("-", _xlfn.TEXTSPLIT(L1297, ", ")) - 1), Index!$F$8:$G$13, 2, FALSE), "") &lt;&gt; ""))), ", ", "&lt;/s&gt;&lt;s&gt;") &amp; "&lt;/s&gt;&lt;/t&gt;", "//s[normalize-space()]")))</f>
        <v>Ecological Sustainability, Adaptive Organization</v>
      </c>
      <c r="O1297" t="str" cm="1">
        <f t="array" ref="O1297">IFERROR(INDEX(Index!$C$8:$C$58, MATCH(TRUE, ISNUMBER(SEARCH(Index!$C$8:$C$58, Articles_collection_modified!A1297)), 0)), "")</f>
        <v>ES-2</v>
      </c>
      <c r="P1297" t="str">
        <f>IFERROR(VLOOKUP(LEFT(O1297, FIND("-", O1297)-1), Index!$F$8:$G$13, 2, FALSE), "Not Found")</f>
        <v>Ecological Sustainability</v>
      </c>
      <c r="Q1297" t="str">
        <f>IFERROR(VLOOKUP(O1297, Index!$C$8:$D$58, 2, FALSE), "Not Found")</f>
        <v>Enhanced Emission Policy</v>
      </c>
    </row>
    <row r="1298" spans="1:17" x14ac:dyDescent="0.3">
      <c r="A1298" t="str">
        <f>LEFT(Articles_collection_modified!A1298, FIND(",", Articles_collection_modified!A1298) - 1)</f>
        <v>Hyster honoured by three sustainability award programs | Industrial Vehicle Technology International</v>
      </c>
      <c r="B1298" t="str">
        <f>MID(Articles_collection_modified!A1298, FIND(",", Articles_collection_modified!A1298) + 1, FIND(",", Articles_collection_modified!A1298, FIND(",", Articles_collection_modified!A1298) + 1) - FIND(",", Articles_collection_modified!A1298) - 1)</f>
        <v>https://www.ivtinternational.com/news/materials-handling/hyster-honoured-by-three-sustainability-award-programs.html</v>
      </c>
      <c r="C1298" t="str">
        <f>IF(ISNUMBER(FIND(", vol",Articles_collection_modified!A1298)), MID(Articles_collection_modified!A1298, FIND(", vol", Articles_collection_modified!A1298) + 5, FIND(",", Articles_collection_modified!A1298, FIND(", vol", Articles_collection_modified!A1298) + 5) - FIND(", vol", Articles_collection_modified!A1298) - 5), MID(Articles_collection_modified!A1298, FIND(",vol", Articles_collection_modified!A1298) + 4, FIND(",", Articles_collection_modified!A1298, FIND(",vol", Articles_collection_modified!A1298) + 4) - FIND(",vol",Articles_collection_modified!A1298) - 4))</f>
        <v>3</v>
      </c>
      <c r="D1298" t="str">
        <f>IF(ISNUMBER(FIND(", 20", Articles_collection_modified!A1298)), MID(Articles_collection_modified!A1298, FIND(", 20", Articles_collection_modified!A1298) + 2, FIND(",", Articles_collection_modified!A1298, FIND(", 20", Articles_collection_modified!A1298) + 2) - FIND(", 20", Articles_collection_modified!A1298) - 2), MID(Articles_collection_modified!A1298, FIND(",20", Articles_collection_modified!A1298) + 1, FIND(",", Articles_collection_modified!A1298, FIND(",20", Articles_collection_modified!A1298) + 1) - FIND(",20", Articles_collection_modified!A1298) - 1))</f>
        <v>2024-w39</v>
      </c>
      <c r="E1298" t="str">
        <f t="shared" si="40"/>
        <v>2024</v>
      </c>
      <c r="F1298" t="str">
        <f t="shared" si="41"/>
        <v>39</v>
      </c>
      <c r="G1298" t="str" cm="1">
        <f t="array" ref="G1298">_xlfn.TEXTJOIN(", ", TRUE, IF(ISNUMBER(SEARCH(Index!$A$8:$A$22, Articles_collection_modified!A1298)), Index!$A$8:$A$22, ""))</f>
        <v>Mobile, Sustainability</v>
      </c>
      <c r="H1298" t="str" cm="1">
        <f t="array" ref="H1298">IFERROR(INDEX(Index!$A$8:$A$22, MATCH(TRUE, ISNUMBER(SEARCH(Index!$A$8:$A$22, Articles_collection_modified!A1298)), 0)), "")</f>
        <v>Mobile</v>
      </c>
      <c r="I1298" t="str" cm="1">
        <f t="array" ref="I1298">IFERROR(INDEX(Index!$A$3:$A$5, MATCH(TRUE, ISNUMBER(SEARCH(Index!$A$3:$A$5, Articles_collection_modified!A1298)), 0)), "")</f>
        <v>Technology</v>
      </c>
      <c r="J1298" t="str" cm="1">
        <f t="array" ref="J1298">IFERROR(INDEX(Index!$A$25:$A$69, MATCH(TRUE, ISNUMBER(SEARCH(Index!$A$25:$A$69, Articles_collection_modified!A1298)), 0)), "")</f>
        <v>Materials</v>
      </c>
      <c r="K1298" t="str" cm="1">
        <f t="array" ref="K1298">IFERROR(INDEX(Index!$C$3:$C$5, MATCH(TRUE, ISNUMBER(SEARCH(Index!$C$3:$C$5, Articles_collection_modified!A1298)), 0)), "")</f>
        <v>H2</v>
      </c>
      <c r="L1298" t="str" cm="1">
        <f t="array" ref="L1298">_xlfn.TEXTJOIN(", ", TRUE, IF(ISNUMBER(SEARCH(Index!$C$8:$C$58, Articles_collection_modified!A1298)), Index!$C$8:$C$58, ""))</f>
        <v>ES-2, HA-4</v>
      </c>
      <c r="M1298" t="str" cm="1">
        <f t="array" ref="M1298">_xlfn.TEXTJOIN(", ", TRUE, IFERROR(VLOOKUP(_xlfn.TEXTSPLIT(L1298, ", "), Index!$C$8:$D$58, 2, FALSE), ""))</f>
        <v>Enhanced Emission Policy, Autonomous Material Handling</v>
      </c>
      <c r="N1298" t="str" cm="1">
        <f t="array" ref="N1298">_xlfn.TEXTJOIN(", ", TRUE, _xlfn.UNIQUE(_xlfn.FILTERXML("&lt;t&gt;&lt;s&gt;" &amp; SUBSTITUTE(_xlfn.TEXTJOIN(", ", TRUE, _xlfn.UNIQUE(_xlfn._xlws.FILTER(IFERROR(VLOOKUP(LEFT(_xlfn.TEXTSPLIT(L1298, ", "), FIND("-", _xlfn.TEXTSPLIT(L1298, ", ")) - 1), Index!$F$8:$G$13, 2, FALSE), ""), IFERROR(VLOOKUP(LEFT(_xlfn.TEXTSPLIT(L1298, ", "), FIND("-", _xlfn.TEXTSPLIT(L1298, ", ")) - 1), Index!$F$8:$G$13, 2, FALSE), "") &lt;&gt; ""))), ", ", "&lt;/s&gt;&lt;s&gt;") &amp; "&lt;/s&gt;&lt;/t&gt;", "//s[normalize-space()]")))</f>
        <v>Ecological Sustainability, Hydraulic Applications Ecosystem</v>
      </c>
      <c r="O1298" t="str" cm="1">
        <f t="array" ref="O1298">IFERROR(INDEX(Index!$C$8:$C$58, MATCH(TRUE, ISNUMBER(SEARCH(Index!$C$8:$C$58, Articles_collection_modified!A1298)), 0)), "")</f>
        <v>ES-2</v>
      </c>
      <c r="P1298" t="str">
        <f>IFERROR(VLOOKUP(LEFT(O1298, FIND("-", O1298)-1), Index!$F$8:$G$13, 2, FALSE), "Not Found")</f>
        <v>Ecological Sustainability</v>
      </c>
      <c r="Q1298" t="str">
        <f>IFERROR(VLOOKUP(O1298, Index!$C$8:$D$58, 2, FALSE), "Not Found")</f>
        <v>Enhanced Emission Policy</v>
      </c>
    </row>
    <row r="1299" spans="1:17" x14ac:dyDescent="0.3">
      <c r="A1299" t="str">
        <f>LEFT(Articles_collection_modified!A1299, FIND(",", Articles_collection_modified!A1299) - 1)</f>
        <v>Fortescue signs $2.8 billion green equipment partnership with Liebherr for zero emission mining solutions</v>
      </c>
      <c r="B1299" t="str">
        <f>MID(Articles_collection_modified!A1299, FIND(",", Articles_collection_modified!A1299) + 1, FIND(",", Articles_collection_modified!A1299, FIND(",", Articles_collection_modified!A1299) + 1) - FIND(",", Articles_collection_modified!A1299) - 1)</f>
        <v>https://me.smenet.org/webContent.cfm?webarticleid=4887</v>
      </c>
      <c r="C1299" t="str">
        <f>IF(ISNUMBER(FIND(", vol",Articles_collection_modified!A1299)), MID(Articles_collection_modified!A1299, FIND(", vol", Articles_collection_modified!A1299) + 5, FIND(",", Articles_collection_modified!A1299, FIND(", vol", Articles_collection_modified!A1299) + 5) - FIND(", vol", Articles_collection_modified!A1299) - 5), MID(Articles_collection_modified!A1299, FIND(",vol", Articles_collection_modified!A1299) + 4, FIND(",", Articles_collection_modified!A1299, FIND(",vol", Articles_collection_modified!A1299) + 4) - FIND(",vol",Articles_collection_modified!A1299) - 4))</f>
        <v>3</v>
      </c>
      <c r="D1299" t="str">
        <f>IF(ISNUMBER(FIND(", 20", Articles_collection_modified!A1299)), MID(Articles_collection_modified!A1299, FIND(", 20", Articles_collection_modified!A1299) + 2, FIND(",", Articles_collection_modified!A1299, FIND(", 20", Articles_collection_modified!A1299) + 2) - FIND(", 20", Articles_collection_modified!A1299) - 2), MID(Articles_collection_modified!A1299, FIND(",20", Articles_collection_modified!A1299) + 1, FIND(",", Articles_collection_modified!A1299, FIND(",20", Articles_collection_modified!A1299) + 1) - FIND(",20", Articles_collection_modified!A1299) - 1))</f>
        <v>2024-w39</v>
      </c>
      <c r="E1299" t="str">
        <f t="shared" si="40"/>
        <v>2024</v>
      </c>
      <c r="F1299" t="str">
        <f t="shared" si="41"/>
        <v>39</v>
      </c>
      <c r="G1299" t="str" cm="1">
        <f t="array" ref="G1299">_xlfn.TEXTJOIN(", ", TRUE, IF(ISNUMBER(SEARCH(Index!$A$8:$A$22, Articles_collection_modified!A1299)), Index!$A$8:$A$22, ""))</f>
        <v>Electrification, Mobile</v>
      </c>
      <c r="H1299" t="str" cm="1">
        <f t="array" ref="H1299">IFERROR(INDEX(Index!$A$8:$A$22, MATCH(TRUE, ISNUMBER(SEARCH(Index!$A$8:$A$22, Articles_collection_modified!A1299)), 0)), "")</f>
        <v>Electrification</v>
      </c>
      <c r="I1299" t="str" cm="1">
        <f t="array" ref="I1299">IFERROR(INDEX(Index!$A$3:$A$5, MATCH(TRUE, ISNUMBER(SEARCH(Index!$A$3:$A$5, Articles_collection_modified!A1299)), 0)), "")</f>
        <v>SEEP</v>
      </c>
      <c r="J1299" t="str" cm="1">
        <f t="array" ref="J1299">IFERROR(INDEX(Index!$A$25:$A$69, MATCH(TRUE, ISNUMBER(SEARCH(Index!$A$25:$A$69, Articles_collection_modified!A1299)), 0)), "")</f>
        <v>partnership</v>
      </c>
      <c r="K1299" t="str" cm="1">
        <f t="array" ref="K1299">IFERROR(INDEX(Index!$C$3:$C$5, MATCH(TRUE, ISNUMBER(SEARCH(Index!$C$3:$C$5, Articles_collection_modified!A1299)), 0)), "")</f>
        <v>H1</v>
      </c>
      <c r="L1299" t="str" cm="1">
        <f t="array" ref="L1299">_xlfn.TEXTJOIN(", ", TRUE, IF(ISNUMBER(SEARCH(Index!$C$8:$C$58, Articles_collection_modified!A1299)), Index!$C$8:$C$58, ""))</f>
        <v>ES-2, ES-6, HA-8, AO-2</v>
      </c>
      <c r="M1299" t="str" cm="1">
        <f t="array" ref="M1299">_xlfn.TEXTJOIN(", ", TRUE, IFERROR(VLOOKUP(_xlfn.TEXTSPLIT(L1299, ", "), Index!$C$8:$D$58, 2, FALSE), ""))</f>
        <v>Enhanced Emission Policy, Zero Emission Company Value, Sustainable Mining, Future Collaboration</v>
      </c>
      <c r="N1299" t="str" cm="1">
        <f t="array" ref="N1299">_xlfn.TEXTJOIN(", ", TRUE, _xlfn.UNIQUE(_xlfn.FILTERXML("&lt;t&gt;&lt;s&gt;" &amp; SUBSTITUTE(_xlfn.TEXTJOIN(", ", TRUE, _xlfn.UNIQUE(_xlfn._xlws.FILTER(IFERROR(VLOOKUP(LEFT(_xlfn.TEXTSPLIT(L1299, ", "), FIND("-", _xlfn.TEXTSPLIT(L1299, ", ")) - 1), Index!$F$8:$G$13, 2, FALSE), ""), IFERROR(VLOOKUP(LEFT(_xlfn.TEXTSPLIT(L1299, ", "), FIND("-", _xlfn.TEXTSPLIT(L1299, ", ")) - 1), Index!$F$8:$G$13, 2, FALSE), "") &lt;&gt; ""))), ", ", "&lt;/s&gt;&lt;s&gt;") &amp; "&lt;/s&gt;&lt;/t&gt;", "//s[normalize-space()]")))</f>
        <v>Ecological Sustainability, Hydraulic Applications Ecosystem, Adaptive Organization</v>
      </c>
      <c r="O1299" t="str" cm="1">
        <f t="array" ref="O1299">IFERROR(INDEX(Index!$C$8:$C$58, MATCH(TRUE, ISNUMBER(SEARCH(Index!$C$8:$C$58, Articles_collection_modified!A1299)), 0)), "")</f>
        <v>ES-2</v>
      </c>
      <c r="P1299" t="str">
        <f>IFERROR(VLOOKUP(LEFT(O1299, FIND("-", O1299)-1), Index!$F$8:$G$13, 2, FALSE), "Not Found")</f>
        <v>Ecological Sustainability</v>
      </c>
      <c r="Q1299" t="str">
        <f>IFERROR(VLOOKUP(O1299, Index!$C$8:$D$58, 2, FALSE), "Not Found")</f>
        <v>Enhanced Emission Policy</v>
      </c>
    </row>
    <row r="1300" spans="1:17" x14ac:dyDescent="0.3">
      <c r="A1300" t="str">
        <f>LEFT(Articles_collection_modified!A1300, FIND(",", Articles_collection_modified!A1300) - 1)</f>
        <v>Komatsu to complement new Modular ecosystem with Octodots Analytics solutions - International Mining</v>
      </c>
      <c r="B1300" t="str">
        <f>MID(Articles_collection_modified!A1300, FIND(",", Articles_collection_modified!A1300) + 1, FIND(",", Articles_collection_modified!A1300, FIND(",", Articles_collection_modified!A1300) + 1) - FIND(",", Articles_collection_modified!A1300) - 1)</f>
        <v>https://im-mining.com/2024/09/26/komatsu-to-complement-new-modular-ecosystem-with-octodots-analytics-solutions/</v>
      </c>
      <c r="C1300" t="str">
        <f>IF(ISNUMBER(FIND(", vol",Articles_collection_modified!A1300)), MID(Articles_collection_modified!A1300, FIND(", vol", Articles_collection_modified!A1300) + 5, FIND(",", Articles_collection_modified!A1300, FIND(", vol", Articles_collection_modified!A1300) + 5) - FIND(", vol", Articles_collection_modified!A1300) - 5), MID(Articles_collection_modified!A1300, FIND(",vol", Articles_collection_modified!A1300) + 4, FIND(",", Articles_collection_modified!A1300, FIND(",vol", Articles_collection_modified!A1300) + 4) - FIND(",vol",Articles_collection_modified!A1300) - 4))</f>
        <v>3</v>
      </c>
      <c r="D1300" t="str">
        <f>IF(ISNUMBER(FIND(", 20", Articles_collection_modified!A1300)), MID(Articles_collection_modified!A1300, FIND(", 20", Articles_collection_modified!A1300) + 2, FIND(",", Articles_collection_modified!A1300, FIND(", 20", Articles_collection_modified!A1300) + 2) - FIND(", 20", Articles_collection_modified!A1300) - 2), MID(Articles_collection_modified!A1300, FIND(",20", Articles_collection_modified!A1300) + 1, FIND(",", Articles_collection_modified!A1300, FIND(",20", Articles_collection_modified!A1300) + 1) - FIND(",20", Articles_collection_modified!A1300) - 1))</f>
        <v>2024-w39</v>
      </c>
      <c r="E1300" t="str">
        <f t="shared" si="40"/>
        <v>2024</v>
      </c>
      <c r="F1300" t="str">
        <f t="shared" si="41"/>
        <v>39</v>
      </c>
      <c r="G1300" t="str" cm="1">
        <f t="array" ref="G1300">_xlfn.TEXTJOIN(", ", TRUE, IF(ISNUMBER(SEARCH(Index!$A$8:$A$22, Articles_collection_modified!A1300)), Index!$A$8:$A$22, ""))</f>
        <v>Mobile</v>
      </c>
      <c r="H1300" t="str" cm="1">
        <f t="array" ref="H1300">IFERROR(INDEX(Index!$A$8:$A$22, MATCH(TRUE, ISNUMBER(SEARCH(Index!$A$8:$A$22, Articles_collection_modified!A1300)), 0)), "")</f>
        <v>Mobile</v>
      </c>
      <c r="I1300" t="str" cm="1">
        <f t="array" ref="I1300">IFERROR(INDEX(Index!$A$3:$A$5, MATCH(TRUE, ISNUMBER(SEARCH(Index!$A$3:$A$5, Articles_collection_modified!A1300)), 0)), "")</f>
        <v>SEEP</v>
      </c>
      <c r="J1300" t="str" cm="1">
        <f t="array" ref="J1300">IFERROR(INDEX(Index!$A$25:$A$69, MATCH(TRUE, ISNUMBER(SEARCH(Index!$A$25:$A$69, Articles_collection_modified!A1300)), 0)), "")</f>
        <v>m&amp;a</v>
      </c>
      <c r="K1300" t="str" cm="1">
        <f t="array" ref="K1300">IFERROR(INDEX(Index!$C$3:$C$5, MATCH(TRUE, ISNUMBER(SEARCH(Index!$C$3:$C$5, Articles_collection_modified!A1300)), 0)), "")</f>
        <v>H1</v>
      </c>
      <c r="L1300" t="str" cm="1">
        <f t="array" ref="L1300">_xlfn.TEXTJOIN(", ", TRUE, IF(ISNUMBER(SEARCH(Index!$C$8:$C$58, Articles_collection_modified!A1300)), Index!$C$8:$C$58, ""))</f>
        <v>HA-8, SD-2, SD-4</v>
      </c>
      <c r="M1300" t="str" cm="1">
        <f t="array" ref="M1300">_xlfn.TEXTJOIN(", ", TRUE, IFERROR(VLOOKUP(_xlfn.TEXTSPLIT(L1300, ", "), Index!$C$8:$D$58, 2, FALSE), ""))</f>
        <v>Sustainable Mining, Advanced AI Capabilities, Big Data Value Creation</v>
      </c>
      <c r="N1300" t="str" cm="1">
        <f t="array" ref="N1300">_xlfn.TEXTJOIN(", ", TRUE, _xlfn.UNIQUE(_xlfn.FILTERXML("&lt;t&gt;&lt;s&gt;" &amp; SUBSTITUTE(_xlfn.TEXTJOIN(", ", TRUE, _xlfn.UNIQUE(_xlfn._xlws.FILTER(IFERROR(VLOOKUP(LEFT(_xlfn.TEXTSPLIT(L1300, ", "), FIND("-", _xlfn.TEXTSPLIT(L1300, ", ")) - 1), Index!$F$8:$G$13, 2, FALSE), ""), IFERROR(VLOOKUP(LEFT(_xlfn.TEXTSPLIT(L1300, ", "), FIND("-", _xlfn.TEXTSPLIT(L1300, ", ")) - 1), Index!$F$8:$G$13, 2, FALSE), "") &lt;&gt; ""))), ", ", "&lt;/s&gt;&lt;s&gt;") &amp; "&lt;/s&gt;&lt;/t&gt;", "//s[normalize-space()]")))</f>
        <v>Hydraulic Applications Ecosystem, Smart Data Usage</v>
      </c>
      <c r="O1300" t="str" cm="1">
        <f t="array" ref="O1300">IFERROR(INDEX(Index!$C$8:$C$58, MATCH(TRUE, ISNUMBER(SEARCH(Index!$C$8:$C$58, Articles_collection_modified!A1300)), 0)), "")</f>
        <v>HA-8</v>
      </c>
      <c r="P1300" t="str">
        <f>IFERROR(VLOOKUP(LEFT(O1300, FIND("-", O1300)-1), Index!$F$8:$G$13, 2, FALSE), "Not Found")</f>
        <v>Hydraulic Applications Ecosystem</v>
      </c>
      <c r="Q1300" t="str">
        <f>IFERROR(VLOOKUP(O1300, Index!$C$8:$D$58, 2, FALSE), "Not Found")</f>
        <v>Sustainable Mining</v>
      </c>
    </row>
    <row r="1301" spans="1:17" x14ac:dyDescent="0.3">
      <c r="A1301" t="str">
        <f>LEFT(Articles_collection_modified!A1301, FIND(",", Articles_collection_modified!A1301) - 1)</f>
        <v>MICHELIN BETTER HAUL ROAD to up the haul road monitoring ante - International Mining</v>
      </c>
      <c r="B1301" t="str">
        <f>MID(Articles_collection_modified!A1301, FIND(",", Articles_collection_modified!A1301) + 1, FIND(",", Articles_collection_modified!A1301, FIND(",", Articles_collection_modified!A1301) + 1) - FIND(",", Articles_collection_modified!A1301) - 1)</f>
        <v>https://im-mining.com/2024/09/26/michelin-better-haul-road-to-up-the-haul-road-monitoring-ante/</v>
      </c>
      <c r="C1301" t="str">
        <f>IF(ISNUMBER(FIND(", vol",Articles_collection_modified!A1301)), MID(Articles_collection_modified!A1301, FIND(", vol", Articles_collection_modified!A1301) + 5, FIND(",", Articles_collection_modified!A1301, FIND(", vol", Articles_collection_modified!A1301) + 5) - FIND(", vol", Articles_collection_modified!A1301) - 5), MID(Articles_collection_modified!A1301, FIND(",vol", Articles_collection_modified!A1301) + 4, FIND(",", Articles_collection_modified!A1301, FIND(",vol", Articles_collection_modified!A1301) + 4) - FIND(",vol",Articles_collection_modified!A1301) - 4))</f>
        <v>3</v>
      </c>
      <c r="D1301" t="str">
        <f>IF(ISNUMBER(FIND(", 20", Articles_collection_modified!A1301)), MID(Articles_collection_modified!A1301, FIND(", 20", Articles_collection_modified!A1301) + 2, FIND(",", Articles_collection_modified!A1301, FIND(", 20", Articles_collection_modified!A1301) + 2) - FIND(", 20", Articles_collection_modified!A1301) - 2), MID(Articles_collection_modified!A1301, FIND(",20", Articles_collection_modified!A1301) + 1, FIND(",", Articles_collection_modified!A1301, FIND(",20", Articles_collection_modified!A1301) + 1) - FIND(",20", Articles_collection_modified!A1301) - 1))</f>
        <v>2024-w39</v>
      </c>
      <c r="E1301" t="str">
        <f t="shared" si="40"/>
        <v>2024</v>
      </c>
      <c r="F1301" t="str">
        <f t="shared" si="41"/>
        <v>39</v>
      </c>
      <c r="G1301" t="str" cm="1">
        <f t="array" ref="G1301">_xlfn.TEXTJOIN(", ", TRUE, IF(ISNUMBER(SEARCH(Index!$A$8:$A$22, Articles_collection_modified!A1301)), Index!$A$8:$A$22, ""))</f>
        <v>Mobile</v>
      </c>
      <c r="H1301" t="str" cm="1">
        <f t="array" ref="H1301">IFERROR(INDEX(Index!$A$8:$A$22, MATCH(TRUE, ISNUMBER(SEARCH(Index!$A$8:$A$22, Articles_collection_modified!A1301)), 0)), "")</f>
        <v>Mobile</v>
      </c>
      <c r="I1301" t="str" cm="1">
        <f t="array" ref="I1301">IFERROR(INDEX(Index!$A$3:$A$5, MATCH(TRUE, ISNUMBER(SEARCH(Index!$A$3:$A$5, Articles_collection_modified!A1301)), 0)), "")</f>
        <v>product release</v>
      </c>
      <c r="J1301" t="str" cm="1">
        <f t="array" ref="J1301">IFERROR(INDEX(Index!$A$25:$A$69, MATCH(TRUE, ISNUMBER(SEARCH(Index!$A$25:$A$69, Articles_collection_modified!A1301)), 0)), "")</f>
        <v>Service</v>
      </c>
      <c r="K1301" t="str" cm="1">
        <f t="array" ref="K1301">IFERROR(INDEX(Index!$C$3:$C$5, MATCH(TRUE, ISNUMBER(SEARCH(Index!$C$3:$C$5, Articles_collection_modified!A1301)), 0)), "")</f>
        <v>H1</v>
      </c>
      <c r="L1301" t="str" cm="1">
        <f t="array" ref="L1301">_xlfn.TEXTJOIN(", ", TRUE, IF(ISNUMBER(SEARCH(Index!$C$8:$C$58, Articles_collection_modified!A1301)), Index!$C$8:$C$58, ""))</f>
        <v>HA-8, SD-4</v>
      </c>
      <c r="M1301" t="str" cm="1">
        <f t="array" ref="M1301">_xlfn.TEXTJOIN(", ", TRUE, IFERROR(VLOOKUP(_xlfn.TEXTSPLIT(L1301, ", "), Index!$C$8:$D$58, 2, FALSE), ""))</f>
        <v>Sustainable Mining, Big Data Value Creation</v>
      </c>
      <c r="N1301" t="str" cm="1">
        <f t="array" ref="N1301">_xlfn.TEXTJOIN(", ", TRUE, _xlfn.UNIQUE(_xlfn.FILTERXML("&lt;t&gt;&lt;s&gt;" &amp; SUBSTITUTE(_xlfn.TEXTJOIN(", ", TRUE, _xlfn.UNIQUE(_xlfn._xlws.FILTER(IFERROR(VLOOKUP(LEFT(_xlfn.TEXTSPLIT(L1301, ", "), FIND("-", _xlfn.TEXTSPLIT(L1301, ", ")) - 1), Index!$F$8:$G$13, 2, FALSE), ""), IFERROR(VLOOKUP(LEFT(_xlfn.TEXTSPLIT(L1301, ", "), FIND("-", _xlfn.TEXTSPLIT(L1301, ", ")) - 1), Index!$F$8:$G$13, 2, FALSE), "") &lt;&gt; ""))), ", ", "&lt;/s&gt;&lt;s&gt;") &amp; "&lt;/s&gt;&lt;/t&gt;", "//s[normalize-space()]")))</f>
        <v>Hydraulic Applications Ecosystem, Smart Data Usage</v>
      </c>
      <c r="O1301" t="str" cm="1">
        <f t="array" ref="O1301">IFERROR(INDEX(Index!$C$8:$C$58, MATCH(TRUE, ISNUMBER(SEARCH(Index!$C$8:$C$58, Articles_collection_modified!A1301)), 0)), "")</f>
        <v>HA-8</v>
      </c>
      <c r="P1301" t="str">
        <f>IFERROR(VLOOKUP(LEFT(O1301, FIND("-", O1301)-1), Index!$F$8:$G$13, 2, FALSE), "Not Found")</f>
        <v>Hydraulic Applications Ecosystem</v>
      </c>
      <c r="Q1301" t="str">
        <f>IFERROR(VLOOKUP(O1301, Index!$C$8:$D$58, 2, FALSE), "Not Found")</f>
        <v>Sustainable Mining</v>
      </c>
    </row>
    <row r="1302" spans="1:17" x14ac:dyDescent="0.3">
      <c r="A1302" t="str">
        <f>LEFT(Articles_collection_modified!A1302, FIND(",", Articles_collection_modified!A1302) - 1)</f>
        <v>Perenti and Sandvik to collaborate on underground diesel-electric equipment - International Mining</v>
      </c>
      <c r="B1302" t="str">
        <f>MID(Articles_collection_modified!A1302, FIND(",", Articles_collection_modified!A1302) + 1, FIND(",", Articles_collection_modified!A1302, FIND(",", Articles_collection_modified!A1302) + 1) - FIND(",", Articles_collection_modified!A1302) - 1)</f>
        <v>https://im-mining.com/2024/09/26/perenti-and-sandvik-to-collaborate-on-underground-diesel-electric-equipment/</v>
      </c>
      <c r="C1302" t="str">
        <f>IF(ISNUMBER(FIND(", vol",Articles_collection_modified!A1302)), MID(Articles_collection_modified!A1302, FIND(", vol", Articles_collection_modified!A1302) + 5, FIND(",", Articles_collection_modified!A1302, FIND(", vol", Articles_collection_modified!A1302) + 5) - FIND(", vol", Articles_collection_modified!A1302) - 5), MID(Articles_collection_modified!A1302, FIND(",vol", Articles_collection_modified!A1302) + 4, FIND(",", Articles_collection_modified!A1302, FIND(",vol", Articles_collection_modified!A1302) + 4) - FIND(",vol",Articles_collection_modified!A1302) - 4))</f>
        <v>3</v>
      </c>
      <c r="D1302" t="str">
        <f>IF(ISNUMBER(FIND(", 20", Articles_collection_modified!A1302)), MID(Articles_collection_modified!A1302, FIND(", 20", Articles_collection_modified!A1302) + 2, FIND(",", Articles_collection_modified!A1302, FIND(", 20", Articles_collection_modified!A1302) + 2) - FIND(", 20", Articles_collection_modified!A1302) - 2), MID(Articles_collection_modified!A1302, FIND(",20", Articles_collection_modified!A1302) + 1, FIND(",", Articles_collection_modified!A1302, FIND(",20", Articles_collection_modified!A1302) + 1) - FIND(",20", Articles_collection_modified!A1302) - 1))</f>
        <v>2024-w39</v>
      </c>
      <c r="E1302" t="str">
        <f t="shared" si="40"/>
        <v>2024</v>
      </c>
      <c r="F1302" t="str">
        <f t="shared" si="41"/>
        <v>39</v>
      </c>
      <c r="G1302" t="str" cm="1">
        <f t="array" ref="G1302">_xlfn.TEXTJOIN(", ", TRUE, IF(ISNUMBER(SEARCH(Index!$A$8:$A$22, Articles_collection_modified!A1302)), Index!$A$8:$A$22, ""))</f>
        <v>Mobile</v>
      </c>
      <c r="H1302" t="str" cm="1">
        <f t="array" ref="H1302">IFERROR(INDEX(Index!$A$8:$A$22, MATCH(TRUE, ISNUMBER(SEARCH(Index!$A$8:$A$22, Articles_collection_modified!A1302)), 0)), "")</f>
        <v>Mobile</v>
      </c>
      <c r="I1302" t="str" cm="1">
        <f t="array" ref="I1302">IFERROR(INDEX(Index!$A$3:$A$5, MATCH(TRUE, ISNUMBER(SEARCH(Index!$A$3:$A$5, Articles_collection_modified!A1302)), 0)), "")</f>
        <v>SEEP</v>
      </c>
      <c r="J1302" t="str" cm="1">
        <f t="array" ref="J1302">IFERROR(INDEX(Index!$A$25:$A$69, MATCH(TRUE, ISNUMBER(SEARCH(Index!$A$25:$A$69, Articles_collection_modified!A1302)), 0)), "")</f>
        <v>partnership</v>
      </c>
      <c r="K1302" t="str" cm="1">
        <f t="array" ref="K1302">IFERROR(INDEX(Index!$C$3:$C$5, MATCH(TRUE, ISNUMBER(SEARCH(Index!$C$3:$C$5, Articles_collection_modified!A1302)), 0)), "")</f>
        <v>H2</v>
      </c>
      <c r="L1302" t="str" cm="1">
        <f t="array" ref="L1302">_xlfn.TEXTJOIN(", ", TRUE, IF(ISNUMBER(SEARCH(Index!$C$8:$C$58, Articles_collection_modified!A1302)), Index!$C$8:$C$58, ""))</f>
        <v>ES-2, HA-8</v>
      </c>
      <c r="M1302" t="str" cm="1">
        <f t="array" ref="M1302">_xlfn.TEXTJOIN(", ", TRUE, IFERROR(VLOOKUP(_xlfn.TEXTSPLIT(L1302, ", "), Index!$C$8:$D$58, 2, FALSE), ""))</f>
        <v>Enhanced Emission Policy, Sustainable Mining</v>
      </c>
      <c r="N1302" t="str" cm="1">
        <f t="array" ref="N1302">_xlfn.TEXTJOIN(", ", TRUE, _xlfn.UNIQUE(_xlfn.FILTERXML("&lt;t&gt;&lt;s&gt;" &amp; SUBSTITUTE(_xlfn.TEXTJOIN(", ", TRUE, _xlfn.UNIQUE(_xlfn._xlws.FILTER(IFERROR(VLOOKUP(LEFT(_xlfn.TEXTSPLIT(L1302, ", "), FIND("-", _xlfn.TEXTSPLIT(L1302, ", ")) - 1), Index!$F$8:$G$13, 2, FALSE), ""), IFERROR(VLOOKUP(LEFT(_xlfn.TEXTSPLIT(L1302, ", "), FIND("-", _xlfn.TEXTSPLIT(L1302, ", ")) - 1), Index!$F$8:$G$13, 2, FALSE), "") &lt;&gt; ""))), ", ", "&lt;/s&gt;&lt;s&gt;") &amp; "&lt;/s&gt;&lt;/t&gt;", "//s[normalize-space()]")))</f>
        <v>Ecological Sustainability, Hydraulic Applications Ecosystem</v>
      </c>
      <c r="O1302" t="str" cm="1">
        <f t="array" ref="O1302">IFERROR(INDEX(Index!$C$8:$C$58, MATCH(TRUE, ISNUMBER(SEARCH(Index!$C$8:$C$58, Articles_collection_modified!A1302)), 0)), "")</f>
        <v>ES-2</v>
      </c>
      <c r="P1302" t="str">
        <f>IFERROR(VLOOKUP(LEFT(O1302, FIND("-", O1302)-1), Index!$F$8:$G$13, 2, FALSE), "Not Found")</f>
        <v>Ecological Sustainability</v>
      </c>
      <c r="Q1302" t="str">
        <f>IFERROR(VLOOKUP(O1302, Index!$C$8:$D$58, 2, FALSE), "Not Found")</f>
        <v>Enhanced Emission Policy</v>
      </c>
    </row>
    <row r="1303" spans="1:17" x14ac:dyDescent="0.3">
      <c r="A1303" t="str">
        <f>LEFT(Articles_collection_modified!A1303, FIND(",", Articles_collection_modified!A1303) - 1)</f>
        <v>Crown Equipment launches new electric forklifts | Industrial Vehicle Technology International</v>
      </c>
      <c r="B1303" t="str">
        <f>MID(Articles_collection_modified!A1303, FIND(",", Articles_collection_modified!A1303) + 1, FIND(",", Articles_collection_modified!A1303, FIND(",", Articles_collection_modified!A1303) + 1) - FIND(",", Articles_collection_modified!A1303) - 1)</f>
        <v>https://www.ivtinternational.com/news/materials-handling/crown-equipment-expands-c-b-series-electric-forklifts.html</v>
      </c>
      <c r="C1303" t="str">
        <f>IF(ISNUMBER(FIND(", vol",Articles_collection_modified!A1303)), MID(Articles_collection_modified!A1303, FIND(", vol", Articles_collection_modified!A1303) + 5, FIND(",", Articles_collection_modified!A1303, FIND(", vol", Articles_collection_modified!A1303) + 5) - FIND(", vol", Articles_collection_modified!A1303) - 5), MID(Articles_collection_modified!A1303, FIND(",vol", Articles_collection_modified!A1303) + 4, FIND(",", Articles_collection_modified!A1303, FIND(",vol", Articles_collection_modified!A1303) + 4) - FIND(",vol",Articles_collection_modified!A1303) - 4))</f>
        <v>3</v>
      </c>
      <c r="D1303" t="str">
        <f>IF(ISNUMBER(FIND(", 20", Articles_collection_modified!A1303)), MID(Articles_collection_modified!A1303, FIND(", 20", Articles_collection_modified!A1303) + 2, FIND(",", Articles_collection_modified!A1303, FIND(", 20", Articles_collection_modified!A1303) + 2) - FIND(", 20", Articles_collection_modified!A1303) - 2), MID(Articles_collection_modified!A1303, FIND(",20", Articles_collection_modified!A1303) + 1, FIND(",", Articles_collection_modified!A1303, FIND(",20", Articles_collection_modified!A1303) + 1) - FIND(",20", Articles_collection_modified!A1303) - 1))</f>
        <v>2024-w39</v>
      </c>
      <c r="E1303" t="str">
        <f t="shared" si="40"/>
        <v>2024</v>
      </c>
      <c r="F1303" t="str">
        <f t="shared" si="41"/>
        <v>39</v>
      </c>
      <c r="G1303" t="str" cm="1">
        <f t="array" ref="G1303">_xlfn.TEXTJOIN(", ", TRUE, IF(ISNUMBER(SEARCH(Index!$A$8:$A$22, Articles_collection_modified!A1303)), Index!$A$8:$A$22, ""))</f>
        <v>Mobile</v>
      </c>
      <c r="H1303" t="str" cm="1">
        <f t="array" ref="H1303">IFERROR(INDEX(Index!$A$8:$A$22, MATCH(TRUE, ISNUMBER(SEARCH(Index!$A$8:$A$22, Articles_collection_modified!A1303)), 0)), "")</f>
        <v>Mobile</v>
      </c>
      <c r="I1303" t="str" cm="1">
        <f t="array" ref="I1303">IFERROR(INDEX(Index!$A$3:$A$5, MATCH(TRUE, ISNUMBER(SEARCH(Index!$A$3:$A$5, Articles_collection_modified!A1303)), 0)), "")</f>
        <v>product release</v>
      </c>
      <c r="J1303" t="str" cm="1">
        <f t="array" ref="J1303">IFERROR(INDEX(Index!$A$25:$A$69, MATCH(TRUE, ISNUMBER(SEARCH(Index!$A$25:$A$69, Articles_collection_modified!A1303)), 0)), "")</f>
        <v>System</v>
      </c>
      <c r="K1303" t="str" cm="1">
        <f t="array" ref="K1303">IFERROR(INDEX(Index!$C$3:$C$5, MATCH(TRUE, ISNUMBER(SEARCH(Index!$C$3:$C$5, Articles_collection_modified!A1303)), 0)), "")</f>
        <v>H1</v>
      </c>
      <c r="L1303" t="str" cm="1">
        <f t="array" ref="L1303">_xlfn.TEXTJOIN(", ", TRUE, IF(ISNUMBER(SEARCH(Index!$C$8:$C$58, Articles_collection_modified!A1303)), Index!$C$8:$C$58, ""))</f>
        <v>HA-4</v>
      </c>
      <c r="M1303" t="str" cm="1">
        <f t="array" ref="M1303">_xlfn.TEXTJOIN(", ", TRUE, IFERROR(VLOOKUP(_xlfn.TEXTSPLIT(L1303, ", "), Index!$C$8:$D$58, 2, FALSE), ""))</f>
        <v>Autonomous Material Handling</v>
      </c>
      <c r="N1303" t="str" cm="1">
        <f t="array" ref="N1303">_xlfn.TEXTJOIN(", ", TRUE, _xlfn.UNIQUE(_xlfn.FILTERXML("&lt;t&gt;&lt;s&gt;" &amp; SUBSTITUTE(_xlfn.TEXTJOIN(", ", TRUE, _xlfn.UNIQUE(_xlfn._xlws.FILTER(IFERROR(VLOOKUP(LEFT(_xlfn.TEXTSPLIT(L1303, ", "), FIND("-", _xlfn.TEXTSPLIT(L1303, ", ")) - 1), Index!$F$8:$G$13, 2, FALSE), ""), IFERROR(VLOOKUP(LEFT(_xlfn.TEXTSPLIT(L1303, ", "), FIND("-", _xlfn.TEXTSPLIT(L1303, ", ")) - 1), Index!$F$8:$G$13, 2, FALSE), "") &lt;&gt; ""))), ", ", "&lt;/s&gt;&lt;s&gt;") &amp; "&lt;/s&gt;&lt;/t&gt;", "//s[normalize-space()]")))</f>
        <v>Hydraulic Applications Ecosystem</v>
      </c>
      <c r="O1303" t="str" cm="1">
        <f t="array" ref="O1303">IFERROR(INDEX(Index!$C$8:$C$58, MATCH(TRUE, ISNUMBER(SEARCH(Index!$C$8:$C$58, Articles_collection_modified!A1303)), 0)), "")</f>
        <v>HA-4</v>
      </c>
      <c r="P1303" t="str">
        <f>IFERROR(VLOOKUP(LEFT(O1303, FIND("-", O1303)-1), Index!$F$8:$G$13, 2, FALSE), "Not Found")</f>
        <v>Hydraulic Applications Ecosystem</v>
      </c>
      <c r="Q1303" t="str">
        <f>IFERROR(VLOOKUP(O1303, Index!$C$8:$D$58, 2, FALSE), "Not Found")</f>
        <v>Autonomous Material Handling</v>
      </c>
    </row>
    <row r="1304" spans="1:17" x14ac:dyDescent="0.3">
      <c r="A1304" t="str">
        <f>LEFT(Articles_collection_modified!A1304, FIND(",", Articles_collection_modified!A1304) - 1)</f>
        <v>Komatsu showcases portfolio at MINExpo | Industrial Vehicle Technology International</v>
      </c>
      <c r="B1304" t="str">
        <f>MID(Articles_collection_modified!A1304, FIND(",", Articles_collection_modified!A1304) + 1, FIND(",", Articles_collection_modified!A1304, FIND(",", Articles_collection_modified!A1304) + 1) - FIND(",", Articles_collection_modified!A1304) - 1)</f>
        <v>https://www.ivtinternational.com/news/mining/komatsu-to-showcases-portfolio-at-minexpo.html</v>
      </c>
      <c r="C1304" t="str">
        <f>IF(ISNUMBER(FIND(", vol",Articles_collection_modified!A1304)), MID(Articles_collection_modified!A1304, FIND(", vol", Articles_collection_modified!A1304) + 5, FIND(",", Articles_collection_modified!A1304, FIND(", vol", Articles_collection_modified!A1304) + 5) - FIND(", vol", Articles_collection_modified!A1304) - 5), MID(Articles_collection_modified!A1304, FIND(",vol", Articles_collection_modified!A1304) + 4, FIND(",", Articles_collection_modified!A1304, FIND(",vol", Articles_collection_modified!A1304) + 4) - FIND(",vol",Articles_collection_modified!A1304) - 4))</f>
        <v>3</v>
      </c>
      <c r="D1304" t="str">
        <f>IF(ISNUMBER(FIND(", 20", Articles_collection_modified!A1304)), MID(Articles_collection_modified!A1304, FIND(", 20", Articles_collection_modified!A1304) + 2, FIND(",", Articles_collection_modified!A1304, FIND(", 20", Articles_collection_modified!A1304) + 2) - FIND(", 20", Articles_collection_modified!A1304) - 2), MID(Articles_collection_modified!A1304, FIND(",20", Articles_collection_modified!A1304) + 1, FIND(",", Articles_collection_modified!A1304, FIND(",20", Articles_collection_modified!A1304) + 1) - FIND(",20", Articles_collection_modified!A1304) - 1))</f>
        <v>2024-w39</v>
      </c>
      <c r="E1304" t="str">
        <f t="shared" si="40"/>
        <v>2024</v>
      </c>
      <c r="F1304" t="str">
        <f t="shared" si="41"/>
        <v>39</v>
      </c>
      <c r="G1304" t="str" cm="1">
        <f t="array" ref="G1304">_xlfn.TEXTJOIN(", ", TRUE, IF(ISNUMBER(SEARCH(Index!$A$8:$A$22, Articles_collection_modified!A1304)), Index!$A$8:$A$22, ""))</f>
        <v>Mobile</v>
      </c>
      <c r="H1304" t="str" cm="1">
        <f t="array" ref="H1304">IFERROR(INDEX(Index!$A$8:$A$22, MATCH(TRUE, ISNUMBER(SEARCH(Index!$A$8:$A$22, Articles_collection_modified!A1304)), 0)), "")</f>
        <v>Mobile</v>
      </c>
      <c r="I1304" t="str" cm="1">
        <f t="array" ref="I1304">IFERROR(INDEX(Index!$A$3:$A$5, MATCH(TRUE, ISNUMBER(SEARCH(Index!$A$3:$A$5, Articles_collection_modified!A1304)), 0)), "")</f>
        <v>product release</v>
      </c>
      <c r="J1304" t="str" cm="1">
        <f t="array" ref="J1304">IFERROR(INDEX(Index!$A$25:$A$69, MATCH(TRUE, ISNUMBER(SEARCH(Index!$A$25:$A$69, Articles_collection_modified!A1304)), 0)), "")</f>
        <v>System</v>
      </c>
      <c r="K1304" t="str" cm="1">
        <f t="array" ref="K1304">IFERROR(INDEX(Index!$C$3:$C$5, MATCH(TRUE, ISNUMBER(SEARCH(Index!$C$3:$C$5, Articles_collection_modified!A1304)), 0)), "")</f>
        <v>H1</v>
      </c>
      <c r="L1304" t="str" cm="1">
        <f t="array" ref="L1304">_xlfn.TEXTJOIN(", ", TRUE, IF(ISNUMBER(SEARCH(Index!$C$8:$C$58, Articles_collection_modified!A1304)), Index!$C$8:$C$58, ""))</f>
        <v>HA-8</v>
      </c>
      <c r="M1304" t="str" cm="1">
        <f t="array" ref="M1304">_xlfn.TEXTJOIN(", ", TRUE, IFERROR(VLOOKUP(_xlfn.TEXTSPLIT(L1304, ", "), Index!$C$8:$D$58, 2, FALSE), ""))</f>
        <v>Sustainable Mining</v>
      </c>
      <c r="N1304" t="str" cm="1">
        <f t="array" ref="N1304">_xlfn.TEXTJOIN(", ", TRUE, _xlfn.UNIQUE(_xlfn.FILTERXML("&lt;t&gt;&lt;s&gt;" &amp; SUBSTITUTE(_xlfn.TEXTJOIN(", ", TRUE, _xlfn.UNIQUE(_xlfn._xlws.FILTER(IFERROR(VLOOKUP(LEFT(_xlfn.TEXTSPLIT(L1304, ", "), FIND("-", _xlfn.TEXTSPLIT(L1304, ", ")) - 1), Index!$F$8:$G$13, 2, FALSE), ""), IFERROR(VLOOKUP(LEFT(_xlfn.TEXTSPLIT(L1304, ", "), FIND("-", _xlfn.TEXTSPLIT(L1304, ", ")) - 1), Index!$F$8:$G$13, 2, FALSE), "") &lt;&gt; ""))), ", ", "&lt;/s&gt;&lt;s&gt;") &amp; "&lt;/s&gt;&lt;/t&gt;", "//s[normalize-space()]")))</f>
        <v>Hydraulic Applications Ecosystem</v>
      </c>
      <c r="O1304" t="str" cm="1">
        <f t="array" ref="O1304">IFERROR(INDEX(Index!$C$8:$C$58, MATCH(TRUE, ISNUMBER(SEARCH(Index!$C$8:$C$58, Articles_collection_modified!A1304)), 0)), "")</f>
        <v>HA-8</v>
      </c>
      <c r="P1304" t="str">
        <f>IFERROR(VLOOKUP(LEFT(O1304, FIND("-", O1304)-1), Index!$F$8:$G$13, 2, FALSE), "Not Found")</f>
        <v>Hydraulic Applications Ecosystem</v>
      </c>
      <c r="Q1304" t="str">
        <f>IFERROR(VLOOKUP(O1304, Index!$C$8:$D$58, 2, FALSE), "Not Found")</f>
        <v>Sustainable Mining</v>
      </c>
    </row>
    <row r="1305" spans="1:17" x14ac:dyDescent="0.3">
      <c r="A1305" t="str">
        <f>LEFT(Articles_collection_modified!A1305, FIND(",", Articles_collection_modified!A1305) - 1)</f>
        <v>JCB reports rise in profits in 2023 | Industrial Vehicle Technology International</v>
      </c>
      <c r="B1305" t="str">
        <f>MID(Articles_collection_modified!A1305, FIND(",", Articles_collection_modified!A1305) + 1, FIND(",", Articles_collection_modified!A1305, FIND(",", Articles_collection_modified!A1305) + 1) - FIND(",", Articles_collection_modified!A1305) - 1)</f>
        <v>https://www.ivtinternational.com/news/construction/jcb-reports-rise-in-profits-in-2023.html</v>
      </c>
      <c r="C1305" t="str">
        <f>IF(ISNUMBER(FIND(", vol",Articles_collection_modified!A1305)), MID(Articles_collection_modified!A1305, FIND(", vol", Articles_collection_modified!A1305) + 5, FIND(",", Articles_collection_modified!A1305, FIND(", vol", Articles_collection_modified!A1305) + 5) - FIND(", vol", Articles_collection_modified!A1305) - 5), MID(Articles_collection_modified!A1305, FIND(",vol", Articles_collection_modified!A1305) + 4, FIND(",", Articles_collection_modified!A1305, FIND(",vol", Articles_collection_modified!A1305) + 4) - FIND(",vol",Articles_collection_modified!A1305) - 4))</f>
        <v>3</v>
      </c>
      <c r="D1305" t="str">
        <f>IF(ISNUMBER(FIND(", 20", Articles_collection_modified!A1305)), MID(Articles_collection_modified!A1305, FIND(", 20", Articles_collection_modified!A1305) + 2, FIND(",", Articles_collection_modified!A1305, FIND(", 20", Articles_collection_modified!A1305) + 2) - FIND(", 20", Articles_collection_modified!A1305) - 2), MID(Articles_collection_modified!A1305, FIND(",20", Articles_collection_modified!A1305) + 1, FIND(",", Articles_collection_modified!A1305, FIND(",20", Articles_collection_modified!A1305) + 1) - FIND(",20", Articles_collection_modified!A1305) - 1))</f>
        <v>2024-w39</v>
      </c>
      <c r="E1305" t="str">
        <f t="shared" ref="E1305:E1368" si="42">LEFT(D1305, 4)</f>
        <v>2024</v>
      </c>
      <c r="F1305" t="str">
        <f t="shared" ref="F1305:F1368" si="43">MID(D1305, FIND("w", D1305) + 1, LEN(D1305) - FIND("w", D1305))</f>
        <v>39</v>
      </c>
      <c r="G1305" t="str" cm="1">
        <f t="array" ref="G1305">_xlfn.TEXTJOIN(", ", TRUE, IF(ISNUMBER(SEARCH(Index!$A$8:$A$22, Articles_collection_modified!A1305)), Index!$A$8:$A$22, ""))</f>
        <v>Mobile</v>
      </c>
      <c r="H1305" t="str" cm="1">
        <f t="array" ref="H1305">IFERROR(INDEX(Index!$A$8:$A$22, MATCH(TRUE, ISNUMBER(SEARCH(Index!$A$8:$A$22, Articles_collection_modified!A1305)), 0)), "")</f>
        <v>Mobile</v>
      </c>
      <c r="I1305" t="str" cm="1">
        <f t="array" ref="I1305">IFERROR(INDEX(Index!$A$3:$A$5, MATCH(TRUE, ISNUMBER(SEARCH(Index!$A$3:$A$5, Articles_collection_modified!A1305)), 0)), "")</f>
        <v>Technology</v>
      </c>
      <c r="J1305" t="str" cm="1">
        <f t="array" ref="J1305">IFERROR(INDEX(Index!$A$25:$A$69, MATCH(TRUE, ISNUMBER(SEARCH(Index!$A$25:$A$69, Articles_collection_modified!A1305)), 0)), "")</f>
        <v>market development</v>
      </c>
      <c r="K1305" t="str" cm="1">
        <f t="array" ref="K1305">IFERROR(INDEX(Index!$C$3:$C$5, MATCH(TRUE, ISNUMBER(SEARCH(Index!$C$3:$C$5, Articles_collection_modified!A1305)), 0)), "")</f>
        <v>H1</v>
      </c>
      <c r="L1305" t="str" cm="1">
        <f t="array" ref="L1305">_xlfn.TEXTJOIN(", ", TRUE, IF(ISNUMBER(SEARCH(Index!$C$8:$C$58, Articles_collection_modified!A1305)), Index!$C$8:$C$58, ""))</f>
        <v>HA-3</v>
      </c>
      <c r="M1305" t="str" cm="1">
        <f t="array" ref="M1305">_xlfn.TEXTJOIN(", ", TRUE, IFERROR(VLOOKUP(_xlfn.TEXTSPLIT(L1305, ", "), Index!$C$8:$D$58, 2, FALSE), ""))</f>
        <v>Smart Farming</v>
      </c>
      <c r="N1305" t="str" cm="1">
        <f t="array" ref="N1305">_xlfn.TEXTJOIN(", ", TRUE, _xlfn.UNIQUE(_xlfn.FILTERXML("&lt;t&gt;&lt;s&gt;" &amp; SUBSTITUTE(_xlfn.TEXTJOIN(", ", TRUE, _xlfn.UNIQUE(_xlfn._xlws.FILTER(IFERROR(VLOOKUP(LEFT(_xlfn.TEXTSPLIT(L1305, ", "), FIND("-", _xlfn.TEXTSPLIT(L1305, ", ")) - 1), Index!$F$8:$G$13, 2, FALSE), ""), IFERROR(VLOOKUP(LEFT(_xlfn.TEXTSPLIT(L1305, ", "), FIND("-", _xlfn.TEXTSPLIT(L1305, ", ")) - 1), Index!$F$8:$G$13, 2, FALSE), "") &lt;&gt; ""))), ", ", "&lt;/s&gt;&lt;s&gt;") &amp; "&lt;/s&gt;&lt;/t&gt;", "//s[normalize-space()]")))</f>
        <v>Hydraulic Applications Ecosystem</v>
      </c>
      <c r="O1305" t="str" cm="1">
        <f t="array" ref="O1305">IFERROR(INDEX(Index!$C$8:$C$58, MATCH(TRUE, ISNUMBER(SEARCH(Index!$C$8:$C$58, Articles_collection_modified!A1305)), 0)), "")</f>
        <v>HA-3</v>
      </c>
      <c r="P1305" t="str">
        <f>IFERROR(VLOOKUP(LEFT(O1305, FIND("-", O1305)-1), Index!$F$8:$G$13, 2, FALSE), "Not Found")</f>
        <v>Hydraulic Applications Ecosystem</v>
      </c>
      <c r="Q1305" t="str">
        <f>IFERROR(VLOOKUP(O1305, Index!$C$8:$D$58, 2, FALSE), "Not Found")</f>
        <v>Smart Farming</v>
      </c>
    </row>
    <row r="1306" spans="1:17" x14ac:dyDescent="0.3">
      <c r="A1306" t="str">
        <f>LEFT(Articles_collection_modified!A1306, FIND(",", Articles_collection_modified!A1306) - 1)</f>
        <v>Class upgrades Rovio 4 series maize pickers | Industrial Vehicle Technology International</v>
      </c>
      <c r="B1306" t="str">
        <f>MID(Articles_collection_modified!A1306, FIND(",", Articles_collection_modified!A1306) + 1, FIND(",", Articles_collection_modified!A1306, FIND(",", Articles_collection_modified!A1306) + 1) - FIND(",", Articles_collection_modified!A1306) - 1)</f>
        <v>https://www.ivtinternational.com/news/agriculture/class-upgrades-rovio-4-series-maize-pickers.html</v>
      </c>
      <c r="C1306" t="str">
        <f>IF(ISNUMBER(FIND(", vol",Articles_collection_modified!A1306)), MID(Articles_collection_modified!A1306, FIND(", vol", Articles_collection_modified!A1306) + 5, FIND(",", Articles_collection_modified!A1306, FIND(", vol", Articles_collection_modified!A1306) + 5) - FIND(", vol", Articles_collection_modified!A1306) - 5), MID(Articles_collection_modified!A1306, FIND(",vol", Articles_collection_modified!A1306) + 4, FIND(",", Articles_collection_modified!A1306, FIND(",vol", Articles_collection_modified!A1306) + 4) - FIND(",vol",Articles_collection_modified!A1306) - 4))</f>
        <v>3</v>
      </c>
      <c r="D1306" t="str">
        <f>IF(ISNUMBER(FIND(", 20", Articles_collection_modified!A1306)), MID(Articles_collection_modified!A1306, FIND(", 20", Articles_collection_modified!A1306) + 2, FIND(",", Articles_collection_modified!A1306, FIND(", 20", Articles_collection_modified!A1306) + 2) - FIND(", 20", Articles_collection_modified!A1306) - 2), MID(Articles_collection_modified!A1306, FIND(",20", Articles_collection_modified!A1306) + 1, FIND(",", Articles_collection_modified!A1306, FIND(",20", Articles_collection_modified!A1306) + 1) - FIND(",20", Articles_collection_modified!A1306) - 1))</f>
        <v>2024-w39</v>
      </c>
      <c r="E1306" t="str">
        <f t="shared" si="42"/>
        <v>2024</v>
      </c>
      <c r="F1306" t="str">
        <f t="shared" si="43"/>
        <v>39</v>
      </c>
      <c r="G1306" t="str" cm="1">
        <f t="array" ref="G1306">_xlfn.TEXTJOIN(", ", TRUE, IF(ISNUMBER(SEARCH(Index!$A$8:$A$22, Articles_collection_modified!A1306)), Index!$A$8:$A$22, ""))</f>
        <v>Mobile</v>
      </c>
      <c r="H1306" t="str" cm="1">
        <f t="array" ref="H1306">IFERROR(INDEX(Index!$A$8:$A$22, MATCH(TRUE, ISNUMBER(SEARCH(Index!$A$8:$A$22, Articles_collection_modified!A1306)), 0)), "")</f>
        <v>Mobile</v>
      </c>
      <c r="I1306" t="str" cm="1">
        <f t="array" ref="I1306">IFERROR(INDEX(Index!$A$3:$A$5, MATCH(TRUE, ISNUMBER(SEARCH(Index!$A$3:$A$5, Articles_collection_modified!A1306)), 0)), "")</f>
        <v>product release</v>
      </c>
      <c r="J1306" t="str" cm="1">
        <f t="array" ref="J1306">IFERROR(INDEX(Index!$A$25:$A$69, MATCH(TRUE, ISNUMBER(SEARCH(Index!$A$25:$A$69, Articles_collection_modified!A1306)), 0)), "")</f>
        <v>System</v>
      </c>
      <c r="K1306" t="str" cm="1">
        <f t="array" ref="K1306">IFERROR(INDEX(Index!$C$3:$C$5, MATCH(TRUE, ISNUMBER(SEARCH(Index!$C$3:$C$5, Articles_collection_modified!A1306)), 0)), "")</f>
        <v>H1</v>
      </c>
      <c r="L1306" t="str" cm="1">
        <f t="array" ref="L1306">_xlfn.TEXTJOIN(", ", TRUE, IF(ISNUMBER(SEARCH(Index!$C$8:$C$58, Articles_collection_modified!A1306)), Index!$C$8:$C$58, ""))</f>
        <v>HA-3</v>
      </c>
      <c r="M1306" t="str" cm="1">
        <f t="array" ref="M1306">_xlfn.TEXTJOIN(", ", TRUE, IFERROR(VLOOKUP(_xlfn.TEXTSPLIT(L1306, ", "), Index!$C$8:$D$58, 2, FALSE), ""))</f>
        <v>Smart Farming</v>
      </c>
      <c r="N1306" t="str" cm="1">
        <f t="array" ref="N1306">_xlfn.TEXTJOIN(", ", TRUE, _xlfn.UNIQUE(_xlfn.FILTERXML("&lt;t&gt;&lt;s&gt;" &amp; SUBSTITUTE(_xlfn.TEXTJOIN(", ", TRUE, _xlfn.UNIQUE(_xlfn._xlws.FILTER(IFERROR(VLOOKUP(LEFT(_xlfn.TEXTSPLIT(L1306, ", "), FIND("-", _xlfn.TEXTSPLIT(L1306, ", ")) - 1), Index!$F$8:$G$13, 2, FALSE), ""), IFERROR(VLOOKUP(LEFT(_xlfn.TEXTSPLIT(L1306, ", "), FIND("-", _xlfn.TEXTSPLIT(L1306, ", ")) - 1), Index!$F$8:$G$13, 2, FALSE), "") &lt;&gt; ""))), ", ", "&lt;/s&gt;&lt;s&gt;") &amp; "&lt;/s&gt;&lt;/t&gt;", "//s[normalize-space()]")))</f>
        <v>Hydraulic Applications Ecosystem</v>
      </c>
      <c r="O1306" t="str" cm="1">
        <f t="array" ref="O1306">IFERROR(INDEX(Index!$C$8:$C$58, MATCH(TRUE, ISNUMBER(SEARCH(Index!$C$8:$C$58, Articles_collection_modified!A1306)), 0)), "")</f>
        <v>HA-3</v>
      </c>
      <c r="P1306" t="str">
        <f>IFERROR(VLOOKUP(LEFT(O1306, FIND("-", O1306)-1), Index!$F$8:$G$13, 2, FALSE), "Not Found")</f>
        <v>Hydraulic Applications Ecosystem</v>
      </c>
      <c r="Q1306" t="str">
        <f>IFERROR(VLOOKUP(O1306, Index!$C$8:$D$58, 2, FALSE), "Not Found")</f>
        <v>Smart Farming</v>
      </c>
    </row>
    <row r="1307" spans="1:17" x14ac:dyDescent="0.3">
      <c r="A1307" t="str">
        <f>LEFT(Articles_collection_modified!A1307, FIND(",", Articles_collection_modified!A1307) - 1)</f>
        <v>SAIC-GM and CATL present fast-charging LFP battery - electrive.com</v>
      </c>
      <c r="B1307" t="str">
        <f>MID(Articles_collection_modified!A1307, FIND(",", Articles_collection_modified!A1307) + 1, FIND(",", Articles_collection_modified!A1307, FIND(",", Articles_collection_modified!A1307) + 1) - FIND(",", Articles_collection_modified!A1307) - 1)</f>
        <v>https://www.electrive.com/2024/09/26/saic-gm-and-catl-present-fast-charging-lfp-battery/</v>
      </c>
      <c r="C1307" t="str">
        <f>IF(ISNUMBER(FIND(", vol",Articles_collection_modified!A1307)), MID(Articles_collection_modified!A1307, FIND(", vol", Articles_collection_modified!A1307) + 5, FIND(",", Articles_collection_modified!A1307, FIND(", vol", Articles_collection_modified!A1307) + 5) - FIND(", vol", Articles_collection_modified!A1307) - 5), MID(Articles_collection_modified!A1307, FIND(",vol", Articles_collection_modified!A1307) + 4, FIND(",", Articles_collection_modified!A1307, FIND(",vol", Articles_collection_modified!A1307) + 4) - FIND(",vol",Articles_collection_modified!A1307) - 4))</f>
        <v>3</v>
      </c>
      <c r="D1307" t="str">
        <f>IF(ISNUMBER(FIND(", 20", Articles_collection_modified!A1307)), MID(Articles_collection_modified!A1307, FIND(", 20", Articles_collection_modified!A1307) + 2, FIND(",", Articles_collection_modified!A1307, FIND(", 20", Articles_collection_modified!A1307) + 2) - FIND(", 20", Articles_collection_modified!A1307) - 2), MID(Articles_collection_modified!A1307, FIND(",20", Articles_collection_modified!A1307) + 1, FIND(",", Articles_collection_modified!A1307, FIND(",20", Articles_collection_modified!A1307) + 1) - FIND(",20", Articles_collection_modified!A1307) - 1))</f>
        <v>2024-w39</v>
      </c>
      <c r="E1307" t="str">
        <f t="shared" si="42"/>
        <v>2024</v>
      </c>
      <c r="F1307" t="str">
        <f t="shared" si="43"/>
        <v>39</v>
      </c>
      <c r="G1307" t="str" cm="1">
        <f t="array" ref="G1307">_xlfn.TEXTJOIN(", ", TRUE, IF(ISNUMBER(SEARCH(Index!$A$8:$A$22, Articles_collection_modified!A1307)), Index!$A$8:$A$22, ""))</f>
        <v>Battery, Electrification</v>
      </c>
      <c r="H1307" t="str" cm="1">
        <f t="array" ref="H1307">IFERROR(INDEX(Index!$A$8:$A$22, MATCH(TRUE, ISNUMBER(SEARCH(Index!$A$8:$A$22, Articles_collection_modified!A1307)), 0)), "")</f>
        <v>Battery</v>
      </c>
      <c r="I1307" t="str" cm="1">
        <f t="array" ref="I1307">IFERROR(INDEX(Index!$A$3:$A$5, MATCH(TRUE, ISNUMBER(SEARCH(Index!$A$3:$A$5, Articles_collection_modified!A1307)), 0)), "")</f>
        <v>SEEP</v>
      </c>
      <c r="J1307" t="str" cm="1">
        <f t="array" ref="J1307">IFERROR(INDEX(Index!$A$25:$A$69, MATCH(TRUE, ISNUMBER(SEARCH(Index!$A$25:$A$69, Articles_collection_modified!A1307)), 0)), "")</f>
        <v>partnership</v>
      </c>
      <c r="K1307" t="str" cm="1">
        <f t="array" ref="K1307">IFERROR(INDEX(Index!$C$3:$C$5, MATCH(TRUE, ISNUMBER(SEARCH(Index!$C$3:$C$5, Articles_collection_modified!A1307)), 0)), "")</f>
        <v>H2</v>
      </c>
      <c r="L1307" t="str" cm="1">
        <f t="array" ref="L1307">_xlfn.TEXTJOIN(", ", TRUE, IF(ISNUMBER(SEARCH(Index!$C$8:$C$58, Articles_collection_modified!A1307)), Index!$C$8:$C$58, ""))</f>
        <v>ES-2</v>
      </c>
      <c r="M1307" t="str" cm="1">
        <f t="array" ref="M1307">_xlfn.TEXTJOIN(", ", TRUE, IFERROR(VLOOKUP(_xlfn.TEXTSPLIT(L1307, ", "), Index!$C$8:$D$58, 2, FALSE), ""))</f>
        <v>Enhanced Emission Policy</v>
      </c>
      <c r="N1307" t="str" cm="1">
        <f t="array" ref="N1307">_xlfn.TEXTJOIN(", ", TRUE, _xlfn.UNIQUE(_xlfn.FILTERXML("&lt;t&gt;&lt;s&gt;" &amp; SUBSTITUTE(_xlfn.TEXTJOIN(", ", TRUE, _xlfn.UNIQUE(_xlfn._xlws.FILTER(IFERROR(VLOOKUP(LEFT(_xlfn.TEXTSPLIT(L1307, ", "), FIND("-", _xlfn.TEXTSPLIT(L1307, ", ")) - 1), Index!$F$8:$G$13, 2, FALSE), ""), IFERROR(VLOOKUP(LEFT(_xlfn.TEXTSPLIT(L1307, ", "), FIND("-", _xlfn.TEXTSPLIT(L1307, ", ")) - 1), Index!$F$8:$G$13, 2, FALSE), "") &lt;&gt; ""))), ", ", "&lt;/s&gt;&lt;s&gt;") &amp; "&lt;/s&gt;&lt;/t&gt;", "//s[normalize-space()]")))</f>
        <v>Ecological Sustainability</v>
      </c>
      <c r="O1307" t="str" cm="1">
        <f t="array" ref="O1307">IFERROR(INDEX(Index!$C$8:$C$58, MATCH(TRUE, ISNUMBER(SEARCH(Index!$C$8:$C$58, Articles_collection_modified!A1307)), 0)), "")</f>
        <v>ES-2</v>
      </c>
      <c r="P1307" t="str">
        <f>IFERROR(VLOOKUP(LEFT(O1307, FIND("-", O1307)-1), Index!$F$8:$G$13, 2, FALSE), "Not Found")</f>
        <v>Ecological Sustainability</v>
      </c>
      <c r="Q1307" t="str">
        <f>IFERROR(VLOOKUP(O1307, Index!$C$8:$D$58, 2, FALSE), "Not Found")</f>
        <v>Enhanced Emission Policy</v>
      </c>
    </row>
    <row r="1308" spans="1:17" x14ac:dyDescent="0.3">
      <c r="A1308" t="str">
        <f>LEFT(Articles_collection_modified!A1308, FIND(",", Articles_collection_modified!A1308) - 1)</f>
        <v>Cobots are â€˜ten times more accurateâ€™ than any rivals - Drives&amp;Controls</v>
      </c>
      <c r="B1308" t="str">
        <f>MID(Articles_collection_modified!A1308, FIND(",", Articles_collection_modified!A1308) + 1, FIND(",", Articles_collection_modified!A1308, FIND(",", Articles_collection_modified!A1308) + 1) - FIND(",", Articles_collection_modified!A1308) - 1)</f>
        <v>https://drivesncontrols.com/cobots-are-ten-times-more-accurate-than-any-rivals/?utm_source=rss&amp;utm_medium=rss&amp;utm_campaign=cobots-are-ten-times-more-accurate-than-any-rivals</v>
      </c>
      <c r="C1308" t="str">
        <f>IF(ISNUMBER(FIND(", vol",Articles_collection_modified!A1308)), MID(Articles_collection_modified!A1308, FIND(", vol", Articles_collection_modified!A1308) + 5, FIND(",", Articles_collection_modified!A1308, FIND(", vol", Articles_collection_modified!A1308) + 5) - FIND(", vol", Articles_collection_modified!A1308) - 5), MID(Articles_collection_modified!A1308, FIND(",vol", Articles_collection_modified!A1308) + 4, FIND(",", Articles_collection_modified!A1308, FIND(",vol", Articles_collection_modified!A1308) + 4) - FIND(",vol",Articles_collection_modified!A1308) - 4))</f>
        <v>3</v>
      </c>
      <c r="D1308" t="str">
        <f>IF(ISNUMBER(FIND(", 20", Articles_collection_modified!A1308)), MID(Articles_collection_modified!A1308, FIND(", 20", Articles_collection_modified!A1308) + 2, FIND(",", Articles_collection_modified!A1308, FIND(", 20", Articles_collection_modified!A1308) + 2) - FIND(", 20", Articles_collection_modified!A1308) - 2), MID(Articles_collection_modified!A1308, FIND(",20", Articles_collection_modified!A1308) + 1, FIND(",", Articles_collection_modified!A1308, FIND(",20", Articles_collection_modified!A1308) + 1) - FIND(",20", Articles_collection_modified!A1308) - 1))</f>
        <v>2024-w39</v>
      </c>
      <c r="E1308" t="str">
        <f t="shared" si="42"/>
        <v>2024</v>
      </c>
      <c r="F1308" t="str">
        <f t="shared" si="43"/>
        <v>39</v>
      </c>
      <c r="G1308" t="str" cm="1">
        <f t="array" ref="G1308">_xlfn.TEXTJOIN(", ", TRUE, IF(ISNUMBER(SEARCH(Index!$A$8:$A$22, Articles_collection_modified!A1308)), Index!$A$8:$A$22, ""))</f>
        <v>Industrial mfg, Robotics</v>
      </c>
      <c r="H1308" t="str" cm="1">
        <f t="array" ref="H1308">IFERROR(INDEX(Index!$A$8:$A$22, MATCH(TRUE, ISNUMBER(SEARCH(Index!$A$8:$A$22, Articles_collection_modified!A1308)), 0)), "")</f>
        <v>Industrial mfg</v>
      </c>
      <c r="I1308" t="str" cm="1">
        <f t="array" ref="I1308">IFERROR(INDEX(Index!$A$3:$A$5, MATCH(TRUE, ISNUMBER(SEARCH(Index!$A$3:$A$5, Articles_collection_modified!A1308)), 0)), "")</f>
        <v>product release</v>
      </c>
      <c r="J1308" t="str" cm="1">
        <f t="array" ref="J1308">IFERROR(INDEX(Index!$A$25:$A$69, MATCH(TRUE, ISNUMBER(SEARCH(Index!$A$25:$A$69, Articles_collection_modified!A1308)), 0)), "")</f>
        <v>Service</v>
      </c>
      <c r="K1308" t="str" cm="1">
        <f t="array" ref="K1308">IFERROR(INDEX(Index!$C$3:$C$5, MATCH(TRUE, ISNUMBER(SEARCH(Index!$C$3:$C$5, Articles_collection_modified!A1308)), 0)), "")</f>
        <v>H1</v>
      </c>
      <c r="L1308" t="str" cm="1">
        <f t="array" ref="L1308">_xlfn.TEXTJOIN(", ", TRUE, IF(ISNUMBER(SEARCH(Index!$C$8:$C$58, Articles_collection_modified!A1308)), Index!$C$8:$C$58, ""))</f>
        <v>IPr-2</v>
      </c>
      <c r="M1308" t="str" cm="1">
        <f t="array" ref="M1308">_xlfn.TEXTJOIN(", ", TRUE, IFERROR(VLOOKUP(_xlfn.TEXTSPLIT(L1308, ", "), Index!$C$8:$D$58, 2, FALSE), ""))</f>
        <v>Advanced Robotics</v>
      </c>
      <c r="N1308" t="str" cm="1">
        <f t="array" ref="N1308">_xlfn.TEXTJOIN(", ", TRUE, _xlfn.UNIQUE(_xlfn.FILTERXML("&lt;t&gt;&lt;s&gt;" &amp; SUBSTITUTE(_xlfn.TEXTJOIN(", ", TRUE, _xlfn.UNIQUE(_xlfn._xlws.FILTER(IFERROR(VLOOKUP(LEFT(_xlfn.TEXTSPLIT(L1308, ", "), FIND("-", _xlfn.TEXTSPLIT(L1308, ", ")) - 1), Index!$F$8:$G$13, 2, FALSE), ""), IFERROR(VLOOKUP(LEFT(_xlfn.TEXTSPLIT(L1308, ", "), FIND("-", _xlfn.TEXTSPLIT(L1308, ", ")) - 1), Index!$F$8:$G$13, 2, FALSE), "") &lt;&gt; ""))), ", ", "&lt;/s&gt;&lt;s&gt;") &amp; "&lt;/s&gt;&lt;/t&gt;", "//s[normalize-space()]")))</f>
        <v>Intelligent Production</v>
      </c>
      <c r="O1308" t="str" cm="1">
        <f t="array" ref="O1308">IFERROR(INDEX(Index!$C$8:$C$58, MATCH(TRUE, ISNUMBER(SEARCH(Index!$C$8:$C$58, Articles_collection_modified!A1308)), 0)), "")</f>
        <v>IPr-2</v>
      </c>
      <c r="P1308" t="str">
        <f>IFERROR(VLOOKUP(LEFT(O1308, FIND("-", O1308)-1), Index!$F$8:$G$13, 2, FALSE), "Not Found")</f>
        <v>Intelligent Production</v>
      </c>
      <c r="Q1308" t="str">
        <f>IFERROR(VLOOKUP(O1308, Index!$C$8:$D$58, 2, FALSE), "Not Found")</f>
        <v>Advanced Robotics</v>
      </c>
    </row>
    <row r="1309" spans="1:17" x14ac:dyDescent="0.3">
      <c r="A1309" t="str">
        <f>LEFT(Articles_collection_modified!A1309, FIND(",", Articles_collection_modified!A1309) - 1)</f>
        <v>Global robot population grows by 10% to exceed 4 million - Drives&amp;Controls</v>
      </c>
      <c r="B1309" t="str">
        <f>MID(Articles_collection_modified!A1309, FIND(",", Articles_collection_modified!A1309) + 1, FIND(",", Articles_collection_modified!A1309, FIND(",", Articles_collection_modified!A1309) + 1) - FIND(",", Articles_collection_modified!A1309) - 1)</f>
        <v>https://drivesncontrols.com/global-robot-population-grows-by-10-to-exceed-4-million/?utm_source=rss&amp;utm_medium=rss&amp;utm_campaign=global-robot-population-grows-by-10-to-exceed-4-million</v>
      </c>
      <c r="C1309" t="str">
        <f>IF(ISNUMBER(FIND(", vol",Articles_collection_modified!A1309)), MID(Articles_collection_modified!A1309, FIND(", vol", Articles_collection_modified!A1309) + 5, FIND(",", Articles_collection_modified!A1309, FIND(", vol", Articles_collection_modified!A1309) + 5) - FIND(", vol", Articles_collection_modified!A1309) - 5), MID(Articles_collection_modified!A1309, FIND(",vol", Articles_collection_modified!A1309) + 4, FIND(",", Articles_collection_modified!A1309, FIND(",vol", Articles_collection_modified!A1309) + 4) - FIND(",vol",Articles_collection_modified!A1309) - 4))</f>
        <v>3</v>
      </c>
      <c r="D1309" t="str">
        <f>IF(ISNUMBER(FIND(", 20", Articles_collection_modified!A1309)), MID(Articles_collection_modified!A1309, FIND(", 20", Articles_collection_modified!A1309) + 2, FIND(",", Articles_collection_modified!A1309, FIND(", 20", Articles_collection_modified!A1309) + 2) - FIND(", 20", Articles_collection_modified!A1309) - 2), MID(Articles_collection_modified!A1309, FIND(",20", Articles_collection_modified!A1309) + 1, FIND(",", Articles_collection_modified!A1309, FIND(",20", Articles_collection_modified!A1309) + 1) - FIND(",20", Articles_collection_modified!A1309) - 1))</f>
        <v>2024-w39</v>
      </c>
      <c r="E1309" t="str">
        <f t="shared" si="42"/>
        <v>2024</v>
      </c>
      <c r="F1309" t="str">
        <f t="shared" si="43"/>
        <v>39</v>
      </c>
      <c r="G1309" t="str" cm="1">
        <f t="array" ref="G1309">_xlfn.TEXTJOIN(", ", TRUE, IF(ISNUMBER(SEARCH(Index!$A$8:$A$22, Articles_collection_modified!A1309)), Index!$A$8:$A$22, ""))</f>
        <v>Industrial mfg, Robotics</v>
      </c>
      <c r="H1309" t="str" cm="1">
        <f t="array" ref="H1309">IFERROR(INDEX(Index!$A$8:$A$22, MATCH(TRUE, ISNUMBER(SEARCH(Index!$A$8:$A$22, Articles_collection_modified!A1309)), 0)), "")</f>
        <v>Industrial mfg</v>
      </c>
      <c r="I1309" t="str" cm="1">
        <f t="array" ref="I1309">IFERROR(INDEX(Index!$A$3:$A$5, MATCH(TRUE, ISNUMBER(SEARCH(Index!$A$3:$A$5, Articles_collection_modified!A1309)), 0)), "")</f>
        <v>SEEP</v>
      </c>
      <c r="J1309" t="str" cm="1">
        <f t="array" ref="J1309">IFERROR(INDEX(Index!$A$25:$A$69, MATCH(TRUE, ISNUMBER(SEARCH(Index!$A$25:$A$69, Articles_collection_modified!A1309)), 0)), "")</f>
        <v>market development</v>
      </c>
      <c r="K1309" t="str" cm="1">
        <f t="array" ref="K1309">IFERROR(INDEX(Index!$C$3:$C$5, MATCH(TRUE, ISNUMBER(SEARCH(Index!$C$3:$C$5, Articles_collection_modified!A1309)), 0)), "")</f>
        <v>H1</v>
      </c>
      <c r="L1309" t="str" cm="1">
        <f t="array" ref="L1309">_xlfn.TEXTJOIN(", ", TRUE, IF(ISNUMBER(SEARCH(Index!$C$8:$C$58, Articles_collection_modified!A1309)), Index!$C$8:$C$58, ""))</f>
        <v>IPr-2</v>
      </c>
      <c r="M1309" t="str" cm="1">
        <f t="array" ref="M1309">_xlfn.TEXTJOIN(", ", TRUE, IFERROR(VLOOKUP(_xlfn.TEXTSPLIT(L1309, ", "), Index!$C$8:$D$58, 2, FALSE), ""))</f>
        <v>Advanced Robotics</v>
      </c>
      <c r="N1309" t="str" cm="1">
        <f t="array" ref="N1309">_xlfn.TEXTJOIN(", ", TRUE, _xlfn.UNIQUE(_xlfn.FILTERXML("&lt;t&gt;&lt;s&gt;" &amp; SUBSTITUTE(_xlfn.TEXTJOIN(", ", TRUE, _xlfn.UNIQUE(_xlfn._xlws.FILTER(IFERROR(VLOOKUP(LEFT(_xlfn.TEXTSPLIT(L1309, ", "), FIND("-", _xlfn.TEXTSPLIT(L1309, ", ")) - 1), Index!$F$8:$G$13, 2, FALSE), ""), IFERROR(VLOOKUP(LEFT(_xlfn.TEXTSPLIT(L1309, ", "), FIND("-", _xlfn.TEXTSPLIT(L1309, ", ")) - 1), Index!$F$8:$G$13, 2, FALSE), "") &lt;&gt; ""))), ", ", "&lt;/s&gt;&lt;s&gt;") &amp; "&lt;/s&gt;&lt;/t&gt;", "//s[normalize-space()]")))</f>
        <v>Intelligent Production</v>
      </c>
      <c r="O1309" t="str" cm="1">
        <f t="array" ref="O1309">IFERROR(INDEX(Index!$C$8:$C$58, MATCH(TRUE, ISNUMBER(SEARCH(Index!$C$8:$C$58, Articles_collection_modified!A1309)), 0)), "")</f>
        <v>IPr-2</v>
      </c>
      <c r="P1309" t="str">
        <f>IFERROR(VLOOKUP(LEFT(O1309, FIND("-", O1309)-1), Index!$F$8:$G$13, 2, FALSE), "Not Found")</f>
        <v>Intelligent Production</v>
      </c>
      <c r="Q1309" t="str">
        <f>IFERROR(VLOOKUP(O1309, Index!$C$8:$D$58, 2, FALSE), "Not Found")</f>
        <v>Advanced Robotics</v>
      </c>
    </row>
    <row r="1310" spans="1:17" x14ac:dyDescent="0.3">
      <c r="A1310" t="str">
        <f>LEFT(Articles_collection_modified!A1310, FIND(",", Articles_collection_modified!A1310) - 1)</f>
        <v>CATL unveils battery for long-haul electric trucks - electrive.com</v>
      </c>
      <c r="B1310" t="str">
        <f>MID(Articles_collection_modified!A1310, FIND(",", Articles_collection_modified!A1310) + 1, FIND(",", Articles_collection_modified!A1310, FIND(",", Articles_collection_modified!A1310) + 1) - FIND(",", Articles_collection_modified!A1310) - 1)</f>
        <v>https://www.electrive.com/2024/09/17/catl-unveils-battery-for-long-haul-electric-trucks/</v>
      </c>
      <c r="C1310" t="str">
        <f>IF(ISNUMBER(FIND(", vol",Articles_collection_modified!A1310)), MID(Articles_collection_modified!A1310, FIND(", vol", Articles_collection_modified!A1310) + 5, FIND(",", Articles_collection_modified!A1310, FIND(", vol", Articles_collection_modified!A1310) + 5) - FIND(", vol", Articles_collection_modified!A1310) - 5), MID(Articles_collection_modified!A1310, FIND(",vol", Articles_collection_modified!A1310) + 4, FIND(",", Articles_collection_modified!A1310, FIND(",vol", Articles_collection_modified!A1310) + 4) - FIND(",vol",Articles_collection_modified!A1310) - 4))</f>
        <v>3</v>
      </c>
      <c r="D1310" t="str">
        <f>IF(ISNUMBER(FIND(", 20", Articles_collection_modified!A1310)), MID(Articles_collection_modified!A1310, FIND(", 20", Articles_collection_modified!A1310) + 2, FIND(",", Articles_collection_modified!A1310, FIND(", 20", Articles_collection_modified!A1310) + 2) - FIND(", 20", Articles_collection_modified!A1310) - 2), MID(Articles_collection_modified!A1310, FIND(",20", Articles_collection_modified!A1310) + 1, FIND(",", Articles_collection_modified!A1310, FIND(",20", Articles_collection_modified!A1310) + 1) - FIND(",20", Articles_collection_modified!A1310) - 1))</f>
        <v>2024-w38</v>
      </c>
      <c r="E1310" t="str">
        <f t="shared" si="42"/>
        <v>2024</v>
      </c>
      <c r="F1310" t="str">
        <f t="shared" si="43"/>
        <v>38</v>
      </c>
      <c r="G1310" t="str" cm="1">
        <f t="array" ref="G1310">_xlfn.TEXTJOIN(", ", TRUE, IF(ISNUMBER(SEARCH(Index!$A$8:$A$22, Articles_collection_modified!A1310)), Index!$A$8:$A$22, ""))</f>
        <v>Battery, Mobile</v>
      </c>
      <c r="H1310" t="str" cm="1">
        <f t="array" ref="H1310">IFERROR(INDEX(Index!$A$8:$A$22, MATCH(TRUE, ISNUMBER(SEARCH(Index!$A$8:$A$22, Articles_collection_modified!A1310)), 0)), "")</f>
        <v>Battery</v>
      </c>
      <c r="I1310" t="str" cm="1">
        <f t="array" ref="I1310">IFERROR(INDEX(Index!$A$3:$A$5, MATCH(TRUE, ISNUMBER(SEARCH(Index!$A$3:$A$5, Articles_collection_modified!A1310)), 0)), "")</f>
        <v>product release</v>
      </c>
      <c r="J1310" t="str" cm="1">
        <f t="array" ref="J1310">IFERROR(INDEX(Index!$A$25:$A$69, MATCH(TRUE, ISNUMBER(SEARCH(Index!$A$25:$A$69, Articles_collection_modified!A1310)), 0)), "")</f>
        <v>System</v>
      </c>
      <c r="K1310" t="str" cm="1">
        <f t="array" ref="K1310">IFERROR(INDEX(Index!$C$3:$C$5, MATCH(TRUE, ISNUMBER(SEARCH(Index!$C$3:$C$5, Articles_collection_modified!A1310)), 0)), "")</f>
        <v>H1</v>
      </c>
      <c r="L1310" t="str" cm="1">
        <f t="array" ref="L1310">_xlfn.TEXTJOIN(", ", TRUE, IF(ISNUMBER(SEARCH(Index!$C$8:$C$58, Articles_collection_modified!A1310)), Index!$C$8:$C$58, ""))</f>
        <v>ES-2, HA-6</v>
      </c>
      <c r="M1310" t="str" cm="1">
        <f t="array" ref="M1310">_xlfn.TEXTJOIN(", ", TRUE, IFERROR(VLOOKUP(_xlfn.TEXTSPLIT(L1310, ", "), Index!$C$8:$D$58, 2, FALSE), ""))</f>
        <v>Enhanced Emission Policy, Future Municipal Services</v>
      </c>
      <c r="N1310" t="str" cm="1">
        <f t="array" ref="N1310">_xlfn.TEXTJOIN(", ", TRUE, _xlfn.UNIQUE(_xlfn.FILTERXML("&lt;t&gt;&lt;s&gt;" &amp; SUBSTITUTE(_xlfn.TEXTJOIN(", ", TRUE, _xlfn.UNIQUE(_xlfn._xlws.FILTER(IFERROR(VLOOKUP(LEFT(_xlfn.TEXTSPLIT(L1310, ", "), FIND("-", _xlfn.TEXTSPLIT(L1310, ", ")) - 1), Index!$F$8:$G$13, 2, FALSE), ""), IFERROR(VLOOKUP(LEFT(_xlfn.TEXTSPLIT(L1310, ", "), FIND("-", _xlfn.TEXTSPLIT(L1310, ", ")) - 1), Index!$F$8:$G$13, 2, FALSE), "") &lt;&gt; ""))), ", ", "&lt;/s&gt;&lt;s&gt;") &amp; "&lt;/s&gt;&lt;/t&gt;", "//s[normalize-space()]")))</f>
        <v>Ecological Sustainability, Hydraulic Applications Ecosystem</v>
      </c>
      <c r="O1310" t="str" cm="1">
        <f t="array" ref="O1310">IFERROR(INDEX(Index!$C$8:$C$58, MATCH(TRUE, ISNUMBER(SEARCH(Index!$C$8:$C$58, Articles_collection_modified!A1310)), 0)), "")</f>
        <v>ES-2</v>
      </c>
      <c r="P1310" t="str">
        <f>IFERROR(VLOOKUP(LEFT(O1310, FIND("-", O1310)-1), Index!$F$8:$G$13, 2, FALSE), "Not Found")</f>
        <v>Ecological Sustainability</v>
      </c>
      <c r="Q1310" t="str">
        <f>IFERROR(VLOOKUP(O1310, Index!$C$8:$D$58, 2, FALSE), "Not Found")</f>
        <v>Enhanced Emission Policy</v>
      </c>
    </row>
    <row r="1311" spans="1:17" x14ac:dyDescent="0.3">
      <c r="A1311" t="str">
        <f>LEFT(Articles_collection_modified!A1311, FIND(",", Articles_collection_modified!A1311) - 1)</f>
        <v>Georgia Tech reveals iron-chloride cathode for solid-state batteries - electrive.com</v>
      </c>
      <c r="B1311" t="str">
        <f>MID(Articles_collection_modified!A1311, FIND(",", Articles_collection_modified!A1311) + 1, FIND(",", Articles_collection_modified!A1311, FIND(",", Articles_collection_modified!A1311) + 1) - FIND(",", Articles_collection_modified!A1311) - 1)</f>
        <v>https://www.electrive.com/2024/09/24/georgia-tech-reveals-iron-chloride-cathode-for-solid-state-batteries/</v>
      </c>
      <c r="C1311" t="str">
        <f>IF(ISNUMBER(FIND(", vol",Articles_collection_modified!A1311)), MID(Articles_collection_modified!A1311, FIND(", vol", Articles_collection_modified!A1311) + 5, FIND(",", Articles_collection_modified!A1311, FIND(", vol", Articles_collection_modified!A1311) + 5) - FIND(", vol", Articles_collection_modified!A1311) - 5), MID(Articles_collection_modified!A1311, FIND(",vol", Articles_collection_modified!A1311) + 4, FIND(",", Articles_collection_modified!A1311, FIND(",vol", Articles_collection_modified!A1311) + 4) - FIND(",vol",Articles_collection_modified!A1311) - 4))</f>
        <v>3</v>
      </c>
      <c r="D1311" t="str">
        <f>IF(ISNUMBER(FIND(", 20", Articles_collection_modified!A1311)), MID(Articles_collection_modified!A1311, FIND(", 20", Articles_collection_modified!A1311) + 2, FIND(",", Articles_collection_modified!A1311, FIND(", 20", Articles_collection_modified!A1311) + 2) - FIND(", 20", Articles_collection_modified!A1311) - 2), MID(Articles_collection_modified!A1311, FIND(",20", Articles_collection_modified!A1311) + 1, FIND(",", Articles_collection_modified!A1311, FIND(",20", Articles_collection_modified!A1311) + 1) - FIND(",20", Articles_collection_modified!A1311) - 1))</f>
        <v>2024-w39</v>
      </c>
      <c r="E1311" t="str">
        <f t="shared" si="42"/>
        <v>2024</v>
      </c>
      <c r="F1311" t="str">
        <f t="shared" si="43"/>
        <v>39</v>
      </c>
      <c r="G1311" t="str" cm="1">
        <f t="array" ref="G1311">_xlfn.TEXTJOIN(", ", TRUE, IF(ISNUMBER(SEARCH(Index!$A$8:$A$22, Articles_collection_modified!A1311)), Index!$A$8:$A$22, ""))</f>
        <v>Battery</v>
      </c>
      <c r="H1311" t="str" cm="1">
        <f t="array" ref="H1311">IFERROR(INDEX(Index!$A$8:$A$22, MATCH(TRUE, ISNUMBER(SEARCH(Index!$A$8:$A$22, Articles_collection_modified!A1311)), 0)), "")</f>
        <v>Battery</v>
      </c>
      <c r="I1311" t="str" cm="1">
        <f t="array" ref="I1311">IFERROR(INDEX(Index!$A$3:$A$5, MATCH(TRUE, ISNUMBER(SEARCH(Index!$A$3:$A$5, Articles_collection_modified!A1311)), 0)), "")</f>
        <v>Technology</v>
      </c>
      <c r="J1311" t="str" cm="1">
        <f t="array" ref="J1311">IFERROR(INDEX(Index!$A$25:$A$69, MATCH(TRUE, ISNUMBER(SEARCH(Index!$A$25:$A$69, Articles_collection_modified!A1311)), 0)), "")</f>
        <v>Materials</v>
      </c>
      <c r="K1311" t="str" cm="1">
        <f t="array" ref="K1311">IFERROR(INDEX(Index!$C$3:$C$5, MATCH(TRUE, ISNUMBER(SEARCH(Index!$C$3:$C$5, Articles_collection_modified!A1311)), 0)), "")</f>
        <v>H3</v>
      </c>
      <c r="L1311" t="str" cm="1">
        <f t="array" ref="L1311">_xlfn.TEXTJOIN(", ", TRUE, IF(ISNUMBER(SEARCH(Index!$C$8:$C$58, Articles_collection_modified!A1311)), Index!$C$8:$C$58, ""))</f>
        <v>ES-2</v>
      </c>
      <c r="M1311" t="str" cm="1">
        <f t="array" ref="M1311">_xlfn.TEXTJOIN(", ", TRUE, IFERROR(VLOOKUP(_xlfn.TEXTSPLIT(L1311, ", "), Index!$C$8:$D$58, 2, FALSE), ""))</f>
        <v>Enhanced Emission Policy</v>
      </c>
      <c r="N1311" t="str" cm="1">
        <f t="array" ref="N1311">_xlfn.TEXTJOIN(", ", TRUE, _xlfn.UNIQUE(_xlfn.FILTERXML("&lt;t&gt;&lt;s&gt;" &amp; SUBSTITUTE(_xlfn.TEXTJOIN(", ", TRUE, _xlfn.UNIQUE(_xlfn._xlws.FILTER(IFERROR(VLOOKUP(LEFT(_xlfn.TEXTSPLIT(L1311, ", "), FIND("-", _xlfn.TEXTSPLIT(L1311, ", ")) - 1), Index!$F$8:$G$13, 2, FALSE), ""), IFERROR(VLOOKUP(LEFT(_xlfn.TEXTSPLIT(L1311, ", "), FIND("-", _xlfn.TEXTSPLIT(L1311, ", ")) - 1), Index!$F$8:$G$13, 2, FALSE), "") &lt;&gt; ""))), ", ", "&lt;/s&gt;&lt;s&gt;") &amp; "&lt;/s&gt;&lt;/t&gt;", "//s[normalize-space()]")))</f>
        <v>Ecological Sustainability</v>
      </c>
      <c r="O1311" t="str" cm="1">
        <f t="array" ref="O1311">IFERROR(INDEX(Index!$C$8:$C$58, MATCH(TRUE, ISNUMBER(SEARCH(Index!$C$8:$C$58, Articles_collection_modified!A1311)), 0)), "")</f>
        <v>ES-2</v>
      </c>
      <c r="P1311" t="str">
        <f>IFERROR(VLOOKUP(LEFT(O1311, FIND("-", O1311)-1), Index!$F$8:$G$13, 2, FALSE), "Not Found")</f>
        <v>Ecological Sustainability</v>
      </c>
      <c r="Q1311" t="str">
        <f>IFERROR(VLOOKUP(O1311, Index!$C$8:$D$58, 2, FALSE), "Not Found")</f>
        <v>Enhanced Emission Policy</v>
      </c>
    </row>
    <row r="1312" spans="1:17" x14ac:dyDescent="0.3">
      <c r="A1312" t="str">
        <f>LEFT(Articles_collection_modified!A1312, FIND(",", Articles_collection_modified!A1312) - 1)</f>
        <v>Northvolt cuts 1</v>
      </c>
      <c r="B1312" t="str">
        <f>MID(Articles_collection_modified!A1312, FIND(",", Articles_collection_modified!A1312) + 1, FIND(",", Articles_collection_modified!A1312, FIND(",", Articles_collection_modified!A1312) + 1) - FIND(",", Articles_collection_modified!A1312) - 1)</f>
        <v>600 jobs puts cell plant expansion on ice - electrive.com</v>
      </c>
      <c r="C1312" t="str">
        <f>IF(ISNUMBER(FIND(", vol",Articles_collection_modified!A1312)), MID(Articles_collection_modified!A1312, FIND(", vol", Articles_collection_modified!A1312) + 5, FIND(",", Articles_collection_modified!A1312, FIND(", vol", Articles_collection_modified!A1312) + 5) - FIND(", vol", Articles_collection_modified!A1312) - 5), MID(Articles_collection_modified!A1312, FIND(",vol", Articles_collection_modified!A1312) + 4, FIND(",", Articles_collection_modified!A1312, FIND(",vol", Articles_collection_modified!A1312) + 4) - FIND(",vol",Articles_collection_modified!A1312) - 4))</f>
        <v>3</v>
      </c>
      <c r="D1312" t="str">
        <f>IF(ISNUMBER(FIND(", 20", Articles_collection_modified!A1312)), MID(Articles_collection_modified!A1312, FIND(", 20", Articles_collection_modified!A1312) + 2, FIND(",", Articles_collection_modified!A1312, FIND(", 20", Articles_collection_modified!A1312) + 2) - FIND(", 20", Articles_collection_modified!A1312) - 2), MID(Articles_collection_modified!A1312, FIND(",20", Articles_collection_modified!A1312) + 1, FIND(",", Articles_collection_modified!A1312, FIND(",20", Articles_collection_modified!A1312) + 1) - FIND(",20", Articles_collection_modified!A1312) - 1))</f>
        <v>2024-w39</v>
      </c>
      <c r="E1312" t="str">
        <f t="shared" si="42"/>
        <v>2024</v>
      </c>
      <c r="F1312" t="str">
        <f t="shared" si="43"/>
        <v>39</v>
      </c>
      <c r="G1312" t="str" cm="1">
        <f t="array" ref="G1312">_xlfn.TEXTJOIN(", ", TRUE, IF(ISNUMBER(SEARCH(Index!$A$8:$A$22, Articles_collection_modified!A1312)), Index!$A$8:$A$22, ""))</f>
        <v>Battery, Electrification</v>
      </c>
      <c r="H1312" t="str" cm="1">
        <f t="array" ref="H1312">IFERROR(INDEX(Index!$A$8:$A$22, MATCH(TRUE, ISNUMBER(SEARCH(Index!$A$8:$A$22, Articles_collection_modified!A1312)), 0)), "")</f>
        <v>Battery</v>
      </c>
      <c r="I1312" t="str" cm="1">
        <f t="array" ref="I1312">IFERROR(INDEX(Index!$A$3:$A$5, MATCH(TRUE, ISNUMBER(SEARCH(Index!$A$3:$A$5, Articles_collection_modified!A1312)), 0)), "")</f>
        <v>SEEP</v>
      </c>
      <c r="J1312" t="str" cm="1">
        <f t="array" ref="J1312">IFERROR(INDEX(Index!$A$25:$A$69, MATCH(TRUE, ISNUMBER(SEARCH(Index!$A$25:$A$69, Articles_collection_modified!A1312)), 0)), "")</f>
        <v>market development</v>
      </c>
      <c r="K1312" t="str" cm="1">
        <f t="array" ref="K1312">IFERROR(INDEX(Index!$C$3:$C$5, MATCH(TRUE, ISNUMBER(SEARCH(Index!$C$3:$C$5, Articles_collection_modified!A1312)), 0)), "")</f>
        <v>H1</v>
      </c>
      <c r="L1312" t="str" cm="1">
        <f t="array" ref="L1312">_xlfn.TEXTJOIN(", ", TRUE, IF(ISNUMBER(SEARCH(Index!$C$8:$C$58, Articles_collection_modified!A1312)), Index!$C$8:$C$58, ""))</f>
        <v>ES-2</v>
      </c>
      <c r="M1312" t="str" cm="1">
        <f t="array" ref="M1312">_xlfn.TEXTJOIN(", ", TRUE, IFERROR(VLOOKUP(_xlfn.TEXTSPLIT(L1312, ", "), Index!$C$8:$D$58, 2, FALSE), ""))</f>
        <v>Enhanced Emission Policy</v>
      </c>
      <c r="N1312" t="str" cm="1">
        <f t="array" ref="N1312">_xlfn.TEXTJOIN(", ", TRUE, _xlfn.UNIQUE(_xlfn.FILTERXML("&lt;t&gt;&lt;s&gt;" &amp; SUBSTITUTE(_xlfn.TEXTJOIN(", ", TRUE, _xlfn.UNIQUE(_xlfn._xlws.FILTER(IFERROR(VLOOKUP(LEFT(_xlfn.TEXTSPLIT(L1312, ", "), FIND("-", _xlfn.TEXTSPLIT(L1312, ", ")) - 1), Index!$F$8:$G$13, 2, FALSE), ""), IFERROR(VLOOKUP(LEFT(_xlfn.TEXTSPLIT(L1312, ", "), FIND("-", _xlfn.TEXTSPLIT(L1312, ", ")) - 1), Index!$F$8:$G$13, 2, FALSE), "") &lt;&gt; ""))), ", ", "&lt;/s&gt;&lt;s&gt;") &amp; "&lt;/s&gt;&lt;/t&gt;", "//s[normalize-space()]")))</f>
        <v>Ecological Sustainability</v>
      </c>
      <c r="O1312" t="str" cm="1">
        <f t="array" ref="O1312">IFERROR(INDEX(Index!$C$8:$C$58, MATCH(TRUE, ISNUMBER(SEARCH(Index!$C$8:$C$58, Articles_collection_modified!A1312)), 0)), "")</f>
        <v>ES-2</v>
      </c>
      <c r="P1312" t="str">
        <f>IFERROR(VLOOKUP(LEFT(O1312, FIND("-", O1312)-1), Index!$F$8:$G$13, 2, FALSE), "Not Found")</f>
        <v>Ecological Sustainability</v>
      </c>
      <c r="Q1312" t="str">
        <f>IFERROR(VLOOKUP(O1312, Index!$C$8:$D$58, 2, FALSE), "Not Found")</f>
        <v>Enhanced Emission Policy</v>
      </c>
    </row>
    <row r="1313" spans="1:17" x14ac:dyDescent="0.3">
      <c r="A1313" t="str">
        <f>LEFT(Articles_collection_modified!A1313, FIND(",", Articles_collection_modified!A1313) - 1)</f>
        <v>Komatsu unveils new underground hard rock BEVs at MINExpo including WX04B - International Mining</v>
      </c>
      <c r="B1313" t="str">
        <f>MID(Articles_collection_modified!A1313, FIND(",", Articles_collection_modified!A1313) + 1, FIND(",", Articles_collection_modified!A1313, FIND(",", Articles_collection_modified!A1313) + 1) - FIND(",", Articles_collection_modified!A1313) - 1)</f>
        <v>https://im-mining.com/2024/09/24/komatsu-unveils-new-underground-hard-rock-bevs-at-minexpo-including-wx04b/</v>
      </c>
      <c r="C1313" t="str">
        <f>IF(ISNUMBER(FIND(", vol",Articles_collection_modified!A1313)), MID(Articles_collection_modified!A1313, FIND(", vol", Articles_collection_modified!A1313) + 5, FIND(",", Articles_collection_modified!A1313, FIND(", vol", Articles_collection_modified!A1313) + 5) - FIND(", vol", Articles_collection_modified!A1313) - 5), MID(Articles_collection_modified!A1313, FIND(",vol", Articles_collection_modified!A1313) + 4, FIND(",", Articles_collection_modified!A1313, FIND(",vol", Articles_collection_modified!A1313) + 4) - FIND(",vol",Articles_collection_modified!A1313) - 4))</f>
        <v>3</v>
      </c>
      <c r="D1313" t="str">
        <f>IF(ISNUMBER(FIND(", 20", Articles_collection_modified!A1313)), MID(Articles_collection_modified!A1313, FIND(", 20", Articles_collection_modified!A1313) + 2, FIND(",", Articles_collection_modified!A1313, FIND(", 20", Articles_collection_modified!A1313) + 2) - FIND(", 20", Articles_collection_modified!A1313) - 2), MID(Articles_collection_modified!A1313, FIND(",20", Articles_collection_modified!A1313) + 1, FIND(",", Articles_collection_modified!A1313, FIND(",20", Articles_collection_modified!A1313) + 1) - FIND(",20", Articles_collection_modified!A1313) - 1))</f>
        <v>2024-w39</v>
      </c>
      <c r="E1313" t="str">
        <f t="shared" si="42"/>
        <v>2024</v>
      </c>
      <c r="F1313" t="str">
        <f t="shared" si="43"/>
        <v>39</v>
      </c>
      <c r="G1313" t="str" cm="1">
        <f t="array" ref="G1313">_xlfn.TEXTJOIN(", ", TRUE, IF(ISNUMBER(SEARCH(Index!$A$8:$A$22, Articles_collection_modified!A1313)), Index!$A$8:$A$22, ""))</f>
        <v>Electrification, Mobile</v>
      </c>
      <c r="H1313" t="str" cm="1">
        <f t="array" ref="H1313">IFERROR(INDEX(Index!$A$8:$A$22, MATCH(TRUE, ISNUMBER(SEARCH(Index!$A$8:$A$22, Articles_collection_modified!A1313)), 0)), "")</f>
        <v>Electrification</v>
      </c>
      <c r="I1313" t="str" cm="1">
        <f t="array" ref="I1313">IFERROR(INDEX(Index!$A$3:$A$5, MATCH(TRUE, ISNUMBER(SEARCH(Index!$A$3:$A$5, Articles_collection_modified!A1313)), 0)), "")</f>
        <v>product release</v>
      </c>
      <c r="J1313" t="str" cm="1">
        <f t="array" ref="J1313">IFERROR(INDEX(Index!$A$25:$A$69, MATCH(TRUE, ISNUMBER(SEARCH(Index!$A$25:$A$69, Articles_collection_modified!A1313)), 0)), "")</f>
        <v>System</v>
      </c>
      <c r="K1313" t="str" cm="1">
        <f t="array" ref="K1313">IFERROR(INDEX(Index!$C$3:$C$5, MATCH(TRUE, ISNUMBER(SEARCH(Index!$C$3:$C$5, Articles_collection_modified!A1313)), 0)), "")</f>
        <v>H1</v>
      </c>
      <c r="L1313" t="str" cm="1">
        <f t="array" ref="L1313">_xlfn.TEXTJOIN(", ", TRUE, IF(ISNUMBER(SEARCH(Index!$C$8:$C$58, Articles_collection_modified!A1313)), Index!$C$8:$C$58, ""))</f>
        <v>ES-2, HA-8</v>
      </c>
      <c r="M1313" t="str" cm="1">
        <f t="array" ref="M1313">_xlfn.TEXTJOIN(", ", TRUE, IFERROR(VLOOKUP(_xlfn.TEXTSPLIT(L1313, ", "), Index!$C$8:$D$58, 2, FALSE), ""))</f>
        <v>Enhanced Emission Policy, Sustainable Mining</v>
      </c>
      <c r="N1313" t="str" cm="1">
        <f t="array" ref="N1313">_xlfn.TEXTJOIN(", ", TRUE, _xlfn.UNIQUE(_xlfn.FILTERXML("&lt;t&gt;&lt;s&gt;" &amp; SUBSTITUTE(_xlfn.TEXTJOIN(", ", TRUE, _xlfn.UNIQUE(_xlfn._xlws.FILTER(IFERROR(VLOOKUP(LEFT(_xlfn.TEXTSPLIT(L1313, ", "), FIND("-", _xlfn.TEXTSPLIT(L1313, ", ")) - 1), Index!$F$8:$G$13, 2, FALSE), ""), IFERROR(VLOOKUP(LEFT(_xlfn.TEXTSPLIT(L1313, ", "), FIND("-", _xlfn.TEXTSPLIT(L1313, ", ")) - 1), Index!$F$8:$G$13, 2, FALSE), "") &lt;&gt; ""))), ", ", "&lt;/s&gt;&lt;s&gt;") &amp; "&lt;/s&gt;&lt;/t&gt;", "//s[normalize-space()]")))</f>
        <v>Ecological Sustainability, Hydraulic Applications Ecosystem</v>
      </c>
      <c r="O1313" t="str" cm="1">
        <f t="array" ref="O1313">IFERROR(INDEX(Index!$C$8:$C$58, MATCH(TRUE, ISNUMBER(SEARCH(Index!$C$8:$C$58, Articles_collection_modified!A1313)), 0)), "")</f>
        <v>ES-2</v>
      </c>
      <c r="P1313" t="str">
        <f>IFERROR(VLOOKUP(LEFT(O1313, FIND("-", O1313)-1), Index!$F$8:$G$13, 2, FALSE), "Not Found")</f>
        <v>Ecological Sustainability</v>
      </c>
      <c r="Q1313" t="str">
        <f>IFERROR(VLOOKUP(O1313, Index!$C$8:$D$58, 2, FALSE), "Not Found")</f>
        <v>Enhanced Emission Policy</v>
      </c>
    </row>
    <row r="1314" spans="1:17" x14ac:dyDescent="0.3">
      <c r="A1314" t="str">
        <f>LEFT(Articles_collection_modified!A1314, FIND(",", Articles_collection_modified!A1314) - 1)</f>
        <v>Catâ€™s Denise Johnson on solidifying the electrification solution set - International Mining</v>
      </c>
      <c r="B1314" t="str">
        <f>MID(Articles_collection_modified!A1314, FIND(",", Articles_collection_modified!A1314) + 1, FIND(",", Articles_collection_modified!A1314, FIND(",", Articles_collection_modified!A1314) + 1) - FIND(",", Articles_collection_modified!A1314) - 1)</f>
        <v>https://im-mining.com/2024/09/23/cats-denise-johnson-on-solidifying-the-electrification-solution-set/</v>
      </c>
      <c r="C1314" t="str">
        <f>IF(ISNUMBER(FIND(", vol",Articles_collection_modified!A1314)), MID(Articles_collection_modified!A1314, FIND(", vol", Articles_collection_modified!A1314) + 5, FIND(",", Articles_collection_modified!A1314, FIND(", vol", Articles_collection_modified!A1314) + 5) - FIND(", vol", Articles_collection_modified!A1314) - 5), MID(Articles_collection_modified!A1314, FIND(",vol", Articles_collection_modified!A1314) + 4, FIND(",", Articles_collection_modified!A1314, FIND(",vol", Articles_collection_modified!A1314) + 4) - FIND(",vol",Articles_collection_modified!A1314) - 4))</f>
        <v>3</v>
      </c>
      <c r="D1314" t="str">
        <f>IF(ISNUMBER(FIND(", 20", Articles_collection_modified!A1314)), MID(Articles_collection_modified!A1314, FIND(", 20", Articles_collection_modified!A1314) + 2, FIND(",", Articles_collection_modified!A1314, FIND(", 20", Articles_collection_modified!A1314) + 2) - FIND(", 20", Articles_collection_modified!A1314) - 2), MID(Articles_collection_modified!A1314, FIND(",20", Articles_collection_modified!A1314) + 1, FIND(",", Articles_collection_modified!A1314, FIND(",20", Articles_collection_modified!A1314) + 1) - FIND(",20", Articles_collection_modified!A1314) - 1))</f>
        <v>2024-w39</v>
      </c>
      <c r="E1314" t="str">
        <f t="shared" si="42"/>
        <v>2024</v>
      </c>
      <c r="F1314" t="str">
        <f t="shared" si="43"/>
        <v>39</v>
      </c>
      <c r="G1314" t="str" cm="1">
        <f t="array" ref="G1314">_xlfn.TEXTJOIN(", ", TRUE, IF(ISNUMBER(SEARCH(Index!$A$8:$A$22, Articles_collection_modified!A1314)), Index!$A$8:$A$22, ""))</f>
        <v>Electrification, Mobile</v>
      </c>
      <c r="H1314" t="str" cm="1">
        <f t="array" ref="H1314">IFERROR(INDEX(Index!$A$8:$A$22, MATCH(TRUE, ISNUMBER(SEARCH(Index!$A$8:$A$22, Articles_collection_modified!A1314)), 0)), "")</f>
        <v>Electrification</v>
      </c>
      <c r="I1314" t="str" cm="1">
        <f t="array" ref="I1314">IFERROR(INDEX(Index!$A$3:$A$5, MATCH(TRUE, ISNUMBER(SEARCH(Index!$A$3:$A$5, Articles_collection_modified!A1314)), 0)), "")</f>
        <v>SEEP</v>
      </c>
      <c r="J1314" t="str" cm="1">
        <f t="array" ref="J1314">IFERROR(INDEX(Index!$A$25:$A$69, MATCH(TRUE, ISNUMBER(SEARCH(Index!$A$25:$A$69, Articles_collection_modified!A1314)), 0)), "")</f>
        <v>market development</v>
      </c>
      <c r="K1314" t="str" cm="1">
        <f t="array" ref="K1314">IFERROR(INDEX(Index!$C$3:$C$5, MATCH(TRUE, ISNUMBER(SEARCH(Index!$C$3:$C$5, Articles_collection_modified!A1314)), 0)), "")</f>
        <v>H2</v>
      </c>
      <c r="L1314" t="str" cm="1">
        <f t="array" ref="L1314">_xlfn.TEXTJOIN(", ", TRUE, IF(ISNUMBER(SEARCH(Index!$C$8:$C$58, Articles_collection_modified!A1314)), Index!$C$8:$C$58, ""))</f>
        <v>ES-2, HA-8</v>
      </c>
      <c r="M1314" t="str" cm="1">
        <f t="array" ref="M1314">_xlfn.TEXTJOIN(", ", TRUE, IFERROR(VLOOKUP(_xlfn.TEXTSPLIT(L1314, ", "), Index!$C$8:$D$58, 2, FALSE), ""))</f>
        <v>Enhanced Emission Policy, Sustainable Mining</v>
      </c>
      <c r="N1314" t="str" cm="1">
        <f t="array" ref="N1314">_xlfn.TEXTJOIN(", ", TRUE, _xlfn.UNIQUE(_xlfn.FILTERXML("&lt;t&gt;&lt;s&gt;" &amp; SUBSTITUTE(_xlfn.TEXTJOIN(", ", TRUE, _xlfn.UNIQUE(_xlfn._xlws.FILTER(IFERROR(VLOOKUP(LEFT(_xlfn.TEXTSPLIT(L1314, ", "), FIND("-", _xlfn.TEXTSPLIT(L1314, ", ")) - 1), Index!$F$8:$G$13, 2, FALSE), ""), IFERROR(VLOOKUP(LEFT(_xlfn.TEXTSPLIT(L1314, ", "), FIND("-", _xlfn.TEXTSPLIT(L1314, ", ")) - 1), Index!$F$8:$G$13, 2, FALSE), "") &lt;&gt; ""))), ", ", "&lt;/s&gt;&lt;s&gt;") &amp; "&lt;/s&gt;&lt;/t&gt;", "//s[normalize-space()]")))</f>
        <v>Ecological Sustainability, Hydraulic Applications Ecosystem</v>
      </c>
      <c r="O1314" t="str" cm="1">
        <f t="array" ref="O1314">IFERROR(INDEX(Index!$C$8:$C$58, MATCH(TRUE, ISNUMBER(SEARCH(Index!$C$8:$C$58, Articles_collection_modified!A1314)), 0)), "")</f>
        <v>ES-2</v>
      </c>
      <c r="P1314" t="str">
        <f>IFERROR(VLOOKUP(LEFT(O1314, FIND("-", O1314)-1), Index!$F$8:$G$13, 2, FALSE), "Not Found")</f>
        <v>Ecological Sustainability</v>
      </c>
      <c r="Q1314" t="str">
        <f>IFERROR(VLOOKUP(O1314, Index!$C$8:$D$58, 2, FALSE), "Not Found")</f>
        <v>Enhanced Emission Policy</v>
      </c>
    </row>
    <row r="1315" spans="1:17" x14ac:dyDescent="0.3">
      <c r="A1315" t="str">
        <f>LEFT(Articles_collection_modified!A1315, FIND(",", Articles_collection_modified!A1315) - 1)</f>
        <v>Komatsu introduces new HD465-10 and HD605-10 haul trucks - International Mining</v>
      </c>
      <c r="B1315" t="str">
        <f>MID(Articles_collection_modified!A1315, FIND(",", Articles_collection_modified!A1315) + 1, FIND(",", Articles_collection_modified!A1315, FIND(",", Articles_collection_modified!A1315) + 1) - FIND(",", Articles_collection_modified!A1315) - 1)</f>
        <v>https://im-mining.com/2024/09/23/komatsu-introduces-new-hd465-10-and-hd605-10-haul-trucks/</v>
      </c>
      <c r="C1315" t="str">
        <f>IF(ISNUMBER(FIND(", vol",Articles_collection_modified!A1315)), MID(Articles_collection_modified!A1315, FIND(", vol", Articles_collection_modified!A1315) + 5, FIND(",", Articles_collection_modified!A1315, FIND(", vol", Articles_collection_modified!A1315) + 5) - FIND(", vol", Articles_collection_modified!A1315) - 5), MID(Articles_collection_modified!A1315, FIND(",vol", Articles_collection_modified!A1315) + 4, FIND(",", Articles_collection_modified!A1315, FIND(",vol", Articles_collection_modified!A1315) + 4) - FIND(",vol",Articles_collection_modified!A1315) - 4))</f>
        <v>3</v>
      </c>
      <c r="D1315" t="str">
        <f>IF(ISNUMBER(FIND(", 20", Articles_collection_modified!A1315)), MID(Articles_collection_modified!A1315, FIND(", 20", Articles_collection_modified!A1315) + 2, FIND(",", Articles_collection_modified!A1315, FIND(", 20", Articles_collection_modified!A1315) + 2) - FIND(", 20", Articles_collection_modified!A1315) - 2), MID(Articles_collection_modified!A1315, FIND(",20", Articles_collection_modified!A1315) + 1, FIND(",", Articles_collection_modified!A1315, FIND(",20", Articles_collection_modified!A1315) + 1) - FIND(",20", Articles_collection_modified!A1315) - 1))</f>
        <v>2024-w39</v>
      </c>
      <c r="E1315" t="str">
        <f t="shared" si="42"/>
        <v>2024</v>
      </c>
      <c r="F1315" t="str">
        <f t="shared" si="43"/>
        <v>39</v>
      </c>
      <c r="G1315" t="str" cm="1">
        <f t="array" ref="G1315">_xlfn.TEXTJOIN(", ", TRUE, IF(ISNUMBER(SEARCH(Index!$A$8:$A$22, Articles_collection_modified!A1315)), Index!$A$8:$A$22, ""))</f>
        <v>Mobile</v>
      </c>
      <c r="H1315" t="str" cm="1">
        <f t="array" ref="H1315">IFERROR(INDEX(Index!$A$8:$A$22, MATCH(TRUE, ISNUMBER(SEARCH(Index!$A$8:$A$22, Articles_collection_modified!A1315)), 0)), "")</f>
        <v>Mobile</v>
      </c>
      <c r="I1315" t="str" cm="1">
        <f t="array" ref="I1315">IFERROR(INDEX(Index!$A$3:$A$5, MATCH(TRUE, ISNUMBER(SEARCH(Index!$A$3:$A$5, Articles_collection_modified!A1315)), 0)), "")</f>
        <v>product release</v>
      </c>
      <c r="J1315" t="str" cm="1">
        <f t="array" ref="J1315">IFERROR(INDEX(Index!$A$25:$A$69, MATCH(TRUE, ISNUMBER(SEARCH(Index!$A$25:$A$69, Articles_collection_modified!A1315)), 0)), "")</f>
        <v>System</v>
      </c>
      <c r="K1315" t="str" cm="1">
        <f t="array" ref="K1315">IFERROR(INDEX(Index!$C$3:$C$5, MATCH(TRUE, ISNUMBER(SEARCH(Index!$C$3:$C$5, Articles_collection_modified!A1315)), 0)), "")</f>
        <v>H1</v>
      </c>
      <c r="L1315" t="str" cm="1">
        <f t="array" ref="L1315">_xlfn.TEXTJOIN(", ", TRUE, IF(ISNUMBER(SEARCH(Index!$C$8:$C$58, Articles_collection_modified!A1315)), Index!$C$8:$C$58, ""))</f>
        <v>HA-8</v>
      </c>
      <c r="M1315" t="str" cm="1">
        <f t="array" ref="M1315">_xlfn.TEXTJOIN(", ", TRUE, IFERROR(VLOOKUP(_xlfn.TEXTSPLIT(L1315, ", "), Index!$C$8:$D$58, 2, FALSE), ""))</f>
        <v>Sustainable Mining</v>
      </c>
      <c r="N1315" t="str" cm="1">
        <f t="array" ref="N1315">_xlfn.TEXTJOIN(", ", TRUE, _xlfn.UNIQUE(_xlfn.FILTERXML("&lt;t&gt;&lt;s&gt;" &amp; SUBSTITUTE(_xlfn.TEXTJOIN(", ", TRUE, _xlfn.UNIQUE(_xlfn._xlws.FILTER(IFERROR(VLOOKUP(LEFT(_xlfn.TEXTSPLIT(L1315, ", "), FIND("-", _xlfn.TEXTSPLIT(L1315, ", ")) - 1), Index!$F$8:$G$13, 2, FALSE), ""), IFERROR(VLOOKUP(LEFT(_xlfn.TEXTSPLIT(L1315, ", "), FIND("-", _xlfn.TEXTSPLIT(L1315, ", ")) - 1), Index!$F$8:$G$13, 2, FALSE), "") &lt;&gt; ""))), ", ", "&lt;/s&gt;&lt;s&gt;") &amp; "&lt;/s&gt;&lt;/t&gt;", "//s[normalize-space()]")))</f>
        <v>Hydraulic Applications Ecosystem</v>
      </c>
      <c r="O1315" t="str" cm="1">
        <f t="array" ref="O1315">IFERROR(INDEX(Index!$C$8:$C$58, MATCH(TRUE, ISNUMBER(SEARCH(Index!$C$8:$C$58, Articles_collection_modified!A1315)), 0)), "")</f>
        <v>HA-8</v>
      </c>
      <c r="P1315" t="str">
        <f>IFERROR(VLOOKUP(LEFT(O1315, FIND("-", O1315)-1), Index!$F$8:$G$13, 2, FALSE), "Not Found")</f>
        <v>Hydraulic Applications Ecosystem</v>
      </c>
      <c r="Q1315" t="str">
        <f>IFERROR(VLOOKUP(O1315, Index!$C$8:$D$58, 2, FALSE), "Not Found")</f>
        <v>Sustainable Mining</v>
      </c>
    </row>
    <row r="1316" spans="1:17" x14ac:dyDescent="0.3">
      <c r="A1316" t="str">
        <f>LEFT(Articles_collection_modified!A1316, FIND(",", Articles_collection_modified!A1316) - 1)</f>
        <v>ABB Komatsu to showcase eMine automated battery truck charging solution at MINExpo - International Mining</v>
      </c>
      <c r="B1316" t="str">
        <f>MID(Articles_collection_modified!A1316, FIND(",", Articles_collection_modified!A1316) + 1, FIND(",", Articles_collection_modified!A1316, FIND(",", Articles_collection_modified!A1316) + 1) - FIND(",", Articles_collection_modified!A1316) - 1)</f>
        <v>https://im-mining.com/2024/09/23/abb-komatsu-to-showcase-automated-battery-truck-charging-solution-at-minexpo/</v>
      </c>
      <c r="C1316" t="str">
        <f>IF(ISNUMBER(FIND(", vol",Articles_collection_modified!A1316)), MID(Articles_collection_modified!A1316, FIND(", vol", Articles_collection_modified!A1316) + 5, FIND(",", Articles_collection_modified!A1316, FIND(", vol", Articles_collection_modified!A1316) + 5) - FIND(", vol", Articles_collection_modified!A1316) - 5), MID(Articles_collection_modified!A1316, FIND(",vol", Articles_collection_modified!A1316) + 4, FIND(",", Articles_collection_modified!A1316, FIND(",vol", Articles_collection_modified!A1316) + 4) - FIND(",vol",Articles_collection_modified!A1316) - 4))</f>
        <v>3</v>
      </c>
      <c r="D1316" t="str">
        <f>IF(ISNUMBER(FIND(", 20", Articles_collection_modified!A1316)), MID(Articles_collection_modified!A1316, FIND(", 20", Articles_collection_modified!A1316) + 2, FIND(",", Articles_collection_modified!A1316, FIND(", 20", Articles_collection_modified!A1316) + 2) - FIND(", 20", Articles_collection_modified!A1316) - 2), MID(Articles_collection_modified!A1316, FIND(",20", Articles_collection_modified!A1316) + 1, FIND(",", Articles_collection_modified!A1316, FIND(",20", Articles_collection_modified!A1316) + 1) - FIND(",20", Articles_collection_modified!A1316) - 1))</f>
        <v>2024-w39</v>
      </c>
      <c r="E1316" t="str">
        <f t="shared" si="42"/>
        <v>2024</v>
      </c>
      <c r="F1316" t="str">
        <f t="shared" si="43"/>
        <v>39</v>
      </c>
      <c r="G1316" t="str" cm="1">
        <f t="array" ref="G1316">_xlfn.TEXTJOIN(", ", TRUE, IF(ISNUMBER(SEARCH(Index!$A$8:$A$22, Articles_collection_modified!A1316)), Index!$A$8:$A$22, ""))</f>
        <v>Battery, Electrification, Mobile</v>
      </c>
      <c r="H1316" t="str" cm="1">
        <f t="array" ref="H1316">IFERROR(INDEX(Index!$A$8:$A$22, MATCH(TRUE, ISNUMBER(SEARCH(Index!$A$8:$A$22, Articles_collection_modified!A1316)), 0)), "")</f>
        <v>Battery</v>
      </c>
      <c r="I1316" t="str" cm="1">
        <f t="array" ref="I1316">IFERROR(INDEX(Index!$A$3:$A$5, MATCH(TRUE, ISNUMBER(SEARCH(Index!$A$3:$A$5, Articles_collection_modified!A1316)), 0)), "")</f>
        <v>Technology</v>
      </c>
      <c r="J1316" t="str" cm="1">
        <f t="array" ref="J1316">IFERROR(INDEX(Index!$A$25:$A$69, MATCH(TRUE, ISNUMBER(SEARCH(Index!$A$25:$A$69, Articles_collection_modified!A1316)), 0)), "")</f>
        <v>Prototype</v>
      </c>
      <c r="K1316" t="str" cm="1">
        <f t="array" ref="K1316">IFERROR(INDEX(Index!$C$3:$C$5, MATCH(TRUE, ISNUMBER(SEARCH(Index!$C$3:$C$5, Articles_collection_modified!A1316)), 0)), "")</f>
        <v>H2</v>
      </c>
      <c r="L1316" t="str" cm="1">
        <f t="array" ref="L1316">_xlfn.TEXTJOIN(", ", TRUE, IF(ISNUMBER(SEARCH(Index!$C$8:$C$58, Articles_collection_modified!A1316)), Index!$C$8:$C$58, ""))</f>
        <v>ES-2, HA-8</v>
      </c>
      <c r="M1316" t="str" cm="1">
        <f t="array" ref="M1316">_xlfn.TEXTJOIN(", ", TRUE, IFERROR(VLOOKUP(_xlfn.TEXTSPLIT(L1316, ", "), Index!$C$8:$D$58, 2, FALSE), ""))</f>
        <v>Enhanced Emission Policy, Sustainable Mining</v>
      </c>
      <c r="N1316" t="str" cm="1">
        <f t="array" ref="N1316">_xlfn.TEXTJOIN(", ", TRUE, _xlfn.UNIQUE(_xlfn.FILTERXML("&lt;t&gt;&lt;s&gt;" &amp; SUBSTITUTE(_xlfn.TEXTJOIN(", ", TRUE, _xlfn.UNIQUE(_xlfn._xlws.FILTER(IFERROR(VLOOKUP(LEFT(_xlfn.TEXTSPLIT(L1316, ", "), FIND("-", _xlfn.TEXTSPLIT(L1316, ", ")) - 1), Index!$F$8:$G$13, 2, FALSE), ""), IFERROR(VLOOKUP(LEFT(_xlfn.TEXTSPLIT(L1316, ", "), FIND("-", _xlfn.TEXTSPLIT(L1316, ", ")) - 1), Index!$F$8:$G$13, 2, FALSE), "") &lt;&gt; ""))), ", ", "&lt;/s&gt;&lt;s&gt;") &amp; "&lt;/s&gt;&lt;/t&gt;", "//s[normalize-space()]")))</f>
        <v>Ecological Sustainability, Hydraulic Applications Ecosystem</v>
      </c>
      <c r="O1316" t="str" cm="1">
        <f t="array" ref="O1316">IFERROR(INDEX(Index!$C$8:$C$58, MATCH(TRUE, ISNUMBER(SEARCH(Index!$C$8:$C$58, Articles_collection_modified!A1316)), 0)), "")</f>
        <v>ES-2</v>
      </c>
      <c r="P1316" t="str">
        <f>IFERROR(VLOOKUP(LEFT(O1316, FIND("-", O1316)-1), Index!$F$8:$G$13, 2, FALSE), "Not Found")</f>
        <v>Ecological Sustainability</v>
      </c>
      <c r="Q1316" t="str">
        <f>IFERROR(VLOOKUP(O1316, Index!$C$8:$D$58, 2, FALSE), "Not Found")</f>
        <v>Enhanced Emission Policy</v>
      </c>
    </row>
    <row r="1317" spans="1:17" x14ac:dyDescent="0.3">
      <c r="A1317" t="str">
        <f>LEFT(Articles_collection_modified!A1317, FIND(",", Articles_collection_modified!A1317) - 1)</f>
        <v>Turkish firm debuts innovative battery immersion electric bus for Istanbul - Electric &amp; Hybrid Vehicle Technology International</v>
      </c>
      <c r="B1317" t="str">
        <f>MID(Articles_collection_modified!A1317, FIND(",", Articles_collection_modified!A1317) + 1, FIND(",", Articles_collection_modified!A1317, FIND(",", Articles_collection_modified!A1317) + 1) - FIND(",", Articles_collection_modified!A1317) - 1)</f>
        <v>https://www.electrichybridvehicletechnology.com/news/turkish-firm-debuts-innovative-battery-immersion-electric-bus-for-istanbul.html</v>
      </c>
      <c r="C1317" t="str">
        <f>IF(ISNUMBER(FIND(", vol",Articles_collection_modified!A1317)), MID(Articles_collection_modified!A1317, FIND(", vol", Articles_collection_modified!A1317) + 5, FIND(",", Articles_collection_modified!A1317, FIND(", vol", Articles_collection_modified!A1317) + 5) - FIND(", vol", Articles_collection_modified!A1317) - 5), MID(Articles_collection_modified!A1317, FIND(",vol", Articles_collection_modified!A1317) + 4, FIND(",", Articles_collection_modified!A1317, FIND(",vol", Articles_collection_modified!A1317) + 4) - FIND(",vol",Articles_collection_modified!A1317) - 4))</f>
        <v>3</v>
      </c>
      <c r="D1317" t="str">
        <f>IF(ISNUMBER(FIND(", 20", Articles_collection_modified!A1317)), MID(Articles_collection_modified!A1317, FIND(", 20", Articles_collection_modified!A1317) + 2, FIND(",", Articles_collection_modified!A1317, FIND(", 20", Articles_collection_modified!A1317) + 2) - FIND(", 20", Articles_collection_modified!A1317) - 2), MID(Articles_collection_modified!A1317, FIND(",20", Articles_collection_modified!A1317) + 1, FIND(",", Articles_collection_modified!A1317, FIND(",20", Articles_collection_modified!A1317) + 1) - FIND(",20", Articles_collection_modified!A1317) - 1))</f>
        <v>2024-w39</v>
      </c>
      <c r="E1317" t="str">
        <f t="shared" si="42"/>
        <v>2024</v>
      </c>
      <c r="F1317" t="str">
        <f t="shared" si="43"/>
        <v>39</v>
      </c>
      <c r="G1317" t="str" cm="1">
        <f t="array" ref="G1317">_xlfn.TEXTJOIN(", ", TRUE, IF(ISNUMBER(SEARCH(Index!$A$8:$A$22, Articles_collection_modified!A1317)), Index!$A$8:$A$22, ""))</f>
        <v>Battery, Electrification</v>
      </c>
      <c r="H1317" t="str" cm="1">
        <f t="array" ref="H1317">IFERROR(INDEX(Index!$A$8:$A$22, MATCH(TRUE, ISNUMBER(SEARCH(Index!$A$8:$A$22, Articles_collection_modified!A1317)), 0)), "")</f>
        <v>Battery</v>
      </c>
      <c r="I1317" t="str" cm="1">
        <f t="array" ref="I1317">IFERROR(INDEX(Index!$A$3:$A$5, MATCH(TRUE, ISNUMBER(SEARCH(Index!$A$3:$A$5, Articles_collection_modified!A1317)), 0)), "")</f>
        <v>Technology</v>
      </c>
      <c r="J1317" t="str" cm="1">
        <f t="array" ref="J1317">IFERROR(INDEX(Index!$A$25:$A$69, MATCH(TRUE, ISNUMBER(SEARCH(Index!$A$25:$A$69, Articles_collection_modified!A1317)), 0)), "")</f>
        <v>Thermal</v>
      </c>
      <c r="K1317" t="str" cm="1">
        <f t="array" ref="K1317">IFERROR(INDEX(Index!$C$3:$C$5, MATCH(TRUE, ISNUMBER(SEARCH(Index!$C$3:$C$5, Articles_collection_modified!A1317)), 0)), "")</f>
        <v>H2</v>
      </c>
      <c r="L1317" t="str" cm="1">
        <f t="array" ref="L1317">_xlfn.TEXTJOIN(", ", TRUE, IF(ISNUMBER(SEARCH(Index!$C$8:$C$58, Articles_collection_modified!A1317)), Index!$C$8:$C$58, ""))</f>
        <v>ES-2</v>
      </c>
      <c r="M1317" t="str" cm="1">
        <f t="array" ref="M1317">_xlfn.TEXTJOIN(", ", TRUE, IFERROR(VLOOKUP(_xlfn.TEXTSPLIT(L1317, ", "), Index!$C$8:$D$58, 2, FALSE), ""))</f>
        <v>Enhanced Emission Policy</v>
      </c>
      <c r="N1317" t="str" cm="1">
        <f t="array" ref="N1317">_xlfn.TEXTJOIN(", ", TRUE, _xlfn.UNIQUE(_xlfn.FILTERXML("&lt;t&gt;&lt;s&gt;" &amp; SUBSTITUTE(_xlfn.TEXTJOIN(", ", TRUE, _xlfn.UNIQUE(_xlfn._xlws.FILTER(IFERROR(VLOOKUP(LEFT(_xlfn.TEXTSPLIT(L1317, ", "), FIND("-", _xlfn.TEXTSPLIT(L1317, ", ")) - 1), Index!$F$8:$G$13, 2, FALSE), ""), IFERROR(VLOOKUP(LEFT(_xlfn.TEXTSPLIT(L1317, ", "), FIND("-", _xlfn.TEXTSPLIT(L1317, ", ")) - 1), Index!$F$8:$G$13, 2, FALSE), "") &lt;&gt; ""))), ", ", "&lt;/s&gt;&lt;s&gt;") &amp; "&lt;/s&gt;&lt;/t&gt;", "//s[normalize-space()]")))</f>
        <v>Ecological Sustainability</v>
      </c>
      <c r="O1317" t="str" cm="1">
        <f t="array" ref="O1317">IFERROR(INDEX(Index!$C$8:$C$58, MATCH(TRUE, ISNUMBER(SEARCH(Index!$C$8:$C$58, Articles_collection_modified!A1317)), 0)), "")</f>
        <v>ES-2</v>
      </c>
      <c r="P1317" t="str">
        <f>IFERROR(VLOOKUP(LEFT(O1317, FIND("-", O1317)-1), Index!$F$8:$G$13, 2, FALSE), "Not Found")</f>
        <v>Ecological Sustainability</v>
      </c>
      <c r="Q1317" t="str">
        <f>IFERROR(VLOOKUP(O1317, Index!$C$8:$D$58, 2, FALSE), "Not Found")</f>
        <v>Enhanced Emission Policy</v>
      </c>
    </row>
    <row r="1318" spans="1:17" x14ac:dyDescent="0.3">
      <c r="A1318" t="str">
        <f>LEFT(Articles_collection_modified!A1318, FIND(",", Articles_collection_modified!A1318) - 1)</f>
        <v>Epiroc brings COPROD drilling system to the Simba underground mining family - International Mining</v>
      </c>
      <c r="B1318" t="str">
        <f>MID(Articles_collection_modified!A1318, FIND(",", Articles_collection_modified!A1318) + 1, FIND(",", Articles_collection_modified!A1318, FIND(",", Articles_collection_modified!A1318) + 1) - FIND(",", Articles_collection_modified!A1318) - 1)</f>
        <v>https://im-mining.com/2024/09/23/epiroc-brings-coprod-drilling-system-to-the-simba-underground-mining-family/</v>
      </c>
      <c r="C1318" t="str">
        <f>IF(ISNUMBER(FIND(", vol",Articles_collection_modified!A1318)), MID(Articles_collection_modified!A1318, FIND(", vol", Articles_collection_modified!A1318) + 5, FIND(",", Articles_collection_modified!A1318, FIND(", vol", Articles_collection_modified!A1318) + 5) - FIND(", vol", Articles_collection_modified!A1318) - 5), MID(Articles_collection_modified!A1318, FIND(",vol", Articles_collection_modified!A1318) + 4, FIND(",", Articles_collection_modified!A1318, FIND(",vol", Articles_collection_modified!A1318) + 4) - FIND(",vol",Articles_collection_modified!A1318) - 4))</f>
        <v>3</v>
      </c>
      <c r="D1318" t="str">
        <f>IF(ISNUMBER(FIND(", 20", Articles_collection_modified!A1318)), MID(Articles_collection_modified!A1318, FIND(", 20", Articles_collection_modified!A1318) + 2, FIND(",", Articles_collection_modified!A1318, FIND(", 20", Articles_collection_modified!A1318) + 2) - FIND(", 20", Articles_collection_modified!A1318) - 2), MID(Articles_collection_modified!A1318, FIND(",20", Articles_collection_modified!A1318) + 1, FIND(",", Articles_collection_modified!A1318, FIND(",20", Articles_collection_modified!A1318) + 1) - FIND(",20", Articles_collection_modified!A1318) - 1))</f>
        <v>2024-w39</v>
      </c>
      <c r="E1318" t="str">
        <f t="shared" si="42"/>
        <v>2024</v>
      </c>
      <c r="F1318" t="str">
        <f t="shared" si="43"/>
        <v>39</v>
      </c>
      <c r="G1318" t="str" cm="1">
        <f t="array" ref="G1318">_xlfn.TEXTJOIN(", ", TRUE, IF(ISNUMBER(SEARCH(Index!$A$8:$A$22, Articles_collection_modified!A1318)), Index!$A$8:$A$22, ""))</f>
        <v>Mobile</v>
      </c>
      <c r="H1318" t="str" cm="1">
        <f t="array" ref="H1318">IFERROR(INDEX(Index!$A$8:$A$22, MATCH(TRUE, ISNUMBER(SEARCH(Index!$A$8:$A$22, Articles_collection_modified!A1318)), 0)), "")</f>
        <v>Mobile</v>
      </c>
      <c r="I1318" t="str" cm="1">
        <f t="array" ref="I1318">IFERROR(INDEX(Index!$A$3:$A$5, MATCH(TRUE, ISNUMBER(SEARCH(Index!$A$3:$A$5, Articles_collection_modified!A1318)), 0)), "")</f>
        <v>SEEP</v>
      </c>
      <c r="J1318" t="str" cm="1">
        <f t="array" ref="J1318">IFERROR(INDEX(Index!$A$25:$A$69, MATCH(TRUE, ISNUMBER(SEARCH(Index!$A$25:$A$69, Articles_collection_modified!A1318)), 0)), "")</f>
        <v>market development</v>
      </c>
      <c r="K1318" t="str" cm="1">
        <f t="array" ref="K1318">IFERROR(INDEX(Index!$C$3:$C$5, MATCH(TRUE, ISNUMBER(SEARCH(Index!$C$3:$C$5, Articles_collection_modified!A1318)), 0)), "")</f>
        <v>H1</v>
      </c>
      <c r="L1318" t="str" cm="1">
        <f t="array" ref="L1318">_xlfn.TEXTJOIN(", ", TRUE, IF(ISNUMBER(SEARCH(Index!$C$8:$C$58, Articles_collection_modified!A1318)), Index!$C$8:$C$58, ""))</f>
        <v>HA-8</v>
      </c>
      <c r="M1318" t="str" cm="1">
        <f t="array" ref="M1318">_xlfn.TEXTJOIN(", ", TRUE, IFERROR(VLOOKUP(_xlfn.TEXTSPLIT(L1318, ", "), Index!$C$8:$D$58, 2, FALSE), ""))</f>
        <v>Sustainable Mining</v>
      </c>
      <c r="N1318" t="str" cm="1">
        <f t="array" ref="N1318">_xlfn.TEXTJOIN(", ", TRUE, _xlfn.UNIQUE(_xlfn.FILTERXML("&lt;t&gt;&lt;s&gt;" &amp; SUBSTITUTE(_xlfn.TEXTJOIN(", ", TRUE, _xlfn.UNIQUE(_xlfn._xlws.FILTER(IFERROR(VLOOKUP(LEFT(_xlfn.TEXTSPLIT(L1318, ", "), FIND("-", _xlfn.TEXTSPLIT(L1318, ", ")) - 1), Index!$F$8:$G$13, 2, FALSE), ""), IFERROR(VLOOKUP(LEFT(_xlfn.TEXTSPLIT(L1318, ", "), FIND("-", _xlfn.TEXTSPLIT(L1318, ", ")) - 1), Index!$F$8:$G$13, 2, FALSE), "") &lt;&gt; ""))), ", ", "&lt;/s&gt;&lt;s&gt;") &amp; "&lt;/s&gt;&lt;/t&gt;", "//s[normalize-space()]")))</f>
        <v>Hydraulic Applications Ecosystem</v>
      </c>
      <c r="O1318" t="str" cm="1">
        <f t="array" ref="O1318">IFERROR(INDEX(Index!$C$8:$C$58, MATCH(TRUE, ISNUMBER(SEARCH(Index!$C$8:$C$58, Articles_collection_modified!A1318)), 0)), "")</f>
        <v>HA-8</v>
      </c>
      <c r="P1318" t="str">
        <f>IFERROR(VLOOKUP(LEFT(O1318, FIND("-", O1318)-1), Index!$F$8:$G$13, 2, FALSE), "Not Found")</f>
        <v>Hydraulic Applications Ecosystem</v>
      </c>
      <c r="Q1318" t="str">
        <f>IFERROR(VLOOKUP(O1318, Index!$C$8:$D$58, 2, FALSE), "Not Found")</f>
        <v>Sustainable Mining</v>
      </c>
    </row>
    <row r="1319" spans="1:17" x14ac:dyDescent="0.3">
      <c r="A1319" t="str">
        <f>LEFT(Articles_collection_modified!A1319, FIND(",", Articles_collection_modified!A1319) - 1)</f>
        <v>EPCA demonstrating real-world battery haulage business case at Bakers Hill mine - International Mining</v>
      </c>
      <c r="B1319" t="str">
        <f>MID(Articles_collection_modified!A1319, FIND(",", Articles_collection_modified!A1319) + 1, FIND(",", Articles_collection_modified!A1319, FIND(",", Articles_collection_modified!A1319) + 1) - FIND(",", Articles_collection_modified!A1319) - 1)</f>
        <v>https://im-mining.com/2024/09/23/epca-demonstrating-real-world-battery-haulage-business-case-at-bakers-hill-mine/</v>
      </c>
      <c r="C1319" t="str">
        <f>IF(ISNUMBER(FIND(", vol",Articles_collection_modified!A1319)), MID(Articles_collection_modified!A1319, FIND(", vol", Articles_collection_modified!A1319) + 5, FIND(",", Articles_collection_modified!A1319, FIND(", vol", Articles_collection_modified!A1319) + 5) - FIND(", vol", Articles_collection_modified!A1319) - 5), MID(Articles_collection_modified!A1319, FIND(",vol", Articles_collection_modified!A1319) + 4, FIND(",", Articles_collection_modified!A1319, FIND(",vol", Articles_collection_modified!A1319) + 4) - FIND(",vol",Articles_collection_modified!A1319) - 4))</f>
        <v>3</v>
      </c>
      <c r="D1319" t="str">
        <f>IF(ISNUMBER(FIND(", 20", Articles_collection_modified!A1319)), MID(Articles_collection_modified!A1319, FIND(", 20", Articles_collection_modified!A1319) + 2, FIND(",", Articles_collection_modified!A1319, FIND(", 20", Articles_collection_modified!A1319) + 2) - FIND(", 20", Articles_collection_modified!A1319) - 2), MID(Articles_collection_modified!A1319, FIND(",20", Articles_collection_modified!A1319) + 1, FIND(",", Articles_collection_modified!A1319, FIND(",20", Articles_collection_modified!A1319) + 1) - FIND(",20", Articles_collection_modified!A1319) - 1))</f>
        <v>2024-w39</v>
      </c>
      <c r="E1319" t="str">
        <f t="shared" si="42"/>
        <v>2024</v>
      </c>
      <c r="F1319" t="str">
        <f t="shared" si="43"/>
        <v>39</v>
      </c>
      <c r="G1319" t="str" cm="1">
        <f t="array" ref="G1319">_xlfn.TEXTJOIN(", ", TRUE, IF(ISNUMBER(SEARCH(Index!$A$8:$A$22, Articles_collection_modified!A1319)), Index!$A$8:$A$22, ""))</f>
        <v>Battery, Mobile</v>
      </c>
      <c r="H1319" t="str" cm="1">
        <f t="array" ref="H1319">IFERROR(INDEX(Index!$A$8:$A$22, MATCH(TRUE, ISNUMBER(SEARCH(Index!$A$8:$A$22, Articles_collection_modified!A1319)), 0)), "")</f>
        <v>Battery</v>
      </c>
      <c r="I1319" t="str" cm="1">
        <f t="array" ref="I1319">IFERROR(INDEX(Index!$A$3:$A$5, MATCH(TRUE, ISNUMBER(SEARCH(Index!$A$3:$A$5, Articles_collection_modified!A1319)), 0)), "")</f>
        <v>SEEP</v>
      </c>
      <c r="J1319" t="str" cm="1">
        <f t="array" ref="J1319">IFERROR(INDEX(Index!$A$25:$A$69, MATCH(TRUE, ISNUMBER(SEARCH(Index!$A$25:$A$69, Articles_collection_modified!A1319)), 0)), "")</f>
        <v>market development</v>
      </c>
      <c r="K1319" t="str" cm="1">
        <f t="array" ref="K1319">IFERROR(INDEX(Index!$C$3:$C$5, MATCH(TRUE, ISNUMBER(SEARCH(Index!$C$3:$C$5, Articles_collection_modified!A1319)), 0)), "")</f>
        <v>H2</v>
      </c>
      <c r="L1319" t="str" cm="1">
        <f t="array" ref="L1319">_xlfn.TEXTJOIN(", ", TRUE, IF(ISNUMBER(SEARCH(Index!$C$8:$C$58, Articles_collection_modified!A1319)), Index!$C$8:$C$58, ""))</f>
        <v>ES-2, HA-8</v>
      </c>
      <c r="M1319" t="str" cm="1">
        <f t="array" ref="M1319">_xlfn.TEXTJOIN(", ", TRUE, IFERROR(VLOOKUP(_xlfn.TEXTSPLIT(L1319, ", "), Index!$C$8:$D$58, 2, FALSE), ""))</f>
        <v>Enhanced Emission Policy, Sustainable Mining</v>
      </c>
      <c r="N1319" t="str" cm="1">
        <f t="array" ref="N1319">_xlfn.TEXTJOIN(", ", TRUE, _xlfn.UNIQUE(_xlfn.FILTERXML("&lt;t&gt;&lt;s&gt;" &amp; SUBSTITUTE(_xlfn.TEXTJOIN(", ", TRUE, _xlfn.UNIQUE(_xlfn._xlws.FILTER(IFERROR(VLOOKUP(LEFT(_xlfn.TEXTSPLIT(L1319, ", "), FIND("-", _xlfn.TEXTSPLIT(L1319, ", ")) - 1), Index!$F$8:$G$13, 2, FALSE), ""), IFERROR(VLOOKUP(LEFT(_xlfn.TEXTSPLIT(L1319, ", "), FIND("-", _xlfn.TEXTSPLIT(L1319, ", ")) - 1), Index!$F$8:$G$13, 2, FALSE), "") &lt;&gt; ""))), ", ", "&lt;/s&gt;&lt;s&gt;") &amp; "&lt;/s&gt;&lt;/t&gt;", "//s[normalize-space()]")))</f>
        <v>Ecological Sustainability, Hydraulic Applications Ecosystem</v>
      </c>
      <c r="O1319" t="str" cm="1">
        <f t="array" ref="O1319">IFERROR(INDEX(Index!$C$8:$C$58, MATCH(TRUE, ISNUMBER(SEARCH(Index!$C$8:$C$58, Articles_collection_modified!A1319)), 0)), "")</f>
        <v>ES-2</v>
      </c>
      <c r="P1319" t="str">
        <f>IFERROR(VLOOKUP(LEFT(O1319, FIND("-", O1319)-1), Index!$F$8:$G$13, 2, FALSE), "Not Found")</f>
        <v>Ecological Sustainability</v>
      </c>
      <c r="Q1319" t="str">
        <f>IFERROR(VLOOKUP(O1319, Index!$C$8:$D$58, 2, FALSE), "Not Found")</f>
        <v>Enhanced Emission Policy</v>
      </c>
    </row>
    <row r="1320" spans="1:17" x14ac:dyDescent="0.3">
      <c r="A1320" t="str">
        <f>LEFT(Articles_collection_modified!A1320, FIND(",", Articles_collection_modified!A1320) - 1)</f>
        <v>CatÂ® 793 XE Early Learner battery electric trucks begin testing at customer sites - International Mining</v>
      </c>
      <c r="B1320" t="str">
        <f>MID(Articles_collection_modified!A1320, FIND(",", Articles_collection_modified!A1320) + 1, FIND(",", Articles_collection_modified!A1320, FIND(",", Articles_collection_modified!A1320) + 1) - FIND(",", Articles_collection_modified!A1320) - 1)</f>
        <v>https://im-mining.com/2024/09/22/cat-793-xe-early-learner-battery-electric-trucks-begin-testing-at-customer-sites/</v>
      </c>
      <c r="C1320" t="str">
        <f>IF(ISNUMBER(FIND(", vol",Articles_collection_modified!A1320)), MID(Articles_collection_modified!A1320, FIND(", vol", Articles_collection_modified!A1320) + 5, FIND(",", Articles_collection_modified!A1320, FIND(", vol", Articles_collection_modified!A1320) + 5) - FIND(", vol", Articles_collection_modified!A1320) - 5), MID(Articles_collection_modified!A1320, FIND(",vol", Articles_collection_modified!A1320) + 4, FIND(",", Articles_collection_modified!A1320, FIND(",vol", Articles_collection_modified!A1320) + 4) - FIND(",vol",Articles_collection_modified!A1320) - 4))</f>
        <v>3</v>
      </c>
      <c r="D1320" t="str">
        <f>IF(ISNUMBER(FIND(", 20", Articles_collection_modified!A1320)), MID(Articles_collection_modified!A1320, FIND(", 20", Articles_collection_modified!A1320) + 2, FIND(",", Articles_collection_modified!A1320, FIND(", 20", Articles_collection_modified!A1320) + 2) - FIND(", 20", Articles_collection_modified!A1320) - 2), MID(Articles_collection_modified!A1320, FIND(",20", Articles_collection_modified!A1320) + 1, FIND(",", Articles_collection_modified!A1320, FIND(",20", Articles_collection_modified!A1320) + 1) - FIND(",20", Articles_collection_modified!A1320) - 1))</f>
        <v>2024-w38</v>
      </c>
      <c r="E1320" t="str">
        <f t="shared" si="42"/>
        <v>2024</v>
      </c>
      <c r="F1320" t="str">
        <f t="shared" si="43"/>
        <v>38</v>
      </c>
      <c r="G1320" t="str" cm="1">
        <f t="array" ref="G1320">_xlfn.TEXTJOIN(", ", TRUE, IF(ISNUMBER(SEARCH(Index!$A$8:$A$22, Articles_collection_modified!A1320)), Index!$A$8:$A$22, ""))</f>
        <v>Battery, Mobile</v>
      </c>
      <c r="H1320" t="str" cm="1">
        <f t="array" ref="H1320">IFERROR(INDEX(Index!$A$8:$A$22, MATCH(TRUE, ISNUMBER(SEARCH(Index!$A$8:$A$22, Articles_collection_modified!A1320)), 0)), "")</f>
        <v>Battery</v>
      </c>
      <c r="I1320" t="str" cm="1">
        <f t="array" ref="I1320">IFERROR(INDEX(Index!$A$3:$A$5, MATCH(TRUE, ISNUMBER(SEARCH(Index!$A$3:$A$5, Articles_collection_modified!A1320)), 0)), "")</f>
        <v>Technology</v>
      </c>
      <c r="J1320" t="str" cm="1">
        <f t="array" ref="J1320">IFERROR(INDEX(Index!$A$25:$A$69, MATCH(TRUE, ISNUMBER(SEARCH(Index!$A$25:$A$69, Articles_collection_modified!A1320)), 0)), "")</f>
        <v>Prototype</v>
      </c>
      <c r="K1320" t="str" cm="1">
        <f t="array" ref="K1320">IFERROR(INDEX(Index!$C$3:$C$5, MATCH(TRUE, ISNUMBER(SEARCH(Index!$C$3:$C$5, Articles_collection_modified!A1320)), 0)), "")</f>
        <v>H2</v>
      </c>
      <c r="L1320" t="str" cm="1">
        <f t="array" ref="L1320">_xlfn.TEXTJOIN(", ", TRUE, IF(ISNUMBER(SEARCH(Index!$C$8:$C$58, Articles_collection_modified!A1320)), Index!$C$8:$C$58, ""))</f>
        <v>ES-2, HA-8</v>
      </c>
      <c r="M1320" t="str" cm="1">
        <f t="array" ref="M1320">_xlfn.TEXTJOIN(", ", TRUE, IFERROR(VLOOKUP(_xlfn.TEXTSPLIT(L1320, ", "), Index!$C$8:$D$58, 2, FALSE), ""))</f>
        <v>Enhanced Emission Policy, Sustainable Mining</v>
      </c>
      <c r="N1320" t="str" cm="1">
        <f t="array" ref="N1320">_xlfn.TEXTJOIN(", ", TRUE, _xlfn.UNIQUE(_xlfn.FILTERXML("&lt;t&gt;&lt;s&gt;" &amp; SUBSTITUTE(_xlfn.TEXTJOIN(", ", TRUE, _xlfn.UNIQUE(_xlfn._xlws.FILTER(IFERROR(VLOOKUP(LEFT(_xlfn.TEXTSPLIT(L1320, ", "), FIND("-", _xlfn.TEXTSPLIT(L1320, ", ")) - 1), Index!$F$8:$G$13, 2, FALSE), ""), IFERROR(VLOOKUP(LEFT(_xlfn.TEXTSPLIT(L1320, ", "), FIND("-", _xlfn.TEXTSPLIT(L1320, ", ")) - 1), Index!$F$8:$G$13, 2, FALSE), "") &lt;&gt; ""))), ", ", "&lt;/s&gt;&lt;s&gt;") &amp; "&lt;/s&gt;&lt;/t&gt;", "//s[normalize-space()]")))</f>
        <v>Ecological Sustainability, Hydraulic Applications Ecosystem</v>
      </c>
      <c r="O1320" t="str" cm="1">
        <f t="array" ref="O1320">IFERROR(INDEX(Index!$C$8:$C$58, MATCH(TRUE, ISNUMBER(SEARCH(Index!$C$8:$C$58, Articles_collection_modified!A1320)), 0)), "")</f>
        <v>ES-2</v>
      </c>
      <c r="P1320" t="str">
        <f>IFERROR(VLOOKUP(LEFT(O1320, FIND("-", O1320)-1), Index!$F$8:$G$13, 2, FALSE), "Not Found")</f>
        <v>Ecological Sustainability</v>
      </c>
      <c r="Q1320" t="str">
        <f>IFERROR(VLOOKUP(O1320, Index!$C$8:$D$58, 2, FALSE), "Not Found")</f>
        <v>Enhanced Emission Policy</v>
      </c>
    </row>
    <row r="1321" spans="1:17" x14ac:dyDescent="0.3">
      <c r="A1321" t="str">
        <f>LEFT(Articles_collection_modified!A1321, FIND(",", Articles_collection_modified!A1321) - 1)</f>
        <v>Scania at MINExpo - efficiency by thinking big but acting small - International Mining</v>
      </c>
      <c r="B1321" t="str">
        <f>MID(Articles_collection_modified!A1321, FIND(",", Articles_collection_modified!A1321) + 1, FIND(",", Articles_collection_modified!A1321, FIND(",", Articles_collection_modified!A1321) + 1) - FIND(",", Articles_collection_modified!A1321) - 1)</f>
        <v>https://im-mining.com/2024/09/21/scania-at-minexpo-efficiency-by-thinking-big-but-acting-small/</v>
      </c>
      <c r="C1321" t="str">
        <f>IF(ISNUMBER(FIND(", vol",Articles_collection_modified!A1321)), MID(Articles_collection_modified!A1321, FIND(", vol", Articles_collection_modified!A1321) + 5, FIND(",", Articles_collection_modified!A1321, FIND(", vol", Articles_collection_modified!A1321) + 5) - FIND(", vol", Articles_collection_modified!A1321) - 5), MID(Articles_collection_modified!A1321, FIND(",vol", Articles_collection_modified!A1321) + 4, FIND(",", Articles_collection_modified!A1321, FIND(",vol", Articles_collection_modified!A1321) + 4) - FIND(",vol",Articles_collection_modified!A1321) - 4))</f>
        <v>3</v>
      </c>
      <c r="D1321" t="str">
        <f>IF(ISNUMBER(FIND(", 20", Articles_collection_modified!A1321)), MID(Articles_collection_modified!A1321, FIND(", 20", Articles_collection_modified!A1321) + 2, FIND(",", Articles_collection_modified!A1321, FIND(", 20", Articles_collection_modified!A1321) + 2) - FIND(", 20", Articles_collection_modified!A1321) - 2), MID(Articles_collection_modified!A1321, FIND(",20", Articles_collection_modified!A1321) + 1, FIND(",", Articles_collection_modified!A1321, FIND(",20", Articles_collection_modified!A1321) + 1) - FIND(",20", Articles_collection_modified!A1321) - 1))</f>
        <v>2024-w38</v>
      </c>
      <c r="E1321" t="str">
        <f t="shared" si="42"/>
        <v>2024</v>
      </c>
      <c r="F1321" t="str">
        <f t="shared" si="43"/>
        <v>38</v>
      </c>
      <c r="G1321" t="str" cm="1">
        <f t="array" ref="G1321">_xlfn.TEXTJOIN(", ", TRUE, IF(ISNUMBER(SEARCH(Index!$A$8:$A$22, Articles_collection_modified!A1321)), Index!$A$8:$A$22, ""))</f>
        <v>Mobile</v>
      </c>
      <c r="H1321" t="str" cm="1">
        <f t="array" ref="H1321">IFERROR(INDEX(Index!$A$8:$A$22, MATCH(TRUE, ISNUMBER(SEARCH(Index!$A$8:$A$22, Articles_collection_modified!A1321)), 0)), "")</f>
        <v>Mobile</v>
      </c>
      <c r="I1321" t="str" cm="1">
        <f t="array" ref="I1321">IFERROR(INDEX(Index!$A$3:$A$5, MATCH(TRUE, ISNUMBER(SEARCH(Index!$A$3:$A$5, Articles_collection_modified!A1321)), 0)), "")</f>
        <v>product release</v>
      </c>
      <c r="J1321" t="str" cm="1">
        <f t="array" ref="J1321">IFERROR(INDEX(Index!$A$25:$A$69, MATCH(TRUE, ISNUMBER(SEARCH(Index!$A$25:$A$69, Articles_collection_modified!A1321)), 0)), "")</f>
        <v>System</v>
      </c>
      <c r="K1321" t="str" cm="1">
        <f t="array" ref="K1321">IFERROR(INDEX(Index!$C$3:$C$5, MATCH(TRUE, ISNUMBER(SEARCH(Index!$C$3:$C$5, Articles_collection_modified!A1321)), 0)), "")</f>
        <v>H1</v>
      </c>
      <c r="L1321" t="str" cm="1">
        <f t="array" ref="L1321">_xlfn.TEXTJOIN(", ", TRUE, IF(ISNUMBER(SEARCH(Index!$C$8:$C$58, Articles_collection_modified!A1321)), Index!$C$8:$C$58, ""))</f>
        <v>HA-8, IPr-4</v>
      </c>
      <c r="M1321" t="str" cm="1">
        <f t="array" ref="M1321">_xlfn.TEXTJOIN(", ", TRUE, IFERROR(VLOOKUP(_xlfn.TEXTSPLIT(L1321, ", "), Index!$C$8:$D$58, 2, FALSE), ""))</f>
        <v>Sustainable Mining, Autonomus Intralofistic</v>
      </c>
      <c r="N1321" t="str" cm="1">
        <f t="array" ref="N1321">_xlfn.TEXTJOIN(", ", TRUE, _xlfn.UNIQUE(_xlfn.FILTERXML("&lt;t&gt;&lt;s&gt;" &amp; SUBSTITUTE(_xlfn.TEXTJOIN(", ", TRUE, _xlfn.UNIQUE(_xlfn._xlws.FILTER(IFERROR(VLOOKUP(LEFT(_xlfn.TEXTSPLIT(L1321, ", "), FIND("-", _xlfn.TEXTSPLIT(L1321, ", ")) - 1), Index!$F$8:$G$13, 2, FALSE), ""), IFERROR(VLOOKUP(LEFT(_xlfn.TEXTSPLIT(L1321, ", "), FIND("-", _xlfn.TEXTSPLIT(L1321, ", ")) - 1), Index!$F$8:$G$13, 2, FALSE), "") &lt;&gt; ""))), ", ", "&lt;/s&gt;&lt;s&gt;") &amp; "&lt;/s&gt;&lt;/t&gt;", "//s[normalize-space()]")))</f>
        <v>Hydraulic Applications Ecosystem, Intelligent Production</v>
      </c>
      <c r="O1321" t="str" cm="1">
        <f t="array" ref="O1321">IFERROR(INDEX(Index!$C$8:$C$58, MATCH(TRUE, ISNUMBER(SEARCH(Index!$C$8:$C$58, Articles_collection_modified!A1321)), 0)), "")</f>
        <v>HA-8</v>
      </c>
      <c r="P1321" t="str">
        <f>IFERROR(VLOOKUP(LEFT(O1321, FIND("-", O1321)-1), Index!$F$8:$G$13, 2, FALSE), "Not Found")</f>
        <v>Hydraulic Applications Ecosystem</v>
      </c>
      <c r="Q1321" t="str">
        <f>IFERROR(VLOOKUP(O1321, Index!$C$8:$D$58, 2, FALSE), "Not Found")</f>
        <v>Sustainable Mining</v>
      </c>
    </row>
    <row r="1322" spans="1:17" x14ac:dyDescent="0.3">
      <c r="A1322" t="str">
        <f>LEFT(Articles_collection_modified!A1322, FIND(",", Articles_collection_modified!A1322) - 1)</f>
        <v>US researchers find trick to extend battery life - electrive.com</v>
      </c>
      <c r="B1322" t="str">
        <f>MID(Articles_collection_modified!A1322, FIND(",", Articles_collection_modified!A1322) + 1, FIND(",", Articles_collection_modified!A1322, FIND(",", Articles_collection_modified!A1322) + 1) - FIND(",", Articles_collection_modified!A1322) - 1)</f>
        <v>https://www.electrive.com/2024/09/23/us-researchers-find-trick-to-extend-battery-life/</v>
      </c>
      <c r="C1322" t="str">
        <f>IF(ISNUMBER(FIND(", vol",Articles_collection_modified!A1322)), MID(Articles_collection_modified!A1322, FIND(", vol", Articles_collection_modified!A1322) + 5, FIND(",", Articles_collection_modified!A1322, FIND(", vol", Articles_collection_modified!A1322) + 5) - FIND(", vol", Articles_collection_modified!A1322) - 5), MID(Articles_collection_modified!A1322, FIND(",vol", Articles_collection_modified!A1322) + 4, FIND(",", Articles_collection_modified!A1322, FIND(",vol", Articles_collection_modified!A1322) + 4) - FIND(",vol",Articles_collection_modified!A1322) - 4))</f>
        <v>3</v>
      </c>
      <c r="D1322" t="str">
        <f>IF(ISNUMBER(FIND(", 20", Articles_collection_modified!A1322)), MID(Articles_collection_modified!A1322, FIND(", 20", Articles_collection_modified!A1322) + 2, FIND(",", Articles_collection_modified!A1322, FIND(", 20", Articles_collection_modified!A1322) + 2) - FIND(", 20", Articles_collection_modified!A1322) - 2), MID(Articles_collection_modified!A1322, FIND(",20", Articles_collection_modified!A1322) + 1, FIND(",", Articles_collection_modified!A1322, FIND(",20", Articles_collection_modified!A1322) + 1) - FIND(",20", Articles_collection_modified!A1322) - 1))</f>
        <v>2024-w39</v>
      </c>
      <c r="E1322" t="str">
        <f t="shared" si="42"/>
        <v>2024</v>
      </c>
      <c r="F1322" t="str">
        <f t="shared" si="43"/>
        <v>39</v>
      </c>
      <c r="G1322" t="str" cm="1">
        <f t="array" ref="G1322">_xlfn.TEXTJOIN(", ", TRUE, IF(ISNUMBER(SEARCH(Index!$A$8:$A$22, Articles_collection_modified!A1322)), Index!$A$8:$A$22, ""))</f>
        <v>Battery</v>
      </c>
      <c r="H1322" t="str" cm="1">
        <f t="array" ref="H1322">IFERROR(INDEX(Index!$A$8:$A$22, MATCH(TRUE, ISNUMBER(SEARCH(Index!$A$8:$A$22, Articles_collection_modified!A1322)), 0)), "")</f>
        <v>Battery</v>
      </c>
      <c r="I1322" t="str" cm="1">
        <f t="array" ref="I1322">IFERROR(INDEX(Index!$A$3:$A$5, MATCH(TRUE, ISNUMBER(SEARCH(Index!$A$3:$A$5, Articles_collection_modified!A1322)), 0)), "")</f>
        <v>Technology</v>
      </c>
      <c r="J1322" t="str" cm="1">
        <f t="array" ref="J1322">IFERROR(INDEX(Index!$A$25:$A$69, MATCH(TRUE, ISNUMBER(SEARCH(Index!$A$25:$A$69, Articles_collection_modified!A1322)), 0)), "")</f>
        <v>Manufacturing</v>
      </c>
      <c r="K1322" t="str" cm="1">
        <f t="array" ref="K1322">IFERROR(INDEX(Index!$C$3:$C$5, MATCH(TRUE, ISNUMBER(SEARCH(Index!$C$3:$C$5, Articles_collection_modified!A1322)), 0)), "")</f>
        <v>H1</v>
      </c>
      <c r="L1322" t="str" cm="1">
        <f t="array" ref="L1322">_xlfn.TEXTJOIN(", ", TRUE, IF(ISNUMBER(SEARCH(Index!$C$8:$C$58, Articles_collection_modified!A1322)), Index!$C$8:$C$58, ""))</f>
        <v>ES-2</v>
      </c>
      <c r="M1322" t="str" cm="1">
        <f t="array" ref="M1322">_xlfn.TEXTJOIN(", ", TRUE, IFERROR(VLOOKUP(_xlfn.TEXTSPLIT(L1322, ", "), Index!$C$8:$D$58, 2, FALSE), ""))</f>
        <v>Enhanced Emission Policy</v>
      </c>
      <c r="N1322" t="str" cm="1">
        <f t="array" ref="N1322">_xlfn.TEXTJOIN(", ", TRUE, _xlfn.UNIQUE(_xlfn.FILTERXML("&lt;t&gt;&lt;s&gt;" &amp; SUBSTITUTE(_xlfn.TEXTJOIN(", ", TRUE, _xlfn.UNIQUE(_xlfn._xlws.FILTER(IFERROR(VLOOKUP(LEFT(_xlfn.TEXTSPLIT(L1322, ", "), FIND("-", _xlfn.TEXTSPLIT(L1322, ", ")) - 1), Index!$F$8:$G$13, 2, FALSE), ""), IFERROR(VLOOKUP(LEFT(_xlfn.TEXTSPLIT(L1322, ", "), FIND("-", _xlfn.TEXTSPLIT(L1322, ", ")) - 1), Index!$F$8:$G$13, 2, FALSE), "") &lt;&gt; ""))), ", ", "&lt;/s&gt;&lt;s&gt;") &amp; "&lt;/s&gt;&lt;/t&gt;", "//s[normalize-space()]")))</f>
        <v>Ecological Sustainability</v>
      </c>
      <c r="O1322" t="str" cm="1">
        <f t="array" ref="O1322">IFERROR(INDEX(Index!$C$8:$C$58, MATCH(TRUE, ISNUMBER(SEARCH(Index!$C$8:$C$58, Articles_collection_modified!A1322)), 0)), "")</f>
        <v>ES-2</v>
      </c>
      <c r="P1322" t="str">
        <f>IFERROR(VLOOKUP(LEFT(O1322, FIND("-", O1322)-1), Index!$F$8:$G$13, 2, FALSE), "Not Found")</f>
        <v>Ecological Sustainability</v>
      </c>
      <c r="Q1322" t="str">
        <f>IFERROR(VLOOKUP(O1322, Index!$C$8:$D$58, 2, FALSE), "Not Found")</f>
        <v>Enhanced Emission Policy</v>
      </c>
    </row>
    <row r="1323" spans="1:17" x14ac:dyDescent="0.3">
      <c r="A1323" t="str">
        <f>LEFT(Articles_collection_modified!A1323, FIND(",", Articles_collection_modified!A1323) - 1)</f>
        <v>US earmarks billions in funding for domestic battery value creation - electrive.com</v>
      </c>
      <c r="B1323" t="str">
        <f>MID(Articles_collection_modified!A1323, FIND(",", Articles_collection_modified!A1323) + 1, FIND(",", Articles_collection_modified!A1323, FIND(",", Articles_collection_modified!A1323) + 1) - FIND(",", Articles_collection_modified!A1323) - 1)</f>
        <v>https://www.electrive.com/2024/09/23/us-earmarks-billions-in-funding-for-domestic-battery-value-creation/</v>
      </c>
      <c r="C1323" t="str">
        <f>IF(ISNUMBER(FIND(", vol",Articles_collection_modified!A1323)), MID(Articles_collection_modified!A1323, FIND(", vol", Articles_collection_modified!A1323) + 5, FIND(",", Articles_collection_modified!A1323, FIND(", vol", Articles_collection_modified!A1323) + 5) - FIND(", vol", Articles_collection_modified!A1323) - 5), MID(Articles_collection_modified!A1323, FIND(",vol", Articles_collection_modified!A1323) + 4, FIND(",", Articles_collection_modified!A1323, FIND(",vol", Articles_collection_modified!A1323) + 4) - FIND(",vol",Articles_collection_modified!A1323) - 4))</f>
        <v>3</v>
      </c>
      <c r="D1323" t="str">
        <f>IF(ISNUMBER(FIND(", 20", Articles_collection_modified!A1323)), MID(Articles_collection_modified!A1323, FIND(", 20", Articles_collection_modified!A1323) + 2, FIND(",", Articles_collection_modified!A1323, FIND(", 20", Articles_collection_modified!A1323) + 2) - FIND(", 20", Articles_collection_modified!A1323) - 2), MID(Articles_collection_modified!A1323, FIND(",20", Articles_collection_modified!A1323) + 1, FIND(",", Articles_collection_modified!A1323, FIND(",20", Articles_collection_modified!A1323) + 1) - FIND(",20", Articles_collection_modified!A1323) - 1))</f>
        <v>2024-w39</v>
      </c>
      <c r="E1323" t="str">
        <f t="shared" si="42"/>
        <v>2024</v>
      </c>
      <c r="F1323" t="str">
        <f t="shared" si="43"/>
        <v>39</v>
      </c>
      <c r="G1323" t="str" cm="1">
        <f t="array" ref="G1323">_xlfn.TEXTJOIN(", ", TRUE, IF(ISNUMBER(SEARCH(Index!$A$8:$A$22, Articles_collection_modified!A1323)), Index!$A$8:$A$22, ""))</f>
        <v>Battery</v>
      </c>
      <c r="H1323" t="str" cm="1">
        <f t="array" ref="H1323">IFERROR(INDEX(Index!$A$8:$A$22, MATCH(TRUE, ISNUMBER(SEARCH(Index!$A$8:$A$22, Articles_collection_modified!A1323)), 0)), "")</f>
        <v>Battery</v>
      </c>
      <c r="I1323" t="str" cm="1">
        <f t="array" ref="I1323">IFERROR(INDEX(Index!$A$3:$A$5, MATCH(TRUE, ISNUMBER(SEARCH(Index!$A$3:$A$5, Articles_collection_modified!A1323)), 0)), "")</f>
        <v>SEEP</v>
      </c>
      <c r="J1323" t="str" cm="1">
        <f t="array" ref="J1323">IFERROR(INDEX(Index!$A$25:$A$69, MATCH(TRUE, ISNUMBER(SEARCH(Index!$A$25:$A$69, Articles_collection_modified!A1323)), 0)), "")</f>
        <v>funding</v>
      </c>
      <c r="K1323" t="str" cm="1">
        <f t="array" ref="K1323">IFERROR(INDEX(Index!$C$3:$C$5, MATCH(TRUE, ISNUMBER(SEARCH(Index!$C$3:$C$5, Articles_collection_modified!A1323)), 0)), "")</f>
        <v>H2</v>
      </c>
      <c r="L1323" t="str" cm="1">
        <f t="array" ref="L1323">_xlfn.TEXTJOIN(", ", TRUE, IF(ISNUMBER(SEARCH(Index!$C$8:$C$58, Articles_collection_modified!A1323)), Index!$C$8:$C$58, ""))</f>
        <v>ES-2, NB-4</v>
      </c>
      <c r="M1323" t="str" cm="1">
        <f t="array" ref="M1323">_xlfn.TEXTJOIN(", ", TRUE, IFERROR(VLOOKUP(_xlfn.TEXTSPLIT(L1323, ", "), Index!$C$8:$D$58, 2, FALSE), ""))</f>
        <v>Enhanced Emission Policy, Geopolitics &amp; Decoupling</v>
      </c>
      <c r="N1323" t="str" cm="1">
        <f t="array" ref="N1323">_xlfn.TEXTJOIN(", ", TRUE, _xlfn.UNIQUE(_xlfn.FILTERXML("&lt;t&gt;&lt;s&gt;" &amp; SUBSTITUTE(_xlfn.TEXTJOIN(", ", TRUE, _xlfn.UNIQUE(_xlfn._xlws.FILTER(IFERROR(VLOOKUP(LEFT(_xlfn.TEXTSPLIT(L1323, ", "), FIND("-", _xlfn.TEXTSPLIT(L1323, ", ")) - 1), Index!$F$8:$G$13, 2, FALSE), ""), IFERROR(VLOOKUP(LEFT(_xlfn.TEXTSPLIT(L1323, ", "), FIND("-", _xlfn.TEXTSPLIT(L1323, ", ")) - 1), Index!$F$8:$G$13, 2, FALSE), "") &lt;&gt; ""))), ", ", "&lt;/s&gt;&lt;s&gt;") &amp; "&lt;/s&gt;&lt;/t&gt;", "//s[normalize-space()]")))</f>
        <v>Ecological Sustainability, New Business</v>
      </c>
      <c r="O1323" t="str" cm="1">
        <f t="array" ref="O1323">IFERROR(INDEX(Index!$C$8:$C$58, MATCH(TRUE, ISNUMBER(SEARCH(Index!$C$8:$C$58, Articles_collection_modified!A1323)), 0)), "")</f>
        <v>ES-2</v>
      </c>
      <c r="P1323" t="str">
        <f>IFERROR(VLOOKUP(LEFT(O1323, FIND("-", O1323)-1), Index!$F$8:$G$13, 2, FALSE), "Not Found")</f>
        <v>Ecological Sustainability</v>
      </c>
      <c r="Q1323" t="str">
        <f>IFERROR(VLOOKUP(O1323, Index!$C$8:$D$58, 2, FALSE), "Not Found")</f>
        <v>Enhanced Emission Policy</v>
      </c>
    </row>
    <row r="1324" spans="1:17" x14ac:dyDescent="0.3">
      <c r="A1324" t="str">
        <f>LEFT(Articles_collection_modified!A1324, FIND(",", Articles_collection_modified!A1324) - 1)</f>
        <v>AE Elemental opens recycling plant in Poland - electrive.com</v>
      </c>
      <c r="B1324" t="str">
        <f>MID(Articles_collection_modified!A1324, FIND(",", Articles_collection_modified!A1324) + 1, FIND(",", Articles_collection_modified!A1324, FIND(",", Articles_collection_modified!A1324) + 1) - FIND(",", Articles_collection_modified!A1324) - 1)</f>
        <v>https://www.electrive.com/2024/09/23/ae-elemental-opens-recycling-plant-in-poland/</v>
      </c>
      <c r="C1324" t="str">
        <f>IF(ISNUMBER(FIND(", vol",Articles_collection_modified!A1324)), MID(Articles_collection_modified!A1324, FIND(", vol", Articles_collection_modified!A1324) + 5, FIND(",", Articles_collection_modified!A1324, FIND(", vol", Articles_collection_modified!A1324) + 5) - FIND(", vol", Articles_collection_modified!A1324) - 5), MID(Articles_collection_modified!A1324, FIND(",vol", Articles_collection_modified!A1324) + 4, FIND(",", Articles_collection_modified!A1324, FIND(",vol", Articles_collection_modified!A1324) + 4) - FIND(",vol",Articles_collection_modified!A1324) - 4))</f>
        <v>3</v>
      </c>
      <c r="D1324" t="str">
        <f>IF(ISNUMBER(FIND(", 20", Articles_collection_modified!A1324)), MID(Articles_collection_modified!A1324, FIND(", 20", Articles_collection_modified!A1324) + 2, FIND(",", Articles_collection_modified!A1324, FIND(", 20", Articles_collection_modified!A1324) + 2) - FIND(", 20", Articles_collection_modified!A1324) - 2), MID(Articles_collection_modified!A1324, FIND(",20", Articles_collection_modified!A1324) + 1, FIND(",", Articles_collection_modified!A1324, FIND(",20", Articles_collection_modified!A1324) + 1) - FIND(",20", Articles_collection_modified!A1324) - 1))</f>
        <v>2024-w39</v>
      </c>
      <c r="E1324" t="str">
        <f t="shared" si="42"/>
        <v>2024</v>
      </c>
      <c r="F1324" t="str">
        <f t="shared" si="43"/>
        <v>39</v>
      </c>
      <c r="G1324" t="str" cm="1">
        <f t="array" ref="G1324">_xlfn.TEXTJOIN(", ", TRUE, IF(ISNUMBER(SEARCH(Index!$A$8:$A$22, Articles_collection_modified!A1324)), Index!$A$8:$A$22, ""))</f>
        <v>Battery, Sustainability</v>
      </c>
      <c r="H1324" t="str" cm="1">
        <f t="array" ref="H1324">IFERROR(INDEX(Index!$A$8:$A$22, MATCH(TRUE, ISNUMBER(SEARCH(Index!$A$8:$A$22, Articles_collection_modified!A1324)), 0)), "")</f>
        <v>Battery</v>
      </c>
      <c r="I1324" t="str" cm="1">
        <f t="array" ref="I1324">IFERROR(INDEX(Index!$A$3:$A$5, MATCH(TRUE, ISNUMBER(SEARCH(Index!$A$3:$A$5, Articles_collection_modified!A1324)), 0)), "")</f>
        <v>SEEP</v>
      </c>
      <c r="J1324" t="str" cm="1">
        <f t="array" ref="J1324">IFERROR(INDEX(Index!$A$25:$A$69, MATCH(TRUE, ISNUMBER(SEARCH(Index!$A$25:$A$69, Articles_collection_modified!A1324)), 0)), "")</f>
        <v>market development</v>
      </c>
      <c r="K1324" t="str" cm="1">
        <f t="array" ref="K1324">IFERROR(INDEX(Index!$C$3:$C$5, MATCH(TRUE, ISNUMBER(SEARCH(Index!$C$3:$C$5, Articles_collection_modified!A1324)), 0)), "")</f>
        <v>H1</v>
      </c>
      <c r="L1324" t="str" cm="1">
        <f t="array" ref="L1324">_xlfn.TEXTJOIN(", ", TRUE, IF(ISNUMBER(SEARCH(Index!$C$8:$C$58, Articles_collection_modified!A1324)), Index!$C$8:$C$58, ""))</f>
        <v>ES-2, ES-4</v>
      </c>
      <c r="M1324" t="str" cm="1">
        <f t="array" ref="M1324">_xlfn.TEXTJOIN(", ", TRUE, IFERROR(VLOOKUP(_xlfn.TEXTSPLIT(L1324, ", "), Index!$C$8:$D$58, 2, FALSE), ""))</f>
        <v>Enhanced Emission Policy, Circular Economy</v>
      </c>
      <c r="N1324" t="str" cm="1">
        <f t="array" ref="N1324">_xlfn.TEXTJOIN(", ", TRUE, _xlfn.UNIQUE(_xlfn.FILTERXML("&lt;t&gt;&lt;s&gt;" &amp; SUBSTITUTE(_xlfn.TEXTJOIN(", ", TRUE, _xlfn.UNIQUE(_xlfn._xlws.FILTER(IFERROR(VLOOKUP(LEFT(_xlfn.TEXTSPLIT(L1324, ", "), FIND("-", _xlfn.TEXTSPLIT(L1324, ", ")) - 1), Index!$F$8:$G$13, 2, FALSE), ""), IFERROR(VLOOKUP(LEFT(_xlfn.TEXTSPLIT(L1324, ", "), FIND("-", _xlfn.TEXTSPLIT(L1324, ", ")) - 1), Index!$F$8:$G$13, 2, FALSE), "") &lt;&gt; ""))), ", ", "&lt;/s&gt;&lt;s&gt;") &amp; "&lt;/s&gt;&lt;/t&gt;", "//s[normalize-space()]")))</f>
        <v>Ecological Sustainability</v>
      </c>
      <c r="O1324" t="str" cm="1">
        <f t="array" ref="O1324">IFERROR(INDEX(Index!$C$8:$C$58, MATCH(TRUE, ISNUMBER(SEARCH(Index!$C$8:$C$58, Articles_collection_modified!A1324)), 0)), "")</f>
        <v>ES-2</v>
      </c>
      <c r="P1324" t="str">
        <f>IFERROR(VLOOKUP(LEFT(O1324, FIND("-", O1324)-1), Index!$F$8:$G$13, 2, FALSE), "Not Found")</f>
        <v>Ecological Sustainability</v>
      </c>
      <c r="Q1324" t="str">
        <f>IFERROR(VLOOKUP(O1324, Index!$C$8:$D$58, 2, FALSE), "Not Found")</f>
        <v>Enhanced Emission Policy</v>
      </c>
    </row>
    <row r="1325" spans="1:17" x14ac:dyDescent="0.3">
      <c r="A1325" t="str">
        <f>LEFT(Articles_collection_modified!A1325, FIND(",", Articles_collection_modified!A1325) - 1)</f>
        <v>AI and Cobots: The Dynamic Duo Changing Manufacturing | RoboticsTomorrow</v>
      </c>
      <c r="B1325" t="str">
        <f>MID(Articles_collection_modified!A1325, FIND(",", Articles_collection_modified!A1325) + 1, FIND(",", Articles_collection_modified!A1325, FIND(",", Articles_collection_modified!A1325) + 1) - FIND(",", Articles_collection_modified!A1325) - 1)</f>
        <v>https://www.roboticstomorrow.com/story/2024/09/ai-and-cobots-the-dynamic-duo-changing-manufacturing/23195/</v>
      </c>
      <c r="C1325" t="str">
        <f>IF(ISNUMBER(FIND(", vol",Articles_collection_modified!A1325)), MID(Articles_collection_modified!A1325, FIND(", vol", Articles_collection_modified!A1325) + 5, FIND(",", Articles_collection_modified!A1325, FIND(", vol", Articles_collection_modified!A1325) + 5) - FIND(", vol", Articles_collection_modified!A1325) - 5), MID(Articles_collection_modified!A1325, FIND(",vol", Articles_collection_modified!A1325) + 4, FIND(",", Articles_collection_modified!A1325, FIND(",vol", Articles_collection_modified!A1325) + 4) - FIND(",vol",Articles_collection_modified!A1325) - 4))</f>
        <v>3</v>
      </c>
      <c r="D1325" t="str">
        <f>IF(ISNUMBER(FIND(", 20", Articles_collection_modified!A1325)), MID(Articles_collection_modified!A1325, FIND(", 20", Articles_collection_modified!A1325) + 2, FIND(",", Articles_collection_modified!A1325, FIND(", 20", Articles_collection_modified!A1325) + 2) - FIND(", 20", Articles_collection_modified!A1325) - 2), MID(Articles_collection_modified!A1325, FIND(",20", Articles_collection_modified!A1325) + 1, FIND(",", Articles_collection_modified!A1325, FIND(",20", Articles_collection_modified!A1325) + 1) - FIND(",20", Articles_collection_modified!A1325) - 1))</f>
        <v>2024-w39</v>
      </c>
      <c r="E1325" t="str">
        <f t="shared" si="42"/>
        <v>2024</v>
      </c>
      <c r="F1325" t="str">
        <f t="shared" si="43"/>
        <v>39</v>
      </c>
      <c r="G1325" t="str" cm="1">
        <f t="array" ref="G1325">_xlfn.TEXTJOIN(", ", TRUE, IF(ISNUMBER(SEARCH(Index!$A$8:$A$22, Articles_collection_modified!A1325)), Index!$A$8:$A$22, ""))</f>
        <v>Robotics</v>
      </c>
      <c r="H1325" t="str" cm="1">
        <f t="array" ref="H1325">IFERROR(INDEX(Index!$A$8:$A$22, MATCH(TRUE, ISNUMBER(SEARCH(Index!$A$8:$A$22, Articles_collection_modified!A1325)), 0)), "")</f>
        <v>Robotics</v>
      </c>
      <c r="I1325" t="str" cm="1">
        <f t="array" ref="I1325">IFERROR(INDEX(Index!$A$3:$A$5, MATCH(TRUE, ISNUMBER(SEARCH(Index!$A$3:$A$5, Articles_collection_modified!A1325)), 0)), "")</f>
        <v>Technology</v>
      </c>
      <c r="J1325" t="str" cm="1">
        <f t="array" ref="J1325">IFERROR(INDEX(Index!$A$25:$A$69, MATCH(TRUE, ISNUMBER(SEARCH(Index!$A$25:$A$69, Articles_collection_modified!A1325)), 0)), "")</f>
        <v>Automation</v>
      </c>
      <c r="K1325" t="str" cm="1">
        <f t="array" ref="K1325">IFERROR(INDEX(Index!$C$3:$C$5, MATCH(TRUE, ISNUMBER(SEARCH(Index!$C$3:$C$5, Articles_collection_modified!A1325)), 0)), "")</f>
        <v>H2</v>
      </c>
      <c r="L1325" t="str" cm="1">
        <f t="array" ref="L1325">_xlfn.TEXTJOIN(", ", TRUE, IF(ISNUMBER(SEARCH(Index!$C$8:$C$58, Articles_collection_modified!A1325)), Index!$C$8:$C$58, ""))</f>
        <v>IPr-2, IPr-3, SD-2</v>
      </c>
      <c r="M1325" t="str" cm="1">
        <f t="array" ref="M1325">_xlfn.TEXTJOIN(", ", TRUE, IFERROR(VLOOKUP(_xlfn.TEXTSPLIT(L1325, ", "), Index!$C$8:$D$58, 2, FALSE), ""))</f>
        <v>Advanced Robotics, Intelligent Worker Assistant, Advanced AI Capabilities</v>
      </c>
      <c r="N1325" t="str" cm="1">
        <f t="array" ref="N1325">_xlfn.TEXTJOIN(", ", TRUE, _xlfn.UNIQUE(_xlfn.FILTERXML("&lt;t&gt;&lt;s&gt;" &amp; SUBSTITUTE(_xlfn.TEXTJOIN(", ", TRUE, _xlfn.UNIQUE(_xlfn._xlws.FILTER(IFERROR(VLOOKUP(LEFT(_xlfn.TEXTSPLIT(L1325, ", "), FIND("-", _xlfn.TEXTSPLIT(L1325, ", ")) - 1), Index!$F$8:$G$13, 2, FALSE), ""), IFERROR(VLOOKUP(LEFT(_xlfn.TEXTSPLIT(L1325, ", "), FIND("-", _xlfn.TEXTSPLIT(L1325, ", ")) - 1), Index!$F$8:$G$13, 2, FALSE), "") &lt;&gt; ""))), ", ", "&lt;/s&gt;&lt;s&gt;") &amp; "&lt;/s&gt;&lt;/t&gt;", "//s[normalize-space()]")))</f>
        <v>Intelligent Production, Smart Data Usage</v>
      </c>
      <c r="O1325" t="str" cm="1">
        <f t="array" ref="O1325">IFERROR(INDEX(Index!$C$8:$C$58, MATCH(TRUE, ISNUMBER(SEARCH(Index!$C$8:$C$58, Articles_collection_modified!A1325)), 0)), "")</f>
        <v>IPr-2</v>
      </c>
      <c r="P1325" t="str">
        <f>IFERROR(VLOOKUP(LEFT(O1325, FIND("-", O1325)-1), Index!$F$8:$G$13, 2, FALSE), "Not Found")</f>
        <v>Intelligent Production</v>
      </c>
      <c r="Q1325" t="str">
        <f>IFERROR(VLOOKUP(O1325, Index!$C$8:$D$58, 2, FALSE), "Not Found")</f>
        <v>Advanced Robotics</v>
      </c>
    </row>
    <row r="1326" spans="1:17" x14ac:dyDescent="0.3">
      <c r="A1326" t="str">
        <f>LEFT(Articles_collection_modified!A1326, FIND(",", Articles_collection_modified!A1326) - 1)</f>
        <v>Worldâ€™s first premium tourism electric hydrofoil enters service in New Zealand - Electric &amp; Hybrid Vehicle Technology International</v>
      </c>
      <c r="B1326" t="str">
        <f>MID(Articles_collection_modified!A1326, FIND(",", Articles_collection_modified!A1326) + 1, FIND(",", Articles_collection_modified!A1326, FIND(",", Articles_collection_modified!A1326) + 1) - FIND(",", Articles_collection_modified!A1326) - 1)</f>
        <v>https://www.electrichybridvehicletechnology.com/news/buses-commercial-vehicles/worlds-first-premium-tourism-electric-hydrofoil-enters-service-in-new-zealand.html</v>
      </c>
      <c r="C1326" t="str">
        <f>IF(ISNUMBER(FIND(", vol",Articles_collection_modified!A1326)), MID(Articles_collection_modified!A1326, FIND(", vol", Articles_collection_modified!A1326) + 5, FIND(",", Articles_collection_modified!A1326, FIND(", vol", Articles_collection_modified!A1326) + 5) - FIND(", vol", Articles_collection_modified!A1326) - 5), MID(Articles_collection_modified!A1326, FIND(",vol", Articles_collection_modified!A1326) + 4, FIND(",", Articles_collection_modified!A1326, FIND(",vol", Articles_collection_modified!A1326) + 4) - FIND(",vol",Articles_collection_modified!A1326) - 4))</f>
        <v>3</v>
      </c>
      <c r="D1326" t="str">
        <f>IF(ISNUMBER(FIND(", 20", Articles_collection_modified!A1326)), MID(Articles_collection_modified!A1326, FIND(", 20", Articles_collection_modified!A1326) + 2, FIND(",", Articles_collection_modified!A1326, FIND(", 20", Articles_collection_modified!A1326) + 2) - FIND(", 20", Articles_collection_modified!A1326) - 2), MID(Articles_collection_modified!A1326, FIND(",20", Articles_collection_modified!A1326) + 1, FIND(",", Articles_collection_modified!A1326, FIND(",20", Articles_collection_modified!A1326) + 1) - FIND(",20", Articles_collection_modified!A1326) - 1))</f>
        <v>2024-w38</v>
      </c>
      <c r="E1326" t="str">
        <f t="shared" si="42"/>
        <v>2024</v>
      </c>
      <c r="F1326" t="str">
        <f t="shared" si="43"/>
        <v>38</v>
      </c>
      <c r="G1326" t="str" cm="1">
        <f t="array" ref="G1326">_xlfn.TEXTJOIN(", ", TRUE, IF(ISNUMBER(SEARCH(Index!$A$8:$A$22, Articles_collection_modified!A1326)), Index!$A$8:$A$22, ""))</f>
        <v>Maritime</v>
      </c>
      <c r="H1326" t="str" cm="1">
        <f t="array" ref="H1326">IFERROR(INDEX(Index!$A$8:$A$22, MATCH(TRUE, ISNUMBER(SEARCH(Index!$A$8:$A$22, Articles_collection_modified!A1326)), 0)), "")</f>
        <v>Maritime</v>
      </c>
      <c r="I1326" t="str" cm="1">
        <f t="array" ref="I1326">IFERROR(INDEX(Index!$A$3:$A$5, MATCH(TRUE, ISNUMBER(SEARCH(Index!$A$3:$A$5, Articles_collection_modified!A1326)), 0)), "")</f>
        <v>Technology</v>
      </c>
      <c r="J1326" t="str" cm="1">
        <f t="array" ref="J1326">IFERROR(INDEX(Index!$A$25:$A$69, MATCH(TRUE, ISNUMBER(SEARCH(Index!$A$25:$A$69, Articles_collection_modified!A1326)), 0)), "")</f>
        <v>Service</v>
      </c>
      <c r="K1326" t="str" cm="1">
        <f t="array" ref="K1326">IFERROR(INDEX(Index!$C$3:$C$5, MATCH(TRUE, ISNUMBER(SEARCH(Index!$C$3:$C$5, Articles_collection_modified!A1326)), 0)), "")</f>
        <v>H2</v>
      </c>
      <c r="L1326" t="str" cm="1">
        <f t="array" ref="L1326">_xlfn.TEXTJOIN(", ", TRUE, IF(ISNUMBER(SEARCH(Index!$C$8:$C$58, Articles_collection_modified!A1326)), Index!$C$8:$C$58, ""))</f>
        <v>ES-2, NB-8</v>
      </c>
      <c r="M1326" t="str" cm="1">
        <f t="array" ref="M1326">_xlfn.TEXTJOIN(", ", TRUE, IFERROR(VLOOKUP(_xlfn.TEXTSPLIT(L1326, ", "), Index!$C$8:$D$58, 2, FALSE), ""))</f>
        <v>Enhanced Emission Policy, Sustainaible Maritime Applications</v>
      </c>
      <c r="N1326" t="str" cm="1">
        <f t="array" ref="N1326">_xlfn.TEXTJOIN(", ", TRUE, _xlfn.UNIQUE(_xlfn.FILTERXML("&lt;t&gt;&lt;s&gt;" &amp; SUBSTITUTE(_xlfn.TEXTJOIN(", ", TRUE, _xlfn.UNIQUE(_xlfn._xlws.FILTER(IFERROR(VLOOKUP(LEFT(_xlfn.TEXTSPLIT(L1326, ", "), FIND("-", _xlfn.TEXTSPLIT(L1326, ", ")) - 1), Index!$F$8:$G$13, 2, FALSE), ""), IFERROR(VLOOKUP(LEFT(_xlfn.TEXTSPLIT(L1326, ", "), FIND("-", _xlfn.TEXTSPLIT(L1326, ", ")) - 1), Index!$F$8:$G$13, 2, FALSE), "") &lt;&gt; ""))), ", ", "&lt;/s&gt;&lt;s&gt;") &amp; "&lt;/s&gt;&lt;/t&gt;", "//s[normalize-space()]")))</f>
        <v>Ecological Sustainability, New Business</v>
      </c>
      <c r="O1326" t="str" cm="1">
        <f t="array" ref="O1326">IFERROR(INDEX(Index!$C$8:$C$58, MATCH(TRUE, ISNUMBER(SEARCH(Index!$C$8:$C$58, Articles_collection_modified!A1326)), 0)), "")</f>
        <v>ES-2</v>
      </c>
      <c r="P1326" t="str">
        <f>IFERROR(VLOOKUP(LEFT(O1326, FIND("-", O1326)-1), Index!$F$8:$G$13, 2, FALSE), "Not Found")</f>
        <v>Ecological Sustainability</v>
      </c>
      <c r="Q1326" t="str">
        <f>IFERROR(VLOOKUP(O1326, Index!$C$8:$D$58, 2, FALSE), "Not Found")</f>
        <v>Enhanced Emission Policy</v>
      </c>
    </row>
    <row r="1327" spans="1:17" x14ac:dyDescent="0.3">
      <c r="A1327" t="str">
        <f>LEFT(Articles_collection_modified!A1327, FIND(",", Articles_collection_modified!A1327) - 1)</f>
        <v>Xing Mobility reveals new immersion cooling battery system at IAA 2024 - Electric &amp; Hybrid Vehicle Technology International</v>
      </c>
      <c r="B1327" t="str">
        <f>MID(Articles_collection_modified!A1327, FIND(",", Articles_collection_modified!A1327) + 1, FIND(",", Articles_collection_modified!A1327, FIND(",", Articles_collection_modified!A1327) + 1) - FIND(",", Articles_collection_modified!A1327) - 1)</f>
        <v>https://www.electrichybridvehicletechnology.com/news/xing-mobility-reveals-new-immersion-cooling-battery-system-at-iaa-2024.html</v>
      </c>
      <c r="C1327" t="str">
        <f>IF(ISNUMBER(FIND(", vol",Articles_collection_modified!A1327)), MID(Articles_collection_modified!A1327, FIND(", vol", Articles_collection_modified!A1327) + 5, FIND(",", Articles_collection_modified!A1327, FIND(", vol", Articles_collection_modified!A1327) + 5) - FIND(", vol", Articles_collection_modified!A1327) - 5), MID(Articles_collection_modified!A1327, FIND(",vol", Articles_collection_modified!A1327) + 4, FIND(",", Articles_collection_modified!A1327, FIND(",vol", Articles_collection_modified!A1327) + 4) - FIND(",vol",Articles_collection_modified!A1327) - 4))</f>
        <v>3</v>
      </c>
      <c r="D1327" t="str">
        <f>IF(ISNUMBER(FIND(", 20", Articles_collection_modified!A1327)), MID(Articles_collection_modified!A1327, FIND(", 20", Articles_collection_modified!A1327) + 2, FIND(",", Articles_collection_modified!A1327, FIND(", 20", Articles_collection_modified!A1327) + 2) - FIND(", 20", Articles_collection_modified!A1327) - 2), MID(Articles_collection_modified!A1327, FIND(",20", Articles_collection_modified!A1327) + 1, FIND(",", Articles_collection_modified!A1327, FIND(",20", Articles_collection_modified!A1327) + 1) - FIND(",20", Articles_collection_modified!A1327) - 1))</f>
        <v>2024-w38</v>
      </c>
      <c r="E1327" t="str">
        <f t="shared" si="42"/>
        <v>2024</v>
      </c>
      <c r="F1327" t="str">
        <f t="shared" si="43"/>
        <v>38</v>
      </c>
      <c r="G1327" t="str" cm="1">
        <f t="array" ref="G1327">_xlfn.TEXTJOIN(", ", TRUE, IF(ISNUMBER(SEARCH(Index!$A$8:$A$22, Articles_collection_modified!A1327)), Index!$A$8:$A$22, ""))</f>
        <v>Battery</v>
      </c>
      <c r="H1327" t="str" cm="1">
        <f t="array" ref="H1327">IFERROR(INDEX(Index!$A$8:$A$22, MATCH(TRUE, ISNUMBER(SEARCH(Index!$A$8:$A$22, Articles_collection_modified!A1327)), 0)), "")</f>
        <v>Battery</v>
      </c>
      <c r="I1327" t="str" cm="1">
        <f t="array" ref="I1327">IFERROR(INDEX(Index!$A$3:$A$5, MATCH(TRUE, ISNUMBER(SEARCH(Index!$A$3:$A$5, Articles_collection_modified!A1327)), 0)), "")</f>
        <v>Technology</v>
      </c>
      <c r="J1327" t="str" cm="1">
        <f t="array" ref="J1327">IFERROR(INDEX(Index!$A$25:$A$69, MATCH(TRUE, ISNUMBER(SEARCH(Index!$A$25:$A$69, Articles_collection_modified!A1327)), 0)), "")</f>
        <v>System</v>
      </c>
      <c r="K1327" t="str" cm="1">
        <f t="array" ref="K1327">IFERROR(INDEX(Index!$C$3:$C$5, MATCH(TRUE, ISNUMBER(SEARCH(Index!$C$3:$C$5, Articles_collection_modified!A1327)), 0)), "")</f>
        <v>H1</v>
      </c>
      <c r="L1327" t="str" cm="1">
        <f t="array" ref="L1327">_xlfn.TEXTJOIN(", ", TRUE, IF(ISNUMBER(SEARCH(Index!$C$8:$C$58, Articles_collection_modified!A1327)), Index!$C$8:$C$58, ""))</f>
        <v>ES-2</v>
      </c>
      <c r="M1327" t="str" cm="1">
        <f t="array" ref="M1327">_xlfn.TEXTJOIN(", ", TRUE, IFERROR(VLOOKUP(_xlfn.TEXTSPLIT(L1327, ", "), Index!$C$8:$D$58, 2, FALSE), ""))</f>
        <v>Enhanced Emission Policy</v>
      </c>
      <c r="N1327" t="str" cm="1">
        <f t="array" ref="N1327">_xlfn.TEXTJOIN(", ", TRUE, _xlfn.UNIQUE(_xlfn.FILTERXML("&lt;t&gt;&lt;s&gt;" &amp; SUBSTITUTE(_xlfn.TEXTJOIN(", ", TRUE, _xlfn.UNIQUE(_xlfn._xlws.FILTER(IFERROR(VLOOKUP(LEFT(_xlfn.TEXTSPLIT(L1327, ", "), FIND("-", _xlfn.TEXTSPLIT(L1327, ", ")) - 1), Index!$F$8:$G$13, 2, FALSE), ""), IFERROR(VLOOKUP(LEFT(_xlfn.TEXTSPLIT(L1327, ", "), FIND("-", _xlfn.TEXTSPLIT(L1327, ", ")) - 1), Index!$F$8:$G$13, 2, FALSE), "") &lt;&gt; ""))), ", ", "&lt;/s&gt;&lt;s&gt;") &amp; "&lt;/s&gt;&lt;/t&gt;", "//s[normalize-space()]")))</f>
        <v>Ecological Sustainability</v>
      </c>
      <c r="O1327" t="str" cm="1">
        <f t="array" ref="O1327">IFERROR(INDEX(Index!$C$8:$C$58, MATCH(TRUE, ISNUMBER(SEARCH(Index!$C$8:$C$58, Articles_collection_modified!A1327)), 0)), "")</f>
        <v>ES-2</v>
      </c>
      <c r="P1327" t="str">
        <f>IFERROR(VLOOKUP(LEFT(O1327, FIND("-", O1327)-1), Index!$F$8:$G$13, 2, FALSE), "Not Found")</f>
        <v>Ecological Sustainability</v>
      </c>
      <c r="Q1327" t="str">
        <f>IFERROR(VLOOKUP(O1327, Index!$C$8:$D$58, 2, FALSE), "Not Found")</f>
        <v>Enhanced Emission Policy</v>
      </c>
    </row>
    <row r="1328" spans="1:17" x14ac:dyDescent="0.3">
      <c r="A1328" t="str">
        <f>LEFT(Articles_collection_modified!A1328, FIND(",", Articles_collection_modified!A1328) - 1)</f>
        <v>Wacker Neuson introduces HVO as an alternative fuel | Industrial Vehicle Technology International</v>
      </c>
      <c r="B1328" t="str">
        <f>MID(Articles_collection_modified!A1328, FIND(",", Articles_collection_modified!A1328) + 1, FIND(",", Articles_collection_modified!A1328, FIND(",", Articles_collection_modified!A1328) + 1) - FIND(",", Articles_collection_modified!A1328) - 1)</f>
        <v>https://www.ivtinternational.com/news/wacker-neuson-introduces-hvo-as-an-alternative-fuel.html</v>
      </c>
      <c r="C1328" t="str">
        <f>IF(ISNUMBER(FIND(", vol",Articles_collection_modified!A1328)), MID(Articles_collection_modified!A1328, FIND(", vol", Articles_collection_modified!A1328) + 5, FIND(",", Articles_collection_modified!A1328, FIND(", vol", Articles_collection_modified!A1328) + 5) - FIND(", vol", Articles_collection_modified!A1328) - 5), MID(Articles_collection_modified!A1328, FIND(",vol", Articles_collection_modified!A1328) + 4, FIND(",", Articles_collection_modified!A1328, FIND(",vol", Articles_collection_modified!A1328) + 4) - FIND(",vol",Articles_collection_modified!A1328) - 4))</f>
        <v>3</v>
      </c>
      <c r="D1328" t="str">
        <f>IF(ISNUMBER(FIND(", 20", Articles_collection_modified!A1328)), MID(Articles_collection_modified!A1328, FIND(", 20", Articles_collection_modified!A1328) + 2, FIND(",", Articles_collection_modified!A1328, FIND(", 20", Articles_collection_modified!A1328) + 2) - FIND(", 20", Articles_collection_modified!A1328) - 2), MID(Articles_collection_modified!A1328, FIND(",20", Articles_collection_modified!A1328) + 1, FIND(",", Articles_collection_modified!A1328, FIND(",20", Articles_collection_modified!A1328) + 1) - FIND(",20", Articles_collection_modified!A1328) - 1))</f>
        <v>2024-w38</v>
      </c>
      <c r="E1328" t="str">
        <f t="shared" si="42"/>
        <v>2024</v>
      </c>
      <c r="F1328" t="str">
        <f t="shared" si="43"/>
        <v>38</v>
      </c>
      <c r="G1328" t="str" cm="1">
        <f t="array" ref="G1328">_xlfn.TEXTJOIN(", ", TRUE, IF(ISNUMBER(SEARCH(Index!$A$8:$A$22, Articles_collection_modified!A1328)), Index!$A$8:$A$22, ""))</f>
        <v>Mobile</v>
      </c>
      <c r="H1328" t="str" cm="1">
        <f t="array" ref="H1328">IFERROR(INDEX(Index!$A$8:$A$22, MATCH(TRUE, ISNUMBER(SEARCH(Index!$A$8:$A$22, Articles_collection_modified!A1328)), 0)), "")</f>
        <v>Mobile</v>
      </c>
      <c r="I1328" t="str" cm="1">
        <f t="array" ref="I1328">IFERROR(INDEX(Index!$A$3:$A$5, MATCH(TRUE, ISNUMBER(SEARCH(Index!$A$3:$A$5, Articles_collection_modified!A1328)), 0)), "")</f>
        <v>product release</v>
      </c>
      <c r="J1328" t="str" cm="1">
        <f t="array" ref="J1328">IFERROR(INDEX(Index!$A$25:$A$69, MATCH(TRUE, ISNUMBER(SEARCH(Index!$A$25:$A$69, Articles_collection_modified!A1328)), 0)), "")</f>
        <v>System</v>
      </c>
      <c r="K1328" t="str" cm="1">
        <f t="array" ref="K1328">IFERROR(INDEX(Index!$C$3:$C$5, MATCH(TRUE, ISNUMBER(SEARCH(Index!$C$3:$C$5, Articles_collection_modified!A1328)), 0)), "")</f>
        <v>H1</v>
      </c>
      <c r="L1328" t="str" cm="1">
        <f t="array" ref="L1328">_xlfn.TEXTJOIN(", ", TRUE, IF(ISNUMBER(SEARCH(Index!$C$8:$C$58, Articles_collection_modified!A1328)), Index!$C$8:$C$58, ""))</f>
        <v>ES-2, ES-5, HA-1</v>
      </c>
      <c r="M1328" t="str" cm="1">
        <f t="array" ref="M1328">_xlfn.TEXTJOIN(", ", TRUE, IFERROR(VLOOKUP(_xlfn.TEXTSPLIT(L1328, ", "), Index!$C$8:$D$58, 2, FALSE), ""))</f>
        <v>Enhanced Emission Policy, Promoting Biodiversity, Green &amp; Connected Construction site</v>
      </c>
      <c r="N1328" t="str" cm="1">
        <f t="array" ref="N1328">_xlfn.TEXTJOIN(", ", TRUE, _xlfn.UNIQUE(_xlfn.FILTERXML("&lt;t&gt;&lt;s&gt;" &amp; SUBSTITUTE(_xlfn.TEXTJOIN(", ", TRUE, _xlfn.UNIQUE(_xlfn._xlws.FILTER(IFERROR(VLOOKUP(LEFT(_xlfn.TEXTSPLIT(L1328, ", "), FIND("-", _xlfn.TEXTSPLIT(L1328, ", ")) - 1), Index!$F$8:$G$13, 2, FALSE), ""), IFERROR(VLOOKUP(LEFT(_xlfn.TEXTSPLIT(L1328, ", "), FIND("-", _xlfn.TEXTSPLIT(L1328, ", ")) - 1), Index!$F$8:$G$13, 2, FALSE), "") &lt;&gt; ""))), ", ", "&lt;/s&gt;&lt;s&gt;") &amp; "&lt;/s&gt;&lt;/t&gt;", "//s[normalize-space()]")))</f>
        <v>Ecological Sustainability, Hydraulic Applications Ecosystem</v>
      </c>
      <c r="O1328" t="str" cm="1">
        <f t="array" ref="O1328">IFERROR(INDEX(Index!$C$8:$C$58, MATCH(TRUE, ISNUMBER(SEARCH(Index!$C$8:$C$58, Articles_collection_modified!A1328)), 0)), "")</f>
        <v>ES-2</v>
      </c>
      <c r="P1328" t="str">
        <f>IFERROR(VLOOKUP(LEFT(O1328, FIND("-", O1328)-1), Index!$F$8:$G$13, 2, FALSE), "Not Found")</f>
        <v>Ecological Sustainability</v>
      </c>
      <c r="Q1328" t="str">
        <f>IFERROR(VLOOKUP(O1328, Index!$C$8:$D$58, 2, FALSE), "Not Found")</f>
        <v>Enhanced Emission Policy</v>
      </c>
    </row>
    <row r="1329" spans="1:17" x14ac:dyDescent="0.3">
      <c r="A1329" t="str">
        <f>LEFT(Articles_collection_modified!A1329, FIND(",", Articles_collection_modified!A1329) - 1)</f>
        <v>CASE STUDY: Volvo's mid-size electric machines | Industrial Vehicle Technology International</v>
      </c>
      <c r="B1329" t="str">
        <f>MID(Articles_collection_modified!A1329, FIND(",", Articles_collection_modified!A1329) + 1, FIND(",", Articles_collection_modified!A1329, FIND(",", Articles_collection_modified!A1329) + 1) - FIND(",", Articles_collection_modified!A1329) - 1)</f>
        <v>https://www.ivtinternational.com/features/case-study-volvos-mid-size-electric-machines.html</v>
      </c>
      <c r="C1329" t="str">
        <f>IF(ISNUMBER(FIND(", vol",Articles_collection_modified!A1329)), MID(Articles_collection_modified!A1329, FIND(", vol", Articles_collection_modified!A1329) + 5, FIND(",", Articles_collection_modified!A1329, FIND(", vol", Articles_collection_modified!A1329) + 5) - FIND(", vol", Articles_collection_modified!A1329) - 5), MID(Articles_collection_modified!A1329, FIND(",vol", Articles_collection_modified!A1329) + 4, FIND(",", Articles_collection_modified!A1329, FIND(",vol", Articles_collection_modified!A1329) + 4) - FIND(",vol",Articles_collection_modified!A1329) - 4))</f>
        <v>3</v>
      </c>
      <c r="D1329" t="str">
        <f>IF(ISNUMBER(FIND(", 20", Articles_collection_modified!A1329)), MID(Articles_collection_modified!A1329, FIND(", 20", Articles_collection_modified!A1329) + 2, FIND(",", Articles_collection_modified!A1329, FIND(", 20", Articles_collection_modified!A1329) + 2) - FIND(", 20", Articles_collection_modified!A1329) - 2), MID(Articles_collection_modified!A1329, FIND(",20", Articles_collection_modified!A1329) + 1, FIND(",", Articles_collection_modified!A1329, FIND(",20", Articles_collection_modified!A1329) + 1) - FIND(",20", Articles_collection_modified!A1329) - 1))</f>
        <v>2024-w38</v>
      </c>
      <c r="E1329" t="str">
        <f t="shared" si="42"/>
        <v>2024</v>
      </c>
      <c r="F1329" t="str">
        <f t="shared" si="43"/>
        <v>38</v>
      </c>
      <c r="G1329" t="str" cm="1">
        <f t="array" ref="G1329">_xlfn.TEXTJOIN(", ", TRUE, IF(ISNUMBER(SEARCH(Index!$A$8:$A$22, Articles_collection_modified!A1329)), Index!$A$8:$A$22, ""))</f>
        <v>Electrification, Mobile</v>
      </c>
      <c r="H1329" t="str" cm="1">
        <f t="array" ref="H1329">IFERROR(INDEX(Index!$A$8:$A$22, MATCH(TRUE, ISNUMBER(SEARCH(Index!$A$8:$A$22, Articles_collection_modified!A1329)), 0)), "")</f>
        <v>Electrification</v>
      </c>
      <c r="I1329" t="str" cm="1">
        <f t="array" ref="I1329">IFERROR(INDEX(Index!$A$3:$A$5, MATCH(TRUE, ISNUMBER(SEARCH(Index!$A$3:$A$5, Articles_collection_modified!A1329)), 0)), "")</f>
        <v>Technology</v>
      </c>
      <c r="J1329" t="str" cm="1">
        <f t="array" ref="J1329">IFERROR(INDEX(Index!$A$25:$A$69, MATCH(TRUE, ISNUMBER(SEARCH(Index!$A$25:$A$69, Articles_collection_modified!A1329)), 0)), "")</f>
        <v>market development</v>
      </c>
      <c r="K1329" t="str" cm="1">
        <f t="array" ref="K1329">IFERROR(INDEX(Index!$C$3:$C$5, MATCH(TRUE, ISNUMBER(SEARCH(Index!$C$3:$C$5, Articles_collection_modified!A1329)), 0)), "")</f>
        <v>H1</v>
      </c>
      <c r="L1329" t="str" cm="1">
        <f t="array" ref="L1329">_xlfn.TEXTJOIN(", ", TRUE, IF(ISNUMBER(SEARCH(Index!$C$8:$C$58, Articles_collection_modified!A1329)), Index!$C$8:$C$58, ""))</f>
        <v>ES-2</v>
      </c>
      <c r="M1329" t="str" cm="1">
        <f t="array" ref="M1329">_xlfn.TEXTJOIN(", ", TRUE, IFERROR(VLOOKUP(_xlfn.TEXTSPLIT(L1329, ", "), Index!$C$8:$D$58, 2, FALSE), ""))</f>
        <v>Enhanced Emission Policy</v>
      </c>
      <c r="N1329" t="str" cm="1">
        <f t="array" ref="N1329">_xlfn.TEXTJOIN(", ", TRUE, _xlfn.UNIQUE(_xlfn.FILTERXML("&lt;t&gt;&lt;s&gt;" &amp; SUBSTITUTE(_xlfn.TEXTJOIN(", ", TRUE, _xlfn.UNIQUE(_xlfn._xlws.FILTER(IFERROR(VLOOKUP(LEFT(_xlfn.TEXTSPLIT(L1329, ", "), FIND("-", _xlfn.TEXTSPLIT(L1329, ", ")) - 1), Index!$F$8:$G$13, 2, FALSE), ""), IFERROR(VLOOKUP(LEFT(_xlfn.TEXTSPLIT(L1329, ", "), FIND("-", _xlfn.TEXTSPLIT(L1329, ", ")) - 1), Index!$F$8:$G$13, 2, FALSE), "") &lt;&gt; ""))), ", ", "&lt;/s&gt;&lt;s&gt;") &amp; "&lt;/s&gt;&lt;/t&gt;", "//s[normalize-space()]")))</f>
        <v>Ecological Sustainability</v>
      </c>
      <c r="O1329" t="str" cm="1">
        <f t="array" ref="O1329">IFERROR(INDEX(Index!$C$8:$C$58, MATCH(TRUE, ISNUMBER(SEARCH(Index!$C$8:$C$58, Articles_collection_modified!A1329)), 0)), "")</f>
        <v>ES-2</v>
      </c>
      <c r="P1329" t="str">
        <f>IFERROR(VLOOKUP(LEFT(O1329, FIND("-", O1329)-1), Index!$F$8:$G$13, 2, FALSE), "Not Found")</f>
        <v>Ecological Sustainability</v>
      </c>
      <c r="Q1329" t="str">
        <f>IFERROR(VLOOKUP(O1329, Index!$C$8:$D$58, 2, FALSE), "Not Found")</f>
        <v>Enhanced Emission Policy</v>
      </c>
    </row>
    <row r="1330" spans="1:17" x14ac:dyDescent="0.3">
      <c r="A1330" t="str">
        <f>LEFT(Articles_collection_modified!A1330, FIND(",", Articles_collection_modified!A1330) - 1)</f>
        <v>Manitou Group unveils new forklift range | Industrial Vehicle Technology International</v>
      </c>
      <c r="B1330" t="str">
        <f>MID(Articles_collection_modified!A1330, FIND(",", Articles_collection_modified!A1330) + 1, FIND(",", Articles_collection_modified!A1330, FIND(",", Articles_collection_modified!A1330) + 1) - FIND(",", Articles_collection_modified!A1330) - 1)</f>
        <v>https://www.ivtinternational.com/news/materials-handling/manitou-group-launches-new-forklift-range.html</v>
      </c>
      <c r="C1330" t="str">
        <f>IF(ISNUMBER(FIND(", vol",Articles_collection_modified!A1330)), MID(Articles_collection_modified!A1330, FIND(", vol", Articles_collection_modified!A1330) + 5, FIND(",", Articles_collection_modified!A1330, FIND(", vol", Articles_collection_modified!A1330) + 5) - FIND(", vol", Articles_collection_modified!A1330) - 5), MID(Articles_collection_modified!A1330, FIND(",vol", Articles_collection_modified!A1330) + 4, FIND(",", Articles_collection_modified!A1330, FIND(",vol", Articles_collection_modified!A1330) + 4) - FIND(",vol",Articles_collection_modified!A1330) - 4))</f>
        <v>3</v>
      </c>
      <c r="D1330" t="str">
        <f>IF(ISNUMBER(FIND(", 20", Articles_collection_modified!A1330)), MID(Articles_collection_modified!A1330, FIND(", 20", Articles_collection_modified!A1330) + 2, FIND(",", Articles_collection_modified!A1330, FIND(", 20", Articles_collection_modified!A1330) + 2) - FIND(", 20", Articles_collection_modified!A1330) - 2), MID(Articles_collection_modified!A1330, FIND(",20", Articles_collection_modified!A1330) + 1, FIND(",", Articles_collection_modified!A1330, FIND(",20", Articles_collection_modified!A1330) + 1) - FIND(",20", Articles_collection_modified!A1330) - 1))</f>
        <v>2024-w38</v>
      </c>
      <c r="E1330" t="str">
        <f t="shared" si="42"/>
        <v>2024</v>
      </c>
      <c r="F1330" t="str">
        <f t="shared" si="43"/>
        <v>38</v>
      </c>
      <c r="G1330" t="str" cm="1">
        <f t="array" ref="G1330">_xlfn.TEXTJOIN(", ", TRUE, IF(ISNUMBER(SEARCH(Index!$A$8:$A$22, Articles_collection_modified!A1330)), Index!$A$8:$A$22, ""))</f>
        <v>Electrification, Mobile</v>
      </c>
      <c r="H1330" t="str" cm="1">
        <f t="array" ref="H1330">IFERROR(INDEX(Index!$A$8:$A$22, MATCH(TRUE, ISNUMBER(SEARCH(Index!$A$8:$A$22, Articles_collection_modified!A1330)), 0)), "")</f>
        <v>Electrification</v>
      </c>
      <c r="I1330" t="str" cm="1">
        <f t="array" ref="I1330">IFERROR(INDEX(Index!$A$3:$A$5, MATCH(TRUE, ISNUMBER(SEARCH(Index!$A$3:$A$5, Articles_collection_modified!A1330)), 0)), "")</f>
        <v>product release</v>
      </c>
      <c r="J1330" t="str" cm="1">
        <f t="array" ref="J1330">IFERROR(INDEX(Index!$A$25:$A$69, MATCH(TRUE, ISNUMBER(SEARCH(Index!$A$25:$A$69, Articles_collection_modified!A1330)), 0)), "")</f>
        <v>System</v>
      </c>
      <c r="K1330" t="str" cm="1">
        <f t="array" ref="K1330">IFERROR(INDEX(Index!$C$3:$C$5, MATCH(TRUE, ISNUMBER(SEARCH(Index!$C$3:$C$5, Articles_collection_modified!A1330)), 0)), "")</f>
        <v>H1</v>
      </c>
      <c r="L1330" t="str" cm="1">
        <f t="array" ref="L1330">_xlfn.TEXTJOIN(", ", TRUE, IF(ISNUMBER(SEARCH(Index!$C$8:$C$58, Articles_collection_modified!A1330)), Index!$C$8:$C$58, ""))</f>
        <v>ES-2, HA-4</v>
      </c>
      <c r="M1330" t="str" cm="1">
        <f t="array" ref="M1330">_xlfn.TEXTJOIN(", ", TRUE, IFERROR(VLOOKUP(_xlfn.TEXTSPLIT(L1330, ", "), Index!$C$8:$D$58, 2, FALSE), ""))</f>
        <v>Enhanced Emission Policy, Autonomous Material Handling</v>
      </c>
      <c r="N1330" t="str" cm="1">
        <f t="array" ref="N1330">_xlfn.TEXTJOIN(", ", TRUE, _xlfn.UNIQUE(_xlfn.FILTERXML("&lt;t&gt;&lt;s&gt;" &amp; SUBSTITUTE(_xlfn.TEXTJOIN(", ", TRUE, _xlfn.UNIQUE(_xlfn._xlws.FILTER(IFERROR(VLOOKUP(LEFT(_xlfn.TEXTSPLIT(L1330, ", "), FIND("-", _xlfn.TEXTSPLIT(L1330, ", ")) - 1), Index!$F$8:$G$13, 2, FALSE), ""), IFERROR(VLOOKUP(LEFT(_xlfn.TEXTSPLIT(L1330, ", "), FIND("-", _xlfn.TEXTSPLIT(L1330, ", ")) - 1), Index!$F$8:$G$13, 2, FALSE), "") &lt;&gt; ""))), ", ", "&lt;/s&gt;&lt;s&gt;") &amp; "&lt;/s&gt;&lt;/t&gt;", "//s[normalize-space()]")))</f>
        <v>Ecological Sustainability, Hydraulic Applications Ecosystem</v>
      </c>
      <c r="O1330" t="str" cm="1">
        <f t="array" ref="O1330">IFERROR(INDEX(Index!$C$8:$C$58, MATCH(TRUE, ISNUMBER(SEARCH(Index!$C$8:$C$58, Articles_collection_modified!A1330)), 0)), "")</f>
        <v>ES-2</v>
      </c>
      <c r="P1330" t="str">
        <f>IFERROR(VLOOKUP(LEFT(O1330, FIND("-", O1330)-1), Index!$F$8:$G$13, 2, FALSE), "Not Found")</f>
        <v>Ecological Sustainability</v>
      </c>
      <c r="Q1330" t="str">
        <f>IFERROR(VLOOKUP(O1330, Index!$C$8:$D$58, 2, FALSE), "Not Found")</f>
        <v>Enhanced Emission Policy</v>
      </c>
    </row>
    <row r="1331" spans="1:17" x14ac:dyDescent="0.3">
      <c r="A1331" t="str">
        <f>LEFT(Articles_collection_modified!A1331, FIND(",", Articles_collection_modified!A1331) - 1)</f>
        <v>Bolidenâ€™s sustainable metals supply strategy on show at RÃ¤vliden - International Mining</v>
      </c>
      <c r="B1331" t="str">
        <f>MID(Articles_collection_modified!A1331, FIND(",", Articles_collection_modified!A1331) + 1, FIND(",", Articles_collection_modified!A1331, FIND(",", Articles_collection_modified!A1331) + 1) - FIND(",", Articles_collection_modified!A1331) - 1)</f>
        <v>https://im-mining.com/2024/09/20/bolidens-sustainable-metals-supply-strategy-on-show-at-ravliden/</v>
      </c>
      <c r="C1331" t="str">
        <f>IF(ISNUMBER(FIND(", vol",Articles_collection_modified!A1331)), MID(Articles_collection_modified!A1331, FIND(", vol", Articles_collection_modified!A1331) + 5, FIND(",", Articles_collection_modified!A1331, FIND(", vol", Articles_collection_modified!A1331) + 5) - FIND(", vol", Articles_collection_modified!A1331) - 5), MID(Articles_collection_modified!A1331, FIND(",vol", Articles_collection_modified!A1331) + 4, FIND(",", Articles_collection_modified!A1331, FIND(",vol", Articles_collection_modified!A1331) + 4) - FIND(",vol",Articles_collection_modified!A1331) - 4))</f>
        <v>3</v>
      </c>
      <c r="D1331" t="str">
        <f>IF(ISNUMBER(FIND(", 20", Articles_collection_modified!A1331)), MID(Articles_collection_modified!A1331, FIND(", 20", Articles_collection_modified!A1331) + 2, FIND(",", Articles_collection_modified!A1331, FIND(", 20", Articles_collection_modified!A1331) + 2) - FIND(", 20", Articles_collection_modified!A1331) - 2), MID(Articles_collection_modified!A1331, FIND(",20", Articles_collection_modified!A1331) + 1, FIND(",", Articles_collection_modified!A1331, FIND(",20", Articles_collection_modified!A1331) + 1) - FIND(",20", Articles_collection_modified!A1331) - 1))</f>
        <v>2024-w38</v>
      </c>
      <c r="E1331" t="str">
        <f t="shared" si="42"/>
        <v>2024</v>
      </c>
      <c r="F1331" t="str">
        <f t="shared" si="43"/>
        <v>38</v>
      </c>
      <c r="G1331" t="str" cm="1">
        <f t="array" ref="G1331">_xlfn.TEXTJOIN(", ", TRUE, IF(ISNUMBER(SEARCH(Index!$A$8:$A$22, Articles_collection_modified!A1331)), Index!$A$8:$A$22, ""))</f>
        <v>Mobile, Sustainability</v>
      </c>
      <c r="H1331" t="str" cm="1">
        <f t="array" ref="H1331">IFERROR(INDEX(Index!$A$8:$A$22, MATCH(TRUE, ISNUMBER(SEARCH(Index!$A$8:$A$22, Articles_collection_modified!A1331)), 0)), "")</f>
        <v>Mobile</v>
      </c>
      <c r="I1331" t="str" cm="1">
        <f t="array" ref="I1331">IFERROR(INDEX(Index!$A$3:$A$5, MATCH(TRUE, ISNUMBER(SEARCH(Index!$A$3:$A$5, Articles_collection_modified!A1331)), 0)), "")</f>
        <v>SEEP</v>
      </c>
      <c r="J1331" t="str" cm="1">
        <f t="array" ref="J1331">IFERROR(INDEX(Index!$A$25:$A$69, MATCH(TRUE, ISNUMBER(SEARCH(Index!$A$25:$A$69, Articles_collection_modified!A1331)), 0)), "")</f>
        <v>market development</v>
      </c>
      <c r="K1331" t="str" cm="1">
        <f t="array" ref="K1331">IFERROR(INDEX(Index!$C$3:$C$5, MATCH(TRUE, ISNUMBER(SEARCH(Index!$C$3:$C$5, Articles_collection_modified!A1331)), 0)), "")</f>
        <v>H2</v>
      </c>
      <c r="L1331" t="str" cm="1">
        <f t="array" ref="L1331">_xlfn.TEXTJOIN(", ", TRUE, IF(ISNUMBER(SEARCH(Index!$C$8:$C$58, Articles_collection_modified!A1331)), Index!$C$8:$C$58, ""))</f>
        <v>ES-2, ES-4, ES-6</v>
      </c>
      <c r="M1331" t="str" cm="1">
        <f t="array" ref="M1331">_xlfn.TEXTJOIN(", ", TRUE, IFERROR(VLOOKUP(_xlfn.TEXTSPLIT(L1331, ", "), Index!$C$8:$D$58, 2, FALSE), ""))</f>
        <v>Enhanced Emission Policy, Circular Economy, Zero Emission Company Value</v>
      </c>
      <c r="N1331" t="str" cm="1">
        <f t="array" ref="N1331">_xlfn.TEXTJOIN(", ", TRUE, _xlfn.UNIQUE(_xlfn.FILTERXML("&lt;t&gt;&lt;s&gt;" &amp; SUBSTITUTE(_xlfn.TEXTJOIN(", ", TRUE, _xlfn.UNIQUE(_xlfn._xlws.FILTER(IFERROR(VLOOKUP(LEFT(_xlfn.TEXTSPLIT(L1331, ", "), FIND("-", _xlfn.TEXTSPLIT(L1331, ", ")) - 1), Index!$F$8:$G$13, 2, FALSE), ""), IFERROR(VLOOKUP(LEFT(_xlfn.TEXTSPLIT(L1331, ", "), FIND("-", _xlfn.TEXTSPLIT(L1331, ", ")) - 1), Index!$F$8:$G$13, 2, FALSE), "") &lt;&gt; ""))), ", ", "&lt;/s&gt;&lt;s&gt;") &amp; "&lt;/s&gt;&lt;/t&gt;", "//s[normalize-space()]")))</f>
        <v>Ecological Sustainability</v>
      </c>
      <c r="O1331" t="str" cm="1">
        <f t="array" ref="O1331">IFERROR(INDEX(Index!$C$8:$C$58, MATCH(TRUE, ISNUMBER(SEARCH(Index!$C$8:$C$58, Articles_collection_modified!A1331)), 0)), "")</f>
        <v>ES-2</v>
      </c>
      <c r="P1331" t="str">
        <f>IFERROR(VLOOKUP(LEFT(O1331, FIND("-", O1331)-1), Index!$F$8:$G$13, 2, FALSE), "Not Found")</f>
        <v>Ecological Sustainability</v>
      </c>
      <c r="Q1331" t="str">
        <f>IFERROR(VLOOKUP(O1331, Index!$C$8:$D$58, 2, FALSE), "Not Found")</f>
        <v>Enhanced Emission Policy</v>
      </c>
    </row>
    <row r="1332" spans="1:17" x14ac:dyDescent="0.3">
      <c r="A1332" t="str">
        <f>LEFT(Articles_collection_modified!A1332, FIND(",", Articles_collection_modified!A1332) - 1)</f>
        <v>Hitachi to begin mass production of 120 t class mining excavators in Indonesia - International Mining</v>
      </c>
      <c r="B1332" t="str">
        <f>MID(Articles_collection_modified!A1332, FIND(",", Articles_collection_modified!A1332) + 1, FIND(",", Articles_collection_modified!A1332, FIND(",", Articles_collection_modified!A1332) + 1) - FIND(",", Articles_collection_modified!A1332) - 1)</f>
        <v>https://im-mining.com/2024/09/20/hitachi-to-begin-mass-production-of-120-t-class-mining-excavators-in-indonesia/</v>
      </c>
      <c r="C1332" t="str">
        <f>IF(ISNUMBER(FIND(", vol",Articles_collection_modified!A1332)), MID(Articles_collection_modified!A1332, FIND(", vol", Articles_collection_modified!A1332) + 5, FIND(",", Articles_collection_modified!A1332, FIND(", vol", Articles_collection_modified!A1332) + 5) - FIND(", vol", Articles_collection_modified!A1332) - 5), MID(Articles_collection_modified!A1332, FIND(",vol", Articles_collection_modified!A1332) + 4, FIND(",", Articles_collection_modified!A1332, FIND(",vol", Articles_collection_modified!A1332) + 4) - FIND(",vol",Articles_collection_modified!A1332) - 4))</f>
        <v>3</v>
      </c>
      <c r="D1332" t="str">
        <f>IF(ISNUMBER(FIND(", 20", Articles_collection_modified!A1332)), MID(Articles_collection_modified!A1332, FIND(", 20", Articles_collection_modified!A1332) + 2, FIND(",", Articles_collection_modified!A1332, FIND(", 20", Articles_collection_modified!A1332) + 2) - FIND(", 20", Articles_collection_modified!A1332) - 2), MID(Articles_collection_modified!A1332, FIND(",20", Articles_collection_modified!A1332) + 1, FIND(",", Articles_collection_modified!A1332, FIND(",20", Articles_collection_modified!A1332) + 1) - FIND(",20", Articles_collection_modified!A1332) - 1))</f>
        <v>2024-w38</v>
      </c>
      <c r="E1332" t="str">
        <f t="shared" si="42"/>
        <v>2024</v>
      </c>
      <c r="F1332" t="str">
        <f t="shared" si="43"/>
        <v>38</v>
      </c>
      <c r="G1332" t="str" cm="1">
        <f t="array" ref="G1332">_xlfn.TEXTJOIN(", ", TRUE, IF(ISNUMBER(SEARCH(Index!$A$8:$A$22, Articles_collection_modified!A1332)), Index!$A$8:$A$22, ""))</f>
        <v>Mobile</v>
      </c>
      <c r="H1332" t="str" cm="1">
        <f t="array" ref="H1332">IFERROR(INDEX(Index!$A$8:$A$22, MATCH(TRUE, ISNUMBER(SEARCH(Index!$A$8:$A$22, Articles_collection_modified!A1332)), 0)), "")</f>
        <v>Mobile</v>
      </c>
      <c r="I1332" t="str" cm="1">
        <f t="array" ref="I1332">IFERROR(INDEX(Index!$A$3:$A$5, MATCH(TRUE, ISNUMBER(SEARCH(Index!$A$3:$A$5, Articles_collection_modified!A1332)), 0)), "")</f>
        <v>SEEP</v>
      </c>
      <c r="J1332" t="str" cm="1">
        <f t="array" ref="J1332">IFERROR(INDEX(Index!$A$25:$A$69, MATCH(TRUE, ISNUMBER(SEARCH(Index!$A$25:$A$69, Articles_collection_modified!A1332)), 0)), "")</f>
        <v>market development</v>
      </c>
      <c r="K1332" t="str" cm="1">
        <f t="array" ref="K1332">IFERROR(INDEX(Index!$C$3:$C$5, MATCH(TRUE, ISNUMBER(SEARCH(Index!$C$3:$C$5, Articles_collection_modified!A1332)), 0)), "")</f>
        <v>H1</v>
      </c>
      <c r="L1332" t="str" cm="1">
        <f t="array" ref="L1332">_xlfn.TEXTJOIN(", ", TRUE, IF(ISNUMBER(SEARCH(Index!$C$8:$C$58, Articles_collection_modified!A1332)), Index!$C$8:$C$58, ""))</f>
        <v>HA-8</v>
      </c>
      <c r="M1332" t="str" cm="1">
        <f t="array" ref="M1332">_xlfn.TEXTJOIN(", ", TRUE, IFERROR(VLOOKUP(_xlfn.TEXTSPLIT(L1332, ", "), Index!$C$8:$D$58, 2, FALSE), ""))</f>
        <v>Sustainable Mining</v>
      </c>
      <c r="N1332" t="str" cm="1">
        <f t="array" ref="N1332">_xlfn.TEXTJOIN(", ", TRUE, _xlfn.UNIQUE(_xlfn.FILTERXML("&lt;t&gt;&lt;s&gt;" &amp; SUBSTITUTE(_xlfn.TEXTJOIN(", ", TRUE, _xlfn.UNIQUE(_xlfn._xlws.FILTER(IFERROR(VLOOKUP(LEFT(_xlfn.TEXTSPLIT(L1332, ", "), FIND("-", _xlfn.TEXTSPLIT(L1332, ", ")) - 1), Index!$F$8:$G$13, 2, FALSE), ""), IFERROR(VLOOKUP(LEFT(_xlfn.TEXTSPLIT(L1332, ", "), FIND("-", _xlfn.TEXTSPLIT(L1332, ", ")) - 1), Index!$F$8:$G$13, 2, FALSE), "") &lt;&gt; ""))), ", ", "&lt;/s&gt;&lt;s&gt;") &amp; "&lt;/s&gt;&lt;/t&gt;", "//s[normalize-space()]")))</f>
        <v>Hydraulic Applications Ecosystem</v>
      </c>
      <c r="O1332" t="str" cm="1">
        <f t="array" ref="O1332">IFERROR(INDEX(Index!$C$8:$C$58, MATCH(TRUE, ISNUMBER(SEARCH(Index!$C$8:$C$58, Articles_collection_modified!A1332)), 0)), "")</f>
        <v>HA-8</v>
      </c>
      <c r="P1332" t="str">
        <f>IFERROR(VLOOKUP(LEFT(O1332, FIND("-", O1332)-1), Index!$F$8:$G$13, 2, FALSE), "Not Found")</f>
        <v>Hydraulic Applications Ecosystem</v>
      </c>
      <c r="Q1332" t="str">
        <f>IFERROR(VLOOKUP(O1332, Index!$C$8:$D$58, 2, FALSE), "Not Found")</f>
        <v>Sustainable Mining</v>
      </c>
    </row>
    <row r="1333" spans="1:17" x14ac:dyDescent="0.3">
      <c r="A1333" t="str">
        <f>LEFT(Articles_collection_modified!A1333, FIND(",", Articles_collection_modified!A1333) - 1)</f>
        <v>Caterpillar affirms large mining truck product line commitment through the energy transition</v>
      </c>
      <c r="B1333" t="str">
        <f>MID(Articles_collection_modified!A1333, FIND(",", Articles_collection_modified!A1333) + 1, FIND(",", Articles_collection_modified!A1333, FIND(",", Articles_collection_modified!A1333) + 1) - FIND(",", Articles_collection_modified!A1333) - 1)</f>
        <v>https://me.smenet.org/webContent.cfm?webarticleid=4883</v>
      </c>
      <c r="C1333" t="str">
        <f>IF(ISNUMBER(FIND(", vol",Articles_collection_modified!A1333)), MID(Articles_collection_modified!A1333, FIND(", vol", Articles_collection_modified!A1333) + 5, FIND(",", Articles_collection_modified!A1333, FIND(", vol", Articles_collection_modified!A1333) + 5) - FIND(", vol", Articles_collection_modified!A1333) - 5), MID(Articles_collection_modified!A1333, FIND(",vol", Articles_collection_modified!A1333) + 4, FIND(",", Articles_collection_modified!A1333, FIND(",vol", Articles_collection_modified!A1333) + 4) - FIND(",vol",Articles_collection_modified!A1333) - 4))</f>
        <v>3</v>
      </c>
      <c r="D1333" t="str">
        <f>IF(ISNUMBER(FIND(", 20", Articles_collection_modified!A1333)), MID(Articles_collection_modified!A1333, FIND(", 20", Articles_collection_modified!A1333) + 2, FIND(",", Articles_collection_modified!A1333, FIND(", 20", Articles_collection_modified!A1333) + 2) - FIND(", 20", Articles_collection_modified!A1333) - 2), MID(Articles_collection_modified!A1333, FIND(",20", Articles_collection_modified!A1333) + 1, FIND(",", Articles_collection_modified!A1333, FIND(",20", Articles_collection_modified!A1333) + 1) - FIND(",20", Articles_collection_modified!A1333) - 1))</f>
        <v>2024-w38</v>
      </c>
      <c r="E1333" t="str">
        <f t="shared" si="42"/>
        <v>2024</v>
      </c>
      <c r="F1333" t="str">
        <f t="shared" si="43"/>
        <v>38</v>
      </c>
      <c r="G1333" t="str" cm="1">
        <f t="array" ref="G1333">_xlfn.TEXTJOIN(", ", TRUE, IF(ISNUMBER(SEARCH(Index!$A$8:$A$22, Articles_collection_modified!A1333)), Index!$A$8:$A$22, ""))</f>
        <v>Mobile</v>
      </c>
      <c r="H1333" t="str" cm="1">
        <f t="array" ref="H1333">IFERROR(INDEX(Index!$A$8:$A$22, MATCH(TRUE, ISNUMBER(SEARCH(Index!$A$8:$A$22, Articles_collection_modified!A1333)), 0)), "")</f>
        <v>Mobile</v>
      </c>
      <c r="I1333" t="str" cm="1">
        <f t="array" ref="I1333">IFERROR(INDEX(Index!$A$3:$A$5, MATCH(TRUE, ISNUMBER(SEARCH(Index!$A$3:$A$5, Articles_collection_modified!A1333)), 0)), "")</f>
        <v>SEEP</v>
      </c>
      <c r="J1333" t="str" cm="1">
        <f t="array" ref="J1333">IFERROR(INDEX(Index!$A$25:$A$69, MATCH(TRUE, ISNUMBER(SEARCH(Index!$A$25:$A$69, Articles_collection_modified!A1333)), 0)), "")</f>
        <v>market development</v>
      </c>
      <c r="K1333" t="str" cm="1">
        <f t="array" ref="K1333">IFERROR(INDEX(Index!$C$3:$C$5, MATCH(TRUE, ISNUMBER(SEARCH(Index!$C$3:$C$5, Articles_collection_modified!A1333)), 0)), "")</f>
        <v>H1</v>
      </c>
      <c r="L1333" t="str" cm="1">
        <f t="array" ref="L1333">_xlfn.TEXTJOIN(", ", TRUE, IF(ISNUMBER(SEARCH(Index!$C$8:$C$58, Articles_collection_modified!A1333)), Index!$C$8:$C$58, ""))</f>
        <v>HA-8</v>
      </c>
      <c r="M1333" t="str" cm="1">
        <f t="array" ref="M1333">_xlfn.TEXTJOIN(", ", TRUE, IFERROR(VLOOKUP(_xlfn.TEXTSPLIT(L1333, ", "), Index!$C$8:$D$58, 2, FALSE), ""))</f>
        <v>Sustainable Mining</v>
      </c>
      <c r="N1333" t="str" cm="1">
        <f t="array" ref="N1333">_xlfn.TEXTJOIN(", ", TRUE, _xlfn.UNIQUE(_xlfn.FILTERXML("&lt;t&gt;&lt;s&gt;" &amp; SUBSTITUTE(_xlfn.TEXTJOIN(", ", TRUE, _xlfn.UNIQUE(_xlfn._xlws.FILTER(IFERROR(VLOOKUP(LEFT(_xlfn.TEXTSPLIT(L1333, ", "), FIND("-", _xlfn.TEXTSPLIT(L1333, ", ")) - 1), Index!$F$8:$G$13, 2, FALSE), ""), IFERROR(VLOOKUP(LEFT(_xlfn.TEXTSPLIT(L1333, ", "), FIND("-", _xlfn.TEXTSPLIT(L1333, ", ")) - 1), Index!$F$8:$G$13, 2, FALSE), "") &lt;&gt; ""))), ", ", "&lt;/s&gt;&lt;s&gt;") &amp; "&lt;/s&gt;&lt;/t&gt;", "//s[normalize-space()]")))</f>
        <v>Hydraulic Applications Ecosystem</v>
      </c>
      <c r="O1333" t="str" cm="1">
        <f t="array" ref="O1333">IFERROR(INDEX(Index!$C$8:$C$58, MATCH(TRUE, ISNUMBER(SEARCH(Index!$C$8:$C$58, Articles_collection_modified!A1333)), 0)), "")</f>
        <v>HA-8</v>
      </c>
      <c r="P1333" t="str">
        <f>IFERROR(VLOOKUP(LEFT(O1333, FIND("-", O1333)-1), Index!$F$8:$G$13, 2, FALSE), "Not Found")</f>
        <v>Hydraulic Applications Ecosystem</v>
      </c>
      <c r="Q1333" t="str">
        <f>IFERROR(VLOOKUP(O1333, Index!$C$8:$D$58, 2, FALSE), "Not Found")</f>
        <v>Sustainable Mining</v>
      </c>
    </row>
    <row r="1334" spans="1:17" x14ac:dyDescent="0.3">
      <c r="A1334" t="str">
        <f>LEFT(Articles_collection_modified!A1334, FIND(",", Articles_collection_modified!A1334) - 1)</f>
        <v>7 ways to reduce weight on mobile hydraulic machines</v>
      </c>
      <c r="B1334" t="str">
        <f>MID(Articles_collection_modified!A1334, FIND(",", Articles_collection_modified!A1334) + 1, FIND(",", Articles_collection_modified!A1334, FIND(",", Articles_collection_modified!A1334) + 1) - FIND(",", Articles_collection_modified!A1334) - 1)</f>
        <v>https://www.mobilehydraulictips.com/7-ways-to-reduce-weight-on-mobile-hydraulic-machines/</v>
      </c>
      <c r="C1334" t="str">
        <f>IF(ISNUMBER(FIND(", vol",Articles_collection_modified!A1334)), MID(Articles_collection_modified!A1334, FIND(", vol", Articles_collection_modified!A1334) + 5, FIND(",", Articles_collection_modified!A1334, FIND(", vol", Articles_collection_modified!A1334) + 5) - FIND(", vol", Articles_collection_modified!A1334) - 5), MID(Articles_collection_modified!A1334, FIND(",vol", Articles_collection_modified!A1334) + 4, FIND(",", Articles_collection_modified!A1334, FIND(",vol", Articles_collection_modified!A1334) + 4) - FIND(",vol",Articles_collection_modified!A1334) - 4))</f>
        <v>3</v>
      </c>
      <c r="D1334" t="str">
        <f>IF(ISNUMBER(FIND(", 20", Articles_collection_modified!A1334)), MID(Articles_collection_modified!A1334, FIND(", 20", Articles_collection_modified!A1334) + 2, FIND(",", Articles_collection_modified!A1334, FIND(", 20", Articles_collection_modified!A1334) + 2) - FIND(", 20", Articles_collection_modified!A1334) - 2), MID(Articles_collection_modified!A1334, FIND(",20", Articles_collection_modified!A1334) + 1, FIND(",", Articles_collection_modified!A1334, FIND(",20", Articles_collection_modified!A1334) + 1) - FIND(",20", Articles_collection_modified!A1334) - 1))</f>
        <v>2024-w38</v>
      </c>
      <c r="E1334" t="str">
        <f t="shared" si="42"/>
        <v>2024</v>
      </c>
      <c r="F1334" t="str">
        <f t="shared" si="43"/>
        <v>38</v>
      </c>
      <c r="G1334" t="str" cm="1">
        <f t="array" ref="G1334">_xlfn.TEXTJOIN(", ", TRUE, IF(ISNUMBER(SEARCH(Index!$A$8:$A$22, Articles_collection_modified!A1334)), Index!$A$8:$A$22, ""))</f>
        <v>Mobile</v>
      </c>
      <c r="H1334" t="str" cm="1">
        <f t="array" ref="H1334">IFERROR(INDEX(Index!$A$8:$A$22, MATCH(TRUE, ISNUMBER(SEARCH(Index!$A$8:$A$22, Articles_collection_modified!A1334)), 0)), "")</f>
        <v>Mobile</v>
      </c>
      <c r="I1334" t="str" cm="1">
        <f t="array" ref="I1334">IFERROR(INDEX(Index!$A$3:$A$5, MATCH(TRUE, ISNUMBER(SEARCH(Index!$A$3:$A$5, Articles_collection_modified!A1334)), 0)), "")</f>
        <v>Technology</v>
      </c>
      <c r="J1334" t="str" cm="1">
        <f t="array" ref="J1334">IFERROR(INDEX(Index!$A$25:$A$69, MATCH(TRUE, ISNUMBER(SEARCH(Index!$A$25:$A$69, Articles_collection_modified!A1334)), 0)), "")</f>
        <v>Architecture</v>
      </c>
      <c r="K1334" t="str" cm="1">
        <f t="array" ref="K1334">IFERROR(INDEX(Index!$C$3:$C$5, MATCH(TRUE, ISNUMBER(SEARCH(Index!$C$3:$C$5, Articles_collection_modified!A1334)), 0)), "")</f>
        <v>H1</v>
      </c>
      <c r="L1334" t="str" cm="1">
        <f t="array" ref="L1334">_xlfn.TEXTJOIN(", ", TRUE, IF(ISNUMBER(SEARCH(Index!$C$8:$C$58, Articles_collection_modified!A1334)), Index!$C$8:$C$58, ""))</f>
        <v>ES-2</v>
      </c>
      <c r="M1334" t="str" cm="1">
        <f t="array" ref="M1334">_xlfn.TEXTJOIN(", ", TRUE, IFERROR(VLOOKUP(_xlfn.TEXTSPLIT(L1334, ", "), Index!$C$8:$D$58, 2, FALSE), ""))</f>
        <v>Enhanced Emission Policy</v>
      </c>
      <c r="N1334" t="str" cm="1">
        <f t="array" ref="N1334">_xlfn.TEXTJOIN(", ", TRUE, _xlfn.UNIQUE(_xlfn.FILTERXML("&lt;t&gt;&lt;s&gt;" &amp; SUBSTITUTE(_xlfn.TEXTJOIN(", ", TRUE, _xlfn.UNIQUE(_xlfn._xlws.FILTER(IFERROR(VLOOKUP(LEFT(_xlfn.TEXTSPLIT(L1334, ", "), FIND("-", _xlfn.TEXTSPLIT(L1334, ", ")) - 1), Index!$F$8:$G$13, 2, FALSE), ""), IFERROR(VLOOKUP(LEFT(_xlfn.TEXTSPLIT(L1334, ", "), FIND("-", _xlfn.TEXTSPLIT(L1334, ", ")) - 1), Index!$F$8:$G$13, 2, FALSE), "") &lt;&gt; ""))), ", ", "&lt;/s&gt;&lt;s&gt;") &amp; "&lt;/s&gt;&lt;/t&gt;", "//s[normalize-space()]")))</f>
        <v>Ecological Sustainability</v>
      </c>
      <c r="O1334" t="str" cm="1">
        <f t="array" ref="O1334">IFERROR(INDEX(Index!$C$8:$C$58, MATCH(TRUE, ISNUMBER(SEARCH(Index!$C$8:$C$58, Articles_collection_modified!A1334)), 0)), "")</f>
        <v>ES-2</v>
      </c>
      <c r="P1334" t="str">
        <f>IFERROR(VLOOKUP(LEFT(O1334, FIND("-", O1334)-1), Index!$F$8:$G$13, 2, FALSE), "Not Found")</f>
        <v>Ecological Sustainability</v>
      </c>
      <c r="Q1334" t="str">
        <f>IFERROR(VLOOKUP(O1334, Index!$C$8:$D$58, 2, FALSE), "Not Found")</f>
        <v>Enhanced Emission Policy</v>
      </c>
    </row>
    <row r="1335" spans="1:17" x14ac:dyDescent="0.3">
      <c r="A1335" t="str">
        <f>LEFT(Articles_collection_modified!A1335, FIND(",", Articles_collection_modified!A1335) - 1)</f>
        <v>Embrace efficiency and innovation for electrified mobile machinery</v>
      </c>
      <c r="B1335" t="str">
        <f>MID(Articles_collection_modified!A1335, FIND(",", Articles_collection_modified!A1335) + 1, FIND(",", Articles_collection_modified!A1335, FIND(",", Articles_collection_modified!A1335) + 1) - FIND(",", Articles_collection_modified!A1335) - 1)</f>
        <v>https://www.mobilehydraulictips.com/embrace-efficiency-and-innovation-for-electrified-mobile-machinery/</v>
      </c>
      <c r="C1335" t="str">
        <f>IF(ISNUMBER(FIND(", vol",Articles_collection_modified!A1335)), MID(Articles_collection_modified!A1335, FIND(", vol", Articles_collection_modified!A1335) + 5, FIND(",", Articles_collection_modified!A1335, FIND(", vol", Articles_collection_modified!A1335) + 5) - FIND(", vol", Articles_collection_modified!A1335) - 5), MID(Articles_collection_modified!A1335, FIND(",vol", Articles_collection_modified!A1335) + 4, FIND(",", Articles_collection_modified!A1335, FIND(",vol", Articles_collection_modified!A1335) + 4) - FIND(",vol",Articles_collection_modified!A1335) - 4))</f>
        <v>3</v>
      </c>
      <c r="D1335" t="str">
        <f>IF(ISNUMBER(FIND(", 20", Articles_collection_modified!A1335)), MID(Articles_collection_modified!A1335, FIND(", 20", Articles_collection_modified!A1335) + 2, FIND(",", Articles_collection_modified!A1335, FIND(", 20", Articles_collection_modified!A1335) + 2) - FIND(", 20", Articles_collection_modified!A1335) - 2), MID(Articles_collection_modified!A1335, FIND(",20", Articles_collection_modified!A1335) + 1, FIND(",", Articles_collection_modified!A1335, FIND(",20", Articles_collection_modified!A1335) + 1) - FIND(",20", Articles_collection_modified!A1335) - 1))</f>
        <v>2024-w38</v>
      </c>
      <c r="E1335" t="str">
        <f t="shared" si="42"/>
        <v>2024</v>
      </c>
      <c r="F1335" t="str">
        <f t="shared" si="43"/>
        <v>38</v>
      </c>
      <c r="G1335" t="str" cm="1">
        <f t="array" ref="G1335">_xlfn.TEXTJOIN(", ", TRUE, IF(ISNUMBER(SEARCH(Index!$A$8:$A$22, Articles_collection_modified!A1335)), Index!$A$8:$A$22, ""))</f>
        <v>Electrification, Mobile</v>
      </c>
      <c r="H1335" t="str" cm="1">
        <f t="array" ref="H1335">IFERROR(INDEX(Index!$A$8:$A$22, MATCH(TRUE, ISNUMBER(SEARCH(Index!$A$8:$A$22, Articles_collection_modified!A1335)), 0)), "")</f>
        <v>Electrification</v>
      </c>
      <c r="I1335" t="str" cm="1">
        <f t="array" ref="I1335">IFERROR(INDEX(Index!$A$3:$A$5, MATCH(TRUE, ISNUMBER(SEARCH(Index!$A$3:$A$5, Articles_collection_modified!A1335)), 0)), "")</f>
        <v>SEEP</v>
      </c>
      <c r="J1335" t="str" cm="1">
        <f t="array" ref="J1335">IFERROR(INDEX(Index!$A$25:$A$69, MATCH(TRUE, ISNUMBER(SEARCH(Index!$A$25:$A$69, Articles_collection_modified!A1335)), 0)), "")</f>
        <v>market development</v>
      </c>
      <c r="K1335" t="str" cm="1">
        <f t="array" ref="K1335">IFERROR(INDEX(Index!$C$3:$C$5, MATCH(TRUE, ISNUMBER(SEARCH(Index!$C$3:$C$5, Articles_collection_modified!A1335)), 0)), "")</f>
        <v>H3</v>
      </c>
      <c r="L1335" t="str" cm="1">
        <f t="array" ref="L1335">_xlfn.TEXTJOIN(", ", TRUE, IF(ISNUMBER(SEARCH(Index!$C$8:$C$58, Articles_collection_modified!A1335)), Index!$C$8:$C$58, ""))</f>
        <v>ES-2</v>
      </c>
      <c r="M1335" t="str" cm="1">
        <f t="array" ref="M1335">_xlfn.TEXTJOIN(", ", TRUE, IFERROR(VLOOKUP(_xlfn.TEXTSPLIT(L1335, ", "), Index!$C$8:$D$58, 2, FALSE), ""))</f>
        <v>Enhanced Emission Policy</v>
      </c>
      <c r="N1335" t="str" cm="1">
        <f t="array" ref="N1335">_xlfn.TEXTJOIN(", ", TRUE, _xlfn.UNIQUE(_xlfn.FILTERXML("&lt;t&gt;&lt;s&gt;" &amp; SUBSTITUTE(_xlfn.TEXTJOIN(", ", TRUE, _xlfn.UNIQUE(_xlfn._xlws.FILTER(IFERROR(VLOOKUP(LEFT(_xlfn.TEXTSPLIT(L1335, ", "), FIND("-", _xlfn.TEXTSPLIT(L1335, ", ")) - 1), Index!$F$8:$G$13, 2, FALSE), ""), IFERROR(VLOOKUP(LEFT(_xlfn.TEXTSPLIT(L1335, ", "), FIND("-", _xlfn.TEXTSPLIT(L1335, ", ")) - 1), Index!$F$8:$G$13, 2, FALSE), "") &lt;&gt; ""))), ", ", "&lt;/s&gt;&lt;s&gt;") &amp; "&lt;/s&gt;&lt;/t&gt;", "//s[normalize-space()]")))</f>
        <v>Ecological Sustainability</v>
      </c>
      <c r="O1335" t="str" cm="1">
        <f t="array" ref="O1335">IFERROR(INDEX(Index!$C$8:$C$58, MATCH(TRUE, ISNUMBER(SEARCH(Index!$C$8:$C$58, Articles_collection_modified!A1335)), 0)), "")</f>
        <v>ES-2</v>
      </c>
      <c r="P1335" t="str">
        <f>IFERROR(VLOOKUP(LEFT(O1335, FIND("-", O1335)-1), Index!$F$8:$G$13, 2, FALSE), "Not Found")</f>
        <v>Ecological Sustainability</v>
      </c>
      <c r="Q1335" t="str">
        <f>IFERROR(VLOOKUP(O1335, Index!$C$8:$D$58, 2, FALSE), "Not Found")</f>
        <v>Enhanced Emission Policy</v>
      </c>
    </row>
    <row r="1336" spans="1:17" x14ac:dyDescent="0.3">
      <c r="A1336" t="str">
        <f>LEFT(Articles_collection_modified!A1336, FIND(",", Articles_collection_modified!A1336) - 1)</f>
        <v>TISAX-PrÃ¼fsiegel fÃ¼r Weber Hydraulik</v>
      </c>
      <c r="B1336" t="str">
        <f>MID(Articles_collection_modified!A1336, FIND(",", Articles_collection_modified!A1336) + 1, FIND(",", Articles_collection_modified!A1336, FIND(",", Articles_collection_modified!A1336) + 1) - FIND(",", Articles_collection_modified!A1336) - 1)</f>
        <v>https://www.oup-fluidtechnik.de/tisax-pruefsiegel-fuer-weber-hydraulik/</v>
      </c>
      <c r="C1336" t="str">
        <f>IF(ISNUMBER(FIND(", vol",Articles_collection_modified!A1336)), MID(Articles_collection_modified!A1336, FIND(", vol", Articles_collection_modified!A1336) + 5, FIND(",", Articles_collection_modified!A1336, FIND(", vol", Articles_collection_modified!A1336) + 5) - FIND(", vol", Articles_collection_modified!A1336) - 5), MID(Articles_collection_modified!A1336, FIND(",vol", Articles_collection_modified!A1336) + 4, FIND(",", Articles_collection_modified!A1336, FIND(",vol", Articles_collection_modified!A1336) + 4) - FIND(",vol",Articles_collection_modified!A1336) - 4))</f>
        <v>3</v>
      </c>
      <c r="D1336" t="str">
        <f>IF(ISNUMBER(FIND(", 20", Articles_collection_modified!A1336)), MID(Articles_collection_modified!A1336, FIND(", 20", Articles_collection_modified!A1336) + 2, FIND(",", Articles_collection_modified!A1336, FIND(", 20", Articles_collection_modified!A1336) + 2) - FIND(", 20", Articles_collection_modified!A1336) - 2), MID(Articles_collection_modified!A1336, FIND(",20", Articles_collection_modified!A1336) + 1, FIND(",", Articles_collection_modified!A1336, FIND(",20", Articles_collection_modified!A1336) + 1) - FIND(",20", Articles_collection_modified!A1336) - 1))</f>
        <v>2024-w38</v>
      </c>
      <c r="E1336" t="str">
        <f t="shared" si="42"/>
        <v>2024</v>
      </c>
      <c r="F1336" t="str">
        <f t="shared" si="43"/>
        <v>38</v>
      </c>
      <c r="G1336" t="str" cm="1">
        <f t="array" ref="G1336">_xlfn.TEXTJOIN(", ", TRUE, IF(ISNUMBER(SEARCH(Index!$A$8:$A$22, Articles_collection_modified!A1336)), Index!$A$8:$A$22, ""))</f>
        <v>Mobile</v>
      </c>
      <c r="H1336" t="str" cm="1">
        <f t="array" ref="H1336">IFERROR(INDEX(Index!$A$8:$A$22, MATCH(TRUE, ISNUMBER(SEARCH(Index!$A$8:$A$22, Articles_collection_modified!A1336)), 0)), "")</f>
        <v>Mobile</v>
      </c>
      <c r="I1336" t="str" cm="1">
        <f t="array" ref="I1336">IFERROR(INDEX(Index!$A$3:$A$5, MATCH(TRUE, ISNUMBER(SEARCH(Index!$A$3:$A$5, Articles_collection_modified!A1336)), 0)), "")</f>
        <v>SEEP</v>
      </c>
      <c r="J1336" t="str" cm="1">
        <f t="array" ref="J1336">IFERROR(INDEX(Index!$A$25:$A$69, MATCH(TRUE, ISNUMBER(SEARCH(Index!$A$25:$A$69, Articles_collection_modified!A1336)), 0)), "")</f>
        <v>market development</v>
      </c>
      <c r="K1336" t="str" cm="1">
        <f t="array" ref="K1336">IFERROR(INDEX(Index!$C$3:$C$5, MATCH(TRUE, ISNUMBER(SEARCH(Index!$C$3:$C$5, Articles_collection_modified!A1336)), 0)), "")</f>
        <v>H1</v>
      </c>
      <c r="L1336" t="str" cm="1">
        <f t="array" ref="L1336">_xlfn.TEXTJOIN(", ", TRUE, IF(ISNUMBER(SEARCH(Index!$C$8:$C$58, Articles_collection_modified!A1336)), Index!$C$8:$C$58, ""))</f>
        <v/>
      </c>
      <c r="M1336" t="str" cm="1">
        <f t="array" ref="M1336">_xlfn.TEXTJOIN(", ", TRUE, IFERROR(VLOOKUP(_xlfn.TEXTSPLIT(L1336, ", "), Index!$C$8:$D$58, 2, FALSE), ""))</f>
        <v/>
      </c>
      <c r="N1336" t="e" cm="1" vm="1">
        <f t="array" ref="N1336">_xlfn.TEXTJOIN(", ", TRUE, _xlfn.UNIQUE(_xlfn.FILTERXML("&lt;t&gt;&lt;s&gt;" &amp; SUBSTITUTE(_xlfn.TEXTJOIN(", ", TRUE, _xlfn.UNIQUE(_xlfn._xlws.FILTER(IFERROR(VLOOKUP(LEFT(_xlfn.TEXTSPLIT(L1336, ", "), FIND("-", _xlfn.TEXTSPLIT(L1336, ", ")) - 1), Index!$F$8:$G$13, 2, FALSE), ""), IFERROR(VLOOKUP(LEFT(_xlfn.TEXTSPLIT(L1336, ", "), FIND("-", _xlfn.TEXTSPLIT(L1336, ", ")) - 1), Index!$F$8:$G$13, 2, FALSE), "") &lt;&gt; ""))), ", ", "&lt;/s&gt;&lt;s&gt;") &amp; "&lt;/s&gt;&lt;/t&gt;", "//s[normalize-space()]")))</f>
        <v>#VALUE!</v>
      </c>
      <c r="O1336" t="str" cm="1">
        <f t="array" ref="O1336">IFERROR(INDEX(Index!$C$8:$C$58, MATCH(TRUE, ISNUMBER(SEARCH(Index!$C$8:$C$58, Articles_collection_modified!A1336)), 0)), "")</f>
        <v/>
      </c>
      <c r="P1336" t="str">
        <f>IFERROR(VLOOKUP(LEFT(O1336, FIND("-", O1336)-1), Index!$F$8:$G$13, 2, FALSE), "Not Found")</f>
        <v>Not Found</v>
      </c>
      <c r="Q1336" t="str">
        <f>IFERROR(VLOOKUP(O1336, Index!$C$8:$D$58, 2, FALSE), "Not Found")</f>
        <v>Not Found</v>
      </c>
    </row>
    <row r="1337" spans="1:17" x14ac:dyDescent="0.3">
      <c r="A1337" t="str">
        <f>LEFT(Articles_collection_modified!A1337, FIND(",", Articles_collection_modified!A1337) - 1)</f>
        <v>Praxistest fÃ¼r Lenkjoystick</v>
      </c>
      <c r="B1337" t="str">
        <f>MID(Articles_collection_modified!A1337, FIND(",", Articles_collection_modified!A1337) + 1, FIND(",", Articles_collection_modified!A1337, FIND(",", Articles_collection_modified!A1337) + 1) - FIND(",", Articles_collection_modified!A1337) - 1)</f>
        <v>https://www.oup-fluidtechnik.de/praxistest-fuer-lenkjoystick/</v>
      </c>
      <c r="C1337" t="str">
        <f>IF(ISNUMBER(FIND(", vol",Articles_collection_modified!A1337)), MID(Articles_collection_modified!A1337, FIND(", vol", Articles_collection_modified!A1337) + 5, FIND(",", Articles_collection_modified!A1337, FIND(", vol", Articles_collection_modified!A1337) + 5) - FIND(", vol", Articles_collection_modified!A1337) - 5), MID(Articles_collection_modified!A1337, FIND(",vol", Articles_collection_modified!A1337) + 4, FIND(",", Articles_collection_modified!A1337, FIND(",vol", Articles_collection_modified!A1337) + 4) - FIND(",vol",Articles_collection_modified!A1337) - 4))</f>
        <v>3</v>
      </c>
      <c r="D1337" t="str">
        <f>IF(ISNUMBER(FIND(", 20", Articles_collection_modified!A1337)), MID(Articles_collection_modified!A1337, FIND(", 20", Articles_collection_modified!A1337) + 2, FIND(",", Articles_collection_modified!A1337, FIND(", 20", Articles_collection_modified!A1337) + 2) - FIND(", 20", Articles_collection_modified!A1337) - 2), MID(Articles_collection_modified!A1337, FIND(",20", Articles_collection_modified!A1337) + 1, FIND(",", Articles_collection_modified!A1337, FIND(",20", Articles_collection_modified!A1337) + 1) - FIND(",20", Articles_collection_modified!A1337) - 1))</f>
        <v>2024-w38</v>
      </c>
      <c r="E1337" t="str">
        <f t="shared" si="42"/>
        <v>2024</v>
      </c>
      <c r="F1337" t="str">
        <f t="shared" si="43"/>
        <v>38</v>
      </c>
      <c r="G1337" t="str" cm="1">
        <f t="array" ref="G1337">_xlfn.TEXTJOIN(", ", TRUE, IF(ISNUMBER(SEARCH(Index!$A$8:$A$22, Articles_collection_modified!A1337)), Index!$A$8:$A$22, ""))</f>
        <v>Mobile</v>
      </c>
      <c r="H1337" t="str" cm="1">
        <f t="array" ref="H1337">IFERROR(INDEX(Index!$A$8:$A$22, MATCH(TRUE, ISNUMBER(SEARCH(Index!$A$8:$A$22, Articles_collection_modified!A1337)), 0)), "")</f>
        <v>Mobile</v>
      </c>
      <c r="I1337" t="str" cm="1">
        <f t="array" ref="I1337">IFERROR(INDEX(Index!$A$3:$A$5, MATCH(TRUE, ISNUMBER(SEARCH(Index!$A$3:$A$5, Articles_collection_modified!A1337)), 0)), "")</f>
        <v>product release</v>
      </c>
      <c r="J1337" t="str" cm="1">
        <f t="array" ref="J1337">IFERROR(INDEX(Index!$A$25:$A$69, MATCH(TRUE, ISNUMBER(SEARCH(Index!$A$25:$A$69, Articles_collection_modified!A1337)), 0)), "")</f>
        <v>HMI</v>
      </c>
      <c r="K1337" t="str" cm="1">
        <f t="array" ref="K1337">IFERROR(INDEX(Index!$C$3:$C$5, MATCH(TRUE, ISNUMBER(SEARCH(Index!$C$3:$C$5, Articles_collection_modified!A1337)), 0)), "")</f>
        <v>H1</v>
      </c>
      <c r="L1337" t="str" cm="1">
        <f t="array" ref="L1337">_xlfn.TEXTJOIN(", ", TRUE, IF(ISNUMBER(SEARCH(Index!$C$8:$C$58, Articles_collection_modified!A1337)), Index!$C$8:$C$58, ""))</f>
        <v>HA-3, AO-2</v>
      </c>
      <c r="M1337" t="str" cm="1">
        <f t="array" ref="M1337">_xlfn.TEXTJOIN(", ", TRUE, IFERROR(VLOOKUP(_xlfn.TEXTSPLIT(L1337, ", "), Index!$C$8:$D$58, 2, FALSE), ""))</f>
        <v>Smart Farming, Future Collaboration</v>
      </c>
      <c r="N1337" t="str" cm="1">
        <f t="array" ref="N1337">_xlfn.TEXTJOIN(", ", TRUE, _xlfn.UNIQUE(_xlfn.FILTERXML("&lt;t&gt;&lt;s&gt;" &amp; SUBSTITUTE(_xlfn.TEXTJOIN(", ", TRUE, _xlfn.UNIQUE(_xlfn._xlws.FILTER(IFERROR(VLOOKUP(LEFT(_xlfn.TEXTSPLIT(L1337, ", "), FIND("-", _xlfn.TEXTSPLIT(L1337, ", ")) - 1), Index!$F$8:$G$13, 2, FALSE), ""), IFERROR(VLOOKUP(LEFT(_xlfn.TEXTSPLIT(L1337, ", "), FIND("-", _xlfn.TEXTSPLIT(L1337, ", ")) - 1), Index!$F$8:$G$13, 2, FALSE), "") &lt;&gt; ""))), ", ", "&lt;/s&gt;&lt;s&gt;") &amp; "&lt;/s&gt;&lt;/t&gt;", "//s[normalize-space()]")))</f>
        <v>Hydraulic Applications Ecosystem, Adaptive Organization</v>
      </c>
      <c r="O1337" t="str" cm="1">
        <f t="array" ref="O1337">IFERROR(INDEX(Index!$C$8:$C$58, MATCH(TRUE, ISNUMBER(SEARCH(Index!$C$8:$C$58, Articles_collection_modified!A1337)), 0)), "")</f>
        <v>HA-3</v>
      </c>
      <c r="P1337" t="str">
        <f>IFERROR(VLOOKUP(LEFT(O1337, FIND("-", O1337)-1), Index!$F$8:$G$13, 2, FALSE), "Not Found")</f>
        <v>Hydraulic Applications Ecosystem</v>
      </c>
      <c r="Q1337" t="str">
        <f>IFERROR(VLOOKUP(O1337, Index!$C$8:$D$58, 2, FALSE), "Not Found")</f>
        <v>Smart Farming</v>
      </c>
    </row>
    <row r="1338" spans="1:17" x14ac:dyDescent="0.3">
      <c r="A1338" t="str">
        <f>LEFT(Articles_collection_modified!A1338, FIND(",", Articles_collection_modified!A1338) - 1)</f>
        <v>AI &amp; Autonomous Solutions in Agriculture | RoboticsTomorrow</v>
      </c>
      <c r="B1338" t="str">
        <f>MID(Articles_collection_modified!A1338, FIND(",", Articles_collection_modified!A1338) + 1, FIND(",", Articles_collection_modified!A1338, FIND(",", Articles_collection_modified!A1338) + 1) - FIND(",", Articles_collection_modified!A1338) - 1)</f>
        <v>https://www.roboticstomorrow.com/article/2024/09/ai-autonomous-solutions-in-agriculture/23100</v>
      </c>
      <c r="C1338" t="str">
        <f>IF(ISNUMBER(FIND(", vol",Articles_collection_modified!A1338)), MID(Articles_collection_modified!A1338, FIND(", vol", Articles_collection_modified!A1338) + 5, FIND(",", Articles_collection_modified!A1338, FIND(", vol", Articles_collection_modified!A1338) + 5) - FIND(", vol", Articles_collection_modified!A1338) - 5), MID(Articles_collection_modified!A1338, FIND(",vol", Articles_collection_modified!A1338) + 4, FIND(",", Articles_collection_modified!A1338, FIND(",vol", Articles_collection_modified!A1338) + 4) - FIND(",vol",Articles_collection_modified!A1338) - 4))</f>
        <v>3</v>
      </c>
      <c r="D1338" t="str">
        <f>IF(ISNUMBER(FIND(", 20", Articles_collection_modified!A1338)), MID(Articles_collection_modified!A1338, FIND(", 20", Articles_collection_modified!A1338) + 2, FIND(",", Articles_collection_modified!A1338, FIND(", 20", Articles_collection_modified!A1338) + 2) - FIND(", 20", Articles_collection_modified!A1338) - 2), MID(Articles_collection_modified!A1338, FIND(",20", Articles_collection_modified!A1338) + 1, FIND(",", Articles_collection_modified!A1338, FIND(",20", Articles_collection_modified!A1338) + 1) - FIND(",20", Articles_collection_modified!A1338) - 1))</f>
        <v>2024-w38</v>
      </c>
      <c r="E1338" t="str">
        <f t="shared" si="42"/>
        <v>2024</v>
      </c>
      <c r="F1338" t="str">
        <f t="shared" si="43"/>
        <v>38</v>
      </c>
      <c r="G1338" t="str" cm="1">
        <f t="array" ref="G1338">_xlfn.TEXTJOIN(", ", TRUE, IF(ISNUMBER(SEARCH(Index!$A$8:$A$22, Articles_collection_modified!A1338)), Index!$A$8:$A$22, ""))</f>
        <v>Mobile, Robotics</v>
      </c>
      <c r="H1338" t="str" cm="1">
        <f t="array" ref="H1338">IFERROR(INDEX(Index!$A$8:$A$22, MATCH(TRUE, ISNUMBER(SEARCH(Index!$A$8:$A$22, Articles_collection_modified!A1338)), 0)), "")</f>
        <v>Mobile</v>
      </c>
      <c r="I1338" t="str" cm="1">
        <f t="array" ref="I1338">IFERROR(INDEX(Index!$A$3:$A$5, MATCH(TRUE, ISNUMBER(SEARCH(Index!$A$3:$A$5, Articles_collection_modified!A1338)), 0)), "")</f>
        <v>SEEP</v>
      </c>
      <c r="J1338" t="str" cm="1">
        <f t="array" ref="J1338">IFERROR(INDEX(Index!$A$25:$A$69, MATCH(TRUE, ISNUMBER(SEARCH(Index!$A$25:$A$69, Articles_collection_modified!A1338)), 0)), "")</f>
        <v>market development</v>
      </c>
      <c r="K1338" t="str" cm="1">
        <f t="array" ref="K1338">IFERROR(INDEX(Index!$C$3:$C$5, MATCH(TRUE, ISNUMBER(SEARCH(Index!$C$3:$C$5, Articles_collection_modified!A1338)), 0)), "")</f>
        <v>H1</v>
      </c>
      <c r="L1338" t="str" cm="1">
        <f t="array" ref="L1338">_xlfn.TEXTJOIN(", ", TRUE, IF(ISNUMBER(SEARCH(Index!$C$8:$C$58, Articles_collection_modified!A1338)), Index!$C$8:$C$58, ""))</f>
        <v>HA-3, SD-2, SD-4, SD-6, NB-7</v>
      </c>
      <c r="M1338" t="str" cm="1">
        <f t="array" ref="M1338">_xlfn.TEXTJOIN(", ", TRUE, IFERROR(VLOOKUP(_xlfn.TEXTSPLIT(L1338, ", "), Index!$C$8:$D$58, 2, FALSE), ""))</f>
        <v>Smart Farming, Advanced AI Capabilities, Big Data Value Creation, Intelligent Process Automation, Future Agriculture</v>
      </c>
      <c r="N1338" t="str" cm="1">
        <f t="array" ref="N1338">_xlfn.TEXTJOIN(", ", TRUE, _xlfn.UNIQUE(_xlfn.FILTERXML("&lt;t&gt;&lt;s&gt;" &amp; SUBSTITUTE(_xlfn.TEXTJOIN(", ", TRUE, _xlfn.UNIQUE(_xlfn._xlws.FILTER(IFERROR(VLOOKUP(LEFT(_xlfn.TEXTSPLIT(L1338, ", "), FIND("-", _xlfn.TEXTSPLIT(L1338, ", ")) - 1), Index!$F$8:$G$13, 2, FALSE), ""), IFERROR(VLOOKUP(LEFT(_xlfn.TEXTSPLIT(L1338, ", "), FIND("-", _xlfn.TEXTSPLIT(L1338, ", ")) - 1), Index!$F$8:$G$13, 2, FALSE), "") &lt;&gt; ""))), ", ", "&lt;/s&gt;&lt;s&gt;") &amp; "&lt;/s&gt;&lt;/t&gt;", "//s[normalize-space()]")))</f>
        <v>Hydraulic Applications Ecosystem, Smart Data Usage, New Business</v>
      </c>
      <c r="O1338" t="str" cm="1">
        <f t="array" ref="O1338">IFERROR(INDEX(Index!$C$8:$C$58, MATCH(TRUE, ISNUMBER(SEARCH(Index!$C$8:$C$58, Articles_collection_modified!A1338)), 0)), "")</f>
        <v>HA-3</v>
      </c>
      <c r="P1338" t="str">
        <f>IFERROR(VLOOKUP(LEFT(O1338, FIND("-", O1338)-1), Index!$F$8:$G$13, 2, FALSE), "Not Found")</f>
        <v>Hydraulic Applications Ecosystem</v>
      </c>
      <c r="Q1338" t="str">
        <f>IFERROR(VLOOKUP(O1338, Index!$C$8:$D$58, 2, FALSE), "Not Found")</f>
        <v>Smart Farming</v>
      </c>
    </row>
    <row r="1339" spans="1:17" x14ac:dyDescent="0.3">
      <c r="A1339" t="str">
        <f>LEFT(Articles_collection_modified!A1339, FIND(",", Articles_collection_modified!A1339) - 1)</f>
        <v>Pudu Robotics Unveils their PUDU D7 Semi-Humanoid Robot Showcasing Breakthrough Capabilities and Strategic Vision for Humanoid Robotics | RoboticsTomorrow</v>
      </c>
      <c r="B1339" t="str">
        <f>MID(Articles_collection_modified!A1339, FIND(",", Articles_collection_modified!A1339) + 1, FIND(",", Articles_collection_modified!A1339, FIND(",", Articles_collection_modified!A1339) + 1) - FIND(",", Articles_collection_modified!A1339) - 1)</f>
        <v>https://www.roboticstomorrow.com/story/2024/09/pudu-robotics-unveils-their-pudu-d7-semi-humanoid-robot-showcasing-breakthrough-capabilities-and-strategic-vision-for-humanoid-robotics/23193/</v>
      </c>
      <c r="C1339" t="str">
        <f>IF(ISNUMBER(FIND(", vol",Articles_collection_modified!A1339)), MID(Articles_collection_modified!A1339, FIND(", vol", Articles_collection_modified!A1339) + 5, FIND(",", Articles_collection_modified!A1339, FIND(", vol", Articles_collection_modified!A1339) + 5) - FIND(", vol", Articles_collection_modified!A1339) - 5), MID(Articles_collection_modified!A1339, FIND(",vol", Articles_collection_modified!A1339) + 4, FIND(",", Articles_collection_modified!A1339, FIND(",vol", Articles_collection_modified!A1339) + 4) - FIND(",vol",Articles_collection_modified!A1339) - 4))</f>
        <v>3</v>
      </c>
      <c r="D1339" t="str">
        <f>IF(ISNUMBER(FIND(", 20", Articles_collection_modified!A1339)), MID(Articles_collection_modified!A1339, FIND(", 20", Articles_collection_modified!A1339) + 2, FIND(",", Articles_collection_modified!A1339, FIND(", 20", Articles_collection_modified!A1339) + 2) - FIND(", 20", Articles_collection_modified!A1339) - 2), MID(Articles_collection_modified!A1339, FIND(",20", Articles_collection_modified!A1339) + 1, FIND(",", Articles_collection_modified!A1339, FIND(",20", Articles_collection_modified!A1339) + 1) - FIND(",20", Articles_collection_modified!A1339) - 1))</f>
        <v>2024-w38</v>
      </c>
      <c r="E1339" t="str">
        <f t="shared" si="42"/>
        <v>2024</v>
      </c>
      <c r="F1339" t="str">
        <f t="shared" si="43"/>
        <v>38</v>
      </c>
      <c r="G1339" t="str" cm="1">
        <f t="array" ref="G1339">_xlfn.TEXTJOIN(", ", TRUE, IF(ISNUMBER(SEARCH(Index!$A$8:$A$22, Articles_collection_modified!A1339)), Index!$A$8:$A$22, ""))</f>
        <v>Robotics</v>
      </c>
      <c r="H1339" t="str" cm="1">
        <f t="array" ref="H1339">IFERROR(INDEX(Index!$A$8:$A$22, MATCH(TRUE, ISNUMBER(SEARCH(Index!$A$8:$A$22, Articles_collection_modified!A1339)), 0)), "")</f>
        <v>Robotics</v>
      </c>
      <c r="I1339" t="str" cm="1">
        <f t="array" ref="I1339">IFERROR(INDEX(Index!$A$3:$A$5, MATCH(TRUE, ISNUMBER(SEARCH(Index!$A$3:$A$5, Articles_collection_modified!A1339)), 0)), "")</f>
        <v>product release</v>
      </c>
      <c r="J1339" t="str" cm="1">
        <f t="array" ref="J1339">IFERROR(INDEX(Index!$A$25:$A$69, MATCH(TRUE, ISNUMBER(SEARCH(Index!$A$25:$A$69, Articles_collection_modified!A1339)), 0)), "")</f>
        <v>System</v>
      </c>
      <c r="K1339" t="str" cm="1">
        <f t="array" ref="K1339">IFERROR(INDEX(Index!$C$3:$C$5, MATCH(TRUE, ISNUMBER(SEARCH(Index!$C$3:$C$5, Articles_collection_modified!A1339)), 0)), "")</f>
        <v>H1</v>
      </c>
      <c r="L1339" t="str" cm="1">
        <f t="array" ref="L1339">_xlfn.TEXTJOIN(", ", TRUE, IF(ISNUMBER(SEARCH(Index!$C$8:$C$58, Articles_collection_modified!A1339)), Index!$C$8:$C$58, ""))</f>
        <v>IPr-2</v>
      </c>
      <c r="M1339" t="str" cm="1">
        <f t="array" ref="M1339">_xlfn.TEXTJOIN(", ", TRUE, IFERROR(VLOOKUP(_xlfn.TEXTSPLIT(L1339, ", "), Index!$C$8:$D$58, 2, FALSE), ""))</f>
        <v>Advanced Robotics</v>
      </c>
      <c r="N1339" t="str" cm="1">
        <f t="array" ref="N1339">_xlfn.TEXTJOIN(", ", TRUE, _xlfn.UNIQUE(_xlfn.FILTERXML("&lt;t&gt;&lt;s&gt;" &amp; SUBSTITUTE(_xlfn.TEXTJOIN(", ", TRUE, _xlfn.UNIQUE(_xlfn._xlws.FILTER(IFERROR(VLOOKUP(LEFT(_xlfn.TEXTSPLIT(L1339, ", "), FIND("-", _xlfn.TEXTSPLIT(L1339, ", ")) - 1), Index!$F$8:$G$13, 2, FALSE), ""), IFERROR(VLOOKUP(LEFT(_xlfn.TEXTSPLIT(L1339, ", "), FIND("-", _xlfn.TEXTSPLIT(L1339, ", ")) - 1), Index!$F$8:$G$13, 2, FALSE), "") &lt;&gt; ""))), ", ", "&lt;/s&gt;&lt;s&gt;") &amp; "&lt;/s&gt;&lt;/t&gt;", "//s[normalize-space()]")))</f>
        <v>Intelligent Production</v>
      </c>
      <c r="O1339" t="str" cm="1">
        <f t="array" ref="O1339">IFERROR(INDEX(Index!$C$8:$C$58, MATCH(TRUE, ISNUMBER(SEARCH(Index!$C$8:$C$58, Articles_collection_modified!A1339)), 0)), "")</f>
        <v>IPr-2</v>
      </c>
      <c r="P1339" t="str">
        <f>IFERROR(VLOOKUP(LEFT(O1339, FIND("-", O1339)-1), Index!$F$8:$G$13, 2, FALSE), "Not Found")</f>
        <v>Intelligent Production</v>
      </c>
      <c r="Q1339" t="str">
        <f>IFERROR(VLOOKUP(O1339, Index!$C$8:$D$58, 2, FALSE), "Not Found")</f>
        <v>Advanced Robotics</v>
      </c>
    </row>
    <row r="1340" spans="1:17" x14ac:dyDescent="0.3">
      <c r="A1340" t="str">
        <f>LEFT(Articles_collection_modified!A1340, FIND(",", Articles_collection_modified!A1340) - 1)</f>
        <v>Caterpillar outlines Cat Precision Mining advanced mining vision - International Mining</v>
      </c>
      <c r="B1340" t="str">
        <f>MID(Articles_collection_modified!A1340, FIND(",", Articles_collection_modified!A1340) + 1, FIND(",", Articles_collection_modified!A1340, FIND(",", Articles_collection_modified!A1340) + 1) - FIND(",", Articles_collection_modified!A1340) - 1)</f>
        <v>https://im-mining.com/2024/09/20/caterpillar-outlines-cat-precision-mining-advanced-mining-vision/</v>
      </c>
      <c r="C1340" t="str">
        <f>IF(ISNUMBER(FIND(", vol",Articles_collection_modified!A1340)), MID(Articles_collection_modified!A1340, FIND(", vol", Articles_collection_modified!A1340) + 5, FIND(",", Articles_collection_modified!A1340, FIND(", vol", Articles_collection_modified!A1340) + 5) - FIND(", vol", Articles_collection_modified!A1340) - 5), MID(Articles_collection_modified!A1340, FIND(",vol", Articles_collection_modified!A1340) + 4, FIND(",", Articles_collection_modified!A1340, FIND(",vol", Articles_collection_modified!A1340) + 4) - FIND(",vol",Articles_collection_modified!A1340) - 4))</f>
        <v>3</v>
      </c>
      <c r="D1340" t="str">
        <f>IF(ISNUMBER(FIND(", 20", Articles_collection_modified!A1340)), MID(Articles_collection_modified!A1340, FIND(", 20", Articles_collection_modified!A1340) + 2, FIND(",", Articles_collection_modified!A1340, FIND(", 20", Articles_collection_modified!A1340) + 2) - FIND(", 20", Articles_collection_modified!A1340) - 2), MID(Articles_collection_modified!A1340, FIND(",20", Articles_collection_modified!A1340) + 1, FIND(",", Articles_collection_modified!A1340, FIND(",20", Articles_collection_modified!A1340) + 1) - FIND(",20", Articles_collection_modified!A1340) - 1))</f>
        <v>2024-w38</v>
      </c>
      <c r="E1340" t="str">
        <f t="shared" si="42"/>
        <v>2024</v>
      </c>
      <c r="F1340" t="str">
        <f t="shared" si="43"/>
        <v>38</v>
      </c>
      <c r="G1340" t="str" cm="1">
        <f t="array" ref="G1340">_xlfn.TEXTJOIN(", ", TRUE, IF(ISNUMBER(SEARCH(Index!$A$8:$A$22, Articles_collection_modified!A1340)), Index!$A$8:$A$22, ""))</f>
        <v>Mobile</v>
      </c>
      <c r="H1340" t="str" cm="1">
        <f t="array" ref="H1340">IFERROR(INDEX(Index!$A$8:$A$22, MATCH(TRUE, ISNUMBER(SEARCH(Index!$A$8:$A$22, Articles_collection_modified!A1340)), 0)), "")</f>
        <v>Mobile</v>
      </c>
      <c r="I1340" t="str" cm="1">
        <f t="array" ref="I1340">IFERROR(INDEX(Index!$A$3:$A$5, MATCH(TRUE, ISNUMBER(SEARCH(Index!$A$3:$A$5, Articles_collection_modified!A1340)), 0)), "")</f>
        <v>SEEP</v>
      </c>
      <c r="J1340" t="str" cm="1">
        <f t="array" ref="J1340">IFERROR(INDEX(Index!$A$25:$A$69, MATCH(TRUE, ISNUMBER(SEARCH(Index!$A$25:$A$69, Articles_collection_modified!A1340)), 0)), "")</f>
        <v>market development</v>
      </c>
      <c r="K1340" t="str" cm="1">
        <f t="array" ref="K1340">IFERROR(INDEX(Index!$C$3:$C$5, MATCH(TRUE, ISNUMBER(SEARCH(Index!$C$3:$C$5, Articles_collection_modified!A1340)), 0)), "")</f>
        <v>H2</v>
      </c>
      <c r="L1340" t="str" cm="1">
        <f t="array" ref="L1340">_xlfn.TEXTJOIN(", ", TRUE, IF(ISNUMBER(SEARCH(Index!$C$8:$C$58, Articles_collection_modified!A1340)), Index!$C$8:$C$58, ""))</f>
        <v>HA-8, AO-2, SD-4, SD-5, SD-6, NB-2</v>
      </c>
      <c r="M1340" t="str" cm="1">
        <f t="array" ref="M1340">_xlfn.TEXTJOIN(", ", TRUE, IFERROR(VLOOKUP(_xlfn.TEXTSPLIT(L1340, ", "), Index!$C$8:$D$58, 2, FALSE), ""))</f>
        <v>Sustainable Mining, Future Collaboration, Big Data Value Creation, New Data Management Strategies, Intelligent Process Automation, Service Business Models</v>
      </c>
      <c r="N1340" t="str" cm="1">
        <f t="array" ref="N1340">_xlfn.TEXTJOIN(", ", TRUE, _xlfn.UNIQUE(_xlfn.FILTERXML("&lt;t&gt;&lt;s&gt;" &amp; SUBSTITUTE(_xlfn.TEXTJOIN(", ", TRUE, _xlfn.UNIQUE(_xlfn._xlws.FILTER(IFERROR(VLOOKUP(LEFT(_xlfn.TEXTSPLIT(L1340, ", "), FIND("-", _xlfn.TEXTSPLIT(L1340, ", ")) - 1), Index!$F$8:$G$13, 2, FALSE), ""), IFERROR(VLOOKUP(LEFT(_xlfn.TEXTSPLIT(L1340, ", "), FIND("-", _xlfn.TEXTSPLIT(L1340, ", ")) - 1), Index!$F$8:$G$13, 2, FALSE), "") &lt;&gt; ""))), ", ", "&lt;/s&gt;&lt;s&gt;") &amp; "&lt;/s&gt;&lt;/t&gt;", "//s[normalize-space()]")))</f>
        <v>Hydraulic Applications Ecosystem, Adaptive Organization, Smart Data Usage, New Business</v>
      </c>
      <c r="O1340" t="str" cm="1">
        <f t="array" ref="O1340">IFERROR(INDEX(Index!$C$8:$C$58, MATCH(TRUE, ISNUMBER(SEARCH(Index!$C$8:$C$58, Articles_collection_modified!A1340)), 0)), "")</f>
        <v>HA-8</v>
      </c>
      <c r="P1340" t="str">
        <f>IFERROR(VLOOKUP(LEFT(O1340, FIND("-", O1340)-1), Index!$F$8:$G$13, 2, FALSE), "Not Found")</f>
        <v>Hydraulic Applications Ecosystem</v>
      </c>
      <c r="Q1340" t="str">
        <f>IFERROR(VLOOKUP(O1340, Index!$C$8:$D$58, 2, FALSE), "Not Found")</f>
        <v>Sustainable Mining</v>
      </c>
    </row>
    <row r="1341" spans="1:17" x14ac:dyDescent="0.3">
      <c r="A1341" t="str">
        <f>LEFT(Articles_collection_modified!A1341, FIND(",", Articles_collection_modified!A1341) - 1)</f>
        <v>SafeAI partners with RTI to set a new standard in autonomous solutions - International Mining</v>
      </c>
      <c r="B1341" t="str">
        <f>MID(Articles_collection_modified!A1341, FIND(",", Articles_collection_modified!A1341) + 1, FIND(",", Articles_collection_modified!A1341, FIND(",", Articles_collection_modified!A1341) + 1) - FIND(",", Articles_collection_modified!A1341) - 1)</f>
        <v>https://im-mining.com/2024/09/19/safeai-partners-with-rti-to-set-a-new-standard-in-autonomous-solutions/</v>
      </c>
      <c r="C1341" t="str">
        <f>IF(ISNUMBER(FIND(", vol",Articles_collection_modified!A1341)), MID(Articles_collection_modified!A1341, FIND(", vol", Articles_collection_modified!A1341) + 5, FIND(",", Articles_collection_modified!A1341, FIND(", vol", Articles_collection_modified!A1341) + 5) - FIND(", vol", Articles_collection_modified!A1341) - 5), MID(Articles_collection_modified!A1341, FIND(",vol", Articles_collection_modified!A1341) + 4, FIND(",", Articles_collection_modified!A1341, FIND(",vol", Articles_collection_modified!A1341) + 4) - FIND(",vol",Articles_collection_modified!A1341) - 4))</f>
        <v>3</v>
      </c>
      <c r="D1341" t="str">
        <f>IF(ISNUMBER(FIND(", 20", Articles_collection_modified!A1341)), MID(Articles_collection_modified!A1341, FIND(", 20", Articles_collection_modified!A1341) + 2, FIND(",", Articles_collection_modified!A1341, FIND(", 20", Articles_collection_modified!A1341) + 2) - FIND(", 20", Articles_collection_modified!A1341) - 2), MID(Articles_collection_modified!A1341, FIND(",20", Articles_collection_modified!A1341) + 1, FIND(",", Articles_collection_modified!A1341, FIND(",20", Articles_collection_modified!A1341) + 1) - FIND(",20", Articles_collection_modified!A1341) - 1))</f>
        <v>2024-w38</v>
      </c>
      <c r="E1341" t="str">
        <f t="shared" si="42"/>
        <v>2024</v>
      </c>
      <c r="F1341" t="str">
        <f t="shared" si="43"/>
        <v>38</v>
      </c>
      <c r="G1341" t="str" cm="1">
        <f t="array" ref="G1341">_xlfn.TEXTJOIN(", ", TRUE, IF(ISNUMBER(SEARCH(Index!$A$8:$A$22, Articles_collection_modified!A1341)), Index!$A$8:$A$22, ""))</f>
        <v>Mobile</v>
      </c>
      <c r="H1341" t="str" cm="1">
        <f t="array" ref="H1341">IFERROR(INDEX(Index!$A$8:$A$22, MATCH(TRUE, ISNUMBER(SEARCH(Index!$A$8:$A$22, Articles_collection_modified!A1341)), 0)), "")</f>
        <v>Mobile</v>
      </c>
      <c r="I1341" t="str" cm="1">
        <f t="array" ref="I1341">IFERROR(INDEX(Index!$A$3:$A$5, MATCH(TRUE, ISNUMBER(SEARCH(Index!$A$3:$A$5, Articles_collection_modified!A1341)), 0)), "")</f>
        <v>SEEP</v>
      </c>
      <c r="J1341" t="str" cm="1">
        <f t="array" ref="J1341">IFERROR(INDEX(Index!$A$25:$A$69, MATCH(TRUE, ISNUMBER(SEARCH(Index!$A$25:$A$69, Articles_collection_modified!A1341)), 0)), "")</f>
        <v>partnership</v>
      </c>
      <c r="K1341" t="str" cm="1">
        <f t="array" ref="K1341">IFERROR(INDEX(Index!$C$3:$C$5, MATCH(TRUE, ISNUMBER(SEARCH(Index!$C$3:$C$5, Articles_collection_modified!A1341)), 0)), "")</f>
        <v>H2</v>
      </c>
      <c r="L1341" t="str" cm="1">
        <f t="array" ref="L1341">_xlfn.TEXTJOIN(", ", TRUE, IF(ISNUMBER(SEARCH(Index!$C$8:$C$58, Articles_collection_modified!A1341)), Index!$C$8:$C$58, ""))</f>
        <v>HA-8, SD-2</v>
      </c>
      <c r="M1341" t="str" cm="1">
        <f t="array" ref="M1341">_xlfn.TEXTJOIN(", ", TRUE, IFERROR(VLOOKUP(_xlfn.TEXTSPLIT(L1341, ", "), Index!$C$8:$D$58, 2, FALSE), ""))</f>
        <v>Sustainable Mining, Advanced AI Capabilities</v>
      </c>
      <c r="N1341" t="str" cm="1">
        <f t="array" ref="N1341">_xlfn.TEXTJOIN(", ", TRUE, _xlfn.UNIQUE(_xlfn.FILTERXML("&lt;t&gt;&lt;s&gt;" &amp; SUBSTITUTE(_xlfn.TEXTJOIN(", ", TRUE, _xlfn.UNIQUE(_xlfn._xlws.FILTER(IFERROR(VLOOKUP(LEFT(_xlfn.TEXTSPLIT(L1341, ", "), FIND("-", _xlfn.TEXTSPLIT(L1341, ", ")) - 1), Index!$F$8:$G$13, 2, FALSE), ""), IFERROR(VLOOKUP(LEFT(_xlfn.TEXTSPLIT(L1341, ", "), FIND("-", _xlfn.TEXTSPLIT(L1341, ", ")) - 1), Index!$F$8:$G$13, 2, FALSE), "") &lt;&gt; ""))), ", ", "&lt;/s&gt;&lt;s&gt;") &amp; "&lt;/s&gt;&lt;/t&gt;", "//s[normalize-space()]")))</f>
        <v>Hydraulic Applications Ecosystem, Smart Data Usage</v>
      </c>
      <c r="O1341" t="str" cm="1">
        <f t="array" ref="O1341">IFERROR(INDEX(Index!$C$8:$C$58, MATCH(TRUE, ISNUMBER(SEARCH(Index!$C$8:$C$58, Articles_collection_modified!A1341)), 0)), "")</f>
        <v>HA-8</v>
      </c>
      <c r="P1341" t="str">
        <f>IFERROR(VLOOKUP(LEFT(O1341, FIND("-", O1341)-1), Index!$F$8:$G$13, 2, FALSE), "Not Found")</f>
        <v>Hydraulic Applications Ecosystem</v>
      </c>
      <c r="Q1341" t="str">
        <f>IFERROR(VLOOKUP(O1341, Index!$C$8:$D$58, 2, FALSE), "Not Found")</f>
        <v>Sustainable Mining</v>
      </c>
    </row>
    <row r="1342" spans="1:17" x14ac:dyDescent="0.3">
      <c r="A1342" t="str">
        <f>LEFT(Articles_collection_modified!A1342, FIND(",", Articles_collection_modified!A1342) - 1)</f>
        <v>Connected Worker Solution from Plex by Rockwell Automation Addresses Labor Crisis in Manufacturing | ManufacturingTomorrow</v>
      </c>
      <c r="B1342" t="str">
        <f>MID(Articles_collection_modified!A1342, FIND(",", Articles_collection_modified!A1342) + 1, FIND(",", Articles_collection_modified!A1342, FIND(",", Articles_collection_modified!A1342) + 1) - FIND(",", Articles_collection_modified!A1342) - 1)</f>
        <v>https://www.manufacturingtomorrow.com/news/2024/09/19/connected-worker-solution-from-plex-by-rockwell-automation-addresses-labor-crisis-in-manufacturing/23424</v>
      </c>
      <c r="C1342" t="str">
        <f>IF(ISNUMBER(FIND(", vol",Articles_collection_modified!A1342)), MID(Articles_collection_modified!A1342, FIND(", vol", Articles_collection_modified!A1342) + 5, FIND(",", Articles_collection_modified!A1342, FIND(", vol", Articles_collection_modified!A1342) + 5) - FIND(", vol", Articles_collection_modified!A1342) - 5), MID(Articles_collection_modified!A1342, FIND(",vol", Articles_collection_modified!A1342) + 4, FIND(",", Articles_collection_modified!A1342, FIND(",vol", Articles_collection_modified!A1342) + 4) - FIND(",vol",Articles_collection_modified!A1342) - 4))</f>
        <v>3</v>
      </c>
      <c r="D1342" t="str">
        <f>IF(ISNUMBER(FIND(", 20", Articles_collection_modified!A1342)), MID(Articles_collection_modified!A1342, FIND(", 20", Articles_collection_modified!A1342) + 2, FIND(",", Articles_collection_modified!A1342, FIND(", 20", Articles_collection_modified!A1342) + 2) - FIND(", 20", Articles_collection_modified!A1342) - 2), MID(Articles_collection_modified!A1342, FIND(",20", Articles_collection_modified!A1342) + 1, FIND(",", Articles_collection_modified!A1342, FIND(",20", Articles_collection_modified!A1342) + 1) - FIND(",20", Articles_collection_modified!A1342) - 1))</f>
        <v>2024-w38</v>
      </c>
      <c r="E1342" t="str">
        <f t="shared" si="42"/>
        <v>2024</v>
      </c>
      <c r="F1342" t="str">
        <f t="shared" si="43"/>
        <v>38</v>
      </c>
      <c r="G1342" t="str" cm="1">
        <f t="array" ref="G1342">_xlfn.TEXTJOIN(", ", TRUE, IF(ISNUMBER(SEARCH(Index!$A$8:$A$22, Articles_collection_modified!A1342)), Index!$A$8:$A$22, ""))</f>
        <v>Industrial mfg</v>
      </c>
      <c r="H1342" t="str" cm="1">
        <f t="array" ref="H1342">IFERROR(INDEX(Index!$A$8:$A$22, MATCH(TRUE, ISNUMBER(SEARCH(Index!$A$8:$A$22, Articles_collection_modified!A1342)), 0)), "")</f>
        <v>Industrial mfg</v>
      </c>
      <c r="I1342" t="str" cm="1">
        <f t="array" ref="I1342">IFERROR(INDEX(Index!$A$3:$A$5, MATCH(TRUE, ISNUMBER(SEARCH(Index!$A$3:$A$5, Articles_collection_modified!A1342)), 0)), "")</f>
        <v>product release</v>
      </c>
      <c r="J1342" t="str" cm="1">
        <f t="array" ref="J1342">IFERROR(INDEX(Index!$A$25:$A$69, MATCH(TRUE, ISNUMBER(SEARCH(Index!$A$25:$A$69, Articles_collection_modified!A1342)), 0)), "")</f>
        <v>Service</v>
      </c>
      <c r="K1342" t="str" cm="1">
        <f t="array" ref="K1342">IFERROR(INDEX(Index!$C$3:$C$5, MATCH(TRUE, ISNUMBER(SEARCH(Index!$C$3:$C$5, Articles_collection_modified!A1342)), 0)), "")</f>
        <v>H1</v>
      </c>
      <c r="L1342" t="str" cm="1">
        <f t="array" ref="L1342">_xlfn.TEXTJOIN(", ", TRUE, IF(ISNUMBER(SEARCH(Index!$C$8:$C$58, Articles_collection_modified!A1342)), Index!$C$8:$C$58, ""))</f>
        <v>IPr-3, IPr-6, IPr-9, AO-3</v>
      </c>
      <c r="M1342" t="str" cm="1">
        <f t="array" ref="M1342">_xlfn.TEXTJOIN(", ", TRUE, IFERROR(VLOOKUP(_xlfn.TEXTSPLIT(L1342, ", "), Index!$C$8:$D$58, 2, FALSE), ""))</f>
        <v>Intelligent Worker Assistant, Adaptive Shop Floor Design, Smart Factory Data Analytics, Skilled Workers Shortage</v>
      </c>
      <c r="N1342" t="str" cm="1">
        <f t="array" ref="N1342">_xlfn.TEXTJOIN(", ", TRUE, _xlfn.UNIQUE(_xlfn.FILTERXML("&lt;t&gt;&lt;s&gt;" &amp; SUBSTITUTE(_xlfn.TEXTJOIN(", ", TRUE, _xlfn.UNIQUE(_xlfn._xlws.FILTER(IFERROR(VLOOKUP(LEFT(_xlfn.TEXTSPLIT(L1342, ", "), FIND("-", _xlfn.TEXTSPLIT(L1342, ", ")) - 1), Index!$F$8:$G$13, 2, FALSE), ""), IFERROR(VLOOKUP(LEFT(_xlfn.TEXTSPLIT(L1342, ", "), FIND("-", _xlfn.TEXTSPLIT(L1342, ", ")) - 1), Index!$F$8:$G$13, 2, FALSE), "") &lt;&gt; ""))), ", ", "&lt;/s&gt;&lt;s&gt;") &amp; "&lt;/s&gt;&lt;/t&gt;", "//s[normalize-space()]")))</f>
        <v>Intelligent Production, Adaptive Organization</v>
      </c>
      <c r="O1342" t="str" cm="1">
        <f t="array" ref="O1342">IFERROR(INDEX(Index!$C$8:$C$58, MATCH(TRUE, ISNUMBER(SEARCH(Index!$C$8:$C$58, Articles_collection_modified!A1342)), 0)), "")</f>
        <v>IPr-3</v>
      </c>
      <c r="P1342" t="str">
        <f>IFERROR(VLOOKUP(LEFT(O1342, FIND("-", O1342)-1), Index!$F$8:$G$13, 2, FALSE), "Not Found")</f>
        <v>Intelligent Production</v>
      </c>
      <c r="Q1342" t="str">
        <f>IFERROR(VLOOKUP(O1342, Index!$C$8:$D$58, 2, FALSE), "Not Found")</f>
        <v>Intelligent Worker Assistant</v>
      </c>
    </row>
    <row r="1343" spans="1:17" x14ac:dyDescent="0.3">
      <c r="A1343" t="str">
        <f>LEFT(Articles_collection_modified!A1343, FIND(",", Articles_collection_modified!A1343) - 1)</f>
        <v>ICPT starts automated production of batteries for electric trucks and buses - electrive.com</v>
      </c>
      <c r="B1343" t="str">
        <f>MID(Articles_collection_modified!A1343, FIND(",", Articles_collection_modified!A1343) + 1, FIND(",", Articles_collection_modified!A1343, FIND(",", Articles_collection_modified!A1343) + 1) - FIND(",", Articles_collection_modified!A1343) - 1)</f>
        <v>https://www.electrive.com/2024/09/19/icpt-starts-automated-production-of-lfp-batteries-for-electric-trucks-and-buses/</v>
      </c>
      <c r="C1343" t="str">
        <f>IF(ISNUMBER(FIND(", vol",Articles_collection_modified!A1343)), MID(Articles_collection_modified!A1343, FIND(", vol", Articles_collection_modified!A1343) + 5, FIND(",", Articles_collection_modified!A1343, FIND(", vol", Articles_collection_modified!A1343) + 5) - FIND(", vol", Articles_collection_modified!A1343) - 5), MID(Articles_collection_modified!A1343, FIND(",vol", Articles_collection_modified!A1343) + 4, FIND(",", Articles_collection_modified!A1343, FIND(",vol", Articles_collection_modified!A1343) + 4) - FIND(",vol",Articles_collection_modified!A1343) - 4))</f>
        <v>3</v>
      </c>
      <c r="D1343" t="str">
        <f>IF(ISNUMBER(FIND(", 20", Articles_collection_modified!A1343)), MID(Articles_collection_modified!A1343, FIND(", 20", Articles_collection_modified!A1343) + 2, FIND(",", Articles_collection_modified!A1343, FIND(", 20", Articles_collection_modified!A1343) + 2) - FIND(", 20", Articles_collection_modified!A1343) - 2), MID(Articles_collection_modified!A1343, FIND(",20", Articles_collection_modified!A1343) + 1, FIND(",", Articles_collection_modified!A1343, FIND(",20", Articles_collection_modified!A1343) + 1) - FIND(",20", Articles_collection_modified!A1343) - 1))</f>
        <v>2024-w38</v>
      </c>
      <c r="E1343" t="str">
        <f t="shared" si="42"/>
        <v>2024</v>
      </c>
      <c r="F1343" t="str">
        <f t="shared" si="43"/>
        <v>38</v>
      </c>
      <c r="G1343" t="str" cm="1">
        <f t="array" ref="G1343">_xlfn.TEXTJOIN(", ", TRUE, IF(ISNUMBER(SEARCH(Index!$A$8:$A$22, Articles_collection_modified!A1343)), Index!$A$8:$A$22, ""))</f>
        <v>Battery</v>
      </c>
      <c r="H1343" t="str" cm="1">
        <f t="array" ref="H1343">IFERROR(INDEX(Index!$A$8:$A$22, MATCH(TRUE, ISNUMBER(SEARCH(Index!$A$8:$A$22, Articles_collection_modified!A1343)), 0)), "")</f>
        <v>Battery</v>
      </c>
      <c r="I1343" t="str" cm="1">
        <f t="array" ref="I1343">IFERROR(INDEX(Index!$A$3:$A$5, MATCH(TRUE, ISNUMBER(SEARCH(Index!$A$3:$A$5, Articles_collection_modified!A1343)), 0)), "")</f>
        <v>SEEP</v>
      </c>
      <c r="J1343" t="str" cm="1">
        <f t="array" ref="J1343">IFERROR(INDEX(Index!$A$25:$A$69, MATCH(TRUE, ISNUMBER(SEARCH(Index!$A$25:$A$69, Articles_collection_modified!A1343)), 0)), "")</f>
        <v>market development</v>
      </c>
      <c r="K1343" t="str" cm="1">
        <f t="array" ref="K1343">IFERROR(INDEX(Index!$C$3:$C$5, MATCH(TRUE, ISNUMBER(SEARCH(Index!$C$3:$C$5, Articles_collection_modified!A1343)), 0)), "")</f>
        <v>H1</v>
      </c>
      <c r="L1343" t="str" cm="1">
        <f t="array" ref="L1343">_xlfn.TEXTJOIN(", ", TRUE, IF(ISNUMBER(SEARCH(Index!$C$8:$C$58, Articles_collection_modified!A1343)), Index!$C$8:$C$58, ""))</f>
        <v>ES-2</v>
      </c>
      <c r="M1343" t="str" cm="1">
        <f t="array" ref="M1343">_xlfn.TEXTJOIN(", ", TRUE, IFERROR(VLOOKUP(_xlfn.TEXTSPLIT(L1343, ", "), Index!$C$8:$D$58, 2, FALSE), ""))</f>
        <v>Enhanced Emission Policy</v>
      </c>
      <c r="N1343" t="str" cm="1">
        <f t="array" ref="N1343">_xlfn.TEXTJOIN(", ", TRUE, _xlfn.UNIQUE(_xlfn.FILTERXML("&lt;t&gt;&lt;s&gt;" &amp; SUBSTITUTE(_xlfn.TEXTJOIN(", ", TRUE, _xlfn.UNIQUE(_xlfn._xlws.FILTER(IFERROR(VLOOKUP(LEFT(_xlfn.TEXTSPLIT(L1343, ", "), FIND("-", _xlfn.TEXTSPLIT(L1343, ", ")) - 1), Index!$F$8:$G$13, 2, FALSE), ""), IFERROR(VLOOKUP(LEFT(_xlfn.TEXTSPLIT(L1343, ", "), FIND("-", _xlfn.TEXTSPLIT(L1343, ", ")) - 1), Index!$F$8:$G$13, 2, FALSE), "") &lt;&gt; ""))), ", ", "&lt;/s&gt;&lt;s&gt;") &amp; "&lt;/s&gt;&lt;/t&gt;", "//s[normalize-space()]")))</f>
        <v>Ecological Sustainability</v>
      </c>
      <c r="O1343" t="str" cm="1">
        <f t="array" ref="O1343">IFERROR(INDEX(Index!$C$8:$C$58, MATCH(TRUE, ISNUMBER(SEARCH(Index!$C$8:$C$58, Articles_collection_modified!A1343)), 0)), "")</f>
        <v>ES-2</v>
      </c>
      <c r="P1343" t="str">
        <f>IFERROR(VLOOKUP(LEFT(O1343, FIND("-", O1343)-1), Index!$F$8:$G$13, 2, FALSE), "Not Found")</f>
        <v>Ecological Sustainability</v>
      </c>
      <c r="Q1343" t="str">
        <f>IFERROR(VLOOKUP(O1343, Index!$C$8:$D$58, 2, FALSE), "Not Found")</f>
        <v>Enhanced Emission Policy</v>
      </c>
    </row>
    <row r="1344" spans="1:17" x14ac:dyDescent="0.3">
      <c r="A1344" t="str">
        <f>LEFT(Articles_collection_modified!A1344, FIND(",", Articles_collection_modified!A1344) - 1)</f>
        <v>Holcim deploys battery-electric wide body mining trucks in Argentina and Colombia - International Mining</v>
      </c>
      <c r="B1344" t="str">
        <f>MID(Articles_collection_modified!A1344, FIND(",", Articles_collection_modified!A1344) + 1, FIND(",", Articles_collection_modified!A1344, FIND(",", Articles_collection_modified!A1344) + 1) - FIND(",", Articles_collection_modified!A1344) - 1)</f>
        <v>https://im-mining.com/2024/09/19/holcim-deploys-battery-electric-wide-body-mining-trucks-in-argentina-and-colombia/</v>
      </c>
      <c r="C1344" t="str">
        <f>IF(ISNUMBER(FIND(", vol",Articles_collection_modified!A1344)), MID(Articles_collection_modified!A1344, FIND(", vol", Articles_collection_modified!A1344) + 5, FIND(",", Articles_collection_modified!A1344, FIND(", vol", Articles_collection_modified!A1344) + 5) - FIND(", vol", Articles_collection_modified!A1344) - 5), MID(Articles_collection_modified!A1344, FIND(",vol", Articles_collection_modified!A1344) + 4, FIND(",", Articles_collection_modified!A1344, FIND(",vol", Articles_collection_modified!A1344) + 4) - FIND(",vol",Articles_collection_modified!A1344) - 4))</f>
        <v>3</v>
      </c>
      <c r="D1344" t="str">
        <f>IF(ISNUMBER(FIND(", 20", Articles_collection_modified!A1344)), MID(Articles_collection_modified!A1344, FIND(", 20", Articles_collection_modified!A1344) + 2, FIND(",", Articles_collection_modified!A1344, FIND(", 20", Articles_collection_modified!A1344) + 2) - FIND(", 20", Articles_collection_modified!A1344) - 2), MID(Articles_collection_modified!A1344, FIND(",20", Articles_collection_modified!A1344) + 1, FIND(",", Articles_collection_modified!A1344, FIND(",20", Articles_collection_modified!A1344) + 1) - FIND(",20", Articles_collection_modified!A1344) - 1))</f>
        <v>2024-w38</v>
      </c>
      <c r="E1344" t="str">
        <f t="shared" si="42"/>
        <v>2024</v>
      </c>
      <c r="F1344" t="str">
        <f t="shared" si="43"/>
        <v>38</v>
      </c>
      <c r="G1344" t="str" cm="1">
        <f t="array" ref="G1344">_xlfn.TEXTJOIN(", ", TRUE, IF(ISNUMBER(SEARCH(Index!$A$8:$A$22, Articles_collection_modified!A1344)), Index!$A$8:$A$22, ""))</f>
        <v>Battery, Electrification, Mobile</v>
      </c>
      <c r="H1344" t="str" cm="1">
        <f t="array" ref="H1344">IFERROR(INDEX(Index!$A$8:$A$22, MATCH(TRUE, ISNUMBER(SEARCH(Index!$A$8:$A$22, Articles_collection_modified!A1344)), 0)), "")</f>
        <v>Battery</v>
      </c>
      <c r="I1344" t="str" cm="1">
        <f t="array" ref="I1344">IFERROR(INDEX(Index!$A$3:$A$5, MATCH(TRUE, ISNUMBER(SEARCH(Index!$A$3:$A$5, Articles_collection_modified!A1344)), 0)), "")</f>
        <v>SEEP</v>
      </c>
      <c r="J1344" t="str" cm="1">
        <f t="array" ref="J1344">IFERROR(INDEX(Index!$A$25:$A$69, MATCH(TRUE, ISNUMBER(SEARCH(Index!$A$25:$A$69, Articles_collection_modified!A1344)), 0)), "")</f>
        <v>market development</v>
      </c>
      <c r="K1344" t="str" cm="1">
        <f t="array" ref="K1344">IFERROR(INDEX(Index!$C$3:$C$5, MATCH(TRUE, ISNUMBER(SEARCH(Index!$C$3:$C$5, Articles_collection_modified!A1344)), 0)), "")</f>
        <v>H1</v>
      </c>
      <c r="L1344" t="str" cm="1">
        <f t="array" ref="L1344">_xlfn.TEXTJOIN(", ", TRUE, IF(ISNUMBER(SEARCH(Index!$C$8:$C$58, Articles_collection_modified!A1344)), Index!$C$8:$C$58, ""))</f>
        <v>ES-2</v>
      </c>
      <c r="M1344" t="str" cm="1">
        <f t="array" ref="M1344">_xlfn.TEXTJOIN(", ", TRUE, IFERROR(VLOOKUP(_xlfn.TEXTSPLIT(L1344, ", "), Index!$C$8:$D$58, 2, FALSE), ""))</f>
        <v>Enhanced Emission Policy</v>
      </c>
      <c r="N1344" t="str" cm="1">
        <f t="array" ref="N1344">_xlfn.TEXTJOIN(", ", TRUE, _xlfn.UNIQUE(_xlfn.FILTERXML("&lt;t&gt;&lt;s&gt;" &amp; SUBSTITUTE(_xlfn.TEXTJOIN(", ", TRUE, _xlfn.UNIQUE(_xlfn._xlws.FILTER(IFERROR(VLOOKUP(LEFT(_xlfn.TEXTSPLIT(L1344, ", "), FIND("-", _xlfn.TEXTSPLIT(L1344, ", ")) - 1), Index!$F$8:$G$13, 2, FALSE), ""), IFERROR(VLOOKUP(LEFT(_xlfn.TEXTSPLIT(L1344, ", "), FIND("-", _xlfn.TEXTSPLIT(L1344, ", ")) - 1), Index!$F$8:$G$13, 2, FALSE), "") &lt;&gt; ""))), ", ", "&lt;/s&gt;&lt;s&gt;") &amp; "&lt;/s&gt;&lt;/t&gt;", "//s[normalize-space()]")))</f>
        <v>Ecological Sustainability</v>
      </c>
      <c r="O1344" t="str" cm="1">
        <f t="array" ref="O1344">IFERROR(INDEX(Index!$C$8:$C$58, MATCH(TRUE, ISNUMBER(SEARCH(Index!$C$8:$C$58, Articles_collection_modified!A1344)), 0)), "")</f>
        <v>ES-2</v>
      </c>
      <c r="P1344" t="str">
        <f>IFERROR(VLOOKUP(LEFT(O1344, FIND("-", O1344)-1), Index!$F$8:$G$13, 2, FALSE), "Not Found")</f>
        <v>Ecological Sustainability</v>
      </c>
      <c r="Q1344" t="str">
        <f>IFERROR(VLOOKUP(O1344, Index!$C$8:$D$58, 2, FALSE), "Not Found")</f>
        <v>Enhanced Emission Policy</v>
      </c>
    </row>
    <row r="1345" spans="1:17" x14ac:dyDescent="0.3">
      <c r="A1345" t="str">
        <f>LEFT(Articles_collection_modified!A1345, FIND(",", Articles_collection_modified!A1345) - 1)</f>
        <v>Benefits and Challenges of Manufacturing Assembly Line Automation | ManufacturingTomorrow</v>
      </c>
      <c r="B1345" t="str">
        <f>MID(Articles_collection_modified!A1345, FIND(",", Articles_collection_modified!A1345) + 1, FIND(",", Articles_collection_modified!A1345, FIND(",", Articles_collection_modified!A1345) + 1) - FIND(",", Articles_collection_modified!A1345) - 1)</f>
        <v>https://www.manufacturingtomorrow.com/news/2024/09/19/benefits-and-challenges-of-manufacturing-assembly-line-automation/23412</v>
      </c>
      <c r="C1345" t="str">
        <f>IF(ISNUMBER(FIND(", vol",Articles_collection_modified!A1345)), MID(Articles_collection_modified!A1345, FIND(", vol", Articles_collection_modified!A1345) + 5, FIND(",", Articles_collection_modified!A1345, FIND(", vol", Articles_collection_modified!A1345) + 5) - FIND(", vol", Articles_collection_modified!A1345) - 5), MID(Articles_collection_modified!A1345, FIND(",vol", Articles_collection_modified!A1345) + 4, FIND(",", Articles_collection_modified!A1345, FIND(",vol", Articles_collection_modified!A1345) + 4) - FIND(",vol",Articles_collection_modified!A1345) - 4))</f>
        <v>3</v>
      </c>
      <c r="D1345" t="str">
        <f>IF(ISNUMBER(FIND(", 20", Articles_collection_modified!A1345)), MID(Articles_collection_modified!A1345, FIND(", 20", Articles_collection_modified!A1345) + 2, FIND(",", Articles_collection_modified!A1345, FIND(", 20", Articles_collection_modified!A1345) + 2) - FIND(", 20", Articles_collection_modified!A1345) - 2), MID(Articles_collection_modified!A1345, FIND(",20", Articles_collection_modified!A1345) + 1, FIND(",", Articles_collection_modified!A1345, FIND(",20", Articles_collection_modified!A1345) + 1) - FIND(",20", Articles_collection_modified!A1345) - 1))</f>
        <v>2024-w38</v>
      </c>
      <c r="E1345" t="str">
        <f t="shared" si="42"/>
        <v>2024</v>
      </c>
      <c r="F1345" t="str">
        <f t="shared" si="43"/>
        <v>38</v>
      </c>
      <c r="G1345" t="str" cm="1">
        <f t="array" ref="G1345">_xlfn.TEXTJOIN(", ", TRUE, IF(ISNUMBER(SEARCH(Index!$A$8:$A$22, Articles_collection_modified!A1345)), Index!$A$8:$A$22, ""))</f>
        <v>Industrial mfg</v>
      </c>
      <c r="H1345" t="str" cm="1">
        <f t="array" ref="H1345">IFERROR(INDEX(Index!$A$8:$A$22, MATCH(TRUE, ISNUMBER(SEARCH(Index!$A$8:$A$22, Articles_collection_modified!A1345)), 0)), "")</f>
        <v>Industrial mfg</v>
      </c>
      <c r="I1345" t="str" cm="1">
        <f t="array" ref="I1345">IFERROR(INDEX(Index!$A$3:$A$5, MATCH(TRUE, ISNUMBER(SEARCH(Index!$A$3:$A$5, Articles_collection_modified!A1345)), 0)), "")</f>
        <v>Technology</v>
      </c>
      <c r="J1345" t="str" cm="1">
        <f t="array" ref="J1345">IFERROR(INDEX(Index!$A$25:$A$69, MATCH(TRUE, ISNUMBER(SEARCH(Index!$A$25:$A$69, Articles_collection_modified!A1345)), 0)), "")</f>
        <v>Automation</v>
      </c>
      <c r="K1345" t="str" cm="1">
        <f t="array" ref="K1345">IFERROR(INDEX(Index!$C$3:$C$5, MATCH(TRUE, ISNUMBER(SEARCH(Index!$C$3:$C$5, Articles_collection_modified!A1345)), 0)), "")</f>
        <v>H1</v>
      </c>
      <c r="L1345" t="str" cm="1">
        <f t="array" ref="L1345">_xlfn.TEXTJOIN(", ", TRUE, IF(ISNUMBER(SEARCH(Index!$C$8:$C$58, Articles_collection_modified!A1345)), Index!$C$8:$C$58, ""))</f>
        <v>HA-5, IPr-9, SD-6, SD-7</v>
      </c>
      <c r="M1345" t="str" cm="1">
        <f t="array" ref="M1345">_xlfn.TEXTJOIN(", ", TRUE, IFERROR(VLOOKUP(_xlfn.TEXTSPLIT(L1345, ", "), Index!$C$8:$D$58, 2, FALSE), ""))</f>
        <v>Intelligent &amp; Efficient Factory, Smart Factory Data Analytics, Intelligent Process Automation, AI Usage Enablement</v>
      </c>
      <c r="N1345" t="str" cm="1">
        <f t="array" ref="N1345">_xlfn.TEXTJOIN(", ", TRUE, _xlfn.UNIQUE(_xlfn.FILTERXML("&lt;t&gt;&lt;s&gt;" &amp; SUBSTITUTE(_xlfn.TEXTJOIN(", ", TRUE, _xlfn.UNIQUE(_xlfn._xlws.FILTER(IFERROR(VLOOKUP(LEFT(_xlfn.TEXTSPLIT(L1345, ", "), FIND("-", _xlfn.TEXTSPLIT(L1345, ", ")) - 1), Index!$F$8:$G$13, 2, FALSE), ""), IFERROR(VLOOKUP(LEFT(_xlfn.TEXTSPLIT(L1345, ", "), FIND("-", _xlfn.TEXTSPLIT(L1345, ", ")) - 1), Index!$F$8:$G$13, 2, FALSE), "") &lt;&gt; ""))), ", ", "&lt;/s&gt;&lt;s&gt;") &amp; "&lt;/s&gt;&lt;/t&gt;", "//s[normalize-space()]")))</f>
        <v>Hydraulic Applications Ecosystem, Intelligent Production, Smart Data Usage</v>
      </c>
      <c r="O1345" t="str" cm="1">
        <f t="array" ref="O1345">IFERROR(INDEX(Index!$C$8:$C$58, MATCH(TRUE, ISNUMBER(SEARCH(Index!$C$8:$C$58, Articles_collection_modified!A1345)), 0)), "")</f>
        <v>HA-5</v>
      </c>
      <c r="P1345" t="str">
        <f>IFERROR(VLOOKUP(LEFT(O1345, FIND("-", O1345)-1), Index!$F$8:$G$13, 2, FALSE), "Not Found")</f>
        <v>Hydraulic Applications Ecosystem</v>
      </c>
      <c r="Q1345" t="str">
        <f>IFERROR(VLOOKUP(O1345, Index!$C$8:$D$58, 2, FALSE), "Not Found")</f>
        <v>Intelligent &amp; Efficient Factory</v>
      </c>
    </row>
    <row r="1346" spans="1:17" x14ac:dyDescent="0.3">
      <c r="A1346" t="str">
        <f>LEFT(Articles_collection_modified!A1346, FIND(",", Articles_collection_modified!A1346) - 1)</f>
        <v>Epiroc unveils the diesel-electric Minetruck MT66 S eDrive - International Mining</v>
      </c>
      <c r="B1346" t="str">
        <f>MID(Articles_collection_modified!A1346, FIND(",", Articles_collection_modified!A1346) + 1, FIND(",", Articles_collection_modified!A1346, FIND(",", Articles_collection_modified!A1346) + 1) - FIND(",", Articles_collection_modified!A1346) - 1)</f>
        <v>https://im-mining.com/2024/09/18/epiroc-unveils-the-diesel-electric-minetruck-mt66-s-edrive/</v>
      </c>
      <c r="C1346" t="str">
        <f>IF(ISNUMBER(FIND(", vol",Articles_collection_modified!A1346)), MID(Articles_collection_modified!A1346, FIND(", vol", Articles_collection_modified!A1346) + 5, FIND(",", Articles_collection_modified!A1346, FIND(", vol", Articles_collection_modified!A1346) + 5) - FIND(", vol", Articles_collection_modified!A1346) - 5), MID(Articles_collection_modified!A1346, FIND(",vol", Articles_collection_modified!A1346) + 4, FIND(",", Articles_collection_modified!A1346, FIND(",vol", Articles_collection_modified!A1346) + 4) - FIND(",vol",Articles_collection_modified!A1346) - 4))</f>
        <v>3</v>
      </c>
      <c r="D1346" t="str">
        <f>IF(ISNUMBER(FIND(", 20", Articles_collection_modified!A1346)), MID(Articles_collection_modified!A1346, FIND(", 20", Articles_collection_modified!A1346) + 2, FIND(",", Articles_collection_modified!A1346, FIND(", 20", Articles_collection_modified!A1346) + 2) - FIND(", 20", Articles_collection_modified!A1346) - 2), MID(Articles_collection_modified!A1346, FIND(",20", Articles_collection_modified!A1346) + 1, FIND(",", Articles_collection_modified!A1346, FIND(",20", Articles_collection_modified!A1346) + 1) - FIND(",20", Articles_collection_modified!A1346) - 1))</f>
        <v>2024-w38</v>
      </c>
      <c r="E1346" t="str">
        <f t="shared" si="42"/>
        <v>2024</v>
      </c>
      <c r="F1346" t="str">
        <f t="shared" si="43"/>
        <v>38</v>
      </c>
      <c r="G1346" t="str" cm="1">
        <f t="array" ref="G1346">_xlfn.TEXTJOIN(", ", TRUE, IF(ISNUMBER(SEARCH(Index!$A$8:$A$22, Articles_collection_modified!A1346)), Index!$A$8:$A$22, ""))</f>
        <v>Electrification, Mobile</v>
      </c>
      <c r="H1346" t="str" cm="1">
        <f t="array" ref="H1346">IFERROR(INDEX(Index!$A$8:$A$22, MATCH(TRUE, ISNUMBER(SEARCH(Index!$A$8:$A$22, Articles_collection_modified!A1346)), 0)), "")</f>
        <v>Electrification</v>
      </c>
      <c r="I1346" t="str" cm="1">
        <f t="array" ref="I1346">IFERROR(INDEX(Index!$A$3:$A$5, MATCH(TRUE, ISNUMBER(SEARCH(Index!$A$3:$A$5, Articles_collection_modified!A1346)), 0)), "")</f>
        <v>product release</v>
      </c>
      <c r="J1346" t="str" cm="1">
        <f t="array" ref="J1346">IFERROR(INDEX(Index!$A$25:$A$69, MATCH(TRUE, ISNUMBER(SEARCH(Index!$A$25:$A$69, Articles_collection_modified!A1346)), 0)), "")</f>
        <v/>
      </c>
      <c r="K1346" t="str" cm="1">
        <f t="array" ref="K1346">IFERROR(INDEX(Index!$C$3:$C$5, MATCH(TRUE, ISNUMBER(SEARCH(Index!$C$3:$C$5, Articles_collection_modified!A1346)), 0)), "")</f>
        <v>H1</v>
      </c>
      <c r="L1346" t="str" cm="1">
        <f t="array" ref="L1346">_xlfn.TEXTJOIN(", ", TRUE, IF(ISNUMBER(SEARCH(Index!$C$8:$C$58, Articles_collection_modified!A1346)), Index!$C$8:$C$58, ""))</f>
        <v>ES-2, HA-8</v>
      </c>
      <c r="M1346" t="str" cm="1">
        <f t="array" ref="M1346">_xlfn.TEXTJOIN(", ", TRUE, IFERROR(VLOOKUP(_xlfn.TEXTSPLIT(L1346, ", "), Index!$C$8:$D$58, 2, FALSE), ""))</f>
        <v>Enhanced Emission Policy, Sustainable Mining</v>
      </c>
      <c r="N1346" t="str" cm="1">
        <f t="array" ref="N1346">_xlfn.TEXTJOIN(", ", TRUE, _xlfn.UNIQUE(_xlfn.FILTERXML("&lt;t&gt;&lt;s&gt;" &amp; SUBSTITUTE(_xlfn.TEXTJOIN(", ", TRUE, _xlfn.UNIQUE(_xlfn._xlws.FILTER(IFERROR(VLOOKUP(LEFT(_xlfn.TEXTSPLIT(L1346, ", "), FIND("-", _xlfn.TEXTSPLIT(L1346, ", ")) - 1), Index!$F$8:$G$13, 2, FALSE), ""), IFERROR(VLOOKUP(LEFT(_xlfn.TEXTSPLIT(L1346, ", "), FIND("-", _xlfn.TEXTSPLIT(L1346, ", ")) - 1), Index!$F$8:$G$13, 2, FALSE), "") &lt;&gt; ""))), ", ", "&lt;/s&gt;&lt;s&gt;") &amp; "&lt;/s&gt;&lt;/t&gt;", "//s[normalize-space()]")))</f>
        <v>Ecological Sustainability, Hydraulic Applications Ecosystem</v>
      </c>
      <c r="O1346" t="str" cm="1">
        <f t="array" ref="O1346">IFERROR(INDEX(Index!$C$8:$C$58, MATCH(TRUE, ISNUMBER(SEARCH(Index!$C$8:$C$58, Articles_collection_modified!A1346)), 0)), "")</f>
        <v>ES-2</v>
      </c>
      <c r="P1346" t="str">
        <f>IFERROR(VLOOKUP(LEFT(O1346, FIND("-", O1346)-1), Index!$F$8:$G$13, 2, FALSE), "Not Found")</f>
        <v>Ecological Sustainability</v>
      </c>
      <c r="Q1346" t="str">
        <f>IFERROR(VLOOKUP(O1346, Index!$C$8:$D$58, 2, FALSE), "Not Found")</f>
        <v>Enhanced Emission Policy</v>
      </c>
    </row>
    <row r="1347" spans="1:17" x14ac:dyDescent="0.3">
      <c r="A1347" t="str">
        <f>LEFT(Articles_collection_modified!A1347, FIND(",", Articles_collection_modified!A1347) - 1)</f>
        <v>Enerpac to highlight shovel mining machinery and vehicle maintenance options at MINExpo - International Mining</v>
      </c>
      <c r="B1347" t="str">
        <f>MID(Articles_collection_modified!A1347, FIND(",", Articles_collection_modified!A1347) + 1, FIND(",", Articles_collection_modified!A1347, FIND(",", Articles_collection_modified!A1347) + 1) - FIND(",", Articles_collection_modified!A1347) - 1)</f>
        <v>https://im-mining.com/2024/09/18/enerpac-to-highlight-shovel-mining-machinery-and-vehicle-maintenance-options-at-minexpo/</v>
      </c>
      <c r="C1347" t="str">
        <f>IF(ISNUMBER(FIND(", vol",Articles_collection_modified!A1347)), MID(Articles_collection_modified!A1347, FIND(", vol", Articles_collection_modified!A1347) + 5, FIND(",", Articles_collection_modified!A1347, FIND(", vol", Articles_collection_modified!A1347) + 5) - FIND(", vol", Articles_collection_modified!A1347) - 5), MID(Articles_collection_modified!A1347, FIND(",vol", Articles_collection_modified!A1347) + 4, FIND(",", Articles_collection_modified!A1347, FIND(",vol", Articles_collection_modified!A1347) + 4) - FIND(",vol",Articles_collection_modified!A1347) - 4))</f>
        <v>3</v>
      </c>
      <c r="D1347" t="str">
        <f>IF(ISNUMBER(FIND(", 20", Articles_collection_modified!A1347)), MID(Articles_collection_modified!A1347, FIND(", 20", Articles_collection_modified!A1347) + 2, FIND(",", Articles_collection_modified!A1347, FIND(", 20", Articles_collection_modified!A1347) + 2) - FIND(", 20", Articles_collection_modified!A1347) - 2), MID(Articles_collection_modified!A1347, FIND(",20", Articles_collection_modified!A1347) + 1, FIND(",", Articles_collection_modified!A1347, FIND(",20", Articles_collection_modified!A1347) + 1) - FIND(",20", Articles_collection_modified!A1347) - 1))</f>
        <v>2024-w38</v>
      </c>
      <c r="E1347" t="str">
        <f t="shared" si="42"/>
        <v>2024</v>
      </c>
      <c r="F1347" t="str">
        <f t="shared" si="43"/>
        <v>38</v>
      </c>
      <c r="G1347" t="str" cm="1">
        <f t="array" ref="G1347">_xlfn.TEXTJOIN(", ", TRUE, IF(ISNUMBER(SEARCH(Index!$A$8:$A$22, Articles_collection_modified!A1347)), Index!$A$8:$A$22, ""))</f>
        <v>Industrial applications</v>
      </c>
      <c r="H1347" t="str" cm="1">
        <f t="array" ref="H1347">IFERROR(INDEX(Index!$A$8:$A$22, MATCH(TRUE, ISNUMBER(SEARCH(Index!$A$8:$A$22, Articles_collection_modified!A1347)), 0)), "")</f>
        <v>Industrial applications</v>
      </c>
      <c r="I1347" t="str" cm="1">
        <f t="array" ref="I1347">IFERROR(INDEX(Index!$A$3:$A$5, MATCH(TRUE, ISNUMBER(SEARCH(Index!$A$3:$A$5, Articles_collection_modified!A1347)), 0)), "")</f>
        <v>product release</v>
      </c>
      <c r="J1347" t="str" cm="1">
        <f t="array" ref="J1347">IFERROR(INDEX(Index!$A$25:$A$69, MATCH(TRUE, ISNUMBER(SEARCH(Index!$A$25:$A$69, Articles_collection_modified!A1347)), 0)), "")</f>
        <v>System</v>
      </c>
      <c r="K1347" t="str" cm="1">
        <f t="array" ref="K1347">IFERROR(INDEX(Index!$C$3:$C$5, MATCH(TRUE, ISNUMBER(SEARCH(Index!$C$3:$C$5, Articles_collection_modified!A1347)), 0)), "")</f>
        <v>H1</v>
      </c>
      <c r="L1347" t="str" cm="1">
        <f t="array" ref="L1347">_xlfn.TEXTJOIN(", ", TRUE, IF(ISNUMBER(SEARCH(Index!$C$8:$C$58, Articles_collection_modified!A1347)), Index!$C$8:$C$58, ""))</f>
        <v>HA-4</v>
      </c>
      <c r="M1347" t="str" cm="1">
        <f t="array" ref="M1347">_xlfn.TEXTJOIN(", ", TRUE, IFERROR(VLOOKUP(_xlfn.TEXTSPLIT(L1347, ", "), Index!$C$8:$D$58, 2, FALSE), ""))</f>
        <v>Autonomous Material Handling</v>
      </c>
      <c r="N1347" t="str" cm="1">
        <f t="array" ref="N1347">_xlfn.TEXTJOIN(", ", TRUE, _xlfn.UNIQUE(_xlfn.FILTERXML("&lt;t&gt;&lt;s&gt;" &amp; SUBSTITUTE(_xlfn.TEXTJOIN(", ", TRUE, _xlfn.UNIQUE(_xlfn._xlws.FILTER(IFERROR(VLOOKUP(LEFT(_xlfn.TEXTSPLIT(L1347, ", "), FIND("-", _xlfn.TEXTSPLIT(L1347, ", ")) - 1), Index!$F$8:$G$13, 2, FALSE), ""), IFERROR(VLOOKUP(LEFT(_xlfn.TEXTSPLIT(L1347, ", "), FIND("-", _xlfn.TEXTSPLIT(L1347, ", ")) - 1), Index!$F$8:$G$13, 2, FALSE), "") &lt;&gt; ""))), ", ", "&lt;/s&gt;&lt;s&gt;") &amp; "&lt;/s&gt;&lt;/t&gt;", "//s[normalize-space()]")))</f>
        <v>Hydraulic Applications Ecosystem</v>
      </c>
      <c r="O1347" t="str" cm="1">
        <f t="array" ref="O1347">IFERROR(INDEX(Index!$C$8:$C$58, MATCH(TRUE, ISNUMBER(SEARCH(Index!$C$8:$C$58, Articles_collection_modified!A1347)), 0)), "")</f>
        <v>HA-4</v>
      </c>
      <c r="P1347" t="str">
        <f>IFERROR(VLOOKUP(LEFT(O1347, FIND("-", O1347)-1), Index!$F$8:$G$13, 2, FALSE), "Not Found")</f>
        <v>Hydraulic Applications Ecosystem</v>
      </c>
      <c r="Q1347" t="str">
        <f>IFERROR(VLOOKUP(O1347, Index!$C$8:$D$58, 2, FALSE), "Not Found")</f>
        <v>Autonomous Material Handling</v>
      </c>
    </row>
    <row r="1348" spans="1:17" x14ac:dyDescent="0.3">
      <c r="A1348" t="str">
        <f>LEFT(Articles_collection_modified!A1348, FIND(",", Articles_collection_modified!A1348) - 1)</f>
        <v>Teradyne Robotics and Siemens Announce a Strategic Collaboration for the Siemens Experience Center at MxD to Showcase the Future of Automation in the U.S. | ManufacturingTomorrow</v>
      </c>
      <c r="B1348" t="str">
        <f>MID(Articles_collection_modified!A1348, FIND(",", Articles_collection_modified!A1348) + 1, FIND(",", Articles_collection_modified!A1348, FIND(",", Articles_collection_modified!A1348) + 1) - FIND(",", Articles_collection_modified!A1348) - 1)</f>
        <v>https://www.manufacturingtomorrow.com/news/2024/09/17/teradyne-robotics-and-siemens-announce-a-strategic-collaboration-for-the-siemens-experience-center-at-mxd-to-showcase-the-future-of-automation-in-the-us/23390</v>
      </c>
      <c r="C1348" t="str">
        <f>IF(ISNUMBER(FIND(", vol",Articles_collection_modified!A1348)), MID(Articles_collection_modified!A1348, FIND(", vol", Articles_collection_modified!A1348) + 5, FIND(",", Articles_collection_modified!A1348, FIND(", vol", Articles_collection_modified!A1348) + 5) - FIND(", vol", Articles_collection_modified!A1348) - 5), MID(Articles_collection_modified!A1348, FIND(",vol", Articles_collection_modified!A1348) + 4, FIND(",", Articles_collection_modified!A1348, FIND(",vol", Articles_collection_modified!A1348) + 4) - FIND(",vol",Articles_collection_modified!A1348) - 4))</f>
        <v>3</v>
      </c>
      <c r="D1348" t="str">
        <f>IF(ISNUMBER(FIND(", 20", Articles_collection_modified!A1348)), MID(Articles_collection_modified!A1348, FIND(", 20", Articles_collection_modified!A1348) + 2, FIND(",", Articles_collection_modified!A1348, FIND(", 20", Articles_collection_modified!A1348) + 2) - FIND(", 20", Articles_collection_modified!A1348) - 2), MID(Articles_collection_modified!A1348, FIND(",20", Articles_collection_modified!A1348) + 1, FIND(",", Articles_collection_modified!A1348, FIND(",20", Articles_collection_modified!A1348) + 1) - FIND(",20", Articles_collection_modified!A1348) - 1))</f>
        <v>2024-w38</v>
      </c>
      <c r="E1348" t="str">
        <f t="shared" si="42"/>
        <v>2024</v>
      </c>
      <c r="F1348" t="str">
        <f t="shared" si="43"/>
        <v>38</v>
      </c>
      <c r="G1348" t="str" cm="1">
        <f t="array" ref="G1348">_xlfn.TEXTJOIN(", ", TRUE, IF(ISNUMBER(SEARCH(Index!$A$8:$A$22, Articles_collection_modified!A1348)), Index!$A$8:$A$22, ""))</f>
        <v>Robotics</v>
      </c>
      <c r="H1348" t="str" cm="1">
        <f t="array" ref="H1348">IFERROR(INDEX(Index!$A$8:$A$22, MATCH(TRUE, ISNUMBER(SEARCH(Index!$A$8:$A$22, Articles_collection_modified!A1348)), 0)), "")</f>
        <v>Robotics</v>
      </c>
      <c r="I1348" t="str" cm="1">
        <f t="array" ref="I1348">IFERROR(INDEX(Index!$A$3:$A$5, MATCH(TRUE, ISNUMBER(SEARCH(Index!$A$3:$A$5, Articles_collection_modified!A1348)), 0)), "")</f>
        <v>SEEP</v>
      </c>
      <c r="J1348" t="str" cm="1">
        <f t="array" ref="J1348">IFERROR(INDEX(Index!$A$25:$A$69, MATCH(TRUE, ISNUMBER(SEARCH(Index!$A$25:$A$69, Articles_collection_modified!A1348)), 0)), "")</f>
        <v>partnership</v>
      </c>
      <c r="K1348" t="str" cm="1">
        <f t="array" ref="K1348">IFERROR(INDEX(Index!$C$3:$C$5, MATCH(TRUE, ISNUMBER(SEARCH(Index!$C$3:$C$5, Articles_collection_modified!A1348)), 0)), "")</f>
        <v>H1</v>
      </c>
      <c r="L1348" t="str" cm="1">
        <f t="array" ref="L1348">_xlfn.TEXTJOIN(", ", TRUE, IF(ISNUMBER(SEARCH(Index!$C$8:$C$58, Articles_collection_modified!A1348)), Index!$C$8:$C$58, ""))</f>
        <v>IPr-2, AO-2</v>
      </c>
      <c r="M1348" t="str" cm="1">
        <f t="array" ref="M1348">_xlfn.TEXTJOIN(", ", TRUE, IFERROR(VLOOKUP(_xlfn.TEXTSPLIT(L1348, ", "), Index!$C$8:$D$58, 2, FALSE), ""))</f>
        <v>Advanced Robotics, Future Collaboration</v>
      </c>
      <c r="N1348" t="str" cm="1">
        <f t="array" ref="N1348">_xlfn.TEXTJOIN(", ", TRUE, _xlfn.UNIQUE(_xlfn.FILTERXML("&lt;t&gt;&lt;s&gt;" &amp; SUBSTITUTE(_xlfn.TEXTJOIN(", ", TRUE, _xlfn.UNIQUE(_xlfn._xlws.FILTER(IFERROR(VLOOKUP(LEFT(_xlfn.TEXTSPLIT(L1348, ", "), FIND("-", _xlfn.TEXTSPLIT(L1348, ", ")) - 1), Index!$F$8:$G$13, 2, FALSE), ""), IFERROR(VLOOKUP(LEFT(_xlfn.TEXTSPLIT(L1348, ", "), FIND("-", _xlfn.TEXTSPLIT(L1348, ", ")) - 1), Index!$F$8:$G$13, 2, FALSE), "") &lt;&gt; ""))), ", ", "&lt;/s&gt;&lt;s&gt;") &amp; "&lt;/s&gt;&lt;/t&gt;", "//s[normalize-space()]")))</f>
        <v>Intelligent Production, Adaptive Organization</v>
      </c>
      <c r="O1348" t="str" cm="1">
        <f t="array" ref="O1348">IFERROR(INDEX(Index!$C$8:$C$58, MATCH(TRUE, ISNUMBER(SEARCH(Index!$C$8:$C$58, Articles_collection_modified!A1348)), 0)), "")</f>
        <v>IPr-2</v>
      </c>
      <c r="P1348" t="str">
        <f>IFERROR(VLOOKUP(LEFT(O1348, FIND("-", O1348)-1), Index!$F$8:$G$13, 2, FALSE), "Not Found")</f>
        <v>Intelligent Production</v>
      </c>
      <c r="Q1348" t="str">
        <f>IFERROR(VLOOKUP(O1348, Index!$C$8:$D$58, 2, FALSE), "Not Found")</f>
        <v>Advanced Robotics</v>
      </c>
    </row>
    <row r="1349" spans="1:17" x14ac:dyDescent="0.3">
      <c r="A1349" t="str">
        <f>LEFT(Articles_collection_modified!A1349, FIND(",", Articles_collection_modified!A1349) - 1)</f>
        <v>Mahle presents systematic approach to fuel cell trucks in Hanover - electrive.com</v>
      </c>
      <c r="B1349" t="str">
        <f>MID(Articles_collection_modified!A1349, FIND(",", Articles_collection_modified!A1349) + 1, FIND(",", Articles_collection_modified!A1349, FIND(",", Articles_collection_modified!A1349) + 1) - FIND(",", Articles_collection_modified!A1349) - 1)</f>
        <v>https://www.electrive.com/2024/09/17/mahle-presents-systematic-approach-to-fuel-cell-trucks-in-hanover/</v>
      </c>
      <c r="C1349" t="str">
        <f>IF(ISNUMBER(FIND(", vol",Articles_collection_modified!A1349)), MID(Articles_collection_modified!A1349, FIND(", vol", Articles_collection_modified!A1349) + 5, FIND(",", Articles_collection_modified!A1349, FIND(", vol", Articles_collection_modified!A1349) + 5) - FIND(", vol", Articles_collection_modified!A1349) - 5), MID(Articles_collection_modified!A1349, FIND(",vol", Articles_collection_modified!A1349) + 4, FIND(",", Articles_collection_modified!A1349, FIND(",vol", Articles_collection_modified!A1349) + 4) - FIND(",vol",Articles_collection_modified!A1349) - 4))</f>
        <v>3</v>
      </c>
      <c r="D1349" t="str">
        <f>IF(ISNUMBER(FIND(", 20", Articles_collection_modified!A1349)), MID(Articles_collection_modified!A1349, FIND(", 20", Articles_collection_modified!A1349) + 2, FIND(",", Articles_collection_modified!A1349, FIND(", 20", Articles_collection_modified!A1349) + 2) - FIND(", 20", Articles_collection_modified!A1349) - 2), MID(Articles_collection_modified!A1349, FIND(",20", Articles_collection_modified!A1349) + 1, FIND(",", Articles_collection_modified!A1349, FIND(",20", Articles_collection_modified!A1349) + 1) - FIND(",20", Articles_collection_modified!A1349) - 1))</f>
        <v>2024-w38</v>
      </c>
      <c r="E1349" t="str">
        <f t="shared" si="42"/>
        <v>2024</v>
      </c>
      <c r="F1349" t="str">
        <f t="shared" si="43"/>
        <v>38</v>
      </c>
      <c r="G1349" t="str" cm="1">
        <f t="array" ref="G1349">_xlfn.TEXTJOIN(", ", TRUE, IF(ISNUMBER(SEARCH(Index!$A$8:$A$22, Articles_collection_modified!A1349)), Index!$A$8:$A$22, ""))</f>
        <v>Electrification, Mobile</v>
      </c>
      <c r="H1349" t="str" cm="1">
        <f t="array" ref="H1349">IFERROR(INDEX(Index!$A$8:$A$22, MATCH(TRUE, ISNUMBER(SEARCH(Index!$A$8:$A$22, Articles_collection_modified!A1349)), 0)), "")</f>
        <v>Electrification</v>
      </c>
      <c r="I1349" t="str" cm="1">
        <f t="array" ref="I1349">IFERROR(INDEX(Index!$A$3:$A$5, MATCH(TRUE, ISNUMBER(SEARCH(Index!$A$3:$A$5, Articles_collection_modified!A1349)), 0)), "")</f>
        <v>Technology</v>
      </c>
      <c r="J1349" t="str" cm="1">
        <f t="array" ref="J1349">IFERROR(INDEX(Index!$A$25:$A$69, MATCH(TRUE, ISNUMBER(SEARCH(Index!$A$25:$A$69, Articles_collection_modified!A1349)), 0)), "")</f>
        <v>System</v>
      </c>
      <c r="K1349" t="str" cm="1">
        <f t="array" ref="K1349">IFERROR(INDEX(Index!$C$3:$C$5, MATCH(TRUE, ISNUMBER(SEARCH(Index!$C$3:$C$5, Articles_collection_modified!A1349)), 0)), "")</f>
        <v>H1</v>
      </c>
      <c r="L1349" t="str" cm="1">
        <f t="array" ref="L1349">_xlfn.TEXTJOIN(", ", TRUE, IF(ISNUMBER(SEARCH(Index!$C$8:$C$58, Articles_collection_modified!A1349)), Index!$C$8:$C$58, ""))</f>
        <v>ES-1, ES-2</v>
      </c>
      <c r="M1349" t="str" cm="1">
        <f t="array" ref="M1349">_xlfn.TEXTJOIN(", ", TRUE, IFERROR(VLOOKUP(_xlfn.TEXTSPLIT(L1349, ", "), Index!$C$8:$D$58, 2, FALSE), ""))</f>
        <v>Green Cities, Enhanced Emission Policy</v>
      </c>
      <c r="N1349" t="str" cm="1">
        <f t="array" ref="N1349">_xlfn.TEXTJOIN(", ", TRUE, _xlfn.UNIQUE(_xlfn.FILTERXML("&lt;t&gt;&lt;s&gt;" &amp; SUBSTITUTE(_xlfn.TEXTJOIN(", ", TRUE, _xlfn.UNIQUE(_xlfn._xlws.FILTER(IFERROR(VLOOKUP(LEFT(_xlfn.TEXTSPLIT(L1349, ", "), FIND("-", _xlfn.TEXTSPLIT(L1349, ", ")) - 1), Index!$F$8:$G$13, 2, FALSE), ""), IFERROR(VLOOKUP(LEFT(_xlfn.TEXTSPLIT(L1349, ", "), FIND("-", _xlfn.TEXTSPLIT(L1349, ", ")) - 1), Index!$F$8:$G$13, 2, FALSE), "") &lt;&gt; ""))), ", ", "&lt;/s&gt;&lt;s&gt;") &amp; "&lt;/s&gt;&lt;/t&gt;", "//s[normalize-space()]")))</f>
        <v>Ecological Sustainability</v>
      </c>
      <c r="O1349" t="str" cm="1">
        <f t="array" ref="O1349">IFERROR(INDEX(Index!$C$8:$C$58, MATCH(TRUE, ISNUMBER(SEARCH(Index!$C$8:$C$58, Articles_collection_modified!A1349)), 0)), "")</f>
        <v>ES-1</v>
      </c>
      <c r="P1349" t="str">
        <f>IFERROR(VLOOKUP(LEFT(O1349, FIND("-", O1349)-1), Index!$F$8:$G$13, 2, FALSE), "Not Found")</f>
        <v>Ecological Sustainability</v>
      </c>
      <c r="Q1349" t="str">
        <f>IFERROR(VLOOKUP(O1349, Index!$C$8:$D$58, 2, FALSE), "Not Found")</f>
        <v>Green Cities</v>
      </c>
    </row>
    <row r="1350" spans="1:17" x14ac:dyDescent="0.3">
      <c r="A1350" t="str">
        <f>LEFT(Articles_collection_modified!A1350, FIND(",", Articles_collection_modified!A1350) - 1)</f>
        <v>Automatisierbarer hydraulischer Langhubspanner</v>
      </c>
      <c r="B1350" t="str">
        <f>MID(Articles_collection_modified!A1350, FIND(",", Articles_collection_modified!A1350) + 1, FIND(",", Articles_collection_modified!A1350, FIND(",", Articles_collection_modified!A1350) + 1) - FIND(",", Articles_collection_modified!A1350) - 1)</f>
        <v>https://www.oup-fluidtechnik.de/automatisierbarer-hydrauischer-langhubspanner/</v>
      </c>
      <c r="C1350" t="str">
        <f>IF(ISNUMBER(FIND(", vol",Articles_collection_modified!A1350)), MID(Articles_collection_modified!A1350, FIND(", vol", Articles_collection_modified!A1350) + 5, FIND(",", Articles_collection_modified!A1350, FIND(", vol", Articles_collection_modified!A1350) + 5) - FIND(", vol", Articles_collection_modified!A1350) - 5), MID(Articles_collection_modified!A1350, FIND(",vol", Articles_collection_modified!A1350) + 4, FIND(",", Articles_collection_modified!A1350, FIND(",vol", Articles_collection_modified!A1350) + 4) - FIND(",vol",Articles_collection_modified!A1350) - 4))</f>
        <v>3</v>
      </c>
      <c r="D1350" t="str">
        <f>IF(ISNUMBER(FIND(", 20", Articles_collection_modified!A1350)), MID(Articles_collection_modified!A1350, FIND(", 20", Articles_collection_modified!A1350) + 2, FIND(",", Articles_collection_modified!A1350, FIND(", 20", Articles_collection_modified!A1350) + 2) - FIND(", 20", Articles_collection_modified!A1350) - 2), MID(Articles_collection_modified!A1350, FIND(",20", Articles_collection_modified!A1350) + 1, FIND(",", Articles_collection_modified!A1350, FIND(",20", Articles_collection_modified!A1350) + 1) - FIND(",20", Articles_collection_modified!A1350) - 1))</f>
        <v>2024-w38</v>
      </c>
      <c r="E1350" t="str">
        <f t="shared" si="42"/>
        <v>2024</v>
      </c>
      <c r="F1350" t="str">
        <f t="shared" si="43"/>
        <v>38</v>
      </c>
      <c r="G1350" t="str" cm="1">
        <f t="array" ref="G1350">_xlfn.TEXTJOIN(", ", TRUE, IF(ISNUMBER(SEARCH(Index!$A$8:$A$22, Articles_collection_modified!A1350)), Index!$A$8:$A$22, ""))</f>
        <v>Industrial applications</v>
      </c>
      <c r="H1350" t="str" cm="1">
        <f t="array" ref="H1350">IFERROR(INDEX(Index!$A$8:$A$22, MATCH(TRUE, ISNUMBER(SEARCH(Index!$A$8:$A$22, Articles_collection_modified!A1350)), 0)), "")</f>
        <v>Industrial applications</v>
      </c>
      <c r="I1350" t="str" cm="1">
        <f t="array" ref="I1350">IFERROR(INDEX(Index!$A$3:$A$5, MATCH(TRUE, ISNUMBER(SEARCH(Index!$A$3:$A$5, Articles_collection_modified!A1350)), 0)), "")</f>
        <v>product release</v>
      </c>
      <c r="J1350" t="str" cm="1">
        <f t="array" ref="J1350">IFERROR(INDEX(Index!$A$25:$A$69, MATCH(TRUE, ISNUMBER(SEARCH(Index!$A$25:$A$69, Articles_collection_modified!A1350)), 0)), "")</f>
        <v>System</v>
      </c>
      <c r="K1350" t="str" cm="1">
        <f t="array" ref="K1350">IFERROR(INDEX(Index!$C$3:$C$5, MATCH(TRUE, ISNUMBER(SEARCH(Index!$C$3:$C$5, Articles_collection_modified!A1350)), 0)), "")</f>
        <v>H1</v>
      </c>
      <c r="L1350" t="str" cm="1">
        <f t="array" ref="L1350">_xlfn.TEXTJOIN(", ", TRUE, IF(ISNUMBER(SEARCH(Index!$C$8:$C$58, Articles_collection_modified!A1350)), Index!$C$8:$C$58, ""))</f>
        <v>IPr-4</v>
      </c>
      <c r="M1350" t="str" cm="1">
        <f t="array" ref="M1350">_xlfn.TEXTJOIN(", ", TRUE, IFERROR(VLOOKUP(_xlfn.TEXTSPLIT(L1350, ", "), Index!$C$8:$D$58, 2, FALSE), ""))</f>
        <v>Autonomus Intralofistic</v>
      </c>
      <c r="N1350" t="str" cm="1">
        <f t="array" ref="N1350">_xlfn.TEXTJOIN(", ", TRUE, _xlfn.UNIQUE(_xlfn.FILTERXML("&lt;t&gt;&lt;s&gt;" &amp; SUBSTITUTE(_xlfn.TEXTJOIN(", ", TRUE, _xlfn.UNIQUE(_xlfn._xlws.FILTER(IFERROR(VLOOKUP(LEFT(_xlfn.TEXTSPLIT(L1350, ", "), FIND("-", _xlfn.TEXTSPLIT(L1350, ", ")) - 1), Index!$F$8:$G$13, 2, FALSE), ""), IFERROR(VLOOKUP(LEFT(_xlfn.TEXTSPLIT(L1350, ", "), FIND("-", _xlfn.TEXTSPLIT(L1350, ", ")) - 1), Index!$F$8:$G$13, 2, FALSE), "") &lt;&gt; ""))), ", ", "&lt;/s&gt;&lt;s&gt;") &amp; "&lt;/s&gt;&lt;/t&gt;", "//s[normalize-space()]")))</f>
        <v>Intelligent Production</v>
      </c>
      <c r="O1350" t="str" cm="1">
        <f t="array" ref="O1350">IFERROR(INDEX(Index!$C$8:$C$58, MATCH(TRUE, ISNUMBER(SEARCH(Index!$C$8:$C$58, Articles_collection_modified!A1350)), 0)), "")</f>
        <v>IPr-4</v>
      </c>
      <c r="P1350" t="str">
        <f>IFERROR(VLOOKUP(LEFT(O1350, FIND("-", O1350)-1), Index!$F$8:$G$13, 2, FALSE), "Not Found")</f>
        <v>Intelligent Production</v>
      </c>
      <c r="Q1350" t="str">
        <f>IFERROR(VLOOKUP(O1350, Index!$C$8:$D$58, 2, FALSE), "Not Found")</f>
        <v>Autonomus Intralofistic</v>
      </c>
    </row>
    <row r="1351" spans="1:17" x14ac:dyDescent="0.3">
      <c r="A1351" t="str">
        <f>LEFT(Articles_collection_modified!A1351, FIND(",", Articles_collection_modified!A1351) - 1)</f>
        <v>Watson-Marlow Fluid Technology Solutions highlights full range of Bredel heavy-duty hose pumps and Qdos Reagent Feed Pumps for demanding mining applications | ManufacturingTomorrow</v>
      </c>
      <c r="B1351" t="str">
        <f>MID(Articles_collection_modified!A1351, FIND(",", Articles_collection_modified!A1351) + 1, FIND(",", Articles_collection_modified!A1351, FIND(",", Articles_collection_modified!A1351) + 1) - FIND(",", Articles_collection_modified!A1351) - 1)</f>
        <v>https://www.manufacturingtomorrow.com/news/2024/09/17/watson-marlow-fluid-technology-solutions-highlights-full-range-of-bredel-heavy-duty-hose-pumps-and-qdos-reagent-feed-pumps-for-demanding-mining-applications-/23398</v>
      </c>
      <c r="C1351" t="str">
        <f>IF(ISNUMBER(FIND(", vol",Articles_collection_modified!A1351)), MID(Articles_collection_modified!A1351, FIND(", vol", Articles_collection_modified!A1351) + 5, FIND(",", Articles_collection_modified!A1351, FIND(", vol", Articles_collection_modified!A1351) + 5) - FIND(", vol", Articles_collection_modified!A1351) - 5), MID(Articles_collection_modified!A1351, FIND(",vol", Articles_collection_modified!A1351) + 4, FIND(",", Articles_collection_modified!A1351, FIND(",vol", Articles_collection_modified!A1351) + 4) - FIND(",vol",Articles_collection_modified!A1351) - 4))</f>
        <v>3</v>
      </c>
      <c r="D1351" t="str">
        <f>IF(ISNUMBER(FIND(", 20", Articles_collection_modified!A1351)), MID(Articles_collection_modified!A1351, FIND(", 20", Articles_collection_modified!A1351) + 2, FIND(",", Articles_collection_modified!A1351, FIND(", 20", Articles_collection_modified!A1351) + 2) - FIND(", 20", Articles_collection_modified!A1351) - 2), MID(Articles_collection_modified!A1351, FIND(",20", Articles_collection_modified!A1351) + 1, FIND(",", Articles_collection_modified!A1351, FIND(",20", Articles_collection_modified!A1351) + 1) - FIND(",20", Articles_collection_modified!A1351) - 1))</f>
        <v>2024-w38</v>
      </c>
      <c r="E1351" t="str">
        <f t="shared" si="42"/>
        <v>2024</v>
      </c>
      <c r="F1351" t="str">
        <f t="shared" si="43"/>
        <v>38</v>
      </c>
      <c r="G1351" t="str" cm="1">
        <f t="array" ref="G1351">_xlfn.TEXTJOIN(", ", TRUE, IF(ISNUMBER(SEARCH(Index!$A$8:$A$22, Articles_collection_modified!A1351)), Index!$A$8:$A$22, ""))</f>
        <v>Industrial applications</v>
      </c>
      <c r="H1351" t="str" cm="1">
        <f t="array" ref="H1351">IFERROR(INDEX(Index!$A$8:$A$22, MATCH(TRUE, ISNUMBER(SEARCH(Index!$A$8:$A$22, Articles_collection_modified!A1351)), 0)), "")</f>
        <v>Industrial applications</v>
      </c>
      <c r="I1351" t="str" cm="1">
        <f t="array" ref="I1351">IFERROR(INDEX(Index!$A$3:$A$5, MATCH(TRUE, ISNUMBER(SEARCH(Index!$A$3:$A$5, Articles_collection_modified!A1351)), 0)), "")</f>
        <v>product release</v>
      </c>
      <c r="J1351" t="str" cm="1">
        <f t="array" ref="J1351">IFERROR(INDEX(Index!$A$25:$A$69, MATCH(TRUE, ISNUMBER(SEARCH(Index!$A$25:$A$69, Articles_collection_modified!A1351)), 0)), "")</f>
        <v>Pump</v>
      </c>
      <c r="K1351" t="str" cm="1">
        <f t="array" ref="K1351">IFERROR(INDEX(Index!$C$3:$C$5, MATCH(TRUE, ISNUMBER(SEARCH(Index!$C$3:$C$5, Articles_collection_modified!A1351)), 0)), "")</f>
        <v>H1</v>
      </c>
      <c r="L1351" t="str" cm="1">
        <f t="array" ref="L1351">_xlfn.TEXTJOIN(", ", TRUE, IF(ISNUMBER(SEARCH(Index!$C$8:$C$58, Articles_collection_modified!A1351)), Index!$C$8:$C$58, ""))</f>
        <v>HA-8</v>
      </c>
      <c r="M1351" t="str" cm="1">
        <f t="array" ref="M1351">_xlfn.TEXTJOIN(", ", TRUE, IFERROR(VLOOKUP(_xlfn.TEXTSPLIT(L1351, ", "), Index!$C$8:$D$58, 2, FALSE), ""))</f>
        <v>Sustainable Mining</v>
      </c>
      <c r="N1351" t="str" cm="1">
        <f t="array" ref="N1351">_xlfn.TEXTJOIN(", ", TRUE, _xlfn.UNIQUE(_xlfn.FILTERXML("&lt;t&gt;&lt;s&gt;" &amp; SUBSTITUTE(_xlfn.TEXTJOIN(", ", TRUE, _xlfn.UNIQUE(_xlfn._xlws.FILTER(IFERROR(VLOOKUP(LEFT(_xlfn.TEXTSPLIT(L1351, ", "), FIND("-", _xlfn.TEXTSPLIT(L1351, ", ")) - 1), Index!$F$8:$G$13, 2, FALSE), ""), IFERROR(VLOOKUP(LEFT(_xlfn.TEXTSPLIT(L1351, ", "), FIND("-", _xlfn.TEXTSPLIT(L1351, ", ")) - 1), Index!$F$8:$G$13, 2, FALSE), "") &lt;&gt; ""))), ", ", "&lt;/s&gt;&lt;s&gt;") &amp; "&lt;/s&gt;&lt;/t&gt;", "//s[normalize-space()]")))</f>
        <v>Hydraulic Applications Ecosystem</v>
      </c>
      <c r="O1351" t="str" cm="1">
        <f t="array" ref="O1351">IFERROR(INDEX(Index!$C$8:$C$58, MATCH(TRUE, ISNUMBER(SEARCH(Index!$C$8:$C$58, Articles_collection_modified!A1351)), 0)), "")</f>
        <v>HA-8</v>
      </c>
      <c r="P1351" t="str">
        <f>IFERROR(VLOOKUP(LEFT(O1351, FIND("-", O1351)-1), Index!$F$8:$G$13, 2, FALSE), "Not Found")</f>
        <v>Hydraulic Applications Ecosystem</v>
      </c>
      <c r="Q1351" t="str">
        <f>IFERROR(VLOOKUP(O1351, Index!$C$8:$D$58, 2, FALSE), "Not Found")</f>
        <v>Sustainable Mining</v>
      </c>
    </row>
    <row r="1352" spans="1:17" x14ac:dyDescent="0.3">
      <c r="A1352" t="str">
        <f>LEFT(Articles_collection_modified!A1352, FIND(",", Articles_collection_modified!A1352) - 1)</f>
        <v>Bell and MacLean announce tech collaboration including 5G/LTE network in Sudbury - International Mining</v>
      </c>
      <c r="B1352" t="str">
        <f>MID(Articles_collection_modified!A1352, FIND(",", Articles_collection_modified!A1352) + 1, FIND(",", Articles_collection_modified!A1352, FIND(",", Articles_collection_modified!A1352) + 1) - FIND(",", Articles_collection_modified!A1352) - 1)</f>
        <v>https://im-mining.com/2024/09/17/bell-and-maclean-announce-tech-collaboration-including-5g-lte-network-in-sudbury/</v>
      </c>
      <c r="C1352" t="str">
        <f>IF(ISNUMBER(FIND(", vol",Articles_collection_modified!A1352)), MID(Articles_collection_modified!A1352, FIND(", vol", Articles_collection_modified!A1352) + 5, FIND(",", Articles_collection_modified!A1352, FIND(", vol", Articles_collection_modified!A1352) + 5) - FIND(", vol", Articles_collection_modified!A1352) - 5), MID(Articles_collection_modified!A1352, FIND(",vol", Articles_collection_modified!A1352) + 4, FIND(",", Articles_collection_modified!A1352, FIND(",vol", Articles_collection_modified!A1352) + 4) - FIND(",vol",Articles_collection_modified!A1352) - 4))</f>
        <v>3</v>
      </c>
      <c r="D1352" t="str">
        <f>IF(ISNUMBER(FIND(", 20", Articles_collection_modified!A1352)), MID(Articles_collection_modified!A1352, FIND(", 20", Articles_collection_modified!A1352) + 2, FIND(",", Articles_collection_modified!A1352, FIND(", 20", Articles_collection_modified!A1352) + 2) - FIND(", 20", Articles_collection_modified!A1352) - 2), MID(Articles_collection_modified!A1352, FIND(",20", Articles_collection_modified!A1352) + 1, FIND(",", Articles_collection_modified!A1352, FIND(",20", Articles_collection_modified!A1352) + 1) - FIND(",20", Articles_collection_modified!A1352) - 1))</f>
        <v>2024-w38</v>
      </c>
      <c r="E1352" t="str">
        <f t="shared" si="42"/>
        <v>2024</v>
      </c>
      <c r="F1352" t="str">
        <f t="shared" si="43"/>
        <v>38</v>
      </c>
      <c r="G1352" t="str" cm="1">
        <f t="array" ref="G1352">_xlfn.TEXTJOIN(", ", TRUE, IF(ISNUMBER(SEARCH(Index!$A$8:$A$22, Articles_collection_modified!A1352)), Index!$A$8:$A$22, ""))</f>
        <v>Mobile</v>
      </c>
      <c r="H1352" t="str" cm="1">
        <f t="array" ref="H1352">IFERROR(INDEX(Index!$A$8:$A$22, MATCH(TRUE, ISNUMBER(SEARCH(Index!$A$8:$A$22, Articles_collection_modified!A1352)), 0)), "")</f>
        <v>Mobile</v>
      </c>
      <c r="I1352" t="str" cm="1">
        <f t="array" ref="I1352">IFERROR(INDEX(Index!$A$3:$A$5, MATCH(TRUE, ISNUMBER(SEARCH(Index!$A$3:$A$5, Articles_collection_modified!A1352)), 0)), "")</f>
        <v>SEEP</v>
      </c>
      <c r="J1352" t="str" cm="1">
        <f t="array" ref="J1352">IFERROR(INDEX(Index!$A$25:$A$69, MATCH(TRUE, ISNUMBER(SEARCH(Index!$A$25:$A$69, Articles_collection_modified!A1352)), 0)), "")</f>
        <v>partnership</v>
      </c>
      <c r="K1352" t="str" cm="1">
        <f t="array" ref="K1352">IFERROR(INDEX(Index!$C$3:$C$5, MATCH(TRUE, ISNUMBER(SEARCH(Index!$C$3:$C$5, Articles_collection_modified!A1352)), 0)), "")</f>
        <v>H1</v>
      </c>
      <c r="L1352" t="str" cm="1">
        <f t="array" ref="L1352">_xlfn.TEXTJOIN(", ", TRUE, IF(ISNUMBER(SEARCH(Index!$C$8:$C$58, Articles_collection_modified!A1352)), Index!$C$8:$C$58, ""))</f>
        <v>HA-8, AO-2, SD-5</v>
      </c>
      <c r="M1352" t="str" cm="1">
        <f t="array" ref="M1352">_xlfn.TEXTJOIN(", ", TRUE, IFERROR(VLOOKUP(_xlfn.TEXTSPLIT(L1352, ", "), Index!$C$8:$D$58, 2, FALSE), ""))</f>
        <v>Sustainable Mining, Future Collaboration, New Data Management Strategies</v>
      </c>
      <c r="N1352" t="str" cm="1">
        <f t="array" ref="N1352">_xlfn.TEXTJOIN(", ", TRUE, _xlfn.UNIQUE(_xlfn.FILTERXML("&lt;t&gt;&lt;s&gt;" &amp; SUBSTITUTE(_xlfn.TEXTJOIN(", ", TRUE, _xlfn.UNIQUE(_xlfn._xlws.FILTER(IFERROR(VLOOKUP(LEFT(_xlfn.TEXTSPLIT(L1352, ", "), FIND("-", _xlfn.TEXTSPLIT(L1352, ", ")) - 1), Index!$F$8:$G$13, 2, FALSE), ""), IFERROR(VLOOKUP(LEFT(_xlfn.TEXTSPLIT(L1352, ", "), FIND("-", _xlfn.TEXTSPLIT(L1352, ", ")) - 1), Index!$F$8:$G$13, 2, FALSE), "") &lt;&gt; ""))), ", ", "&lt;/s&gt;&lt;s&gt;") &amp; "&lt;/s&gt;&lt;/t&gt;", "//s[normalize-space()]")))</f>
        <v>Hydraulic Applications Ecosystem, Adaptive Organization, Smart Data Usage</v>
      </c>
      <c r="O1352" t="str" cm="1">
        <f t="array" ref="O1352">IFERROR(INDEX(Index!$C$8:$C$58, MATCH(TRUE, ISNUMBER(SEARCH(Index!$C$8:$C$58, Articles_collection_modified!A1352)), 0)), "")</f>
        <v>HA-8</v>
      </c>
      <c r="P1352" t="str">
        <f>IFERROR(VLOOKUP(LEFT(O1352, FIND("-", O1352)-1), Index!$F$8:$G$13, 2, FALSE), "Not Found")</f>
        <v>Hydraulic Applications Ecosystem</v>
      </c>
      <c r="Q1352" t="str">
        <f>IFERROR(VLOOKUP(O1352, Index!$C$8:$D$58, 2, FALSE), "Not Found")</f>
        <v>Sustainable Mining</v>
      </c>
    </row>
    <row r="1353" spans="1:17" x14ac:dyDescent="0.3">
      <c r="A1353" t="str">
        <f>LEFT(Articles_collection_modified!A1353, FIND(",", Articles_collection_modified!A1353) - 1)</f>
        <v>Rio Tinto to explore Pongomia seed-based biofuels optionality in Australia - International Mining</v>
      </c>
      <c r="B1353" t="str">
        <f>MID(Articles_collection_modified!A1353, FIND(",", Articles_collection_modified!A1353) + 1, FIND(",", Articles_collection_modified!A1353, FIND(",", Articles_collection_modified!A1353) + 1) - FIND(",", Articles_collection_modified!A1353) - 1)</f>
        <v>https://im-mining.com/2024/09/18/rio-tinto-to-explore-pongomia-seed-based-biofuels-optionality-in-australia/</v>
      </c>
      <c r="C1353" t="str">
        <f>IF(ISNUMBER(FIND(", vol",Articles_collection_modified!A1353)), MID(Articles_collection_modified!A1353, FIND(", vol", Articles_collection_modified!A1353) + 5, FIND(",", Articles_collection_modified!A1353, FIND(", vol", Articles_collection_modified!A1353) + 5) - FIND(", vol", Articles_collection_modified!A1353) - 5), MID(Articles_collection_modified!A1353, FIND(",vol", Articles_collection_modified!A1353) + 4, FIND(",", Articles_collection_modified!A1353, FIND(",vol", Articles_collection_modified!A1353) + 4) - FIND(",vol",Articles_collection_modified!A1353) - 4))</f>
        <v>3</v>
      </c>
      <c r="D1353" t="str">
        <f>IF(ISNUMBER(FIND(", 20", Articles_collection_modified!A1353)), MID(Articles_collection_modified!A1353, FIND(", 20", Articles_collection_modified!A1353) + 2, FIND(",", Articles_collection_modified!A1353, FIND(", 20", Articles_collection_modified!A1353) + 2) - FIND(", 20", Articles_collection_modified!A1353) - 2), MID(Articles_collection_modified!A1353, FIND(",20", Articles_collection_modified!A1353) + 1, FIND(",", Articles_collection_modified!A1353, FIND(",20", Articles_collection_modified!A1353) + 1) - FIND(",20", Articles_collection_modified!A1353) - 1))</f>
        <v>2024-w38</v>
      </c>
      <c r="E1353" t="str">
        <f t="shared" si="42"/>
        <v>2024</v>
      </c>
      <c r="F1353" t="str">
        <f t="shared" si="43"/>
        <v>38</v>
      </c>
      <c r="G1353" t="str" cm="1">
        <f t="array" ref="G1353">_xlfn.TEXTJOIN(", ", TRUE, IF(ISNUMBER(SEARCH(Index!$A$8:$A$22, Articles_collection_modified!A1353)), Index!$A$8:$A$22, ""))</f>
        <v>Mobile, Sustainability</v>
      </c>
      <c r="H1353" t="str" cm="1">
        <f t="array" ref="H1353">IFERROR(INDEX(Index!$A$8:$A$22, MATCH(TRUE, ISNUMBER(SEARCH(Index!$A$8:$A$22, Articles_collection_modified!A1353)), 0)), "")</f>
        <v>Mobile</v>
      </c>
      <c r="I1353" t="str" cm="1">
        <f t="array" ref="I1353">IFERROR(INDEX(Index!$A$3:$A$5, MATCH(TRUE, ISNUMBER(SEARCH(Index!$A$3:$A$5, Articles_collection_modified!A1353)), 0)), "")</f>
        <v>Technology</v>
      </c>
      <c r="J1353" t="str" cm="1">
        <f t="array" ref="J1353">IFERROR(INDEX(Index!$A$25:$A$69, MATCH(TRUE, ISNUMBER(SEARCH(Index!$A$25:$A$69, Articles_collection_modified!A1353)), 0)), "")</f>
        <v>Materials</v>
      </c>
      <c r="K1353" t="str" cm="1">
        <f t="array" ref="K1353">IFERROR(INDEX(Index!$C$3:$C$5, MATCH(TRUE, ISNUMBER(SEARCH(Index!$C$3:$C$5, Articles_collection_modified!A1353)), 0)), "")</f>
        <v>H2</v>
      </c>
      <c r="L1353" t="str" cm="1">
        <f t="array" ref="L1353">_xlfn.TEXTJOIN(", ", TRUE, IF(ISNUMBER(SEARCH(Index!$C$8:$C$58, Articles_collection_modified!A1353)), Index!$C$8:$C$58, ""))</f>
        <v>ES-2, ES-5, ES-6, HA-8</v>
      </c>
      <c r="M1353" t="str" cm="1">
        <f t="array" ref="M1353">_xlfn.TEXTJOIN(", ", TRUE, IFERROR(VLOOKUP(_xlfn.TEXTSPLIT(L1353, ", "), Index!$C$8:$D$58, 2, FALSE), ""))</f>
        <v>Enhanced Emission Policy, Promoting Biodiversity, Zero Emission Company Value, Sustainable Mining</v>
      </c>
      <c r="N1353" t="str" cm="1">
        <f t="array" ref="N1353">_xlfn.TEXTJOIN(", ", TRUE, _xlfn.UNIQUE(_xlfn.FILTERXML("&lt;t&gt;&lt;s&gt;" &amp; SUBSTITUTE(_xlfn.TEXTJOIN(", ", TRUE, _xlfn.UNIQUE(_xlfn._xlws.FILTER(IFERROR(VLOOKUP(LEFT(_xlfn.TEXTSPLIT(L1353, ", "), FIND("-", _xlfn.TEXTSPLIT(L1353, ", ")) - 1), Index!$F$8:$G$13, 2, FALSE), ""), IFERROR(VLOOKUP(LEFT(_xlfn.TEXTSPLIT(L1353, ", "), FIND("-", _xlfn.TEXTSPLIT(L1353, ", ")) - 1), Index!$F$8:$G$13, 2, FALSE), "") &lt;&gt; ""))), ", ", "&lt;/s&gt;&lt;s&gt;") &amp; "&lt;/s&gt;&lt;/t&gt;", "//s[normalize-space()]")))</f>
        <v>Ecological Sustainability, Hydraulic Applications Ecosystem</v>
      </c>
      <c r="O1353" t="str" cm="1">
        <f t="array" ref="O1353">IFERROR(INDEX(Index!$C$8:$C$58, MATCH(TRUE, ISNUMBER(SEARCH(Index!$C$8:$C$58, Articles_collection_modified!A1353)), 0)), "")</f>
        <v>ES-2</v>
      </c>
      <c r="P1353" t="str">
        <f>IFERROR(VLOOKUP(LEFT(O1353, FIND("-", O1353)-1), Index!$F$8:$G$13, 2, FALSE), "Not Found")</f>
        <v>Ecological Sustainability</v>
      </c>
      <c r="Q1353" t="str">
        <f>IFERROR(VLOOKUP(O1353, Index!$C$8:$D$58, 2, FALSE), "Not Found")</f>
        <v>Enhanced Emission Policy</v>
      </c>
    </row>
    <row r="1354" spans="1:17" x14ac:dyDescent="0.3">
      <c r="A1354" t="str">
        <f>LEFT(Articles_collection_modified!A1354, FIND(",", Articles_collection_modified!A1354) - 1)</f>
        <v>Metso expands flotation mixing offering with innovative FloatForceÂ®+ mechanism - International Mining</v>
      </c>
      <c r="B1354" t="str">
        <f>MID(Articles_collection_modified!A1354, FIND(",", Articles_collection_modified!A1354) + 1, FIND(",", Articles_collection_modified!A1354, FIND(",", Articles_collection_modified!A1354) + 1) - FIND(",", Articles_collection_modified!A1354) - 1)</f>
        <v>https://im-mining.com/2024/09/18/metso-expands-flotation-mixing-offering-with-innovative-floatforce-mechanism/</v>
      </c>
      <c r="C1354" t="str">
        <f>IF(ISNUMBER(FIND(", vol",Articles_collection_modified!A1354)), MID(Articles_collection_modified!A1354, FIND(", vol", Articles_collection_modified!A1354) + 5, FIND(",", Articles_collection_modified!A1354, FIND(", vol", Articles_collection_modified!A1354) + 5) - FIND(", vol", Articles_collection_modified!A1354) - 5), MID(Articles_collection_modified!A1354, FIND(",vol", Articles_collection_modified!A1354) + 4, FIND(",", Articles_collection_modified!A1354, FIND(",vol", Articles_collection_modified!A1354) + 4) - FIND(",vol",Articles_collection_modified!A1354) - 4))</f>
        <v>3</v>
      </c>
      <c r="D1354" t="str">
        <f>IF(ISNUMBER(FIND(", 20", Articles_collection_modified!A1354)), MID(Articles_collection_modified!A1354, FIND(", 20", Articles_collection_modified!A1354) + 2, FIND(",", Articles_collection_modified!A1354, FIND(", 20", Articles_collection_modified!A1354) + 2) - FIND(", 20", Articles_collection_modified!A1354) - 2), MID(Articles_collection_modified!A1354, FIND(",20", Articles_collection_modified!A1354) + 1, FIND(",", Articles_collection_modified!A1354, FIND(",20", Articles_collection_modified!A1354) + 1) - FIND(",20", Articles_collection_modified!A1354) - 1))</f>
        <v>2024-w38</v>
      </c>
      <c r="E1354" t="str">
        <f t="shared" si="42"/>
        <v>2024</v>
      </c>
      <c r="F1354" t="str">
        <f t="shared" si="43"/>
        <v>38</v>
      </c>
      <c r="G1354" t="str" cm="1">
        <f t="array" ref="G1354">_xlfn.TEXTJOIN(", ", TRUE, IF(ISNUMBER(SEARCH(Index!$A$8:$A$22, Articles_collection_modified!A1354)), Index!$A$8:$A$22, ""))</f>
        <v>Industrial applications</v>
      </c>
      <c r="H1354" t="str" cm="1">
        <f t="array" ref="H1354">IFERROR(INDEX(Index!$A$8:$A$22, MATCH(TRUE, ISNUMBER(SEARCH(Index!$A$8:$A$22, Articles_collection_modified!A1354)), 0)), "")</f>
        <v>Industrial applications</v>
      </c>
      <c r="I1354" t="str" cm="1">
        <f t="array" ref="I1354">IFERROR(INDEX(Index!$A$3:$A$5, MATCH(TRUE, ISNUMBER(SEARCH(Index!$A$3:$A$5, Articles_collection_modified!A1354)), 0)), "")</f>
        <v>product release</v>
      </c>
      <c r="J1354" t="str" cm="1">
        <f t="array" ref="J1354">IFERROR(INDEX(Index!$A$25:$A$69, MATCH(TRUE, ISNUMBER(SEARCH(Index!$A$25:$A$69, Articles_collection_modified!A1354)), 0)), "")</f>
        <v>System</v>
      </c>
      <c r="K1354" t="str" cm="1">
        <f t="array" ref="K1354">IFERROR(INDEX(Index!$C$3:$C$5, MATCH(TRUE, ISNUMBER(SEARCH(Index!$C$3:$C$5, Articles_collection_modified!A1354)), 0)), "")</f>
        <v>H1</v>
      </c>
      <c r="L1354" t="str" cm="1">
        <f t="array" ref="L1354">_xlfn.TEXTJOIN(", ", TRUE, IF(ISNUMBER(SEARCH(Index!$C$8:$C$58, Articles_collection_modified!A1354)), Index!$C$8:$C$58, ""))</f>
        <v>HA-8</v>
      </c>
      <c r="M1354" t="str" cm="1">
        <f t="array" ref="M1354">_xlfn.TEXTJOIN(", ", TRUE, IFERROR(VLOOKUP(_xlfn.TEXTSPLIT(L1354, ", "), Index!$C$8:$D$58, 2, FALSE), ""))</f>
        <v>Sustainable Mining</v>
      </c>
      <c r="N1354" t="str" cm="1">
        <f t="array" ref="N1354">_xlfn.TEXTJOIN(", ", TRUE, _xlfn.UNIQUE(_xlfn.FILTERXML("&lt;t&gt;&lt;s&gt;" &amp; SUBSTITUTE(_xlfn.TEXTJOIN(", ", TRUE, _xlfn.UNIQUE(_xlfn._xlws.FILTER(IFERROR(VLOOKUP(LEFT(_xlfn.TEXTSPLIT(L1354, ", "), FIND("-", _xlfn.TEXTSPLIT(L1354, ", ")) - 1), Index!$F$8:$G$13, 2, FALSE), ""), IFERROR(VLOOKUP(LEFT(_xlfn.TEXTSPLIT(L1354, ", "), FIND("-", _xlfn.TEXTSPLIT(L1354, ", ")) - 1), Index!$F$8:$G$13, 2, FALSE), "") &lt;&gt; ""))), ", ", "&lt;/s&gt;&lt;s&gt;") &amp; "&lt;/s&gt;&lt;/t&gt;", "//s[normalize-space()]")))</f>
        <v>Hydraulic Applications Ecosystem</v>
      </c>
      <c r="O1354" t="str" cm="1">
        <f t="array" ref="O1354">IFERROR(INDEX(Index!$C$8:$C$58, MATCH(TRUE, ISNUMBER(SEARCH(Index!$C$8:$C$58, Articles_collection_modified!A1354)), 0)), "")</f>
        <v>HA-8</v>
      </c>
      <c r="P1354" t="str">
        <f>IFERROR(VLOOKUP(LEFT(O1354, FIND("-", O1354)-1), Index!$F$8:$G$13, 2, FALSE), "Not Found")</f>
        <v>Hydraulic Applications Ecosystem</v>
      </c>
      <c r="Q1354" t="str">
        <f>IFERROR(VLOOKUP(O1354, Index!$C$8:$D$58, 2, FALSE), "Not Found")</f>
        <v>Sustainable Mining</v>
      </c>
    </row>
    <row r="1355" spans="1:17" x14ac:dyDescent="0.3">
      <c r="A1355" t="str">
        <f>LEFT(Articles_collection_modified!A1355, FIND(",", Articles_collection_modified!A1355) - 1)</f>
        <v>Caterpillar introduces energy transfer solution for mining sector | Industrial Vehicle Technology International</v>
      </c>
      <c r="B1355" t="str">
        <f>MID(Articles_collection_modified!A1355, FIND(",", Articles_collection_modified!A1355) + 1, FIND(",", Articles_collection_modified!A1355, FIND(",", Articles_collection_modified!A1355) + 1) - FIND(",", Articles_collection_modified!A1355) - 1)</f>
        <v>https://www.ivtinternational.com/news/mining/caterpillar-introduces-energy-transfer-solution-for-mining-sector.html</v>
      </c>
      <c r="C1355" t="str">
        <f>IF(ISNUMBER(FIND(", vol",Articles_collection_modified!A1355)), MID(Articles_collection_modified!A1355, FIND(", vol", Articles_collection_modified!A1355) + 5, FIND(",", Articles_collection_modified!A1355, FIND(", vol", Articles_collection_modified!A1355) + 5) - FIND(", vol", Articles_collection_modified!A1355) - 5), MID(Articles_collection_modified!A1355, FIND(",vol", Articles_collection_modified!A1355) + 4, FIND(",", Articles_collection_modified!A1355, FIND(",vol", Articles_collection_modified!A1355) + 4) - FIND(",vol",Articles_collection_modified!A1355) - 4))</f>
        <v>3</v>
      </c>
      <c r="D1355" t="str">
        <f>IF(ISNUMBER(FIND(", 20", Articles_collection_modified!A1355)), MID(Articles_collection_modified!A1355, FIND(", 20", Articles_collection_modified!A1355) + 2, FIND(",", Articles_collection_modified!A1355, FIND(", 20", Articles_collection_modified!A1355) + 2) - FIND(", 20", Articles_collection_modified!A1355) - 2), MID(Articles_collection_modified!A1355, FIND(",20", Articles_collection_modified!A1355) + 1, FIND(",", Articles_collection_modified!A1355, FIND(",20", Articles_collection_modified!A1355) + 1) - FIND(",20", Articles_collection_modified!A1355) - 1))</f>
        <v>2024-w38</v>
      </c>
      <c r="E1355" t="str">
        <f t="shared" si="42"/>
        <v>2024</v>
      </c>
      <c r="F1355" t="str">
        <f t="shared" si="43"/>
        <v>38</v>
      </c>
      <c r="G1355" t="str" cm="1">
        <f t="array" ref="G1355">_xlfn.TEXTJOIN(", ", TRUE, IF(ISNUMBER(SEARCH(Index!$A$8:$A$22, Articles_collection_modified!A1355)), Index!$A$8:$A$22, ""))</f>
        <v>Electrification, Mobile</v>
      </c>
      <c r="H1355" t="str" cm="1">
        <f t="array" ref="H1355">IFERROR(INDEX(Index!$A$8:$A$22, MATCH(TRUE, ISNUMBER(SEARCH(Index!$A$8:$A$22, Articles_collection_modified!A1355)), 0)), "")</f>
        <v>Electrification</v>
      </c>
      <c r="I1355" t="str" cm="1">
        <f t="array" ref="I1355">IFERROR(INDEX(Index!$A$3:$A$5, MATCH(TRUE, ISNUMBER(SEARCH(Index!$A$3:$A$5, Articles_collection_modified!A1355)), 0)), "")</f>
        <v>product release</v>
      </c>
      <c r="J1355" t="str" cm="1">
        <f t="array" ref="J1355">IFERROR(INDEX(Index!$A$25:$A$69, MATCH(TRUE, ISNUMBER(SEARCH(Index!$A$25:$A$69, Articles_collection_modified!A1355)), 0)), "")</f>
        <v>Service</v>
      </c>
      <c r="K1355" t="str" cm="1">
        <f t="array" ref="K1355">IFERROR(INDEX(Index!$C$3:$C$5, MATCH(TRUE, ISNUMBER(SEARCH(Index!$C$3:$C$5, Articles_collection_modified!A1355)), 0)), "")</f>
        <v>H1</v>
      </c>
      <c r="L1355" t="str" cm="1">
        <f t="array" ref="L1355">_xlfn.TEXTJOIN(", ", TRUE, IF(ISNUMBER(SEARCH(Index!$C$8:$C$58, Articles_collection_modified!A1355)), Index!$C$8:$C$58, ""))</f>
        <v>HA-8</v>
      </c>
      <c r="M1355" t="str" cm="1">
        <f t="array" ref="M1355">_xlfn.TEXTJOIN(", ", TRUE, IFERROR(VLOOKUP(_xlfn.TEXTSPLIT(L1355, ", "), Index!$C$8:$D$58, 2, FALSE), ""))</f>
        <v>Sustainable Mining</v>
      </c>
      <c r="N1355" t="str" cm="1">
        <f t="array" ref="N1355">_xlfn.TEXTJOIN(", ", TRUE, _xlfn.UNIQUE(_xlfn.FILTERXML("&lt;t&gt;&lt;s&gt;" &amp; SUBSTITUTE(_xlfn.TEXTJOIN(", ", TRUE, _xlfn.UNIQUE(_xlfn._xlws.FILTER(IFERROR(VLOOKUP(LEFT(_xlfn.TEXTSPLIT(L1355, ", "), FIND("-", _xlfn.TEXTSPLIT(L1355, ", ")) - 1), Index!$F$8:$G$13, 2, FALSE), ""), IFERROR(VLOOKUP(LEFT(_xlfn.TEXTSPLIT(L1355, ", "), FIND("-", _xlfn.TEXTSPLIT(L1355, ", ")) - 1), Index!$F$8:$G$13, 2, FALSE), "") &lt;&gt; ""))), ", ", "&lt;/s&gt;&lt;s&gt;") &amp; "&lt;/s&gt;&lt;/t&gt;", "//s[normalize-space()]")))</f>
        <v>Hydraulic Applications Ecosystem</v>
      </c>
      <c r="O1355" t="str" cm="1">
        <f t="array" ref="O1355">IFERROR(INDEX(Index!$C$8:$C$58, MATCH(TRUE, ISNUMBER(SEARCH(Index!$C$8:$C$58, Articles_collection_modified!A1355)), 0)), "")</f>
        <v>HA-8</v>
      </c>
      <c r="P1355" t="str">
        <f>IFERROR(VLOOKUP(LEFT(O1355, FIND("-", O1355)-1), Index!$F$8:$G$13, 2, FALSE), "Not Found")</f>
        <v>Hydraulic Applications Ecosystem</v>
      </c>
      <c r="Q1355" t="str">
        <f>IFERROR(VLOOKUP(O1355, Index!$C$8:$D$58, 2, FALSE), "Not Found")</f>
        <v>Sustainable Mining</v>
      </c>
    </row>
    <row r="1356" spans="1:17" x14ac:dyDescent="0.3">
      <c r="A1356" t="str">
        <f>LEFT(Articles_collection_modified!A1356, FIND(",", Articles_collection_modified!A1356) - 1)</f>
        <v>Hitachi Construction Machinery Americas launches new excavator models | Industrial Vehicle Technology International</v>
      </c>
      <c r="B1356" t="str">
        <f>MID(Articles_collection_modified!A1356, FIND(",", Articles_collection_modified!A1356) + 1, FIND(",", Articles_collection_modified!A1356, FIND(",", Articles_collection_modified!A1356) + 1) - FIND(",", Articles_collection_modified!A1356) - 1)</f>
        <v>https://www.ivtinternational.com/news/construction/hitachi-construction-machinery-americas-launches-new-excavator-models.html</v>
      </c>
      <c r="C1356" t="str">
        <f>IF(ISNUMBER(FIND(", vol",Articles_collection_modified!A1356)), MID(Articles_collection_modified!A1356, FIND(", vol", Articles_collection_modified!A1356) + 5, FIND(",", Articles_collection_modified!A1356, FIND(", vol", Articles_collection_modified!A1356) + 5) - FIND(", vol", Articles_collection_modified!A1356) - 5), MID(Articles_collection_modified!A1356, FIND(",vol", Articles_collection_modified!A1356) + 4, FIND(",", Articles_collection_modified!A1356, FIND(",vol", Articles_collection_modified!A1356) + 4) - FIND(",vol",Articles_collection_modified!A1356) - 4))</f>
        <v>3</v>
      </c>
      <c r="D1356" t="str">
        <f>IF(ISNUMBER(FIND(", 20", Articles_collection_modified!A1356)), MID(Articles_collection_modified!A1356, FIND(", 20", Articles_collection_modified!A1356) + 2, FIND(",", Articles_collection_modified!A1356, FIND(", 20", Articles_collection_modified!A1356) + 2) - FIND(", 20", Articles_collection_modified!A1356) - 2), MID(Articles_collection_modified!A1356, FIND(",20", Articles_collection_modified!A1356) + 1, FIND(",", Articles_collection_modified!A1356, FIND(",20", Articles_collection_modified!A1356) + 1) - FIND(",20", Articles_collection_modified!A1356) - 1))</f>
        <v>2024-w38</v>
      </c>
      <c r="E1356" t="str">
        <f t="shared" si="42"/>
        <v>2024</v>
      </c>
      <c r="F1356" t="str">
        <f t="shared" si="43"/>
        <v>38</v>
      </c>
      <c r="G1356" t="str" cm="1">
        <f t="array" ref="G1356">_xlfn.TEXTJOIN(", ", TRUE, IF(ISNUMBER(SEARCH(Index!$A$8:$A$22, Articles_collection_modified!A1356)), Index!$A$8:$A$22, ""))</f>
        <v>Mobile</v>
      </c>
      <c r="H1356" t="str" cm="1">
        <f t="array" ref="H1356">IFERROR(INDEX(Index!$A$8:$A$22, MATCH(TRUE, ISNUMBER(SEARCH(Index!$A$8:$A$22, Articles_collection_modified!A1356)), 0)), "")</f>
        <v>Mobile</v>
      </c>
      <c r="I1356" t="str" cm="1">
        <f t="array" ref="I1356">IFERROR(INDEX(Index!$A$3:$A$5, MATCH(TRUE, ISNUMBER(SEARCH(Index!$A$3:$A$5, Articles_collection_modified!A1356)), 0)), "")</f>
        <v>product release</v>
      </c>
      <c r="J1356" t="str" cm="1">
        <f t="array" ref="J1356">IFERROR(INDEX(Index!$A$25:$A$69, MATCH(TRUE, ISNUMBER(SEARCH(Index!$A$25:$A$69, Articles_collection_modified!A1356)), 0)), "")</f>
        <v>System</v>
      </c>
      <c r="K1356" t="str" cm="1">
        <f t="array" ref="K1356">IFERROR(INDEX(Index!$C$3:$C$5, MATCH(TRUE, ISNUMBER(SEARCH(Index!$C$3:$C$5, Articles_collection_modified!A1356)), 0)), "")</f>
        <v>H1</v>
      </c>
      <c r="L1356" t="str" cm="1">
        <f t="array" ref="L1356">_xlfn.TEXTJOIN(", ", TRUE, IF(ISNUMBER(SEARCH(Index!$C$8:$C$58, Articles_collection_modified!A1356)), Index!$C$8:$C$58, ""))</f>
        <v>HA-1, HA-3, NB-8</v>
      </c>
      <c r="M1356" t="str" cm="1">
        <f t="array" ref="M1356">_xlfn.TEXTJOIN(", ", TRUE, IFERROR(VLOOKUP(_xlfn.TEXTSPLIT(L1356, ", "), Index!$C$8:$D$58, 2, FALSE), ""))</f>
        <v>Green &amp; Connected Construction site, Smart Farming, Sustainaible Maritime Applications</v>
      </c>
      <c r="N1356" t="str" cm="1">
        <f t="array" ref="N1356">_xlfn.TEXTJOIN(", ", TRUE, _xlfn.UNIQUE(_xlfn.FILTERXML("&lt;t&gt;&lt;s&gt;" &amp; SUBSTITUTE(_xlfn.TEXTJOIN(", ", TRUE, _xlfn.UNIQUE(_xlfn._xlws.FILTER(IFERROR(VLOOKUP(LEFT(_xlfn.TEXTSPLIT(L1356, ", "), FIND("-", _xlfn.TEXTSPLIT(L1356, ", ")) - 1), Index!$F$8:$G$13, 2, FALSE), ""), IFERROR(VLOOKUP(LEFT(_xlfn.TEXTSPLIT(L1356, ", "), FIND("-", _xlfn.TEXTSPLIT(L1356, ", ")) - 1), Index!$F$8:$G$13, 2, FALSE), "") &lt;&gt; ""))), ", ", "&lt;/s&gt;&lt;s&gt;") &amp; "&lt;/s&gt;&lt;/t&gt;", "//s[normalize-space()]")))</f>
        <v>Hydraulic Applications Ecosystem, New Business</v>
      </c>
      <c r="O1356" t="str" cm="1">
        <f t="array" ref="O1356">IFERROR(INDEX(Index!$C$8:$C$58, MATCH(TRUE, ISNUMBER(SEARCH(Index!$C$8:$C$58, Articles_collection_modified!A1356)), 0)), "")</f>
        <v>HA-1</v>
      </c>
      <c r="P1356" t="str">
        <f>IFERROR(VLOOKUP(LEFT(O1356, FIND("-", O1356)-1), Index!$F$8:$G$13, 2, FALSE), "Not Found")</f>
        <v>Hydraulic Applications Ecosystem</v>
      </c>
      <c r="Q1356" t="str">
        <f>IFERROR(VLOOKUP(O1356, Index!$C$8:$D$58, 2, FALSE), "Not Found")</f>
        <v>Green &amp; Connected Construction site</v>
      </c>
    </row>
    <row r="1357" spans="1:17" x14ac:dyDescent="0.3">
      <c r="A1357" t="str">
        <f>LEFT(Articles_collection_modified!A1357, FIND(",", Articles_collection_modified!A1357) - 1)</f>
        <v>Kramer presents new compact 5045 wheel loader | Industrial Vehicle Technology International</v>
      </c>
      <c r="B1357" t="str">
        <f>MID(Articles_collection_modified!A1357, FIND(",", Articles_collection_modified!A1357) + 1, FIND(",", Articles_collection_modified!A1357, FIND(",", Articles_collection_modified!A1357) + 1) - FIND(",", Articles_collection_modified!A1357) - 1)</f>
        <v>https://www.ivtinternational.com/news/kramer-presents-new-compact-5045-wheel-loader.html</v>
      </c>
      <c r="C1357" t="str">
        <f>IF(ISNUMBER(FIND(", vol",Articles_collection_modified!A1357)), MID(Articles_collection_modified!A1357, FIND(", vol", Articles_collection_modified!A1357) + 5, FIND(",", Articles_collection_modified!A1357, FIND(", vol", Articles_collection_modified!A1357) + 5) - FIND(", vol", Articles_collection_modified!A1357) - 5), MID(Articles_collection_modified!A1357, FIND(",vol", Articles_collection_modified!A1357) + 4, FIND(",", Articles_collection_modified!A1357, FIND(",vol", Articles_collection_modified!A1357) + 4) - FIND(",vol",Articles_collection_modified!A1357) - 4))</f>
        <v>3</v>
      </c>
      <c r="D1357" t="str">
        <f>IF(ISNUMBER(FIND(", 20", Articles_collection_modified!A1357)), MID(Articles_collection_modified!A1357, FIND(", 20", Articles_collection_modified!A1357) + 2, FIND(",", Articles_collection_modified!A1357, FIND(", 20", Articles_collection_modified!A1357) + 2) - FIND(", 20", Articles_collection_modified!A1357) - 2), MID(Articles_collection_modified!A1357, FIND(",20", Articles_collection_modified!A1357) + 1, FIND(",", Articles_collection_modified!A1357, FIND(",20", Articles_collection_modified!A1357) + 1) - FIND(",20", Articles_collection_modified!A1357) - 1))</f>
        <v>2024-w38</v>
      </c>
      <c r="E1357" t="str">
        <f t="shared" si="42"/>
        <v>2024</v>
      </c>
      <c r="F1357" t="str">
        <f t="shared" si="43"/>
        <v>38</v>
      </c>
      <c r="G1357" t="str" cm="1">
        <f t="array" ref="G1357">_xlfn.TEXTJOIN(", ", TRUE, IF(ISNUMBER(SEARCH(Index!$A$8:$A$22, Articles_collection_modified!A1357)), Index!$A$8:$A$22, ""))</f>
        <v>Mobile</v>
      </c>
      <c r="H1357" t="str" cm="1">
        <f t="array" ref="H1357">IFERROR(INDEX(Index!$A$8:$A$22, MATCH(TRUE, ISNUMBER(SEARCH(Index!$A$8:$A$22, Articles_collection_modified!A1357)), 0)), "")</f>
        <v>Mobile</v>
      </c>
      <c r="I1357" t="str" cm="1">
        <f t="array" ref="I1357">IFERROR(INDEX(Index!$A$3:$A$5, MATCH(TRUE, ISNUMBER(SEARCH(Index!$A$3:$A$5, Articles_collection_modified!A1357)), 0)), "")</f>
        <v>product release</v>
      </c>
      <c r="J1357" t="str" cm="1">
        <f t="array" ref="J1357">IFERROR(INDEX(Index!$A$25:$A$69, MATCH(TRUE, ISNUMBER(SEARCH(Index!$A$25:$A$69, Articles_collection_modified!A1357)), 0)), "")</f>
        <v>System</v>
      </c>
      <c r="K1357" t="str" cm="1">
        <f t="array" ref="K1357">IFERROR(INDEX(Index!$C$3:$C$5, MATCH(TRUE, ISNUMBER(SEARCH(Index!$C$3:$C$5, Articles_collection_modified!A1357)), 0)), "")</f>
        <v>H1</v>
      </c>
      <c r="L1357" t="str" cm="1">
        <f t="array" ref="L1357">_xlfn.TEXTJOIN(", ", TRUE, IF(ISNUMBER(SEARCH(Index!$C$8:$C$58, Articles_collection_modified!A1357)), Index!$C$8:$C$58, ""))</f>
        <v>HA-1, HA-4</v>
      </c>
      <c r="M1357" t="str" cm="1">
        <f t="array" ref="M1357">_xlfn.TEXTJOIN(", ", TRUE, IFERROR(VLOOKUP(_xlfn.TEXTSPLIT(L1357, ", "), Index!$C$8:$D$58, 2, FALSE), ""))</f>
        <v>Green &amp; Connected Construction site, Autonomous Material Handling</v>
      </c>
      <c r="N1357" t="str" cm="1">
        <f t="array" ref="N1357">_xlfn.TEXTJOIN(", ", TRUE, _xlfn.UNIQUE(_xlfn.FILTERXML("&lt;t&gt;&lt;s&gt;" &amp; SUBSTITUTE(_xlfn.TEXTJOIN(", ", TRUE, _xlfn.UNIQUE(_xlfn._xlws.FILTER(IFERROR(VLOOKUP(LEFT(_xlfn.TEXTSPLIT(L1357, ", "), FIND("-", _xlfn.TEXTSPLIT(L1357, ", ")) - 1), Index!$F$8:$G$13, 2, FALSE), ""), IFERROR(VLOOKUP(LEFT(_xlfn.TEXTSPLIT(L1357, ", "), FIND("-", _xlfn.TEXTSPLIT(L1357, ", ")) - 1), Index!$F$8:$G$13, 2, FALSE), "") &lt;&gt; ""))), ", ", "&lt;/s&gt;&lt;s&gt;") &amp; "&lt;/s&gt;&lt;/t&gt;", "//s[normalize-space()]")))</f>
        <v>Hydraulic Applications Ecosystem</v>
      </c>
      <c r="O1357" t="str" cm="1">
        <f t="array" ref="O1357">IFERROR(INDEX(Index!$C$8:$C$58, MATCH(TRUE, ISNUMBER(SEARCH(Index!$C$8:$C$58, Articles_collection_modified!A1357)), 0)), "")</f>
        <v>HA-1</v>
      </c>
      <c r="P1357" t="str">
        <f>IFERROR(VLOOKUP(LEFT(O1357, FIND("-", O1357)-1), Index!$F$8:$G$13, 2, FALSE), "Not Found")</f>
        <v>Hydraulic Applications Ecosystem</v>
      </c>
      <c r="Q1357" t="str">
        <f>IFERROR(VLOOKUP(O1357, Index!$C$8:$D$58, 2, FALSE), "Not Found")</f>
        <v>Green &amp; Connected Construction site</v>
      </c>
    </row>
    <row r="1358" spans="1:17" x14ac:dyDescent="0.3">
      <c r="A1358" t="str">
        <f>LEFT(Articles_collection_modified!A1358, FIND(",", Articles_collection_modified!A1358) - 1)</f>
        <v>Maximizing Hydraulic System Efficiency - Fluid Power Journal</v>
      </c>
      <c r="B1358" t="str">
        <f>MID(Articles_collection_modified!A1358, FIND(",", Articles_collection_modified!A1358) + 1, FIND(",", Articles_collection_modified!A1358, FIND(",", Articles_collection_modified!A1358) + 1) - FIND(",", Articles_collection_modified!A1358) - 1)</f>
        <v>https://fluidpowerjournal.com/maximizing-hydraulic-system-efficiency/</v>
      </c>
      <c r="C1358" t="str">
        <f>IF(ISNUMBER(FIND(", vol",Articles_collection_modified!A1358)), MID(Articles_collection_modified!A1358, FIND(", vol", Articles_collection_modified!A1358) + 5, FIND(",", Articles_collection_modified!A1358, FIND(", vol", Articles_collection_modified!A1358) + 5) - FIND(", vol", Articles_collection_modified!A1358) - 5), MID(Articles_collection_modified!A1358, FIND(",vol", Articles_collection_modified!A1358) + 4, FIND(",", Articles_collection_modified!A1358, FIND(",vol", Articles_collection_modified!A1358) + 4) - FIND(",vol",Articles_collection_modified!A1358) - 4))</f>
        <v>3</v>
      </c>
      <c r="D1358" t="str">
        <f>IF(ISNUMBER(FIND(", 20", Articles_collection_modified!A1358)), MID(Articles_collection_modified!A1358, FIND(", 20", Articles_collection_modified!A1358) + 2, FIND(",", Articles_collection_modified!A1358, FIND(", 20", Articles_collection_modified!A1358) + 2) - FIND(", 20", Articles_collection_modified!A1358) - 2), MID(Articles_collection_modified!A1358, FIND(",20", Articles_collection_modified!A1358) + 1, FIND(",", Articles_collection_modified!A1358, FIND(",20", Articles_collection_modified!A1358) + 1) - FIND(",20", Articles_collection_modified!A1358) - 1))</f>
        <v>2024-w38</v>
      </c>
      <c r="E1358" t="str">
        <f t="shared" si="42"/>
        <v>2024</v>
      </c>
      <c r="F1358" t="str">
        <f t="shared" si="43"/>
        <v>38</v>
      </c>
      <c r="G1358" t="str" cm="1">
        <f t="array" ref="G1358">_xlfn.TEXTJOIN(", ", TRUE, IF(ISNUMBER(SEARCH(Index!$A$8:$A$22, Articles_collection_modified!A1358)), Index!$A$8:$A$22, ""))</f>
        <v>Hydraulics</v>
      </c>
      <c r="H1358" t="str" cm="1">
        <f t="array" ref="H1358">IFERROR(INDEX(Index!$A$8:$A$22, MATCH(TRUE, ISNUMBER(SEARCH(Index!$A$8:$A$22, Articles_collection_modified!A1358)), 0)), "")</f>
        <v>Hydraulics</v>
      </c>
      <c r="I1358" t="str" cm="1">
        <f t="array" ref="I1358">IFERROR(INDEX(Index!$A$3:$A$5, MATCH(TRUE, ISNUMBER(SEARCH(Index!$A$3:$A$5, Articles_collection_modified!A1358)), 0)), "")</f>
        <v>Technology</v>
      </c>
      <c r="J1358" t="str" cm="1">
        <f t="array" ref="J1358">IFERROR(INDEX(Index!$A$25:$A$69, MATCH(TRUE, ISNUMBER(SEARCH(Index!$A$25:$A$69, Articles_collection_modified!A1358)), 0)), "")</f>
        <v>System</v>
      </c>
      <c r="K1358" t="str" cm="1">
        <f t="array" ref="K1358">IFERROR(INDEX(Index!$C$3:$C$5, MATCH(TRUE, ISNUMBER(SEARCH(Index!$C$3:$C$5, Articles_collection_modified!A1358)), 0)), "")</f>
        <v>H1</v>
      </c>
      <c r="L1358" t="str" cm="1">
        <f t="array" ref="L1358">_xlfn.TEXTJOIN(", ", TRUE, IF(ISNUMBER(SEARCH(Index!$C$8:$C$58, Articles_collection_modified!A1358)), Index!$C$8:$C$58, ""))</f>
        <v/>
      </c>
      <c r="M1358" t="str" cm="1">
        <f t="array" ref="M1358">_xlfn.TEXTJOIN(", ", TRUE, IFERROR(VLOOKUP(_xlfn.TEXTSPLIT(L1358, ", "), Index!$C$8:$D$58, 2, FALSE), ""))</f>
        <v/>
      </c>
      <c r="N1358" t="e" cm="1" vm="1">
        <f t="array" ref="N1358">_xlfn.TEXTJOIN(", ", TRUE, _xlfn.UNIQUE(_xlfn.FILTERXML("&lt;t&gt;&lt;s&gt;" &amp; SUBSTITUTE(_xlfn.TEXTJOIN(", ", TRUE, _xlfn.UNIQUE(_xlfn._xlws.FILTER(IFERROR(VLOOKUP(LEFT(_xlfn.TEXTSPLIT(L1358, ", "), FIND("-", _xlfn.TEXTSPLIT(L1358, ", ")) - 1), Index!$F$8:$G$13, 2, FALSE), ""), IFERROR(VLOOKUP(LEFT(_xlfn.TEXTSPLIT(L1358, ", "), FIND("-", _xlfn.TEXTSPLIT(L1358, ", ")) - 1), Index!$F$8:$G$13, 2, FALSE), "") &lt;&gt; ""))), ", ", "&lt;/s&gt;&lt;s&gt;") &amp; "&lt;/s&gt;&lt;/t&gt;", "//s[normalize-space()]")))</f>
        <v>#VALUE!</v>
      </c>
      <c r="O1358" t="str" cm="1">
        <f t="array" ref="O1358">IFERROR(INDEX(Index!$C$8:$C$58, MATCH(TRUE, ISNUMBER(SEARCH(Index!$C$8:$C$58, Articles_collection_modified!A1358)), 0)), "")</f>
        <v/>
      </c>
      <c r="P1358" t="str">
        <f>IFERROR(VLOOKUP(LEFT(O1358, FIND("-", O1358)-1), Index!$F$8:$G$13, 2, FALSE), "Not Found")</f>
        <v>Not Found</v>
      </c>
      <c r="Q1358" t="str">
        <f>IFERROR(VLOOKUP(O1358, Index!$C$8:$D$58, 2, FALSE), "Not Found")</f>
        <v>Not Found</v>
      </c>
    </row>
    <row r="1359" spans="1:17" x14ac:dyDescent="0.3">
      <c r="A1359" t="str">
        <f>LEFT(Articles_collection_modified!A1359, FIND(",", Articles_collection_modified!A1359) - 1)</f>
        <v>Donâ€™t Fear AI  Use It to Improve Manufacturing</v>
      </c>
      <c r="B1359" t="str">
        <f>MID(Articles_collection_modified!A1359, FIND(",", Articles_collection_modified!A1359) + 1, FIND(",", Articles_collection_modified!A1359, FIND(",", Articles_collection_modified!A1359) + 1) - FIND(",", Articles_collection_modified!A1359) - 1)</f>
        <v>https://www.assemblymag.com/articles/98690-dont-fear-ai-use-it-to-improve-manufacturing?utm_medium=emailsend&amp;utm_source=CM-ASM-Assembly&amp;utm_content=BNPCD240830010_01&amp;oly_enc_id=4423B5594889B8I</v>
      </c>
      <c r="C1359" t="str">
        <f>IF(ISNUMBER(FIND(", vol",Articles_collection_modified!A1359)), MID(Articles_collection_modified!A1359, FIND(", vol", Articles_collection_modified!A1359) + 5, FIND(",", Articles_collection_modified!A1359, FIND(", vol", Articles_collection_modified!A1359) + 5) - FIND(", vol", Articles_collection_modified!A1359) - 5), MID(Articles_collection_modified!A1359, FIND(",vol", Articles_collection_modified!A1359) + 4, FIND(",", Articles_collection_modified!A1359, FIND(",vol", Articles_collection_modified!A1359) + 4) - FIND(",vol",Articles_collection_modified!A1359) - 4))</f>
        <v>3</v>
      </c>
      <c r="D1359" t="str">
        <f>IF(ISNUMBER(FIND(", 20", Articles_collection_modified!A1359)), MID(Articles_collection_modified!A1359, FIND(", 20", Articles_collection_modified!A1359) + 2, FIND(",", Articles_collection_modified!A1359, FIND(", 20", Articles_collection_modified!A1359) + 2) - FIND(", 20", Articles_collection_modified!A1359) - 2), MID(Articles_collection_modified!A1359, FIND(",20", Articles_collection_modified!A1359) + 1, FIND(",", Articles_collection_modified!A1359, FIND(",20", Articles_collection_modified!A1359) + 1) - FIND(",20", Articles_collection_modified!A1359) - 1))</f>
        <v>2024-w36</v>
      </c>
      <c r="E1359" t="str">
        <f t="shared" si="42"/>
        <v>2024</v>
      </c>
      <c r="F1359" t="str">
        <f t="shared" si="43"/>
        <v>36</v>
      </c>
      <c r="G1359" t="str" cm="1">
        <f t="array" ref="G1359">_xlfn.TEXTJOIN(", ", TRUE, IF(ISNUMBER(SEARCH(Index!$A$8:$A$22, Articles_collection_modified!A1359)), Index!$A$8:$A$22, ""))</f>
        <v>Industrial mfg</v>
      </c>
      <c r="H1359" t="str" cm="1">
        <f t="array" ref="H1359">IFERROR(INDEX(Index!$A$8:$A$22, MATCH(TRUE, ISNUMBER(SEARCH(Index!$A$8:$A$22, Articles_collection_modified!A1359)), 0)), "")</f>
        <v>Industrial mfg</v>
      </c>
      <c r="I1359" t="str" cm="1">
        <f t="array" ref="I1359">IFERROR(INDEX(Index!$A$3:$A$5, MATCH(TRUE, ISNUMBER(SEARCH(Index!$A$3:$A$5, Articles_collection_modified!A1359)), 0)), "")</f>
        <v>Technology</v>
      </c>
      <c r="J1359" t="str" cm="1">
        <f t="array" ref="J1359">IFERROR(INDEX(Index!$A$25:$A$69, MATCH(TRUE, ISNUMBER(SEARCH(Index!$A$25:$A$69, Articles_collection_modified!A1359)), 0)), "")</f>
        <v>Automation</v>
      </c>
      <c r="K1359" t="str" cm="1">
        <f t="array" ref="K1359">IFERROR(INDEX(Index!$C$3:$C$5, MATCH(TRUE, ISNUMBER(SEARCH(Index!$C$3:$C$5, Articles_collection_modified!A1359)), 0)), "")</f>
        <v>H1</v>
      </c>
      <c r="L1359" t="str" cm="1">
        <f t="array" ref="L1359">_xlfn.TEXTJOIN(", ", TRUE, IF(ISNUMBER(SEARCH(Index!$C$8:$C$58, Articles_collection_modified!A1359)), Index!$C$8:$C$58, ""))</f>
        <v>SD-2, SD-7</v>
      </c>
      <c r="M1359" t="str" cm="1">
        <f t="array" ref="M1359">_xlfn.TEXTJOIN(", ", TRUE, IFERROR(VLOOKUP(_xlfn.TEXTSPLIT(L1359, ", "), Index!$C$8:$D$58, 2, FALSE), ""))</f>
        <v>Advanced AI Capabilities, AI Usage Enablement</v>
      </c>
      <c r="N1359" t="str" cm="1">
        <f t="array" ref="N1359">_xlfn.TEXTJOIN(", ", TRUE, _xlfn.UNIQUE(_xlfn.FILTERXML("&lt;t&gt;&lt;s&gt;" &amp; SUBSTITUTE(_xlfn.TEXTJOIN(", ", TRUE, _xlfn.UNIQUE(_xlfn._xlws.FILTER(IFERROR(VLOOKUP(LEFT(_xlfn.TEXTSPLIT(L1359, ", "), FIND("-", _xlfn.TEXTSPLIT(L1359, ", ")) - 1), Index!$F$8:$G$13, 2, FALSE), ""), IFERROR(VLOOKUP(LEFT(_xlfn.TEXTSPLIT(L1359, ", "), FIND("-", _xlfn.TEXTSPLIT(L1359, ", ")) - 1), Index!$F$8:$G$13, 2, FALSE), "") &lt;&gt; ""))), ", ", "&lt;/s&gt;&lt;s&gt;") &amp; "&lt;/s&gt;&lt;/t&gt;", "//s[normalize-space()]")))</f>
        <v>Smart Data Usage</v>
      </c>
      <c r="O1359" t="str" cm="1">
        <f t="array" ref="O1359">IFERROR(INDEX(Index!$C$8:$C$58, MATCH(TRUE, ISNUMBER(SEARCH(Index!$C$8:$C$58, Articles_collection_modified!A1359)), 0)), "")</f>
        <v>SD-2</v>
      </c>
      <c r="P1359" t="str">
        <f>IFERROR(VLOOKUP(LEFT(O1359, FIND("-", O1359)-1), Index!$F$8:$G$13, 2, FALSE), "Not Found")</f>
        <v>Smart Data Usage</v>
      </c>
      <c r="Q1359" t="str">
        <f>IFERROR(VLOOKUP(O1359, Index!$C$8:$D$58, 2, FALSE), "Not Found")</f>
        <v>Advanced AI Capabilities</v>
      </c>
    </row>
    <row r="1360" spans="1:17" x14ac:dyDescent="0.3">
      <c r="A1360" t="str">
        <f>LEFT(Articles_collection_modified!A1360, FIND(",", Articles_collection_modified!A1360) - 1)</f>
        <v>What Are The Polishing Methods For Non-Standard Stainless Steel Parts? | ManufacturingTomorrow</v>
      </c>
      <c r="B1360" t="str">
        <f>MID(Articles_collection_modified!A1360, FIND(",", Articles_collection_modified!A1360) + 1, FIND(",", Articles_collection_modified!A1360, FIND(",", Articles_collection_modified!A1360) + 1) - FIND(",", Articles_collection_modified!A1360) - 1)</f>
        <v>https://www.manufacturingtomorrow.com/news/2024/09/14/what-are-the-polishing-methods-for-non-standard-stainless-steel-parts/23375</v>
      </c>
      <c r="C1360" t="str">
        <f>IF(ISNUMBER(FIND(", vol",Articles_collection_modified!A1360)), MID(Articles_collection_modified!A1360, FIND(", vol", Articles_collection_modified!A1360) + 5, FIND(",", Articles_collection_modified!A1360, FIND(", vol", Articles_collection_modified!A1360) + 5) - FIND(", vol", Articles_collection_modified!A1360) - 5), MID(Articles_collection_modified!A1360, FIND(",vol", Articles_collection_modified!A1360) + 4, FIND(",", Articles_collection_modified!A1360, FIND(",vol", Articles_collection_modified!A1360) + 4) - FIND(",vol",Articles_collection_modified!A1360) - 4))</f>
        <v>3</v>
      </c>
      <c r="D1360" t="str">
        <f>IF(ISNUMBER(FIND(", 20", Articles_collection_modified!A1360)), MID(Articles_collection_modified!A1360, FIND(", 20", Articles_collection_modified!A1360) + 2, FIND(",", Articles_collection_modified!A1360, FIND(", 20", Articles_collection_modified!A1360) + 2) - FIND(", 20", Articles_collection_modified!A1360) - 2), MID(Articles_collection_modified!A1360, FIND(",20", Articles_collection_modified!A1360) + 1, FIND(",", Articles_collection_modified!A1360, FIND(",20", Articles_collection_modified!A1360) + 1) - FIND(",20", Articles_collection_modified!A1360) - 1))</f>
        <v>2024-w37</v>
      </c>
      <c r="E1360" t="str">
        <f t="shared" si="42"/>
        <v>2024</v>
      </c>
      <c r="F1360" t="str">
        <f t="shared" si="43"/>
        <v>37</v>
      </c>
      <c r="G1360" t="str" cm="1">
        <f t="array" ref="G1360">_xlfn.TEXTJOIN(", ", TRUE, IF(ISNUMBER(SEARCH(Index!$A$8:$A$22, Articles_collection_modified!A1360)), Index!$A$8:$A$22, ""))</f>
        <v>Industrial mfg</v>
      </c>
      <c r="H1360" t="str" cm="1">
        <f t="array" ref="H1360">IFERROR(INDEX(Index!$A$8:$A$22, MATCH(TRUE, ISNUMBER(SEARCH(Index!$A$8:$A$22, Articles_collection_modified!A1360)), 0)), "")</f>
        <v>Industrial mfg</v>
      </c>
      <c r="I1360" t="str" cm="1">
        <f t="array" ref="I1360">IFERROR(INDEX(Index!$A$3:$A$5, MATCH(TRUE, ISNUMBER(SEARCH(Index!$A$3:$A$5, Articles_collection_modified!A1360)), 0)), "")</f>
        <v>Technology</v>
      </c>
      <c r="J1360" t="str" cm="1">
        <f t="array" ref="J1360">IFERROR(INDEX(Index!$A$25:$A$69, MATCH(TRUE, ISNUMBER(SEARCH(Index!$A$25:$A$69, Articles_collection_modified!A1360)), 0)), "")</f>
        <v>Manufacturing</v>
      </c>
      <c r="K1360" t="str" cm="1">
        <f t="array" ref="K1360">IFERROR(INDEX(Index!$C$3:$C$5, MATCH(TRUE, ISNUMBER(SEARCH(Index!$C$3:$C$5, Articles_collection_modified!A1360)), 0)), "")</f>
        <v>H1</v>
      </c>
      <c r="L1360" t="str" cm="1">
        <f t="array" ref="L1360">_xlfn.TEXTJOIN(", ", TRUE, IF(ISNUMBER(SEARCH(Index!$C$8:$C$58, Articles_collection_modified!A1360)), Index!$C$8:$C$58, ""))</f>
        <v/>
      </c>
      <c r="M1360" t="str" cm="1">
        <f t="array" ref="M1360">_xlfn.TEXTJOIN(", ", TRUE, IFERROR(VLOOKUP(_xlfn.TEXTSPLIT(L1360, ", "), Index!$C$8:$D$58, 2, FALSE), ""))</f>
        <v/>
      </c>
      <c r="N1360" t="e" cm="1" vm="1">
        <f t="array" ref="N1360">_xlfn.TEXTJOIN(", ", TRUE, _xlfn.UNIQUE(_xlfn.FILTERXML("&lt;t&gt;&lt;s&gt;" &amp; SUBSTITUTE(_xlfn.TEXTJOIN(", ", TRUE, _xlfn.UNIQUE(_xlfn._xlws.FILTER(IFERROR(VLOOKUP(LEFT(_xlfn.TEXTSPLIT(L1360, ", "), FIND("-", _xlfn.TEXTSPLIT(L1360, ", ")) - 1), Index!$F$8:$G$13, 2, FALSE), ""), IFERROR(VLOOKUP(LEFT(_xlfn.TEXTSPLIT(L1360, ", "), FIND("-", _xlfn.TEXTSPLIT(L1360, ", ")) - 1), Index!$F$8:$G$13, 2, FALSE), "") &lt;&gt; ""))), ", ", "&lt;/s&gt;&lt;s&gt;") &amp; "&lt;/s&gt;&lt;/t&gt;", "//s[normalize-space()]")))</f>
        <v>#VALUE!</v>
      </c>
      <c r="O1360" t="str" cm="1">
        <f t="array" ref="O1360">IFERROR(INDEX(Index!$C$8:$C$58, MATCH(TRUE, ISNUMBER(SEARCH(Index!$C$8:$C$58, Articles_collection_modified!A1360)), 0)), "")</f>
        <v/>
      </c>
      <c r="P1360" t="str">
        <f>IFERROR(VLOOKUP(LEFT(O1360, FIND("-", O1360)-1), Index!$F$8:$G$13, 2, FALSE), "Not Found")</f>
        <v>Not Found</v>
      </c>
      <c r="Q1360" t="str">
        <f>IFERROR(VLOOKUP(O1360, Index!$C$8:$D$58, 2, FALSE), "Not Found")</f>
        <v>Not Found</v>
      </c>
    </row>
    <row r="1361" spans="1:17" x14ac:dyDescent="0.3">
      <c r="A1361" t="str">
        <f>LEFT(Articles_collection_modified!A1361, FIND(",", Articles_collection_modified!A1361) - 1)</f>
        <v>Danfoss DVG Directional Control Valves Enhance Equipment Performance</v>
      </c>
      <c r="B1361" t="str">
        <f>MID(Articles_collection_modified!A1361, FIND(",", Articles_collection_modified!A1361) + 1, FIND(",", Articles_collection_modified!A1361, FIND(",", Articles_collection_modified!A1361) + 1) - FIND(",", Articles_collection_modified!A1361) - 1)</f>
        <v>https://www.powermotiontech.com/hydraulics/hydraulic-valves/news/55138262/danfoss-power-solutions-danfoss-dvg-directional-control-valves-enhance-equipment-performance</v>
      </c>
      <c r="C1361" t="str">
        <f>IF(ISNUMBER(FIND(", vol",Articles_collection_modified!A1361)), MID(Articles_collection_modified!A1361, FIND(", vol", Articles_collection_modified!A1361) + 5, FIND(",", Articles_collection_modified!A1361, FIND(", vol", Articles_collection_modified!A1361) + 5) - FIND(", vol", Articles_collection_modified!A1361) - 5), MID(Articles_collection_modified!A1361, FIND(",vol", Articles_collection_modified!A1361) + 4, FIND(",", Articles_collection_modified!A1361, FIND(",vol", Articles_collection_modified!A1361) + 4) - FIND(",vol",Articles_collection_modified!A1361) - 4))</f>
        <v>3</v>
      </c>
      <c r="D1361" t="str">
        <f>IF(ISNUMBER(FIND(", 20", Articles_collection_modified!A1361)), MID(Articles_collection_modified!A1361, FIND(", 20", Articles_collection_modified!A1361) + 2, FIND(",", Articles_collection_modified!A1361, FIND(", 20", Articles_collection_modified!A1361) + 2) - FIND(", 20", Articles_collection_modified!A1361) - 2), MID(Articles_collection_modified!A1361, FIND(",20", Articles_collection_modified!A1361) + 1, FIND(",", Articles_collection_modified!A1361, FIND(",20", Articles_collection_modified!A1361) + 1) - FIND(",20", Articles_collection_modified!A1361) - 1))</f>
        <v>2024-w37</v>
      </c>
      <c r="E1361" t="str">
        <f t="shared" si="42"/>
        <v>2024</v>
      </c>
      <c r="F1361" t="str">
        <f t="shared" si="43"/>
        <v>37</v>
      </c>
      <c r="G1361" t="str" cm="1">
        <f t="array" ref="G1361">_xlfn.TEXTJOIN(", ", TRUE, IF(ISNUMBER(SEARCH(Index!$A$8:$A$22, Articles_collection_modified!A1361)), Index!$A$8:$A$22, ""))</f>
        <v>Hydraulics, Mobile</v>
      </c>
      <c r="H1361" t="str" cm="1">
        <f t="array" ref="H1361">IFERROR(INDEX(Index!$A$8:$A$22, MATCH(TRUE, ISNUMBER(SEARCH(Index!$A$8:$A$22, Articles_collection_modified!A1361)), 0)), "")</f>
        <v>Hydraulics</v>
      </c>
      <c r="I1361" t="str" cm="1">
        <f t="array" ref="I1361">IFERROR(INDEX(Index!$A$3:$A$5, MATCH(TRUE, ISNUMBER(SEARCH(Index!$A$3:$A$5, Articles_collection_modified!A1361)), 0)), "")</f>
        <v>product release</v>
      </c>
      <c r="J1361" t="str" cm="1">
        <f t="array" ref="J1361">IFERROR(INDEX(Index!$A$25:$A$69, MATCH(TRUE, ISNUMBER(SEARCH(Index!$A$25:$A$69, Articles_collection_modified!A1361)), 0)), "")</f>
        <v>Valve</v>
      </c>
      <c r="K1361" t="str" cm="1">
        <f t="array" ref="K1361">IFERROR(INDEX(Index!$C$3:$C$5, MATCH(TRUE, ISNUMBER(SEARCH(Index!$C$3:$C$5, Articles_collection_modified!A1361)), 0)), "")</f>
        <v>H1</v>
      </c>
      <c r="L1361" t="str" cm="1">
        <f t="array" ref="L1361">_xlfn.TEXTJOIN(", ", TRUE, IF(ISNUMBER(SEARCH(Index!$C$8:$C$58, Articles_collection_modified!A1361)), Index!$C$8:$C$58, ""))</f>
        <v>HA-1, HA-3, HA-8</v>
      </c>
      <c r="M1361" t="str" cm="1">
        <f t="array" ref="M1361">_xlfn.TEXTJOIN(", ", TRUE, IFERROR(VLOOKUP(_xlfn.TEXTSPLIT(L1361, ", "), Index!$C$8:$D$58, 2, FALSE), ""))</f>
        <v>Green &amp; Connected Construction site, Smart Farming, Sustainable Mining</v>
      </c>
      <c r="N1361" t="str" cm="1">
        <f t="array" ref="N1361">_xlfn.TEXTJOIN(", ", TRUE, _xlfn.UNIQUE(_xlfn.FILTERXML("&lt;t&gt;&lt;s&gt;" &amp; SUBSTITUTE(_xlfn.TEXTJOIN(", ", TRUE, _xlfn.UNIQUE(_xlfn._xlws.FILTER(IFERROR(VLOOKUP(LEFT(_xlfn.TEXTSPLIT(L1361, ", "), FIND("-", _xlfn.TEXTSPLIT(L1361, ", ")) - 1), Index!$F$8:$G$13, 2, FALSE), ""), IFERROR(VLOOKUP(LEFT(_xlfn.TEXTSPLIT(L1361, ", "), FIND("-", _xlfn.TEXTSPLIT(L1361, ", ")) - 1), Index!$F$8:$G$13, 2, FALSE), "") &lt;&gt; ""))), ", ", "&lt;/s&gt;&lt;s&gt;") &amp; "&lt;/s&gt;&lt;/t&gt;", "//s[normalize-space()]")))</f>
        <v>Hydraulic Applications Ecosystem</v>
      </c>
      <c r="O1361" t="str" cm="1">
        <f t="array" ref="O1361">IFERROR(INDEX(Index!$C$8:$C$58, MATCH(TRUE, ISNUMBER(SEARCH(Index!$C$8:$C$58, Articles_collection_modified!A1361)), 0)), "")</f>
        <v>HA-1</v>
      </c>
      <c r="P1361" t="str">
        <f>IFERROR(VLOOKUP(LEFT(O1361, FIND("-", O1361)-1), Index!$F$8:$G$13, 2, FALSE), "Not Found")</f>
        <v>Hydraulic Applications Ecosystem</v>
      </c>
      <c r="Q1361" t="str">
        <f>IFERROR(VLOOKUP(O1361, Index!$C$8:$D$58, 2, FALSE), "Not Found")</f>
        <v>Green &amp; Connected Construction site</v>
      </c>
    </row>
    <row r="1362" spans="1:17" x14ac:dyDescent="0.3">
      <c r="A1362" t="str">
        <f>LEFT(Articles_collection_modified!A1362, FIND(",", Articles_collection_modified!A1362) - 1)</f>
        <v>Wipro Infrastructure Engineeringâ€™s Hydraulics Business Acquires Columbus Hydraulics - Fluid Power Journal</v>
      </c>
      <c r="B1362" t="str">
        <f>MID(Articles_collection_modified!A1362, FIND(",", Articles_collection_modified!A1362) + 1, FIND(",", Articles_collection_modified!A1362, FIND(",", Articles_collection_modified!A1362) + 1) - FIND(",", Articles_collection_modified!A1362) - 1)</f>
        <v>https://fluidpowerjournal.com/wipro-infrastructure-engineerings-hydraulics-business-acquires-columbus-hydraulics/</v>
      </c>
      <c r="C1362" t="str">
        <f>IF(ISNUMBER(FIND(", vol",Articles_collection_modified!A1362)), MID(Articles_collection_modified!A1362, FIND(", vol", Articles_collection_modified!A1362) + 5, FIND(",", Articles_collection_modified!A1362, FIND(", vol", Articles_collection_modified!A1362) + 5) - FIND(", vol", Articles_collection_modified!A1362) - 5), MID(Articles_collection_modified!A1362, FIND(",vol", Articles_collection_modified!A1362) + 4, FIND(",", Articles_collection_modified!A1362, FIND(",vol", Articles_collection_modified!A1362) + 4) - FIND(",vol",Articles_collection_modified!A1362) - 4))</f>
        <v>3</v>
      </c>
      <c r="D1362" t="str">
        <f>IF(ISNUMBER(FIND(", 20", Articles_collection_modified!A1362)), MID(Articles_collection_modified!A1362, FIND(", 20", Articles_collection_modified!A1362) + 2, FIND(",", Articles_collection_modified!A1362, FIND(", 20", Articles_collection_modified!A1362) + 2) - FIND(", 20", Articles_collection_modified!A1362) - 2), MID(Articles_collection_modified!A1362, FIND(",20", Articles_collection_modified!A1362) + 1, FIND(",", Articles_collection_modified!A1362, FIND(",20", Articles_collection_modified!A1362) + 1) - FIND(",20", Articles_collection_modified!A1362) - 1))</f>
        <v>2024-w36</v>
      </c>
      <c r="E1362" t="str">
        <f t="shared" si="42"/>
        <v>2024</v>
      </c>
      <c r="F1362" t="str">
        <f t="shared" si="43"/>
        <v>36</v>
      </c>
      <c r="G1362" t="str" cm="1">
        <f t="array" ref="G1362">_xlfn.TEXTJOIN(", ", TRUE, IF(ISNUMBER(SEARCH(Index!$A$8:$A$22, Articles_collection_modified!A1362)), Index!$A$8:$A$22, ""))</f>
        <v>Hydraulics</v>
      </c>
      <c r="H1362" t="str" cm="1">
        <f t="array" ref="H1362">IFERROR(INDEX(Index!$A$8:$A$22, MATCH(TRUE, ISNUMBER(SEARCH(Index!$A$8:$A$22, Articles_collection_modified!A1362)), 0)), "")</f>
        <v>Hydraulics</v>
      </c>
      <c r="I1362" t="str" cm="1">
        <f t="array" ref="I1362">IFERROR(INDEX(Index!$A$3:$A$5, MATCH(TRUE, ISNUMBER(SEARCH(Index!$A$3:$A$5, Articles_collection_modified!A1362)), 0)), "")</f>
        <v>SEEP</v>
      </c>
      <c r="J1362" t="str" cm="1">
        <f t="array" ref="J1362">IFERROR(INDEX(Index!$A$25:$A$69, MATCH(TRUE, ISNUMBER(SEARCH(Index!$A$25:$A$69, Articles_collection_modified!A1362)), 0)), "")</f>
        <v>m&amp;a</v>
      </c>
      <c r="K1362" t="str" cm="1">
        <f t="array" ref="K1362">IFERROR(INDEX(Index!$C$3:$C$5, MATCH(TRUE, ISNUMBER(SEARCH(Index!$C$3:$C$5, Articles_collection_modified!A1362)), 0)), "")</f>
        <v>H1</v>
      </c>
      <c r="L1362" t="str" cm="1">
        <f t="array" ref="L1362">_xlfn.TEXTJOIN(", ", TRUE, IF(ISNUMBER(SEARCH(Index!$C$8:$C$58, Articles_collection_modified!A1362)), Index!$C$8:$C$58, ""))</f>
        <v/>
      </c>
      <c r="M1362" t="str" cm="1">
        <f t="array" ref="M1362">_xlfn.TEXTJOIN(", ", TRUE, IFERROR(VLOOKUP(_xlfn.TEXTSPLIT(L1362, ", "), Index!$C$8:$D$58, 2, FALSE), ""))</f>
        <v/>
      </c>
      <c r="N1362" t="e" cm="1" vm="1">
        <f t="array" ref="N1362">_xlfn.TEXTJOIN(", ", TRUE, _xlfn.UNIQUE(_xlfn.FILTERXML("&lt;t&gt;&lt;s&gt;" &amp; SUBSTITUTE(_xlfn.TEXTJOIN(", ", TRUE, _xlfn.UNIQUE(_xlfn._xlws.FILTER(IFERROR(VLOOKUP(LEFT(_xlfn.TEXTSPLIT(L1362, ", "), FIND("-", _xlfn.TEXTSPLIT(L1362, ", ")) - 1), Index!$F$8:$G$13, 2, FALSE), ""), IFERROR(VLOOKUP(LEFT(_xlfn.TEXTSPLIT(L1362, ", "), FIND("-", _xlfn.TEXTSPLIT(L1362, ", ")) - 1), Index!$F$8:$G$13, 2, FALSE), "") &lt;&gt; ""))), ", ", "&lt;/s&gt;&lt;s&gt;") &amp; "&lt;/s&gt;&lt;/t&gt;", "//s[normalize-space()]")))</f>
        <v>#VALUE!</v>
      </c>
      <c r="O1362" t="str" cm="1">
        <f t="array" ref="O1362">IFERROR(INDEX(Index!$C$8:$C$58, MATCH(TRUE, ISNUMBER(SEARCH(Index!$C$8:$C$58, Articles_collection_modified!A1362)), 0)), "")</f>
        <v/>
      </c>
      <c r="P1362" t="str">
        <f>IFERROR(VLOOKUP(LEFT(O1362, FIND("-", O1362)-1), Index!$F$8:$G$13, 2, FALSE), "Not Found")</f>
        <v>Not Found</v>
      </c>
      <c r="Q1362" t="str">
        <f>IFERROR(VLOOKUP(O1362, Index!$C$8:$D$58, 2, FALSE), "Not Found")</f>
        <v>Not Found</v>
      </c>
    </row>
    <row r="1363" spans="1:17" x14ac:dyDescent="0.3">
      <c r="A1363" t="str">
        <f>LEFT(Articles_collection_modified!A1363, FIND(",", Articles_collection_modified!A1363) - 1)</f>
        <v>Phoenix Fluid Power Unveiled Following Significant Growth - Fluid Power Journal</v>
      </c>
      <c r="B1363" t="str">
        <f>MID(Articles_collection_modified!A1363, FIND(",", Articles_collection_modified!A1363) + 1, FIND(",", Articles_collection_modified!A1363, FIND(",", Articles_collection_modified!A1363) + 1) - FIND(",", Articles_collection_modified!A1363) - 1)</f>
        <v>https://fluidpowerjournal.com/phoenix-fluid-power-unveiled-following-significant-growth/</v>
      </c>
      <c r="C1363" t="str">
        <f>IF(ISNUMBER(FIND(", vol",Articles_collection_modified!A1363)), MID(Articles_collection_modified!A1363, FIND(", vol", Articles_collection_modified!A1363) + 5, FIND(",", Articles_collection_modified!A1363, FIND(", vol", Articles_collection_modified!A1363) + 5) - FIND(", vol", Articles_collection_modified!A1363) - 5), MID(Articles_collection_modified!A1363, FIND(",vol", Articles_collection_modified!A1363) + 4, FIND(",", Articles_collection_modified!A1363, FIND(",vol", Articles_collection_modified!A1363) + 4) - FIND(",vol",Articles_collection_modified!A1363) - 4))</f>
        <v>3</v>
      </c>
      <c r="D1363" t="str">
        <f>IF(ISNUMBER(FIND(", 20", Articles_collection_modified!A1363)), MID(Articles_collection_modified!A1363, FIND(", 20", Articles_collection_modified!A1363) + 2, FIND(",", Articles_collection_modified!A1363, FIND(", 20", Articles_collection_modified!A1363) + 2) - FIND(", 20", Articles_collection_modified!A1363) - 2), MID(Articles_collection_modified!A1363, FIND(",20", Articles_collection_modified!A1363) + 1, FIND(",", Articles_collection_modified!A1363, FIND(",20", Articles_collection_modified!A1363) + 1) - FIND(",20", Articles_collection_modified!A1363) - 1))</f>
        <v>2024-w37</v>
      </c>
      <c r="E1363" t="str">
        <f t="shared" si="42"/>
        <v>2024</v>
      </c>
      <c r="F1363" t="str">
        <f t="shared" si="43"/>
        <v>37</v>
      </c>
      <c r="G1363" t="str" cm="1">
        <f t="array" ref="G1363">_xlfn.TEXTJOIN(", ", TRUE, IF(ISNUMBER(SEARCH(Index!$A$8:$A$22, Articles_collection_modified!A1363)), Index!$A$8:$A$22, ""))</f>
        <v>Hydraulics</v>
      </c>
      <c r="H1363" t="str" cm="1">
        <f t="array" ref="H1363">IFERROR(INDEX(Index!$A$8:$A$22, MATCH(TRUE, ISNUMBER(SEARCH(Index!$A$8:$A$22, Articles_collection_modified!A1363)), 0)), "")</f>
        <v>Hydraulics</v>
      </c>
      <c r="I1363" t="str" cm="1">
        <f t="array" ref="I1363">IFERROR(INDEX(Index!$A$3:$A$5, MATCH(TRUE, ISNUMBER(SEARCH(Index!$A$3:$A$5, Articles_collection_modified!A1363)), 0)), "")</f>
        <v>SEEP</v>
      </c>
      <c r="J1363" t="str" cm="1">
        <f t="array" ref="J1363">IFERROR(INDEX(Index!$A$25:$A$69, MATCH(TRUE, ISNUMBER(SEARCH(Index!$A$25:$A$69, Articles_collection_modified!A1363)), 0)), "")</f>
        <v>market development</v>
      </c>
      <c r="K1363" t="str" cm="1">
        <f t="array" ref="K1363">IFERROR(INDEX(Index!$C$3:$C$5, MATCH(TRUE, ISNUMBER(SEARCH(Index!$C$3:$C$5, Articles_collection_modified!A1363)), 0)), "")</f>
        <v>H1</v>
      </c>
      <c r="L1363" t="str" cm="1">
        <f t="array" ref="L1363">_xlfn.TEXTJOIN(", ", TRUE, IF(ISNUMBER(SEARCH(Index!$C$8:$C$58, Articles_collection_modified!A1363)), Index!$C$8:$C$58, ""))</f>
        <v/>
      </c>
      <c r="M1363" t="str" cm="1">
        <f t="array" ref="M1363">_xlfn.TEXTJOIN(", ", TRUE, IFERROR(VLOOKUP(_xlfn.TEXTSPLIT(L1363, ", "), Index!$C$8:$D$58, 2, FALSE), ""))</f>
        <v/>
      </c>
      <c r="N1363" t="e" cm="1" vm="1">
        <f t="array" ref="N1363">_xlfn.TEXTJOIN(", ", TRUE, _xlfn.UNIQUE(_xlfn.FILTERXML("&lt;t&gt;&lt;s&gt;" &amp; SUBSTITUTE(_xlfn.TEXTJOIN(", ", TRUE, _xlfn.UNIQUE(_xlfn._xlws.FILTER(IFERROR(VLOOKUP(LEFT(_xlfn.TEXTSPLIT(L1363, ", "), FIND("-", _xlfn.TEXTSPLIT(L1363, ", ")) - 1), Index!$F$8:$G$13, 2, FALSE), ""), IFERROR(VLOOKUP(LEFT(_xlfn.TEXTSPLIT(L1363, ", "), FIND("-", _xlfn.TEXTSPLIT(L1363, ", ")) - 1), Index!$F$8:$G$13, 2, FALSE), "") &lt;&gt; ""))), ", ", "&lt;/s&gt;&lt;s&gt;") &amp; "&lt;/s&gt;&lt;/t&gt;", "//s[normalize-space()]")))</f>
        <v>#VALUE!</v>
      </c>
      <c r="O1363" t="str" cm="1">
        <f t="array" ref="O1363">IFERROR(INDEX(Index!$C$8:$C$58, MATCH(TRUE, ISNUMBER(SEARCH(Index!$C$8:$C$58, Articles_collection_modified!A1363)), 0)), "")</f>
        <v/>
      </c>
      <c r="P1363" t="str">
        <f>IFERROR(VLOOKUP(LEFT(O1363, FIND("-", O1363)-1), Index!$F$8:$G$13, 2, FALSE), "Not Found")</f>
        <v>Not Found</v>
      </c>
      <c r="Q1363" t="str">
        <f>IFERROR(VLOOKUP(O1363, Index!$C$8:$D$58, 2, FALSE), "Not Found")</f>
        <v>Not Found</v>
      </c>
    </row>
    <row r="1364" spans="1:17" x14ac:dyDescent="0.3">
      <c r="A1364" t="str">
        <f>LEFT(Articles_collection_modified!A1364, FIND(",", Articles_collection_modified!A1364) - 1)</f>
        <v>Parker's New T7G Series of Hydraulic Pumps is Perfectly Suited for all Modern Truck Drives - Fluid Power Journal</v>
      </c>
      <c r="B1364" t="str">
        <f>MID(Articles_collection_modified!A1364, FIND(",", Articles_collection_modified!A1364) + 1, FIND(",", Articles_collection_modified!A1364, FIND(",", Articles_collection_modified!A1364) + 1) - FIND(",", Articles_collection_modified!A1364) - 1)</f>
        <v>https://fluidpowerjournal.com/parkers-new-t7g-series-of-hydraulic-pumps-is-perfectly-suited-for-all-modern-truck-drives/</v>
      </c>
      <c r="C1364" t="str">
        <f>IF(ISNUMBER(FIND(", vol",Articles_collection_modified!A1364)), MID(Articles_collection_modified!A1364, FIND(", vol", Articles_collection_modified!A1364) + 5, FIND(",", Articles_collection_modified!A1364, FIND(", vol", Articles_collection_modified!A1364) + 5) - FIND(", vol", Articles_collection_modified!A1364) - 5), MID(Articles_collection_modified!A1364, FIND(",vol", Articles_collection_modified!A1364) + 4, FIND(",", Articles_collection_modified!A1364, FIND(",vol", Articles_collection_modified!A1364) + 4) - FIND(",vol",Articles_collection_modified!A1364) - 4))</f>
        <v>3</v>
      </c>
      <c r="D1364" t="str">
        <f>IF(ISNUMBER(FIND(", 20", Articles_collection_modified!A1364)), MID(Articles_collection_modified!A1364, FIND(", 20", Articles_collection_modified!A1364) + 2, FIND(",", Articles_collection_modified!A1364, FIND(", 20", Articles_collection_modified!A1364) + 2) - FIND(", 20", Articles_collection_modified!A1364) - 2), MID(Articles_collection_modified!A1364, FIND(",20", Articles_collection_modified!A1364) + 1, FIND(",", Articles_collection_modified!A1364, FIND(",20", Articles_collection_modified!A1364) + 1) - FIND(",20", Articles_collection_modified!A1364) - 1))</f>
        <v>2024-w37</v>
      </c>
      <c r="E1364" t="str">
        <f t="shared" si="42"/>
        <v>2024</v>
      </c>
      <c r="F1364" t="str">
        <f t="shared" si="43"/>
        <v>37</v>
      </c>
      <c r="G1364" t="str" cm="1">
        <f t="array" ref="G1364">_xlfn.TEXTJOIN(", ", TRUE, IF(ISNUMBER(SEARCH(Index!$A$8:$A$22, Articles_collection_modified!A1364)), Index!$A$8:$A$22, ""))</f>
        <v>Mobile</v>
      </c>
      <c r="H1364" t="str" cm="1">
        <f t="array" ref="H1364">IFERROR(INDEX(Index!$A$8:$A$22, MATCH(TRUE, ISNUMBER(SEARCH(Index!$A$8:$A$22, Articles_collection_modified!A1364)), 0)), "")</f>
        <v>Mobile</v>
      </c>
      <c r="I1364" t="str" cm="1">
        <f t="array" ref="I1364">IFERROR(INDEX(Index!$A$3:$A$5, MATCH(TRUE, ISNUMBER(SEARCH(Index!$A$3:$A$5, Articles_collection_modified!A1364)), 0)), "")</f>
        <v>product release</v>
      </c>
      <c r="J1364" t="str" cm="1">
        <f t="array" ref="J1364">IFERROR(INDEX(Index!$A$25:$A$69, MATCH(TRUE, ISNUMBER(SEARCH(Index!$A$25:$A$69, Articles_collection_modified!A1364)), 0)), "")</f>
        <v>Pump</v>
      </c>
      <c r="K1364" t="str" cm="1">
        <f t="array" ref="K1364">IFERROR(INDEX(Index!$C$3:$C$5, MATCH(TRUE, ISNUMBER(SEARCH(Index!$C$3:$C$5, Articles_collection_modified!A1364)), 0)), "")</f>
        <v>H1</v>
      </c>
      <c r="L1364" t="str" cm="1">
        <f t="array" ref="L1364">_xlfn.TEXTJOIN(", ", TRUE, IF(ISNUMBER(SEARCH(Index!$C$8:$C$58, Articles_collection_modified!A1364)), Index!$C$8:$C$58, ""))</f>
        <v>ES-2, HA-1, HA-6</v>
      </c>
      <c r="M1364" t="str" cm="1">
        <f t="array" ref="M1364">_xlfn.TEXTJOIN(", ", TRUE, IFERROR(VLOOKUP(_xlfn.TEXTSPLIT(L1364, ", "), Index!$C$8:$D$58, 2, FALSE), ""))</f>
        <v>Enhanced Emission Policy, Green &amp; Connected Construction site, Future Municipal Services</v>
      </c>
      <c r="N1364" t="str" cm="1">
        <f t="array" ref="N1364">_xlfn.TEXTJOIN(", ", TRUE, _xlfn.UNIQUE(_xlfn.FILTERXML("&lt;t&gt;&lt;s&gt;" &amp; SUBSTITUTE(_xlfn.TEXTJOIN(", ", TRUE, _xlfn.UNIQUE(_xlfn._xlws.FILTER(IFERROR(VLOOKUP(LEFT(_xlfn.TEXTSPLIT(L1364, ", "), FIND("-", _xlfn.TEXTSPLIT(L1364, ", ")) - 1), Index!$F$8:$G$13, 2, FALSE), ""), IFERROR(VLOOKUP(LEFT(_xlfn.TEXTSPLIT(L1364, ", "), FIND("-", _xlfn.TEXTSPLIT(L1364, ", ")) - 1), Index!$F$8:$G$13, 2, FALSE), "") &lt;&gt; ""))), ", ", "&lt;/s&gt;&lt;s&gt;") &amp; "&lt;/s&gt;&lt;/t&gt;", "//s[normalize-space()]")))</f>
        <v>Ecological Sustainability, Hydraulic Applications Ecosystem</v>
      </c>
      <c r="O1364" t="str" cm="1">
        <f t="array" ref="O1364">IFERROR(INDEX(Index!$C$8:$C$58, MATCH(TRUE, ISNUMBER(SEARCH(Index!$C$8:$C$58, Articles_collection_modified!A1364)), 0)), "")</f>
        <v>ES-2</v>
      </c>
      <c r="P1364" t="str">
        <f>IFERROR(VLOOKUP(LEFT(O1364, FIND("-", O1364)-1), Index!$F$8:$G$13, 2, FALSE), "Not Found")</f>
        <v>Ecological Sustainability</v>
      </c>
      <c r="Q1364" t="str">
        <f>IFERROR(VLOOKUP(O1364, Index!$C$8:$D$58, 2, FALSE), "Not Found")</f>
        <v>Enhanced Emission Policy</v>
      </c>
    </row>
    <row r="1365" spans="1:17" x14ac:dyDescent="0.3">
      <c r="A1365" t="str">
        <f>LEFT(Articles_collection_modified!A1365, FIND(",", Articles_collection_modified!A1365) - 1)</f>
        <v>Proventia and Morrow sign LOI to develop LFP batteries for non-road use - Electric &amp; Hybrid Vehicle Technology International</v>
      </c>
      <c r="B1365" t="str">
        <f>MID(Articles_collection_modified!A1365, FIND(",", Articles_collection_modified!A1365) + 1, FIND(",", Articles_collection_modified!A1365, FIND(",", Articles_collection_modified!A1365) + 1) - FIND(",", Articles_collection_modified!A1365) - 1)</f>
        <v>https://www.electrichybridvehicletechnology.com/news/proventia-and-morrow-sign-loi-to-develop-lfp-batteries-for-non-road-use.html</v>
      </c>
      <c r="C1365" t="str">
        <f>IF(ISNUMBER(FIND(", vol",Articles_collection_modified!A1365)), MID(Articles_collection_modified!A1365, FIND(", vol", Articles_collection_modified!A1365) + 5, FIND(",", Articles_collection_modified!A1365, FIND(", vol", Articles_collection_modified!A1365) + 5) - FIND(", vol", Articles_collection_modified!A1365) - 5), MID(Articles_collection_modified!A1365, FIND(",vol", Articles_collection_modified!A1365) + 4, FIND(",", Articles_collection_modified!A1365, FIND(",vol", Articles_collection_modified!A1365) + 4) - FIND(",vol",Articles_collection_modified!A1365) - 4))</f>
        <v>3</v>
      </c>
      <c r="D1365" t="str">
        <f>IF(ISNUMBER(FIND(", 20", Articles_collection_modified!A1365)), MID(Articles_collection_modified!A1365, FIND(", 20", Articles_collection_modified!A1365) + 2, FIND(",", Articles_collection_modified!A1365, FIND(", 20", Articles_collection_modified!A1365) + 2) - FIND(", 20", Articles_collection_modified!A1365) - 2), MID(Articles_collection_modified!A1365, FIND(",20", Articles_collection_modified!A1365) + 1, FIND(",", Articles_collection_modified!A1365, FIND(",20", Articles_collection_modified!A1365) + 1) - FIND(",20", Articles_collection_modified!A1365) - 1))</f>
        <v>2024-w37</v>
      </c>
      <c r="E1365" t="str">
        <f t="shared" si="42"/>
        <v>2024</v>
      </c>
      <c r="F1365" t="str">
        <f t="shared" si="43"/>
        <v>37</v>
      </c>
      <c r="G1365" t="str" cm="1">
        <f t="array" ref="G1365">_xlfn.TEXTJOIN(", ", TRUE, IF(ISNUMBER(SEARCH(Index!$A$8:$A$22, Articles_collection_modified!A1365)), Index!$A$8:$A$22, ""))</f>
        <v>Battery, Electrification, Mobile</v>
      </c>
      <c r="H1365" t="str" cm="1">
        <f t="array" ref="H1365">IFERROR(INDEX(Index!$A$8:$A$22, MATCH(TRUE, ISNUMBER(SEARCH(Index!$A$8:$A$22, Articles_collection_modified!A1365)), 0)), "")</f>
        <v>Battery</v>
      </c>
      <c r="I1365" t="str" cm="1">
        <f t="array" ref="I1365">IFERROR(INDEX(Index!$A$3:$A$5, MATCH(TRUE, ISNUMBER(SEARCH(Index!$A$3:$A$5, Articles_collection_modified!A1365)), 0)), "")</f>
        <v>Technology</v>
      </c>
      <c r="J1365" t="str" cm="1">
        <f t="array" ref="J1365">IFERROR(INDEX(Index!$A$25:$A$69, MATCH(TRUE, ISNUMBER(SEARCH(Index!$A$25:$A$69, Articles_collection_modified!A1365)), 0)), "")</f>
        <v>partnership</v>
      </c>
      <c r="K1365" t="str" cm="1">
        <f t="array" ref="K1365">IFERROR(INDEX(Index!$C$3:$C$5, MATCH(TRUE, ISNUMBER(SEARCH(Index!$C$3:$C$5, Articles_collection_modified!A1365)), 0)), "")</f>
        <v>H1</v>
      </c>
      <c r="L1365" t="str" cm="1">
        <f t="array" ref="L1365">_xlfn.TEXTJOIN(", ", TRUE, IF(ISNUMBER(SEARCH(Index!$C$8:$C$58, Articles_collection_modified!A1365)), Index!$C$8:$C$58, ""))</f>
        <v>ES-2, AO-2</v>
      </c>
      <c r="M1365" t="str" cm="1">
        <f t="array" ref="M1365">_xlfn.TEXTJOIN(", ", TRUE, IFERROR(VLOOKUP(_xlfn.TEXTSPLIT(L1365, ", "), Index!$C$8:$D$58, 2, FALSE), ""))</f>
        <v>Enhanced Emission Policy, Future Collaboration</v>
      </c>
      <c r="N1365" t="str" cm="1">
        <f t="array" ref="N1365">_xlfn.TEXTJOIN(", ", TRUE, _xlfn.UNIQUE(_xlfn.FILTERXML("&lt;t&gt;&lt;s&gt;" &amp; SUBSTITUTE(_xlfn.TEXTJOIN(", ", TRUE, _xlfn.UNIQUE(_xlfn._xlws.FILTER(IFERROR(VLOOKUP(LEFT(_xlfn.TEXTSPLIT(L1365, ", "), FIND("-", _xlfn.TEXTSPLIT(L1365, ", ")) - 1), Index!$F$8:$G$13, 2, FALSE), ""), IFERROR(VLOOKUP(LEFT(_xlfn.TEXTSPLIT(L1365, ", "), FIND("-", _xlfn.TEXTSPLIT(L1365, ", ")) - 1), Index!$F$8:$G$13, 2, FALSE), "") &lt;&gt; ""))), ", ", "&lt;/s&gt;&lt;s&gt;") &amp; "&lt;/s&gt;&lt;/t&gt;", "//s[normalize-space()]")))</f>
        <v>Ecological Sustainability, Adaptive Organization</v>
      </c>
      <c r="O1365" t="str" cm="1">
        <f t="array" ref="O1365">IFERROR(INDEX(Index!$C$8:$C$58, MATCH(TRUE, ISNUMBER(SEARCH(Index!$C$8:$C$58, Articles_collection_modified!A1365)), 0)), "")</f>
        <v>ES-2</v>
      </c>
      <c r="P1365" t="str">
        <f>IFERROR(VLOOKUP(LEFT(O1365, FIND("-", O1365)-1), Index!$F$8:$G$13, 2, FALSE), "Not Found")</f>
        <v>Ecological Sustainability</v>
      </c>
      <c r="Q1365" t="str">
        <f>IFERROR(VLOOKUP(O1365, Index!$C$8:$D$58, 2, FALSE), "Not Found")</f>
        <v>Enhanced Emission Policy</v>
      </c>
    </row>
    <row r="1366" spans="1:17" x14ac:dyDescent="0.3">
      <c r="A1366" t="str">
        <f>LEFT(Articles_collection_modified!A1366, FIND(",", Articles_collection_modified!A1366) - 1)</f>
        <v>ABB-Vention tie-up will bring cobots to more SME manufacturers - Drives&amp;Controls</v>
      </c>
      <c r="B1366" t="str">
        <f>MID(Articles_collection_modified!A1366, FIND(",", Articles_collection_modified!A1366) + 1, FIND(",", Articles_collection_modified!A1366, FIND(",", Articles_collection_modified!A1366) + 1) - FIND(",", Articles_collection_modified!A1366) - 1)</f>
        <v>https://drivesncontrols.com/abb-vention-tie-up-will-bring-cobots-to-more-sme-manufacturers/?utm_source=rss&amp;utm_medium=rss&amp;utm_campaign=abb-vention-tie-up-will-bring-cobots-to-more-sme-manufacturers</v>
      </c>
      <c r="C1366" t="str">
        <f>IF(ISNUMBER(FIND(", vol",Articles_collection_modified!A1366)), MID(Articles_collection_modified!A1366, FIND(", vol", Articles_collection_modified!A1366) + 5, FIND(",", Articles_collection_modified!A1366, FIND(", vol", Articles_collection_modified!A1366) + 5) - FIND(", vol", Articles_collection_modified!A1366) - 5), MID(Articles_collection_modified!A1366, FIND(",vol", Articles_collection_modified!A1366) + 4, FIND(",", Articles_collection_modified!A1366, FIND(",vol", Articles_collection_modified!A1366) + 4) - FIND(",vol",Articles_collection_modified!A1366) - 4))</f>
        <v>3</v>
      </c>
      <c r="D1366" t="str">
        <f>IF(ISNUMBER(FIND(", 20", Articles_collection_modified!A1366)), MID(Articles_collection_modified!A1366, FIND(", 20", Articles_collection_modified!A1366) + 2, FIND(",", Articles_collection_modified!A1366, FIND(", 20", Articles_collection_modified!A1366) + 2) - FIND(", 20", Articles_collection_modified!A1366) - 2), MID(Articles_collection_modified!A1366, FIND(",20", Articles_collection_modified!A1366) + 1, FIND(",", Articles_collection_modified!A1366, FIND(",20", Articles_collection_modified!A1366) + 1) - FIND(",20", Articles_collection_modified!A1366) - 1))</f>
        <v>2024-w37</v>
      </c>
      <c r="E1366" t="str">
        <f t="shared" si="42"/>
        <v>2024</v>
      </c>
      <c r="F1366" t="str">
        <f t="shared" si="43"/>
        <v>37</v>
      </c>
      <c r="G1366" t="str" cm="1">
        <f t="array" ref="G1366">_xlfn.TEXTJOIN(", ", TRUE, IF(ISNUMBER(SEARCH(Index!$A$8:$A$22, Articles_collection_modified!A1366)), Index!$A$8:$A$22, ""))</f>
        <v>Industrial mfg, Robotics</v>
      </c>
      <c r="H1366" t="str" cm="1">
        <f t="array" ref="H1366">IFERROR(INDEX(Index!$A$8:$A$22, MATCH(TRUE, ISNUMBER(SEARCH(Index!$A$8:$A$22, Articles_collection_modified!A1366)), 0)), "")</f>
        <v>Industrial mfg</v>
      </c>
      <c r="I1366" t="str" cm="1">
        <f t="array" ref="I1366">IFERROR(INDEX(Index!$A$3:$A$5, MATCH(TRUE, ISNUMBER(SEARCH(Index!$A$3:$A$5, Articles_collection_modified!A1366)), 0)), "")</f>
        <v>SEEP</v>
      </c>
      <c r="J1366" t="str" cm="1">
        <f t="array" ref="J1366">IFERROR(INDEX(Index!$A$25:$A$69, MATCH(TRUE, ISNUMBER(SEARCH(Index!$A$25:$A$69, Articles_collection_modified!A1366)), 0)), "")</f>
        <v>partnership</v>
      </c>
      <c r="K1366" t="str" cm="1">
        <f t="array" ref="K1366">IFERROR(INDEX(Index!$C$3:$C$5, MATCH(TRUE, ISNUMBER(SEARCH(Index!$C$3:$C$5, Articles_collection_modified!A1366)), 0)), "")</f>
        <v>H1</v>
      </c>
      <c r="L1366" t="str" cm="1">
        <f t="array" ref="L1366">_xlfn.TEXTJOIN(", ", TRUE, IF(ISNUMBER(SEARCH(Index!$C$8:$C$58, Articles_collection_modified!A1366)), Index!$C$8:$C$58, ""))</f>
        <v>IPr-2</v>
      </c>
      <c r="M1366" t="str" cm="1">
        <f t="array" ref="M1366">_xlfn.TEXTJOIN(", ", TRUE, IFERROR(VLOOKUP(_xlfn.TEXTSPLIT(L1366, ", "), Index!$C$8:$D$58, 2, FALSE), ""))</f>
        <v>Advanced Robotics</v>
      </c>
      <c r="N1366" t="str" cm="1">
        <f t="array" ref="N1366">_xlfn.TEXTJOIN(", ", TRUE, _xlfn.UNIQUE(_xlfn.FILTERXML("&lt;t&gt;&lt;s&gt;" &amp; SUBSTITUTE(_xlfn.TEXTJOIN(", ", TRUE, _xlfn.UNIQUE(_xlfn._xlws.FILTER(IFERROR(VLOOKUP(LEFT(_xlfn.TEXTSPLIT(L1366, ", "), FIND("-", _xlfn.TEXTSPLIT(L1366, ", ")) - 1), Index!$F$8:$G$13, 2, FALSE), ""), IFERROR(VLOOKUP(LEFT(_xlfn.TEXTSPLIT(L1366, ", "), FIND("-", _xlfn.TEXTSPLIT(L1366, ", ")) - 1), Index!$F$8:$G$13, 2, FALSE), "") &lt;&gt; ""))), ", ", "&lt;/s&gt;&lt;s&gt;") &amp; "&lt;/s&gt;&lt;/t&gt;", "//s[normalize-space()]")))</f>
        <v>Intelligent Production</v>
      </c>
      <c r="O1366" t="str" cm="1">
        <f t="array" ref="O1366">IFERROR(INDEX(Index!$C$8:$C$58, MATCH(TRUE, ISNUMBER(SEARCH(Index!$C$8:$C$58, Articles_collection_modified!A1366)), 0)), "")</f>
        <v>IPr-2</v>
      </c>
      <c r="P1366" t="str">
        <f>IFERROR(VLOOKUP(LEFT(O1366, FIND("-", O1366)-1), Index!$F$8:$G$13, 2, FALSE), "Not Found")</f>
        <v>Intelligent Production</v>
      </c>
      <c r="Q1366" t="str">
        <f>IFERROR(VLOOKUP(O1366, Index!$C$8:$D$58, 2, FALSE), "Not Found")</f>
        <v>Advanced Robotics</v>
      </c>
    </row>
    <row r="1367" spans="1:17" x14ac:dyDescent="0.3">
      <c r="A1367" t="str">
        <f>LEFT(Articles_collection_modified!A1367, FIND(",", Articles_collection_modified!A1367) - 1)</f>
        <v>Factorial Energy and Mercedes-Benz present solid-state battery - electrive.com</v>
      </c>
      <c r="B1367" t="str">
        <f>MID(Articles_collection_modified!A1367, FIND(",", Articles_collection_modified!A1367) + 1, FIND(",", Articles_collection_modified!A1367, FIND(",", Articles_collection_modified!A1367) + 1) - FIND(",", Articles_collection_modified!A1367) - 1)</f>
        <v>https://www.electrive.com/2024/09/11/factorial-energy-and-mercedes-benz-present-solid-state-battery/</v>
      </c>
      <c r="C1367" t="str">
        <f>IF(ISNUMBER(FIND(", vol",Articles_collection_modified!A1367)), MID(Articles_collection_modified!A1367, FIND(", vol", Articles_collection_modified!A1367) + 5, FIND(",", Articles_collection_modified!A1367, FIND(", vol", Articles_collection_modified!A1367) + 5) - FIND(", vol", Articles_collection_modified!A1367) - 5), MID(Articles_collection_modified!A1367, FIND(",vol", Articles_collection_modified!A1367) + 4, FIND(",", Articles_collection_modified!A1367, FIND(",vol", Articles_collection_modified!A1367) + 4) - FIND(",vol",Articles_collection_modified!A1367) - 4))</f>
        <v>3</v>
      </c>
      <c r="D1367" t="str">
        <f>IF(ISNUMBER(FIND(", 20", Articles_collection_modified!A1367)), MID(Articles_collection_modified!A1367, FIND(", 20", Articles_collection_modified!A1367) + 2, FIND(",", Articles_collection_modified!A1367, FIND(", 20", Articles_collection_modified!A1367) + 2) - FIND(", 20", Articles_collection_modified!A1367) - 2), MID(Articles_collection_modified!A1367, FIND(",20", Articles_collection_modified!A1367) + 1, FIND(",", Articles_collection_modified!A1367, FIND(",20", Articles_collection_modified!A1367) + 1) - FIND(",20", Articles_collection_modified!A1367) - 1))</f>
        <v>2024-w37</v>
      </c>
      <c r="E1367" t="str">
        <f t="shared" si="42"/>
        <v>2024</v>
      </c>
      <c r="F1367" t="str">
        <f t="shared" si="43"/>
        <v>37</v>
      </c>
      <c r="G1367" t="str" cm="1">
        <f t="array" ref="G1367">_xlfn.TEXTJOIN(", ", TRUE, IF(ISNUMBER(SEARCH(Index!$A$8:$A$22, Articles_collection_modified!A1367)), Index!$A$8:$A$22, ""))</f>
        <v>Battery</v>
      </c>
      <c r="H1367" t="str" cm="1">
        <f t="array" ref="H1367">IFERROR(INDEX(Index!$A$8:$A$22, MATCH(TRUE, ISNUMBER(SEARCH(Index!$A$8:$A$22, Articles_collection_modified!A1367)), 0)), "")</f>
        <v>Battery</v>
      </c>
      <c r="I1367" t="str" cm="1">
        <f t="array" ref="I1367">IFERROR(INDEX(Index!$A$3:$A$5, MATCH(TRUE, ISNUMBER(SEARCH(Index!$A$3:$A$5, Articles_collection_modified!A1367)), 0)), "")</f>
        <v>SEEP</v>
      </c>
      <c r="J1367" t="str" cm="1">
        <f t="array" ref="J1367">IFERROR(INDEX(Index!$A$25:$A$69, MATCH(TRUE, ISNUMBER(SEARCH(Index!$A$25:$A$69, Articles_collection_modified!A1367)), 0)), "")</f>
        <v>partnership</v>
      </c>
      <c r="K1367" t="str" cm="1">
        <f t="array" ref="K1367">IFERROR(INDEX(Index!$C$3:$C$5, MATCH(TRUE, ISNUMBER(SEARCH(Index!$C$3:$C$5, Articles_collection_modified!A1367)), 0)), "")</f>
        <v>H3</v>
      </c>
      <c r="L1367" t="str" cm="1">
        <f t="array" ref="L1367">_xlfn.TEXTJOIN(", ", TRUE, IF(ISNUMBER(SEARCH(Index!$C$8:$C$58, Articles_collection_modified!A1367)), Index!$C$8:$C$58, ""))</f>
        <v>ES-2</v>
      </c>
      <c r="M1367" t="str" cm="1">
        <f t="array" ref="M1367">_xlfn.TEXTJOIN(", ", TRUE, IFERROR(VLOOKUP(_xlfn.TEXTSPLIT(L1367, ", "), Index!$C$8:$D$58, 2, FALSE), ""))</f>
        <v>Enhanced Emission Policy</v>
      </c>
      <c r="N1367" t="str" cm="1">
        <f t="array" ref="N1367">_xlfn.TEXTJOIN(", ", TRUE, _xlfn.UNIQUE(_xlfn.FILTERXML("&lt;t&gt;&lt;s&gt;" &amp; SUBSTITUTE(_xlfn.TEXTJOIN(", ", TRUE, _xlfn.UNIQUE(_xlfn._xlws.FILTER(IFERROR(VLOOKUP(LEFT(_xlfn.TEXTSPLIT(L1367, ", "), FIND("-", _xlfn.TEXTSPLIT(L1367, ", ")) - 1), Index!$F$8:$G$13, 2, FALSE), ""), IFERROR(VLOOKUP(LEFT(_xlfn.TEXTSPLIT(L1367, ", "), FIND("-", _xlfn.TEXTSPLIT(L1367, ", ")) - 1), Index!$F$8:$G$13, 2, FALSE), "") &lt;&gt; ""))), ", ", "&lt;/s&gt;&lt;s&gt;") &amp; "&lt;/s&gt;&lt;/t&gt;", "//s[normalize-space()]")))</f>
        <v>Ecological Sustainability</v>
      </c>
      <c r="O1367" t="str" cm="1">
        <f t="array" ref="O1367">IFERROR(INDEX(Index!$C$8:$C$58, MATCH(TRUE, ISNUMBER(SEARCH(Index!$C$8:$C$58, Articles_collection_modified!A1367)), 0)), "")</f>
        <v>ES-2</v>
      </c>
      <c r="P1367" t="str">
        <f>IFERROR(VLOOKUP(LEFT(O1367, FIND("-", O1367)-1), Index!$F$8:$G$13, 2, FALSE), "Not Found")</f>
        <v>Ecological Sustainability</v>
      </c>
      <c r="Q1367" t="str">
        <f>IFERROR(VLOOKUP(O1367, Index!$C$8:$D$58, 2, FALSE), "Not Found")</f>
        <v>Enhanced Emission Policy</v>
      </c>
    </row>
    <row r="1368" spans="1:17" x14ac:dyDescent="0.3">
      <c r="A1368" t="str">
        <f>LEFT(Articles_collection_modified!A1368, FIND(",", Articles_collection_modified!A1368) - 1)</f>
        <v>Alltrucks and Sany eTrucks to bring electric truck services to Europe - electrive.com</v>
      </c>
      <c r="B1368" t="str">
        <f>MID(Articles_collection_modified!A1368, FIND(",", Articles_collection_modified!A1368) + 1, FIND(",", Articles_collection_modified!A1368, FIND(",", Articles_collection_modified!A1368) + 1) - FIND(",", Articles_collection_modified!A1368) - 1)</f>
        <v>https://www.electrive.com/2024/09/12/alltrucks-and-sany-etrucks-to-bring-electric-truck-services-to-europe/</v>
      </c>
      <c r="C1368" t="str">
        <f>IF(ISNUMBER(FIND(", vol",Articles_collection_modified!A1368)), MID(Articles_collection_modified!A1368, FIND(", vol", Articles_collection_modified!A1368) + 5, FIND(",", Articles_collection_modified!A1368, FIND(", vol", Articles_collection_modified!A1368) + 5) - FIND(", vol", Articles_collection_modified!A1368) - 5), MID(Articles_collection_modified!A1368, FIND(",vol", Articles_collection_modified!A1368) + 4, FIND(",", Articles_collection_modified!A1368, FIND(",vol", Articles_collection_modified!A1368) + 4) - FIND(",vol",Articles_collection_modified!A1368) - 4))</f>
        <v>3</v>
      </c>
      <c r="D1368" t="str">
        <f>IF(ISNUMBER(FIND(", 20", Articles_collection_modified!A1368)), MID(Articles_collection_modified!A1368, FIND(", 20", Articles_collection_modified!A1368) + 2, FIND(",", Articles_collection_modified!A1368, FIND(", 20", Articles_collection_modified!A1368) + 2) - FIND(", 20", Articles_collection_modified!A1368) - 2), MID(Articles_collection_modified!A1368, FIND(",20", Articles_collection_modified!A1368) + 1, FIND(",", Articles_collection_modified!A1368, FIND(",20", Articles_collection_modified!A1368) + 1) - FIND(",20", Articles_collection_modified!A1368) - 1))</f>
        <v>2024-w37</v>
      </c>
      <c r="E1368" t="str">
        <f t="shared" si="42"/>
        <v>2024</v>
      </c>
      <c r="F1368" t="str">
        <f t="shared" si="43"/>
        <v>37</v>
      </c>
      <c r="G1368" t="str" cm="1">
        <f t="array" ref="G1368">_xlfn.TEXTJOIN(", ", TRUE, IF(ISNUMBER(SEARCH(Index!$A$8:$A$22, Articles_collection_modified!A1368)), Index!$A$8:$A$22, ""))</f>
        <v>Electrification, Mobile</v>
      </c>
      <c r="H1368" t="str" cm="1">
        <f t="array" ref="H1368">IFERROR(INDEX(Index!$A$8:$A$22, MATCH(TRUE, ISNUMBER(SEARCH(Index!$A$8:$A$22, Articles_collection_modified!A1368)), 0)), "")</f>
        <v>Electrification</v>
      </c>
      <c r="I1368" t="str" cm="1">
        <f t="array" ref="I1368">IFERROR(INDEX(Index!$A$3:$A$5, MATCH(TRUE, ISNUMBER(SEARCH(Index!$A$3:$A$5, Articles_collection_modified!A1368)), 0)), "")</f>
        <v>SEEP</v>
      </c>
      <c r="J1368" t="str" cm="1">
        <f t="array" ref="J1368">IFERROR(INDEX(Index!$A$25:$A$69, MATCH(TRUE, ISNUMBER(SEARCH(Index!$A$25:$A$69, Articles_collection_modified!A1368)), 0)), "")</f>
        <v>partnership</v>
      </c>
      <c r="K1368" t="str" cm="1">
        <f t="array" ref="K1368">IFERROR(INDEX(Index!$C$3:$C$5, MATCH(TRUE, ISNUMBER(SEARCH(Index!$C$3:$C$5, Articles_collection_modified!A1368)), 0)), "")</f>
        <v>H1</v>
      </c>
      <c r="L1368" t="str" cm="1">
        <f t="array" ref="L1368">_xlfn.TEXTJOIN(", ", TRUE, IF(ISNUMBER(SEARCH(Index!$C$8:$C$58, Articles_collection_modified!A1368)), Index!$C$8:$C$58, ""))</f>
        <v>ES-1, ES-2, AO-2, NB-4</v>
      </c>
      <c r="M1368" t="str" cm="1">
        <f t="array" ref="M1368">_xlfn.TEXTJOIN(", ", TRUE, IFERROR(VLOOKUP(_xlfn.TEXTSPLIT(L1368, ", "), Index!$C$8:$D$58, 2, FALSE), ""))</f>
        <v>Green Cities, Enhanced Emission Policy, Future Collaboration, Geopolitics &amp; Decoupling</v>
      </c>
      <c r="N1368" t="str" cm="1">
        <f t="array" ref="N1368">_xlfn.TEXTJOIN(", ", TRUE, _xlfn.UNIQUE(_xlfn.FILTERXML("&lt;t&gt;&lt;s&gt;" &amp; SUBSTITUTE(_xlfn.TEXTJOIN(", ", TRUE, _xlfn.UNIQUE(_xlfn._xlws.FILTER(IFERROR(VLOOKUP(LEFT(_xlfn.TEXTSPLIT(L1368, ", "), FIND("-", _xlfn.TEXTSPLIT(L1368, ", ")) - 1), Index!$F$8:$G$13, 2, FALSE), ""), IFERROR(VLOOKUP(LEFT(_xlfn.TEXTSPLIT(L1368, ", "), FIND("-", _xlfn.TEXTSPLIT(L1368, ", ")) - 1), Index!$F$8:$G$13, 2, FALSE), "") &lt;&gt; ""))), ", ", "&lt;/s&gt;&lt;s&gt;") &amp; "&lt;/s&gt;&lt;/t&gt;", "//s[normalize-space()]")))</f>
        <v>Ecological Sustainability, Adaptive Organization, New Business</v>
      </c>
      <c r="O1368" t="str" cm="1">
        <f t="array" ref="O1368">IFERROR(INDEX(Index!$C$8:$C$58, MATCH(TRUE, ISNUMBER(SEARCH(Index!$C$8:$C$58, Articles_collection_modified!A1368)), 0)), "")</f>
        <v>ES-1</v>
      </c>
      <c r="P1368" t="str">
        <f>IFERROR(VLOOKUP(LEFT(O1368, FIND("-", O1368)-1), Index!$F$8:$G$13, 2, FALSE), "Not Found")</f>
        <v>Ecological Sustainability</v>
      </c>
      <c r="Q1368" t="str">
        <f>IFERROR(VLOOKUP(O1368, Index!$C$8:$D$58, 2, FALSE), "Not Found")</f>
        <v>Green Cities</v>
      </c>
    </row>
    <row r="1369" spans="1:17" x14ac:dyDescent="0.3">
      <c r="A1369" t="str">
        <f>LEFT(Articles_collection_modified!A1369, FIND(",", Articles_collection_modified!A1369) - 1)</f>
        <v>Swedish researchers report progress with â€˜structural' battery - electrive.com</v>
      </c>
      <c r="B1369" t="str">
        <f>MID(Articles_collection_modified!A1369, FIND(",", Articles_collection_modified!A1369) + 1, FIND(",", Articles_collection_modified!A1369, FIND(",", Articles_collection_modified!A1369) + 1) - FIND(",", Articles_collection_modified!A1369) - 1)</f>
        <v>https://www.electrive.com/2024/09/12/swedish-researchers-report-progress-with-structural-battery/</v>
      </c>
      <c r="C1369" t="str">
        <f>IF(ISNUMBER(FIND(", vol",Articles_collection_modified!A1369)), MID(Articles_collection_modified!A1369, FIND(", vol", Articles_collection_modified!A1369) + 5, FIND(",", Articles_collection_modified!A1369, FIND(", vol", Articles_collection_modified!A1369) + 5) - FIND(", vol", Articles_collection_modified!A1369) - 5), MID(Articles_collection_modified!A1369, FIND(",vol", Articles_collection_modified!A1369) + 4, FIND(",", Articles_collection_modified!A1369, FIND(",vol", Articles_collection_modified!A1369) + 4) - FIND(",vol",Articles_collection_modified!A1369) - 4))</f>
        <v>3</v>
      </c>
      <c r="D1369" t="str">
        <f>IF(ISNUMBER(FIND(", 20", Articles_collection_modified!A1369)), MID(Articles_collection_modified!A1369, FIND(", 20", Articles_collection_modified!A1369) + 2, FIND(",", Articles_collection_modified!A1369, FIND(", 20", Articles_collection_modified!A1369) + 2) - FIND(", 20", Articles_collection_modified!A1369) - 2), MID(Articles_collection_modified!A1369, FIND(",20", Articles_collection_modified!A1369) + 1, FIND(",", Articles_collection_modified!A1369, FIND(",20", Articles_collection_modified!A1369) + 1) - FIND(",20", Articles_collection_modified!A1369) - 1))</f>
        <v>2024-w37</v>
      </c>
      <c r="E1369" t="str">
        <f t="shared" ref="E1369:E1432" si="44">LEFT(D1369, 4)</f>
        <v>2024</v>
      </c>
      <c r="F1369" t="str">
        <f t="shared" ref="F1369:F1432" si="45">MID(D1369, FIND("w", D1369) + 1, LEN(D1369) - FIND("w", D1369))</f>
        <v>37</v>
      </c>
      <c r="G1369" t="str" cm="1">
        <f t="array" ref="G1369">_xlfn.TEXTJOIN(", ", TRUE, IF(ISNUMBER(SEARCH(Index!$A$8:$A$22, Articles_collection_modified!A1369)), Index!$A$8:$A$22, ""))</f>
        <v>Battery</v>
      </c>
      <c r="H1369" t="str" cm="1">
        <f t="array" ref="H1369">IFERROR(INDEX(Index!$A$8:$A$22, MATCH(TRUE, ISNUMBER(SEARCH(Index!$A$8:$A$22, Articles_collection_modified!A1369)), 0)), "")</f>
        <v>Battery</v>
      </c>
      <c r="I1369" t="str" cm="1">
        <f t="array" ref="I1369">IFERROR(INDEX(Index!$A$3:$A$5, MATCH(TRUE, ISNUMBER(SEARCH(Index!$A$3:$A$5, Articles_collection_modified!A1369)), 0)), "")</f>
        <v>Technology</v>
      </c>
      <c r="J1369" t="str" cm="1">
        <f t="array" ref="J1369">IFERROR(INDEX(Index!$A$25:$A$69, MATCH(TRUE, ISNUMBER(SEARCH(Index!$A$25:$A$69, Articles_collection_modified!A1369)), 0)), "")</f>
        <v>Materials</v>
      </c>
      <c r="K1369" t="str" cm="1">
        <f t="array" ref="K1369">IFERROR(INDEX(Index!$C$3:$C$5, MATCH(TRUE, ISNUMBER(SEARCH(Index!$C$3:$C$5, Articles_collection_modified!A1369)), 0)), "")</f>
        <v>H3</v>
      </c>
      <c r="L1369" t="str" cm="1">
        <f t="array" ref="L1369">_xlfn.TEXTJOIN(", ", TRUE, IF(ISNUMBER(SEARCH(Index!$C$8:$C$58, Articles_collection_modified!A1369)), Index!$C$8:$C$58, ""))</f>
        <v>ES-2</v>
      </c>
      <c r="M1369" t="str" cm="1">
        <f t="array" ref="M1369">_xlfn.TEXTJOIN(", ", TRUE, IFERROR(VLOOKUP(_xlfn.TEXTSPLIT(L1369, ", "), Index!$C$8:$D$58, 2, FALSE), ""))</f>
        <v>Enhanced Emission Policy</v>
      </c>
      <c r="N1369" t="str" cm="1">
        <f t="array" ref="N1369">_xlfn.TEXTJOIN(", ", TRUE, _xlfn.UNIQUE(_xlfn.FILTERXML("&lt;t&gt;&lt;s&gt;" &amp; SUBSTITUTE(_xlfn.TEXTJOIN(", ", TRUE, _xlfn.UNIQUE(_xlfn._xlws.FILTER(IFERROR(VLOOKUP(LEFT(_xlfn.TEXTSPLIT(L1369, ", "), FIND("-", _xlfn.TEXTSPLIT(L1369, ", ")) - 1), Index!$F$8:$G$13, 2, FALSE), ""), IFERROR(VLOOKUP(LEFT(_xlfn.TEXTSPLIT(L1369, ", "), FIND("-", _xlfn.TEXTSPLIT(L1369, ", ")) - 1), Index!$F$8:$G$13, 2, FALSE), "") &lt;&gt; ""))), ", ", "&lt;/s&gt;&lt;s&gt;") &amp; "&lt;/s&gt;&lt;/t&gt;", "//s[normalize-space()]")))</f>
        <v>Ecological Sustainability</v>
      </c>
      <c r="O1369" t="str" cm="1">
        <f t="array" ref="O1369">IFERROR(INDEX(Index!$C$8:$C$58, MATCH(TRUE, ISNUMBER(SEARCH(Index!$C$8:$C$58, Articles_collection_modified!A1369)), 0)), "")</f>
        <v>ES-2</v>
      </c>
      <c r="P1369" t="str">
        <f>IFERROR(VLOOKUP(LEFT(O1369, FIND("-", O1369)-1), Index!$F$8:$G$13, 2, FALSE), "Not Found")</f>
        <v>Ecological Sustainability</v>
      </c>
      <c r="Q1369" t="str">
        <f>IFERROR(VLOOKUP(O1369, Index!$C$8:$D$58, 2, FALSE), "Not Found")</f>
        <v>Enhanced Emission Policy</v>
      </c>
    </row>
    <row r="1370" spans="1:17" x14ac:dyDescent="0.3">
      <c r="A1370" t="str">
        <f>LEFT(Articles_collection_modified!A1370, FIND(",", Articles_collection_modified!A1370) - 1)</f>
        <v>SLB showcases sustainable lithium production at Clayton Valley demo plant - International Mining</v>
      </c>
      <c r="B1370" t="str">
        <f>MID(Articles_collection_modified!A1370, FIND(",", Articles_collection_modified!A1370) + 1, FIND(",", Articles_collection_modified!A1370, FIND(",", Articles_collection_modified!A1370) + 1) - FIND(",", Articles_collection_modified!A1370) - 1)</f>
        <v>https://im-mining.com/2024/09/11/slb-showcases-sustainable-lithium-production-at-clayton-valley-demo-plant/</v>
      </c>
      <c r="C1370" t="str">
        <f>IF(ISNUMBER(FIND(", vol",Articles_collection_modified!A1370)), MID(Articles_collection_modified!A1370, FIND(", vol", Articles_collection_modified!A1370) + 5, FIND(",", Articles_collection_modified!A1370, FIND(", vol", Articles_collection_modified!A1370) + 5) - FIND(", vol", Articles_collection_modified!A1370) - 5), MID(Articles_collection_modified!A1370, FIND(",vol", Articles_collection_modified!A1370) + 4, FIND(",", Articles_collection_modified!A1370, FIND(",vol", Articles_collection_modified!A1370) + 4) - FIND(",vol",Articles_collection_modified!A1370) - 4))</f>
        <v>3</v>
      </c>
      <c r="D1370" t="str">
        <f>IF(ISNUMBER(FIND(", 20", Articles_collection_modified!A1370)), MID(Articles_collection_modified!A1370, FIND(", 20", Articles_collection_modified!A1370) + 2, FIND(",", Articles_collection_modified!A1370, FIND(", 20", Articles_collection_modified!A1370) + 2) - FIND(", 20", Articles_collection_modified!A1370) - 2), MID(Articles_collection_modified!A1370, FIND(",20", Articles_collection_modified!A1370) + 1, FIND(",", Articles_collection_modified!A1370, FIND(",20", Articles_collection_modified!A1370) + 1) - FIND(",20", Articles_collection_modified!A1370) - 1))</f>
        <v>2024-w37</v>
      </c>
      <c r="E1370" t="str">
        <f t="shared" si="44"/>
        <v>2024</v>
      </c>
      <c r="F1370" t="str">
        <f t="shared" si="45"/>
        <v>37</v>
      </c>
      <c r="G1370" t="str" cm="1">
        <f t="array" ref="G1370">_xlfn.TEXTJOIN(", ", TRUE, IF(ISNUMBER(SEARCH(Index!$A$8:$A$22, Articles_collection_modified!A1370)), Index!$A$8:$A$22, ""))</f>
        <v>Battery, Electrification</v>
      </c>
      <c r="H1370" t="str" cm="1">
        <f t="array" ref="H1370">IFERROR(INDEX(Index!$A$8:$A$22, MATCH(TRUE, ISNUMBER(SEARCH(Index!$A$8:$A$22, Articles_collection_modified!A1370)), 0)), "")</f>
        <v>Battery</v>
      </c>
      <c r="I1370" t="str" cm="1">
        <f t="array" ref="I1370">IFERROR(INDEX(Index!$A$3:$A$5, MATCH(TRUE, ISNUMBER(SEARCH(Index!$A$3:$A$5, Articles_collection_modified!A1370)), 0)), "")</f>
        <v>Technology</v>
      </c>
      <c r="J1370" t="str" cm="1">
        <f t="array" ref="J1370">IFERROR(INDEX(Index!$A$25:$A$69, MATCH(TRUE, ISNUMBER(SEARCH(Index!$A$25:$A$69, Articles_collection_modified!A1370)), 0)), "")</f>
        <v>Materials</v>
      </c>
      <c r="K1370" t="str" cm="1">
        <f t="array" ref="K1370">IFERROR(INDEX(Index!$C$3:$C$5, MATCH(TRUE, ISNUMBER(SEARCH(Index!$C$3:$C$5, Articles_collection_modified!A1370)), 0)), "")</f>
        <v>H2</v>
      </c>
      <c r="L1370" t="str" cm="1">
        <f t="array" ref="L1370">_xlfn.TEXTJOIN(", ", TRUE, IF(ISNUMBER(SEARCH(Index!$C$8:$C$58, Articles_collection_modified!A1370)), Index!$C$8:$C$58, ""))</f>
        <v>ES-2</v>
      </c>
      <c r="M1370" t="str" cm="1">
        <f t="array" ref="M1370">_xlfn.TEXTJOIN(", ", TRUE, IFERROR(VLOOKUP(_xlfn.TEXTSPLIT(L1370, ", "), Index!$C$8:$D$58, 2, FALSE), ""))</f>
        <v>Enhanced Emission Policy</v>
      </c>
      <c r="N1370" t="str" cm="1">
        <f t="array" ref="N1370">_xlfn.TEXTJOIN(", ", TRUE, _xlfn.UNIQUE(_xlfn.FILTERXML("&lt;t&gt;&lt;s&gt;" &amp; SUBSTITUTE(_xlfn.TEXTJOIN(", ", TRUE, _xlfn.UNIQUE(_xlfn._xlws.FILTER(IFERROR(VLOOKUP(LEFT(_xlfn.TEXTSPLIT(L1370, ", "), FIND("-", _xlfn.TEXTSPLIT(L1370, ", ")) - 1), Index!$F$8:$G$13, 2, FALSE), ""), IFERROR(VLOOKUP(LEFT(_xlfn.TEXTSPLIT(L1370, ", "), FIND("-", _xlfn.TEXTSPLIT(L1370, ", ")) - 1), Index!$F$8:$G$13, 2, FALSE), "") &lt;&gt; ""))), ", ", "&lt;/s&gt;&lt;s&gt;") &amp; "&lt;/s&gt;&lt;/t&gt;", "//s[normalize-space()]")))</f>
        <v>Ecological Sustainability</v>
      </c>
      <c r="O1370" t="str" cm="1">
        <f t="array" ref="O1370">IFERROR(INDEX(Index!$C$8:$C$58, MATCH(TRUE, ISNUMBER(SEARCH(Index!$C$8:$C$58, Articles_collection_modified!A1370)), 0)), "")</f>
        <v>ES-2</v>
      </c>
      <c r="P1370" t="str">
        <f>IFERROR(VLOOKUP(LEFT(O1370, FIND("-", O1370)-1), Index!$F$8:$G$13, 2, FALSE), "Not Found")</f>
        <v>Ecological Sustainability</v>
      </c>
      <c r="Q1370" t="str">
        <f>IFERROR(VLOOKUP(O1370, Index!$C$8:$D$58, 2, FALSE), "Not Found")</f>
        <v>Enhanced Emission Policy</v>
      </c>
    </row>
    <row r="1371" spans="1:17" x14ac:dyDescent="0.3">
      <c r="A1371" t="str">
        <f>LEFT(Articles_collection_modified!A1371, FIND(",", Articles_collection_modified!A1371) - 1)</f>
        <v>Purigo - Unmanned Orchard Spraying Robot | RoboticsTomorrow</v>
      </c>
      <c r="B1371" t="str">
        <f>MID(Articles_collection_modified!A1371, FIND(",", Articles_collection_modified!A1371) + 1, FIND(",", Articles_collection_modified!A1371, FIND(",", Articles_collection_modified!A1371) + 1) - FIND(",", Articles_collection_modified!A1371) - 1)</f>
        <v>https://www.roboticstomorrow.com/story/2024/09/purigo-unmanned-orchard-spraying-robot/23115/</v>
      </c>
      <c r="C1371" t="str">
        <f>IF(ISNUMBER(FIND(", vol",Articles_collection_modified!A1371)), MID(Articles_collection_modified!A1371, FIND(", vol", Articles_collection_modified!A1371) + 5, FIND(",", Articles_collection_modified!A1371, FIND(", vol", Articles_collection_modified!A1371) + 5) - FIND(", vol", Articles_collection_modified!A1371) - 5), MID(Articles_collection_modified!A1371, FIND(",vol", Articles_collection_modified!A1371) + 4, FIND(",", Articles_collection_modified!A1371, FIND(",vol", Articles_collection_modified!A1371) + 4) - FIND(",vol",Articles_collection_modified!A1371) - 4))</f>
        <v>3</v>
      </c>
      <c r="D1371" t="str">
        <f>IF(ISNUMBER(FIND(", 20", Articles_collection_modified!A1371)), MID(Articles_collection_modified!A1371, FIND(", 20", Articles_collection_modified!A1371) + 2, FIND(",", Articles_collection_modified!A1371, FIND(", 20", Articles_collection_modified!A1371) + 2) - FIND(", 20", Articles_collection_modified!A1371) - 2), MID(Articles_collection_modified!A1371, FIND(",20", Articles_collection_modified!A1371) + 1, FIND(",", Articles_collection_modified!A1371, FIND(",20", Articles_collection_modified!A1371) + 1) - FIND(",20", Articles_collection_modified!A1371) - 1))</f>
        <v>2024-w38</v>
      </c>
      <c r="E1371" t="str">
        <f t="shared" si="44"/>
        <v>2024</v>
      </c>
      <c r="F1371" t="str">
        <f t="shared" si="45"/>
        <v>38</v>
      </c>
      <c r="G1371" t="str" cm="1">
        <f t="array" ref="G1371">_xlfn.TEXTJOIN(", ", TRUE, IF(ISNUMBER(SEARCH(Index!$A$8:$A$22, Articles_collection_modified!A1371)), Index!$A$8:$A$22, ""))</f>
        <v>Mobile, Robotics</v>
      </c>
      <c r="H1371" t="str" cm="1">
        <f t="array" ref="H1371">IFERROR(INDEX(Index!$A$8:$A$22, MATCH(TRUE, ISNUMBER(SEARCH(Index!$A$8:$A$22, Articles_collection_modified!A1371)), 0)), "")</f>
        <v>Mobile</v>
      </c>
      <c r="I1371" t="str" cm="1">
        <f t="array" ref="I1371">IFERROR(INDEX(Index!$A$3:$A$5, MATCH(TRUE, ISNUMBER(SEARCH(Index!$A$3:$A$5, Articles_collection_modified!A1371)), 0)), "")</f>
        <v>product release</v>
      </c>
      <c r="J1371" t="str" cm="1">
        <f t="array" ref="J1371">IFERROR(INDEX(Index!$A$25:$A$69, MATCH(TRUE, ISNUMBER(SEARCH(Index!$A$25:$A$69, Articles_collection_modified!A1371)), 0)), "")</f>
        <v>System</v>
      </c>
      <c r="K1371" t="str" cm="1">
        <f t="array" ref="K1371">IFERROR(INDEX(Index!$C$3:$C$5, MATCH(TRUE, ISNUMBER(SEARCH(Index!$C$3:$C$5, Articles_collection_modified!A1371)), 0)), "")</f>
        <v>H1</v>
      </c>
      <c r="L1371" t="str" cm="1">
        <f t="array" ref="L1371">_xlfn.TEXTJOIN(", ", TRUE, IF(ISNUMBER(SEARCH(Index!$C$8:$C$58, Articles_collection_modified!A1371)), Index!$C$8:$C$58, ""))</f>
        <v>ES-2, HA-3</v>
      </c>
      <c r="M1371" t="str" cm="1">
        <f t="array" ref="M1371">_xlfn.TEXTJOIN(", ", TRUE, IFERROR(VLOOKUP(_xlfn.TEXTSPLIT(L1371, ", "), Index!$C$8:$D$58, 2, FALSE), ""))</f>
        <v>Enhanced Emission Policy, Smart Farming</v>
      </c>
      <c r="N1371" t="str" cm="1">
        <f t="array" ref="N1371">_xlfn.TEXTJOIN(", ", TRUE, _xlfn.UNIQUE(_xlfn.FILTERXML("&lt;t&gt;&lt;s&gt;" &amp; SUBSTITUTE(_xlfn.TEXTJOIN(", ", TRUE, _xlfn.UNIQUE(_xlfn._xlws.FILTER(IFERROR(VLOOKUP(LEFT(_xlfn.TEXTSPLIT(L1371, ", "), FIND("-", _xlfn.TEXTSPLIT(L1371, ", ")) - 1), Index!$F$8:$G$13, 2, FALSE), ""), IFERROR(VLOOKUP(LEFT(_xlfn.TEXTSPLIT(L1371, ", "), FIND("-", _xlfn.TEXTSPLIT(L1371, ", ")) - 1), Index!$F$8:$G$13, 2, FALSE), "") &lt;&gt; ""))), ", ", "&lt;/s&gt;&lt;s&gt;") &amp; "&lt;/s&gt;&lt;/t&gt;", "//s[normalize-space()]")))</f>
        <v>Ecological Sustainability, Hydraulic Applications Ecosystem</v>
      </c>
      <c r="O1371" t="str" cm="1">
        <f t="array" ref="O1371">IFERROR(INDEX(Index!$C$8:$C$58, MATCH(TRUE, ISNUMBER(SEARCH(Index!$C$8:$C$58, Articles_collection_modified!A1371)), 0)), "")</f>
        <v>ES-2</v>
      </c>
      <c r="P1371" t="str">
        <f>IFERROR(VLOOKUP(LEFT(O1371, FIND("-", O1371)-1), Index!$F$8:$G$13, 2, FALSE), "Not Found")</f>
        <v>Ecological Sustainability</v>
      </c>
      <c r="Q1371" t="str">
        <f>IFERROR(VLOOKUP(O1371, Index!$C$8:$D$58, 2, FALSE), "Not Found")</f>
        <v>Enhanced Emission Policy</v>
      </c>
    </row>
    <row r="1372" spans="1:17" x14ac:dyDescent="0.3">
      <c r="A1372" t="str">
        <f>LEFT(Articles_collection_modified!A1372, FIND(",", Articles_collection_modified!A1372) - 1)</f>
        <v>Cincoze Rugged Embedded Computers: Driving Innovation in Edge AI Applications | ManufacturingTomorrow</v>
      </c>
      <c r="B1372" t="str">
        <f>MID(Articles_collection_modified!A1372, FIND(",", Articles_collection_modified!A1372) + 1, FIND(",", Articles_collection_modified!A1372, FIND(",", Articles_collection_modified!A1372) + 1) - FIND(",", Articles_collection_modified!A1372) - 1)</f>
        <v>https://www.manufacturingtomorrow.com/news/2024/09/12/cincoze-rugged-embedded-computers-driving-innovation-in-edge-ai-applications/23361</v>
      </c>
      <c r="C1372" t="str">
        <f>IF(ISNUMBER(FIND(", vol",Articles_collection_modified!A1372)), MID(Articles_collection_modified!A1372, FIND(", vol", Articles_collection_modified!A1372) + 5, FIND(",", Articles_collection_modified!A1372, FIND(", vol", Articles_collection_modified!A1372) + 5) - FIND(", vol", Articles_collection_modified!A1372) - 5), MID(Articles_collection_modified!A1372, FIND(",vol", Articles_collection_modified!A1372) + 4, FIND(",", Articles_collection_modified!A1372, FIND(",vol", Articles_collection_modified!A1372) + 4) - FIND(",vol",Articles_collection_modified!A1372) - 4))</f>
        <v>3</v>
      </c>
      <c r="D1372" t="str">
        <f>IF(ISNUMBER(FIND(", 20", Articles_collection_modified!A1372)), MID(Articles_collection_modified!A1372, FIND(", 20", Articles_collection_modified!A1372) + 2, FIND(",", Articles_collection_modified!A1372, FIND(", 20", Articles_collection_modified!A1372) + 2) - FIND(", 20", Articles_collection_modified!A1372) - 2), MID(Articles_collection_modified!A1372, FIND(",20", Articles_collection_modified!A1372) + 1, FIND(",", Articles_collection_modified!A1372, FIND(",20", Articles_collection_modified!A1372) + 1) - FIND(",20", Articles_collection_modified!A1372) - 1))</f>
        <v>2024-w37</v>
      </c>
      <c r="E1372" t="str">
        <f t="shared" si="44"/>
        <v>2024</v>
      </c>
      <c r="F1372" t="str">
        <f t="shared" si="45"/>
        <v>37</v>
      </c>
      <c r="G1372" t="str" cm="1">
        <f t="array" ref="G1372">_xlfn.TEXTJOIN(", ", TRUE, IF(ISNUMBER(SEARCH(Index!$A$8:$A$22, Articles_collection_modified!A1372)), Index!$A$8:$A$22, ""))</f>
        <v>Electronics, Industrial mfg</v>
      </c>
      <c r="H1372" t="str" cm="1">
        <f t="array" ref="H1372">IFERROR(INDEX(Index!$A$8:$A$22, MATCH(TRUE, ISNUMBER(SEARCH(Index!$A$8:$A$22, Articles_collection_modified!A1372)), 0)), "")</f>
        <v>Electronics</v>
      </c>
      <c r="I1372" t="str" cm="1">
        <f t="array" ref="I1372">IFERROR(INDEX(Index!$A$3:$A$5, MATCH(TRUE, ISNUMBER(SEARCH(Index!$A$3:$A$5, Articles_collection_modified!A1372)), 0)), "")</f>
        <v>product release</v>
      </c>
      <c r="J1372" t="str" cm="1">
        <f t="array" ref="J1372">IFERROR(INDEX(Index!$A$25:$A$69, MATCH(TRUE, ISNUMBER(SEARCH(Index!$A$25:$A$69, Articles_collection_modified!A1372)), 0)), "")</f>
        <v>System</v>
      </c>
      <c r="K1372" t="str" cm="1">
        <f t="array" ref="K1372">IFERROR(INDEX(Index!$C$3:$C$5, MATCH(TRUE, ISNUMBER(SEARCH(Index!$C$3:$C$5, Articles_collection_modified!A1372)), 0)), "")</f>
        <v>H1</v>
      </c>
      <c r="L1372" t="str" cm="1">
        <f t="array" ref="L1372">_xlfn.TEXTJOIN(", ", TRUE, IF(ISNUMBER(SEARCH(Index!$C$8:$C$58, Articles_collection_modified!A1372)), Index!$C$8:$C$58, ""))</f>
        <v>HA-5, SD-2</v>
      </c>
      <c r="M1372" t="str" cm="1">
        <f t="array" ref="M1372">_xlfn.TEXTJOIN(", ", TRUE, IFERROR(VLOOKUP(_xlfn.TEXTSPLIT(L1372, ", "), Index!$C$8:$D$58, 2, FALSE), ""))</f>
        <v>Intelligent &amp; Efficient Factory, Advanced AI Capabilities</v>
      </c>
      <c r="N1372" t="str" cm="1">
        <f t="array" ref="N1372">_xlfn.TEXTJOIN(", ", TRUE, _xlfn.UNIQUE(_xlfn.FILTERXML("&lt;t&gt;&lt;s&gt;" &amp; SUBSTITUTE(_xlfn.TEXTJOIN(", ", TRUE, _xlfn.UNIQUE(_xlfn._xlws.FILTER(IFERROR(VLOOKUP(LEFT(_xlfn.TEXTSPLIT(L1372, ", "), FIND("-", _xlfn.TEXTSPLIT(L1372, ", ")) - 1), Index!$F$8:$G$13, 2, FALSE), ""), IFERROR(VLOOKUP(LEFT(_xlfn.TEXTSPLIT(L1372, ", "), FIND("-", _xlfn.TEXTSPLIT(L1372, ", ")) - 1), Index!$F$8:$G$13, 2, FALSE), "") &lt;&gt; ""))), ", ", "&lt;/s&gt;&lt;s&gt;") &amp; "&lt;/s&gt;&lt;/t&gt;", "//s[normalize-space()]")))</f>
        <v>Hydraulic Applications Ecosystem, Smart Data Usage</v>
      </c>
      <c r="O1372" t="str" cm="1">
        <f t="array" ref="O1372">IFERROR(INDEX(Index!$C$8:$C$58, MATCH(TRUE, ISNUMBER(SEARCH(Index!$C$8:$C$58, Articles_collection_modified!A1372)), 0)), "")</f>
        <v>HA-5</v>
      </c>
      <c r="P1372" t="str">
        <f>IFERROR(VLOOKUP(LEFT(O1372, FIND("-", O1372)-1), Index!$F$8:$G$13, 2, FALSE), "Not Found")</f>
        <v>Hydraulic Applications Ecosystem</v>
      </c>
      <c r="Q1372" t="str">
        <f>IFERROR(VLOOKUP(O1372, Index!$C$8:$D$58, 2, FALSE), "Not Found")</f>
        <v>Intelligent &amp; Efficient Factory</v>
      </c>
    </row>
    <row r="1373" spans="1:17" x14ac:dyDescent="0.3">
      <c r="A1373" t="str">
        <f>LEFT(Articles_collection_modified!A1373, FIND(",", Articles_collection_modified!A1373) - 1)</f>
        <v>Fluid Power Industry Growth Trend - Fluid Power Journal</v>
      </c>
      <c r="B1373" t="str">
        <f>MID(Articles_collection_modified!A1373, FIND(",", Articles_collection_modified!A1373) + 1, FIND(",", Articles_collection_modified!A1373, FIND(",", Articles_collection_modified!A1373) + 1) - FIND(",", Articles_collection_modified!A1373) - 1)</f>
        <v>https://fluidpowerjournal.com/fluid-power-industry-growth-trend-7/</v>
      </c>
      <c r="C1373" t="str">
        <f>IF(ISNUMBER(FIND(", vol",Articles_collection_modified!A1373)), MID(Articles_collection_modified!A1373, FIND(", vol", Articles_collection_modified!A1373) + 5, FIND(",", Articles_collection_modified!A1373, FIND(", vol", Articles_collection_modified!A1373) + 5) - FIND(", vol", Articles_collection_modified!A1373) - 5), MID(Articles_collection_modified!A1373, FIND(",vol", Articles_collection_modified!A1373) + 4, FIND(",", Articles_collection_modified!A1373, FIND(",vol", Articles_collection_modified!A1373) + 4) - FIND(",vol",Articles_collection_modified!A1373) - 4))</f>
        <v>3</v>
      </c>
      <c r="D1373" t="str">
        <f>IF(ISNUMBER(FIND(", 20", Articles_collection_modified!A1373)), MID(Articles_collection_modified!A1373, FIND(", 20", Articles_collection_modified!A1373) + 2, FIND(",", Articles_collection_modified!A1373, FIND(", 20", Articles_collection_modified!A1373) + 2) - FIND(", 20", Articles_collection_modified!A1373) - 2), MID(Articles_collection_modified!A1373, FIND(",20", Articles_collection_modified!A1373) + 1, FIND(",", Articles_collection_modified!A1373, FIND(",20", Articles_collection_modified!A1373) + 1) - FIND(",20", Articles_collection_modified!A1373) - 1))</f>
        <v>2024-w37</v>
      </c>
      <c r="E1373" t="str">
        <f t="shared" si="44"/>
        <v>2024</v>
      </c>
      <c r="F1373" t="str">
        <f t="shared" si="45"/>
        <v>37</v>
      </c>
      <c r="G1373" t="str" cm="1">
        <f t="array" ref="G1373">_xlfn.TEXTJOIN(", ", TRUE, IF(ISNUMBER(SEARCH(Index!$A$8:$A$22, Articles_collection_modified!A1373)), Index!$A$8:$A$22, ""))</f>
        <v>Hydraulics</v>
      </c>
      <c r="H1373" t="str" cm="1">
        <f t="array" ref="H1373">IFERROR(INDEX(Index!$A$8:$A$22, MATCH(TRUE, ISNUMBER(SEARCH(Index!$A$8:$A$22, Articles_collection_modified!A1373)), 0)), "")</f>
        <v>Hydraulics</v>
      </c>
      <c r="I1373" t="str" cm="1">
        <f t="array" ref="I1373">IFERROR(INDEX(Index!$A$3:$A$5, MATCH(TRUE, ISNUMBER(SEARCH(Index!$A$3:$A$5, Articles_collection_modified!A1373)), 0)), "")</f>
        <v>SEEP</v>
      </c>
      <c r="J1373" t="str" cm="1">
        <f t="array" ref="J1373">IFERROR(INDEX(Index!$A$25:$A$69, MATCH(TRUE, ISNUMBER(SEARCH(Index!$A$25:$A$69, Articles_collection_modified!A1373)), 0)), "")</f>
        <v>market development</v>
      </c>
      <c r="K1373" t="str" cm="1">
        <f t="array" ref="K1373">IFERROR(INDEX(Index!$C$3:$C$5, MATCH(TRUE, ISNUMBER(SEARCH(Index!$C$3:$C$5, Articles_collection_modified!A1373)), 0)), "")</f>
        <v>H1</v>
      </c>
      <c r="L1373" t="str" cm="1">
        <f t="array" ref="L1373">_xlfn.TEXTJOIN(", ", TRUE, IF(ISNUMBER(SEARCH(Index!$C$8:$C$58, Articles_collection_modified!A1373)), Index!$C$8:$C$58, ""))</f>
        <v/>
      </c>
      <c r="M1373" t="str" cm="1">
        <f t="array" ref="M1373">_xlfn.TEXTJOIN(", ", TRUE, IFERROR(VLOOKUP(_xlfn.TEXTSPLIT(L1373, ", "), Index!$C$8:$D$58, 2, FALSE), ""))</f>
        <v/>
      </c>
      <c r="N1373" t="e" cm="1" vm="1">
        <f t="array" ref="N1373">_xlfn.TEXTJOIN(", ", TRUE, _xlfn.UNIQUE(_xlfn.FILTERXML("&lt;t&gt;&lt;s&gt;" &amp; SUBSTITUTE(_xlfn.TEXTJOIN(", ", TRUE, _xlfn.UNIQUE(_xlfn._xlws.FILTER(IFERROR(VLOOKUP(LEFT(_xlfn.TEXTSPLIT(L1373, ", "), FIND("-", _xlfn.TEXTSPLIT(L1373, ", ")) - 1), Index!$F$8:$G$13, 2, FALSE), ""), IFERROR(VLOOKUP(LEFT(_xlfn.TEXTSPLIT(L1373, ", "), FIND("-", _xlfn.TEXTSPLIT(L1373, ", ")) - 1), Index!$F$8:$G$13, 2, FALSE), "") &lt;&gt; ""))), ", ", "&lt;/s&gt;&lt;s&gt;") &amp; "&lt;/s&gt;&lt;/t&gt;", "//s[normalize-space()]")))</f>
        <v>#VALUE!</v>
      </c>
      <c r="O1373" t="str" cm="1">
        <f t="array" ref="O1373">IFERROR(INDEX(Index!$C$8:$C$58, MATCH(TRUE, ISNUMBER(SEARCH(Index!$C$8:$C$58, Articles_collection_modified!A1373)), 0)), "")</f>
        <v/>
      </c>
      <c r="P1373" t="str">
        <f>IFERROR(VLOOKUP(LEFT(O1373, FIND("-", O1373)-1), Index!$F$8:$G$13, 2, FALSE), "Not Found")</f>
        <v>Not Found</v>
      </c>
      <c r="Q1373" t="str">
        <f>IFERROR(VLOOKUP(O1373, Index!$C$8:$D$58, 2, FALSE), "Not Found")</f>
        <v>Not Found</v>
      </c>
    </row>
    <row r="1374" spans="1:17" x14ac:dyDescent="0.3">
      <c r="A1374" t="str">
        <f>LEFT(Articles_collection_modified!A1374, FIND(",", Articles_collection_modified!A1374) - 1)</f>
        <v>Consortium presents new production method for solid-state battery - electrive.com</v>
      </c>
      <c r="B1374" t="str">
        <f>MID(Articles_collection_modified!A1374, FIND(",", Articles_collection_modified!A1374) + 1, FIND(",", Articles_collection_modified!A1374, FIND(",", Articles_collection_modified!A1374) + 1) - FIND(",", Articles_collection_modified!A1374) - 1)</f>
        <v>https://www.electrive.com/2024/09/13/consortium-presents-new-production-method-for-solid-state-battery/</v>
      </c>
      <c r="C1374" t="str">
        <f>IF(ISNUMBER(FIND(", vol",Articles_collection_modified!A1374)), MID(Articles_collection_modified!A1374, FIND(", vol", Articles_collection_modified!A1374) + 5, FIND(",", Articles_collection_modified!A1374, FIND(", vol", Articles_collection_modified!A1374) + 5) - FIND(", vol", Articles_collection_modified!A1374) - 5), MID(Articles_collection_modified!A1374, FIND(",vol", Articles_collection_modified!A1374) + 4, FIND(",", Articles_collection_modified!A1374, FIND(",vol", Articles_collection_modified!A1374) + 4) - FIND(",vol",Articles_collection_modified!A1374) - 4))</f>
        <v>3</v>
      </c>
      <c r="D1374" t="str">
        <f>IF(ISNUMBER(FIND(", 20", Articles_collection_modified!A1374)), MID(Articles_collection_modified!A1374, FIND(", 20", Articles_collection_modified!A1374) + 2, FIND(",", Articles_collection_modified!A1374, FIND(", 20", Articles_collection_modified!A1374) + 2) - FIND(", 20", Articles_collection_modified!A1374) - 2), MID(Articles_collection_modified!A1374, FIND(",20", Articles_collection_modified!A1374) + 1, FIND(",", Articles_collection_modified!A1374, FIND(",20", Articles_collection_modified!A1374) + 1) - FIND(",20", Articles_collection_modified!A1374) - 1))</f>
        <v>2024-w37</v>
      </c>
      <c r="E1374" t="str">
        <f t="shared" si="44"/>
        <v>2024</v>
      </c>
      <c r="F1374" t="str">
        <f t="shared" si="45"/>
        <v>37</v>
      </c>
      <c r="G1374" t="str" cm="1">
        <f t="array" ref="G1374">_xlfn.TEXTJOIN(", ", TRUE, IF(ISNUMBER(SEARCH(Index!$A$8:$A$22, Articles_collection_modified!A1374)), Index!$A$8:$A$22, ""))</f>
        <v>Battery</v>
      </c>
      <c r="H1374" t="str" cm="1">
        <f t="array" ref="H1374">IFERROR(INDEX(Index!$A$8:$A$22, MATCH(TRUE, ISNUMBER(SEARCH(Index!$A$8:$A$22, Articles_collection_modified!A1374)), 0)), "")</f>
        <v>Battery</v>
      </c>
      <c r="I1374" t="str" cm="1">
        <f t="array" ref="I1374">IFERROR(INDEX(Index!$A$3:$A$5, MATCH(TRUE, ISNUMBER(SEARCH(Index!$A$3:$A$5, Articles_collection_modified!A1374)), 0)), "")</f>
        <v>Technology</v>
      </c>
      <c r="J1374" t="str" cm="1">
        <f t="array" ref="J1374">IFERROR(INDEX(Index!$A$25:$A$69, MATCH(TRUE, ISNUMBER(SEARCH(Index!$A$25:$A$69, Articles_collection_modified!A1374)), 0)), "")</f>
        <v>Prototype</v>
      </c>
      <c r="K1374" t="str" cm="1">
        <f t="array" ref="K1374">IFERROR(INDEX(Index!$C$3:$C$5, MATCH(TRUE, ISNUMBER(SEARCH(Index!$C$3:$C$5, Articles_collection_modified!A1374)), 0)), "")</f>
        <v>H2</v>
      </c>
      <c r="L1374" t="str" cm="1">
        <f t="array" ref="L1374">_xlfn.TEXTJOIN(", ", TRUE, IF(ISNUMBER(SEARCH(Index!$C$8:$C$58, Articles_collection_modified!A1374)), Index!$C$8:$C$58, ""))</f>
        <v>ES-2</v>
      </c>
      <c r="M1374" t="str" cm="1">
        <f t="array" ref="M1374">_xlfn.TEXTJOIN(", ", TRUE, IFERROR(VLOOKUP(_xlfn.TEXTSPLIT(L1374, ", "), Index!$C$8:$D$58, 2, FALSE), ""))</f>
        <v>Enhanced Emission Policy</v>
      </c>
      <c r="N1374" t="str" cm="1">
        <f t="array" ref="N1374">_xlfn.TEXTJOIN(", ", TRUE, _xlfn.UNIQUE(_xlfn.FILTERXML("&lt;t&gt;&lt;s&gt;" &amp; SUBSTITUTE(_xlfn.TEXTJOIN(", ", TRUE, _xlfn.UNIQUE(_xlfn._xlws.FILTER(IFERROR(VLOOKUP(LEFT(_xlfn.TEXTSPLIT(L1374, ", "), FIND("-", _xlfn.TEXTSPLIT(L1374, ", ")) - 1), Index!$F$8:$G$13, 2, FALSE), ""), IFERROR(VLOOKUP(LEFT(_xlfn.TEXTSPLIT(L1374, ", "), FIND("-", _xlfn.TEXTSPLIT(L1374, ", ")) - 1), Index!$F$8:$G$13, 2, FALSE), "") &lt;&gt; ""))), ", ", "&lt;/s&gt;&lt;s&gt;") &amp; "&lt;/s&gt;&lt;/t&gt;", "//s[normalize-space()]")))</f>
        <v>Ecological Sustainability</v>
      </c>
      <c r="O1374" t="str" cm="1">
        <f t="array" ref="O1374">IFERROR(INDEX(Index!$C$8:$C$58, MATCH(TRUE, ISNUMBER(SEARCH(Index!$C$8:$C$58, Articles_collection_modified!A1374)), 0)), "")</f>
        <v>ES-2</v>
      </c>
      <c r="P1374" t="str">
        <f>IFERROR(VLOOKUP(LEFT(O1374, FIND("-", O1374)-1), Index!$F$8:$G$13, 2, FALSE), "Not Found")</f>
        <v>Ecological Sustainability</v>
      </c>
      <c r="Q1374" t="str">
        <f>IFERROR(VLOOKUP(O1374, Index!$C$8:$D$58, 2, FALSE), "Not Found")</f>
        <v>Enhanced Emission Policy</v>
      </c>
    </row>
    <row r="1375" spans="1:17" x14ac:dyDescent="0.3">
      <c r="A1375" t="str">
        <f>LEFT(Articles_collection_modified!A1375, FIND(",", Articles_collection_modified!A1375) - 1)</f>
        <v>ZF Pick and place | RoboticsTomorrow</v>
      </c>
      <c r="B1375" t="str">
        <f>MID(Articles_collection_modified!A1375, FIND(",", Articles_collection_modified!A1375) + 1, FIND(",", Articles_collection_modified!A1375, FIND(",", Articles_collection_modified!A1375) + 1) - FIND(",", Articles_collection_modified!A1375) - 1)</f>
        <v>https://www.roboticstomorrow.com/article/2024/09/zf-pick-and-place/23054</v>
      </c>
      <c r="C1375" t="str">
        <f>IF(ISNUMBER(FIND(", vol",Articles_collection_modified!A1375)), MID(Articles_collection_modified!A1375, FIND(", vol", Articles_collection_modified!A1375) + 5, FIND(",", Articles_collection_modified!A1375, FIND(", vol", Articles_collection_modified!A1375) + 5) - FIND(", vol", Articles_collection_modified!A1375) - 5), MID(Articles_collection_modified!A1375, FIND(",vol", Articles_collection_modified!A1375) + 4, FIND(",", Articles_collection_modified!A1375, FIND(",vol", Articles_collection_modified!A1375) + 4) - FIND(",vol",Articles_collection_modified!A1375) - 4))</f>
        <v>3</v>
      </c>
      <c r="D1375" t="str">
        <f>IF(ISNUMBER(FIND(", 20", Articles_collection_modified!A1375)), MID(Articles_collection_modified!A1375, FIND(", 20", Articles_collection_modified!A1375) + 2, FIND(",", Articles_collection_modified!A1375, FIND(", 20", Articles_collection_modified!A1375) + 2) - FIND(", 20", Articles_collection_modified!A1375) - 2), MID(Articles_collection_modified!A1375, FIND(",20", Articles_collection_modified!A1375) + 1, FIND(",", Articles_collection_modified!A1375, FIND(",20", Articles_collection_modified!A1375) + 1) - FIND(",20", Articles_collection_modified!A1375) - 1))</f>
        <v>2024-w37</v>
      </c>
      <c r="E1375" t="str">
        <f t="shared" si="44"/>
        <v>2024</v>
      </c>
      <c r="F1375" t="str">
        <f t="shared" si="45"/>
        <v>37</v>
      </c>
      <c r="G1375" t="str" cm="1">
        <f t="array" ref="G1375">_xlfn.TEXTJOIN(", ", TRUE, IF(ISNUMBER(SEARCH(Index!$A$8:$A$22, Articles_collection_modified!A1375)), Index!$A$8:$A$22, ""))</f>
        <v>Robotics</v>
      </c>
      <c r="H1375" t="str" cm="1">
        <f t="array" ref="H1375">IFERROR(INDEX(Index!$A$8:$A$22, MATCH(TRUE, ISNUMBER(SEARCH(Index!$A$8:$A$22, Articles_collection_modified!A1375)), 0)), "")</f>
        <v>Robotics</v>
      </c>
      <c r="I1375" t="str" cm="1">
        <f t="array" ref="I1375">IFERROR(INDEX(Index!$A$3:$A$5, MATCH(TRUE, ISNUMBER(SEARCH(Index!$A$3:$A$5, Articles_collection_modified!A1375)), 0)), "")</f>
        <v>SEEP</v>
      </c>
      <c r="J1375" t="str" cm="1">
        <f t="array" ref="J1375">IFERROR(INDEX(Index!$A$25:$A$69, MATCH(TRUE, ISNUMBER(SEARCH(Index!$A$25:$A$69, Articles_collection_modified!A1375)), 0)), "")</f>
        <v>partnership</v>
      </c>
      <c r="K1375" t="str" cm="1">
        <f t="array" ref="K1375">IFERROR(INDEX(Index!$C$3:$C$5, MATCH(TRUE, ISNUMBER(SEARCH(Index!$C$3:$C$5, Articles_collection_modified!A1375)), 0)), "")</f>
        <v>H1</v>
      </c>
      <c r="L1375" t="str" cm="1">
        <f t="array" ref="L1375">_xlfn.TEXTJOIN(", ", TRUE, IF(ISNUMBER(SEARCH(Index!$C$8:$C$58, Articles_collection_modified!A1375)), Index!$C$8:$C$58, ""))</f>
        <v>AO-2</v>
      </c>
      <c r="M1375" t="str" cm="1">
        <f t="array" ref="M1375">_xlfn.TEXTJOIN(", ", TRUE, IFERROR(VLOOKUP(_xlfn.TEXTSPLIT(L1375, ", "), Index!$C$8:$D$58, 2, FALSE), ""))</f>
        <v>Future Collaboration</v>
      </c>
      <c r="N1375" t="str" cm="1">
        <f t="array" ref="N1375">_xlfn.TEXTJOIN(", ", TRUE, _xlfn.UNIQUE(_xlfn.FILTERXML("&lt;t&gt;&lt;s&gt;" &amp; SUBSTITUTE(_xlfn.TEXTJOIN(", ", TRUE, _xlfn.UNIQUE(_xlfn._xlws.FILTER(IFERROR(VLOOKUP(LEFT(_xlfn.TEXTSPLIT(L1375, ", "), FIND("-", _xlfn.TEXTSPLIT(L1375, ", ")) - 1), Index!$F$8:$G$13, 2, FALSE), ""), IFERROR(VLOOKUP(LEFT(_xlfn.TEXTSPLIT(L1375, ", "), FIND("-", _xlfn.TEXTSPLIT(L1375, ", ")) - 1), Index!$F$8:$G$13, 2, FALSE), "") &lt;&gt; ""))), ", ", "&lt;/s&gt;&lt;s&gt;") &amp; "&lt;/s&gt;&lt;/t&gt;", "//s[normalize-space()]")))</f>
        <v>Adaptive Organization</v>
      </c>
      <c r="O1375" t="str" cm="1">
        <f t="array" ref="O1375">IFERROR(INDEX(Index!$C$8:$C$58, MATCH(TRUE, ISNUMBER(SEARCH(Index!$C$8:$C$58, Articles_collection_modified!A1375)), 0)), "")</f>
        <v>AO-2</v>
      </c>
      <c r="P1375" t="str">
        <f>IFERROR(VLOOKUP(LEFT(O1375, FIND("-", O1375)-1), Index!$F$8:$G$13, 2, FALSE), "Not Found")</f>
        <v>Adaptive Organization</v>
      </c>
      <c r="Q1375" t="str">
        <f>IFERROR(VLOOKUP(O1375, Index!$C$8:$D$58, 2, FALSE), "Not Found")</f>
        <v>Future Collaboration</v>
      </c>
    </row>
    <row r="1376" spans="1:17" x14ac:dyDescent="0.3">
      <c r="A1376" t="str">
        <f>LEFT(Articles_collection_modified!A1376, FIND(",", Articles_collection_modified!A1376) - 1)</f>
        <v>These 7 Emerging Technologies Are Allowing for Fully Automated Warehouses | RoboticsTomorrow</v>
      </c>
      <c r="B1376" t="str">
        <f>MID(Articles_collection_modified!A1376, FIND(",", Articles_collection_modified!A1376) + 1, FIND(",", Articles_collection_modified!A1376, FIND(",", Articles_collection_modified!A1376) + 1) - FIND(",", Articles_collection_modified!A1376) - 1)</f>
        <v>https://www.roboticstomorrow.com/story/2024/09/these-7-emerging-technologies-are-allowing-for-fully-automated-warehouses/23080/</v>
      </c>
      <c r="C1376" t="str">
        <f>IF(ISNUMBER(FIND(", vol",Articles_collection_modified!A1376)), MID(Articles_collection_modified!A1376, FIND(", vol", Articles_collection_modified!A1376) + 5, FIND(",", Articles_collection_modified!A1376, FIND(", vol", Articles_collection_modified!A1376) + 5) - FIND(", vol", Articles_collection_modified!A1376) - 5), MID(Articles_collection_modified!A1376, FIND(",vol", Articles_collection_modified!A1376) + 4, FIND(",", Articles_collection_modified!A1376, FIND(",vol", Articles_collection_modified!A1376) + 4) - FIND(",vol",Articles_collection_modified!A1376) - 4))</f>
        <v>3</v>
      </c>
      <c r="D1376" t="str">
        <f>IF(ISNUMBER(FIND(", 20", Articles_collection_modified!A1376)), MID(Articles_collection_modified!A1376, FIND(", 20", Articles_collection_modified!A1376) + 2, FIND(",", Articles_collection_modified!A1376, FIND(", 20", Articles_collection_modified!A1376) + 2) - FIND(", 20", Articles_collection_modified!A1376) - 2), MID(Articles_collection_modified!A1376, FIND(",20", Articles_collection_modified!A1376) + 1, FIND(",", Articles_collection_modified!A1376, FIND(",20", Articles_collection_modified!A1376) + 1) - FIND(",20", Articles_collection_modified!A1376) - 1))</f>
        <v>2024-w37</v>
      </c>
      <c r="E1376" t="str">
        <f t="shared" si="44"/>
        <v>2024</v>
      </c>
      <c r="F1376" t="str">
        <f t="shared" si="45"/>
        <v>37</v>
      </c>
      <c r="G1376" t="str" cm="1">
        <f t="array" ref="G1376">_xlfn.TEXTJOIN(", ", TRUE, IF(ISNUMBER(SEARCH(Index!$A$8:$A$22, Articles_collection_modified!A1376)), Index!$A$8:$A$22, ""))</f>
        <v>Industrial mfg, Robotics</v>
      </c>
      <c r="H1376" t="str" cm="1">
        <f t="array" ref="H1376">IFERROR(INDEX(Index!$A$8:$A$22, MATCH(TRUE, ISNUMBER(SEARCH(Index!$A$8:$A$22, Articles_collection_modified!A1376)), 0)), "")</f>
        <v>Industrial mfg</v>
      </c>
      <c r="I1376" t="str" cm="1">
        <f t="array" ref="I1376">IFERROR(INDEX(Index!$A$3:$A$5, MATCH(TRUE, ISNUMBER(SEARCH(Index!$A$3:$A$5, Articles_collection_modified!A1376)), 0)), "")</f>
        <v>Technology</v>
      </c>
      <c r="J1376" t="str" cm="1">
        <f t="array" ref="J1376">IFERROR(INDEX(Index!$A$25:$A$69, MATCH(TRUE, ISNUMBER(SEARCH(Index!$A$25:$A$69, Articles_collection_modified!A1376)), 0)), "")</f>
        <v>Automation</v>
      </c>
      <c r="K1376" t="str" cm="1">
        <f t="array" ref="K1376">IFERROR(INDEX(Index!$C$3:$C$5, MATCH(TRUE, ISNUMBER(SEARCH(Index!$C$3:$C$5, Articles_collection_modified!A1376)), 0)), "")</f>
        <v>H2</v>
      </c>
      <c r="L1376" t="str" cm="1">
        <f t="array" ref="L1376">_xlfn.TEXTJOIN(", ", TRUE, IF(ISNUMBER(SEARCH(Index!$C$8:$C$58, Articles_collection_modified!A1376)), Index!$C$8:$C$58, ""))</f>
        <v>HA-4, SD-6</v>
      </c>
      <c r="M1376" t="str" cm="1">
        <f t="array" ref="M1376">_xlfn.TEXTJOIN(", ", TRUE, IFERROR(VLOOKUP(_xlfn.TEXTSPLIT(L1376, ", "), Index!$C$8:$D$58, 2, FALSE), ""))</f>
        <v>Autonomous Material Handling, Intelligent Process Automation</v>
      </c>
      <c r="N1376" t="str" cm="1">
        <f t="array" ref="N1376">_xlfn.TEXTJOIN(", ", TRUE, _xlfn.UNIQUE(_xlfn.FILTERXML("&lt;t&gt;&lt;s&gt;" &amp; SUBSTITUTE(_xlfn.TEXTJOIN(", ", TRUE, _xlfn.UNIQUE(_xlfn._xlws.FILTER(IFERROR(VLOOKUP(LEFT(_xlfn.TEXTSPLIT(L1376, ", "), FIND("-", _xlfn.TEXTSPLIT(L1376, ", ")) - 1), Index!$F$8:$G$13, 2, FALSE), ""), IFERROR(VLOOKUP(LEFT(_xlfn.TEXTSPLIT(L1376, ", "), FIND("-", _xlfn.TEXTSPLIT(L1376, ", ")) - 1), Index!$F$8:$G$13, 2, FALSE), "") &lt;&gt; ""))), ", ", "&lt;/s&gt;&lt;s&gt;") &amp; "&lt;/s&gt;&lt;/t&gt;", "//s[normalize-space()]")))</f>
        <v>Hydraulic Applications Ecosystem, Smart Data Usage</v>
      </c>
      <c r="O1376" t="str" cm="1">
        <f t="array" ref="O1376">IFERROR(INDEX(Index!$C$8:$C$58, MATCH(TRUE, ISNUMBER(SEARCH(Index!$C$8:$C$58, Articles_collection_modified!A1376)), 0)), "")</f>
        <v>HA-4</v>
      </c>
      <c r="P1376" t="str">
        <f>IFERROR(VLOOKUP(LEFT(O1376, FIND("-", O1376)-1), Index!$F$8:$G$13, 2, FALSE), "Not Found")</f>
        <v>Hydraulic Applications Ecosystem</v>
      </c>
      <c r="Q1376" t="str">
        <f>IFERROR(VLOOKUP(O1376, Index!$C$8:$D$58, 2, FALSE), "Not Found")</f>
        <v>Autonomous Material Handling</v>
      </c>
    </row>
    <row r="1377" spans="1:17" x14ac:dyDescent="0.3">
      <c r="A1377" t="str">
        <f>LEFT(Articles_collection_modified!A1377, FIND(",", Articles_collection_modified!A1377) - 1)</f>
        <v>BMW Conducts Successful Test of Humanoid Robots</v>
      </c>
      <c r="B1377" t="str">
        <f>MID(Articles_collection_modified!A1377, FIND(",", Articles_collection_modified!A1377) + 1, FIND(",", Articles_collection_modified!A1377, FIND(",", Articles_collection_modified!A1377) + 1) - FIND(",", Articles_collection_modified!A1377) - 1)</f>
        <v>https://www.assemblymag.com/articles/98751-bmw-conducts-successful-test-of-humanoid-robots</v>
      </c>
      <c r="C1377" t="str">
        <f>IF(ISNUMBER(FIND(", vol",Articles_collection_modified!A1377)), MID(Articles_collection_modified!A1377, FIND(", vol", Articles_collection_modified!A1377) + 5, FIND(",", Articles_collection_modified!A1377, FIND(", vol", Articles_collection_modified!A1377) + 5) - FIND(", vol", Articles_collection_modified!A1377) - 5), MID(Articles_collection_modified!A1377, FIND(",vol", Articles_collection_modified!A1377) + 4, FIND(",", Articles_collection_modified!A1377, FIND(",vol", Articles_collection_modified!A1377) + 4) - FIND(",vol",Articles_collection_modified!A1377) - 4))</f>
        <v>3</v>
      </c>
      <c r="D1377" t="str">
        <f>IF(ISNUMBER(FIND(", 20", Articles_collection_modified!A1377)), MID(Articles_collection_modified!A1377, FIND(", 20", Articles_collection_modified!A1377) + 2, FIND(",", Articles_collection_modified!A1377, FIND(", 20", Articles_collection_modified!A1377) + 2) - FIND(", 20", Articles_collection_modified!A1377) - 2), MID(Articles_collection_modified!A1377, FIND(",20", Articles_collection_modified!A1377) + 1, FIND(",", Articles_collection_modified!A1377, FIND(",20", Articles_collection_modified!A1377) + 1) - FIND(",20", Articles_collection_modified!A1377) - 1))</f>
        <v>2024-w37</v>
      </c>
      <c r="E1377" t="str">
        <f t="shared" si="44"/>
        <v>2024</v>
      </c>
      <c r="F1377" t="str">
        <f t="shared" si="45"/>
        <v>37</v>
      </c>
      <c r="G1377" t="str" cm="1">
        <f t="array" ref="G1377">_xlfn.TEXTJOIN(", ", TRUE, IF(ISNUMBER(SEARCH(Index!$A$8:$A$22, Articles_collection_modified!A1377)), Index!$A$8:$A$22, ""))</f>
        <v>Industrial mfg, Robotics</v>
      </c>
      <c r="H1377" t="str" cm="1">
        <f t="array" ref="H1377">IFERROR(INDEX(Index!$A$8:$A$22, MATCH(TRUE, ISNUMBER(SEARCH(Index!$A$8:$A$22, Articles_collection_modified!A1377)), 0)), "")</f>
        <v>Industrial mfg</v>
      </c>
      <c r="I1377" t="str" cm="1">
        <f t="array" ref="I1377">IFERROR(INDEX(Index!$A$3:$A$5, MATCH(TRUE, ISNUMBER(SEARCH(Index!$A$3:$A$5, Articles_collection_modified!A1377)), 0)), "")</f>
        <v>Technology</v>
      </c>
      <c r="J1377" t="str" cm="1">
        <f t="array" ref="J1377">IFERROR(INDEX(Index!$A$25:$A$69, MATCH(TRUE, ISNUMBER(SEARCH(Index!$A$25:$A$69, Articles_collection_modified!A1377)), 0)), "")</f>
        <v>Automation</v>
      </c>
      <c r="K1377" t="str" cm="1">
        <f t="array" ref="K1377">IFERROR(INDEX(Index!$C$3:$C$5, MATCH(TRUE, ISNUMBER(SEARCH(Index!$C$3:$C$5, Articles_collection_modified!A1377)), 0)), "")</f>
        <v>H1</v>
      </c>
      <c r="L1377" t="str" cm="1">
        <f t="array" ref="L1377">_xlfn.TEXTJOIN(", ", TRUE, IF(ISNUMBER(SEARCH(Index!$C$8:$C$58, Articles_collection_modified!A1377)), Index!$C$8:$C$58, ""))</f>
        <v>HA-4, IPr-2</v>
      </c>
      <c r="M1377" t="str" cm="1">
        <f t="array" ref="M1377">_xlfn.TEXTJOIN(", ", TRUE, IFERROR(VLOOKUP(_xlfn.TEXTSPLIT(L1377, ", "), Index!$C$8:$D$58, 2, FALSE), ""))</f>
        <v>Autonomous Material Handling, Advanced Robotics</v>
      </c>
      <c r="N1377" t="str" cm="1">
        <f t="array" ref="N1377">_xlfn.TEXTJOIN(", ", TRUE, _xlfn.UNIQUE(_xlfn.FILTERXML("&lt;t&gt;&lt;s&gt;" &amp; SUBSTITUTE(_xlfn.TEXTJOIN(", ", TRUE, _xlfn.UNIQUE(_xlfn._xlws.FILTER(IFERROR(VLOOKUP(LEFT(_xlfn.TEXTSPLIT(L1377, ", "), FIND("-", _xlfn.TEXTSPLIT(L1377, ", ")) - 1), Index!$F$8:$G$13, 2, FALSE), ""), IFERROR(VLOOKUP(LEFT(_xlfn.TEXTSPLIT(L1377, ", "), FIND("-", _xlfn.TEXTSPLIT(L1377, ", ")) - 1), Index!$F$8:$G$13, 2, FALSE), "") &lt;&gt; ""))), ", ", "&lt;/s&gt;&lt;s&gt;") &amp; "&lt;/s&gt;&lt;/t&gt;", "//s[normalize-space()]")))</f>
        <v>Hydraulic Applications Ecosystem, Intelligent Production</v>
      </c>
      <c r="O1377" t="str" cm="1">
        <f t="array" ref="O1377">IFERROR(INDEX(Index!$C$8:$C$58, MATCH(TRUE, ISNUMBER(SEARCH(Index!$C$8:$C$58, Articles_collection_modified!A1377)), 0)), "")</f>
        <v>HA-4</v>
      </c>
      <c r="P1377" t="str">
        <f>IFERROR(VLOOKUP(LEFT(O1377, FIND("-", O1377)-1), Index!$F$8:$G$13, 2, FALSE), "Not Found")</f>
        <v>Hydraulic Applications Ecosystem</v>
      </c>
      <c r="Q1377" t="str">
        <f>IFERROR(VLOOKUP(O1377, Index!$C$8:$D$58, 2, FALSE), "Not Found")</f>
        <v>Autonomous Material Handling</v>
      </c>
    </row>
    <row r="1378" spans="1:17" x14ac:dyDescent="0.3">
      <c r="A1378" t="str">
        <f>LEFT(Articles_collection_modified!A1378, FIND(",", Articles_collection_modified!A1378) - 1)</f>
        <v>Backenbrecher mit optimierter Spaltverstellung</v>
      </c>
      <c r="B1378" t="str">
        <f>MID(Articles_collection_modified!A1378, FIND(",", Articles_collection_modified!A1378) + 1, FIND(",", Articles_collection_modified!A1378, FIND(",", Articles_collection_modified!A1378) + 1) - FIND(",", Articles_collection_modified!A1378) - 1)</f>
        <v>https://www.oup-fluidtechnik.de/backenbrecher-mit-optimierter-spaltverstellung/</v>
      </c>
      <c r="C1378" t="str">
        <f>IF(ISNUMBER(FIND(", vol",Articles_collection_modified!A1378)), MID(Articles_collection_modified!A1378, FIND(", vol", Articles_collection_modified!A1378) + 5, FIND(",", Articles_collection_modified!A1378, FIND(", vol", Articles_collection_modified!A1378) + 5) - FIND(", vol", Articles_collection_modified!A1378) - 5), MID(Articles_collection_modified!A1378, FIND(",vol", Articles_collection_modified!A1378) + 4, FIND(",", Articles_collection_modified!A1378, FIND(",vol", Articles_collection_modified!A1378) + 4) - FIND(",vol",Articles_collection_modified!A1378) - 4))</f>
        <v>3</v>
      </c>
      <c r="D1378" t="str">
        <f>IF(ISNUMBER(FIND(", 20", Articles_collection_modified!A1378)), MID(Articles_collection_modified!A1378, FIND(", 20", Articles_collection_modified!A1378) + 2, FIND(",", Articles_collection_modified!A1378, FIND(", 20", Articles_collection_modified!A1378) + 2) - FIND(", 20", Articles_collection_modified!A1378) - 2), MID(Articles_collection_modified!A1378, FIND(",20", Articles_collection_modified!A1378) + 1, FIND(",", Articles_collection_modified!A1378, FIND(",20", Articles_collection_modified!A1378) + 1) - FIND(",20", Articles_collection_modified!A1378) - 1))</f>
        <v>2024-w38</v>
      </c>
      <c r="E1378" t="str">
        <f t="shared" si="44"/>
        <v>2024</v>
      </c>
      <c r="F1378" t="str">
        <f t="shared" si="45"/>
        <v>38</v>
      </c>
      <c r="G1378" t="str" cm="1">
        <f t="array" ref="G1378">_xlfn.TEXTJOIN(", ", TRUE, IF(ISNUMBER(SEARCH(Index!$A$8:$A$22, Articles_collection_modified!A1378)), Index!$A$8:$A$22, ""))</f>
        <v>Mobile</v>
      </c>
      <c r="H1378" t="str" cm="1">
        <f t="array" ref="H1378">IFERROR(INDEX(Index!$A$8:$A$22, MATCH(TRUE, ISNUMBER(SEARCH(Index!$A$8:$A$22, Articles_collection_modified!A1378)), 0)), "")</f>
        <v>Mobile</v>
      </c>
      <c r="I1378" t="str" cm="1">
        <f t="array" ref="I1378">IFERROR(INDEX(Index!$A$3:$A$5, MATCH(TRUE, ISNUMBER(SEARCH(Index!$A$3:$A$5, Articles_collection_modified!A1378)), 0)), "")</f>
        <v>product release</v>
      </c>
      <c r="J1378" t="str" cm="1">
        <f t="array" ref="J1378">IFERROR(INDEX(Index!$A$25:$A$69, MATCH(TRUE, ISNUMBER(SEARCH(Index!$A$25:$A$69, Articles_collection_modified!A1378)), 0)), "")</f>
        <v>System</v>
      </c>
      <c r="K1378" t="str" cm="1">
        <f t="array" ref="K1378">IFERROR(INDEX(Index!$C$3:$C$5, MATCH(TRUE, ISNUMBER(SEARCH(Index!$C$3:$C$5, Articles_collection_modified!A1378)), 0)), "")</f>
        <v>H1</v>
      </c>
      <c r="L1378" t="str" cm="1">
        <f t="array" ref="L1378">_xlfn.TEXTJOIN(", ", TRUE, IF(ISNUMBER(SEARCH(Index!$C$8:$C$58, Articles_collection_modified!A1378)), Index!$C$8:$C$58, ""))</f>
        <v>ES-2, HA-8</v>
      </c>
      <c r="M1378" t="str" cm="1">
        <f t="array" ref="M1378">_xlfn.TEXTJOIN(", ", TRUE, IFERROR(VLOOKUP(_xlfn.TEXTSPLIT(L1378, ", "), Index!$C$8:$D$58, 2, FALSE), ""))</f>
        <v>Enhanced Emission Policy, Sustainable Mining</v>
      </c>
      <c r="N1378" t="str" cm="1">
        <f t="array" ref="N1378">_xlfn.TEXTJOIN(", ", TRUE, _xlfn.UNIQUE(_xlfn.FILTERXML("&lt;t&gt;&lt;s&gt;" &amp; SUBSTITUTE(_xlfn.TEXTJOIN(", ", TRUE, _xlfn.UNIQUE(_xlfn._xlws.FILTER(IFERROR(VLOOKUP(LEFT(_xlfn.TEXTSPLIT(L1378, ", "), FIND("-", _xlfn.TEXTSPLIT(L1378, ", ")) - 1), Index!$F$8:$G$13, 2, FALSE), ""), IFERROR(VLOOKUP(LEFT(_xlfn.TEXTSPLIT(L1378, ", "), FIND("-", _xlfn.TEXTSPLIT(L1378, ", ")) - 1), Index!$F$8:$G$13, 2, FALSE), "") &lt;&gt; ""))), ", ", "&lt;/s&gt;&lt;s&gt;") &amp; "&lt;/s&gt;&lt;/t&gt;", "//s[normalize-space()]")))</f>
        <v>Ecological Sustainability, Hydraulic Applications Ecosystem</v>
      </c>
      <c r="O1378" t="str" cm="1">
        <f t="array" ref="O1378">IFERROR(INDEX(Index!$C$8:$C$58, MATCH(TRUE, ISNUMBER(SEARCH(Index!$C$8:$C$58, Articles_collection_modified!A1378)), 0)), "")</f>
        <v>ES-2</v>
      </c>
      <c r="P1378" t="str">
        <f>IFERROR(VLOOKUP(LEFT(O1378, FIND("-", O1378)-1), Index!$F$8:$G$13, 2, FALSE), "Not Found")</f>
        <v>Ecological Sustainability</v>
      </c>
      <c r="Q1378" t="str">
        <f>IFERROR(VLOOKUP(O1378, Index!$C$8:$D$58, 2, FALSE), "Not Found")</f>
        <v>Enhanced Emission Policy</v>
      </c>
    </row>
    <row r="1379" spans="1:17" x14ac:dyDescent="0.3">
      <c r="A1379" t="str">
        <f>LEFT(Articles_collection_modified!A1379, FIND(",", Articles_collection_modified!A1379) - 1)</f>
        <v>EHBL digital boom control valve from HydraForce reduces energy use</v>
      </c>
      <c r="B1379" t="str">
        <f>MID(Articles_collection_modified!A1379, FIND(",", Articles_collection_modified!A1379) + 1, FIND(",", Articles_collection_modified!A1379, FIND(",", Articles_collection_modified!A1379) + 1) - FIND(",", Articles_collection_modified!A1379) - 1)</f>
        <v>https://www.mobilehydraulictips.com/ehbl-digital-boom-control-valve-from-hydraforce-reduces-energy-use/</v>
      </c>
      <c r="C1379" t="str">
        <f>IF(ISNUMBER(FIND(", vol",Articles_collection_modified!A1379)), MID(Articles_collection_modified!A1379, FIND(", vol", Articles_collection_modified!A1379) + 5, FIND(",", Articles_collection_modified!A1379, FIND(", vol", Articles_collection_modified!A1379) + 5) - FIND(", vol", Articles_collection_modified!A1379) - 5), MID(Articles_collection_modified!A1379, FIND(",vol", Articles_collection_modified!A1379) + 4, FIND(",", Articles_collection_modified!A1379, FIND(",vol", Articles_collection_modified!A1379) + 4) - FIND(",vol",Articles_collection_modified!A1379) - 4))</f>
        <v>3</v>
      </c>
      <c r="D1379" t="str">
        <f>IF(ISNUMBER(FIND(", 20", Articles_collection_modified!A1379)), MID(Articles_collection_modified!A1379, FIND(", 20", Articles_collection_modified!A1379) + 2, FIND(",", Articles_collection_modified!A1379, FIND(", 20", Articles_collection_modified!A1379) + 2) - FIND(", 20", Articles_collection_modified!A1379) - 2), MID(Articles_collection_modified!A1379, FIND(",20", Articles_collection_modified!A1379) + 1, FIND(",", Articles_collection_modified!A1379, FIND(",20", Articles_collection_modified!A1379) + 1) - FIND(",20", Articles_collection_modified!A1379) - 1))</f>
        <v>2024-w37</v>
      </c>
      <c r="E1379" t="str">
        <f t="shared" si="44"/>
        <v>2024</v>
      </c>
      <c r="F1379" t="str">
        <f t="shared" si="45"/>
        <v>37</v>
      </c>
      <c r="G1379" t="str" cm="1">
        <f t="array" ref="G1379">_xlfn.TEXTJOIN(", ", TRUE, IF(ISNUMBER(SEARCH(Index!$A$8:$A$22, Articles_collection_modified!A1379)), Index!$A$8:$A$22, ""))</f>
        <v>Hydraulics, Mobile</v>
      </c>
      <c r="H1379" t="str" cm="1">
        <f t="array" ref="H1379">IFERROR(INDEX(Index!$A$8:$A$22, MATCH(TRUE, ISNUMBER(SEARCH(Index!$A$8:$A$22, Articles_collection_modified!A1379)), 0)), "")</f>
        <v>Hydraulics</v>
      </c>
      <c r="I1379" t="str" cm="1">
        <f t="array" ref="I1379">IFERROR(INDEX(Index!$A$3:$A$5, MATCH(TRUE, ISNUMBER(SEARCH(Index!$A$3:$A$5, Articles_collection_modified!A1379)), 0)), "")</f>
        <v>product release</v>
      </c>
      <c r="J1379" t="str" cm="1">
        <f t="array" ref="J1379">IFERROR(INDEX(Index!$A$25:$A$69, MATCH(TRUE, ISNUMBER(SEARCH(Index!$A$25:$A$69, Articles_collection_modified!A1379)), 0)), "")</f>
        <v>Valve</v>
      </c>
      <c r="K1379" t="str" cm="1">
        <f t="array" ref="K1379">IFERROR(INDEX(Index!$C$3:$C$5, MATCH(TRUE, ISNUMBER(SEARCH(Index!$C$3:$C$5, Articles_collection_modified!A1379)), 0)), "")</f>
        <v>H1</v>
      </c>
      <c r="L1379" t="str" cm="1">
        <f t="array" ref="L1379">_xlfn.TEXTJOIN(", ", TRUE, IF(ISNUMBER(SEARCH(Index!$C$8:$C$58, Articles_collection_modified!A1379)), Index!$C$8:$C$58, ""))</f>
        <v>ES-2</v>
      </c>
      <c r="M1379" t="str" cm="1">
        <f t="array" ref="M1379">_xlfn.TEXTJOIN(", ", TRUE, IFERROR(VLOOKUP(_xlfn.TEXTSPLIT(L1379, ", "), Index!$C$8:$D$58, 2, FALSE), ""))</f>
        <v>Enhanced Emission Policy</v>
      </c>
      <c r="N1379" t="str" cm="1">
        <f t="array" ref="N1379">_xlfn.TEXTJOIN(", ", TRUE, _xlfn.UNIQUE(_xlfn.FILTERXML("&lt;t&gt;&lt;s&gt;" &amp; SUBSTITUTE(_xlfn.TEXTJOIN(", ", TRUE, _xlfn.UNIQUE(_xlfn._xlws.FILTER(IFERROR(VLOOKUP(LEFT(_xlfn.TEXTSPLIT(L1379, ", "), FIND("-", _xlfn.TEXTSPLIT(L1379, ", ")) - 1), Index!$F$8:$G$13, 2, FALSE), ""), IFERROR(VLOOKUP(LEFT(_xlfn.TEXTSPLIT(L1379, ", "), FIND("-", _xlfn.TEXTSPLIT(L1379, ", ")) - 1), Index!$F$8:$G$13, 2, FALSE), "") &lt;&gt; ""))), ", ", "&lt;/s&gt;&lt;s&gt;") &amp; "&lt;/s&gt;&lt;/t&gt;", "//s[normalize-space()]")))</f>
        <v>Ecological Sustainability</v>
      </c>
      <c r="O1379" t="str" cm="1">
        <f t="array" ref="O1379">IFERROR(INDEX(Index!$C$8:$C$58, MATCH(TRUE, ISNUMBER(SEARCH(Index!$C$8:$C$58, Articles_collection_modified!A1379)), 0)), "")</f>
        <v>ES-2</v>
      </c>
      <c r="P1379" t="str">
        <f>IFERROR(VLOOKUP(LEFT(O1379, FIND("-", O1379)-1), Index!$F$8:$G$13, 2, FALSE), "Not Found")</f>
        <v>Ecological Sustainability</v>
      </c>
      <c r="Q1379" t="str">
        <f>IFERROR(VLOOKUP(O1379, Index!$C$8:$D$58, 2, FALSE), "Not Found")</f>
        <v>Enhanced Emission Policy</v>
      </c>
    </row>
    <row r="1380" spans="1:17" x14ac:dyDescent="0.3">
      <c r="A1380" t="str">
        <f>LEFT(Articles_collection_modified!A1380, FIND(",", Articles_collection_modified!A1380) - 1)</f>
        <v>Inductive charging increases productivity of AGVs by 50 per cent says MHP study | Industrial Vehicle Technology International</v>
      </c>
      <c r="B1380" t="str">
        <f>MID(Articles_collection_modified!A1380, FIND(",", Articles_collection_modified!A1380) + 1, FIND(",", Articles_collection_modified!A1380, FIND(",", Articles_collection_modified!A1380) + 1) - FIND(",", Articles_collection_modified!A1380) - 1)</f>
        <v>https://www.ivtinternational.com/news/materials-handling/inductive-charging-increases-productivity-of-agvs-by-50-per-cent-says-mhp-study.html</v>
      </c>
      <c r="C1380" t="str">
        <f>IF(ISNUMBER(FIND(", vol",Articles_collection_modified!A1380)), MID(Articles_collection_modified!A1380, FIND(", vol", Articles_collection_modified!A1380) + 5, FIND(",", Articles_collection_modified!A1380, FIND(", vol", Articles_collection_modified!A1380) + 5) - FIND(", vol", Articles_collection_modified!A1380) - 5), MID(Articles_collection_modified!A1380, FIND(",vol", Articles_collection_modified!A1380) + 4, FIND(",", Articles_collection_modified!A1380, FIND(",vol", Articles_collection_modified!A1380) + 4) - FIND(",vol",Articles_collection_modified!A1380) - 4))</f>
        <v>3</v>
      </c>
      <c r="D1380" t="str">
        <f>IF(ISNUMBER(FIND(", 20", Articles_collection_modified!A1380)), MID(Articles_collection_modified!A1380, FIND(", 20", Articles_collection_modified!A1380) + 2, FIND(",", Articles_collection_modified!A1380, FIND(", 20", Articles_collection_modified!A1380) + 2) - FIND(", 20", Articles_collection_modified!A1380) - 2), MID(Articles_collection_modified!A1380, FIND(",20", Articles_collection_modified!A1380) + 1, FIND(",", Articles_collection_modified!A1380, FIND(",20", Articles_collection_modified!A1380) + 1) - FIND(",20", Articles_collection_modified!A1380) - 1))</f>
        <v>2024-w38</v>
      </c>
      <c r="E1380" t="str">
        <f t="shared" si="44"/>
        <v>2024</v>
      </c>
      <c r="F1380" t="str">
        <f t="shared" si="45"/>
        <v>38</v>
      </c>
      <c r="G1380" t="str" cm="1">
        <f t="array" ref="G1380">_xlfn.TEXTJOIN(", ", TRUE, IF(ISNUMBER(SEARCH(Index!$A$8:$A$22, Articles_collection_modified!A1380)), Index!$A$8:$A$22, ""))</f>
        <v>Electrification, Industrial mfg</v>
      </c>
      <c r="H1380" t="str" cm="1">
        <f t="array" ref="H1380">IFERROR(INDEX(Index!$A$8:$A$22, MATCH(TRUE, ISNUMBER(SEARCH(Index!$A$8:$A$22, Articles_collection_modified!A1380)), 0)), "")</f>
        <v>Electrification</v>
      </c>
      <c r="I1380" t="str" cm="1">
        <f t="array" ref="I1380">IFERROR(INDEX(Index!$A$3:$A$5, MATCH(TRUE, ISNUMBER(SEARCH(Index!$A$3:$A$5, Articles_collection_modified!A1380)), 0)), "")</f>
        <v>Technology</v>
      </c>
      <c r="J1380" t="str" cm="1">
        <f t="array" ref="J1380">IFERROR(INDEX(Index!$A$25:$A$69, MATCH(TRUE, ISNUMBER(SEARCH(Index!$A$25:$A$69, Articles_collection_modified!A1380)), 0)), "")</f>
        <v>Efficiency</v>
      </c>
      <c r="K1380" t="str" cm="1">
        <f t="array" ref="K1380">IFERROR(INDEX(Index!$C$3:$C$5, MATCH(TRUE, ISNUMBER(SEARCH(Index!$C$3:$C$5, Articles_collection_modified!A1380)), 0)), "")</f>
        <v>H1</v>
      </c>
      <c r="L1380" t="str" cm="1">
        <f t="array" ref="L1380">_xlfn.TEXTJOIN(", ", TRUE, IF(ISNUMBER(SEARCH(Index!$C$8:$C$58, Articles_collection_modified!A1380)), Index!$C$8:$C$58, ""))</f>
        <v>HA-4</v>
      </c>
      <c r="M1380" t="str" cm="1">
        <f t="array" ref="M1380">_xlfn.TEXTJOIN(", ", TRUE, IFERROR(VLOOKUP(_xlfn.TEXTSPLIT(L1380, ", "), Index!$C$8:$D$58, 2, FALSE), ""))</f>
        <v>Autonomous Material Handling</v>
      </c>
      <c r="N1380" t="str" cm="1">
        <f t="array" ref="N1380">_xlfn.TEXTJOIN(", ", TRUE, _xlfn.UNIQUE(_xlfn.FILTERXML("&lt;t&gt;&lt;s&gt;" &amp; SUBSTITUTE(_xlfn.TEXTJOIN(", ", TRUE, _xlfn.UNIQUE(_xlfn._xlws.FILTER(IFERROR(VLOOKUP(LEFT(_xlfn.TEXTSPLIT(L1380, ", "), FIND("-", _xlfn.TEXTSPLIT(L1380, ", ")) - 1), Index!$F$8:$G$13, 2, FALSE), ""), IFERROR(VLOOKUP(LEFT(_xlfn.TEXTSPLIT(L1380, ", "), FIND("-", _xlfn.TEXTSPLIT(L1380, ", ")) - 1), Index!$F$8:$G$13, 2, FALSE), "") &lt;&gt; ""))), ", ", "&lt;/s&gt;&lt;s&gt;") &amp; "&lt;/s&gt;&lt;/t&gt;", "//s[normalize-space()]")))</f>
        <v>Hydraulic Applications Ecosystem</v>
      </c>
      <c r="O1380" t="str" cm="1">
        <f t="array" ref="O1380">IFERROR(INDEX(Index!$C$8:$C$58, MATCH(TRUE, ISNUMBER(SEARCH(Index!$C$8:$C$58, Articles_collection_modified!A1380)), 0)), "")</f>
        <v>HA-4</v>
      </c>
      <c r="P1380" t="str">
        <f>IFERROR(VLOOKUP(LEFT(O1380, FIND("-", O1380)-1), Index!$F$8:$G$13, 2, FALSE), "Not Found")</f>
        <v>Hydraulic Applications Ecosystem</v>
      </c>
      <c r="Q1380" t="str">
        <f>IFERROR(VLOOKUP(O1380, Index!$C$8:$D$58, 2, FALSE), "Not Found")</f>
        <v>Autonomous Material Handling</v>
      </c>
    </row>
    <row r="1381" spans="1:17" x14ac:dyDescent="0.3">
      <c r="A1381" t="str">
        <f>LEFT(Articles_collection_modified!A1381, FIND(",", Articles_collection_modified!A1381) - 1)</f>
        <v>Yanmar Compact Equipment launches new compact track loader | Industrial Vehicle Technology International</v>
      </c>
      <c r="B1381" t="str">
        <f>MID(Articles_collection_modified!A1381, FIND(",", Articles_collection_modified!A1381) + 1, FIND(",", Articles_collection_modified!A1381, FIND(",", Articles_collection_modified!A1381) + 1) - FIND(",", Articles_collection_modified!A1381) - 1)</f>
        <v>https://www.ivtinternational.com/news/yanmar-compact-equipment-launches-new-compact-track-loader.html</v>
      </c>
      <c r="C1381" t="str">
        <f>IF(ISNUMBER(FIND(", vol",Articles_collection_modified!A1381)), MID(Articles_collection_modified!A1381, FIND(", vol", Articles_collection_modified!A1381) + 5, FIND(",", Articles_collection_modified!A1381, FIND(", vol", Articles_collection_modified!A1381) + 5) - FIND(", vol", Articles_collection_modified!A1381) - 5), MID(Articles_collection_modified!A1381, FIND(",vol", Articles_collection_modified!A1381) + 4, FIND(",", Articles_collection_modified!A1381, FIND(",vol", Articles_collection_modified!A1381) + 4) - FIND(",vol",Articles_collection_modified!A1381) - 4))</f>
        <v>3</v>
      </c>
      <c r="D1381" t="str">
        <f>IF(ISNUMBER(FIND(", 20", Articles_collection_modified!A1381)), MID(Articles_collection_modified!A1381, FIND(", 20", Articles_collection_modified!A1381) + 2, FIND(",", Articles_collection_modified!A1381, FIND(", 20", Articles_collection_modified!A1381) + 2) - FIND(", 20", Articles_collection_modified!A1381) - 2), MID(Articles_collection_modified!A1381, FIND(",20", Articles_collection_modified!A1381) + 1, FIND(",", Articles_collection_modified!A1381, FIND(",20", Articles_collection_modified!A1381) + 1) - FIND(",20", Articles_collection_modified!A1381) - 1))</f>
        <v>2024-w38</v>
      </c>
      <c r="E1381" t="str">
        <f t="shared" si="44"/>
        <v>2024</v>
      </c>
      <c r="F1381" t="str">
        <f t="shared" si="45"/>
        <v>38</v>
      </c>
      <c r="G1381" t="str" cm="1">
        <f t="array" ref="G1381">_xlfn.TEXTJOIN(", ", TRUE, IF(ISNUMBER(SEARCH(Index!$A$8:$A$22, Articles_collection_modified!A1381)), Index!$A$8:$A$22, ""))</f>
        <v>Mobile</v>
      </c>
      <c r="H1381" t="str" cm="1">
        <f t="array" ref="H1381">IFERROR(INDEX(Index!$A$8:$A$22, MATCH(TRUE, ISNUMBER(SEARCH(Index!$A$8:$A$22, Articles_collection_modified!A1381)), 0)), "")</f>
        <v>Mobile</v>
      </c>
      <c r="I1381" t="str" cm="1">
        <f t="array" ref="I1381">IFERROR(INDEX(Index!$A$3:$A$5, MATCH(TRUE, ISNUMBER(SEARCH(Index!$A$3:$A$5, Articles_collection_modified!A1381)), 0)), "")</f>
        <v>product release</v>
      </c>
      <c r="J1381" t="str" cm="1">
        <f t="array" ref="J1381">IFERROR(INDEX(Index!$A$25:$A$69, MATCH(TRUE, ISNUMBER(SEARCH(Index!$A$25:$A$69, Articles_collection_modified!A1381)), 0)), "")</f>
        <v>System</v>
      </c>
      <c r="K1381" t="str" cm="1">
        <f t="array" ref="K1381">IFERROR(INDEX(Index!$C$3:$C$5, MATCH(TRUE, ISNUMBER(SEARCH(Index!$C$3:$C$5, Articles_collection_modified!A1381)), 0)), "")</f>
        <v>H1</v>
      </c>
      <c r="L1381" t="str" cm="1">
        <f t="array" ref="L1381">_xlfn.TEXTJOIN(", ", TRUE, IF(ISNUMBER(SEARCH(Index!$C$8:$C$58, Articles_collection_modified!A1381)), Index!$C$8:$C$58, ""))</f>
        <v>HA-1</v>
      </c>
      <c r="M1381" t="str" cm="1">
        <f t="array" ref="M1381">_xlfn.TEXTJOIN(", ", TRUE, IFERROR(VLOOKUP(_xlfn.TEXTSPLIT(L1381, ", "), Index!$C$8:$D$58, 2, FALSE), ""))</f>
        <v>Green &amp; Connected Construction site</v>
      </c>
      <c r="N1381" t="str" cm="1">
        <f t="array" ref="N1381">_xlfn.TEXTJOIN(", ", TRUE, _xlfn.UNIQUE(_xlfn.FILTERXML("&lt;t&gt;&lt;s&gt;" &amp; SUBSTITUTE(_xlfn.TEXTJOIN(", ", TRUE, _xlfn.UNIQUE(_xlfn._xlws.FILTER(IFERROR(VLOOKUP(LEFT(_xlfn.TEXTSPLIT(L1381, ", "), FIND("-", _xlfn.TEXTSPLIT(L1381, ", ")) - 1), Index!$F$8:$G$13, 2, FALSE), ""), IFERROR(VLOOKUP(LEFT(_xlfn.TEXTSPLIT(L1381, ", "), FIND("-", _xlfn.TEXTSPLIT(L1381, ", ")) - 1), Index!$F$8:$G$13, 2, FALSE), "") &lt;&gt; ""))), ", ", "&lt;/s&gt;&lt;s&gt;") &amp; "&lt;/s&gt;&lt;/t&gt;", "//s[normalize-space()]")))</f>
        <v>Hydraulic Applications Ecosystem</v>
      </c>
      <c r="O1381" t="str" cm="1">
        <f t="array" ref="O1381">IFERROR(INDEX(Index!$C$8:$C$58, MATCH(TRUE, ISNUMBER(SEARCH(Index!$C$8:$C$58, Articles_collection_modified!A1381)), 0)), "")</f>
        <v>HA-1</v>
      </c>
      <c r="P1381" t="str">
        <f>IFERROR(VLOOKUP(LEFT(O1381, FIND("-", O1381)-1), Index!$F$8:$G$13, 2, FALSE), "Not Found")</f>
        <v>Hydraulic Applications Ecosystem</v>
      </c>
      <c r="Q1381" t="str">
        <f>IFERROR(VLOOKUP(O1381, Index!$C$8:$D$58, 2, FALSE), "Not Found")</f>
        <v>Green &amp; Connected Construction site</v>
      </c>
    </row>
    <row r="1382" spans="1:17" x14ac:dyDescent="0.3">
      <c r="A1382" t="str">
        <f>LEFT(Articles_collection_modified!A1382, FIND(",", Articles_collection_modified!A1382) - 1)</f>
        <v>CATL announces extra-long-life battery for electric buses - electrive.com</v>
      </c>
      <c r="B1382" t="str">
        <f>MID(Articles_collection_modified!A1382, FIND(",", Articles_collection_modified!A1382) + 1, FIND(",", Articles_collection_modified!A1382, FIND(",", Articles_collection_modified!A1382) + 1) - FIND(",", Articles_collection_modified!A1382) - 1)</f>
        <v>https://www.electrive.com/2024/09/16/catl-announces-extra-long-life-battery-for-electric-buses/</v>
      </c>
      <c r="C1382" t="str">
        <f>IF(ISNUMBER(FIND(", vol",Articles_collection_modified!A1382)), MID(Articles_collection_modified!A1382, FIND(", vol", Articles_collection_modified!A1382) + 5, FIND(",", Articles_collection_modified!A1382, FIND(", vol", Articles_collection_modified!A1382) + 5) - FIND(", vol", Articles_collection_modified!A1382) - 5), MID(Articles_collection_modified!A1382, FIND(",vol", Articles_collection_modified!A1382) + 4, FIND(",", Articles_collection_modified!A1382, FIND(",vol", Articles_collection_modified!A1382) + 4) - FIND(",vol",Articles_collection_modified!A1382) - 4))</f>
        <v>3</v>
      </c>
      <c r="D1382" t="str">
        <f>IF(ISNUMBER(FIND(", 20", Articles_collection_modified!A1382)), MID(Articles_collection_modified!A1382, FIND(", 20", Articles_collection_modified!A1382) + 2, FIND(",", Articles_collection_modified!A1382, FIND(", 20", Articles_collection_modified!A1382) + 2) - FIND(", 20", Articles_collection_modified!A1382) - 2), MID(Articles_collection_modified!A1382, FIND(",20", Articles_collection_modified!A1382) + 1, FIND(",", Articles_collection_modified!A1382, FIND(",20", Articles_collection_modified!A1382) + 1) - FIND(",20", Articles_collection_modified!A1382) - 1))</f>
        <v>2024-w38</v>
      </c>
      <c r="E1382" t="str">
        <f t="shared" si="44"/>
        <v>2024</v>
      </c>
      <c r="F1382" t="str">
        <f t="shared" si="45"/>
        <v>38</v>
      </c>
      <c r="G1382" t="str" cm="1">
        <f t="array" ref="G1382">_xlfn.TEXTJOIN(", ", TRUE, IF(ISNUMBER(SEARCH(Index!$A$8:$A$22, Articles_collection_modified!A1382)), Index!$A$8:$A$22, ""))</f>
        <v>Battery, Electrification</v>
      </c>
      <c r="H1382" t="str" cm="1">
        <f t="array" ref="H1382">IFERROR(INDEX(Index!$A$8:$A$22, MATCH(TRUE, ISNUMBER(SEARCH(Index!$A$8:$A$22, Articles_collection_modified!A1382)), 0)), "")</f>
        <v>Battery</v>
      </c>
      <c r="I1382" t="str" cm="1">
        <f t="array" ref="I1382">IFERROR(INDEX(Index!$A$3:$A$5, MATCH(TRUE, ISNUMBER(SEARCH(Index!$A$3:$A$5, Articles_collection_modified!A1382)), 0)), "")</f>
        <v>product release</v>
      </c>
      <c r="J1382" t="str" cm="1">
        <f t="array" ref="J1382">IFERROR(INDEX(Index!$A$25:$A$69, MATCH(TRUE, ISNUMBER(SEARCH(Index!$A$25:$A$69, Articles_collection_modified!A1382)), 0)), "")</f>
        <v>System</v>
      </c>
      <c r="K1382" t="str" cm="1">
        <f t="array" ref="K1382">IFERROR(INDEX(Index!$C$3:$C$5, MATCH(TRUE, ISNUMBER(SEARCH(Index!$C$3:$C$5, Articles_collection_modified!A1382)), 0)), "")</f>
        <v>H1</v>
      </c>
      <c r="L1382" t="str" cm="1">
        <f t="array" ref="L1382">_xlfn.TEXTJOIN(", ", TRUE, IF(ISNUMBER(SEARCH(Index!$C$8:$C$58, Articles_collection_modified!A1382)), Index!$C$8:$C$58, ""))</f>
        <v>ES-2, HA-6</v>
      </c>
      <c r="M1382" t="str" cm="1">
        <f t="array" ref="M1382">_xlfn.TEXTJOIN(", ", TRUE, IFERROR(VLOOKUP(_xlfn.TEXTSPLIT(L1382, ", "), Index!$C$8:$D$58, 2, FALSE), ""))</f>
        <v>Enhanced Emission Policy, Future Municipal Services</v>
      </c>
      <c r="N1382" t="str" cm="1">
        <f t="array" ref="N1382">_xlfn.TEXTJOIN(", ", TRUE, _xlfn.UNIQUE(_xlfn.FILTERXML("&lt;t&gt;&lt;s&gt;" &amp; SUBSTITUTE(_xlfn.TEXTJOIN(", ", TRUE, _xlfn.UNIQUE(_xlfn._xlws.FILTER(IFERROR(VLOOKUP(LEFT(_xlfn.TEXTSPLIT(L1382, ", "), FIND("-", _xlfn.TEXTSPLIT(L1382, ", ")) - 1), Index!$F$8:$G$13, 2, FALSE), ""), IFERROR(VLOOKUP(LEFT(_xlfn.TEXTSPLIT(L1382, ", "), FIND("-", _xlfn.TEXTSPLIT(L1382, ", ")) - 1), Index!$F$8:$G$13, 2, FALSE), "") &lt;&gt; ""))), ", ", "&lt;/s&gt;&lt;s&gt;") &amp; "&lt;/s&gt;&lt;/t&gt;", "//s[normalize-space()]")))</f>
        <v>Ecological Sustainability, Hydraulic Applications Ecosystem</v>
      </c>
      <c r="O1382" t="str" cm="1">
        <f t="array" ref="O1382">IFERROR(INDEX(Index!$C$8:$C$58, MATCH(TRUE, ISNUMBER(SEARCH(Index!$C$8:$C$58, Articles_collection_modified!A1382)), 0)), "")</f>
        <v>ES-2</v>
      </c>
      <c r="P1382" t="str">
        <f>IFERROR(VLOOKUP(LEFT(O1382, FIND("-", O1382)-1), Index!$F$8:$G$13, 2, FALSE), "Not Found")</f>
        <v>Ecological Sustainability</v>
      </c>
      <c r="Q1382" t="str">
        <f>IFERROR(VLOOKUP(O1382, Index!$C$8:$D$58, 2, FALSE), "Not Found")</f>
        <v>Enhanced Emission Policy</v>
      </c>
    </row>
    <row r="1383" spans="1:17" x14ac:dyDescent="0.3">
      <c r="A1383" t="str">
        <f>LEFT(Articles_collection_modified!A1383, FIND(",", Articles_collection_modified!A1383) - 1)</f>
        <v>Develon debuts wheel loader for waste handling | Industrial Vehicle Technology International</v>
      </c>
      <c r="B1383" t="str">
        <f>MID(Articles_collection_modified!A1383, FIND(",", Articles_collection_modified!A1383) + 1, FIND(",", Articles_collection_modified!A1383, FIND(",", Articles_collection_modified!A1383) + 1) - FIND(",", Articles_collection_modified!A1383) - 1)</f>
        <v>https://www.ivtinternational.com/news/develon-debuts-wheel-loader-for-waste-handling.html</v>
      </c>
      <c r="C1383" t="str">
        <f>IF(ISNUMBER(FIND(", vol",Articles_collection_modified!A1383)), MID(Articles_collection_modified!A1383, FIND(", vol", Articles_collection_modified!A1383) + 5, FIND(",", Articles_collection_modified!A1383, FIND(", vol", Articles_collection_modified!A1383) + 5) - FIND(", vol", Articles_collection_modified!A1383) - 5), MID(Articles_collection_modified!A1383, FIND(",vol", Articles_collection_modified!A1383) + 4, FIND(",", Articles_collection_modified!A1383, FIND(",vol", Articles_collection_modified!A1383) + 4) - FIND(",vol",Articles_collection_modified!A1383) - 4))</f>
        <v>3</v>
      </c>
      <c r="D1383" t="str">
        <f>IF(ISNUMBER(FIND(", 20", Articles_collection_modified!A1383)), MID(Articles_collection_modified!A1383, FIND(", 20", Articles_collection_modified!A1383) + 2, FIND(",", Articles_collection_modified!A1383, FIND(", 20", Articles_collection_modified!A1383) + 2) - FIND(", 20", Articles_collection_modified!A1383) - 2), MID(Articles_collection_modified!A1383, FIND(",20", Articles_collection_modified!A1383) + 1, FIND(",", Articles_collection_modified!A1383, FIND(",20", Articles_collection_modified!A1383) + 1) - FIND(",20", Articles_collection_modified!A1383) - 1))</f>
        <v>2024-w38</v>
      </c>
      <c r="E1383" t="str">
        <f t="shared" si="44"/>
        <v>2024</v>
      </c>
      <c r="F1383" t="str">
        <f t="shared" si="45"/>
        <v>38</v>
      </c>
      <c r="G1383" t="str" cm="1">
        <f t="array" ref="G1383">_xlfn.TEXTJOIN(", ", TRUE, IF(ISNUMBER(SEARCH(Index!$A$8:$A$22, Articles_collection_modified!A1383)), Index!$A$8:$A$22, ""))</f>
        <v>Mobile</v>
      </c>
      <c r="H1383" t="str" cm="1">
        <f t="array" ref="H1383">IFERROR(INDEX(Index!$A$8:$A$22, MATCH(TRUE, ISNUMBER(SEARCH(Index!$A$8:$A$22, Articles_collection_modified!A1383)), 0)), "")</f>
        <v>Mobile</v>
      </c>
      <c r="I1383" t="str" cm="1">
        <f t="array" ref="I1383">IFERROR(INDEX(Index!$A$3:$A$5, MATCH(TRUE, ISNUMBER(SEARCH(Index!$A$3:$A$5, Articles_collection_modified!A1383)), 0)), "")</f>
        <v>product release</v>
      </c>
      <c r="J1383" t="str" cm="1">
        <f t="array" ref="J1383">IFERROR(INDEX(Index!$A$25:$A$69, MATCH(TRUE, ISNUMBER(SEARCH(Index!$A$25:$A$69, Articles_collection_modified!A1383)), 0)), "")</f>
        <v>System</v>
      </c>
      <c r="K1383" t="str" cm="1">
        <f t="array" ref="K1383">IFERROR(INDEX(Index!$C$3:$C$5, MATCH(TRUE, ISNUMBER(SEARCH(Index!$C$3:$C$5, Articles_collection_modified!A1383)), 0)), "")</f>
        <v>H1</v>
      </c>
      <c r="L1383" t="str" cm="1">
        <f t="array" ref="L1383">_xlfn.TEXTJOIN(", ", TRUE, IF(ISNUMBER(SEARCH(Index!$C$8:$C$58, Articles_collection_modified!A1383)), Index!$C$8:$C$58, ""))</f>
        <v>HA-6</v>
      </c>
      <c r="M1383" t="str" cm="1">
        <f t="array" ref="M1383">_xlfn.TEXTJOIN(", ", TRUE, IFERROR(VLOOKUP(_xlfn.TEXTSPLIT(L1383, ", "), Index!$C$8:$D$58, 2, FALSE), ""))</f>
        <v>Future Municipal Services</v>
      </c>
      <c r="N1383" t="str" cm="1">
        <f t="array" ref="N1383">_xlfn.TEXTJOIN(", ", TRUE, _xlfn.UNIQUE(_xlfn.FILTERXML("&lt;t&gt;&lt;s&gt;" &amp; SUBSTITUTE(_xlfn.TEXTJOIN(", ", TRUE, _xlfn.UNIQUE(_xlfn._xlws.FILTER(IFERROR(VLOOKUP(LEFT(_xlfn.TEXTSPLIT(L1383, ", "), FIND("-", _xlfn.TEXTSPLIT(L1383, ", ")) - 1), Index!$F$8:$G$13, 2, FALSE), ""), IFERROR(VLOOKUP(LEFT(_xlfn.TEXTSPLIT(L1383, ", "), FIND("-", _xlfn.TEXTSPLIT(L1383, ", ")) - 1), Index!$F$8:$G$13, 2, FALSE), "") &lt;&gt; ""))), ", ", "&lt;/s&gt;&lt;s&gt;") &amp; "&lt;/s&gt;&lt;/t&gt;", "//s[normalize-space()]")))</f>
        <v>Hydraulic Applications Ecosystem</v>
      </c>
      <c r="O1383" t="str" cm="1">
        <f t="array" ref="O1383">IFERROR(INDEX(Index!$C$8:$C$58, MATCH(TRUE, ISNUMBER(SEARCH(Index!$C$8:$C$58, Articles_collection_modified!A1383)), 0)), "")</f>
        <v>HA-6</v>
      </c>
      <c r="P1383" t="str">
        <f>IFERROR(VLOOKUP(LEFT(O1383, FIND("-", O1383)-1), Index!$F$8:$G$13, 2, FALSE), "Not Found")</f>
        <v>Hydraulic Applications Ecosystem</v>
      </c>
      <c r="Q1383" t="str">
        <f>IFERROR(VLOOKUP(O1383, Index!$C$8:$D$58, 2, FALSE), "Not Found")</f>
        <v>Future Municipal Services</v>
      </c>
    </row>
    <row r="1384" spans="1:17" x14ac:dyDescent="0.3">
      <c r="A1384" t="str">
        <f>LEFT(Articles_collection_modified!A1384, FIND(",", Articles_collection_modified!A1384) - 1)</f>
        <v>Tribe Technology's first autonomous RC rig arrives at AARP in Australia - International Mining</v>
      </c>
      <c r="B1384" t="str">
        <f>MID(Articles_collection_modified!A1384, FIND(",", Articles_collection_modified!A1384) + 1, FIND(",", Articles_collection_modified!A1384, FIND(",", Articles_collection_modified!A1384) + 1) - FIND(",", Articles_collection_modified!A1384) - 1)</f>
        <v>https://im-mining.com/2024/09/16/tribe-technologys-first-autonomous-rc-rig-arrives-at-aarp-in-australia/</v>
      </c>
      <c r="C1384" t="str">
        <f>IF(ISNUMBER(FIND(", vol",Articles_collection_modified!A1384)), MID(Articles_collection_modified!A1384, FIND(", vol", Articles_collection_modified!A1384) + 5, FIND(",", Articles_collection_modified!A1384, FIND(", vol", Articles_collection_modified!A1384) + 5) - FIND(", vol", Articles_collection_modified!A1384) - 5), MID(Articles_collection_modified!A1384, FIND(",vol", Articles_collection_modified!A1384) + 4, FIND(",", Articles_collection_modified!A1384, FIND(",vol", Articles_collection_modified!A1384) + 4) - FIND(",vol",Articles_collection_modified!A1384) - 4))</f>
        <v>3</v>
      </c>
      <c r="D1384" t="str">
        <f>IF(ISNUMBER(FIND(", 20", Articles_collection_modified!A1384)), MID(Articles_collection_modified!A1384, FIND(", 20", Articles_collection_modified!A1384) + 2, FIND(",", Articles_collection_modified!A1384, FIND(", 20", Articles_collection_modified!A1384) + 2) - FIND(", 20", Articles_collection_modified!A1384) - 2), MID(Articles_collection_modified!A1384, FIND(",20", Articles_collection_modified!A1384) + 1, FIND(",", Articles_collection_modified!A1384, FIND(",20", Articles_collection_modified!A1384) + 1) - FIND(",20", Articles_collection_modified!A1384) - 1))</f>
        <v>2024-w38</v>
      </c>
      <c r="E1384" t="str">
        <f t="shared" si="44"/>
        <v>2024</v>
      </c>
      <c r="F1384" t="str">
        <f t="shared" si="45"/>
        <v>38</v>
      </c>
      <c r="G1384" t="str" cm="1">
        <f t="array" ref="G1384">_xlfn.TEXTJOIN(", ", TRUE, IF(ISNUMBER(SEARCH(Index!$A$8:$A$22, Articles_collection_modified!A1384)), Index!$A$8:$A$22, ""))</f>
        <v>Mobile</v>
      </c>
      <c r="H1384" t="str" cm="1">
        <f t="array" ref="H1384">IFERROR(INDEX(Index!$A$8:$A$22, MATCH(TRUE, ISNUMBER(SEARCH(Index!$A$8:$A$22, Articles_collection_modified!A1384)), 0)), "")</f>
        <v>Mobile</v>
      </c>
      <c r="I1384" t="str" cm="1">
        <f t="array" ref="I1384">IFERROR(INDEX(Index!$A$3:$A$5, MATCH(TRUE, ISNUMBER(SEARCH(Index!$A$3:$A$5, Articles_collection_modified!A1384)), 0)), "")</f>
        <v>product release</v>
      </c>
      <c r="J1384" t="str" cm="1">
        <f t="array" ref="J1384">IFERROR(INDEX(Index!$A$25:$A$69, MATCH(TRUE, ISNUMBER(SEARCH(Index!$A$25:$A$69, Articles_collection_modified!A1384)), 0)), "")</f>
        <v>System</v>
      </c>
      <c r="K1384" t="str" cm="1">
        <f t="array" ref="K1384">IFERROR(INDEX(Index!$C$3:$C$5, MATCH(TRUE, ISNUMBER(SEARCH(Index!$C$3:$C$5, Articles_collection_modified!A1384)), 0)), "")</f>
        <v>H1</v>
      </c>
      <c r="L1384" t="str" cm="1">
        <f t="array" ref="L1384">_xlfn.TEXTJOIN(", ", TRUE, IF(ISNUMBER(SEARCH(Index!$C$8:$C$58, Articles_collection_modified!A1384)), Index!$C$8:$C$58, ""))</f>
        <v>HA-8</v>
      </c>
      <c r="M1384" t="str" cm="1">
        <f t="array" ref="M1384">_xlfn.TEXTJOIN(", ", TRUE, IFERROR(VLOOKUP(_xlfn.TEXTSPLIT(L1384, ", "), Index!$C$8:$D$58, 2, FALSE), ""))</f>
        <v>Sustainable Mining</v>
      </c>
      <c r="N1384" t="str" cm="1">
        <f t="array" ref="N1384">_xlfn.TEXTJOIN(", ", TRUE, _xlfn.UNIQUE(_xlfn.FILTERXML("&lt;t&gt;&lt;s&gt;" &amp; SUBSTITUTE(_xlfn.TEXTJOIN(", ", TRUE, _xlfn.UNIQUE(_xlfn._xlws.FILTER(IFERROR(VLOOKUP(LEFT(_xlfn.TEXTSPLIT(L1384, ", "), FIND("-", _xlfn.TEXTSPLIT(L1384, ", ")) - 1), Index!$F$8:$G$13, 2, FALSE), ""), IFERROR(VLOOKUP(LEFT(_xlfn.TEXTSPLIT(L1384, ", "), FIND("-", _xlfn.TEXTSPLIT(L1384, ", ")) - 1), Index!$F$8:$G$13, 2, FALSE), "") &lt;&gt; ""))), ", ", "&lt;/s&gt;&lt;s&gt;") &amp; "&lt;/s&gt;&lt;/t&gt;", "//s[normalize-space()]")))</f>
        <v>Hydraulic Applications Ecosystem</v>
      </c>
      <c r="O1384" t="str" cm="1">
        <f t="array" ref="O1384">IFERROR(INDEX(Index!$C$8:$C$58, MATCH(TRUE, ISNUMBER(SEARCH(Index!$C$8:$C$58, Articles_collection_modified!A1384)), 0)), "")</f>
        <v>HA-8</v>
      </c>
      <c r="P1384" t="str">
        <f>IFERROR(VLOOKUP(LEFT(O1384, FIND("-", O1384)-1), Index!$F$8:$G$13, 2, FALSE), "Not Found")</f>
        <v>Hydraulic Applications Ecosystem</v>
      </c>
      <c r="Q1384" t="str">
        <f>IFERROR(VLOOKUP(O1384, Index!$C$8:$D$58, 2, FALSE), "Not Found")</f>
        <v>Sustainable Mining</v>
      </c>
    </row>
    <row r="1385" spans="1:17" x14ac:dyDescent="0.3">
      <c r="A1385" t="str">
        <f>LEFT(Articles_collection_modified!A1385, FIND(",", Articles_collection_modified!A1385) - 1)</f>
        <v>Volvo Trucks postpones construction of commercial vehicle battery cell plant in Sweden - electrive.com</v>
      </c>
      <c r="B1385" t="str">
        <f>MID(Articles_collection_modified!A1385, FIND(",", Articles_collection_modified!A1385) + 1, FIND(",", Articles_collection_modified!A1385, FIND(",", Articles_collection_modified!A1385) + 1) - FIND(",", Articles_collection_modified!A1385) - 1)</f>
        <v>https://www.electrive.com/2024/09/16/volvo-trucks-postpones-construction-of-commercial-vehicle-battery-cell-plant-in-sweden/</v>
      </c>
      <c r="C1385" t="str">
        <f>IF(ISNUMBER(FIND(", vol",Articles_collection_modified!A1385)), MID(Articles_collection_modified!A1385, FIND(", vol", Articles_collection_modified!A1385) + 5, FIND(",", Articles_collection_modified!A1385, FIND(", vol", Articles_collection_modified!A1385) + 5) - FIND(", vol", Articles_collection_modified!A1385) - 5), MID(Articles_collection_modified!A1385, FIND(",vol", Articles_collection_modified!A1385) + 4, FIND(",", Articles_collection_modified!A1385, FIND(",vol", Articles_collection_modified!A1385) + 4) - FIND(",vol",Articles_collection_modified!A1385) - 4))</f>
        <v>3</v>
      </c>
      <c r="D1385" t="str">
        <f>IF(ISNUMBER(FIND(", 20", Articles_collection_modified!A1385)), MID(Articles_collection_modified!A1385, FIND(", 20", Articles_collection_modified!A1385) + 2, FIND(",", Articles_collection_modified!A1385, FIND(", 20", Articles_collection_modified!A1385) + 2) - FIND(", 20", Articles_collection_modified!A1385) - 2), MID(Articles_collection_modified!A1385, FIND(",20", Articles_collection_modified!A1385) + 1, FIND(",", Articles_collection_modified!A1385, FIND(",20", Articles_collection_modified!A1385) + 1) - FIND(",20", Articles_collection_modified!A1385) - 1))</f>
        <v>2024-w38</v>
      </c>
      <c r="E1385" t="str">
        <f t="shared" si="44"/>
        <v>2024</v>
      </c>
      <c r="F1385" t="str">
        <f t="shared" si="45"/>
        <v>38</v>
      </c>
      <c r="G1385" t="str" cm="1">
        <f t="array" ref="G1385">_xlfn.TEXTJOIN(", ", TRUE, IF(ISNUMBER(SEARCH(Index!$A$8:$A$22, Articles_collection_modified!A1385)), Index!$A$8:$A$22, ""))</f>
        <v>Battery, Electrification, Mobile</v>
      </c>
      <c r="H1385" t="str" cm="1">
        <f t="array" ref="H1385">IFERROR(INDEX(Index!$A$8:$A$22, MATCH(TRUE, ISNUMBER(SEARCH(Index!$A$8:$A$22, Articles_collection_modified!A1385)), 0)), "")</f>
        <v>Battery</v>
      </c>
      <c r="I1385" t="str" cm="1">
        <f t="array" ref="I1385">IFERROR(INDEX(Index!$A$3:$A$5, MATCH(TRUE, ISNUMBER(SEARCH(Index!$A$3:$A$5, Articles_collection_modified!A1385)), 0)), "")</f>
        <v>SEEP</v>
      </c>
      <c r="J1385" t="str" cm="1">
        <f t="array" ref="J1385">IFERROR(INDEX(Index!$A$25:$A$69, MATCH(TRUE, ISNUMBER(SEARCH(Index!$A$25:$A$69, Articles_collection_modified!A1385)), 0)), "")</f>
        <v>market development</v>
      </c>
      <c r="K1385" t="str" cm="1">
        <f t="array" ref="K1385">IFERROR(INDEX(Index!$C$3:$C$5, MATCH(TRUE, ISNUMBER(SEARCH(Index!$C$3:$C$5, Articles_collection_modified!A1385)), 0)), "")</f>
        <v>H1</v>
      </c>
      <c r="L1385" t="str" cm="1">
        <f t="array" ref="L1385">_xlfn.TEXTJOIN(", ", TRUE, IF(ISNUMBER(SEARCH(Index!$C$8:$C$58, Articles_collection_modified!A1385)), Index!$C$8:$C$58, ""))</f>
        <v>ES-1, ES-2</v>
      </c>
      <c r="M1385" t="str" cm="1">
        <f t="array" ref="M1385">_xlfn.TEXTJOIN(", ", TRUE, IFERROR(VLOOKUP(_xlfn.TEXTSPLIT(L1385, ", "), Index!$C$8:$D$58, 2, FALSE), ""))</f>
        <v>Green Cities, Enhanced Emission Policy</v>
      </c>
      <c r="N1385" t="str" cm="1">
        <f t="array" ref="N1385">_xlfn.TEXTJOIN(", ", TRUE, _xlfn.UNIQUE(_xlfn.FILTERXML("&lt;t&gt;&lt;s&gt;" &amp; SUBSTITUTE(_xlfn.TEXTJOIN(", ", TRUE, _xlfn.UNIQUE(_xlfn._xlws.FILTER(IFERROR(VLOOKUP(LEFT(_xlfn.TEXTSPLIT(L1385, ", "), FIND("-", _xlfn.TEXTSPLIT(L1385, ", ")) - 1), Index!$F$8:$G$13, 2, FALSE), ""), IFERROR(VLOOKUP(LEFT(_xlfn.TEXTSPLIT(L1385, ", "), FIND("-", _xlfn.TEXTSPLIT(L1385, ", ")) - 1), Index!$F$8:$G$13, 2, FALSE), "") &lt;&gt; ""))), ", ", "&lt;/s&gt;&lt;s&gt;") &amp; "&lt;/s&gt;&lt;/t&gt;", "//s[normalize-space()]")))</f>
        <v>Ecological Sustainability</v>
      </c>
      <c r="O1385" t="str" cm="1">
        <f t="array" ref="O1385">IFERROR(INDEX(Index!$C$8:$C$58, MATCH(TRUE, ISNUMBER(SEARCH(Index!$C$8:$C$58, Articles_collection_modified!A1385)), 0)), "")</f>
        <v>ES-1</v>
      </c>
      <c r="P1385" t="str">
        <f>IFERROR(VLOOKUP(LEFT(O1385, FIND("-", O1385)-1), Index!$F$8:$G$13, 2, FALSE), "Not Found")</f>
        <v>Ecological Sustainability</v>
      </c>
      <c r="Q1385" t="str">
        <f>IFERROR(VLOOKUP(O1385, Index!$C$8:$D$58, 2, FALSE), "Not Found")</f>
        <v>Green Cities</v>
      </c>
    </row>
    <row r="1386" spans="1:17" x14ac:dyDescent="0.3">
      <c r="A1386" t="str">
        <f>LEFT(Articles_collection_modified!A1386, FIND(",", Articles_collection_modified!A1386) - 1)</f>
        <v>Huge feeders made at VIVA Engineering for Virta's Centinela project up for award - International Mining</v>
      </c>
      <c r="B1386" t="str">
        <f>MID(Articles_collection_modified!A1386, FIND(",", Articles_collection_modified!A1386) + 1, FIND(",", Articles_collection_modified!A1386, FIND(",", Articles_collection_modified!A1386) + 1) - FIND(",", Articles_collection_modified!A1386) - 1)</f>
        <v>https://im-mining.com/2024/09/16/huge-feeders-made-at-viva-engineering-for-virtas-centinela-project-up-for-award/</v>
      </c>
      <c r="C1386" t="str">
        <f>IF(ISNUMBER(FIND(", vol",Articles_collection_modified!A1386)), MID(Articles_collection_modified!A1386, FIND(", vol", Articles_collection_modified!A1386) + 5, FIND(",", Articles_collection_modified!A1386, FIND(", vol", Articles_collection_modified!A1386) + 5) - FIND(", vol", Articles_collection_modified!A1386) - 5), MID(Articles_collection_modified!A1386, FIND(",vol", Articles_collection_modified!A1386) + 4, FIND(",", Articles_collection_modified!A1386, FIND(",vol", Articles_collection_modified!A1386) + 4) - FIND(",vol",Articles_collection_modified!A1386) - 4))</f>
        <v>3</v>
      </c>
      <c r="D1386" t="str">
        <f>IF(ISNUMBER(FIND(", 20", Articles_collection_modified!A1386)), MID(Articles_collection_modified!A1386, FIND(", 20", Articles_collection_modified!A1386) + 2, FIND(",", Articles_collection_modified!A1386, FIND(", 20", Articles_collection_modified!A1386) + 2) - FIND(", 20", Articles_collection_modified!A1386) - 2), MID(Articles_collection_modified!A1386, FIND(",20", Articles_collection_modified!A1386) + 1, FIND(",", Articles_collection_modified!A1386, FIND(",20", Articles_collection_modified!A1386) + 1) - FIND(",20", Articles_collection_modified!A1386) - 1))</f>
        <v>2024-w38</v>
      </c>
      <c r="E1386" t="str">
        <f t="shared" si="44"/>
        <v>2024</v>
      </c>
      <c r="F1386" t="str">
        <f t="shared" si="45"/>
        <v>38</v>
      </c>
      <c r="G1386" t="str" cm="1">
        <f t="array" ref="G1386">_xlfn.TEXTJOIN(", ", TRUE, IF(ISNUMBER(SEARCH(Index!$A$8:$A$22, Articles_collection_modified!A1386)), Index!$A$8:$A$22, ""))</f>
        <v>Industrial applications</v>
      </c>
      <c r="H1386" t="str" cm="1">
        <f t="array" ref="H1386">IFERROR(INDEX(Index!$A$8:$A$22, MATCH(TRUE, ISNUMBER(SEARCH(Index!$A$8:$A$22, Articles_collection_modified!A1386)), 0)), "")</f>
        <v>Industrial applications</v>
      </c>
      <c r="I1386" t="str" cm="1">
        <f t="array" ref="I1386">IFERROR(INDEX(Index!$A$3:$A$5, MATCH(TRUE, ISNUMBER(SEARCH(Index!$A$3:$A$5, Articles_collection_modified!A1386)), 0)), "")</f>
        <v>SEEP</v>
      </c>
      <c r="J1386" t="str" cm="1">
        <f t="array" ref="J1386">IFERROR(INDEX(Index!$A$25:$A$69, MATCH(TRUE, ISNUMBER(SEARCH(Index!$A$25:$A$69, Articles_collection_modified!A1386)), 0)), "")</f>
        <v>market development</v>
      </c>
      <c r="K1386" t="str" cm="1">
        <f t="array" ref="K1386">IFERROR(INDEX(Index!$C$3:$C$5, MATCH(TRUE, ISNUMBER(SEARCH(Index!$C$3:$C$5, Articles_collection_modified!A1386)), 0)), "")</f>
        <v>H1</v>
      </c>
      <c r="L1386" t="str" cm="1">
        <f t="array" ref="L1386">_xlfn.TEXTJOIN(", ", TRUE, IF(ISNUMBER(SEARCH(Index!$C$8:$C$58, Articles_collection_modified!A1386)), Index!$C$8:$C$58, ""))</f>
        <v>HA-8</v>
      </c>
      <c r="M1386" t="str" cm="1">
        <f t="array" ref="M1386">_xlfn.TEXTJOIN(", ", TRUE, IFERROR(VLOOKUP(_xlfn.TEXTSPLIT(L1386, ", "), Index!$C$8:$D$58, 2, FALSE), ""))</f>
        <v>Sustainable Mining</v>
      </c>
      <c r="N1386" t="str" cm="1">
        <f t="array" ref="N1386">_xlfn.TEXTJOIN(", ", TRUE, _xlfn.UNIQUE(_xlfn.FILTERXML("&lt;t&gt;&lt;s&gt;" &amp; SUBSTITUTE(_xlfn.TEXTJOIN(", ", TRUE, _xlfn.UNIQUE(_xlfn._xlws.FILTER(IFERROR(VLOOKUP(LEFT(_xlfn.TEXTSPLIT(L1386, ", "), FIND("-", _xlfn.TEXTSPLIT(L1386, ", ")) - 1), Index!$F$8:$G$13, 2, FALSE), ""), IFERROR(VLOOKUP(LEFT(_xlfn.TEXTSPLIT(L1386, ", "), FIND("-", _xlfn.TEXTSPLIT(L1386, ", ")) - 1), Index!$F$8:$G$13, 2, FALSE), "") &lt;&gt; ""))), ", ", "&lt;/s&gt;&lt;s&gt;") &amp; "&lt;/s&gt;&lt;/t&gt;", "//s[normalize-space()]")))</f>
        <v>Hydraulic Applications Ecosystem</v>
      </c>
      <c r="O1386" t="str" cm="1">
        <f t="array" ref="O1386">IFERROR(INDEX(Index!$C$8:$C$58, MATCH(TRUE, ISNUMBER(SEARCH(Index!$C$8:$C$58, Articles_collection_modified!A1386)), 0)), "")</f>
        <v>HA-8</v>
      </c>
      <c r="P1386" t="str">
        <f>IFERROR(VLOOKUP(LEFT(O1386, FIND("-", O1386)-1), Index!$F$8:$G$13, 2, FALSE), "Not Found")</f>
        <v>Hydraulic Applications Ecosystem</v>
      </c>
      <c r="Q1386" t="str">
        <f>IFERROR(VLOOKUP(O1386, Index!$C$8:$D$58, 2, FALSE), "Not Found")</f>
        <v>Sustainable Mining</v>
      </c>
    </row>
    <row r="1387" spans="1:17" x14ac:dyDescent="0.3">
      <c r="A1387" t="str">
        <f>LEFT(Articles_collection_modified!A1387, FIND(",", Articles_collection_modified!A1387) - 1)</f>
        <v>Schneider Electric increases productivity of manufacturing processes with new ultra-compact Lexium Scara high-speed robot | ManufacturingTomorrow</v>
      </c>
      <c r="B1387" t="str">
        <f>MID(Articles_collection_modified!A1387, FIND(",", Articles_collection_modified!A1387) + 1, FIND(",", Articles_collection_modified!A1387, FIND(",", Articles_collection_modified!A1387) + 1) - FIND(",", Articles_collection_modified!A1387) - 1)</f>
        <v>https://www.manufacturingtomorrow.com/news/2024/09/16/schneider-electric-increases-productivity-of-manufacturing-processes-with-new-ultra-compact-lexium-scara-high-speed-robot/23381</v>
      </c>
      <c r="C1387" t="str">
        <f>IF(ISNUMBER(FIND(", vol",Articles_collection_modified!A1387)), MID(Articles_collection_modified!A1387, FIND(", vol", Articles_collection_modified!A1387) + 5, FIND(",", Articles_collection_modified!A1387, FIND(", vol", Articles_collection_modified!A1387) + 5) - FIND(", vol", Articles_collection_modified!A1387) - 5), MID(Articles_collection_modified!A1387, FIND(",vol", Articles_collection_modified!A1387) + 4, FIND(",", Articles_collection_modified!A1387, FIND(",vol", Articles_collection_modified!A1387) + 4) - FIND(",vol",Articles_collection_modified!A1387) - 4))</f>
        <v>3</v>
      </c>
      <c r="D1387" t="str">
        <f>IF(ISNUMBER(FIND(", 20", Articles_collection_modified!A1387)), MID(Articles_collection_modified!A1387, FIND(", 20", Articles_collection_modified!A1387) + 2, FIND(",", Articles_collection_modified!A1387, FIND(", 20", Articles_collection_modified!A1387) + 2) - FIND(", 20", Articles_collection_modified!A1387) - 2), MID(Articles_collection_modified!A1387, FIND(",20", Articles_collection_modified!A1387) + 1, FIND(",", Articles_collection_modified!A1387, FIND(",20", Articles_collection_modified!A1387) + 1) - FIND(",20", Articles_collection_modified!A1387) - 1))</f>
        <v>2024-w38</v>
      </c>
      <c r="E1387" t="str">
        <f t="shared" si="44"/>
        <v>2024</v>
      </c>
      <c r="F1387" t="str">
        <f t="shared" si="45"/>
        <v>38</v>
      </c>
      <c r="G1387" t="str" cm="1">
        <f t="array" ref="G1387">_xlfn.TEXTJOIN(", ", TRUE, IF(ISNUMBER(SEARCH(Index!$A$8:$A$22, Articles_collection_modified!A1387)), Index!$A$8:$A$22, ""))</f>
        <v>Industrial mfg, Robotics</v>
      </c>
      <c r="H1387" t="str" cm="1">
        <f t="array" ref="H1387">IFERROR(INDEX(Index!$A$8:$A$22, MATCH(TRUE, ISNUMBER(SEARCH(Index!$A$8:$A$22, Articles_collection_modified!A1387)), 0)), "")</f>
        <v>Industrial mfg</v>
      </c>
      <c r="I1387" t="str" cm="1">
        <f t="array" ref="I1387">IFERROR(INDEX(Index!$A$3:$A$5, MATCH(TRUE, ISNUMBER(SEARCH(Index!$A$3:$A$5, Articles_collection_modified!A1387)), 0)), "")</f>
        <v>product release</v>
      </c>
      <c r="J1387" t="str" cm="1">
        <f t="array" ref="J1387">IFERROR(INDEX(Index!$A$25:$A$69, MATCH(TRUE, ISNUMBER(SEARCH(Index!$A$25:$A$69, Articles_collection_modified!A1387)), 0)), "")</f>
        <v>System</v>
      </c>
      <c r="K1387" t="str" cm="1">
        <f t="array" ref="K1387">IFERROR(INDEX(Index!$C$3:$C$5, MATCH(TRUE, ISNUMBER(SEARCH(Index!$C$3:$C$5, Articles_collection_modified!A1387)), 0)), "")</f>
        <v>H1</v>
      </c>
      <c r="L1387" t="str" cm="1">
        <f t="array" ref="L1387">_xlfn.TEXTJOIN(", ", TRUE, IF(ISNUMBER(SEARCH(Index!$C$8:$C$58, Articles_collection_modified!A1387)), Index!$C$8:$C$58, ""))</f>
        <v>IPr-2</v>
      </c>
      <c r="M1387" t="str" cm="1">
        <f t="array" ref="M1387">_xlfn.TEXTJOIN(", ", TRUE, IFERROR(VLOOKUP(_xlfn.TEXTSPLIT(L1387, ", "), Index!$C$8:$D$58, 2, FALSE), ""))</f>
        <v>Advanced Robotics</v>
      </c>
      <c r="N1387" t="str" cm="1">
        <f t="array" ref="N1387">_xlfn.TEXTJOIN(", ", TRUE, _xlfn.UNIQUE(_xlfn.FILTERXML("&lt;t&gt;&lt;s&gt;" &amp; SUBSTITUTE(_xlfn.TEXTJOIN(", ", TRUE, _xlfn.UNIQUE(_xlfn._xlws.FILTER(IFERROR(VLOOKUP(LEFT(_xlfn.TEXTSPLIT(L1387, ", "), FIND("-", _xlfn.TEXTSPLIT(L1387, ", ")) - 1), Index!$F$8:$G$13, 2, FALSE), ""), IFERROR(VLOOKUP(LEFT(_xlfn.TEXTSPLIT(L1387, ", "), FIND("-", _xlfn.TEXTSPLIT(L1387, ", ")) - 1), Index!$F$8:$G$13, 2, FALSE), "") &lt;&gt; ""))), ", ", "&lt;/s&gt;&lt;s&gt;") &amp; "&lt;/s&gt;&lt;/t&gt;", "//s[normalize-space()]")))</f>
        <v>Intelligent Production</v>
      </c>
      <c r="O1387" t="str" cm="1">
        <f t="array" ref="O1387">IFERROR(INDEX(Index!$C$8:$C$58, MATCH(TRUE, ISNUMBER(SEARCH(Index!$C$8:$C$58, Articles_collection_modified!A1387)), 0)), "")</f>
        <v>IPr-2</v>
      </c>
      <c r="P1387" t="str">
        <f>IFERROR(VLOOKUP(LEFT(O1387, FIND("-", O1387)-1), Index!$F$8:$G$13, 2, FALSE), "Not Found")</f>
        <v>Intelligent Production</v>
      </c>
      <c r="Q1387" t="str">
        <f>IFERROR(VLOOKUP(O1387, Index!$C$8:$D$58, 2, FALSE), "Not Found")</f>
        <v>Advanced Robotics</v>
      </c>
    </row>
    <row r="1388" spans="1:17" x14ac:dyDescent="0.3">
      <c r="A1388" t="str">
        <f>LEFT(Articles_collection_modified!A1388, FIND(",", Articles_collection_modified!A1388) - 1)</f>
        <v>GRIDRASTER INDUSTRY SURVEY REVEALS THE CHALLENGES U.S. MANUFACTURERS HAVE WITH DOMESTIC GROWTH  OPPORTUNITIES IN OTHER REGIONS FOR WORKFORCE DEVELOPMENT | ManufacturingTomorrow</v>
      </c>
      <c r="B1388" t="str">
        <f>MID(Articles_collection_modified!A1388, FIND(",", Articles_collection_modified!A1388) + 1, FIND(",", Articles_collection_modified!A1388, FIND(",", Articles_collection_modified!A1388) + 1) - FIND(",", Articles_collection_modified!A1388) - 1)</f>
        <v>https://www.manufacturingtomorrow.com/news/2024/09/16/gridraster-industry-survey-reveals-the-challenges-us-manufacturers-have-with-domestic-growth-opportunities-in-other-regions-for-workforce-development-/23387</v>
      </c>
      <c r="C1388" t="str">
        <f>IF(ISNUMBER(FIND(", vol",Articles_collection_modified!A1388)), MID(Articles_collection_modified!A1388, FIND(", vol", Articles_collection_modified!A1388) + 5, FIND(",", Articles_collection_modified!A1388, FIND(", vol", Articles_collection_modified!A1388) + 5) - FIND(", vol", Articles_collection_modified!A1388) - 5), MID(Articles_collection_modified!A1388, FIND(",vol", Articles_collection_modified!A1388) + 4, FIND(",", Articles_collection_modified!A1388, FIND(",vol", Articles_collection_modified!A1388) + 4) - FIND(",vol",Articles_collection_modified!A1388) - 4))</f>
        <v>3</v>
      </c>
      <c r="D1388" t="str">
        <f>IF(ISNUMBER(FIND(", 20", Articles_collection_modified!A1388)), MID(Articles_collection_modified!A1388, FIND(", 20", Articles_collection_modified!A1388) + 2, FIND(",", Articles_collection_modified!A1388, FIND(", 20", Articles_collection_modified!A1388) + 2) - FIND(", 20", Articles_collection_modified!A1388) - 2), MID(Articles_collection_modified!A1388, FIND(",20", Articles_collection_modified!A1388) + 1, FIND(",", Articles_collection_modified!A1388, FIND(",20", Articles_collection_modified!A1388) + 1) - FIND(",20", Articles_collection_modified!A1388) - 1))</f>
        <v>2024-w38</v>
      </c>
      <c r="E1388" t="str">
        <f t="shared" si="44"/>
        <v>2024</v>
      </c>
      <c r="F1388" t="str">
        <f t="shared" si="45"/>
        <v>38</v>
      </c>
      <c r="G1388" t="str" cm="1">
        <f t="array" ref="G1388">_xlfn.TEXTJOIN(", ", TRUE, IF(ISNUMBER(SEARCH(Index!$A$8:$A$22, Articles_collection_modified!A1388)), Index!$A$8:$A$22, ""))</f>
        <v>Industrial mfg</v>
      </c>
      <c r="H1388" t="str" cm="1">
        <f t="array" ref="H1388">IFERROR(INDEX(Index!$A$8:$A$22, MATCH(TRUE, ISNUMBER(SEARCH(Index!$A$8:$A$22, Articles_collection_modified!A1388)), 0)), "")</f>
        <v>Industrial mfg</v>
      </c>
      <c r="I1388" t="str" cm="1">
        <f t="array" ref="I1388">IFERROR(INDEX(Index!$A$3:$A$5, MATCH(TRUE, ISNUMBER(SEARCH(Index!$A$3:$A$5, Articles_collection_modified!A1388)), 0)), "")</f>
        <v>Technology</v>
      </c>
      <c r="J1388" t="str" cm="1">
        <f t="array" ref="J1388">IFERROR(INDEX(Index!$A$25:$A$69, MATCH(TRUE, ISNUMBER(SEARCH(Index!$A$25:$A$69, Articles_collection_modified!A1388)), 0)), "")</f>
        <v>Manufacturing</v>
      </c>
      <c r="K1388" t="str" cm="1">
        <f t="array" ref="K1388">IFERROR(INDEX(Index!$C$3:$C$5, MATCH(TRUE, ISNUMBER(SEARCH(Index!$C$3:$C$5, Articles_collection_modified!A1388)), 0)), "")</f>
        <v>H1</v>
      </c>
      <c r="L1388" t="str" cm="1">
        <f t="array" ref="L1388">_xlfn.TEXTJOIN(", ", TRUE, IF(ISNUMBER(SEARCH(Index!$C$8:$C$58, Articles_collection_modified!A1388)), Index!$C$8:$C$58, ""))</f>
        <v>IPr-2, AO-2, SD-1</v>
      </c>
      <c r="M1388" t="str" cm="1">
        <f t="array" ref="M1388">_xlfn.TEXTJOIN(", ", TRUE, IFERROR(VLOOKUP(_xlfn.TEXTSPLIT(L1388, ", "), Index!$C$8:$D$58, 2, FALSE), ""))</f>
        <v>Advanced Robotics, Future Collaboration, Immersive Technologies</v>
      </c>
      <c r="N1388" t="str" cm="1">
        <f t="array" ref="N1388">_xlfn.TEXTJOIN(", ", TRUE, _xlfn.UNIQUE(_xlfn.FILTERXML("&lt;t&gt;&lt;s&gt;" &amp; SUBSTITUTE(_xlfn.TEXTJOIN(", ", TRUE, _xlfn.UNIQUE(_xlfn._xlws.FILTER(IFERROR(VLOOKUP(LEFT(_xlfn.TEXTSPLIT(L1388, ", "), FIND("-", _xlfn.TEXTSPLIT(L1388, ", ")) - 1), Index!$F$8:$G$13, 2, FALSE), ""), IFERROR(VLOOKUP(LEFT(_xlfn.TEXTSPLIT(L1388, ", "), FIND("-", _xlfn.TEXTSPLIT(L1388, ", ")) - 1), Index!$F$8:$G$13, 2, FALSE), "") &lt;&gt; ""))), ", ", "&lt;/s&gt;&lt;s&gt;") &amp; "&lt;/s&gt;&lt;/t&gt;", "//s[normalize-space()]")))</f>
        <v>Intelligent Production, Adaptive Organization, Smart Data Usage</v>
      </c>
      <c r="O1388" t="str" cm="1">
        <f t="array" ref="O1388">IFERROR(INDEX(Index!$C$8:$C$58, MATCH(TRUE, ISNUMBER(SEARCH(Index!$C$8:$C$58, Articles_collection_modified!A1388)), 0)), "")</f>
        <v>IPr-2</v>
      </c>
      <c r="P1388" t="str">
        <f>IFERROR(VLOOKUP(LEFT(O1388, FIND("-", O1388)-1), Index!$F$8:$G$13, 2, FALSE), "Not Found")</f>
        <v>Intelligent Production</v>
      </c>
      <c r="Q1388" t="str">
        <f>IFERROR(VLOOKUP(O1388, Index!$C$8:$D$58, 2, FALSE), "Not Found")</f>
        <v>Advanced Robotics</v>
      </c>
    </row>
    <row r="1389" spans="1:17" x14ac:dyDescent="0.3">
      <c r="A1389" t="str">
        <f>LEFT(Articles_collection_modified!A1389, FIND(",", Articles_collection_modified!A1389) - 1)</f>
        <v>Mining in a Net-Zero World</v>
      </c>
      <c r="B1389" t="str">
        <f>MID(Articles_collection_modified!A1389, FIND(",", Articles_collection_modified!A1389) + 1, FIND(",", Articles_collection_modified!A1389, FIND(",", Articles_collection_modified!A1389) + 1) - FIND(",", Articles_collection_modified!A1389) - 1)</f>
        <v>https://www.bloomberg.com/news/newsletters/2024-09-10/mining-in-a-net-zero-world</v>
      </c>
      <c r="C1389" t="str">
        <f>IF(ISNUMBER(FIND(", vol",Articles_collection_modified!A1389)), MID(Articles_collection_modified!A1389, FIND(", vol", Articles_collection_modified!A1389) + 5, FIND(",", Articles_collection_modified!A1389, FIND(", vol", Articles_collection_modified!A1389) + 5) - FIND(", vol", Articles_collection_modified!A1389) - 5), MID(Articles_collection_modified!A1389, FIND(",vol", Articles_collection_modified!A1389) + 4, FIND(",", Articles_collection_modified!A1389, FIND(",vol", Articles_collection_modified!A1389) + 4) - FIND(",vol",Articles_collection_modified!A1389) - 4))</f>
        <v>3</v>
      </c>
      <c r="D1389" t="str">
        <f>IF(ISNUMBER(FIND(", 20", Articles_collection_modified!A1389)), MID(Articles_collection_modified!A1389, FIND(", 20", Articles_collection_modified!A1389) + 2, FIND(",", Articles_collection_modified!A1389, FIND(", 20", Articles_collection_modified!A1389) + 2) - FIND(", 20", Articles_collection_modified!A1389) - 2), MID(Articles_collection_modified!A1389, FIND(",20", Articles_collection_modified!A1389) + 1, FIND(",", Articles_collection_modified!A1389, FIND(",20", Articles_collection_modified!A1389) + 1) - FIND(",20", Articles_collection_modified!A1389) - 1))</f>
        <v>2024-w37</v>
      </c>
      <c r="E1389" t="str">
        <f t="shared" si="44"/>
        <v>2024</v>
      </c>
      <c r="F1389" t="str">
        <f t="shared" si="45"/>
        <v>37</v>
      </c>
      <c r="G1389" t="str" cm="1">
        <f t="array" ref="G1389">_xlfn.TEXTJOIN(", ", TRUE, IF(ISNUMBER(SEARCH(Index!$A$8:$A$22, Articles_collection_modified!A1389)), Index!$A$8:$A$22, ""))</f>
        <v>Mobile</v>
      </c>
      <c r="H1389" t="str" cm="1">
        <f t="array" ref="H1389">IFERROR(INDEX(Index!$A$8:$A$22, MATCH(TRUE, ISNUMBER(SEARCH(Index!$A$8:$A$22, Articles_collection_modified!A1389)), 0)), "")</f>
        <v>Mobile</v>
      </c>
      <c r="I1389" t="str" cm="1">
        <f t="array" ref="I1389">IFERROR(INDEX(Index!$A$3:$A$5, MATCH(TRUE, ISNUMBER(SEARCH(Index!$A$3:$A$5, Articles_collection_modified!A1389)), 0)), "")</f>
        <v>SEEP</v>
      </c>
      <c r="J1389" t="str" cm="1">
        <f t="array" ref="J1389">IFERROR(INDEX(Index!$A$25:$A$69, MATCH(TRUE, ISNUMBER(SEARCH(Index!$A$25:$A$69, Articles_collection_modified!A1389)), 0)), "")</f>
        <v>market development</v>
      </c>
      <c r="K1389" t="str" cm="1">
        <f t="array" ref="K1389">IFERROR(INDEX(Index!$C$3:$C$5, MATCH(TRUE, ISNUMBER(SEARCH(Index!$C$3:$C$5, Articles_collection_modified!A1389)), 0)), "")</f>
        <v>H2</v>
      </c>
      <c r="L1389" t="str" cm="1">
        <f t="array" ref="L1389">_xlfn.TEXTJOIN(", ", TRUE, IF(ISNUMBER(SEARCH(Index!$C$8:$C$58, Articles_collection_modified!A1389)), Index!$C$8:$C$58, ""))</f>
        <v>ES-2, HA-8</v>
      </c>
      <c r="M1389" t="str" cm="1">
        <f t="array" ref="M1389">_xlfn.TEXTJOIN(", ", TRUE, IFERROR(VLOOKUP(_xlfn.TEXTSPLIT(L1389, ", "), Index!$C$8:$D$58, 2, FALSE), ""))</f>
        <v>Enhanced Emission Policy, Sustainable Mining</v>
      </c>
      <c r="N1389" t="str" cm="1">
        <f t="array" ref="N1389">_xlfn.TEXTJOIN(", ", TRUE, _xlfn.UNIQUE(_xlfn.FILTERXML("&lt;t&gt;&lt;s&gt;" &amp; SUBSTITUTE(_xlfn.TEXTJOIN(", ", TRUE, _xlfn.UNIQUE(_xlfn._xlws.FILTER(IFERROR(VLOOKUP(LEFT(_xlfn.TEXTSPLIT(L1389, ", "), FIND("-", _xlfn.TEXTSPLIT(L1389, ", ")) - 1), Index!$F$8:$G$13, 2, FALSE), ""), IFERROR(VLOOKUP(LEFT(_xlfn.TEXTSPLIT(L1389, ", "), FIND("-", _xlfn.TEXTSPLIT(L1389, ", ")) - 1), Index!$F$8:$G$13, 2, FALSE), "") &lt;&gt; ""))), ", ", "&lt;/s&gt;&lt;s&gt;") &amp; "&lt;/s&gt;&lt;/t&gt;", "//s[normalize-space()]")))</f>
        <v>Ecological Sustainability, Hydraulic Applications Ecosystem</v>
      </c>
      <c r="O1389" t="str" cm="1">
        <f t="array" ref="O1389">IFERROR(INDEX(Index!$C$8:$C$58, MATCH(TRUE, ISNUMBER(SEARCH(Index!$C$8:$C$58, Articles_collection_modified!A1389)), 0)), "")</f>
        <v>ES-2</v>
      </c>
      <c r="P1389" t="str">
        <f>IFERROR(VLOOKUP(LEFT(O1389, FIND("-", O1389)-1), Index!$F$8:$G$13, 2, FALSE), "Not Found")</f>
        <v>Ecological Sustainability</v>
      </c>
      <c r="Q1389" t="str">
        <f>IFERROR(VLOOKUP(O1389, Index!$C$8:$D$58, 2, FALSE), "Not Found")</f>
        <v>Enhanced Emission Policy</v>
      </c>
    </row>
    <row r="1390" spans="1:17" x14ac:dyDescent="0.3">
      <c r="A1390" t="str">
        <f>LEFT(Articles_collection_modified!A1390, FIND(",", Articles_collection_modified!A1390) - 1)</f>
        <v>Rotary Actuator Provides Smooth Jerk-Free Motion</v>
      </c>
      <c r="B1390" t="str">
        <f>MID(Articles_collection_modified!A1390, FIND(",", Articles_collection_modified!A1390) + 1, FIND(",", Articles_collection_modified!A1390, FIND(",", Articles_collection_modified!A1390) + 1) - FIND(",", Articles_collection_modified!A1390) - 1)</f>
        <v>https://www.assemblymag.com/articles/98725-rotary-actuator-provides-smooth-jerk-free-motion?utm_medium=emailsend&amp;utm_source=PM-ASM-Assembly&amp;utm_content=BNPCD240909056_01&amp;oly_enc_id=4423B5594889B8I</v>
      </c>
      <c r="C1390" t="str">
        <f>IF(ISNUMBER(FIND(", vol",Articles_collection_modified!A1390)), MID(Articles_collection_modified!A1390, FIND(", vol", Articles_collection_modified!A1390) + 5, FIND(",", Articles_collection_modified!A1390, FIND(", vol", Articles_collection_modified!A1390) + 5) - FIND(", vol", Articles_collection_modified!A1390) - 5), MID(Articles_collection_modified!A1390, FIND(",vol", Articles_collection_modified!A1390) + 4, FIND(",", Articles_collection_modified!A1390, FIND(",vol", Articles_collection_modified!A1390) + 4) - FIND(",vol",Articles_collection_modified!A1390) - 4))</f>
        <v>3</v>
      </c>
      <c r="D1390" t="str">
        <f>IF(ISNUMBER(FIND(", 20", Articles_collection_modified!A1390)), MID(Articles_collection_modified!A1390, FIND(", 20", Articles_collection_modified!A1390) + 2, FIND(",", Articles_collection_modified!A1390, FIND(", 20", Articles_collection_modified!A1390) + 2) - FIND(", 20", Articles_collection_modified!A1390) - 2), MID(Articles_collection_modified!A1390, FIND(",20", Articles_collection_modified!A1390) + 1, FIND(",", Articles_collection_modified!A1390, FIND(",20", Articles_collection_modified!A1390) + 1) - FIND(",20", Articles_collection_modified!A1390) - 1))</f>
        <v>2024-w37</v>
      </c>
      <c r="E1390" t="str">
        <f t="shared" si="44"/>
        <v>2024</v>
      </c>
      <c r="F1390" t="str">
        <f t="shared" si="45"/>
        <v>37</v>
      </c>
      <c r="G1390" t="str" cm="1">
        <f t="array" ref="G1390">_xlfn.TEXTJOIN(", ", TRUE, IF(ISNUMBER(SEARCH(Index!$A$8:$A$22, Articles_collection_modified!A1390)), Index!$A$8:$A$22, ""))</f>
        <v>Industrial mfg, Robotics</v>
      </c>
      <c r="H1390" t="str" cm="1">
        <f t="array" ref="H1390">IFERROR(INDEX(Index!$A$8:$A$22, MATCH(TRUE, ISNUMBER(SEARCH(Index!$A$8:$A$22, Articles_collection_modified!A1390)), 0)), "")</f>
        <v>Industrial mfg</v>
      </c>
      <c r="I1390" t="str" cm="1">
        <f t="array" ref="I1390">IFERROR(INDEX(Index!$A$3:$A$5, MATCH(TRUE, ISNUMBER(SEARCH(Index!$A$3:$A$5, Articles_collection_modified!A1390)), 0)), "")</f>
        <v>product release</v>
      </c>
      <c r="J1390" t="str" cm="1">
        <f t="array" ref="J1390">IFERROR(INDEX(Index!$A$25:$A$69, MATCH(TRUE, ISNUMBER(SEARCH(Index!$A$25:$A$69, Articles_collection_modified!A1390)), 0)), "")</f>
        <v>Actuators</v>
      </c>
      <c r="K1390" t="str" cm="1">
        <f t="array" ref="K1390">IFERROR(INDEX(Index!$C$3:$C$5, MATCH(TRUE, ISNUMBER(SEARCH(Index!$C$3:$C$5, Articles_collection_modified!A1390)), 0)), "")</f>
        <v>H1</v>
      </c>
      <c r="L1390" t="str" cm="1">
        <f t="array" ref="L1390">_xlfn.TEXTJOIN(", ", TRUE, IF(ISNUMBER(SEARCH(Index!$C$8:$C$58, Articles_collection_modified!A1390)), Index!$C$8:$C$58, ""))</f>
        <v>HA-4</v>
      </c>
      <c r="M1390" t="str" cm="1">
        <f t="array" ref="M1390">_xlfn.TEXTJOIN(", ", TRUE, IFERROR(VLOOKUP(_xlfn.TEXTSPLIT(L1390, ", "), Index!$C$8:$D$58, 2, FALSE), ""))</f>
        <v>Autonomous Material Handling</v>
      </c>
      <c r="N1390" t="str" cm="1">
        <f t="array" ref="N1390">_xlfn.TEXTJOIN(", ", TRUE, _xlfn.UNIQUE(_xlfn.FILTERXML("&lt;t&gt;&lt;s&gt;" &amp; SUBSTITUTE(_xlfn.TEXTJOIN(", ", TRUE, _xlfn.UNIQUE(_xlfn._xlws.FILTER(IFERROR(VLOOKUP(LEFT(_xlfn.TEXTSPLIT(L1390, ", "), FIND("-", _xlfn.TEXTSPLIT(L1390, ", ")) - 1), Index!$F$8:$G$13, 2, FALSE), ""), IFERROR(VLOOKUP(LEFT(_xlfn.TEXTSPLIT(L1390, ", "), FIND("-", _xlfn.TEXTSPLIT(L1390, ", ")) - 1), Index!$F$8:$G$13, 2, FALSE), "") &lt;&gt; ""))), ", ", "&lt;/s&gt;&lt;s&gt;") &amp; "&lt;/s&gt;&lt;/t&gt;", "//s[normalize-space()]")))</f>
        <v>Hydraulic Applications Ecosystem</v>
      </c>
      <c r="O1390" t="str" cm="1">
        <f t="array" ref="O1390">IFERROR(INDEX(Index!$C$8:$C$58, MATCH(TRUE, ISNUMBER(SEARCH(Index!$C$8:$C$58, Articles_collection_modified!A1390)), 0)), "")</f>
        <v>HA-4</v>
      </c>
      <c r="P1390" t="str">
        <f>IFERROR(VLOOKUP(LEFT(O1390, FIND("-", O1390)-1), Index!$F$8:$G$13, 2, FALSE), "Not Found")</f>
        <v>Hydraulic Applications Ecosystem</v>
      </c>
      <c r="Q1390" t="str">
        <f>IFERROR(VLOOKUP(O1390, Index!$C$8:$D$58, 2, FALSE), "Not Found")</f>
        <v>Autonomous Material Handling</v>
      </c>
    </row>
    <row r="1391" spans="1:17" x14ac:dyDescent="0.3">
      <c r="A1391" t="str">
        <f>LEFT(Articles_collection_modified!A1391, FIND(",", Articles_collection_modified!A1391) - 1)</f>
        <v>Mehr Energieeffizienz fÃ¼r Tiefziehpressen</v>
      </c>
      <c r="B1391" t="str">
        <f>MID(Articles_collection_modified!A1391, FIND(",", Articles_collection_modified!A1391) + 1, FIND(",", Articles_collection_modified!A1391, FIND(",", Articles_collection_modified!A1391) + 1) - FIND(",", Articles_collection_modified!A1391) - 1)</f>
        <v>https://www.oup-fluidtechnik.de/mehr-energieeffizienz-fuer-tiefziehpressen/</v>
      </c>
      <c r="C1391" t="str">
        <f>IF(ISNUMBER(FIND(", vol",Articles_collection_modified!A1391)), MID(Articles_collection_modified!A1391, FIND(", vol", Articles_collection_modified!A1391) + 5, FIND(",", Articles_collection_modified!A1391, FIND(", vol", Articles_collection_modified!A1391) + 5) - FIND(", vol", Articles_collection_modified!A1391) - 5), MID(Articles_collection_modified!A1391, FIND(",vol", Articles_collection_modified!A1391) + 4, FIND(",", Articles_collection_modified!A1391, FIND(",vol", Articles_collection_modified!A1391) + 4) - FIND(",vol",Articles_collection_modified!A1391) - 4))</f>
        <v>3</v>
      </c>
      <c r="D1391" t="str">
        <f>IF(ISNUMBER(FIND(", 20", Articles_collection_modified!A1391)), MID(Articles_collection_modified!A1391, FIND(", 20", Articles_collection_modified!A1391) + 2, FIND(",", Articles_collection_modified!A1391, FIND(", 20", Articles_collection_modified!A1391) + 2) - FIND(", 20", Articles_collection_modified!A1391) - 2), MID(Articles_collection_modified!A1391, FIND(",20", Articles_collection_modified!A1391) + 1, FIND(",", Articles_collection_modified!A1391, FIND(",20", Articles_collection_modified!A1391) + 1) - FIND(",20", Articles_collection_modified!A1391) - 1))</f>
        <v>2024-w37</v>
      </c>
      <c r="E1391" t="str">
        <f t="shared" si="44"/>
        <v>2024</v>
      </c>
      <c r="F1391" t="str">
        <f t="shared" si="45"/>
        <v>37</v>
      </c>
      <c r="G1391" t="str" cm="1">
        <f t="array" ref="G1391">_xlfn.TEXTJOIN(", ", TRUE, IF(ISNUMBER(SEARCH(Index!$A$8:$A$22, Articles_collection_modified!A1391)), Index!$A$8:$A$22, ""))</f>
        <v>Industrial applications</v>
      </c>
      <c r="H1391" t="str" cm="1">
        <f t="array" ref="H1391">IFERROR(INDEX(Index!$A$8:$A$22, MATCH(TRUE, ISNUMBER(SEARCH(Index!$A$8:$A$22, Articles_collection_modified!A1391)), 0)), "")</f>
        <v>Industrial applications</v>
      </c>
      <c r="I1391" t="str" cm="1">
        <f t="array" ref="I1391">IFERROR(INDEX(Index!$A$3:$A$5, MATCH(TRUE, ISNUMBER(SEARCH(Index!$A$3:$A$5, Articles_collection_modified!A1391)), 0)), "")</f>
        <v>SEEP</v>
      </c>
      <c r="J1391" t="str" cm="1">
        <f t="array" ref="J1391">IFERROR(INDEX(Index!$A$25:$A$69, MATCH(TRUE, ISNUMBER(SEARCH(Index!$A$25:$A$69, Articles_collection_modified!A1391)), 0)), "")</f>
        <v>market development</v>
      </c>
      <c r="K1391" t="str" cm="1">
        <f t="array" ref="K1391">IFERROR(INDEX(Index!$C$3:$C$5, MATCH(TRUE, ISNUMBER(SEARCH(Index!$C$3:$C$5, Articles_collection_modified!A1391)), 0)), "")</f>
        <v>H1</v>
      </c>
      <c r="L1391" t="str" cm="1">
        <f t="array" ref="L1391">_xlfn.TEXTJOIN(", ", TRUE, IF(ISNUMBER(SEARCH(Index!$C$8:$C$58, Articles_collection_modified!A1391)), Index!$C$8:$C$58, ""))</f>
        <v/>
      </c>
      <c r="M1391" t="str" cm="1">
        <f t="array" ref="M1391">_xlfn.TEXTJOIN(", ", TRUE, IFERROR(VLOOKUP(_xlfn.TEXTSPLIT(L1391, ", "), Index!$C$8:$D$58, 2, FALSE), ""))</f>
        <v/>
      </c>
      <c r="N1391" t="e" cm="1" vm="1">
        <f t="array" ref="N1391">_xlfn.TEXTJOIN(", ", TRUE, _xlfn.UNIQUE(_xlfn.FILTERXML("&lt;t&gt;&lt;s&gt;" &amp; SUBSTITUTE(_xlfn.TEXTJOIN(", ", TRUE, _xlfn.UNIQUE(_xlfn._xlws.FILTER(IFERROR(VLOOKUP(LEFT(_xlfn.TEXTSPLIT(L1391, ", "), FIND("-", _xlfn.TEXTSPLIT(L1391, ", ")) - 1), Index!$F$8:$G$13, 2, FALSE), ""), IFERROR(VLOOKUP(LEFT(_xlfn.TEXTSPLIT(L1391, ", "), FIND("-", _xlfn.TEXTSPLIT(L1391, ", ")) - 1), Index!$F$8:$G$13, 2, FALSE), "") &lt;&gt; ""))), ", ", "&lt;/s&gt;&lt;s&gt;") &amp; "&lt;/s&gt;&lt;/t&gt;", "//s[normalize-space()]")))</f>
        <v>#VALUE!</v>
      </c>
      <c r="O1391" t="str" cm="1">
        <f t="array" ref="O1391">IFERROR(INDEX(Index!$C$8:$C$58, MATCH(TRUE, ISNUMBER(SEARCH(Index!$C$8:$C$58, Articles_collection_modified!A1391)), 0)), "")</f>
        <v/>
      </c>
      <c r="P1391" t="str">
        <f>IFERROR(VLOOKUP(LEFT(O1391, FIND("-", O1391)-1), Index!$F$8:$G$13, 2, FALSE), "Not Found")</f>
        <v>Not Found</v>
      </c>
      <c r="Q1391" t="str">
        <f>IFERROR(VLOOKUP(O1391, Index!$C$8:$D$58, 2, FALSE), "Not Found")</f>
        <v>Not Found</v>
      </c>
    </row>
    <row r="1392" spans="1:17" x14ac:dyDescent="0.3">
      <c r="A1392" t="str">
        <f>LEFT(Articles_collection_modified!A1392, FIND(",", Articles_collection_modified!A1392) - 1)</f>
        <v>Bellevue Gold reinforces sustainable production growth plans with addition of Sandvik DD422iE BEV - International Mining</v>
      </c>
      <c r="B1392" t="str">
        <f>MID(Articles_collection_modified!A1392, FIND(",", Articles_collection_modified!A1392) + 1, FIND(",", Articles_collection_modified!A1392, FIND(",", Articles_collection_modified!A1392) + 1) - FIND(",", Articles_collection_modified!A1392) - 1)</f>
        <v>https://im-mining.com/2024/09/10/bellevue-gold-reinforces-sustainable-production-growth-plans-with-addition-of-sandvik-dd422ie-bev/</v>
      </c>
      <c r="C1392" t="str">
        <f>IF(ISNUMBER(FIND(", vol",Articles_collection_modified!A1392)), MID(Articles_collection_modified!A1392, FIND(", vol", Articles_collection_modified!A1392) + 5, FIND(",", Articles_collection_modified!A1392, FIND(", vol", Articles_collection_modified!A1392) + 5) - FIND(", vol", Articles_collection_modified!A1392) - 5), MID(Articles_collection_modified!A1392, FIND(",vol", Articles_collection_modified!A1392) + 4, FIND(",", Articles_collection_modified!A1392, FIND(",vol", Articles_collection_modified!A1392) + 4) - FIND(",vol",Articles_collection_modified!A1392) - 4))</f>
        <v>3</v>
      </c>
      <c r="D1392" t="str">
        <f>IF(ISNUMBER(FIND(", 20", Articles_collection_modified!A1392)), MID(Articles_collection_modified!A1392, FIND(", 20", Articles_collection_modified!A1392) + 2, FIND(",", Articles_collection_modified!A1392, FIND(", 20", Articles_collection_modified!A1392) + 2) - FIND(", 20", Articles_collection_modified!A1392) - 2), MID(Articles_collection_modified!A1392, FIND(",20", Articles_collection_modified!A1392) + 1, FIND(",", Articles_collection_modified!A1392, FIND(",20", Articles_collection_modified!A1392) + 1) - FIND(",20", Articles_collection_modified!A1392) - 1))</f>
        <v>2024-w37</v>
      </c>
      <c r="E1392" t="str">
        <f t="shared" si="44"/>
        <v>2024</v>
      </c>
      <c r="F1392" t="str">
        <f t="shared" si="45"/>
        <v>37</v>
      </c>
      <c r="G1392" t="str" cm="1">
        <f t="array" ref="G1392">_xlfn.TEXTJOIN(", ", TRUE, IF(ISNUMBER(SEARCH(Index!$A$8:$A$22, Articles_collection_modified!A1392)), Index!$A$8:$A$22, ""))</f>
        <v>Electrification, Mobile</v>
      </c>
      <c r="H1392" t="str" cm="1">
        <f t="array" ref="H1392">IFERROR(INDEX(Index!$A$8:$A$22, MATCH(TRUE, ISNUMBER(SEARCH(Index!$A$8:$A$22, Articles_collection_modified!A1392)), 0)), "")</f>
        <v>Electrification</v>
      </c>
      <c r="I1392" t="str" cm="1">
        <f t="array" ref="I1392">IFERROR(INDEX(Index!$A$3:$A$5, MATCH(TRUE, ISNUMBER(SEARCH(Index!$A$3:$A$5, Articles_collection_modified!A1392)), 0)), "")</f>
        <v>SEEP</v>
      </c>
      <c r="J1392" t="str" cm="1">
        <f t="array" ref="J1392">IFERROR(INDEX(Index!$A$25:$A$69, MATCH(TRUE, ISNUMBER(SEARCH(Index!$A$25:$A$69, Articles_collection_modified!A1392)), 0)), "")</f>
        <v>partnership</v>
      </c>
      <c r="K1392" t="str" cm="1">
        <f t="array" ref="K1392">IFERROR(INDEX(Index!$C$3:$C$5, MATCH(TRUE, ISNUMBER(SEARCH(Index!$C$3:$C$5, Articles_collection_modified!A1392)), 0)), "")</f>
        <v>H1</v>
      </c>
      <c r="L1392" t="str" cm="1">
        <f t="array" ref="L1392">_xlfn.TEXTJOIN(", ", TRUE, IF(ISNUMBER(SEARCH(Index!$C$8:$C$58, Articles_collection_modified!A1392)), Index!$C$8:$C$58, ""))</f>
        <v>ES-2, ES-6, HA-8</v>
      </c>
      <c r="M1392" t="str" cm="1">
        <f t="array" ref="M1392">_xlfn.TEXTJOIN(", ", TRUE, IFERROR(VLOOKUP(_xlfn.TEXTSPLIT(L1392, ", "), Index!$C$8:$D$58, 2, FALSE), ""))</f>
        <v>Enhanced Emission Policy, Zero Emission Company Value, Sustainable Mining</v>
      </c>
      <c r="N1392" t="str" cm="1">
        <f t="array" ref="N1392">_xlfn.TEXTJOIN(", ", TRUE, _xlfn.UNIQUE(_xlfn.FILTERXML("&lt;t&gt;&lt;s&gt;" &amp; SUBSTITUTE(_xlfn.TEXTJOIN(", ", TRUE, _xlfn.UNIQUE(_xlfn._xlws.FILTER(IFERROR(VLOOKUP(LEFT(_xlfn.TEXTSPLIT(L1392, ", "), FIND("-", _xlfn.TEXTSPLIT(L1392, ", ")) - 1), Index!$F$8:$G$13, 2, FALSE), ""), IFERROR(VLOOKUP(LEFT(_xlfn.TEXTSPLIT(L1392, ", "), FIND("-", _xlfn.TEXTSPLIT(L1392, ", ")) - 1), Index!$F$8:$G$13, 2, FALSE), "") &lt;&gt; ""))), ", ", "&lt;/s&gt;&lt;s&gt;") &amp; "&lt;/s&gt;&lt;/t&gt;", "//s[normalize-space()]")))</f>
        <v>Ecological Sustainability, Hydraulic Applications Ecosystem</v>
      </c>
      <c r="O1392" t="str" cm="1">
        <f t="array" ref="O1392">IFERROR(INDEX(Index!$C$8:$C$58, MATCH(TRUE, ISNUMBER(SEARCH(Index!$C$8:$C$58, Articles_collection_modified!A1392)), 0)), "")</f>
        <v>ES-2</v>
      </c>
      <c r="P1392" t="str">
        <f>IFERROR(VLOOKUP(LEFT(O1392, FIND("-", O1392)-1), Index!$F$8:$G$13, 2, FALSE), "Not Found")</f>
        <v>Ecological Sustainability</v>
      </c>
      <c r="Q1392" t="str">
        <f>IFERROR(VLOOKUP(O1392, Index!$C$8:$D$58, 2, FALSE), "Not Found")</f>
        <v>Enhanced Emission Policy</v>
      </c>
    </row>
    <row r="1393" spans="1:17" x14ac:dyDescent="0.3">
      <c r="A1393" t="str">
        <f>LEFT(Articles_collection_modified!A1393, FIND(",", Articles_collection_modified!A1393) - 1)</f>
        <v>New Atlas Salt strategic partnership with Sandvik includes electric mining fleet - International Mining</v>
      </c>
      <c r="B1393" t="str">
        <f>MID(Articles_collection_modified!A1393, FIND(",", Articles_collection_modified!A1393) + 1, FIND(",", Articles_collection_modified!A1393, FIND(",", Articles_collection_modified!A1393) + 1) - FIND(",", Articles_collection_modified!A1393) - 1)</f>
        <v>https://im-mining.com/2024/09/10/new-atlas-salt-strategic-partnership-with-sandvik-includes-electric-mining-fleet/</v>
      </c>
      <c r="C1393" t="str">
        <f>IF(ISNUMBER(FIND(", vol",Articles_collection_modified!A1393)), MID(Articles_collection_modified!A1393, FIND(", vol", Articles_collection_modified!A1393) + 5, FIND(",", Articles_collection_modified!A1393, FIND(", vol", Articles_collection_modified!A1393) + 5) - FIND(", vol", Articles_collection_modified!A1393) - 5), MID(Articles_collection_modified!A1393, FIND(",vol", Articles_collection_modified!A1393) + 4, FIND(",", Articles_collection_modified!A1393, FIND(",vol", Articles_collection_modified!A1393) + 4) - FIND(",vol",Articles_collection_modified!A1393) - 4))</f>
        <v>3</v>
      </c>
      <c r="D1393" t="str">
        <f>IF(ISNUMBER(FIND(", 20", Articles_collection_modified!A1393)), MID(Articles_collection_modified!A1393, FIND(", 20", Articles_collection_modified!A1393) + 2, FIND(",", Articles_collection_modified!A1393, FIND(", 20", Articles_collection_modified!A1393) + 2) - FIND(", 20", Articles_collection_modified!A1393) - 2), MID(Articles_collection_modified!A1393, FIND(",20", Articles_collection_modified!A1393) + 1, FIND(",", Articles_collection_modified!A1393, FIND(",20", Articles_collection_modified!A1393) + 1) - FIND(",20", Articles_collection_modified!A1393) - 1))</f>
        <v>2024-w37</v>
      </c>
      <c r="E1393" t="str">
        <f t="shared" si="44"/>
        <v>2024</v>
      </c>
      <c r="F1393" t="str">
        <f t="shared" si="45"/>
        <v>37</v>
      </c>
      <c r="G1393" t="str" cm="1">
        <f t="array" ref="G1393">_xlfn.TEXTJOIN(", ", TRUE, IF(ISNUMBER(SEARCH(Index!$A$8:$A$22, Articles_collection_modified!A1393)), Index!$A$8:$A$22, ""))</f>
        <v>Electrification, Mobile</v>
      </c>
      <c r="H1393" t="str" cm="1">
        <f t="array" ref="H1393">IFERROR(INDEX(Index!$A$8:$A$22, MATCH(TRUE, ISNUMBER(SEARCH(Index!$A$8:$A$22, Articles_collection_modified!A1393)), 0)), "")</f>
        <v>Electrification</v>
      </c>
      <c r="I1393" t="str" cm="1">
        <f t="array" ref="I1393">IFERROR(INDEX(Index!$A$3:$A$5, MATCH(TRUE, ISNUMBER(SEARCH(Index!$A$3:$A$5, Articles_collection_modified!A1393)), 0)), "")</f>
        <v>SEEP</v>
      </c>
      <c r="J1393" t="str" cm="1">
        <f t="array" ref="J1393">IFERROR(INDEX(Index!$A$25:$A$69, MATCH(TRUE, ISNUMBER(SEARCH(Index!$A$25:$A$69, Articles_collection_modified!A1393)), 0)), "")</f>
        <v>partnership</v>
      </c>
      <c r="K1393" t="str" cm="1">
        <f t="array" ref="K1393">IFERROR(INDEX(Index!$C$3:$C$5, MATCH(TRUE, ISNUMBER(SEARCH(Index!$C$3:$C$5, Articles_collection_modified!A1393)), 0)), "")</f>
        <v>H1</v>
      </c>
      <c r="L1393" t="str" cm="1">
        <f t="array" ref="L1393">_xlfn.TEXTJOIN(", ", TRUE, IF(ISNUMBER(SEARCH(Index!$C$8:$C$58, Articles_collection_modified!A1393)), Index!$C$8:$C$58, ""))</f>
        <v>ES-2, ES-6, HA-8, SD-6</v>
      </c>
      <c r="M1393" t="str" cm="1">
        <f t="array" ref="M1393">_xlfn.TEXTJOIN(", ", TRUE, IFERROR(VLOOKUP(_xlfn.TEXTSPLIT(L1393, ", "), Index!$C$8:$D$58, 2, FALSE), ""))</f>
        <v>Enhanced Emission Policy, Zero Emission Company Value, Sustainable Mining, Intelligent Process Automation</v>
      </c>
      <c r="N1393" t="str" cm="1">
        <f t="array" ref="N1393">_xlfn.TEXTJOIN(", ", TRUE, _xlfn.UNIQUE(_xlfn.FILTERXML("&lt;t&gt;&lt;s&gt;" &amp; SUBSTITUTE(_xlfn.TEXTJOIN(", ", TRUE, _xlfn.UNIQUE(_xlfn._xlws.FILTER(IFERROR(VLOOKUP(LEFT(_xlfn.TEXTSPLIT(L1393, ", "), FIND("-", _xlfn.TEXTSPLIT(L1393, ", ")) - 1), Index!$F$8:$G$13, 2, FALSE), ""), IFERROR(VLOOKUP(LEFT(_xlfn.TEXTSPLIT(L1393, ", "), FIND("-", _xlfn.TEXTSPLIT(L1393, ", ")) - 1), Index!$F$8:$G$13, 2, FALSE), "") &lt;&gt; ""))), ", ", "&lt;/s&gt;&lt;s&gt;") &amp; "&lt;/s&gt;&lt;/t&gt;", "//s[normalize-space()]")))</f>
        <v>Ecological Sustainability, Hydraulic Applications Ecosystem, Smart Data Usage</v>
      </c>
      <c r="O1393" t="str" cm="1">
        <f t="array" ref="O1393">IFERROR(INDEX(Index!$C$8:$C$58, MATCH(TRUE, ISNUMBER(SEARCH(Index!$C$8:$C$58, Articles_collection_modified!A1393)), 0)), "")</f>
        <v>ES-2</v>
      </c>
      <c r="P1393" t="str">
        <f>IFERROR(VLOOKUP(LEFT(O1393, FIND("-", O1393)-1), Index!$F$8:$G$13, 2, FALSE), "Not Found")</f>
        <v>Ecological Sustainability</v>
      </c>
      <c r="Q1393" t="str">
        <f>IFERROR(VLOOKUP(O1393, Index!$C$8:$D$58, 2, FALSE), "Not Found")</f>
        <v>Enhanced Emission Policy</v>
      </c>
    </row>
    <row r="1394" spans="1:17" x14ac:dyDescent="0.3">
      <c r="A1394" t="str">
        <f>LEFT(Articles_collection_modified!A1394, FIND(",", Articles_collection_modified!A1394) - 1)</f>
        <v>Epiroc to supply SmartROC D65 drill rigs spare parts to Pilbara Minerals' Pilgangoora - International Mining</v>
      </c>
      <c r="B1394" t="str">
        <f>MID(Articles_collection_modified!A1394, FIND(",", Articles_collection_modified!A1394) + 1, FIND(",", Articles_collection_modified!A1394, FIND(",", Articles_collection_modified!A1394) + 1) - FIND(",", Articles_collection_modified!A1394) - 1)</f>
        <v>https://im-mining.com/2024/09/09/epiroc-to-supply-smartroc-d65-drill-rigs-spare-parts-to-pilbara-minerals-pilgangoora/</v>
      </c>
      <c r="C1394" t="str">
        <f>IF(ISNUMBER(FIND(", vol",Articles_collection_modified!A1394)), MID(Articles_collection_modified!A1394, FIND(", vol", Articles_collection_modified!A1394) + 5, FIND(",", Articles_collection_modified!A1394, FIND(", vol", Articles_collection_modified!A1394) + 5) - FIND(", vol", Articles_collection_modified!A1394) - 5), MID(Articles_collection_modified!A1394, FIND(",vol", Articles_collection_modified!A1394) + 4, FIND(",", Articles_collection_modified!A1394, FIND(",vol", Articles_collection_modified!A1394) + 4) - FIND(",vol",Articles_collection_modified!A1394) - 4))</f>
        <v>3</v>
      </c>
      <c r="D1394" t="str">
        <f>IF(ISNUMBER(FIND(", 20", Articles_collection_modified!A1394)), MID(Articles_collection_modified!A1394, FIND(", 20", Articles_collection_modified!A1394) + 2, FIND(",", Articles_collection_modified!A1394, FIND(", 20", Articles_collection_modified!A1394) + 2) - FIND(", 20", Articles_collection_modified!A1394) - 2), MID(Articles_collection_modified!A1394, FIND(",20", Articles_collection_modified!A1394) + 1, FIND(",", Articles_collection_modified!A1394, FIND(",20", Articles_collection_modified!A1394) + 1) - FIND(",20", Articles_collection_modified!A1394) - 1))</f>
        <v>2024-w37</v>
      </c>
      <c r="E1394" t="str">
        <f t="shared" si="44"/>
        <v>2024</v>
      </c>
      <c r="F1394" t="str">
        <f t="shared" si="45"/>
        <v>37</v>
      </c>
      <c r="G1394" t="str" cm="1">
        <f t="array" ref="G1394">_xlfn.TEXTJOIN(", ", TRUE, IF(ISNUMBER(SEARCH(Index!$A$8:$A$22, Articles_collection_modified!A1394)), Index!$A$8:$A$22, ""))</f>
        <v>Mobile</v>
      </c>
      <c r="H1394" t="str" cm="1">
        <f t="array" ref="H1394">IFERROR(INDEX(Index!$A$8:$A$22, MATCH(TRUE, ISNUMBER(SEARCH(Index!$A$8:$A$22, Articles_collection_modified!A1394)), 0)), "")</f>
        <v>Mobile</v>
      </c>
      <c r="I1394" t="str" cm="1">
        <f t="array" ref="I1394">IFERROR(INDEX(Index!$A$3:$A$5, MATCH(TRUE, ISNUMBER(SEARCH(Index!$A$3:$A$5, Articles_collection_modified!A1394)), 0)), "")</f>
        <v>SEEP</v>
      </c>
      <c r="J1394" t="str" cm="1">
        <f t="array" ref="J1394">IFERROR(INDEX(Index!$A$25:$A$69, MATCH(TRUE, ISNUMBER(SEARCH(Index!$A$25:$A$69, Articles_collection_modified!A1394)), 0)), "")</f>
        <v>partnership</v>
      </c>
      <c r="K1394" t="str" cm="1">
        <f t="array" ref="K1394">IFERROR(INDEX(Index!$C$3:$C$5, MATCH(TRUE, ISNUMBER(SEARCH(Index!$C$3:$C$5, Articles_collection_modified!A1394)), 0)), "")</f>
        <v>H1</v>
      </c>
      <c r="L1394" t="str" cm="1">
        <f t="array" ref="L1394">_xlfn.TEXTJOIN(", ", TRUE, IF(ISNUMBER(SEARCH(Index!$C$8:$C$58, Articles_collection_modified!A1394)), Index!$C$8:$C$58, ""))</f>
        <v>HA-8</v>
      </c>
      <c r="M1394" t="str" cm="1">
        <f t="array" ref="M1394">_xlfn.TEXTJOIN(", ", TRUE, IFERROR(VLOOKUP(_xlfn.TEXTSPLIT(L1394, ", "), Index!$C$8:$D$58, 2, FALSE), ""))</f>
        <v>Sustainable Mining</v>
      </c>
      <c r="N1394" t="str" cm="1">
        <f t="array" ref="N1394">_xlfn.TEXTJOIN(", ", TRUE, _xlfn.UNIQUE(_xlfn.FILTERXML("&lt;t&gt;&lt;s&gt;" &amp; SUBSTITUTE(_xlfn.TEXTJOIN(", ", TRUE, _xlfn.UNIQUE(_xlfn._xlws.FILTER(IFERROR(VLOOKUP(LEFT(_xlfn.TEXTSPLIT(L1394, ", "), FIND("-", _xlfn.TEXTSPLIT(L1394, ", ")) - 1), Index!$F$8:$G$13, 2, FALSE), ""), IFERROR(VLOOKUP(LEFT(_xlfn.TEXTSPLIT(L1394, ", "), FIND("-", _xlfn.TEXTSPLIT(L1394, ", ")) - 1), Index!$F$8:$G$13, 2, FALSE), "") &lt;&gt; ""))), ", ", "&lt;/s&gt;&lt;s&gt;") &amp; "&lt;/s&gt;&lt;/t&gt;", "//s[normalize-space()]")))</f>
        <v>Hydraulic Applications Ecosystem</v>
      </c>
      <c r="O1394" t="str" cm="1">
        <f t="array" ref="O1394">IFERROR(INDEX(Index!$C$8:$C$58, MATCH(TRUE, ISNUMBER(SEARCH(Index!$C$8:$C$58, Articles_collection_modified!A1394)), 0)), "")</f>
        <v>HA-8</v>
      </c>
      <c r="P1394" t="str">
        <f>IFERROR(VLOOKUP(LEFT(O1394, FIND("-", O1394)-1), Index!$F$8:$G$13, 2, FALSE), "Not Found")</f>
        <v>Hydraulic Applications Ecosystem</v>
      </c>
      <c r="Q1394" t="str">
        <f>IFERROR(VLOOKUP(O1394, Index!$C$8:$D$58, 2, FALSE), "Not Found")</f>
        <v>Sustainable Mining</v>
      </c>
    </row>
    <row r="1395" spans="1:17" x14ac:dyDescent="0.3">
      <c r="A1395" t="str">
        <f>LEFT(Articles_collection_modified!A1395, FIND(",", Articles_collection_modified!A1395) - 1)</f>
        <v>Toyota introduces swarm automation storage | Industrial Vehicle Technology International</v>
      </c>
      <c r="B1395" t="str">
        <f>MID(Articles_collection_modified!A1395, FIND(",", Articles_collection_modified!A1395) + 1, FIND(",", Articles_collection_modified!A1395, FIND(",", Articles_collection_modified!A1395) + 1) - FIND(",", Articles_collection_modified!A1395) - 1)</f>
        <v>https://www.ivtinternational.com/news/toyota-introduces-swarm-automation-storage.html</v>
      </c>
      <c r="C1395" t="str">
        <f>IF(ISNUMBER(FIND(", vol",Articles_collection_modified!A1395)), MID(Articles_collection_modified!A1395, FIND(", vol", Articles_collection_modified!A1395) + 5, FIND(",", Articles_collection_modified!A1395, FIND(", vol", Articles_collection_modified!A1395) + 5) - FIND(", vol", Articles_collection_modified!A1395) - 5), MID(Articles_collection_modified!A1395, FIND(",vol", Articles_collection_modified!A1395) + 4, FIND(",", Articles_collection_modified!A1395, FIND(",vol", Articles_collection_modified!A1395) + 4) - FIND(",vol",Articles_collection_modified!A1395) - 4))</f>
        <v>3</v>
      </c>
      <c r="D1395" t="str">
        <f>IF(ISNUMBER(FIND(", 20", Articles_collection_modified!A1395)), MID(Articles_collection_modified!A1395, FIND(", 20", Articles_collection_modified!A1395) + 2, FIND(",", Articles_collection_modified!A1395, FIND(", 20", Articles_collection_modified!A1395) + 2) - FIND(", 20", Articles_collection_modified!A1395) - 2), MID(Articles_collection_modified!A1395, FIND(",20", Articles_collection_modified!A1395) + 1, FIND(",", Articles_collection_modified!A1395, FIND(",20", Articles_collection_modified!A1395) + 1) - FIND(",20", Articles_collection_modified!A1395) - 1))</f>
        <v>2024-w37</v>
      </c>
      <c r="E1395" t="str">
        <f t="shared" si="44"/>
        <v>2024</v>
      </c>
      <c r="F1395" t="str">
        <f t="shared" si="45"/>
        <v>37</v>
      </c>
      <c r="G1395" t="str" cm="1">
        <f t="array" ref="G1395">_xlfn.TEXTJOIN(", ", TRUE, IF(ISNUMBER(SEARCH(Index!$A$8:$A$22, Articles_collection_modified!A1395)), Index!$A$8:$A$22, ""))</f>
        <v>Industrial mfg, Mobile</v>
      </c>
      <c r="H1395" t="str" cm="1">
        <f t="array" ref="H1395">IFERROR(INDEX(Index!$A$8:$A$22, MATCH(TRUE, ISNUMBER(SEARCH(Index!$A$8:$A$22, Articles_collection_modified!A1395)), 0)), "")</f>
        <v>Industrial mfg</v>
      </c>
      <c r="I1395" t="str" cm="1">
        <f t="array" ref="I1395">IFERROR(INDEX(Index!$A$3:$A$5, MATCH(TRUE, ISNUMBER(SEARCH(Index!$A$3:$A$5, Articles_collection_modified!A1395)), 0)), "")</f>
        <v>product release</v>
      </c>
      <c r="J1395" t="str" cm="1">
        <f t="array" ref="J1395">IFERROR(INDEX(Index!$A$25:$A$69, MATCH(TRUE, ISNUMBER(SEARCH(Index!$A$25:$A$69, Articles_collection_modified!A1395)), 0)), "")</f>
        <v>System</v>
      </c>
      <c r="K1395" t="str" cm="1">
        <f t="array" ref="K1395">IFERROR(INDEX(Index!$C$3:$C$5, MATCH(TRUE, ISNUMBER(SEARCH(Index!$C$3:$C$5, Articles_collection_modified!A1395)), 0)), "")</f>
        <v>H1</v>
      </c>
      <c r="L1395" t="str" cm="1">
        <f t="array" ref="L1395">_xlfn.TEXTJOIN(", ", TRUE, IF(ISNUMBER(SEARCH(Index!$C$8:$C$58, Articles_collection_modified!A1395)), Index!$C$8:$C$58, ""))</f>
        <v>HA-4, IPr-4</v>
      </c>
      <c r="M1395" t="str" cm="1">
        <f t="array" ref="M1395">_xlfn.TEXTJOIN(", ", TRUE, IFERROR(VLOOKUP(_xlfn.TEXTSPLIT(L1395, ", "), Index!$C$8:$D$58, 2, FALSE), ""))</f>
        <v>Autonomous Material Handling, Autonomus Intralofistic</v>
      </c>
      <c r="N1395" t="str" cm="1">
        <f t="array" ref="N1395">_xlfn.TEXTJOIN(", ", TRUE, _xlfn.UNIQUE(_xlfn.FILTERXML("&lt;t&gt;&lt;s&gt;" &amp; SUBSTITUTE(_xlfn.TEXTJOIN(", ", TRUE, _xlfn.UNIQUE(_xlfn._xlws.FILTER(IFERROR(VLOOKUP(LEFT(_xlfn.TEXTSPLIT(L1395, ", "), FIND("-", _xlfn.TEXTSPLIT(L1395, ", ")) - 1), Index!$F$8:$G$13, 2, FALSE), ""), IFERROR(VLOOKUP(LEFT(_xlfn.TEXTSPLIT(L1395, ", "), FIND("-", _xlfn.TEXTSPLIT(L1395, ", ")) - 1), Index!$F$8:$G$13, 2, FALSE), "") &lt;&gt; ""))), ", ", "&lt;/s&gt;&lt;s&gt;") &amp; "&lt;/s&gt;&lt;/t&gt;", "//s[normalize-space()]")))</f>
        <v>Hydraulic Applications Ecosystem, Intelligent Production</v>
      </c>
      <c r="O1395" t="str" cm="1">
        <f t="array" ref="O1395">IFERROR(INDEX(Index!$C$8:$C$58, MATCH(TRUE, ISNUMBER(SEARCH(Index!$C$8:$C$58, Articles_collection_modified!A1395)), 0)), "")</f>
        <v>HA-4</v>
      </c>
      <c r="P1395" t="str">
        <f>IFERROR(VLOOKUP(LEFT(O1395, FIND("-", O1395)-1), Index!$F$8:$G$13, 2, FALSE), "Not Found")</f>
        <v>Hydraulic Applications Ecosystem</v>
      </c>
      <c r="Q1395" t="str">
        <f>IFERROR(VLOOKUP(O1395, Index!$C$8:$D$58, 2, FALSE), "Not Found")</f>
        <v>Autonomous Material Handling</v>
      </c>
    </row>
    <row r="1396" spans="1:17" x14ac:dyDescent="0.3">
      <c r="A1396" t="str">
        <f>LEFT(Articles_collection_modified!A1396, FIND(",", Articles_collection_modified!A1396) - 1)</f>
        <v>Caterpillar introduces eight new next generation models | Industrial Vehicle Technology International</v>
      </c>
      <c r="B1396" t="str">
        <f>MID(Articles_collection_modified!A1396, FIND(",", Articles_collection_modified!A1396) + 1, FIND(",", Articles_collection_modified!A1396, FIND(",", Articles_collection_modified!A1396) + 1) - FIND(",", Articles_collection_modified!A1396) - 1)</f>
        <v>https://www.ivtinternational.com/news/construction/caterpillar-introduces-eight-new-next-generation-models.html</v>
      </c>
      <c r="C1396" t="str">
        <f>IF(ISNUMBER(FIND(", vol",Articles_collection_modified!A1396)), MID(Articles_collection_modified!A1396, FIND(", vol", Articles_collection_modified!A1396) + 5, FIND(",", Articles_collection_modified!A1396, FIND(", vol", Articles_collection_modified!A1396) + 5) - FIND(", vol", Articles_collection_modified!A1396) - 5), MID(Articles_collection_modified!A1396, FIND(",vol", Articles_collection_modified!A1396) + 4, FIND(",", Articles_collection_modified!A1396, FIND(",vol", Articles_collection_modified!A1396) + 4) - FIND(",vol",Articles_collection_modified!A1396) - 4))</f>
        <v>3</v>
      </c>
      <c r="D1396" t="str">
        <f>IF(ISNUMBER(FIND(", 20", Articles_collection_modified!A1396)), MID(Articles_collection_modified!A1396, FIND(", 20", Articles_collection_modified!A1396) + 2, FIND(",", Articles_collection_modified!A1396, FIND(", 20", Articles_collection_modified!A1396) + 2) - FIND(", 20", Articles_collection_modified!A1396) - 2), MID(Articles_collection_modified!A1396, FIND(",20", Articles_collection_modified!A1396) + 1, FIND(",", Articles_collection_modified!A1396, FIND(",20", Articles_collection_modified!A1396) + 1) - FIND(",20", Articles_collection_modified!A1396) - 1))</f>
        <v>2024-w37</v>
      </c>
      <c r="E1396" t="str">
        <f t="shared" si="44"/>
        <v>2024</v>
      </c>
      <c r="F1396" t="str">
        <f t="shared" si="45"/>
        <v>37</v>
      </c>
      <c r="G1396" t="str" cm="1">
        <f t="array" ref="G1396">_xlfn.TEXTJOIN(", ", TRUE, IF(ISNUMBER(SEARCH(Index!$A$8:$A$22, Articles_collection_modified!A1396)), Index!$A$8:$A$22, ""))</f>
        <v>Mobile</v>
      </c>
      <c r="H1396" t="str" cm="1">
        <f t="array" ref="H1396">IFERROR(INDEX(Index!$A$8:$A$22, MATCH(TRUE, ISNUMBER(SEARCH(Index!$A$8:$A$22, Articles_collection_modified!A1396)), 0)), "")</f>
        <v>Mobile</v>
      </c>
      <c r="I1396" t="str" cm="1">
        <f t="array" ref="I1396">IFERROR(INDEX(Index!$A$3:$A$5, MATCH(TRUE, ISNUMBER(SEARCH(Index!$A$3:$A$5, Articles_collection_modified!A1396)), 0)), "")</f>
        <v>product release</v>
      </c>
      <c r="J1396" t="str" cm="1">
        <f t="array" ref="J1396">IFERROR(INDEX(Index!$A$25:$A$69, MATCH(TRUE, ISNUMBER(SEARCH(Index!$A$25:$A$69, Articles_collection_modified!A1396)), 0)), "")</f>
        <v>System</v>
      </c>
      <c r="K1396" t="str" cm="1">
        <f t="array" ref="K1396">IFERROR(INDEX(Index!$C$3:$C$5, MATCH(TRUE, ISNUMBER(SEARCH(Index!$C$3:$C$5, Articles_collection_modified!A1396)), 0)), "")</f>
        <v>H1</v>
      </c>
      <c r="L1396" t="str" cm="1">
        <f t="array" ref="L1396">_xlfn.TEXTJOIN(", ", TRUE, IF(ISNUMBER(SEARCH(Index!$C$8:$C$58, Articles_collection_modified!A1396)), Index!$C$8:$C$58, ""))</f>
        <v>HA-1</v>
      </c>
      <c r="M1396" t="str" cm="1">
        <f t="array" ref="M1396">_xlfn.TEXTJOIN(", ", TRUE, IFERROR(VLOOKUP(_xlfn.TEXTSPLIT(L1396, ", "), Index!$C$8:$D$58, 2, FALSE), ""))</f>
        <v>Green &amp; Connected Construction site</v>
      </c>
      <c r="N1396" t="str" cm="1">
        <f t="array" ref="N1396">_xlfn.TEXTJOIN(", ", TRUE, _xlfn.UNIQUE(_xlfn.FILTERXML("&lt;t&gt;&lt;s&gt;" &amp; SUBSTITUTE(_xlfn.TEXTJOIN(", ", TRUE, _xlfn.UNIQUE(_xlfn._xlws.FILTER(IFERROR(VLOOKUP(LEFT(_xlfn.TEXTSPLIT(L1396, ", "), FIND("-", _xlfn.TEXTSPLIT(L1396, ", ")) - 1), Index!$F$8:$G$13, 2, FALSE), ""), IFERROR(VLOOKUP(LEFT(_xlfn.TEXTSPLIT(L1396, ", "), FIND("-", _xlfn.TEXTSPLIT(L1396, ", ")) - 1), Index!$F$8:$G$13, 2, FALSE), "") &lt;&gt; ""))), ", ", "&lt;/s&gt;&lt;s&gt;") &amp; "&lt;/s&gt;&lt;/t&gt;", "//s[normalize-space()]")))</f>
        <v>Hydraulic Applications Ecosystem</v>
      </c>
      <c r="O1396" t="str" cm="1">
        <f t="array" ref="O1396">IFERROR(INDEX(Index!$C$8:$C$58, MATCH(TRUE, ISNUMBER(SEARCH(Index!$C$8:$C$58, Articles_collection_modified!A1396)), 0)), "")</f>
        <v>HA-1</v>
      </c>
      <c r="P1396" t="str">
        <f>IFERROR(VLOOKUP(LEFT(O1396, FIND("-", O1396)-1), Index!$F$8:$G$13, 2, FALSE), "Not Found")</f>
        <v>Hydraulic Applications Ecosystem</v>
      </c>
      <c r="Q1396" t="str">
        <f>IFERROR(VLOOKUP(O1396, Index!$C$8:$D$58, 2, FALSE), "Not Found")</f>
        <v>Green &amp; Connected Construction site</v>
      </c>
    </row>
    <row r="1397" spans="1:17" x14ac:dyDescent="0.3">
      <c r="A1397" t="str">
        <f>LEFT(Articles_collection_modified!A1397, FIND(",", Articles_collection_modified!A1397) - 1)</f>
        <v>Berzelius announces breakthrough in battery technology with its high-capacity pure silicon anodes - Electric &amp; Hybrid Vehicle Technology International</v>
      </c>
      <c r="B1397" t="str">
        <f>MID(Articles_collection_modified!A1397, FIND(",", Articles_collection_modified!A1397) + 1, FIND(",", Articles_collection_modified!A1397, FIND(",", Articles_collection_modified!A1397) + 1) - FIND(",", Articles_collection_modified!A1397) - 1)</f>
        <v>https://www.electrichybridvehicletechnology.com/news/berzelius-announces-breakthrough-in-battery-technology-with-its-high-capacity-pure-silicon-anodes.html</v>
      </c>
      <c r="C1397" t="str">
        <f>IF(ISNUMBER(FIND(", vol",Articles_collection_modified!A1397)), MID(Articles_collection_modified!A1397, FIND(", vol", Articles_collection_modified!A1397) + 5, FIND(",", Articles_collection_modified!A1397, FIND(", vol", Articles_collection_modified!A1397) + 5) - FIND(", vol", Articles_collection_modified!A1397) - 5), MID(Articles_collection_modified!A1397, FIND(",vol", Articles_collection_modified!A1397) + 4, FIND(",", Articles_collection_modified!A1397, FIND(",vol", Articles_collection_modified!A1397) + 4) - FIND(",vol",Articles_collection_modified!A1397) - 4))</f>
        <v>3</v>
      </c>
      <c r="D1397" t="str">
        <f>IF(ISNUMBER(FIND(", 20", Articles_collection_modified!A1397)), MID(Articles_collection_modified!A1397, FIND(", 20", Articles_collection_modified!A1397) + 2, FIND(",", Articles_collection_modified!A1397, FIND(", 20", Articles_collection_modified!A1397) + 2) - FIND(", 20", Articles_collection_modified!A1397) - 2), MID(Articles_collection_modified!A1397, FIND(",20", Articles_collection_modified!A1397) + 1, FIND(",", Articles_collection_modified!A1397, FIND(",20", Articles_collection_modified!A1397) + 1) - FIND(",20", Articles_collection_modified!A1397) - 1))</f>
        <v>2024-w37</v>
      </c>
      <c r="E1397" t="str">
        <f t="shared" si="44"/>
        <v>2024</v>
      </c>
      <c r="F1397" t="str">
        <f t="shared" si="45"/>
        <v>37</v>
      </c>
      <c r="G1397" t="str" cm="1">
        <f t="array" ref="G1397">_xlfn.TEXTJOIN(", ", TRUE, IF(ISNUMBER(SEARCH(Index!$A$8:$A$22, Articles_collection_modified!A1397)), Index!$A$8:$A$22, ""))</f>
        <v>Battery, Electrification</v>
      </c>
      <c r="H1397" t="str" cm="1">
        <f t="array" ref="H1397">IFERROR(INDEX(Index!$A$8:$A$22, MATCH(TRUE, ISNUMBER(SEARCH(Index!$A$8:$A$22, Articles_collection_modified!A1397)), 0)), "")</f>
        <v>Battery</v>
      </c>
      <c r="I1397" t="str" cm="1">
        <f t="array" ref="I1397">IFERROR(INDEX(Index!$A$3:$A$5, MATCH(TRUE, ISNUMBER(SEARCH(Index!$A$3:$A$5, Articles_collection_modified!A1397)), 0)), "")</f>
        <v>Technology</v>
      </c>
      <c r="J1397" t="str" cm="1">
        <f t="array" ref="J1397">IFERROR(INDEX(Index!$A$25:$A$69, MATCH(TRUE, ISNUMBER(SEARCH(Index!$A$25:$A$69, Articles_collection_modified!A1397)), 0)), "")</f>
        <v>Materials</v>
      </c>
      <c r="K1397" t="str" cm="1">
        <f t="array" ref="K1397">IFERROR(INDEX(Index!$C$3:$C$5, MATCH(TRUE, ISNUMBER(SEARCH(Index!$C$3:$C$5, Articles_collection_modified!A1397)), 0)), "")</f>
        <v>H3</v>
      </c>
      <c r="L1397" t="str" cm="1">
        <f t="array" ref="L1397">_xlfn.TEXTJOIN(", ", TRUE, IF(ISNUMBER(SEARCH(Index!$C$8:$C$58, Articles_collection_modified!A1397)), Index!$C$8:$C$58, ""))</f>
        <v>ES-2</v>
      </c>
      <c r="M1397" t="str" cm="1">
        <f t="array" ref="M1397">_xlfn.TEXTJOIN(", ", TRUE, IFERROR(VLOOKUP(_xlfn.TEXTSPLIT(L1397, ", "), Index!$C$8:$D$58, 2, FALSE), ""))</f>
        <v>Enhanced Emission Policy</v>
      </c>
      <c r="N1397" t="str" cm="1">
        <f t="array" ref="N1397">_xlfn.TEXTJOIN(", ", TRUE, _xlfn.UNIQUE(_xlfn.FILTERXML("&lt;t&gt;&lt;s&gt;" &amp; SUBSTITUTE(_xlfn.TEXTJOIN(", ", TRUE, _xlfn.UNIQUE(_xlfn._xlws.FILTER(IFERROR(VLOOKUP(LEFT(_xlfn.TEXTSPLIT(L1397, ", "), FIND("-", _xlfn.TEXTSPLIT(L1397, ", ")) - 1), Index!$F$8:$G$13, 2, FALSE), ""), IFERROR(VLOOKUP(LEFT(_xlfn.TEXTSPLIT(L1397, ", "), FIND("-", _xlfn.TEXTSPLIT(L1397, ", ")) - 1), Index!$F$8:$G$13, 2, FALSE), "") &lt;&gt; ""))), ", ", "&lt;/s&gt;&lt;s&gt;") &amp; "&lt;/s&gt;&lt;/t&gt;", "//s[normalize-space()]")))</f>
        <v>Ecological Sustainability</v>
      </c>
      <c r="O1397" t="str" cm="1">
        <f t="array" ref="O1397">IFERROR(INDEX(Index!$C$8:$C$58, MATCH(TRUE, ISNUMBER(SEARCH(Index!$C$8:$C$58, Articles_collection_modified!A1397)), 0)), "")</f>
        <v>ES-2</v>
      </c>
      <c r="P1397" t="str">
        <f>IFERROR(VLOOKUP(LEFT(O1397, FIND("-", O1397)-1), Index!$F$8:$G$13, 2, FALSE), "Not Found")</f>
        <v>Ecological Sustainability</v>
      </c>
      <c r="Q1397" t="str">
        <f>IFERROR(VLOOKUP(O1397, Index!$C$8:$D$58, 2, FALSE), "Not Found")</f>
        <v>Enhanced Emission Policy</v>
      </c>
    </row>
    <row r="1398" spans="1:17" x14ac:dyDescent="0.3">
      <c r="A1398" t="str">
        <f>LEFT(Articles_collection_modified!A1398, FIND(",", Articles_collection_modified!A1398) - 1)</f>
        <v>Cylib starts building battery recycling plant in Germany - electrive.com</v>
      </c>
      <c r="B1398" t="str">
        <f>MID(Articles_collection_modified!A1398, FIND(",", Articles_collection_modified!A1398) + 1, FIND(",", Articles_collection_modified!A1398, FIND(",", Articles_collection_modified!A1398) + 1) - FIND(",", Articles_collection_modified!A1398) - 1)</f>
        <v>https://www.electrive.com/2024/09/09/cylib-starts-building-battery-recycling-plant-in-germany/</v>
      </c>
      <c r="C1398" t="str">
        <f>IF(ISNUMBER(FIND(", vol",Articles_collection_modified!A1398)), MID(Articles_collection_modified!A1398, FIND(", vol", Articles_collection_modified!A1398) + 5, FIND(",", Articles_collection_modified!A1398, FIND(", vol", Articles_collection_modified!A1398) + 5) - FIND(", vol", Articles_collection_modified!A1398) - 5), MID(Articles_collection_modified!A1398, FIND(",vol", Articles_collection_modified!A1398) + 4, FIND(",", Articles_collection_modified!A1398, FIND(",vol", Articles_collection_modified!A1398) + 4) - FIND(",vol",Articles_collection_modified!A1398) - 4))</f>
        <v>3</v>
      </c>
      <c r="D1398" t="str">
        <f>IF(ISNUMBER(FIND(", 20", Articles_collection_modified!A1398)), MID(Articles_collection_modified!A1398, FIND(", 20", Articles_collection_modified!A1398) + 2, FIND(",", Articles_collection_modified!A1398, FIND(", 20", Articles_collection_modified!A1398) + 2) - FIND(", 20", Articles_collection_modified!A1398) - 2), MID(Articles_collection_modified!A1398, FIND(",20", Articles_collection_modified!A1398) + 1, FIND(",", Articles_collection_modified!A1398, FIND(",20", Articles_collection_modified!A1398) + 1) - FIND(",20", Articles_collection_modified!A1398) - 1))</f>
        <v>2024-w37</v>
      </c>
      <c r="E1398" t="str">
        <f t="shared" si="44"/>
        <v>2024</v>
      </c>
      <c r="F1398" t="str">
        <f t="shared" si="45"/>
        <v>37</v>
      </c>
      <c r="G1398" t="str" cm="1">
        <f t="array" ref="G1398">_xlfn.TEXTJOIN(", ", TRUE, IF(ISNUMBER(SEARCH(Index!$A$8:$A$22, Articles_collection_modified!A1398)), Index!$A$8:$A$22, ""))</f>
        <v>Battery, Electrification, Sustainability</v>
      </c>
      <c r="H1398" t="str" cm="1">
        <f t="array" ref="H1398">IFERROR(INDEX(Index!$A$8:$A$22, MATCH(TRUE, ISNUMBER(SEARCH(Index!$A$8:$A$22, Articles_collection_modified!A1398)), 0)), "")</f>
        <v>Battery</v>
      </c>
      <c r="I1398" t="str" cm="1">
        <f t="array" ref="I1398">IFERROR(INDEX(Index!$A$3:$A$5, MATCH(TRUE, ISNUMBER(SEARCH(Index!$A$3:$A$5, Articles_collection_modified!A1398)), 0)), "")</f>
        <v>SEEP</v>
      </c>
      <c r="J1398" t="str" cm="1">
        <f t="array" ref="J1398">IFERROR(INDEX(Index!$A$25:$A$69, MATCH(TRUE, ISNUMBER(SEARCH(Index!$A$25:$A$69, Articles_collection_modified!A1398)), 0)), "")</f>
        <v>market development</v>
      </c>
      <c r="K1398" t="str" cm="1">
        <f t="array" ref="K1398">IFERROR(INDEX(Index!$C$3:$C$5, MATCH(TRUE, ISNUMBER(SEARCH(Index!$C$3:$C$5, Articles_collection_modified!A1398)), 0)), "")</f>
        <v>H2</v>
      </c>
      <c r="L1398" t="str" cm="1">
        <f t="array" ref="L1398">_xlfn.TEXTJOIN(", ", TRUE, IF(ISNUMBER(SEARCH(Index!$C$8:$C$58, Articles_collection_modified!A1398)), Index!$C$8:$C$58, ""))</f>
        <v>ES-2, ES-4</v>
      </c>
      <c r="M1398" t="str" cm="1">
        <f t="array" ref="M1398">_xlfn.TEXTJOIN(", ", TRUE, IFERROR(VLOOKUP(_xlfn.TEXTSPLIT(L1398, ", "), Index!$C$8:$D$58, 2, FALSE), ""))</f>
        <v>Enhanced Emission Policy, Circular Economy</v>
      </c>
      <c r="N1398" t="str" cm="1">
        <f t="array" ref="N1398">_xlfn.TEXTJOIN(", ", TRUE, _xlfn.UNIQUE(_xlfn.FILTERXML("&lt;t&gt;&lt;s&gt;" &amp; SUBSTITUTE(_xlfn.TEXTJOIN(", ", TRUE, _xlfn.UNIQUE(_xlfn._xlws.FILTER(IFERROR(VLOOKUP(LEFT(_xlfn.TEXTSPLIT(L1398, ", "), FIND("-", _xlfn.TEXTSPLIT(L1398, ", ")) - 1), Index!$F$8:$G$13, 2, FALSE), ""), IFERROR(VLOOKUP(LEFT(_xlfn.TEXTSPLIT(L1398, ", "), FIND("-", _xlfn.TEXTSPLIT(L1398, ", ")) - 1), Index!$F$8:$G$13, 2, FALSE), "") &lt;&gt; ""))), ", ", "&lt;/s&gt;&lt;s&gt;") &amp; "&lt;/s&gt;&lt;/t&gt;", "//s[normalize-space()]")))</f>
        <v>Ecological Sustainability</v>
      </c>
      <c r="O1398" t="str" cm="1">
        <f t="array" ref="O1398">IFERROR(INDEX(Index!$C$8:$C$58, MATCH(TRUE, ISNUMBER(SEARCH(Index!$C$8:$C$58, Articles_collection_modified!A1398)), 0)), "")</f>
        <v>ES-2</v>
      </c>
      <c r="P1398" t="str">
        <f>IFERROR(VLOOKUP(LEFT(O1398, FIND("-", O1398)-1), Index!$F$8:$G$13, 2, FALSE), "Not Found")</f>
        <v>Ecological Sustainability</v>
      </c>
      <c r="Q1398" t="str">
        <f>IFERROR(VLOOKUP(O1398, Index!$C$8:$D$58, 2, FALSE), "Not Found")</f>
        <v>Enhanced Emission Policy</v>
      </c>
    </row>
    <row r="1399" spans="1:17" x14ac:dyDescent="0.3">
      <c r="A1399" t="str">
        <f>LEFT(Articles_collection_modified!A1399, FIND(",", Articles_collection_modified!A1399) - 1)</f>
        <v>Fire services in Berlin and Paris rely on Rosenbauer RT - electrive.com</v>
      </c>
      <c r="B1399" t="str">
        <f>MID(Articles_collection_modified!A1399, FIND(",", Articles_collection_modified!A1399) + 1, FIND(",", Articles_collection_modified!A1399, FIND(",", Articles_collection_modified!A1399) + 1) - FIND(",", Articles_collection_modified!A1399) - 1)</f>
        <v>https://www.electrive.com/2024/09/10/fire-services-in-berlin-and-paris-rely-on-rosenbauer-rt/</v>
      </c>
      <c r="C1399" t="str">
        <f>IF(ISNUMBER(FIND(", vol",Articles_collection_modified!A1399)), MID(Articles_collection_modified!A1399, FIND(", vol", Articles_collection_modified!A1399) + 5, FIND(",", Articles_collection_modified!A1399, FIND(", vol", Articles_collection_modified!A1399) + 5) - FIND(", vol", Articles_collection_modified!A1399) - 5), MID(Articles_collection_modified!A1399, FIND(",vol", Articles_collection_modified!A1399) + 4, FIND(",", Articles_collection_modified!A1399, FIND(",vol", Articles_collection_modified!A1399) + 4) - FIND(",vol",Articles_collection_modified!A1399) - 4))</f>
        <v>3</v>
      </c>
      <c r="D1399" t="str">
        <f>IF(ISNUMBER(FIND(", 20", Articles_collection_modified!A1399)), MID(Articles_collection_modified!A1399, FIND(", 20", Articles_collection_modified!A1399) + 2, FIND(",", Articles_collection_modified!A1399, FIND(", 20", Articles_collection_modified!A1399) + 2) - FIND(", 20", Articles_collection_modified!A1399) - 2), MID(Articles_collection_modified!A1399, FIND(",20", Articles_collection_modified!A1399) + 1, FIND(",", Articles_collection_modified!A1399, FIND(",20", Articles_collection_modified!A1399) + 1) - FIND(",20", Articles_collection_modified!A1399) - 1))</f>
        <v>2024-w37</v>
      </c>
      <c r="E1399" t="str">
        <f t="shared" si="44"/>
        <v>2024</v>
      </c>
      <c r="F1399" t="str">
        <f t="shared" si="45"/>
        <v>37</v>
      </c>
      <c r="G1399" t="str" cm="1">
        <f t="array" ref="G1399">_xlfn.TEXTJOIN(", ", TRUE, IF(ISNUMBER(SEARCH(Index!$A$8:$A$22, Articles_collection_modified!A1399)), Index!$A$8:$A$22, ""))</f>
        <v>Mobile</v>
      </c>
      <c r="H1399" t="str" cm="1">
        <f t="array" ref="H1399">IFERROR(INDEX(Index!$A$8:$A$22, MATCH(TRUE, ISNUMBER(SEARCH(Index!$A$8:$A$22, Articles_collection_modified!A1399)), 0)), "")</f>
        <v>Mobile</v>
      </c>
      <c r="I1399" t="str" cm="1">
        <f t="array" ref="I1399">IFERROR(INDEX(Index!$A$3:$A$5, MATCH(TRUE, ISNUMBER(SEARCH(Index!$A$3:$A$5, Articles_collection_modified!A1399)), 0)), "")</f>
        <v>SEEP</v>
      </c>
      <c r="J1399" t="str" cm="1">
        <f t="array" ref="J1399">IFERROR(INDEX(Index!$A$25:$A$69, MATCH(TRUE, ISNUMBER(SEARCH(Index!$A$25:$A$69, Articles_collection_modified!A1399)), 0)), "")</f>
        <v>market development</v>
      </c>
      <c r="K1399" t="str" cm="1">
        <f t="array" ref="K1399">IFERROR(INDEX(Index!$C$3:$C$5, MATCH(TRUE, ISNUMBER(SEARCH(Index!$C$3:$C$5, Articles_collection_modified!A1399)), 0)), "")</f>
        <v>H1</v>
      </c>
      <c r="L1399" t="str" cm="1">
        <f t="array" ref="L1399">_xlfn.TEXTJOIN(", ", TRUE, IF(ISNUMBER(SEARCH(Index!$C$8:$C$58, Articles_collection_modified!A1399)), Index!$C$8:$C$58, ""))</f>
        <v>HA-6</v>
      </c>
      <c r="M1399" t="str" cm="1">
        <f t="array" ref="M1399">_xlfn.TEXTJOIN(", ", TRUE, IFERROR(VLOOKUP(_xlfn.TEXTSPLIT(L1399, ", "), Index!$C$8:$D$58, 2, FALSE), ""))</f>
        <v>Future Municipal Services</v>
      </c>
      <c r="N1399" t="str" cm="1">
        <f t="array" ref="N1399">_xlfn.TEXTJOIN(", ", TRUE, _xlfn.UNIQUE(_xlfn.FILTERXML("&lt;t&gt;&lt;s&gt;" &amp; SUBSTITUTE(_xlfn.TEXTJOIN(", ", TRUE, _xlfn.UNIQUE(_xlfn._xlws.FILTER(IFERROR(VLOOKUP(LEFT(_xlfn.TEXTSPLIT(L1399, ", "), FIND("-", _xlfn.TEXTSPLIT(L1399, ", ")) - 1), Index!$F$8:$G$13, 2, FALSE), ""), IFERROR(VLOOKUP(LEFT(_xlfn.TEXTSPLIT(L1399, ", "), FIND("-", _xlfn.TEXTSPLIT(L1399, ", ")) - 1), Index!$F$8:$G$13, 2, FALSE), "") &lt;&gt; ""))), ", ", "&lt;/s&gt;&lt;s&gt;") &amp; "&lt;/s&gt;&lt;/t&gt;", "//s[normalize-space()]")))</f>
        <v>Hydraulic Applications Ecosystem</v>
      </c>
      <c r="O1399" t="str" cm="1">
        <f t="array" ref="O1399">IFERROR(INDEX(Index!$C$8:$C$58, MATCH(TRUE, ISNUMBER(SEARCH(Index!$C$8:$C$58, Articles_collection_modified!A1399)), 0)), "")</f>
        <v>HA-6</v>
      </c>
      <c r="P1399" t="str">
        <f>IFERROR(VLOOKUP(LEFT(O1399, FIND("-", O1399)-1), Index!$F$8:$G$13, 2, FALSE), "Not Found")</f>
        <v>Hydraulic Applications Ecosystem</v>
      </c>
      <c r="Q1399" t="str">
        <f>IFERROR(VLOOKUP(O1399, Index!$C$8:$D$58, 2, FALSE), "Not Found")</f>
        <v>Future Municipal Services</v>
      </c>
    </row>
    <row r="1400" spans="1:17" x14ac:dyDescent="0.3">
      <c r="A1400" t="str">
        <f>LEFT(Articles_collection_modified!A1400, FIND(",", Articles_collection_modified!A1400) - 1)</f>
        <v>EV Battery Recycling Gains Momentum</v>
      </c>
      <c r="B1400" t="str">
        <f>MID(Articles_collection_modified!A1400, FIND(",", Articles_collection_modified!A1400) + 1, FIND(",", Articles_collection_modified!A1400, FIND(",", Articles_collection_modified!A1400) + 1) - FIND(",", Articles_collection_modified!A1400) - 1)</f>
        <v>https://www.assemblymag.com/articles/98525-ev-battery-recycling-gains-momentum?utm_medium=emailsend&amp;utm_source=PR-ASM-Assembly&amp;utm_content=BNPCD240826051_01&amp;oly_enc_id=4423B5594889B8I</v>
      </c>
      <c r="C1400" t="str">
        <f>IF(ISNUMBER(FIND(", vol",Articles_collection_modified!A1400)), MID(Articles_collection_modified!A1400, FIND(", vol", Articles_collection_modified!A1400) + 5, FIND(",", Articles_collection_modified!A1400, FIND(", vol", Articles_collection_modified!A1400) + 5) - FIND(", vol", Articles_collection_modified!A1400) - 5), MID(Articles_collection_modified!A1400, FIND(",vol", Articles_collection_modified!A1400) + 4, FIND(",", Articles_collection_modified!A1400, FIND(",vol", Articles_collection_modified!A1400) + 4) - FIND(",vol",Articles_collection_modified!A1400) - 4))</f>
        <v>0</v>
      </c>
      <c r="D1400" t="str">
        <f>IF(ISNUMBER(FIND(", 20", Articles_collection_modified!A1400)), MID(Articles_collection_modified!A1400, FIND(", 20", Articles_collection_modified!A1400) + 2, FIND(",", Articles_collection_modified!A1400, FIND(", 20", Articles_collection_modified!A1400) + 2) - FIND(", 20", Articles_collection_modified!A1400) - 2), MID(Articles_collection_modified!A1400, FIND(",20", Articles_collection_modified!A1400) + 1, FIND(",", Articles_collection_modified!A1400, FIND(",20", Articles_collection_modified!A1400) + 1) - FIND(",20", Articles_collection_modified!A1400) - 1))</f>
        <v>2024-w19</v>
      </c>
      <c r="E1400" t="str">
        <f t="shared" si="44"/>
        <v>2024</v>
      </c>
      <c r="F1400" t="str">
        <f t="shared" si="45"/>
        <v>19</v>
      </c>
      <c r="G1400" t="str" cm="1">
        <f t="array" ref="G1400">_xlfn.TEXTJOIN(", ", TRUE, IF(ISNUMBER(SEARCH(Index!$A$8:$A$22, Articles_collection_modified!A1400)), Index!$A$8:$A$22, ""))</f>
        <v>Battery, Electrification, Sustainability</v>
      </c>
      <c r="H1400" t="str" cm="1">
        <f t="array" ref="H1400">IFERROR(INDEX(Index!$A$8:$A$22, MATCH(TRUE, ISNUMBER(SEARCH(Index!$A$8:$A$22, Articles_collection_modified!A1400)), 0)), "")</f>
        <v>Battery</v>
      </c>
      <c r="I1400" t="str" cm="1">
        <f t="array" ref="I1400">IFERROR(INDEX(Index!$A$3:$A$5, MATCH(TRUE, ISNUMBER(SEARCH(Index!$A$3:$A$5, Articles_collection_modified!A1400)), 0)), "")</f>
        <v>Technology</v>
      </c>
      <c r="J1400" t="str" cm="1">
        <f t="array" ref="J1400">IFERROR(INDEX(Index!$A$25:$A$69, MATCH(TRUE, ISNUMBER(SEARCH(Index!$A$25:$A$69, Articles_collection_modified!A1400)), 0)), "")</f>
        <v>Materials</v>
      </c>
      <c r="K1400" t="str" cm="1">
        <f t="array" ref="K1400">IFERROR(INDEX(Index!$C$3:$C$5, MATCH(TRUE, ISNUMBER(SEARCH(Index!$C$3:$C$5, Articles_collection_modified!A1400)), 0)), "")</f>
        <v>H3</v>
      </c>
      <c r="L1400" t="str" cm="1">
        <f t="array" ref="L1400">_xlfn.TEXTJOIN(", ", TRUE, IF(ISNUMBER(SEARCH(Index!$C$8:$C$58, Articles_collection_modified!A1400)), Index!$C$8:$C$58, ""))</f>
        <v>ES-2, ES-4</v>
      </c>
      <c r="M1400" t="str" cm="1">
        <f t="array" ref="M1400">_xlfn.TEXTJOIN(", ", TRUE, IFERROR(VLOOKUP(_xlfn.TEXTSPLIT(L1400, ", "), Index!$C$8:$D$58, 2, FALSE), ""))</f>
        <v>Enhanced Emission Policy, Circular Economy</v>
      </c>
      <c r="N1400" t="str" cm="1">
        <f t="array" ref="N1400">_xlfn.TEXTJOIN(", ", TRUE, _xlfn.UNIQUE(_xlfn.FILTERXML("&lt;t&gt;&lt;s&gt;" &amp; SUBSTITUTE(_xlfn.TEXTJOIN(", ", TRUE, _xlfn.UNIQUE(_xlfn._xlws.FILTER(IFERROR(VLOOKUP(LEFT(_xlfn.TEXTSPLIT(L1400, ", "), FIND("-", _xlfn.TEXTSPLIT(L1400, ", ")) - 1), Index!$F$8:$G$13, 2, FALSE), ""), IFERROR(VLOOKUP(LEFT(_xlfn.TEXTSPLIT(L1400, ", "), FIND("-", _xlfn.TEXTSPLIT(L1400, ", ")) - 1), Index!$F$8:$G$13, 2, FALSE), "") &lt;&gt; ""))), ", ", "&lt;/s&gt;&lt;s&gt;") &amp; "&lt;/s&gt;&lt;/t&gt;", "//s[normalize-space()]")))</f>
        <v>Ecological Sustainability</v>
      </c>
      <c r="O1400" t="str" cm="1">
        <f t="array" ref="O1400">IFERROR(INDEX(Index!$C$8:$C$58, MATCH(TRUE, ISNUMBER(SEARCH(Index!$C$8:$C$58, Articles_collection_modified!A1400)), 0)), "")</f>
        <v>ES-2</v>
      </c>
      <c r="P1400" t="str">
        <f>IFERROR(VLOOKUP(LEFT(O1400, FIND("-", O1400)-1), Index!$F$8:$G$13, 2, FALSE), "Not Found")</f>
        <v>Ecological Sustainability</v>
      </c>
      <c r="Q1400" t="str">
        <f>IFERROR(VLOOKUP(O1400, Index!$C$8:$D$58, 2, FALSE), "Not Found")</f>
        <v>Enhanced Emission Policy</v>
      </c>
    </row>
    <row r="1401" spans="1:17" x14ac:dyDescent="0.3">
      <c r="A1401" t="str">
        <f>LEFT(Articles_collection_modified!A1401, FIND(",", Articles_collection_modified!A1401) - 1)</f>
        <v>Humanoid Robots Push the Bounds of Collaborative Manufacturing</v>
      </c>
      <c r="B1401" t="str">
        <f>MID(Articles_collection_modified!A1401, FIND(",", Articles_collection_modified!A1401) + 1, FIND(",", Articles_collection_modified!A1401, FIND(",", Articles_collection_modified!A1401) + 1) - FIND(",", Articles_collection_modified!A1401) - 1)</f>
        <v>https://www.assemblymag.com/articles/98629-humanoid-robots-push-the-bounds-of-collaborative-manufacturing?utm_medium=emailsend&amp;utm_source=PR-ASM-Assembly&amp;utm_content=BNPCD240826051_01&amp;oly_enc_id=4423B5594889B8I</v>
      </c>
      <c r="C1401" t="str">
        <f>IF(ISNUMBER(FIND(", vol",Articles_collection_modified!A1401)), MID(Articles_collection_modified!A1401, FIND(", vol", Articles_collection_modified!A1401) + 5, FIND(",", Articles_collection_modified!A1401, FIND(", vol", Articles_collection_modified!A1401) + 5) - FIND(", vol", Articles_collection_modified!A1401) - 5), MID(Articles_collection_modified!A1401, FIND(",vol", Articles_collection_modified!A1401) + 4, FIND(",", Articles_collection_modified!A1401, FIND(",vol", Articles_collection_modified!A1401) + 4) - FIND(",vol",Articles_collection_modified!A1401) - 4))</f>
        <v>3</v>
      </c>
      <c r="D1401" t="str">
        <f>IF(ISNUMBER(FIND(", 20", Articles_collection_modified!A1401)), MID(Articles_collection_modified!A1401, FIND(", 20", Articles_collection_modified!A1401) + 2, FIND(",", Articles_collection_modified!A1401, FIND(", 20", Articles_collection_modified!A1401) + 2) - FIND(", 20", Articles_collection_modified!A1401) - 2), MID(Articles_collection_modified!A1401, FIND(",20", Articles_collection_modified!A1401) + 1, FIND(",", Articles_collection_modified!A1401, FIND(",20", Articles_collection_modified!A1401) + 1) - FIND(",20", Articles_collection_modified!A1401) - 1))</f>
        <v>2024-w27</v>
      </c>
      <c r="E1401" t="str">
        <f t="shared" si="44"/>
        <v>2024</v>
      </c>
      <c r="F1401" t="str">
        <f t="shared" si="45"/>
        <v>27</v>
      </c>
      <c r="G1401" t="str" cm="1">
        <f t="array" ref="G1401">_xlfn.TEXTJOIN(", ", TRUE, IF(ISNUMBER(SEARCH(Index!$A$8:$A$22, Articles_collection_modified!A1401)), Index!$A$8:$A$22, ""))</f>
        <v>Industrial mfg, Robotics</v>
      </c>
      <c r="H1401" t="str" cm="1">
        <f t="array" ref="H1401">IFERROR(INDEX(Index!$A$8:$A$22, MATCH(TRUE, ISNUMBER(SEARCH(Index!$A$8:$A$22, Articles_collection_modified!A1401)), 0)), "")</f>
        <v>Industrial mfg</v>
      </c>
      <c r="I1401" t="str" cm="1">
        <f t="array" ref="I1401">IFERROR(INDEX(Index!$A$3:$A$5, MATCH(TRUE, ISNUMBER(SEARCH(Index!$A$3:$A$5, Articles_collection_modified!A1401)), 0)), "")</f>
        <v>SEEP</v>
      </c>
      <c r="J1401" t="str" cm="1">
        <f t="array" ref="J1401">IFERROR(INDEX(Index!$A$25:$A$69, MATCH(TRUE, ISNUMBER(SEARCH(Index!$A$25:$A$69, Articles_collection_modified!A1401)), 0)), "")</f>
        <v>market development</v>
      </c>
      <c r="K1401" t="str" cm="1">
        <f t="array" ref="K1401">IFERROR(INDEX(Index!$C$3:$C$5, MATCH(TRUE, ISNUMBER(SEARCH(Index!$C$3:$C$5, Articles_collection_modified!A1401)), 0)), "")</f>
        <v>H2</v>
      </c>
      <c r="L1401" t="str" cm="1">
        <f t="array" ref="L1401">_xlfn.TEXTJOIN(", ", TRUE, IF(ISNUMBER(SEARCH(Index!$C$8:$C$58, Articles_collection_modified!A1401)), Index!$C$8:$C$58, ""))</f>
        <v>HA-5, IPr-2</v>
      </c>
      <c r="M1401" t="str" cm="1">
        <f t="array" ref="M1401">_xlfn.TEXTJOIN(", ", TRUE, IFERROR(VLOOKUP(_xlfn.TEXTSPLIT(L1401, ", "), Index!$C$8:$D$58, 2, FALSE), ""))</f>
        <v>Intelligent &amp; Efficient Factory, Advanced Robotics</v>
      </c>
      <c r="N1401" t="str" cm="1">
        <f t="array" ref="N1401">_xlfn.TEXTJOIN(", ", TRUE, _xlfn.UNIQUE(_xlfn.FILTERXML("&lt;t&gt;&lt;s&gt;" &amp; SUBSTITUTE(_xlfn.TEXTJOIN(", ", TRUE, _xlfn.UNIQUE(_xlfn._xlws.FILTER(IFERROR(VLOOKUP(LEFT(_xlfn.TEXTSPLIT(L1401, ", "), FIND("-", _xlfn.TEXTSPLIT(L1401, ", ")) - 1), Index!$F$8:$G$13, 2, FALSE), ""), IFERROR(VLOOKUP(LEFT(_xlfn.TEXTSPLIT(L1401, ", "), FIND("-", _xlfn.TEXTSPLIT(L1401, ", ")) - 1), Index!$F$8:$G$13, 2, FALSE), "") &lt;&gt; ""))), ", ", "&lt;/s&gt;&lt;s&gt;") &amp; "&lt;/s&gt;&lt;/t&gt;", "//s[normalize-space()]")))</f>
        <v>Hydraulic Applications Ecosystem, Intelligent Production</v>
      </c>
      <c r="O1401" t="str" cm="1">
        <f t="array" ref="O1401">IFERROR(INDEX(Index!$C$8:$C$58, MATCH(TRUE, ISNUMBER(SEARCH(Index!$C$8:$C$58, Articles_collection_modified!A1401)), 0)), "")</f>
        <v>HA-5</v>
      </c>
      <c r="P1401" t="str">
        <f>IFERROR(VLOOKUP(LEFT(O1401, FIND("-", O1401)-1), Index!$F$8:$G$13, 2, FALSE), "Not Found")</f>
        <v>Hydraulic Applications Ecosystem</v>
      </c>
      <c r="Q1401" t="str">
        <f>IFERROR(VLOOKUP(O1401, Index!$C$8:$D$58, 2, FALSE), "Not Found")</f>
        <v>Intelligent &amp; Efficient Factory</v>
      </c>
    </row>
    <row r="1402" spans="1:17" x14ac:dyDescent="0.3">
      <c r="A1402" t="str">
        <f>LEFT(Articles_collection_modified!A1402, FIND(",", Articles_collection_modified!A1402) - 1)</f>
        <v>Einstieg in die industrielle VGA-Thermografie</v>
      </c>
      <c r="B1402" t="str">
        <f>MID(Articles_collection_modified!A1402, FIND(",", Articles_collection_modified!A1402) + 1, FIND(",", Articles_collection_modified!A1402, FIND(",", Articles_collection_modified!A1402) + 1) - FIND(",", Articles_collection_modified!A1402) - 1)</f>
        <v>https://www.industrielle-automation.net/einstieg-in-die-industrielle-vga-thermografie/</v>
      </c>
      <c r="C1402" t="str">
        <f>IF(ISNUMBER(FIND(", vol",Articles_collection_modified!A1402)), MID(Articles_collection_modified!A1402, FIND(", vol", Articles_collection_modified!A1402) + 5, FIND(",", Articles_collection_modified!A1402, FIND(", vol", Articles_collection_modified!A1402) + 5) - FIND(", vol", Articles_collection_modified!A1402) - 5), MID(Articles_collection_modified!A1402, FIND(",vol", Articles_collection_modified!A1402) + 4, FIND(",", Articles_collection_modified!A1402, FIND(",vol", Articles_collection_modified!A1402) + 4) - FIND(",vol",Articles_collection_modified!A1402) - 4))</f>
        <v>3</v>
      </c>
      <c r="D1402" t="str">
        <f>IF(ISNUMBER(FIND(", 20", Articles_collection_modified!A1402)), MID(Articles_collection_modified!A1402, FIND(", 20", Articles_collection_modified!A1402) + 2, FIND(",", Articles_collection_modified!A1402, FIND(", 20", Articles_collection_modified!A1402) + 2) - FIND(", 20", Articles_collection_modified!A1402) - 2), MID(Articles_collection_modified!A1402, FIND(",20", Articles_collection_modified!A1402) + 1, FIND(",", Articles_collection_modified!A1402, FIND(",20", Articles_collection_modified!A1402) + 1) - FIND(",20", Articles_collection_modified!A1402) - 1))</f>
        <v>2024-w35</v>
      </c>
      <c r="E1402" t="str">
        <f t="shared" si="44"/>
        <v>2024</v>
      </c>
      <c r="F1402" t="str">
        <f t="shared" si="45"/>
        <v>35</v>
      </c>
      <c r="G1402" t="str" cm="1">
        <f t="array" ref="G1402">_xlfn.TEXTJOIN(", ", TRUE, IF(ISNUMBER(SEARCH(Index!$A$8:$A$22, Articles_collection_modified!A1402)), Index!$A$8:$A$22, ""))</f>
        <v>Sensors</v>
      </c>
      <c r="H1402" t="str" cm="1">
        <f t="array" ref="H1402">IFERROR(INDEX(Index!$A$8:$A$22, MATCH(TRUE, ISNUMBER(SEARCH(Index!$A$8:$A$22, Articles_collection_modified!A1402)), 0)), "")</f>
        <v>Sensors</v>
      </c>
      <c r="I1402" t="str" cm="1">
        <f t="array" ref="I1402">IFERROR(INDEX(Index!$A$3:$A$5, MATCH(TRUE, ISNUMBER(SEARCH(Index!$A$3:$A$5, Articles_collection_modified!A1402)), 0)), "")</f>
        <v>product release</v>
      </c>
      <c r="J1402" t="str" cm="1">
        <f t="array" ref="J1402">IFERROR(INDEX(Index!$A$25:$A$69, MATCH(TRUE, ISNUMBER(SEARCH(Index!$A$25:$A$69, Articles_collection_modified!A1402)), 0)), "")</f>
        <v>Camera</v>
      </c>
      <c r="K1402" t="str" cm="1">
        <f t="array" ref="K1402">IFERROR(INDEX(Index!$C$3:$C$5, MATCH(TRUE, ISNUMBER(SEARCH(Index!$C$3:$C$5, Articles_collection_modified!A1402)), 0)), "")</f>
        <v>H1</v>
      </c>
      <c r="L1402" t="str" cm="1">
        <f t="array" ref="L1402">_xlfn.TEXTJOIN(", ", TRUE, IF(ISNUMBER(SEARCH(Index!$C$8:$C$58, Articles_collection_modified!A1402)), Index!$C$8:$C$58, ""))</f>
        <v/>
      </c>
      <c r="M1402" t="str" cm="1">
        <f t="array" ref="M1402">_xlfn.TEXTJOIN(", ", TRUE, IFERROR(VLOOKUP(_xlfn.TEXTSPLIT(L1402, ", "), Index!$C$8:$D$58, 2, FALSE), ""))</f>
        <v/>
      </c>
      <c r="N1402" t="e" cm="1" vm="1">
        <f t="array" ref="N1402">_xlfn.TEXTJOIN(", ", TRUE, _xlfn.UNIQUE(_xlfn.FILTERXML("&lt;t&gt;&lt;s&gt;" &amp; SUBSTITUTE(_xlfn.TEXTJOIN(", ", TRUE, _xlfn.UNIQUE(_xlfn._xlws.FILTER(IFERROR(VLOOKUP(LEFT(_xlfn.TEXTSPLIT(L1402, ", "), FIND("-", _xlfn.TEXTSPLIT(L1402, ", ")) - 1), Index!$F$8:$G$13, 2, FALSE), ""), IFERROR(VLOOKUP(LEFT(_xlfn.TEXTSPLIT(L1402, ", "), FIND("-", _xlfn.TEXTSPLIT(L1402, ", ")) - 1), Index!$F$8:$G$13, 2, FALSE), "") &lt;&gt; ""))), ", ", "&lt;/s&gt;&lt;s&gt;") &amp; "&lt;/s&gt;&lt;/t&gt;", "//s[normalize-space()]")))</f>
        <v>#VALUE!</v>
      </c>
      <c r="O1402" t="str" cm="1">
        <f t="array" ref="O1402">IFERROR(INDEX(Index!$C$8:$C$58, MATCH(TRUE, ISNUMBER(SEARCH(Index!$C$8:$C$58, Articles_collection_modified!A1402)), 0)), "")</f>
        <v/>
      </c>
      <c r="P1402" t="str">
        <f>IFERROR(VLOOKUP(LEFT(O1402, FIND("-", O1402)-1), Index!$F$8:$G$13, 2, FALSE), "Not Found")</f>
        <v>Not Found</v>
      </c>
      <c r="Q1402" t="str">
        <f>IFERROR(VLOOKUP(O1402, Index!$C$8:$D$58, 2, FALSE), "Not Found")</f>
        <v>Not Found</v>
      </c>
    </row>
    <row r="1403" spans="1:17" x14ac:dyDescent="0.3">
      <c r="A1403" t="str">
        <f>LEFT(Articles_collection_modified!A1403, FIND(",", Articles_collection_modified!A1403) - 1)</f>
        <v>Mehr Effizienz fÃ¼r die Landtechnik</v>
      </c>
      <c r="B1403" t="str">
        <f>MID(Articles_collection_modified!A1403, FIND(",", Articles_collection_modified!A1403) + 1, FIND(",", Articles_collection_modified!A1403, FIND(",", Articles_collection_modified!A1403) + 1) - FIND(",", Articles_collection_modified!A1403) - 1)</f>
        <v>https://www.industrielle-automation.net/mehr-effizienz-fuer-die-landtechnik/</v>
      </c>
      <c r="C1403" t="str">
        <f>IF(ISNUMBER(FIND(", vol",Articles_collection_modified!A1403)), MID(Articles_collection_modified!A1403, FIND(", vol", Articles_collection_modified!A1403) + 5, FIND(",", Articles_collection_modified!A1403, FIND(", vol", Articles_collection_modified!A1403) + 5) - FIND(", vol", Articles_collection_modified!A1403) - 5), MID(Articles_collection_modified!A1403, FIND(",vol", Articles_collection_modified!A1403) + 4, FIND(",", Articles_collection_modified!A1403, FIND(",vol", Articles_collection_modified!A1403) + 4) - FIND(",vol",Articles_collection_modified!A1403) - 4))</f>
        <v>3</v>
      </c>
      <c r="D1403" t="str">
        <f>IF(ISNUMBER(FIND(", 20", Articles_collection_modified!A1403)), MID(Articles_collection_modified!A1403, FIND(", 20", Articles_collection_modified!A1403) + 2, FIND(",", Articles_collection_modified!A1403, FIND(", 20", Articles_collection_modified!A1403) + 2) - FIND(", 20", Articles_collection_modified!A1403) - 2), MID(Articles_collection_modified!A1403, FIND(",20", Articles_collection_modified!A1403) + 1, FIND(",", Articles_collection_modified!A1403, FIND(",20", Articles_collection_modified!A1403) + 1) - FIND(",20", Articles_collection_modified!A1403) - 1))</f>
        <v>2024-w35</v>
      </c>
      <c r="E1403" t="str">
        <f t="shared" si="44"/>
        <v>2024</v>
      </c>
      <c r="F1403" t="str">
        <f t="shared" si="45"/>
        <v>35</v>
      </c>
      <c r="G1403" t="str" cm="1">
        <f t="array" ref="G1403">_xlfn.TEXTJOIN(", ", TRUE, IF(ISNUMBER(SEARCH(Index!$A$8:$A$22, Articles_collection_modified!A1403)), Index!$A$8:$A$22, ""))</f>
        <v>Electronics</v>
      </c>
      <c r="H1403" t="str" cm="1">
        <f t="array" ref="H1403">IFERROR(INDEX(Index!$A$8:$A$22, MATCH(TRUE, ISNUMBER(SEARCH(Index!$A$8:$A$22, Articles_collection_modified!A1403)), 0)), "")</f>
        <v>Electronics</v>
      </c>
      <c r="I1403" t="str" cm="1">
        <f t="array" ref="I1403">IFERROR(INDEX(Index!$A$3:$A$5, MATCH(TRUE, ISNUMBER(SEARCH(Index!$A$3:$A$5, Articles_collection_modified!A1403)), 0)), "")</f>
        <v>Technology</v>
      </c>
      <c r="J1403" t="str" cm="1">
        <f t="array" ref="J1403">IFERROR(INDEX(Index!$A$25:$A$69, MATCH(TRUE, ISNUMBER(SEARCH(Index!$A$25:$A$69, Articles_collection_modified!A1403)), 0)), "")</f>
        <v>Automation</v>
      </c>
      <c r="K1403" t="str" cm="1">
        <f t="array" ref="K1403">IFERROR(INDEX(Index!$C$3:$C$5, MATCH(TRUE, ISNUMBER(SEARCH(Index!$C$3:$C$5, Articles_collection_modified!A1403)), 0)), "")</f>
        <v>H2</v>
      </c>
      <c r="L1403" t="str" cm="1">
        <f t="array" ref="L1403">_xlfn.TEXTJOIN(", ", TRUE, IF(ISNUMBER(SEARCH(Index!$C$8:$C$58, Articles_collection_modified!A1403)), Index!$C$8:$C$58, ""))</f>
        <v>HA-3, SD-2, SD-4, SD-7, SD-8, NB-7</v>
      </c>
      <c r="M1403" t="str" cm="1">
        <f t="array" ref="M1403">_xlfn.TEXTJOIN(", ", TRUE, IFERROR(VLOOKUP(_xlfn.TEXTSPLIT(L1403, ", "), Index!$C$8:$D$58, 2, FALSE), ""))</f>
        <v>Smart Farming, Advanced AI Capabilities, Big Data Value Creation, AI Usage Enablement, Advanced Computational Hardware, Future Agriculture</v>
      </c>
      <c r="N1403" t="str" cm="1">
        <f t="array" ref="N1403">_xlfn.TEXTJOIN(", ", TRUE, _xlfn.UNIQUE(_xlfn.FILTERXML("&lt;t&gt;&lt;s&gt;" &amp; SUBSTITUTE(_xlfn.TEXTJOIN(", ", TRUE, _xlfn.UNIQUE(_xlfn._xlws.FILTER(IFERROR(VLOOKUP(LEFT(_xlfn.TEXTSPLIT(L1403, ", "), FIND("-", _xlfn.TEXTSPLIT(L1403, ", ")) - 1), Index!$F$8:$G$13, 2, FALSE), ""), IFERROR(VLOOKUP(LEFT(_xlfn.TEXTSPLIT(L1403, ", "), FIND("-", _xlfn.TEXTSPLIT(L1403, ", ")) - 1), Index!$F$8:$G$13, 2, FALSE), "") &lt;&gt; ""))), ", ", "&lt;/s&gt;&lt;s&gt;") &amp; "&lt;/s&gt;&lt;/t&gt;", "//s[normalize-space()]")))</f>
        <v>Hydraulic Applications Ecosystem, Smart Data Usage, New Business</v>
      </c>
      <c r="O1403" t="str" cm="1">
        <f t="array" ref="O1403">IFERROR(INDEX(Index!$C$8:$C$58, MATCH(TRUE, ISNUMBER(SEARCH(Index!$C$8:$C$58, Articles_collection_modified!A1403)), 0)), "")</f>
        <v>HA-3</v>
      </c>
      <c r="P1403" t="str">
        <f>IFERROR(VLOOKUP(LEFT(O1403, FIND("-", O1403)-1), Index!$F$8:$G$13, 2, FALSE), "Not Found")</f>
        <v>Hydraulic Applications Ecosystem</v>
      </c>
      <c r="Q1403" t="str">
        <f>IFERROR(VLOOKUP(O1403, Index!$C$8:$D$58, 2, FALSE), "Not Found")</f>
        <v>Smart Farming</v>
      </c>
    </row>
    <row r="1404" spans="1:17" x14ac:dyDescent="0.3">
      <c r="A1404" t="str">
        <f>LEFT(Articles_collection_modified!A1404, FIND(",", Articles_collection_modified!A1404) - 1)</f>
        <v>AGCO brings Fendt 600 Vario tractor to North America | Industrial Vehicle Technology International</v>
      </c>
      <c r="B1404" t="str">
        <f>MID(Articles_collection_modified!A1404, FIND(",", Articles_collection_modified!A1404) + 1, FIND(",", Articles_collection_modified!A1404, FIND(",", Articles_collection_modified!A1404) + 1) - FIND(",", Articles_collection_modified!A1404) - 1)</f>
        <v>https://www.ivtinternational.com/news/agriculture/agco-brings-fendt-600-vario-tractor-to-north-america.html</v>
      </c>
      <c r="C1404" t="str">
        <f>IF(ISNUMBER(FIND(", vol",Articles_collection_modified!A1404)), MID(Articles_collection_modified!A1404, FIND(", vol", Articles_collection_modified!A1404) + 5, FIND(",", Articles_collection_modified!A1404, FIND(", vol", Articles_collection_modified!A1404) + 5) - FIND(", vol", Articles_collection_modified!A1404) - 5), MID(Articles_collection_modified!A1404, FIND(",vol", Articles_collection_modified!A1404) + 4, FIND(",", Articles_collection_modified!A1404, FIND(",vol", Articles_collection_modified!A1404) + 4) - FIND(",vol",Articles_collection_modified!A1404) - 4))</f>
        <v>3</v>
      </c>
      <c r="D1404" t="str">
        <f>IF(ISNUMBER(FIND(", 20", Articles_collection_modified!A1404)), MID(Articles_collection_modified!A1404, FIND(", 20", Articles_collection_modified!A1404) + 2, FIND(",", Articles_collection_modified!A1404, FIND(", 20", Articles_collection_modified!A1404) + 2) - FIND(", 20", Articles_collection_modified!A1404) - 2), MID(Articles_collection_modified!A1404, FIND(",20", Articles_collection_modified!A1404) + 1, FIND(",", Articles_collection_modified!A1404, FIND(",20", Articles_collection_modified!A1404) + 1) - FIND(",20", Articles_collection_modified!A1404) - 1))</f>
        <v>2024-w36</v>
      </c>
      <c r="E1404" t="str">
        <f t="shared" si="44"/>
        <v>2024</v>
      </c>
      <c r="F1404" t="str">
        <f t="shared" si="45"/>
        <v>36</v>
      </c>
      <c r="G1404" t="str" cm="1">
        <f t="array" ref="G1404">_xlfn.TEXTJOIN(", ", TRUE, IF(ISNUMBER(SEARCH(Index!$A$8:$A$22, Articles_collection_modified!A1404)), Index!$A$8:$A$22, ""))</f>
        <v>Mobile</v>
      </c>
      <c r="H1404" t="str" cm="1">
        <f t="array" ref="H1404">IFERROR(INDEX(Index!$A$8:$A$22, MATCH(TRUE, ISNUMBER(SEARCH(Index!$A$8:$A$22, Articles_collection_modified!A1404)), 0)), "")</f>
        <v>Mobile</v>
      </c>
      <c r="I1404" t="str" cm="1">
        <f t="array" ref="I1404">IFERROR(INDEX(Index!$A$3:$A$5, MATCH(TRUE, ISNUMBER(SEARCH(Index!$A$3:$A$5, Articles_collection_modified!A1404)), 0)), "")</f>
        <v>Technology</v>
      </c>
      <c r="J1404" t="str" cm="1">
        <f t="array" ref="J1404">IFERROR(INDEX(Index!$A$25:$A$69, MATCH(TRUE, ISNUMBER(SEARCH(Index!$A$25:$A$69, Articles_collection_modified!A1404)), 0)), "")</f>
        <v>market development</v>
      </c>
      <c r="K1404" t="str" cm="1">
        <f t="array" ref="K1404">IFERROR(INDEX(Index!$C$3:$C$5, MATCH(TRUE, ISNUMBER(SEARCH(Index!$C$3:$C$5, Articles_collection_modified!A1404)), 0)), "")</f>
        <v>H1</v>
      </c>
      <c r="L1404" t="str" cm="1">
        <f t="array" ref="L1404">_xlfn.TEXTJOIN(", ", TRUE, IF(ISNUMBER(SEARCH(Index!$C$8:$C$58, Articles_collection_modified!A1404)), Index!$C$8:$C$58, ""))</f>
        <v>HA-3</v>
      </c>
      <c r="M1404" t="str" cm="1">
        <f t="array" ref="M1404">_xlfn.TEXTJOIN(", ", TRUE, IFERROR(VLOOKUP(_xlfn.TEXTSPLIT(L1404, ", "), Index!$C$8:$D$58, 2, FALSE), ""))</f>
        <v>Smart Farming</v>
      </c>
      <c r="N1404" t="str" cm="1">
        <f t="array" ref="N1404">_xlfn.TEXTJOIN(", ", TRUE, _xlfn.UNIQUE(_xlfn.FILTERXML("&lt;t&gt;&lt;s&gt;" &amp; SUBSTITUTE(_xlfn.TEXTJOIN(", ", TRUE, _xlfn.UNIQUE(_xlfn._xlws.FILTER(IFERROR(VLOOKUP(LEFT(_xlfn.TEXTSPLIT(L1404, ", "), FIND("-", _xlfn.TEXTSPLIT(L1404, ", ")) - 1), Index!$F$8:$G$13, 2, FALSE), ""), IFERROR(VLOOKUP(LEFT(_xlfn.TEXTSPLIT(L1404, ", "), FIND("-", _xlfn.TEXTSPLIT(L1404, ", ")) - 1), Index!$F$8:$G$13, 2, FALSE), "") &lt;&gt; ""))), ", ", "&lt;/s&gt;&lt;s&gt;") &amp; "&lt;/s&gt;&lt;/t&gt;", "//s[normalize-space()]")))</f>
        <v>Hydraulic Applications Ecosystem</v>
      </c>
      <c r="O1404" t="str" cm="1">
        <f t="array" ref="O1404">IFERROR(INDEX(Index!$C$8:$C$58, MATCH(TRUE, ISNUMBER(SEARCH(Index!$C$8:$C$58, Articles_collection_modified!A1404)), 0)), "")</f>
        <v>HA-3</v>
      </c>
      <c r="P1404" t="str">
        <f>IFERROR(VLOOKUP(LEFT(O1404, FIND("-", O1404)-1), Index!$F$8:$G$13, 2, FALSE), "Not Found")</f>
        <v>Hydraulic Applications Ecosystem</v>
      </c>
      <c r="Q1404" t="str">
        <f>IFERROR(VLOOKUP(O1404, Index!$C$8:$D$58, 2, FALSE), "Not Found")</f>
        <v>Smart Farming</v>
      </c>
    </row>
    <row r="1405" spans="1:17" x14ac:dyDescent="0.3">
      <c r="A1405" t="str">
        <f>LEFT(Articles_collection_modified!A1405, FIND(",", Articles_collection_modified!A1405) - 1)</f>
        <v>JLG completes acquisition of Ausa | Industrial Vehicle Technology International</v>
      </c>
      <c r="B1405" t="str">
        <f>MID(Articles_collection_modified!A1405, FIND(",", Articles_collection_modified!A1405) + 1, FIND(",", Articles_collection_modified!A1405, FIND(",", Articles_collection_modified!A1405) + 1) - FIND(",", Articles_collection_modified!A1405) - 1)</f>
        <v>https://www.ivtinternational.com/news/construction/jlg-completes-acquisition-of-aura.html</v>
      </c>
      <c r="C1405" t="str">
        <f>IF(ISNUMBER(FIND(", vol",Articles_collection_modified!A1405)), MID(Articles_collection_modified!A1405, FIND(", vol", Articles_collection_modified!A1405) + 5, FIND(",", Articles_collection_modified!A1405, FIND(", vol", Articles_collection_modified!A1405) + 5) - FIND(", vol", Articles_collection_modified!A1405) - 5), MID(Articles_collection_modified!A1405, FIND(",vol", Articles_collection_modified!A1405) + 4, FIND(",", Articles_collection_modified!A1405, FIND(",vol", Articles_collection_modified!A1405) + 4) - FIND(",vol",Articles_collection_modified!A1405) - 4))</f>
        <v>3</v>
      </c>
      <c r="D1405" t="str">
        <f>IF(ISNUMBER(FIND(", 20", Articles_collection_modified!A1405)), MID(Articles_collection_modified!A1405, FIND(", 20", Articles_collection_modified!A1405) + 2, FIND(",", Articles_collection_modified!A1405, FIND(", 20", Articles_collection_modified!A1405) + 2) - FIND(", 20", Articles_collection_modified!A1405) - 2), MID(Articles_collection_modified!A1405, FIND(",20", Articles_collection_modified!A1405) + 1, FIND(",", Articles_collection_modified!A1405, FIND(",20", Articles_collection_modified!A1405) + 1) - FIND(",20", Articles_collection_modified!A1405) - 1))</f>
        <v>2024-w36</v>
      </c>
      <c r="E1405" t="str">
        <f t="shared" si="44"/>
        <v>2024</v>
      </c>
      <c r="F1405" t="str">
        <f t="shared" si="45"/>
        <v>36</v>
      </c>
      <c r="G1405" t="str" cm="1">
        <f t="array" ref="G1405">_xlfn.TEXTJOIN(", ", TRUE, IF(ISNUMBER(SEARCH(Index!$A$8:$A$22, Articles_collection_modified!A1405)), Index!$A$8:$A$22, ""))</f>
        <v>Mobile</v>
      </c>
      <c r="H1405" t="str" cm="1">
        <f t="array" ref="H1405">IFERROR(INDEX(Index!$A$8:$A$22, MATCH(TRUE, ISNUMBER(SEARCH(Index!$A$8:$A$22, Articles_collection_modified!A1405)), 0)), "")</f>
        <v>Mobile</v>
      </c>
      <c r="I1405" t="str" cm="1">
        <f t="array" ref="I1405">IFERROR(INDEX(Index!$A$3:$A$5, MATCH(TRUE, ISNUMBER(SEARCH(Index!$A$3:$A$5, Articles_collection_modified!A1405)), 0)), "")</f>
        <v>Technology</v>
      </c>
      <c r="J1405" t="str" cm="1">
        <f t="array" ref="J1405">IFERROR(INDEX(Index!$A$25:$A$69, MATCH(TRUE, ISNUMBER(SEARCH(Index!$A$25:$A$69, Articles_collection_modified!A1405)), 0)), "")</f>
        <v>m&amp;a</v>
      </c>
      <c r="K1405" t="str" cm="1">
        <f t="array" ref="K1405">IFERROR(INDEX(Index!$C$3:$C$5, MATCH(TRUE, ISNUMBER(SEARCH(Index!$C$3:$C$5, Articles_collection_modified!A1405)), 0)), "")</f>
        <v>H1</v>
      </c>
      <c r="L1405" t="str" cm="1">
        <f t="array" ref="L1405">_xlfn.TEXTJOIN(", ", TRUE, IF(ISNUMBER(SEARCH(Index!$C$8:$C$58, Articles_collection_modified!A1405)), Index!$C$8:$C$58, ""))</f>
        <v>HA-1, HA-6</v>
      </c>
      <c r="M1405" t="str" cm="1">
        <f t="array" ref="M1405">_xlfn.TEXTJOIN(", ", TRUE, IFERROR(VLOOKUP(_xlfn.TEXTSPLIT(L1405, ", "), Index!$C$8:$D$58, 2, FALSE), ""))</f>
        <v>Green &amp; Connected Construction site, Future Municipal Services</v>
      </c>
      <c r="N1405" t="str" cm="1">
        <f t="array" ref="N1405">_xlfn.TEXTJOIN(", ", TRUE, _xlfn.UNIQUE(_xlfn.FILTERXML("&lt;t&gt;&lt;s&gt;" &amp; SUBSTITUTE(_xlfn.TEXTJOIN(", ", TRUE, _xlfn.UNIQUE(_xlfn._xlws.FILTER(IFERROR(VLOOKUP(LEFT(_xlfn.TEXTSPLIT(L1405, ", "), FIND("-", _xlfn.TEXTSPLIT(L1405, ", ")) - 1), Index!$F$8:$G$13, 2, FALSE), ""), IFERROR(VLOOKUP(LEFT(_xlfn.TEXTSPLIT(L1405, ", "), FIND("-", _xlfn.TEXTSPLIT(L1405, ", ")) - 1), Index!$F$8:$G$13, 2, FALSE), "") &lt;&gt; ""))), ", ", "&lt;/s&gt;&lt;s&gt;") &amp; "&lt;/s&gt;&lt;/t&gt;", "//s[normalize-space()]")))</f>
        <v>Hydraulic Applications Ecosystem</v>
      </c>
      <c r="O1405" t="str" cm="1">
        <f t="array" ref="O1405">IFERROR(INDEX(Index!$C$8:$C$58, MATCH(TRUE, ISNUMBER(SEARCH(Index!$C$8:$C$58, Articles_collection_modified!A1405)), 0)), "")</f>
        <v>HA-1</v>
      </c>
      <c r="P1405" t="str">
        <f>IFERROR(VLOOKUP(LEFT(O1405, FIND("-", O1405)-1), Index!$F$8:$G$13, 2, FALSE), "Not Found")</f>
        <v>Hydraulic Applications Ecosystem</v>
      </c>
      <c r="Q1405" t="str">
        <f>IFERROR(VLOOKUP(O1405, Index!$C$8:$D$58, 2, FALSE), "Not Found")</f>
        <v>Green &amp; Connected Construction site</v>
      </c>
    </row>
    <row r="1406" spans="1:17" x14ac:dyDescent="0.3">
      <c r="A1406" t="str">
        <f>LEFT(Articles_collection_modified!A1406, FIND(",", Articles_collection_modified!A1406) - 1)</f>
        <v>CASE STUDY: Manitou's first battery fixed telehandler for agriculture | Industrial Vehicle Technology International</v>
      </c>
      <c r="B1406" t="str">
        <f>MID(Articles_collection_modified!A1406, FIND(",", Articles_collection_modified!A1406) + 1, FIND(",", Articles_collection_modified!A1406, FIND(",", Articles_collection_modified!A1406) + 1) - FIND(",", Articles_collection_modified!A1406) - 1)</f>
        <v>https://www.ivtinternational.com/features/case-study-manitous-first-battery-fixed-telehandler-for-agriculture.html</v>
      </c>
      <c r="C1406" t="str">
        <f>IF(ISNUMBER(FIND(", vol",Articles_collection_modified!A1406)), MID(Articles_collection_modified!A1406, FIND(", vol", Articles_collection_modified!A1406) + 5, FIND(",", Articles_collection_modified!A1406, FIND(", vol", Articles_collection_modified!A1406) + 5) - FIND(", vol", Articles_collection_modified!A1406) - 5), MID(Articles_collection_modified!A1406, FIND(",vol", Articles_collection_modified!A1406) + 4, FIND(",", Articles_collection_modified!A1406, FIND(",vol", Articles_collection_modified!A1406) + 4) - FIND(",vol",Articles_collection_modified!A1406) - 4))</f>
        <v>3</v>
      </c>
      <c r="D1406" t="str">
        <f>IF(ISNUMBER(FIND(", 20", Articles_collection_modified!A1406)), MID(Articles_collection_modified!A1406, FIND(", 20", Articles_collection_modified!A1406) + 2, FIND(",", Articles_collection_modified!A1406, FIND(", 20", Articles_collection_modified!A1406) + 2) - FIND(", 20", Articles_collection_modified!A1406) - 2), MID(Articles_collection_modified!A1406, FIND(",20", Articles_collection_modified!A1406) + 1, FIND(",", Articles_collection_modified!A1406, FIND(",20", Articles_collection_modified!A1406) + 1) - FIND(",20", Articles_collection_modified!A1406) - 1))</f>
        <v>2024-w36</v>
      </c>
      <c r="E1406" t="str">
        <f t="shared" si="44"/>
        <v>2024</v>
      </c>
      <c r="F1406" t="str">
        <f t="shared" si="45"/>
        <v>36</v>
      </c>
      <c r="G1406" t="str" cm="1">
        <f t="array" ref="G1406">_xlfn.TEXTJOIN(", ", TRUE, IF(ISNUMBER(SEARCH(Index!$A$8:$A$22, Articles_collection_modified!A1406)), Index!$A$8:$A$22, ""))</f>
        <v>Battery, Electrification, Mobile</v>
      </c>
      <c r="H1406" t="str" cm="1">
        <f t="array" ref="H1406">IFERROR(INDEX(Index!$A$8:$A$22, MATCH(TRUE, ISNUMBER(SEARCH(Index!$A$8:$A$22, Articles_collection_modified!A1406)), 0)), "")</f>
        <v>Battery</v>
      </c>
      <c r="I1406" t="str" cm="1">
        <f t="array" ref="I1406">IFERROR(INDEX(Index!$A$3:$A$5, MATCH(TRUE, ISNUMBER(SEARCH(Index!$A$3:$A$5, Articles_collection_modified!A1406)), 0)), "")</f>
        <v>product release</v>
      </c>
      <c r="J1406" t="str" cm="1">
        <f t="array" ref="J1406">IFERROR(INDEX(Index!$A$25:$A$69, MATCH(TRUE, ISNUMBER(SEARCH(Index!$A$25:$A$69, Articles_collection_modified!A1406)), 0)), "")</f>
        <v>System</v>
      </c>
      <c r="K1406" t="str" cm="1">
        <f t="array" ref="K1406">IFERROR(INDEX(Index!$C$3:$C$5, MATCH(TRUE, ISNUMBER(SEARCH(Index!$C$3:$C$5, Articles_collection_modified!A1406)), 0)), "")</f>
        <v>H1</v>
      </c>
      <c r="L1406" t="str" cm="1">
        <f t="array" ref="L1406">_xlfn.TEXTJOIN(", ", TRUE, IF(ISNUMBER(SEARCH(Index!$C$8:$C$58, Articles_collection_modified!A1406)), Index!$C$8:$C$58, ""))</f>
        <v>ES-2, ES-6, HA-3</v>
      </c>
      <c r="M1406" t="str" cm="1">
        <f t="array" ref="M1406">_xlfn.TEXTJOIN(", ", TRUE, IFERROR(VLOOKUP(_xlfn.TEXTSPLIT(L1406, ", "), Index!$C$8:$D$58, 2, FALSE), ""))</f>
        <v>Enhanced Emission Policy, Zero Emission Company Value, Smart Farming</v>
      </c>
      <c r="N1406" t="str" cm="1">
        <f t="array" ref="N1406">_xlfn.TEXTJOIN(", ", TRUE, _xlfn.UNIQUE(_xlfn.FILTERXML("&lt;t&gt;&lt;s&gt;" &amp; SUBSTITUTE(_xlfn.TEXTJOIN(", ", TRUE, _xlfn.UNIQUE(_xlfn._xlws.FILTER(IFERROR(VLOOKUP(LEFT(_xlfn.TEXTSPLIT(L1406, ", "), FIND("-", _xlfn.TEXTSPLIT(L1406, ", ")) - 1), Index!$F$8:$G$13, 2, FALSE), ""), IFERROR(VLOOKUP(LEFT(_xlfn.TEXTSPLIT(L1406, ", "), FIND("-", _xlfn.TEXTSPLIT(L1406, ", ")) - 1), Index!$F$8:$G$13, 2, FALSE), "") &lt;&gt; ""))), ", ", "&lt;/s&gt;&lt;s&gt;") &amp; "&lt;/s&gt;&lt;/t&gt;", "//s[normalize-space()]")))</f>
        <v>Ecological Sustainability, Hydraulic Applications Ecosystem</v>
      </c>
      <c r="O1406" t="str" cm="1">
        <f t="array" ref="O1406">IFERROR(INDEX(Index!$C$8:$C$58, MATCH(TRUE, ISNUMBER(SEARCH(Index!$C$8:$C$58, Articles_collection_modified!A1406)), 0)), "")</f>
        <v>ES-2</v>
      </c>
      <c r="P1406" t="str">
        <f>IFERROR(VLOOKUP(LEFT(O1406, FIND("-", O1406)-1), Index!$F$8:$G$13, 2, FALSE), "Not Found")</f>
        <v>Ecological Sustainability</v>
      </c>
      <c r="Q1406" t="str">
        <f>IFERROR(VLOOKUP(O1406, Index!$C$8:$D$58, 2, FALSE), "Not Found")</f>
        <v>Enhanced Emission Policy</v>
      </c>
    </row>
    <row r="1407" spans="1:17" x14ac:dyDescent="0.3">
      <c r="A1407" t="str">
        <f>LEFT(Articles_collection_modified!A1407, FIND(",", Articles_collection_modified!A1407) - 1)</f>
        <v>Develon to make Equip Exposition 2024 debut | Industrial Vehicle Technology International</v>
      </c>
      <c r="B1407" t="str">
        <f>MID(Articles_collection_modified!A1407, FIND(",", Articles_collection_modified!A1407) + 1, FIND(",", Articles_collection_modified!A1407, FIND(",", Articles_collection_modified!A1407) + 1) - FIND(",", Articles_collection_modified!A1407) - 1)</f>
        <v>https://www.ivtinternational.com/news/exhibitions/develon-to-make-equip-exposition-2024-debut.html</v>
      </c>
      <c r="C1407" t="str">
        <f>IF(ISNUMBER(FIND(", vol",Articles_collection_modified!A1407)), MID(Articles_collection_modified!A1407, FIND(", vol", Articles_collection_modified!A1407) + 5, FIND(",", Articles_collection_modified!A1407, FIND(", vol", Articles_collection_modified!A1407) + 5) - FIND(", vol", Articles_collection_modified!A1407) - 5), MID(Articles_collection_modified!A1407, FIND(",vol", Articles_collection_modified!A1407) + 4, FIND(",", Articles_collection_modified!A1407, FIND(",vol", Articles_collection_modified!A1407) + 4) - FIND(",vol",Articles_collection_modified!A1407) - 4))</f>
        <v>3</v>
      </c>
      <c r="D1407" t="str">
        <f>IF(ISNUMBER(FIND(", 20", Articles_collection_modified!A1407)), MID(Articles_collection_modified!A1407, FIND(", 20", Articles_collection_modified!A1407) + 2, FIND(",", Articles_collection_modified!A1407, FIND(", 20", Articles_collection_modified!A1407) + 2) - FIND(", 20", Articles_collection_modified!A1407) - 2), MID(Articles_collection_modified!A1407, FIND(",20", Articles_collection_modified!A1407) + 1, FIND(",", Articles_collection_modified!A1407, FIND(",20", Articles_collection_modified!A1407) + 1) - FIND(",20", Articles_collection_modified!A1407) - 1))</f>
        <v>2024-w36</v>
      </c>
      <c r="E1407" t="str">
        <f t="shared" si="44"/>
        <v>2024</v>
      </c>
      <c r="F1407" t="str">
        <f t="shared" si="45"/>
        <v>36</v>
      </c>
      <c r="G1407" t="str" cm="1">
        <f t="array" ref="G1407">_xlfn.TEXTJOIN(", ", TRUE, IF(ISNUMBER(SEARCH(Index!$A$8:$A$22, Articles_collection_modified!A1407)), Index!$A$8:$A$22, ""))</f>
        <v>Mobile</v>
      </c>
      <c r="H1407" t="str" cm="1">
        <f t="array" ref="H1407">IFERROR(INDEX(Index!$A$8:$A$22, MATCH(TRUE, ISNUMBER(SEARCH(Index!$A$8:$A$22, Articles_collection_modified!A1407)), 0)), "")</f>
        <v>Mobile</v>
      </c>
      <c r="I1407" t="str" cm="1">
        <f t="array" ref="I1407">IFERROR(INDEX(Index!$A$3:$A$5, MATCH(TRUE, ISNUMBER(SEARCH(Index!$A$3:$A$5, Articles_collection_modified!A1407)), 0)), "")</f>
        <v>product release</v>
      </c>
      <c r="J1407" t="str" cm="1">
        <f t="array" ref="J1407">IFERROR(INDEX(Index!$A$25:$A$69, MATCH(TRUE, ISNUMBER(SEARCH(Index!$A$25:$A$69, Articles_collection_modified!A1407)), 0)), "")</f>
        <v>System</v>
      </c>
      <c r="K1407" t="str" cm="1">
        <f t="array" ref="K1407">IFERROR(INDEX(Index!$C$3:$C$5, MATCH(TRUE, ISNUMBER(SEARCH(Index!$C$3:$C$5, Articles_collection_modified!A1407)), 0)), "")</f>
        <v>H1</v>
      </c>
      <c r="L1407" t="str" cm="1">
        <f t="array" ref="L1407">_xlfn.TEXTJOIN(", ", TRUE, IF(ISNUMBER(SEARCH(Index!$C$8:$C$58, Articles_collection_modified!A1407)), Index!$C$8:$C$58, ""))</f>
        <v>HA-1</v>
      </c>
      <c r="M1407" t="str" cm="1">
        <f t="array" ref="M1407">_xlfn.TEXTJOIN(", ", TRUE, IFERROR(VLOOKUP(_xlfn.TEXTSPLIT(L1407, ", "), Index!$C$8:$D$58, 2, FALSE), ""))</f>
        <v>Green &amp; Connected Construction site</v>
      </c>
      <c r="N1407" t="str" cm="1">
        <f t="array" ref="N1407">_xlfn.TEXTJOIN(", ", TRUE, _xlfn.UNIQUE(_xlfn.FILTERXML("&lt;t&gt;&lt;s&gt;" &amp; SUBSTITUTE(_xlfn.TEXTJOIN(", ", TRUE, _xlfn.UNIQUE(_xlfn._xlws.FILTER(IFERROR(VLOOKUP(LEFT(_xlfn.TEXTSPLIT(L1407, ", "), FIND("-", _xlfn.TEXTSPLIT(L1407, ", ")) - 1), Index!$F$8:$G$13, 2, FALSE), ""), IFERROR(VLOOKUP(LEFT(_xlfn.TEXTSPLIT(L1407, ", "), FIND("-", _xlfn.TEXTSPLIT(L1407, ", ")) - 1), Index!$F$8:$G$13, 2, FALSE), "") &lt;&gt; ""))), ", ", "&lt;/s&gt;&lt;s&gt;") &amp; "&lt;/s&gt;&lt;/t&gt;", "//s[normalize-space()]")))</f>
        <v>Hydraulic Applications Ecosystem</v>
      </c>
      <c r="O1407" t="str" cm="1">
        <f t="array" ref="O1407">IFERROR(INDEX(Index!$C$8:$C$58, MATCH(TRUE, ISNUMBER(SEARCH(Index!$C$8:$C$58, Articles_collection_modified!A1407)), 0)), "")</f>
        <v>HA-1</v>
      </c>
      <c r="P1407" t="str">
        <f>IFERROR(VLOOKUP(LEFT(O1407, FIND("-", O1407)-1), Index!$F$8:$G$13, 2, FALSE), "Not Found")</f>
        <v>Hydraulic Applications Ecosystem</v>
      </c>
      <c r="Q1407" t="str">
        <f>IFERROR(VLOOKUP(O1407, Index!$C$8:$D$58, 2, FALSE), "Not Found")</f>
        <v>Green &amp; Connected Construction site</v>
      </c>
    </row>
    <row r="1408" spans="1:17" x14ac:dyDescent="0.3">
      <c r="A1408" t="str">
        <f>LEFT(Articles_collection_modified!A1408, FIND(",", Articles_collection_modified!A1408) - 1)</f>
        <v>Technological Developments Aiding Shift to Electromechanical Solutions</v>
      </c>
      <c r="B1408" t="str">
        <f>MID(Articles_collection_modified!A1408, FIND(",", Articles_collection_modified!A1408) + 1, FIND(",", Articles_collection_modified!A1408, FIND(",", Articles_collection_modified!A1408) + 1) - FIND(",", Articles_collection_modified!A1408) - 1)</f>
        <v>https://www.powermotiontech.com/mechatronics/video/55132499/bosch-rexroth-technological-developments-aiding-shift-to-electromechanical-solutions</v>
      </c>
      <c r="C1408" t="str">
        <f>IF(ISNUMBER(FIND(", vol",Articles_collection_modified!A1408)), MID(Articles_collection_modified!A1408, FIND(", vol", Articles_collection_modified!A1408) + 5, FIND(",", Articles_collection_modified!A1408, FIND(", vol", Articles_collection_modified!A1408) + 5) - FIND(", vol", Articles_collection_modified!A1408) - 5), MID(Articles_collection_modified!A1408, FIND(",vol", Articles_collection_modified!A1408) + 4, FIND(",", Articles_collection_modified!A1408, FIND(",vol", Articles_collection_modified!A1408) + 4) - FIND(",vol",Articles_collection_modified!A1408) - 4))</f>
        <v>3</v>
      </c>
      <c r="D1408" t="str">
        <f>IF(ISNUMBER(FIND(", 20", Articles_collection_modified!A1408)), MID(Articles_collection_modified!A1408, FIND(", 20", Articles_collection_modified!A1408) + 2, FIND(",", Articles_collection_modified!A1408, FIND(", 20", Articles_collection_modified!A1408) + 2) - FIND(", 20", Articles_collection_modified!A1408) - 2), MID(Articles_collection_modified!A1408, FIND(",20", Articles_collection_modified!A1408) + 1, FIND(",", Articles_collection_modified!A1408, FIND(",20", Articles_collection_modified!A1408) + 1) - FIND(",20", Articles_collection_modified!A1408) - 1))</f>
        <v>2024-w35</v>
      </c>
      <c r="E1408" t="str">
        <f t="shared" si="44"/>
        <v>2024</v>
      </c>
      <c r="F1408" t="str">
        <f t="shared" si="45"/>
        <v>35</v>
      </c>
      <c r="G1408" t="str" cm="1">
        <f t="array" ref="G1408">_xlfn.TEXTJOIN(", ", TRUE, IF(ISNUMBER(SEARCH(Index!$A$8:$A$22, Articles_collection_modified!A1408)), Index!$A$8:$A$22, ""))</f>
        <v>Electrification, Hydraulics</v>
      </c>
      <c r="H1408" t="str" cm="1">
        <f t="array" ref="H1408">IFERROR(INDEX(Index!$A$8:$A$22, MATCH(TRUE, ISNUMBER(SEARCH(Index!$A$8:$A$22, Articles_collection_modified!A1408)), 0)), "")</f>
        <v>Electrification</v>
      </c>
      <c r="I1408" t="str" cm="1">
        <f t="array" ref="I1408">IFERROR(INDEX(Index!$A$3:$A$5, MATCH(TRUE, ISNUMBER(SEARCH(Index!$A$3:$A$5, Articles_collection_modified!A1408)), 0)), "")</f>
        <v>SEEP</v>
      </c>
      <c r="J1408" t="str" cm="1">
        <f t="array" ref="J1408">IFERROR(INDEX(Index!$A$25:$A$69, MATCH(TRUE, ISNUMBER(SEARCH(Index!$A$25:$A$69, Articles_collection_modified!A1408)), 0)), "")</f>
        <v>market development</v>
      </c>
      <c r="K1408" t="str" cm="1">
        <f t="array" ref="K1408">IFERROR(INDEX(Index!$C$3:$C$5, MATCH(TRUE, ISNUMBER(SEARCH(Index!$C$3:$C$5, Articles_collection_modified!A1408)), 0)), "")</f>
        <v>H2</v>
      </c>
      <c r="L1408" t="str" cm="1">
        <f t="array" ref="L1408">_xlfn.TEXTJOIN(", ", TRUE, IF(ISNUMBER(SEARCH(Index!$C$8:$C$58, Articles_collection_modified!A1408)), Index!$C$8:$C$58, ""))</f>
        <v>ES-2</v>
      </c>
      <c r="M1408" t="str" cm="1">
        <f t="array" ref="M1408">_xlfn.TEXTJOIN(", ", TRUE, IFERROR(VLOOKUP(_xlfn.TEXTSPLIT(L1408, ", "), Index!$C$8:$D$58, 2, FALSE), ""))</f>
        <v>Enhanced Emission Policy</v>
      </c>
      <c r="N1408" t="str" cm="1">
        <f t="array" ref="N1408">_xlfn.TEXTJOIN(", ", TRUE, _xlfn.UNIQUE(_xlfn.FILTERXML("&lt;t&gt;&lt;s&gt;" &amp; SUBSTITUTE(_xlfn.TEXTJOIN(", ", TRUE, _xlfn.UNIQUE(_xlfn._xlws.FILTER(IFERROR(VLOOKUP(LEFT(_xlfn.TEXTSPLIT(L1408, ", "), FIND("-", _xlfn.TEXTSPLIT(L1408, ", ")) - 1), Index!$F$8:$G$13, 2, FALSE), ""), IFERROR(VLOOKUP(LEFT(_xlfn.TEXTSPLIT(L1408, ", "), FIND("-", _xlfn.TEXTSPLIT(L1408, ", ")) - 1), Index!$F$8:$G$13, 2, FALSE), "") &lt;&gt; ""))), ", ", "&lt;/s&gt;&lt;s&gt;") &amp; "&lt;/s&gt;&lt;/t&gt;", "//s[normalize-space()]")))</f>
        <v>Ecological Sustainability</v>
      </c>
      <c r="O1408" t="str" cm="1">
        <f t="array" ref="O1408">IFERROR(INDEX(Index!$C$8:$C$58, MATCH(TRUE, ISNUMBER(SEARCH(Index!$C$8:$C$58, Articles_collection_modified!A1408)), 0)), "")</f>
        <v>ES-2</v>
      </c>
      <c r="P1408" t="str">
        <f>IFERROR(VLOOKUP(LEFT(O1408, FIND("-", O1408)-1), Index!$F$8:$G$13, 2, FALSE), "Not Found")</f>
        <v>Ecological Sustainability</v>
      </c>
      <c r="Q1408" t="str">
        <f>IFERROR(VLOOKUP(O1408, Index!$C$8:$D$58, 2, FALSE), "Not Found")</f>
        <v>Enhanced Emission Policy</v>
      </c>
    </row>
    <row r="1409" spans="1:17" x14ac:dyDescent="0.3">
      <c r="A1409" t="str">
        <f>LEFT(Articles_collection_modified!A1409, FIND(",", Articles_collection_modified!A1409) - 1)</f>
        <v>Hydraulic Valve Market to Grow Over Next 10 Years</v>
      </c>
      <c r="B1409" t="str">
        <f>MID(Articles_collection_modified!A1409, FIND(",", Articles_collection_modified!A1409) + 1, FIND(",", Articles_collection_modified!A1409, FIND(",", Articles_collection_modified!A1409) + 1) - FIND(",", Articles_collection_modified!A1409) - 1)</f>
        <v>https://www.powermotiontech.com/hydraulics/hydraulic-valves/news/55136338/hydraulic-valve-market-to-grow-over-next-10-years</v>
      </c>
      <c r="C1409" t="str">
        <f>IF(ISNUMBER(FIND(", vol",Articles_collection_modified!A1409)), MID(Articles_collection_modified!A1409, FIND(", vol", Articles_collection_modified!A1409) + 5, FIND(",", Articles_collection_modified!A1409, FIND(", vol", Articles_collection_modified!A1409) + 5) - FIND(", vol", Articles_collection_modified!A1409) - 5), MID(Articles_collection_modified!A1409, FIND(",vol", Articles_collection_modified!A1409) + 4, FIND(",", Articles_collection_modified!A1409, FIND(",vol", Articles_collection_modified!A1409) + 4) - FIND(",vol",Articles_collection_modified!A1409) - 4))</f>
        <v>3</v>
      </c>
      <c r="D1409" t="str">
        <f>IF(ISNUMBER(FIND(", 20", Articles_collection_modified!A1409)), MID(Articles_collection_modified!A1409, FIND(", 20", Articles_collection_modified!A1409) + 2, FIND(",", Articles_collection_modified!A1409, FIND(", 20", Articles_collection_modified!A1409) + 2) - FIND(", 20", Articles_collection_modified!A1409) - 2), MID(Articles_collection_modified!A1409, FIND(",20", Articles_collection_modified!A1409) + 1, FIND(",", Articles_collection_modified!A1409, FIND(",20", Articles_collection_modified!A1409) + 1) - FIND(",20", Articles_collection_modified!A1409) - 1))</f>
        <v>2024-w35</v>
      </c>
      <c r="E1409" t="str">
        <f t="shared" si="44"/>
        <v>2024</v>
      </c>
      <c r="F1409" t="str">
        <f t="shared" si="45"/>
        <v>35</v>
      </c>
      <c r="G1409" t="str" cm="1">
        <f t="array" ref="G1409">_xlfn.TEXTJOIN(", ", TRUE, IF(ISNUMBER(SEARCH(Index!$A$8:$A$22, Articles_collection_modified!A1409)), Index!$A$8:$A$22, ""))</f>
        <v>Hydraulics</v>
      </c>
      <c r="H1409" t="str" cm="1">
        <f t="array" ref="H1409">IFERROR(INDEX(Index!$A$8:$A$22, MATCH(TRUE, ISNUMBER(SEARCH(Index!$A$8:$A$22, Articles_collection_modified!A1409)), 0)), "")</f>
        <v>Hydraulics</v>
      </c>
      <c r="I1409" t="str" cm="1">
        <f t="array" ref="I1409">IFERROR(INDEX(Index!$A$3:$A$5, MATCH(TRUE, ISNUMBER(SEARCH(Index!$A$3:$A$5, Articles_collection_modified!A1409)), 0)), "")</f>
        <v>SEEP</v>
      </c>
      <c r="J1409" t="str" cm="1">
        <f t="array" ref="J1409">IFERROR(INDEX(Index!$A$25:$A$69, MATCH(TRUE, ISNUMBER(SEARCH(Index!$A$25:$A$69, Articles_collection_modified!A1409)), 0)), "")</f>
        <v>market development</v>
      </c>
      <c r="K1409" t="str" cm="1">
        <f t="array" ref="K1409">IFERROR(INDEX(Index!$C$3:$C$5, MATCH(TRUE, ISNUMBER(SEARCH(Index!$C$3:$C$5, Articles_collection_modified!A1409)), 0)), "")</f>
        <v>H3</v>
      </c>
      <c r="L1409" t="str" cm="1">
        <f t="array" ref="L1409">_xlfn.TEXTJOIN(", ", TRUE, IF(ISNUMBER(SEARCH(Index!$C$8:$C$58, Articles_collection_modified!A1409)), Index!$C$8:$C$58, ""))</f>
        <v/>
      </c>
      <c r="M1409" t="str" cm="1">
        <f t="array" ref="M1409">_xlfn.TEXTJOIN(", ", TRUE, IFERROR(VLOOKUP(_xlfn.TEXTSPLIT(L1409, ", "), Index!$C$8:$D$58, 2, FALSE), ""))</f>
        <v/>
      </c>
      <c r="N1409" t="e" cm="1" vm="1">
        <f t="array" ref="N1409">_xlfn.TEXTJOIN(", ", TRUE, _xlfn.UNIQUE(_xlfn.FILTERXML("&lt;t&gt;&lt;s&gt;" &amp; SUBSTITUTE(_xlfn.TEXTJOIN(", ", TRUE, _xlfn.UNIQUE(_xlfn._xlws.FILTER(IFERROR(VLOOKUP(LEFT(_xlfn.TEXTSPLIT(L1409, ", "), FIND("-", _xlfn.TEXTSPLIT(L1409, ", ")) - 1), Index!$F$8:$G$13, 2, FALSE), ""), IFERROR(VLOOKUP(LEFT(_xlfn.TEXTSPLIT(L1409, ", "), FIND("-", _xlfn.TEXTSPLIT(L1409, ", ")) - 1), Index!$F$8:$G$13, 2, FALSE), "") &lt;&gt; ""))), ", ", "&lt;/s&gt;&lt;s&gt;") &amp; "&lt;/s&gt;&lt;/t&gt;", "//s[normalize-space()]")))</f>
        <v>#VALUE!</v>
      </c>
      <c r="O1409" t="str" cm="1">
        <f t="array" ref="O1409">IFERROR(INDEX(Index!$C$8:$C$58, MATCH(TRUE, ISNUMBER(SEARCH(Index!$C$8:$C$58, Articles_collection_modified!A1409)), 0)), "")</f>
        <v/>
      </c>
      <c r="P1409" t="str">
        <f>IFERROR(VLOOKUP(LEFT(O1409, FIND("-", O1409)-1), Index!$F$8:$G$13, 2, FALSE), "Not Found")</f>
        <v>Not Found</v>
      </c>
      <c r="Q1409" t="str">
        <f>IFERROR(VLOOKUP(O1409, Index!$C$8:$D$58, 2, FALSE), "Not Found")</f>
        <v>Not Found</v>
      </c>
    </row>
    <row r="1410" spans="1:17" x14ac:dyDescent="0.3">
      <c r="A1410" t="str">
        <f>LEFT(Articles_collection_modified!A1410, FIND(",", Articles_collection_modified!A1410) - 1)</f>
        <v>Electric Actuators Shine in Lower Horsepower Applications</v>
      </c>
      <c r="B1410" t="str">
        <f>MID(Articles_collection_modified!A1410, FIND(",", Articles_collection_modified!A1410) + 1, FIND(",", Articles_collection_modified!A1410, FIND(",", Articles_collection_modified!A1410) + 1) - FIND(",", Articles_collection_modified!A1410) - 1)</f>
        <v>https://www.powermotiontech.com/mechatronics/actuators/article/55135768/ewellix-electric-actuators-shine-in-lower-horsepower-applications</v>
      </c>
      <c r="C1410" t="str">
        <f>IF(ISNUMBER(FIND(", vol",Articles_collection_modified!A1410)), MID(Articles_collection_modified!A1410, FIND(", vol", Articles_collection_modified!A1410) + 5, FIND(",", Articles_collection_modified!A1410, FIND(", vol", Articles_collection_modified!A1410) + 5) - FIND(", vol", Articles_collection_modified!A1410) - 5), MID(Articles_collection_modified!A1410, FIND(",vol", Articles_collection_modified!A1410) + 4, FIND(",", Articles_collection_modified!A1410, FIND(",vol", Articles_collection_modified!A1410) + 4) - FIND(",vol",Articles_collection_modified!A1410) - 4))</f>
        <v>3</v>
      </c>
      <c r="D1410" t="str">
        <f>IF(ISNUMBER(FIND(", 20", Articles_collection_modified!A1410)), MID(Articles_collection_modified!A1410, FIND(", 20", Articles_collection_modified!A1410) + 2, FIND(",", Articles_collection_modified!A1410, FIND(", 20", Articles_collection_modified!A1410) + 2) - FIND(", 20", Articles_collection_modified!A1410) - 2), MID(Articles_collection_modified!A1410, FIND(",20", Articles_collection_modified!A1410) + 1, FIND(",", Articles_collection_modified!A1410, FIND(",20", Articles_collection_modified!A1410) + 1) - FIND(",20", Articles_collection_modified!A1410) - 1))</f>
        <v>2024-w36</v>
      </c>
      <c r="E1410" t="str">
        <f t="shared" si="44"/>
        <v>2024</v>
      </c>
      <c r="F1410" t="str">
        <f t="shared" si="45"/>
        <v>36</v>
      </c>
      <c r="G1410" t="str" cm="1">
        <f t="array" ref="G1410">_xlfn.TEXTJOIN(", ", TRUE, IF(ISNUMBER(SEARCH(Index!$A$8:$A$22, Articles_collection_modified!A1410)), Index!$A$8:$A$22, ""))</f>
        <v>Electrification, Hydraulics</v>
      </c>
      <c r="H1410" t="str" cm="1">
        <f t="array" ref="H1410">IFERROR(INDEX(Index!$A$8:$A$22, MATCH(TRUE, ISNUMBER(SEARCH(Index!$A$8:$A$22, Articles_collection_modified!A1410)), 0)), "")</f>
        <v>Electrification</v>
      </c>
      <c r="I1410" t="str" cm="1">
        <f t="array" ref="I1410">IFERROR(INDEX(Index!$A$3:$A$5, MATCH(TRUE, ISNUMBER(SEARCH(Index!$A$3:$A$5, Articles_collection_modified!A1410)), 0)), "")</f>
        <v>SEEP</v>
      </c>
      <c r="J1410" t="str" cm="1">
        <f t="array" ref="J1410">IFERROR(INDEX(Index!$A$25:$A$69, MATCH(TRUE, ISNUMBER(SEARCH(Index!$A$25:$A$69, Articles_collection_modified!A1410)), 0)), "")</f>
        <v>market development</v>
      </c>
      <c r="K1410" t="str" cm="1">
        <f t="array" ref="K1410">IFERROR(INDEX(Index!$C$3:$C$5, MATCH(TRUE, ISNUMBER(SEARCH(Index!$C$3:$C$5, Articles_collection_modified!A1410)), 0)), "")</f>
        <v>H1</v>
      </c>
      <c r="L1410" t="str" cm="1">
        <f t="array" ref="L1410">_xlfn.TEXTJOIN(", ", TRUE, IF(ISNUMBER(SEARCH(Index!$C$8:$C$58, Articles_collection_modified!A1410)), Index!$C$8:$C$58, ""))</f>
        <v>ES-2</v>
      </c>
      <c r="M1410" t="str" cm="1">
        <f t="array" ref="M1410">_xlfn.TEXTJOIN(", ", TRUE, IFERROR(VLOOKUP(_xlfn.TEXTSPLIT(L1410, ", "), Index!$C$8:$D$58, 2, FALSE), ""))</f>
        <v>Enhanced Emission Policy</v>
      </c>
      <c r="N1410" t="str" cm="1">
        <f t="array" ref="N1410">_xlfn.TEXTJOIN(", ", TRUE, _xlfn.UNIQUE(_xlfn.FILTERXML("&lt;t&gt;&lt;s&gt;" &amp; SUBSTITUTE(_xlfn.TEXTJOIN(", ", TRUE, _xlfn.UNIQUE(_xlfn._xlws.FILTER(IFERROR(VLOOKUP(LEFT(_xlfn.TEXTSPLIT(L1410, ", "), FIND("-", _xlfn.TEXTSPLIT(L1410, ", ")) - 1), Index!$F$8:$G$13, 2, FALSE), ""), IFERROR(VLOOKUP(LEFT(_xlfn.TEXTSPLIT(L1410, ", "), FIND("-", _xlfn.TEXTSPLIT(L1410, ", ")) - 1), Index!$F$8:$G$13, 2, FALSE), "") &lt;&gt; ""))), ", ", "&lt;/s&gt;&lt;s&gt;") &amp; "&lt;/s&gt;&lt;/t&gt;", "//s[normalize-space()]")))</f>
        <v>Ecological Sustainability</v>
      </c>
      <c r="O1410" t="str" cm="1">
        <f t="array" ref="O1410">IFERROR(INDEX(Index!$C$8:$C$58, MATCH(TRUE, ISNUMBER(SEARCH(Index!$C$8:$C$58, Articles_collection_modified!A1410)), 0)), "")</f>
        <v>ES-2</v>
      </c>
      <c r="P1410" t="str">
        <f>IFERROR(VLOOKUP(LEFT(O1410, FIND("-", O1410)-1), Index!$F$8:$G$13, 2, FALSE), "Not Found")</f>
        <v>Ecological Sustainability</v>
      </c>
      <c r="Q1410" t="str">
        <f>IFERROR(VLOOKUP(O1410, Index!$C$8:$D$58, 2, FALSE), "Not Found")</f>
        <v>Enhanced Emission Policy</v>
      </c>
    </row>
    <row r="1411" spans="1:17" x14ac:dyDescent="0.3">
      <c r="A1411" t="str">
        <f>LEFT(Articles_collection_modified!A1411, FIND(",", Articles_collection_modified!A1411) - 1)</f>
        <v>Battery cell developer 24M opens pilot plant in Thailand - electrive.com</v>
      </c>
      <c r="B1411" t="str">
        <f>MID(Articles_collection_modified!A1411, FIND(",", Articles_collection_modified!A1411) + 1, FIND(",", Articles_collection_modified!A1411, FIND(",", Articles_collection_modified!A1411) + 1) - FIND(",", Articles_collection_modified!A1411) - 1)</f>
        <v>https://www.electrive.com/2024/09/07/battery-cell-developer-24m-opens-pilot-plant-in-thailand/</v>
      </c>
      <c r="C1411" t="str">
        <f>IF(ISNUMBER(FIND(", vol",Articles_collection_modified!A1411)), MID(Articles_collection_modified!A1411, FIND(", vol", Articles_collection_modified!A1411) + 5, FIND(",", Articles_collection_modified!A1411, FIND(", vol", Articles_collection_modified!A1411) + 5) - FIND(", vol", Articles_collection_modified!A1411) - 5), MID(Articles_collection_modified!A1411, FIND(",vol", Articles_collection_modified!A1411) + 4, FIND(",", Articles_collection_modified!A1411, FIND(",vol", Articles_collection_modified!A1411) + 4) - FIND(",vol",Articles_collection_modified!A1411) - 4))</f>
        <v>3</v>
      </c>
      <c r="D1411" t="str">
        <f>IF(ISNUMBER(FIND(", 20", Articles_collection_modified!A1411)), MID(Articles_collection_modified!A1411, FIND(", 20", Articles_collection_modified!A1411) + 2, FIND(",", Articles_collection_modified!A1411, FIND(", 20", Articles_collection_modified!A1411) + 2) - FIND(", 20", Articles_collection_modified!A1411) - 2), MID(Articles_collection_modified!A1411, FIND(",20", Articles_collection_modified!A1411) + 1, FIND(",", Articles_collection_modified!A1411, FIND(",20", Articles_collection_modified!A1411) + 1) - FIND(",20", Articles_collection_modified!A1411) - 1))</f>
        <v>2024-w36</v>
      </c>
      <c r="E1411" t="str">
        <f t="shared" si="44"/>
        <v>2024</v>
      </c>
      <c r="F1411" t="str">
        <f t="shared" si="45"/>
        <v>36</v>
      </c>
      <c r="G1411" t="str" cm="1">
        <f t="array" ref="G1411">_xlfn.TEXTJOIN(", ", TRUE, IF(ISNUMBER(SEARCH(Index!$A$8:$A$22, Articles_collection_modified!A1411)), Index!$A$8:$A$22, ""))</f>
        <v>Battery, Electrification</v>
      </c>
      <c r="H1411" t="str" cm="1">
        <f t="array" ref="H1411">IFERROR(INDEX(Index!$A$8:$A$22, MATCH(TRUE, ISNUMBER(SEARCH(Index!$A$8:$A$22, Articles_collection_modified!A1411)), 0)), "")</f>
        <v>Battery</v>
      </c>
      <c r="I1411" t="str" cm="1">
        <f t="array" ref="I1411">IFERROR(INDEX(Index!$A$3:$A$5, MATCH(TRUE, ISNUMBER(SEARCH(Index!$A$3:$A$5, Articles_collection_modified!A1411)), 0)), "")</f>
        <v>SEEP</v>
      </c>
      <c r="J1411" t="str" cm="1">
        <f t="array" ref="J1411">IFERROR(INDEX(Index!$A$25:$A$69, MATCH(TRUE, ISNUMBER(SEARCH(Index!$A$25:$A$69, Articles_collection_modified!A1411)), 0)), "")</f>
        <v>investment</v>
      </c>
      <c r="K1411" t="str" cm="1">
        <f t="array" ref="K1411">IFERROR(INDEX(Index!$C$3:$C$5, MATCH(TRUE, ISNUMBER(SEARCH(Index!$C$3:$C$5, Articles_collection_modified!A1411)), 0)), "")</f>
        <v>H1</v>
      </c>
      <c r="L1411" t="str" cm="1">
        <f t="array" ref="L1411">_xlfn.TEXTJOIN(", ", TRUE, IF(ISNUMBER(SEARCH(Index!$C$8:$C$58, Articles_collection_modified!A1411)), Index!$C$8:$C$58, ""))</f>
        <v>ES-2, NB-4</v>
      </c>
      <c r="M1411" t="str" cm="1">
        <f t="array" ref="M1411">_xlfn.TEXTJOIN(", ", TRUE, IFERROR(VLOOKUP(_xlfn.TEXTSPLIT(L1411, ", "), Index!$C$8:$D$58, 2, FALSE), ""))</f>
        <v>Enhanced Emission Policy, Geopolitics &amp; Decoupling</v>
      </c>
      <c r="N1411" t="str" cm="1">
        <f t="array" ref="N1411">_xlfn.TEXTJOIN(", ", TRUE, _xlfn.UNIQUE(_xlfn.FILTERXML("&lt;t&gt;&lt;s&gt;" &amp; SUBSTITUTE(_xlfn.TEXTJOIN(", ", TRUE, _xlfn.UNIQUE(_xlfn._xlws.FILTER(IFERROR(VLOOKUP(LEFT(_xlfn.TEXTSPLIT(L1411, ", "), FIND("-", _xlfn.TEXTSPLIT(L1411, ", ")) - 1), Index!$F$8:$G$13, 2, FALSE), ""), IFERROR(VLOOKUP(LEFT(_xlfn.TEXTSPLIT(L1411, ", "), FIND("-", _xlfn.TEXTSPLIT(L1411, ", ")) - 1), Index!$F$8:$G$13, 2, FALSE), "") &lt;&gt; ""))), ", ", "&lt;/s&gt;&lt;s&gt;") &amp; "&lt;/s&gt;&lt;/t&gt;", "//s[normalize-space()]")))</f>
        <v>Ecological Sustainability, New Business</v>
      </c>
      <c r="O1411" t="str" cm="1">
        <f t="array" ref="O1411">IFERROR(INDEX(Index!$C$8:$C$58, MATCH(TRUE, ISNUMBER(SEARCH(Index!$C$8:$C$58, Articles_collection_modified!A1411)), 0)), "")</f>
        <v>ES-2</v>
      </c>
      <c r="P1411" t="str">
        <f>IFERROR(VLOOKUP(LEFT(O1411, FIND("-", O1411)-1), Index!$F$8:$G$13, 2, FALSE), "Not Found")</f>
        <v>Ecological Sustainability</v>
      </c>
      <c r="Q1411" t="str">
        <f>IFERROR(VLOOKUP(O1411, Index!$C$8:$D$58, 2, FALSE), "Not Found")</f>
        <v>Enhanced Emission Policy</v>
      </c>
    </row>
    <row r="1412" spans="1:17" x14ac:dyDescent="0.3">
      <c r="A1412" t="str">
        <f>LEFT(Articles_collection_modified!A1412, FIND(",", Articles_collection_modified!A1412) - 1)</f>
        <v>China wants robots to drive industrial growth and exports - Drives&amp;Controls</v>
      </c>
      <c r="B1412" t="str">
        <f>MID(Articles_collection_modified!A1412, FIND(",", Articles_collection_modified!A1412) + 1, FIND(",", Articles_collection_modified!A1412, FIND(",", Articles_collection_modified!A1412) + 1) - FIND(",", Articles_collection_modified!A1412) - 1)</f>
        <v>https://drivesncontrols.com/china-wants-robots-to-drive-industrial-growth-and-exports/?utm_source=rss&amp;utm_medium=rss&amp;utm_campaign=china-wants-robots-to-drive-industrial-growth-and-exports</v>
      </c>
      <c r="C1412" t="str">
        <f>IF(ISNUMBER(FIND(", vol",Articles_collection_modified!A1412)), MID(Articles_collection_modified!A1412, FIND(", vol", Articles_collection_modified!A1412) + 5, FIND(",", Articles_collection_modified!A1412, FIND(", vol", Articles_collection_modified!A1412) + 5) - FIND(", vol", Articles_collection_modified!A1412) - 5), MID(Articles_collection_modified!A1412, FIND(",vol", Articles_collection_modified!A1412) + 4, FIND(",", Articles_collection_modified!A1412, FIND(",vol", Articles_collection_modified!A1412) + 4) - FIND(",vol",Articles_collection_modified!A1412) - 4))</f>
        <v>3</v>
      </c>
      <c r="D1412" t="str">
        <f>IF(ISNUMBER(FIND(", 20", Articles_collection_modified!A1412)), MID(Articles_collection_modified!A1412, FIND(", 20", Articles_collection_modified!A1412) + 2, FIND(",", Articles_collection_modified!A1412, FIND(", 20", Articles_collection_modified!A1412) + 2) - FIND(", 20", Articles_collection_modified!A1412) - 2), MID(Articles_collection_modified!A1412, FIND(",20", Articles_collection_modified!A1412) + 1, FIND(",", Articles_collection_modified!A1412, FIND(",20", Articles_collection_modified!A1412) + 1) - FIND(",20", Articles_collection_modified!A1412) - 1))</f>
        <v>2024-w35</v>
      </c>
      <c r="E1412" t="str">
        <f t="shared" si="44"/>
        <v>2024</v>
      </c>
      <c r="F1412" t="str">
        <f t="shared" si="45"/>
        <v>35</v>
      </c>
      <c r="G1412" t="str" cm="1">
        <f t="array" ref="G1412">_xlfn.TEXTJOIN(", ", TRUE, IF(ISNUMBER(SEARCH(Index!$A$8:$A$22, Articles_collection_modified!A1412)), Index!$A$8:$A$22, ""))</f>
        <v>Industrial mfg, Robotics</v>
      </c>
      <c r="H1412" t="str" cm="1">
        <f t="array" ref="H1412">IFERROR(INDEX(Index!$A$8:$A$22, MATCH(TRUE, ISNUMBER(SEARCH(Index!$A$8:$A$22, Articles_collection_modified!A1412)), 0)), "")</f>
        <v>Industrial mfg</v>
      </c>
      <c r="I1412" t="str" cm="1">
        <f t="array" ref="I1412">IFERROR(INDEX(Index!$A$3:$A$5, MATCH(TRUE, ISNUMBER(SEARCH(Index!$A$3:$A$5, Articles_collection_modified!A1412)), 0)), "")</f>
        <v>SEEP</v>
      </c>
      <c r="J1412" t="str" cm="1">
        <f t="array" ref="J1412">IFERROR(INDEX(Index!$A$25:$A$69, MATCH(TRUE, ISNUMBER(SEARCH(Index!$A$25:$A$69, Articles_collection_modified!A1412)), 0)), "")</f>
        <v>geopolitics</v>
      </c>
      <c r="K1412" t="str" cm="1">
        <f t="array" ref="K1412">IFERROR(INDEX(Index!$C$3:$C$5, MATCH(TRUE, ISNUMBER(SEARCH(Index!$C$3:$C$5, Articles_collection_modified!A1412)), 0)), "")</f>
        <v>H2</v>
      </c>
      <c r="L1412" t="str" cm="1">
        <f t="array" ref="L1412">_xlfn.TEXTJOIN(", ", TRUE, IF(ISNUMBER(SEARCH(Index!$C$8:$C$58, Articles_collection_modified!A1412)), Index!$C$8:$C$58, ""))</f>
        <v>IPr-2, NB-4</v>
      </c>
      <c r="M1412" t="str" cm="1">
        <f t="array" ref="M1412">_xlfn.TEXTJOIN(", ", TRUE, IFERROR(VLOOKUP(_xlfn.TEXTSPLIT(L1412, ", "), Index!$C$8:$D$58, 2, FALSE), ""))</f>
        <v>Advanced Robotics, Geopolitics &amp; Decoupling</v>
      </c>
      <c r="N1412" t="str" cm="1">
        <f t="array" ref="N1412">_xlfn.TEXTJOIN(", ", TRUE, _xlfn.UNIQUE(_xlfn.FILTERXML("&lt;t&gt;&lt;s&gt;" &amp; SUBSTITUTE(_xlfn.TEXTJOIN(", ", TRUE, _xlfn.UNIQUE(_xlfn._xlws.FILTER(IFERROR(VLOOKUP(LEFT(_xlfn.TEXTSPLIT(L1412, ", "), FIND("-", _xlfn.TEXTSPLIT(L1412, ", ")) - 1), Index!$F$8:$G$13, 2, FALSE), ""), IFERROR(VLOOKUP(LEFT(_xlfn.TEXTSPLIT(L1412, ", "), FIND("-", _xlfn.TEXTSPLIT(L1412, ", ")) - 1), Index!$F$8:$G$13, 2, FALSE), "") &lt;&gt; ""))), ", ", "&lt;/s&gt;&lt;s&gt;") &amp; "&lt;/s&gt;&lt;/t&gt;", "//s[normalize-space()]")))</f>
        <v>Intelligent Production, New Business</v>
      </c>
      <c r="O1412" t="str" cm="1">
        <f t="array" ref="O1412">IFERROR(INDEX(Index!$C$8:$C$58, MATCH(TRUE, ISNUMBER(SEARCH(Index!$C$8:$C$58, Articles_collection_modified!A1412)), 0)), "")</f>
        <v>IPr-2</v>
      </c>
      <c r="P1412" t="str">
        <f>IFERROR(VLOOKUP(LEFT(O1412, FIND("-", O1412)-1), Index!$F$8:$G$13, 2, FALSE), "Not Found")</f>
        <v>Intelligent Production</v>
      </c>
      <c r="Q1412" t="str">
        <f>IFERROR(VLOOKUP(O1412, Index!$C$8:$D$58, 2, FALSE), "Not Found")</f>
        <v>Advanced Robotics</v>
      </c>
    </row>
    <row r="1413" spans="1:17" x14ac:dyDescent="0.3">
      <c r="A1413" t="str">
        <f>LEFT(Articles_collection_modified!A1413, FIND(",", Articles_collection_modified!A1413) - 1)</f>
        <v>New Scale Robotics Automates Gauging Applications With FANUC Cobots</v>
      </c>
      <c r="B1413" t="str">
        <f>MID(Articles_collection_modified!A1413, FIND(",", Articles_collection_modified!A1413) + 1, FIND(",", Articles_collection_modified!A1413, FIND(",", Articles_collection_modified!A1413) + 1) - FIND(",", Articles_collection_modified!A1413) - 1)</f>
        <v>https://www.assemblymag.com/articles/98706-new-scale-robotics-automates-gauging-applications-with-fanuc-cobots</v>
      </c>
      <c r="C1413" t="str">
        <f>IF(ISNUMBER(FIND(", vol",Articles_collection_modified!A1413)), MID(Articles_collection_modified!A1413, FIND(", vol", Articles_collection_modified!A1413) + 5, FIND(",", Articles_collection_modified!A1413, FIND(", vol", Articles_collection_modified!A1413) + 5) - FIND(", vol", Articles_collection_modified!A1413) - 5), MID(Articles_collection_modified!A1413, FIND(",vol", Articles_collection_modified!A1413) + 4, FIND(",", Articles_collection_modified!A1413, FIND(",vol", Articles_collection_modified!A1413) + 4) - FIND(",vol",Articles_collection_modified!A1413) - 4))</f>
        <v>3</v>
      </c>
      <c r="D1413" t="str">
        <f>IF(ISNUMBER(FIND(", 20", Articles_collection_modified!A1413)), MID(Articles_collection_modified!A1413, FIND(", 20", Articles_collection_modified!A1413) + 2, FIND(",", Articles_collection_modified!A1413, FIND(", 20", Articles_collection_modified!A1413) + 2) - FIND(", 20", Articles_collection_modified!A1413) - 2), MID(Articles_collection_modified!A1413, FIND(",20", Articles_collection_modified!A1413) + 1, FIND(",", Articles_collection_modified!A1413, FIND(",20", Articles_collection_modified!A1413) + 1) - FIND(",20", Articles_collection_modified!A1413) - 1))</f>
        <v>2024-w35</v>
      </c>
      <c r="E1413" t="str">
        <f t="shared" si="44"/>
        <v>2024</v>
      </c>
      <c r="F1413" t="str">
        <f t="shared" si="45"/>
        <v>35</v>
      </c>
      <c r="G1413" t="str" cm="1">
        <f t="array" ref="G1413">_xlfn.TEXTJOIN(", ", TRUE, IF(ISNUMBER(SEARCH(Index!$A$8:$A$22, Articles_collection_modified!A1413)), Index!$A$8:$A$22, ""))</f>
        <v>Robotics</v>
      </c>
      <c r="H1413" t="str" cm="1">
        <f t="array" ref="H1413">IFERROR(INDEX(Index!$A$8:$A$22, MATCH(TRUE, ISNUMBER(SEARCH(Index!$A$8:$A$22, Articles_collection_modified!A1413)), 0)), "")</f>
        <v>Robotics</v>
      </c>
      <c r="I1413" t="str" cm="1">
        <f t="array" ref="I1413">IFERROR(INDEX(Index!$A$3:$A$5, MATCH(TRUE, ISNUMBER(SEARCH(Index!$A$3:$A$5, Articles_collection_modified!A1413)), 0)), "")</f>
        <v>SEEP</v>
      </c>
      <c r="J1413" t="str" cm="1">
        <f t="array" ref="J1413">IFERROR(INDEX(Index!$A$25:$A$69, MATCH(TRUE, ISNUMBER(SEARCH(Index!$A$25:$A$69, Articles_collection_modified!A1413)), 0)), "")</f>
        <v>partnership</v>
      </c>
      <c r="K1413" t="str" cm="1">
        <f t="array" ref="K1413">IFERROR(INDEX(Index!$C$3:$C$5, MATCH(TRUE, ISNUMBER(SEARCH(Index!$C$3:$C$5, Articles_collection_modified!A1413)), 0)), "")</f>
        <v>H1</v>
      </c>
      <c r="L1413" t="str" cm="1">
        <f t="array" ref="L1413">_xlfn.TEXTJOIN(", ", TRUE, IF(ISNUMBER(SEARCH(Index!$C$8:$C$58, Articles_collection_modified!A1413)), Index!$C$8:$C$58, ""))</f>
        <v>IPr-2</v>
      </c>
      <c r="M1413" t="str" cm="1">
        <f t="array" ref="M1413">_xlfn.TEXTJOIN(", ", TRUE, IFERROR(VLOOKUP(_xlfn.TEXTSPLIT(L1413, ", "), Index!$C$8:$D$58, 2, FALSE), ""))</f>
        <v>Advanced Robotics</v>
      </c>
      <c r="N1413" t="str" cm="1">
        <f t="array" ref="N1413">_xlfn.TEXTJOIN(", ", TRUE, _xlfn.UNIQUE(_xlfn.FILTERXML("&lt;t&gt;&lt;s&gt;" &amp; SUBSTITUTE(_xlfn.TEXTJOIN(", ", TRUE, _xlfn.UNIQUE(_xlfn._xlws.FILTER(IFERROR(VLOOKUP(LEFT(_xlfn.TEXTSPLIT(L1413, ", "), FIND("-", _xlfn.TEXTSPLIT(L1413, ", ")) - 1), Index!$F$8:$G$13, 2, FALSE), ""), IFERROR(VLOOKUP(LEFT(_xlfn.TEXTSPLIT(L1413, ", "), FIND("-", _xlfn.TEXTSPLIT(L1413, ", ")) - 1), Index!$F$8:$G$13, 2, FALSE), "") &lt;&gt; ""))), ", ", "&lt;/s&gt;&lt;s&gt;") &amp; "&lt;/s&gt;&lt;/t&gt;", "//s[normalize-space()]")))</f>
        <v>Intelligent Production</v>
      </c>
      <c r="O1413" t="str" cm="1">
        <f t="array" ref="O1413">IFERROR(INDEX(Index!$C$8:$C$58, MATCH(TRUE, ISNUMBER(SEARCH(Index!$C$8:$C$58, Articles_collection_modified!A1413)), 0)), "")</f>
        <v>IPr-2</v>
      </c>
      <c r="P1413" t="str">
        <f>IFERROR(VLOOKUP(LEFT(O1413, FIND("-", O1413)-1), Index!$F$8:$G$13, 2, FALSE), "Not Found")</f>
        <v>Intelligent Production</v>
      </c>
      <c r="Q1413" t="str">
        <f>IFERROR(VLOOKUP(O1413, Index!$C$8:$D$58, 2, FALSE), "Not Found")</f>
        <v>Advanced Robotics</v>
      </c>
    </row>
    <row r="1414" spans="1:17" x14ac:dyDescent="0.3">
      <c r="A1414" t="str">
        <f>LEFT(Articles_collection_modified!A1414, FIND(",", Articles_collection_modified!A1414) - 1)</f>
        <v>New Process Enables Adhesive-Free Joining of Metal and Wood</v>
      </c>
      <c r="B1414" t="str">
        <f>MID(Articles_collection_modified!A1414, FIND(",", Articles_collection_modified!A1414) + 1, FIND(",", Articles_collection_modified!A1414, FIND(",", Articles_collection_modified!A1414) + 1) - FIND(",", Articles_collection_modified!A1414) - 1)</f>
        <v>https://www.assemblymag.com/articles/98745-new-process-enables-adhesive-free-joining-of-metal-and-wood</v>
      </c>
      <c r="C1414" t="str">
        <f>IF(ISNUMBER(FIND(", vol",Articles_collection_modified!A1414)), MID(Articles_collection_modified!A1414, FIND(", vol", Articles_collection_modified!A1414) + 5, FIND(",", Articles_collection_modified!A1414, FIND(", vol", Articles_collection_modified!A1414) + 5) - FIND(", vol", Articles_collection_modified!A1414) - 5), MID(Articles_collection_modified!A1414, FIND(",vol", Articles_collection_modified!A1414) + 4, FIND(",", Articles_collection_modified!A1414, FIND(",vol", Articles_collection_modified!A1414) + 4) - FIND(",vol",Articles_collection_modified!A1414) - 4))</f>
        <v>3</v>
      </c>
      <c r="D1414" t="str">
        <f>IF(ISNUMBER(FIND(", 20", Articles_collection_modified!A1414)), MID(Articles_collection_modified!A1414, FIND(", 20", Articles_collection_modified!A1414) + 2, FIND(",", Articles_collection_modified!A1414, FIND(", 20", Articles_collection_modified!A1414) + 2) - FIND(", 20", Articles_collection_modified!A1414) - 2), MID(Articles_collection_modified!A1414, FIND(",20", Articles_collection_modified!A1414) + 1, FIND(",", Articles_collection_modified!A1414, FIND(",20", Articles_collection_modified!A1414) + 1) - FIND(",20", Articles_collection_modified!A1414) - 1))</f>
        <v>2024-w36</v>
      </c>
      <c r="E1414" t="str">
        <f t="shared" si="44"/>
        <v>2024</v>
      </c>
      <c r="F1414" t="str">
        <f t="shared" si="45"/>
        <v>36</v>
      </c>
      <c r="G1414" t="str" cm="1">
        <f t="array" ref="G1414">_xlfn.TEXTJOIN(", ", TRUE, IF(ISNUMBER(SEARCH(Index!$A$8:$A$22, Articles_collection_modified!A1414)), Index!$A$8:$A$22, ""))</f>
        <v>Industrial mfg</v>
      </c>
      <c r="H1414" t="str" cm="1">
        <f t="array" ref="H1414">IFERROR(INDEX(Index!$A$8:$A$22, MATCH(TRUE, ISNUMBER(SEARCH(Index!$A$8:$A$22, Articles_collection_modified!A1414)), 0)), "")</f>
        <v>Industrial mfg</v>
      </c>
      <c r="I1414" t="str" cm="1">
        <f t="array" ref="I1414">IFERROR(INDEX(Index!$A$3:$A$5, MATCH(TRUE, ISNUMBER(SEARCH(Index!$A$3:$A$5, Articles_collection_modified!A1414)), 0)), "")</f>
        <v>Technology</v>
      </c>
      <c r="J1414" t="str" cm="1">
        <f t="array" ref="J1414">IFERROR(INDEX(Index!$A$25:$A$69, MATCH(TRUE, ISNUMBER(SEARCH(Index!$A$25:$A$69, Articles_collection_modified!A1414)), 0)), "")</f>
        <v>Materials</v>
      </c>
      <c r="K1414" t="str" cm="1">
        <f t="array" ref="K1414">IFERROR(INDEX(Index!$C$3:$C$5, MATCH(TRUE, ISNUMBER(SEARCH(Index!$C$3:$C$5, Articles_collection_modified!A1414)), 0)), "")</f>
        <v>H3</v>
      </c>
      <c r="L1414" t="str" cm="1">
        <f t="array" ref="L1414">_xlfn.TEXTJOIN(", ", TRUE, IF(ISNUMBER(SEARCH(Index!$C$8:$C$58, Articles_collection_modified!A1414)), Index!$C$8:$C$58, ""))</f>
        <v>IPr-7, IPr-8</v>
      </c>
      <c r="M1414" t="str" cm="1">
        <f t="array" ref="M1414">_xlfn.TEXTJOIN(", ", TRUE, IFERROR(VLOOKUP(_xlfn.TEXTSPLIT(L1414, ", "), Index!$C$8:$D$58, 2, FALSE), ""))</f>
        <v>Additive Manufacturing Technologies, Biotechnological Revolution</v>
      </c>
      <c r="N1414" t="str" cm="1">
        <f t="array" ref="N1414">_xlfn.TEXTJOIN(", ", TRUE, _xlfn.UNIQUE(_xlfn.FILTERXML("&lt;t&gt;&lt;s&gt;" &amp; SUBSTITUTE(_xlfn.TEXTJOIN(", ", TRUE, _xlfn.UNIQUE(_xlfn._xlws.FILTER(IFERROR(VLOOKUP(LEFT(_xlfn.TEXTSPLIT(L1414, ", "), FIND("-", _xlfn.TEXTSPLIT(L1414, ", ")) - 1), Index!$F$8:$G$13, 2, FALSE), ""), IFERROR(VLOOKUP(LEFT(_xlfn.TEXTSPLIT(L1414, ", "), FIND("-", _xlfn.TEXTSPLIT(L1414, ", ")) - 1), Index!$F$8:$G$13, 2, FALSE), "") &lt;&gt; ""))), ", ", "&lt;/s&gt;&lt;s&gt;") &amp; "&lt;/s&gt;&lt;/t&gt;", "//s[normalize-space()]")))</f>
        <v>Intelligent Production</v>
      </c>
      <c r="O1414" t="str" cm="1">
        <f t="array" ref="O1414">IFERROR(INDEX(Index!$C$8:$C$58, MATCH(TRUE, ISNUMBER(SEARCH(Index!$C$8:$C$58, Articles_collection_modified!A1414)), 0)), "")</f>
        <v>IPr-7</v>
      </c>
      <c r="P1414" t="str">
        <f>IFERROR(VLOOKUP(LEFT(O1414, FIND("-", O1414)-1), Index!$F$8:$G$13, 2, FALSE), "Not Found")</f>
        <v>Intelligent Production</v>
      </c>
      <c r="Q1414" t="str">
        <f>IFERROR(VLOOKUP(O1414, Index!$C$8:$D$58, 2, FALSE), "Not Found")</f>
        <v>Additive Manufacturing Technologies</v>
      </c>
    </row>
    <row r="1415" spans="1:17" x14ac:dyDescent="0.3">
      <c r="A1415" t="str">
        <f>LEFT(Articles_collection_modified!A1415, FIND(",", Articles_collection_modified!A1415) - 1)</f>
        <v>Manufacturing and Industrial Products Most Targeted Industry by Cybercriminals | ManufacturingTomorrow</v>
      </c>
      <c r="B1415" t="str">
        <f>MID(Articles_collection_modified!A1415, FIND(",", Articles_collection_modified!A1415) + 1, FIND(",", Articles_collection_modified!A1415, FIND(",", Articles_collection_modified!A1415) + 1) - FIND(",", Articles_collection_modified!A1415) - 1)</f>
        <v>https://www.manufacturingtomorrow.com/news/2024/08/23/manufacturing-and-industrial-products-most-targeted-industry-by-cybercriminals/23241</v>
      </c>
      <c r="C1415" t="str">
        <f>IF(ISNUMBER(FIND(", vol",Articles_collection_modified!A1415)), MID(Articles_collection_modified!A1415, FIND(", vol", Articles_collection_modified!A1415) + 5, FIND(",", Articles_collection_modified!A1415, FIND(", vol", Articles_collection_modified!A1415) + 5) - FIND(", vol", Articles_collection_modified!A1415) - 5), MID(Articles_collection_modified!A1415, FIND(",vol", Articles_collection_modified!A1415) + 4, FIND(",", Articles_collection_modified!A1415, FIND(",vol", Articles_collection_modified!A1415) + 4) - FIND(",vol",Articles_collection_modified!A1415) - 4))</f>
        <v>3</v>
      </c>
      <c r="D1415" t="str">
        <f>IF(ISNUMBER(FIND(", 20", Articles_collection_modified!A1415)), MID(Articles_collection_modified!A1415, FIND(", 20", Articles_collection_modified!A1415) + 2, FIND(",", Articles_collection_modified!A1415, FIND(", 20", Articles_collection_modified!A1415) + 2) - FIND(", 20", Articles_collection_modified!A1415) - 2), MID(Articles_collection_modified!A1415, FIND(",20", Articles_collection_modified!A1415) + 1, FIND(",", Articles_collection_modified!A1415, FIND(",20", Articles_collection_modified!A1415) + 1) - FIND(",20", Articles_collection_modified!A1415) - 1))</f>
        <v>2024-w34</v>
      </c>
      <c r="E1415" t="str">
        <f t="shared" si="44"/>
        <v>2024</v>
      </c>
      <c r="F1415" t="str">
        <f t="shared" si="45"/>
        <v>34</v>
      </c>
      <c r="G1415" t="str" cm="1">
        <f t="array" ref="G1415">_xlfn.TEXTJOIN(", ", TRUE, IF(ISNUMBER(SEARCH(Index!$A$8:$A$22, Articles_collection_modified!A1415)), Index!$A$8:$A$22, ""))</f>
        <v>Industrial mfg</v>
      </c>
      <c r="H1415" t="str" cm="1">
        <f t="array" ref="H1415">IFERROR(INDEX(Index!$A$8:$A$22, MATCH(TRUE, ISNUMBER(SEARCH(Index!$A$8:$A$22, Articles_collection_modified!A1415)), 0)), "")</f>
        <v>Industrial mfg</v>
      </c>
      <c r="I1415" t="str" cm="1">
        <f t="array" ref="I1415">IFERROR(INDEX(Index!$A$3:$A$5, MATCH(TRUE, ISNUMBER(SEARCH(Index!$A$3:$A$5, Articles_collection_modified!A1415)), 0)), "")</f>
        <v>Technology</v>
      </c>
      <c r="J1415" t="str" cm="1">
        <f t="array" ref="J1415">IFERROR(INDEX(Index!$A$25:$A$69, MATCH(TRUE, ISNUMBER(SEARCH(Index!$A$25:$A$69, Articles_collection_modified!A1415)), 0)), "")</f>
        <v>Manufacturing</v>
      </c>
      <c r="K1415" t="str" cm="1">
        <f t="array" ref="K1415">IFERROR(INDEX(Index!$C$3:$C$5, MATCH(TRUE, ISNUMBER(SEARCH(Index!$C$3:$C$5, Articles_collection_modified!A1415)), 0)), "")</f>
        <v>H1</v>
      </c>
      <c r="L1415" t="str" cm="1">
        <f t="array" ref="L1415">_xlfn.TEXTJOIN(", ", TRUE, IF(ISNUMBER(SEARCH(Index!$C$8:$C$58, Articles_collection_modified!A1415)), Index!$C$8:$C$58, ""))</f>
        <v>SD-9</v>
      </c>
      <c r="M1415" t="str" cm="1">
        <f t="array" ref="M1415">_xlfn.TEXTJOIN(", ", TRUE, IFERROR(VLOOKUP(_xlfn.TEXTSPLIT(L1415, ", "), Index!$C$8:$D$58, 2, FALSE), ""))</f>
        <v>Increased Cyberthreats</v>
      </c>
      <c r="N1415" t="str" cm="1">
        <f t="array" ref="N1415">_xlfn.TEXTJOIN(", ", TRUE, _xlfn.UNIQUE(_xlfn.FILTERXML("&lt;t&gt;&lt;s&gt;" &amp; SUBSTITUTE(_xlfn.TEXTJOIN(", ", TRUE, _xlfn.UNIQUE(_xlfn._xlws.FILTER(IFERROR(VLOOKUP(LEFT(_xlfn.TEXTSPLIT(L1415, ", "), FIND("-", _xlfn.TEXTSPLIT(L1415, ", ")) - 1), Index!$F$8:$G$13, 2, FALSE), ""), IFERROR(VLOOKUP(LEFT(_xlfn.TEXTSPLIT(L1415, ", "), FIND("-", _xlfn.TEXTSPLIT(L1415, ", ")) - 1), Index!$F$8:$G$13, 2, FALSE), "") &lt;&gt; ""))), ", ", "&lt;/s&gt;&lt;s&gt;") &amp; "&lt;/s&gt;&lt;/t&gt;", "//s[normalize-space()]")))</f>
        <v>Smart Data Usage</v>
      </c>
      <c r="O1415" t="str" cm="1">
        <f t="array" ref="O1415">IFERROR(INDEX(Index!$C$8:$C$58, MATCH(TRUE, ISNUMBER(SEARCH(Index!$C$8:$C$58, Articles_collection_modified!A1415)), 0)), "")</f>
        <v>SD-9</v>
      </c>
      <c r="P1415" t="str">
        <f>IFERROR(VLOOKUP(LEFT(O1415, FIND("-", O1415)-1), Index!$F$8:$G$13, 2, FALSE), "Not Found")</f>
        <v>Smart Data Usage</v>
      </c>
      <c r="Q1415" t="str">
        <f>IFERROR(VLOOKUP(O1415, Index!$C$8:$D$58, 2, FALSE), "Not Found")</f>
        <v>Increased Cyberthreats</v>
      </c>
    </row>
    <row r="1416" spans="1:17" x14ac:dyDescent="0.3">
      <c r="A1416" t="str">
        <f>LEFT(Articles_collection_modified!A1416, FIND(",", Articles_collection_modified!A1416) - 1)</f>
        <v>Sandvik boosts OEM agnostic autonomy with Universal Field Robots buy - International Mining</v>
      </c>
      <c r="B1416" t="str">
        <f>MID(Articles_collection_modified!A1416, FIND(",", Articles_collection_modified!A1416) + 1, FIND(",", Articles_collection_modified!A1416, FIND(",", Articles_collection_modified!A1416) + 1) - FIND(",", Articles_collection_modified!A1416) - 1)</f>
        <v>https://im-mining.com/2024/08/27/sandvik-boosts-oem-agnostic-autonomy-with-universal-field-robots-buy/</v>
      </c>
      <c r="C1416" t="str">
        <f>IF(ISNUMBER(FIND(", vol",Articles_collection_modified!A1416)), MID(Articles_collection_modified!A1416, FIND(", vol", Articles_collection_modified!A1416) + 5, FIND(",", Articles_collection_modified!A1416, FIND(", vol", Articles_collection_modified!A1416) + 5) - FIND(", vol", Articles_collection_modified!A1416) - 5), MID(Articles_collection_modified!A1416, FIND(",vol", Articles_collection_modified!A1416) + 4, FIND(",", Articles_collection_modified!A1416, FIND(",vol", Articles_collection_modified!A1416) + 4) - FIND(",vol",Articles_collection_modified!A1416) - 4))</f>
        <v>3</v>
      </c>
      <c r="D1416" t="str">
        <f>IF(ISNUMBER(FIND(", 20", Articles_collection_modified!A1416)), MID(Articles_collection_modified!A1416, FIND(", 20", Articles_collection_modified!A1416) + 2, FIND(",", Articles_collection_modified!A1416, FIND(", 20", Articles_collection_modified!A1416) + 2) - FIND(", 20", Articles_collection_modified!A1416) - 2), MID(Articles_collection_modified!A1416, FIND(",20", Articles_collection_modified!A1416) + 1, FIND(",", Articles_collection_modified!A1416, FIND(",20", Articles_collection_modified!A1416) + 1) - FIND(",20", Articles_collection_modified!A1416) - 1))</f>
        <v>2024-w35</v>
      </c>
      <c r="E1416" t="str">
        <f t="shared" si="44"/>
        <v>2024</v>
      </c>
      <c r="F1416" t="str">
        <f t="shared" si="45"/>
        <v>35</v>
      </c>
      <c r="G1416" t="str" cm="1">
        <f t="array" ref="G1416">_xlfn.TEXTJOIN(", ", TRUE, IF(ISNUMBER(SEARCH(Index!$A$8:$A$22, Articles_collection_modified!A1416)), Index!$A$8:$A$22, ""))</f>
        <v>Mobile</v>
      </c>
      <c r="H1416" t="str" cm="1">
        <f t="array" ref="H1416">IFERROR(INDEX(Index!$A$8:$A$22, MATCH(TRUE, ISNUMBER(SEARCH(Index!$A$8:$A$22, Articles_collection_modified!A1416)), 0)), "")</f>
        <v>Mobile</v>
      </c>
      <c r="I1416" t="str" cm="1">
        <f t="array" ref="I1416">IFERROR(INDEX(Index!$A$3:$A$5, MATCH(TRUE, ISNUMBER(SEARCH(Index!$A$3:$A$5, Articles_collection_modified!A1416)), 0)), "")</f>
        <v>SEEP</v>
      </c>
      <c r="J1416" t="str" cm="1">
        <f t="array" ref="J1416">IFERROR(INDEX(Index!$A$25:$A$69, MATCH(TRUE, ISNUMBER(SEARCH(Index!$A$25:$A$69, Articles_collection_modified!A1416)), 0)), "")</f>
        <v>m&amp;a</v>
      </c>
      <c r="K1416" t="str" cm="1">
        <f t="array" ref="K1416">IFERROR(INDEX(Index!$C$3:$C$5, MATCH(TRUE, ISNUMBER(SEARCH(Index!$C$3:$C$5, Articles_collection_modified!A1416)), 0)), "")</f>
        <v>H2</v>
      </c>
      <c r="L1416" t="str" cm="1">
        <f t="array" ref="L1416">_xlfn.TEXTJOIN(", ", TRUE, IF(ISNUMBER(SEARCH(Index!$C$8:$C$58, Articles_collection_modified!A1416)), Index!$C$8:$C$58, ""))</f>
        <v>HA-8</v>
      </c>
      <c r="M1416" t="str" cm="1">
        <f t="array" ref="M1416">_xlfn.TEXTJOIN(", ", TRUE, IFERROR(VLOOKUP(_xlfn.TEXTSPLIT(L1416, ", "), Index!$C$8:$D$58, 2, FALSE), ""))</f>
        <v>Sustainable Mining</v>
      </c>
      <c r="N1416" t="str" cm="1">
        <f t="array" ref="N1416">_xlfn.TEXTJOIN(", ", TRUE, _xlfn.UNIQUE(_xlfn.FILTERXML("&lt;t&gt;&lt;s&gt;" &amp; SUBSTITUTE(_xlfn.TEXTJOIN(", ", TRUE, _xlfn.UNIQUE(_xlfn._xlws.FILTER(IFERROR(VLOOKUP(LEFT(_xlfn.TEXTSPLIT(L1416, ", "), FIND("-", _xlfn.TEXTSPLIT(L1416, ", ")) - 1), Index!$F$8:$G$13, 2, FALSE), ""), IFERROR(VLOOKUP(LEFT(_xlfn.TEXTSPLIT(L1416, ", "), FIND("-", _xlfn.TEXTSPLIT(L1416, ", ")) - 1), Index!$F$8:$G$13, 2, FALSE), "") &lt;&gt; ""))), ", ", "&lt;/s&gt;&lt;s&gt;") &amp; "&lt;/s&gt;&lt;/t&gt;", "//s[normalize-space()]")))</f>
        <v>Hydraulic Applications Ecosystem</v>
      </c>
      <c r="O1416" t="str" cm="1">
        <f t="array" ref="O1416">IFERROR(INDEX(Index!$C$8:$C$58, MATCH(TRUE, ISNUMBER(SEARCH(Index!$C$8:$C$58, Articles_collection_modified!A1416)), 0)), "")</f>
        <v>HA-8</v>
      </c>
      <c r="P1416" t="str">
        <f>IFERROR(VLOOKUP(LEFT(O1416, FIND("-", O1416)-1), Index!$F$8:$G$13, 2, FALSE), "Not Found")</f>
        <v>Hydraulic Applications Ecosystem</v>
      </c>
      <c r="Q1416" t="str">
        <f>IFERROR(VLOOKUP(O1416, Index!$C$8:$D$58, 2, FALSE), "Not Found")</f>
        <v>Sustainable Mining</v>
      </c>
    </row>
    <row r="1417" spans="1:17" x14ac:dyDescent="0.3">
      <c r="A1417" t="str">
        <f>LEFT(Articles_collection_modified!A1417, FIND(",", Articles_collection_modified!A1417) - 1)</f>
        <v>Epiroc Simba SM60 S: â€˜a breakthrough in production drilling for smaller driftsâ€™ - International Mining</v>
      </c>
      <c r="B1417" t="str">
        <f>MID(Articles_collection_modified!A1417, FIND(",", Articles_collection_modified!A1417) + 1, FIND(",", Articles_collection_modified!A1417, FIND(",", Articles_collection_modified!A1417) + 1) - FIND(",", Articles_collection_modified!A1417) - 1)</f>
        <v>https://im-mining.com/2024/08/27/epiroc-simba-sm60-s-a-breakthrough-in-production-drilling-for-smaller-drifts/</v>
      </c>
      <c r="C1417" t="str">
        <f>IF(ISNUMBER(FIND(", vol",Articles_collection_modified!A1417)), MID(Articles_collection_modified!A1417, FIND(", vol", Articles_collection_modified!A1417) + 5, FIND(",", Articles_collection_modified!A1417, FIND(", vol", Articles_collection_modified!A1417) + 5) - FIND(", vol", Articles_collection_modified!A1417) - 5), MID(Articles_collection_modified!A1417, FIND(",vol", Articles_collection_modified!A1417) + 4, FIND(",", Articles_collection_modified!A1417, FIND(",vol", Articles_collection_modified!A1417) + 4) - FIND(",vol",Articles_collection_modified!A1417) - 4))</f>
        <v>3</v>
      </c>
      <c r="D1417" t="str">
        <f>IF(ISNUMBER(FIND(", 20", Articles_collection_modified!A1417)), MID(Articles_collection_modified!A1417, FIND(", 20", Articles_collection_modified!A1417) + 2, FIND(",", Articles_collection_modified!A1417, FIND(", 20", Articles_collection_modified!A1417) + 2) - FIND(", 20", Articles_collection_modified!A1417) - 2), MID(Articles_collection_modified!A1417, FIND(",20", Articles_collection_modified!A1417) + 1, FIND(",", Articles_collection_modified!A1417, FIND(",20", Articles_collection_modified!A1417) + 1) - FIND(",20", Articles_collection_modified!A1417) - 1))</f>
        <v>2024-w35</v>
      </c>
      <c r="E1417" t="str">
        <f t="shared" si="44"/>
        <v>2024</v>
      </c>
      <c r="F1417" t="str">
        <f t="shared" si="45"/>
        <v>35</v>
      </c>
      <c r="G1417" t="str" cm="1">
        <f t="array" ref="G1417">_xlfn.TEXTJOIN(", ", TRUE, IF(ISNUMBER(SEARCH(Index!$A$8:$A$22, Articles_collection_modified!A1417)), Index!$A$8:$A$22, ""))</f>
        <v>Mobile</v>
      </c>
      <c r="H1417" t="str" cm="1">
        <f t="array" ref="H1417">IFERROR(INDEX(Index!$A$8:$A$22, MATCH(TRUE, ISNUMBER(SEARCH(Index!$A$8:$A$22, Articles_collection_modified!A1417)), 0)), "")</f>
        <v>Mobile</v>
      </c>
      <c r="I1417" t="str" cm="1">
        <f t="array" ref="I1417">IFERROR(INDEX(Index!$A$3:$A$5, MATCH(TRUE, ISNUMBER(SEARCH(Index!$A$3:$A$5, Articles_collection_modified!A1417)), 0)), "")</f>
        <v>product release</v>
      </c>
      <c r="J1417" t="str" cm="1">
        <f t="array" ref="J1417">IFERROR(INDEX(Index!$A$25:$A$69, MATCH(TRUE, ISNUMBER(SEARCH(Index!$A$25:$A$69, Articles_collection_modified!A1417)), 0)), "")</f>
        <v>System</v>
      </c>
      <c r="K1417" t="str" cm="1">
        <f t="array" ref="K1417">IFERROR(INDEX(Index!$C$3:$C$5, MATCH(TRUE, ISNUMBER(SEARCH(Index!$C$3:$C$5, Articles_collection_modified!A1417)), 0)), "")</f>
        <v>H1</v>
      </c>
      <c r="L1417" t="str" cm="1">
        <f t="array" ref="L1417">_xlfn.TEXTJOIN(", ", TRUE, IF(ISNUMBER(SEARCH(Index!$C$8:$C$58, Articles_collection_modified!A1417)), Index!$C$8:$C$58, ""))</f>
        <v>HA-8</v>
      </c>
      <c r="M1417" t="str" cm="1">
        <f t="array" ref="M1417">_xlfn.TEXTJOIN(", ", TRUE, IFERROR(VLOOKUP(_xlfn.TEXTSPLIT(L1417, ", "), Index!$C$8:$D$58, 2, FALSE), ""))</f>
        <v>Sustainable Mining</v>
      </c>
      <c r="N1417" t="str" cm="1">
        <f t="array" ref="N1417">_xlfn.TEXTJOIN(", ", TRUE, _xlfn.UNIQUE(_xlfn.FILTERXML("&lt;t&gt;&lt;s&gt;" &amp; SUBSTITUTE(_xlfn.TEXTJOIN(", ", TRUE, _xlfn.UNIQUE(_xlfn._xlws.FILTER(IFERROR(VLOOKUP(LEFT(_xlfn.TEXTSPLIT(L1417, ", "), FIND("-", _xlfn.TEXTSPLIT(L1417, ", ")) - 1), Index!$F$8:$G$13, 2, FALSE), ""), IFERROR(VLOOKUP(LEFT(_xlfn.TEXTSPLIT(L1417, ", "), FIND("-", _xlfn.TEXTSPLIT(L1417, ", ")) - 1), Index!$F$8:$G$13, 2, FALSE), "") &lt;&gt; ""))), ", ", "&lt;/s&gt;&lt;s&gt;") &amp; "&lt;/s&gt;&lt;/t&gt;", "//s[normalize-space()]")))</f>
        <v>Hydraulic Applications Ecosystem</v>
      </c>
      <c r="O1417" t="str" cm="1">
        <f t="array" ref="O1417">IFERROR(INDEX(Index!$C$8:$C$58, MATCH(TRUE, ISNUMBER(SEARCH(Index!$C$8:$C$58, Articles_collection_modified!A1417)), 0)), "")</f>
        <v>HA-8</v>
      </c>
      <c r="P1417" t="str">
        <f>IFERROR(VLOOKUP(LEFT(O1417, FIND("-", O1417)-1), Index!$F$8:$G$13, 2, FALSE), "Not Found")</f>
        <v>Hydraulic Applications Ecosystem</v>
      </c>
      <c r="Q1417" t="str">
        <f>IFERROR(VLOOKUP(O1417, Index!$C$8:$D$58, 2, FALSE), "Not Found")</f>
        <v>Sustainable Mining</v>
      </c>
    </row>
    <row r="1418" spans="1:17" x14ac:dyDescent="0.3">
      <c r="A1418" t="str">
        <f>LEFT(Articles_collection_modified!A1418, FIND(",", Articles_collection_modified!A1418) - 1)</f>
        <v>SANY eTrucks expands lineup in Europe - electrive.com</v>
      </c>
      <c r="B1418" t="str">
        <f>MID(Articles_collection_modified!A1418, FIND(",", Articles_collection_modified!A1418) + 1, FIND(",", Articles_collection_modified!A1418, FIND(",", Articles_collection_modified!A1418) + 1) - FIND(",", Articles_collection_modified!A1418) - 1)</f>
        <v>https://www.electrive.com/2024/08/26/sany-etrucks-expands-lineup-in-europe/</v>
      </c>
      <c r="C1418" t="str">
        <f>IF(ISNUMBER(FIND(", vol",Articles_collection_modified!A1418)), MID(Articles_collection_modified!A1418, FIND(", vol", Articles_collection_modified!A1418) + 5, FIND(",", Articles_collection_modified!A1418, FIND(", vol", Articles_collection_modified!A1418) + 5) - FIND(", vol", Articles_collection_modified!A1418) - 5), MID(Articles_collection_modified!A1418, FIND(",vol", Articles_collection_modified!A1418) + 4, FIND(",", Articles_collection_modified!A1418, FIND(",vol", Articles_collection_modified!A1418) + 4) - FIND(",vol",Articles_collection_modified!A1418) - 4))</f>
        <v>3</v>
      </c>
      <c r="D1418" t="str">
        <f>IF(ISNUMBER(FIND(", 20", Articles_collection_modified!A1418)), MID(Articles_collection_modified!A1418, FIND(", 20", Articles_collection_modified!A1418) + 2, FIND(",", Articles_collection_modified!A1418, FIND(", 20", Articles_collection_modified!A1418) + 2) - FIND(", 20", Articles_collection_modified!A1418) - 2), MID(Articles_collection_modified!A1418, FIND(",20", Articles_collection_modified!A1418) + 1, FIND(",", Articles_collection_modified!A1418, FIND(",20", Articles_collection_modified!A1418) + 1) - FIND(",20", Articles_collection_modified!A1418) - 1))</f>
        <v>2024-w34</v>
      </c>
      <c r="E1418" t="str">
        <f t="shared" si="44"/>
        <v>2024</v>
      </c>
      <c r="F1418" t="str">
        <f t="shared" si="45"/>
        <v>34</v>
      </c>
      <c r="G1418" t="str" cm="1">
        <f t="array" ref="G1418">_xlfn.TEXTJOIN(", ", TRUE, IF(ISNUMBER(SEARCH(Index!$A$8:$A$22, Articles_collection_modified!A1418)), Index!$A$8:$A$22, ""))</f>
        <v>Mobile</v>
      </c>
      <c r="H1418" t="str" cm="1">
        <f t="array" ref="H1418">IFERROR(INDEX(Index!$A$8:$A$22, MATCH(TRUE, ISNUMBER(SEARCH(Index!$A$8:$A$22, Articles_collection_modified!A1418)), 0)), "")</f>
        <v>Mobile</v>
      </c>
      <c r="I1418" t="str" cm="1">
        <f t="array" ref="I1418">IFERROR(INDEX(Index!$A$3:$A$5, MATCH(TRUE, ISNUMBER(SEARCH(Index!$A$3:$A$5, Articles_collection_modified!A1418)), 0)), "")</f>
        <v>product release</v>
      </c>
      <c r="J1418" t="str" cm="1">
        <f t="array" ref="J1418">IFERROR(INDEX(Index!$A$25:$A$69, MATCH(TRUE, ISNUMBER(SEARCH(Index!$A$25:$A$69, Articles_collection_modified!A1418)), 0)), "")</f>
        <v>System</v>
      </c>
      <c r="K1418" t="str" cm="1">
        <f t="array" ref="K1418">IFERROR(INDEX(Index!$C$3:$C$5, MATCH(TRUE, ISNUMBER(SEARCH(Index!$C$3:$C$5, Articles_collection_modified!A1418)), 0)), "")</f>
        <v>H1</v>
      </c>
      <c r="L1418" t="str" cm="1">
        <f t="array" ref="L1418">_xlfn.TEXTJOIN(", ", TRUE, IF(ISNUMBER(SEARCH(Index!$C$8:$C$58, Articles_collection_modified!A1418)), Index!$C$8:$C$58, ""))</f>
        <v>ES-1, ES-2, HA-1</v>
      </c>
      <c r="M1418" t="str" cm="1">
        <f t="array" ref="M1418">_xlfn.TEXTJOIN(", ", TRUE, IFERROR(VLOOKUP(_xlfn.TEXTSPLIT(L1418, ", "), Index!$C$8:$D$58, 2, FALSE), ""))</f>
        <v>Green Cities, Enhanced Emission Policy, Green &amp; Connected Construction site</v>
      </c>
      <c r="N1418" t="str" cm="1">
        <f t="array" ref="N1418">_xlfn.TEXTJOIN(", ", TRUE, _xlfn.UNIQUE(_xlfn.FILTERXML("&lt;t&gt;&lt;s&gt;" &amp; SUBSTITUTE(_xlfn.TEXTJOIN(", ", TRUE, _xlfn.UNIQUE(_xlfn._xlws.FILTER(IFERROR(VLOOKUP(LEFT(_xlfn.TEXTSPLIT(L1418, ", "), FIND("-", _xlfn.TEXTSPLIT(L1418, ", ")) - 1), Index!$F$8:$G$13, 2, FALSE), ""), IFERROR(VLOOKUP(LEFT(_xlfn.TEXTSPLIT(L1418, ", "), FIND("-", _xlfn.TEXTSPLIT(L1418, ", ")) - 1), Index!$F$8:$G$13, 2, FALSE), "") &lt;&gt; ""))), ", ", "&lt;/s&gt;&lt;s&gt;") &amp; "&lt;/s&gt;&lt;/t&gt;", "//s[normalize-space()]")))</f>
        <v>Ecological Sustainability, Hydraulic Applications Ecosystem</v>
      </c>
      <c r="O1418" t="str" cm="1">
        <f t="array" ref="O1418">IFERROR(INDEX(Index!$C$8:$C$58, MATCH(TRUE, ISNUMBER(SEARCH(Index!$C$8:$C$58, Articles_collection_modified!A1418)), 0)), "")</f>
        <v>ES-1</v>
      </c>
      <c r="P1418" t="str">
        <f>IFERROR(VLOOKUP(LEFT(O1418, FIND("-", O1418)-1), Index!$F$8:$G$13, 2, FALSE), "Not Found")</f>
        <v>Ecological Sustainability</v>
      </c>
      <c r="Q1418" t="str">
        <f>IFERROR(VLOOKUP(O1418, Index!$C$8:$D$58, 2, FALSE), "Not Found")</f>
        <v>Green Cities</v>
      </c>
    </row>
    <row r="1419" spans="1:17" x14ac:dyDescent="0.3">
      <c r="A1419" t="str">
        <f>LEFT(Articles_collection_modified!A1419, FIND(",", Articles_collection_modified!A1419) - 1)</f>
        <v>EPCA electrifies 100-tonne mining truck - electrive.com</v>
      </c>
      <c r="B1419" t="str">
        <f>MID(Articles_collection_modified!A1419, FIND(",", Articles_collection_modified!A1419) + 1, FIND(",", Articles_collection_modified!A1419, FIND(",", Articles_collection_modified!A1419) + 1) - FIND(",", Articles_collection_modified!A1419) - 1)</f>
        <v>https://www.electrive.com/2024/08/26/epca-electrifies-100-tonne-mining-truck/</v>
      </c>
      <c r="C1419" t="str">
        <f>IF(ISNUMBER(FIND(", vol",Articles_collection_modified!A1419)), MID(Articles_collection_modified!A1419, FIND(", vol", Articles_collection_modified!A1419) + 5, FIND(",", Articles_collection_modified!A1419, FIND(", vol", Articles_collection_modified!A1419) + 5) - FIND(", vol", Articles_collection_modified!A1419) - 5), MID(Articles_collection_modified!A1419, FIND(",vol", Articles_collection_modified!A1419) + 4, FIND(",", Articles_collection_modified!A1419, FIND(",vol", Articles_collection_modified!A1419) + 4) - FIND(",vol",Articles_collection_modified!A1419) - 4))</f>
        <v>3</v>
      </c>
      <c r="D1419" t="str">
        <f>IF(ISNUMBER(FIND(", 20", Articles_collection_modified!A1419)), MID(Articles_collection_modified!A1419, FIND(", 20", Articles_collection_modified!A1419) + 2, FIND(",", Articles_collection_modified!A1419, FIND(", 20", Articles_collection_modified!A1419) + 2) - FIND(", 20", Articles_collection_modified!A1419) - 2), MID(Articles_collection_modified!A1419, FIND(",20", Articles_collection_modified!A1419) + 1, FIND(",", Articles_collection_modified!A1419, FIND(",20", Articles_collection_modified!A1419) + 1) - FIND(",20", Articles_collection_modified!A1419) - 1))</f>
        <v>2024-w34</v>
      </c>
      <c r="E1419" t="str">
        <f t="shared" si="44"/>
        <v>2024</v>
      </c>
      <c r="F1419" t="str">
        <f t="shared" si="45"/>
        <v>34</v>
      </c>
      <c r="G1419" t="str" cm="1">
        <f t="array" ref="G1419">_xlfn.TEXTJOIN(", ", TRUE, IF(ISNUMBER(SEARCH(Index!$A$8:$A$22, Articles_collection_modified!A1419)), Index!$A$8:$A$22, ""))</f>
        <v>Electrification, Mobile</v>
      </c>
      <c r="H1419" t="str" cm="1">
        <f t="array" ref="H1419">IFERROR(INDEX(Index!$A$8:$A$22, MATCH(TRUE, ISNUMBER(SEARCH(Index!$A$8:$A$22, Articles_collection_modified!A1419)), 0)), "")</f>
        <v>Electrification</v>
      </c>
      <c r="I1419" t="str" cm="1">
        <f t="array" ref="I1419">IFERROR(INDEX(Index!$A$3:$A$5, MATCH(TRUE, ISNUMBER(SEARCH(Index!$A$3:$A$5, Articles_collection_modified!A1419)), 0)), "")</f>
        <v>SEEP</v>
      </c>
      <c r="J1419" t="str" cm="1">
        <f t="array" ref="J1419">IFERROR(INDEX(Index!$A$25:$A$69, MATCH(TRUE, ISNUMBER(SEARCH(Index!$A$25:$A$69, Articles_collection_modified!A1419)), 0)), "")</f>
        <v>market development</v>
      </c>
      <c r="K1419" t="str" cm="1">
        <f t="array" ref="K1419">IFERROR(INDEX(Index!$C$3:$C$5, MATCH(TRUE, ISNUMBER(SEARCH(Index!$C$3:$C$5, Articles_collection_modified!A1419)), 0)), "")</f>
        <v>H1</v>
      </c>
      <c r="L1419" t="str" cm="1">
        <f t="array" ref="L1419">_xlfn.TEXTJOIN(", ", TRUE, IF(ISNUMBER(SEARCH(Index!$C$8:$C$58, Articles_collection_modified!A1419)), Index!$C$8:$C$58, ""))</f>
        <v>ES-1, ES-2, HA-8</v>
      </c>
      <c r="M1419" t="str" cm="1">
        <f t="array" ref="M1419">_xlfn.TEXTJOIN(", ", TRUE, IFERROR(VLOOKUP(_xlfn.TEXTSPLIT(L1419, ", "), Index!$C$8:$D$58, 2, FALSE), ""))</f>
        <v>Green Cities, Enhanced Emission Policy, Sustainable Mining</v>
      </c>
      <c r="N1419" t="str" cm="1">
        <f t="array" ref="N1419">_xlfn.TEXTJOIN(", ", TRUE, _xlfn.UNIQUE(_xlfn.FILTERXML("&lt;t&gt;&lt;s&gt;" &amp; SUBSTITUTE(_xlfn.TEXTJOIN(", ", TRUE, _xlfn.UNIQUE(_xlfn._xlws.FILTER(IFERROR(VLOOKUP(LEFT(_xlfn.TEXTSPLIT(L1419, ", "), FIND("-", _xlfn.TEXTSPLIT(L1419, ", ")) - 1), Index!$F$8:$G$13, 2, FALSE), ""), IFERROR(VLOOKUP(LEFT(_xlfn.TEXTSPLIT(L1419, ", "), FIND("-", _xlfn.TEXTSPLIT(L1419, ", ")) - 1), Index!$F$8:$G$13, 2, FALSE), "") &lt;&gt; ""))), ", ", "&lt;/s&gt;&lt;s&gt;") &amp; "&lt;/s&gt;&lt;/t&gt;", "//s[normalize-space()]")))</f>
        <v>Ecological Sustainability, Hydraulic Applications Ecosystem</v>
      </c>
      <c r="O1419" t="str" cm="1">
        <f t="array" ref="O1419">IFERROR(INDEX(Index!$C$8:$C$58, MATCH(TRUE, ISNUMBER(SEARCH(Index!$C$8:$C$58, Articles_collection_modified!A1419)), 0)), "")</f>
        <v>ES-1</v>
      </c>
      <c r="P1419" t="str">
        <f>IFERROR(VLOOKUP(LEFT(O1419, FIND("-", O1419)-1), Index!$F$8:$G$13, 2, FALSE), "Not Found")</f>
        <v>Ecological Sustainability</v>
      </c>
      <c r="Q1419" t="str">
        <f>IFERROR(VLOOKUP(O1419, Index!$C$8:$D$58, 2, FALSE), "Not Found")</f>
        <v>Green Cities</v>
      </c>
    </row>
    <row r="1420" spans="1:17" x14ac:dyDescent="0.3">
      <c r="A1420" t="str">
        <f>LEFT(Articles_collection_modified!A1420, FIND(",", Articles_collection_modified!A1420) - 1)</f>
        <v>US researchers develop thin solid electrolyte - electrive.com</v>
      </c>
      <c r="B1420" t="str">
        <f>MID(Articles_collection_modified!A1420, FIND(",", Articles_collection_modified!A1420) + 1, FIND(",", Articles_collection_modified!A1420, FIND(",", Articles_collection_modified!A1420) + 1) - FIND(",", Articles_collection_modified!A1420) - 1)</f>
        <v>https://www.electrive.com/2024/09/02/us-researchers-develop-thin-solid-electrolyte/</v>
      </c>
      <c r="C1420" t="str">
        <f>IF(ISNUMBER(FIND(", vol",Articles_collection_modified!A1420)), MID(Articles_collection_modified!A1420, FIND(", vol", Articles_collection_modified!A1420) + 5, FIND(",", Articles_collection_modified!A1420, FIND(", vol", Articles_collection_modified!A1420) + 5) - FIND(", vol", Articles_collection_modified!A1420) - 5), MID(Articles_collection_modified!A1420, FIND(",vol", Articles_collection_modified!A1420) + 4, FIND(",", Articles_collection_modified!A1420, FIND(",vol", Articles_collection_modified!A1420) + 4) - FIND(",vol",Articles_collection_modified!A1420) - 4))</f>
        <v>3</v>
      </c>
      <c r="D1420" t="str">
        <f>IF(ISNUMBER(FIND(", 20", Articles_collection_modified!A1420)), MID(Articles_collection_modified!A1420, FIND(", 20", Articles_collection_modified!A1420) + 2, FIND(",", Articles_collection_modified!A1420, FIND(", 20", Articles_collection_modified!A1420) + 2) - FIND(", 20", Articles_collection_modified!A1420) - 2), MID(Articles_collection_modified!A1420, FIND(",20", Articles_collection_modified!A1420) + 1, FIND(",", Articles_collection_modified!A1420, FIND(",20", Articles_collection_modified!A1420) + 1) - FIND(",20", Articles_collection_modified!A1420) - 1))</f>
        <v>2024-w36</v>
      </c>
      <c r="E1420" t="str">
        <f t="shared" si="44"/>
        <v>2024</v>
      </c>
      <c r="F1420" t="str">
        <f t="shared" si="45"/>
        <v>36</v>
      </c>
      <c r="G1420" t="str" cm="1">
        <f t="array" ref="G1420">_xlfn.TEXTJOIN(", ", TRUE, IF(ISNUMBER(SEARCH(Index!$A$8:$A$22, Articles_collection_modified!A1420)), Index!$A$8:$A$22, ""))</f>
        <v>Battery, Electrification</v>
      </c>
      <c r="H1420" t="str" cm="1">
        <f t="array" ref="H1420">IFERROR(INDEX(Index!$A$8:$A$22, MATCH(TRUE, ISNUMBER(SEARCH(Index!$A$8:$A$22, Articles_collection_modified!A1420)), 0)), "")</f>
        <v>Battery</v>
      </c>
      <c r="I1420" t="str" cm="1">
        <f t="array" ref="I1420">IFERROR(INDEX(Index!$A$3:$A$5, MATCH(TRUE, ISNUMBER(SEARCH(Index!$A$3:$A$5, Articles_collection_modified!A1420)), 0)), "")</f>
        <v>Technology</v>
      </c>
      <c r="J1420" t="str" cm="1">
        <f t="array" ref="J1420">IFERROR(INDEX(Index!$A$25:$A$69, MATCH(TRUE, ISNUMBER(SEARCH(Index!$A$25:$A$69, Articles_collection_modified!A1420)), 0)), "")</f>
        <v>Materials</v>
      </c>
      <c r="K1420" t="str" cm="1">
        <f t="array" ref="K1420">IFERROR(INDEX(Index!$C$3:$C$5, MATCH(TRUE, ISNUMBER(SEARCH(Index!$C$3:$C$5, Articles_collection_modified!A1420)), 0)), "")</f>
        <v>H3</v>
      </c>
      <c r="L1420" t="str" cm="1">
        <f t="array" ref="L1420">_xlfn.TEXTJOIN(", ", TRUE, IF(ISNUMBER(SEARCH(Index!$C$8:$C$58, Articles_collection_modified!A1420)), Index!$C$8:$C$58, ""))</f>
        <v>ES-2, ES-4</v>
      </c>
      <c r="M1420" t="str" cm="1">
        <f t="array" ref="M1420">_xlfn.TEXTJOIN(", ", TRUE, IFERROR(VLOOKUP(_xlfn.TEXTSPLIT(L1420, ", "), Index!$C$8:$D$58, 2, FALSE), ""))</f>
        <v>Enhanced Emission Policy, Circular Economy</v>
      </c>
      <c r="N1420" t="str" cm="1">
        <f t="array" ref="N1420">_xlfn.TEXTJOIN(", ", TRUE, _xlfn.UNIQUE(_xlfn.FILTERXML("&lt;t&gt;&lt;s&gt;" &amp; SUBSTITUTE(_xlfn.TEXTJOIN(", ", TRUE, _xlfn.UNIQUE(_xlfn._xlws.FILTER(IFERROR(VLOOKUP(LEFT(_xlfn.TEXTSPLIT(L1420, ", "), FIND("-", _xlfn.TEXTSPLIT(L1420, ", ")) - 1), Index!$F$8:$G$13, 2, FALSE), ""), IFERROR(VLOOKUP(LEFT(_xlfn.TEXTSPLIT(L1420, ", "), FIND("-", _xlfn.TEXTSPLIT(L1420, ", ")) - 1), Index!$F$8:$G$13, 2, FALSE), "") &lt;&gt; ""))), ", ", "&lt;/s&gt;&lt;s&gt;") &amp; "&lt;/s&gt;&lt;/t&gt;", "//s[normalize-space()]")))</f>
        <v>Ecological Sustainability</v>
      </c>
      <c r="O1420" t="str" cm="1">
        <f t="array" ref="O1420">IFERROR(INDEX(Index!$C$8:$C$58, MATCH(TRUE, ISNUMBER(SEARCH(Index!$C$8:$C$58, Articles_collection_modified!A1420)), 0)), "")</f>
        <v>ES-2</v>
      </c>
      <c r="P1420" t="str">
        <f>IFERROR(VLOOKUP(LEFT(O1420, FIND("-", O1420)-1), Index!$F$8:$G$13, 2, FALSE), "Not Found")</f>
        <v>Ecological Sustainability</v>
      </c>
      <c r="Q1420" t="str">
        <f>IFERROR(VLOOKUP(O1420, Index!$C$8:$D$58, 2, FALSE), "Not Found")</f>
        <v>Enhanced Emission Policy</v>
      </c>
    </row>
    <row r="1421" spans="1:17" x14ac:dyDescent="0.3">
      <c r="A1421" t="str">
        <f>LEFT(Articles_collection_modified!A1421, FIND(",", Articles_collection_modified!A1421) - 1)</f>
        <v>German university develops gel to make lithium-ion batteries safer - electrive.com</v>
      </c>
      <c r="B1421" t="str">
        <f>MID(Articles_collection_modified!A1421, FIND(",", Articles_collection_modified!A1421) + 1, FIND(",", Articles_collection_modified!A1421, FIND(",", Articles_collection_modified!A1421) + 1) - FIND(",", Articles_collection_modified!A1421) - 1)</f>
        <v>https://www.electrive.com/2024/09/03/german-university-develops-gel-to-make-lithium-ion-batteries-safer/</v>
      </c>
      <c r="C1421" t="str">
        <f>IF(ISNUMBER(FIND(", vol",Articles_collection_modified!A1421)), MID(Articles_collection_modified!A1421, FIND(", vol", Articles_collection_modified!A1421) + 5, FIND(",", Articles_collection_modified!A1421, FIND(", vol", Articles_collection_modified!A1421) + 5) - FIND(", vol", Articles_collection_modified!A1421) - 5), MID(Articles_collection_modified!A1421, FIND(",vol", Articles_collection_modified!A1421) + 4, FIND(",", Articles_collection_modified!A1421, FIND(",vol", Articles_collection_modified!A1421) + 4) - FIND(",vol",Articles_collection_modified!A1421) - 4))</f>
        <v>3</v>
      </c>
      <c r="D1421" t="str">
        <f>IF(ISNUMBER(FIND(", 20", Articles_collection_modified!A1421)), MID(Articles_collection_modified!A1421, FIND(", 20", Articles_collection_modified!A1421) + 2, FIND(",", Articles_collection_modified!A1421, FIND(", 20", Articles_collection_modified!A1421) + 2) - FIND(", 20", Articles_collection_modified!A1421) - 2), MID(Articles_collection_modified!A1421, FIND(",20", Articles_collection_modified!A1421) + 1, FIND(",", Articles_collection_modified!A1421, FIND(",20", Articles_collection_modified!A1421) + 1) - FIND(",20", Articles_collection_modified!A1421) - 1))</f>
        <v>2024-w36</v>
      </c>
      <c r="E1421" t="str">
        <f t="shared" si="44"/>
        <v>2024</v>
      </c>
      <c r="F1421" t="str">
        <f t="shared" si="45"/>
        <v>36</v>
      </c>
      <c r="G1421" t="str" cm="1">
        <f t="array" ref="G1421">_xlfn.TEXTJOIN(", ", TRUE, IF(ISNUMBER(SEARCH(Index!$A$8:$A$22, Articles_collection_modified!A1421)), Index!$A$8:$A$22, ""))</f>
        <v>Battery, Electrification</v>
      </c>
      <c r="H1421" t="str" cm="1">
        <f t="array" ref="H1421">IFERROR(INDEX(Index!$A$8:$A$22, MATCH(TRUE, ISNUMBER(SEARCH(Index!$A$8:$A$22, Articles_collection_modified!A1421)), 0)), "")</f>
        <v>Battery</v>
      </c>
      <c r="I1421" t="str" cm="1">
        <f t="array" ref="I1421">IFERROR(INDEX(Index!$A$3:$A$5, MATCH(TRUE, ISNUMBER(SEARCH(Index!$A$3:$A$5, Articles_collection_modified!A1421)), 0)), "")</f>
        <v>Technology</v>
      </c>
      <c r="J1421" t="str" cm="1">
        <f t="array" ref="J1421">IFERROR(INDEX(Index!$A$25:$A$69, MATCH(TRUE, ISNUMBER(SEARCH(Index!$A$25:$A$69, Articles_collection_modified!A1421)), 0)), "")</f>
        <v>Materials</v>
      </c>
      <c r="K1421" t="str" cm="1">
        <f t="array" ref="K1421">IFERROR(INDEX(Index!$C$3:$C$5, MATCH(TRUE, ISNUMBER(SEARCH(Index!$C$3:$C$5, Articles_collection_modified!A1421)), 0)), "")</f>
        <v>H3</v>
      </c>
      <c r="L1421" t="str" cm="1">
        <f t="array" ref="L1421">_xlfn.TEXTJOIN(", ", TRUE, IF(ISNUMBER(SEARCH(Index!$C$8:$C$58, Articles_collection_modified!A1421)), Index!$C$8:$C$58, ""))</f>
        <v>ES-2, ES-4</v>
      </c>
      <c r="M1421" t="str" cm="1">
        <f t="array" ref="M1421">_xlfn.TEXTJOIN(", ", TRUE, IFERROR(VLOOKUP(_xlfn.TEXTSPLIT(L1421, ", "), Index!$C$8:$D$58, 2, FALSE), ""))</f>
        <v>Enhanced Emission Policy, Circular Economy</v>
      </c>
      <c r="N1421" t="str" cm="1">
        <f t="array" ref="N1421">_xlfn.TEXTJOIN(", ", TRUE, _xlfn.UNIQUE(_xlfn.FILTERXML("&lt;t&gt;&lt;s&gt;" &amp; SUBSTITUTE(_xlfn.TEXTJOIN(", ", TRUE, _xlfn.UNIQUE(_xlfn._xlws.FILTER(IFERROR(VLOOKUP(LEFT(_xlfn.TEXTSPLIT(L1421, ", "), FIND("-", _xlfn.TEXTSPLIT(L1421, ", ")) - 1), Index!$F$8:$G$13, 2, FALSE), ""), IFERROR(VLOOKUP(LEFT(_xlfn.TEXTSPLIT(L1421, ", "), FIND("-", _xlfn.TEXTSPLIT(L1421, ", ")) - 1), Index!$F$8:$G$13, 2, FALSE), "") &lt;&gt; ""))), ", ", "&lt;/s&gt;&lt;s&gt;") &amp; "&lt;/s&gt;&lt;/t&gt;", "//s[normalize-space()]")))</f>
        <v>Ecological Sustainability</v>
      </c>
      <c r="O1421" t="str" cm="1">
        <f t="array" ref="O1421">IFERROR(INDEX(Index!$C$8:$C$58, MATCH(TRUE, ISNUMBER(SEARCH(Index!$C$8:$C$58, Articles_collection_modified!A1421)), 0)), "")</f>
        <v>ES-2</v>
      </c>
      <c r="P1421" t="str">
        <f>IFERROR(VLOOKUP(LEFT(O1421, FIND("-", O1421)-1), Index!$F$8:$G$13, 2, FALSE), "Not Found")</f>
        <v>Ecological Sustainability</v>
      </c>
      <c r="Q1421" t="str">
        <f>IFERROR(VLOOKUP(O1421, Index!$C$8:$D$58, 2, FALSE), "Not Found")</f>
        <v>Enhanced Emission Policy</v>
      </c>
    </row>
    <row r="1422" spans="1:17" x14ac:dyDescent="0.3">
      <c r="A1422" t="str">
        <f>LEFT(Articles_collection_modified!A1422, FIND(",", Articles_collection_modified!A1422) - 1)</f>
        <v>Germany's battery researchers fear a complete funding freeze - electrive.com</v>
      </c>
      <c r="B1422" t="str">
        <f>MID(Articles_collection_modified!A1422, FIND(",", Articles_collection_modified!A1422) + 1, FIND(",", Articles_collection_modified!A1422, FIND(",", Articles_collection_modified!A1422) + 1) - FIND(",", Articles_collection_modified!A1422) - 1)</f>
        <v>https://www.electrive.com/2024/09/04/germanys-battery-researchers-fear-a-complete-funding-freeze/</v>
      </c>
      <c r="C1422" t="str">
        <f>IF(ISNUMBER(FIND(", vol",Articles_collection_modified!A1422)), MID(Articles_collection_modified!A1422, FIND(", vol", Articles_collection_modified!A1422) + 5, FIND(",", Articles_collection_modified!A1422, FIND(", vol", Articles_collection_modified!A1422) + 5) - FIND(", vol", Articles_collection_modified!A1422) - 5), MID(Articles_collection_modified!A1422, FIND(",vol", Articles_collection_modified!A1422) + 4, FIND(",", Articles_collection_modified!A1422, FIND(",vol", Articles_collection_modified!A1422) + 4) - FIND(",vol",Articles_collection_modified!A1422) - 4))</f>
        <v>3</v>
      </c>
      <c r="D1422" t="str">
        <f>IF(ISNUMBER(FIND(", 20", Articles_collection_modified!A1422)), MID(Articles_collection_modified!A1422, FIND(", 20", Articles_collection_modified!A1422) + 2, FIND(",", Articles_collection_modified!A1422, FIND(", 20", Articles_collection_modified!A1422) + 2) - FIND(", 20", Articles_collection_modified!A1422) - 2), MID(Articles_collection_modified!A1422, FIND(",20", Articles_collection_modified!A1422) + 1, FIND(",", Articles_collection_modified!A1422, FIND(",20", Articles_collection_modified!A1422) + 1) - FIND(",20", Articles_collection_modified!A1422) - 1))</f>
        <v>2024-w36</v>
      </c>
      <c r="E1422" t="str">
        <f t="shared" si="44"/>
        <v>2024</v>
      </c>
      <c r="F1422" t="str">
        <f t="shared" si="45"/>
        <v>36</v>
      </c>
      <c r="G1422" t="str" cm="1">
        <f t="array" ref="G1422">_xlfn.TEXTJOIN(", ", TRUE, IF(ISNUMBER(SEARCH(Index!$A$8:$A$22, Articles_collection_modified!A1422)), Index!$A$8:$A$22, ""))</f>
        <v>Battery, Electrification</v>
      </c>
      <c r="H1422" t="str" cm="1">
        <f t="array" ref="H1422">IFERROR(INDEX(Index!$A$8:$A$22, MATCH(TRUE, ISNUMBER(SEARCH(Index!$A$8:$A$22, Articles_collection_modified!A1422)), 0)), "")</f>
        <v>Battery</v>
      </c>
      <c r="I1422" t="str" cm="1">
        <f t="array" ref="I1422">IFERROR(INDEX(Index!$A$3:$A$5, MATCH(TRUE, ISNUMBER(SEARCH(Index!$A$3:$A$5, Articles_collection_modified!A1422)), 0)), "")</f>
        <v>SEEP</v>
      </c>
      <c r="J1422" t="str" cm="1">
        <f t="array" ref="J1422">IFERROR(INDEX(Index!$A$25:$A$69, MATCH(TRUE, ISNUMBER(SEARCH(Index!$A$25:$A$69, Articles_collection_modified!A1422)), 0)), "")</f>
        <v>funding</v>
      </c>
      <c r="K1422" t="str" cm="1">
        <f t="array" ref="K1422">IFERROR(INDEX(Index!$C$3:$C$5, MATCH(TRUE, ISNUMBER(SEARCH(Index!$C$3:$C$5, Articles_collection_modified!A1422)), 0)), "")</f>
        <v>H3</v>
      </c>
      <c r="L1422" t="str" cm="1">
        <f t="array" ref="L1422">_xlfn.TEXTJOIN(", ", TRUE, IF(ISNUMBER(SEARCH(Index!$C$8:$C$58, Articles_collection_modified!A1422)), Index!$C$8:$C$58, ""))</f>
        <v>ES-2, NB-4</v>
      </c>
      <c r="M1422" t="str" cm="1">
        <f t="array" ref="M1422">_xlfn.TEXTJOIN(", ", TRUE, IFERROR(VLOOKUP(_xlfn.TEXTSPLIT(L1422, ", "), Index!$C$8:$D$58, 2, FALSE), ""))</f>
        <v>Enhanced Emission Policy, Geopolitics &amp; Decoupling</v>
      </c>
      <c r="N1422" t="str" cm="1">
        <f t="array" ref="N1422">_xlfn.TEXTJOIN(", ", TRUE, _xlfn.UNIQUE(_xlfn.FILTERXML("&lt;t&gt;&lt;s&gt;" &amp; SUBSTITUTE(_xlfn.TEXTJOIN(", ", TRUE, _xlfn.UNIQUE(_xlfn._xlws.FILTER(IFERROR(VLOOKUP(LEFT(_xlfn.TEXTSPLIT(L1422, ", "), FIND("-", _xlfn.TEXTSPLIT(L1422, ", ")) - 1), Index!$F$8:$G$13, 2, FALSE), ""), IFERROR(VLOOKUP(LEFT(_xlfn.TEXTSPLIT(L1422, ", "), FIND("-", _xlfn.TEXTSPLIT(L1422, ", ")) - 1), Index!$F$8:$G$13, 2, FALSE), "") &lt;&gt; ""))), ", ", "&lt;/s&gt;&lt;s&gt;") &amp; "&lt;/s&gt;&lt;/t&gt;", "//s[normalize-space()]")))</f>
        <v>Ecological Sustainability, New Business</v>
      </c>
      <c r="O1422" t="str" cm="1">
        <f t="array" ref="O1422">IFERROR(INDEX(Index!$C$8:$C$58, MATCH(TRUE, ISNUMBER(SEARCH(Index!$C$8:$C$58, Articles_collection_modified!A1422)), 0)), "")</f>
        <v>ES-2</v>
      </c>
      <c r="P1422" t="str">
        <f>IFERROR(VLOOKUP(LEFT(O1422, FIND("-", O1422)-1), Index!$F$8:$G$13, 2, FALSE), "Not Found")</f>
        <v>Ecological Sustainability</v>
      </c>
      <c r="Q1422" t="str">
        <f>IFERROR(VLOOKUP(O1422, Index!$C$8:$D$58, 2, FALSE), "Not Found")</f>
        <v>Enhanced Emission Policy</v>
      </c>
    </row>
    <row r="1423" spans="1:17" x14ac:dyDescent="0.3">
      <c r="A1423" t="str">
        <f>LEFT(Articles_collection_modified!A1423, FIND(",", Articles_collection_modified!A1423) - 1)</f>
        <v>The Role of Automation in Supply Chain Resilience | RoboticsTomorrow</v>
      </c>
      <c r="B1423" t="str">
        <f>MID(Articles_collection_modified!A1423, FIND(",", Articles_collection_modified!A1423) + 1, FIND(",", Articles_collection_modified!A1423, FIND(",", Articles_collection_modified!A1423) + 1) - FIND(",", Articles_collection_modified!A1423) - 1)</f>
        <v>https://www.roboticstomorrow.com/story/2024/09/the-role-of-automation-in-supply-chain-resilience/23057/</v>
      </c>
      <c r="C1423" t="str">
        <f>IF(ISNUMBER(FIND(", vol",Articles_collection_modified!A1423)), MID(Articles_collection_modified!A1423, FIND(", vol", Articles_collection_modified!A1423) + 5, FIND(",", Articles_collection_modified!A1423, FIND(", vol", Articles_collection_modified!A1423) + 5) - FIND(", vol", Articles_collection_modified!A1423) - 5), MID(Articles_collection_modified!A1423, FIND(",vol", Articles_collection_modified!A1423) + 4, FIND(",", Articles_collection_modified!A1423, FIND(",vol", Articles_collection_modified!A1423) + 4) - FIND(",vol",Articles_collection_modified!A1423) - 4))</f>
        <v>3</v>
      </c>
      <c r="D1423" t="str">
        <f>IF(ISNUMBER(FIND(", 20", Articles_collection_modified!A1423)), MID(Articles_collection_modified!A1423, FIND(", 20", Articles_collection_modified!A1423) + 2, FIND(",", Articles_collection_modified!A1423, FIND(", 20", Articles_collection_modified!A1423) + 2) - FIND(", 20", Articles_collection_modified!A1423) - 2), MID(Articles_collection_modified!A1423, FIND(",20", Articles_collection_modified!A1423) + 1, FIND(",", Articles_collection_modified!A1423, FIND(",20", Articles_collection_modified!A1423) + 1) - FIND(",20", Articles_collection_modified!A1423) - 1))</f>
        <v>2024-w37</v>
      </c>
      <c r="E1423" t="str">
        <f t="shared" si="44"/>
        <v>2024</v>
      </c>
      <c r="F1423" t="str">
        <f t="shared" si="45"/>
        <v>37</v>
      </c>
      <c r="G1423" t="str" cm="1">
        <f t="array" ref="G1423">_xlfn.TEXTJOIN(", ", TRUE, IF(ISNUMBER(SEARCH(Index!$A$8:$A$22, Articles_collection_modified!A1423)), Index!$A$8:$A$22, ""))</f>
        <v>Industrial mfg, Robotics</v>
      </c>
      <c r="H1423" t="str" cm="1">
        <f t="array" ref="H1423">IFERROR(INDEX(Index!$A$8:$A$22, MATCH(TRUE, ISNUMBER(SEARCH(Index!$A$8:$A$22, Articles_collection_modified!A1423)), 0)), "")</f>
        <v>Industrial mfg</v>
      </c>
      <c r="I1423" t="str" cm="1">
        <f t="array" ref="I1423">IFERROR(INDEX(Index!$A$3:$A$5, MATCH(TRUE, ISNUMBER(SEARCH(Index!$A$3:$A$5, Articles_collection_modified!A1423)), 0)), "")</f>
        <v>SEEP</v>
      </c>
      <c r="J1423" t="str" cm="1">
        <f t="array" ref="J1423">IFERROR(INDEX(Index!$A$25:$A$69, MATCH(TRUE, ISNUMBER(SEARCH(Index!$A$25:$A$69, Articles_collection_modified!A1423)), 0)), "")</f>
        <v>market development</v>
      </c>
      <c r="K1423" t="str" cm="1">
        <f t="array" ref="K1423">IFERROR(INDEX(Index!$C$3:$C$5, MATCH(TRUE, ISNUMBER(SEARCH(Index!$C$3:$C$5, Articles_collection_modified!A1423)), 0)), "")</f>
        <v>H2</v>
      </c>
      <c r="L1423" t="str" cm="1">
        <f t="array" ref="L1423">_xlfn.TEXTJOIN(", ", TRUE, IF(ISNUMBER(SEARCH(Index!$C$8:$C$58, Articles_collection_modified!A1423)), Index!$C$8:$C$58, ""))</f>
        <v>IPr-1, IPr-2, IPr-4, IPr-9, IPr-10, SD-2, SD-6</v>
      </c>
      <c r="M1423" t="str" cm="1">
        <f t="array" ref="M1423">_xlfn.TEXTJOIN(", ", TRUE, IFERROR(VLOOKUP(_xlfn.TEXTSPLIT(L1423, ", "), Index!$C$8:$D$58, 2, FALSE), ""))</f>
        <v>Industrial Metaverse, Advanced Robotics, Autonomus Intralofistic, Smart Factory Data Analytics, Smart &amp; Resilient Supply Chain, Advanced AI Capabilities, Intelligent Process Automation</v>
      </c>
      <c r="N1423" t="str" cm="1">
        <f t="array" ref="N1423">_xlfn.TEXTJOIN(", ", TRUE, _xlfn.UNIQUE(_xlfn.FILTERXML("&lt;t&gt;&lt;s&gt;" &amp; SUBSTITUTE(_xlfn.TEXTJOIN(", ", TRUE, _xlfn.UNIQUE(_xlfn._xlws.FILTER(IFERROR(VLOOKUP(LEFT(_xlfn.TEXTSPLIT(L1423, ", "), FIND("-", _xlfn.TEXTSPLIT(L1423, ", ")) - 1), Index!$F$8:$G$13, 2, FALSE), ""), IFERROR(VLOOKUP(LEFT(_xlfn.TEXTSPLIT(L1423, ", "), FIND("-", _xlfn.TEXTSPLIT(L1423, ", ")) - 1), Index!$F$8:$G$13, 2, FALSE), "") &lt;&gt; ""))), ", ", "&lt;/s&gt;&lt;s&gt;") &amp; "&lt;/s&gt;&lt;/t&gt;", "//s[normalize-space()]")))</f>
        <v>Intelligent Production, Smart Data Usage</v>
      </c>
      <c r="O1423" t="str" cm="1">
        <f t="array" ref="O1423">IFERROR(INDEX(Index!$C$8:$C$58, MATCH(TRUE, ISNUMBER(SEARCH(Index!$C$8:$C$58, Articles_collection_modified!A1423)), 0)), "")</f>
        <v>IPr-1</v>
      </c>
      <c r="P1423" t="str">
        <f>IFERROR(VLOOKUP(LEFT(O1423, FIND("-", O1423)-1), Index!$F$8:$G$13, 2, FALSE), "Not Found")</f>
        <v>Intelligent Production</v>
      </c>
      <c r="Q1423" t="str">
        <f>IFERROR(VLOOKUP(O1423, Index!$C$8:$D$58, 2, FALSE), "Not Found")</f>
        <v>Industrial Metaverse</v>
      </c>
    </row>
    <row r="1424" spans="1:17" x14ac:dyDescent="0.3">
      <c r="A1424" t="str">
        <f>LEFT(Articles_collection_modified!A1424, FIND(",", Articles_collection_modified!A1424) - 1)</f>
        <v>OPINION: Net zero without compromise | Industrial Vehicle Technology International</v>
      </c>
      <c r="B1424" t="str">
        <f>MID(Articles_collection_modified!A1424, FIND(",", Articles_collection_modified!A1424) + 1, FIND(",", Articles_collection_modified!A1424, FIND(",", Articles_collection_modified!A1424) + 1) - FIND(",", Articles_collection_modified!A1424) - 1)</f>
        <v>https://www.ivtinternational.com/opinion/opinion-net-zero-without-compromise.html</v>
      </c>
      <c r="C1424" t="str">
        <f>IF(ISNUMBER(FIND(", vol",Articles_collection_modified!A1424)), MID(Articles_collection_modified!A1424, FIND(", vol", Articles_collection_modified!A1424) + 5, FIND(",", Articles_collection_modified!A1424, FIND(", vol", Articles_collection_modified!A1424) + 5) - FIND(", vol", Articles_collection_modified!A1424) - 5), MID(Articles_collection_modified!A1424, FIND(",vol", Articles_collection_modified!A1424) + 4, FIND(",", Articles_collection_modified!A1424, FIND(",vol", Articles_collection_modified!A1424) + 4) - FIND(",vol",Articles_collection_modified!A1424) - 4))</f>
        <v>3</v>
      </c>
      <c r="D1424" t="str">
        <f>IF(ISNUMBER(FIND(", 20", Articles_collection_modified!A1424)), MID(Articles_collection_modified!A1424, FIND(", 20", Articles_collection_modified!A1424) + 2, FIND(",", Articles_collection_modified!A1424, FIND(", 20", Articles_collection_modified!A1424) + 2) - FIND(", 20", Articles_collection_modified!A1424) - 2), MID(Articles_collection_modified!A1424, FIND(",20", Articles_collection_modified!A1424) + 1, FIND(",", Articles_collection_modified!A1424, FIND(",20", Articles_collection_modified!A1424) + 1) - FIND(",20", Articles_collection_modified!A1424) - 1))</f>
        <v>2024-w34</v>
      </c>
      <c r="E1424" t="str">
        <f t="shared" si="44"/>
        <v>2024</v>
      </c>
      <c r="F1424" t="str">
        <f t="shared" si="45"/>
        <v>34</v>
      </c>
      <c r="G1424" t="str" cm="1">
        <f t="array" ref="G1424">_xlfn.TEXTJOIN(", ", TRUE, IF(ISNUMBER(SEARCH(Index!$A$8:$A$22, Articles_collection_modified!A1424)), Index!$A$8:$A$22, ""))</f>
        <v>Electrification, Mobile</v>
      </c>
      <c r="H1424" t="str" cm="1">
        <f t="array" ref="H1424">IFERROR(INDEX(Index!$A$8:$A$22, MATCH(TRUE, ISNUMBER(SEARCH(Index!$A$8:$A$22, Articles_collection_modified!A1424)), 0)), "")</f>
        <v>Electrification</v>
      </c>
      <c r="I1424" t="str" cm="1">
        <f t="array" ref="I1424">IFERROR(INDEX(Index!$A$3:$A$5, MATCH(TRUE, ISNUMBER(SEARCH(Index!$A$3:$A$5, Articles_collection_modified!A1424)), 0)), "")</f>
        <v>Technology</v>
      </c>
      <c r="J1424" t="str" cm="1">
        <f t="array" ref="J1424">IFERROR(INDEX(Index!$A$25:$A$69, MATCH(TRUE, ISNUMBER(SEARCH(Index!$A$25:$A$69, Articles_collection_modified!A1424)), 0)), "")</f>
        <v>market development</v>
      </c>
      <c r="K1424" t="str" cm="1">
        <f t="array" ref="K1424">IFERROR(INDEX(Index!$C$3:$C$5, MATCH(TRUE, ISNUMBER(SEARCH(Index!$C$3:$C$5, Articles_collection_modified!A1424)), 0)), "")</f>
        <v>H2</v>
      </c>
      <c r="L1424" t="str" cm="1">
        <f t="array" ref="L1424">_xlfn.TEXTJOIN(", ", TRUE, IF(ISNUMBER(SEARCH(Index!$C$8:$C$58, Articles_collection_modified!A1424)), Index!$C$8:$C$58, ""))</f>
        <v>ES-2, ES-6, SD-4</v>
      </c>
      <c r="M1424" t="str" cm="1">
        <f t="array" ref="M1424">_xlfn.TEXTJOIN(", ", TRUE, IFERROR(VLOOKUP(_xlfn.TEXTSPLIT(L1424, ", "), Index!$C$8:$D$58, 2, FALSE), ""))</f>
        <v>Enhanced Emission Policy, Zero Emission Company Value, Big Data Value Creation</v>
      </c>
      <c r="N1424" t="str" cm="1">
        <f t="array" ref="N1424">_xlfn.TEXTJOIN(", ", TRUE, _xlfn.UNIQUE(_xlfn.FILTERXML("&lt;t&gt;&lt;s&gt;" &amp; SUBSTITUTE(_xlfn.TEXTJOIN(", ", TRUE, _xlfn.UNIQUE(_xlfn._xlws.FILTER(IFERROR(VLOOKUP(LEFT(_xlfn.TEXTSPLIT(L1424, ", "), FIND("-", _xlfn.TEXTSPLIT(L1424, ", ")) - 1), Index!$F$8:$G$13, 2, FALSE), ""), IFERROR(VLOOKUP(LEFT(_xlfn.TEXTSPLIT(L1424, ", "), FIND("-", _xlfn.TEXTSPLIT(L1424, ", ")) - 1), Index!$F$8:$G$13, 2, FALSE), "") &lt;&gt; ""))), ", ", "&lt;/s&gt;&lt;s&gt;") &amp; "&lt;/s&gt;&lt;/t&gt;", "//s[normalize-space()]")))</f>
        <v>Ecological Sustainability, Smart Data Usage</v>
      </c>
      <c r="O1424" t="str" cm="1">
        <f t="array" ref="O1424">IFERROR(INDEX(Index!$C$8:$C$58, MATCH(TRUE, ISNUMBER(SEARCH(Index!$C$8:$C$58, Articles_collection_modified!A1424)), 0)), "")</f>
        <v>ES-2</v>
      </c>
      <c r="P1424" t="str">
        <f>IFERROR(VLOOKUP(LEFT(O1424, FIND("-", O1424)-1), Index!$F$8:$G$13, 2, FALSE), "Not Found")</f>
        <v>Ecological Sustainability</v>
      </c>
      <c r="Q1424" t="str">
        <f>IFERROR(VLOOKUP(O1424, Index!$C$8:$D$58, 2, FALSE), "Not Found")</f>
        <v>Enhanced Emission Policy</v>
      </c>
    </row>
    <row r="1425" spans="1:17" x14ac:dyDescent="0.3">
      <c r="A1425" t="str">
        <f>LEFT(Articles_collection_modified!A1425, FIND(",", Articles_collection_modified!A1425) - 1)</f>
        <v>Manitowoc expands range of Grove GRT rough-terrain cranes | Industrial Vehicle Technology International</v>
      </c>
      <c r="B1425" t="str">
        <f>MID(Articles_collection_modified!A1425, FIND(",", Articles_collection_modified!A1425) + 1, FIND(",", Articles_collection_modified!A1425, FIND(",", Articles_collection_modified!A1425) + 1) - FIND(",", Articles_collection_modified!A1425) - 1)</f>
        <v>https://www.ivtinternational.com/news/construction/manitowoc-expands-range-of-grove-grt-rough-terrain-cranes.html</v>
      </c>
      <c r="C1425" t="str">
        <f>IF(ISNUMBER(FIND(", vol",Articles_collection_modified!A1425)), MID(Articles_collection_modified!A1425, FIND(", vol", Articles_collection_modified!A1425) + 5, FIND(",", Articles_collection_modified!A1425, FIND(", vol", Articles_collection_modified!A1425) + 5) - FIND(", vol", Articles_collection_modified!A1425) - 5), MID(Articles_collection_modified!A1425, FIND(",vol", Articles_collection_modified!A1425) + 4, FIND(",", Articles_collection_modified!A1425, FIND(",vol", Articles_collection_modified!A1425) + 4) - FIND(",vol",Articles_collection_modified!A1425) - 4))</f>
        <v>3</v>
      </c>
      <c r="D1425" t="str">
        <f>IF(ISNUMBER(FIND(", 20", Articles_collection_modified!A1425)), MID(Articles_collection_modified!A1425, FIND(", 20", Articles_collection_modified!A1425) + 2, FIND(",", Articles_collection_modified!A1425, FIND(", 20", Articles_collection_modified!A1425) + 2) - FIND(", 20", Articles_collection_modified!A1425) - 2), MID(Articles_collection_modified!A1425, FIND(",20", Articles_collection_modified!A1425) + 1, FIND(",", Articles_collection_modified!A1425, FIND(",20", Articles_collection_modified!A1425) + 1) - FIND(",20", Articles_collection_modified!A1425) - 1))</f>
        <v>2024-w34</v>
      </c>
      <c r="E1425" t="str">
        <f t="shared" si="44"/>
        <v>2024</v>
      </c>
      <c r="F1425" t="str">
        <f t="shared" si="45"/>
        <v>34</v>
      </c>
      <c r="G1425" t="str" cm="1">
        <f t="array" ref="G1425">_xlfn.TEXTJOIN(", ", TRUE, IF(ISNUMBER(SEARCH(Index!$A$8:$A$22, Articles_collection_modified!A1425)), Index!$A$8:$A$22, ""))</f>
        <v>Crane, Mobile</v>
      </c>
      <c r="H1425" t="str" cm="1">
        <f t="array" ref="H1425">IFERROR(INDEX(Index!$A$8:$A$22, MATCH(TRUE, ISNUMBER(SEARCH(Index!$A$8:$A$22, Articles_collection_modified!A1425)), 0)), "")</f>
        <v>Crane</v>
      </c>
      <c r="I1425" t="str" cm="1">
        <f t="array" ref="I1425">IFERROR(INDEX(Index!$A$3:$A$5, MATCH(TRUE, ISNUMBER(SEARCH(Index!$A$3:$A$5, Articles_collection_modified!A1425)), 0)), "")</f>
        <v>product release</v>
      </c>
      <c r="J1425" t="str" cm="1">
        <f t="array" ref="J1425">IFERROR(INDEX(Index!$A$25:$A$69, MATCH(TRUE, ISNUMBER(SEARCH(Index!$A$25:$A$69, Articles_collection_modified!A1425)), 0)), "")</f>
        <v>System</v>
      </c>
      <c r="K1425" t="str" cm="1">
        <f t="array" ref="K1425">IFERROR(INDEX(Index!$C$3:$C$5, MATCH(TRUE, ISNUMBER(SEARCH(Index!$C$3:$C$5, Articles_collection_modified!A1425)), 0)), "")</f>
        <v>H1</v>
      </c>
      <c r="L1425" t="str" cm="1">
        <f t="array" ref="L1425">_xlfn.TEXTJOIN(", ", TRUE, IF(ISNUMBER(SEARCH(Index!$C$8:$C$58, Articles_collection_modified!A1425)), Index!$C$8:$C$58, ""))</f>
        <v>HA-1</v>
      </c>
      <c r="M1425" t="str" cm="1">
        <f t="array" ref="M1425">_xlfn.TEXTJOIN(", ", TRUE, IFERROR(VLOOKUP(_xlfn.TEXTSPLIT(L1425, ", "), Index!$C$8:$D$58, 2, FALSE), ""))</f>
        <v>Green &amp; Connected Construction site</v>
      </c>
      <c r="N1425" t="str" cm="1">
        <f t="array" ref="N1425">_xlfn.TEXTJOIN(", ", TRUE, _xlfn.UNIQUE(_xlfn.FILTERXML("&lt;t&gt;&lt;s&gt;" &amp; SUBSTITUTE(_xlfn.TEXTJOIN(", ", TRUE, _xlfn.UNIQUE(_xlfn._xlws.FILTER(IFERROR(VLOOKUP(LEFT(_xlfn.TEXTSPLIT(L1425, ", "), FIND("-", _xlfn.TEXTSPLIT(L1425, ", ")) - 1), Index!$F$8:$G$13, 2, FALSE), ""), IFERROR(VLOOKUP(LEFT(_xlfn.TEXTSPLIT(L1425, ", "), FIND("-", _xlfn.TEXTSPLIT(L1425, ", ")) - 1), Index!$F$8:$G$13, 2, FALSE), "") &lt;&gt; ""))), ", ", "&lt;/s&gt;&lt;s&gt;") &amp; "&lt;/s&gt;&lt;/t&gt;", "//s[normalize-space()]")))</f>
        <v>Hydraulic Applications Ecosystem</v>
      </c>
      <c r="O1425" t="str" cm="1">
        <f t="array" ref="O1425">IFERROR(INDEX(Index!$C$8:$C$58, MATCH(TRUE, ISNUMBER(SEARCH(Index!$C$8:$C$58, Articles_collection_modified!A1425)), 0)), "")</f>
        <v>HA-1</v>
      </c>
      <c r="P1425" t="str">
        <f>IFERROR(VLOOKUP(LEFT(O1425, FIND("-", O1425)-1), Index!$F$8:$G$13, 2, FALSE), "Not Found")</f>
        <v>Hydraulic Applications Ecosystem</v>
      </c>
      <c r="Q1425" t="str">
        <f>IFERROR(VLOOKUP(O1425, Index!$C$8:$D$58, 2, FALSE), "Not Found")</f>
        <v>Green &amp; Connected Construction site</v>
      </c>
    </row>
    <row r="1426" spans="1:17" x14ac:dyDescent="0.3">
      <c r="A1426" t="str">
        <f>LEFT(Articles_collection_modified!A1426, FIND(",", Articles_collection_modified!A1426) - 1)</f>
        <v>Hitachi Construction Machinery makes major investment in Envirosuite - International Mining</v>
      </c>
      <c r="B1426" t="str">
        <f>MID(Articles_collection_modified!A1426, FIND(",", Articles_collection_modified!A1426) + 1, FIND(",", Articles_collection_modified!A1426, FIND(",", Articles_collection_modified!A1426) + 1) - FIND(",", Articles_collection_modified!A1426) - 1)</f>
        <v>https://im-mining.com/2024/09/02/hitachi-construction-machinery-makes-major-investment-in-envirosuite/</v>
      </c>
      <c r="C1426" t="str">
        <f>IF(ISNUMBER(FIND(", vol",Articles_collection_modified!A1426)), MID(Articles_collection_modified!A1426, FIND(", vol", Articles_collection_modified!A1426) + 5, FIND(",", Articles_collection_modified!A1426, FIND(", vol", Articles_collection_modified!A1426) + 5) - FIND(", vol", Articles_collection_modified!A1426) - 5), MID(Articles_collection_modified!A1426, FIND(",vol", Articles_collection_modified!A1426) + 4, FIND(",", Articles_collection_modified!A1426, FIND(",vol", Articles_collection_modified!A1426) + 4) - FIND(",vol",Articles_collection_modified!A1426) - 4))</f>
        <v>3</v>
      </c>
      <c r="D1426" t="str">
        <f>IF(ISNUMBER(FIND(", 20", Articles_collection_modified!A1426)), MID(Articles_collection_modified!A1426, FIND(", 20", Articles_collection_modified!A1426) + 2, FIND(",", Articles_collection_modified!A1426, FIND(", 20", Articles_collection_modified!A1426) + 2) - FIND(", 20", Articles_collection_modified!A1426) - 2), MID(Articles_collection_modified!A1426, FIND(",20", Articles_collection_modified!A1426) + 1, FIND(",", Articles_collection_modified!A1426, FIND(",20", Articles_collection_modified!A1426) + 1) - FIND(",20", Articles_collection_modified!A1426) - 1))</f>
        <v>2024-w34</v>
      </c>
      <c r="E1426" t="str">
        <f t="shared" si="44"/>
        <v>2024</v>
      </c>
      <c r="F1426" t="str">
        <f t="shared" si="45"/>
        <v>34</v>
      </c>
      <c r="G1426" t="str" cm="1">
        <f t="array" ref="G1426">_xlfn.TEXTJOIN(", ", TRUE, IF(ISNUMBER(SEARCH(Index!$A$8:$A$22, Articles_collection_modified!A1426)), Index!$A$8:$A$22, ""))</f>
        <v>Sustainability</v>
      </c>
      <c r="H1426" t="str" cm="1">
        <f t="array" ref="H1426">IFERROR(INDEX(Index!$A$8:$A$22, MATCH(TRUE, ISNUMBER(SEARCH(Index!$A$8:$A$22, Articles_collection_modified!A1426)), 0)), "")</f>
        <v>Sustainability</v>
      </c>
      <c r="I1426" t="str" cm="1">
        <f t="array" ref="I1426">IFERROR(INDEX(Index!$A$3:$A$5, MATCH(TRUE, ISNUMBER(SEARCH(Index!$A$3:$A$5, Articles_collection_modified!A1426)), 0)), "")</f>
        <v>SEEP</v>
      </c>
      <c r="J1426" t="str" cm="1">
        <f t="array" ref="J1426">IFERROR(INDEX(Index!$A$25:$A$69, MATCH(TRUE, ISNUMBER(SEARCH(Index!$A$25:$A$69, Articles_collection_modified!A1426)), 0)), "")</f>
        <v>investment</v>
      </c>
      <c r="K1426" t="str" cm="1">
        <f t="array" ref="K1426">IFERROR(INDEX(Index!$C$3:$C$5, MATCH(TRUE, ISNUMBER(SEARCH(Index!$C$3:$C$5, Articles_collection_modified!A1426)), 0)), "")</f>
        <v>H2</v>
      </c>
      <c r="L1426" t="str" cm="1">
        <f t="array" ref="L1426">_xlfn.TEXTJOIN(", ", TRUE, IF(ISNUMBER(SEARCH(Index!$C$8:$C$58, Articles_collection_modified!A1426)), Index!$C$8:$C$58, ""))</f>
        <v>ES-2, HA-8, SD-4, NB-2</v>
      </c>
      <c r="M1426" t="str" cm="1">
        <f t="array" ref="M1426">_xlfn.TEXTJOIN(", ", TRUE, IFERROR(VLOOKUP(_xlfn.TEXTSPLIT(L1426, ", "), Index!$C$8:$D$58, 2, FALSE), ""))</f>
        <v>Enhanced Emission Policy, Sustainable Mining, Big Data Value Creation, Service Business Models</v>
      </c>
      <c r="N1426" t="str" cm="1">
        <f t="array" ref="N1426">_xlfn.TEXTJOIN(", ", TRUE, _xlfn.UNIQUE(_xlfn.FILTERXML("&lt;t&gt;&lt;s&gt;" &amp; SUBSTITUTE(_xlfn.TEXTJOIN(", ", TRUE, _xlfn.UNIQUE(_xlfn._xlws.FILTER(IFERROR(VLOOKUP(LEFT(_xlfn.TEXTSPLIT(L1426, ", "), FIND("-", _xlfn.TEXTSPLIT(L1426, ", ")) - 1), Index!$F$8:$G$13, 2, FALSE), ""), IFERROR(VLOOKUP(LEFT(_xlfn.TEXTSPLIT(L1426, ", "), FIND("-", _xlfn.TEXTSPLIT(L1426, ", ")) - 1), Index!$F$8:$G$13, 2, FALSE), "") &lt;&gt; ""))), ", ", "&lt;/s&gt;&lt;s&gt;") &amp; "&lt;/s&gt;&lt;/t&gt;", "//s[normalize-space()]")))</f>
        <v>Ecological Sustainability, Hydraulic Applications Ecosystem, Smart Data Usage, New Business</v>
      </c>
      <c r="O1426" t="str" cm="1">
        <f t="array" ref="O1426">IFERROR(INDEX(Index!$C$8:$C$58, MATCH(TRUE, ISNUMBER(SEARCH(Index!$C$8:$C$58, Articles_collection_modified!A1426)), 0)), "")</f>
        <v>ES-2</v>
      </c>
      <c r="P1426" t="str">
        <f>IFERROR(VLOOKUP(LEFT(O1426, FIND("-", O1426)-1), Index!$F$8:$G$13, 2, FALSE), "Not Found")</f>
        <v>Ecological Sustainability</v>
      </c>
      <c r="Q1426" t="str">
        <f>IFERROR(VLOOKUP(O1426, Index!$C$8:$D$58, 2, FALSE), "Not Found")</f>
        <v>Enhanced Emission Policy</v>
      </c>
    </row>
    <row r="1427" spans="1:17" x14ac:dyDescent="0.3">
      <c r="A1427" t="str">
        <f>LEFT(Articles_collection_modified!A1427, FIND(",", Articles_collection_modified!A1427) - 1)</f>
        <v>Epiroc whets the electrification appetite for MINExpo 2024 - International Mining</v>
      </c>
      <c r="B1427" t="str">
        <f>MID(Articles_collection_modified!A1427, FIND(",", Articles_collection_modified!A1427) + 1, FIND(",", Articles_collection_modified!A1427, FIND(",", Articles_collection_modified!A1427) + 1) - FIND(",", Articles_collection_modified!A1427) - 1)</f>
        <v>https://im-mining.com/2024/09/02/epiroc-whets-the-electrification-appetite-for-minexpo-2024/</v>
      </c>
      <c r="C1427" t="str">
        <f>IF(ISNUMBER(FIND(", vol",Articles_collection_modified!A1427)), MID(Articles_collection_modified!A1427, FIND(", vol", Articles_collection_modified!A1427) + 5, FIND(",", Articles_collection_modified!A1427, FIND(", vol", Articles_collection_modified!A1427) + 5) - FIND(", vol", Articles_collection_modified!A1427) - 5), MID(Articles_collection_modified!A1427, FIND(",vol", Articles_collection_modified!A1427) + 4, FIND(",", Articles_collection_modified!A1427, FIND(",vol", Articles_collection_modified!A1427) + 4) - FIND(",vol",Articles_collection_modified!A1427) - 4))</f>
        <v>3</v>
      </c>
      <c r="D1427" t="str">
        <f>IF(ISNUMBER(FIND(", 20", Articles_collection_modified!A1427)), MID(Articles_collection_modified!A1427, FIND(", 20", Articles_collection_modified!A1427) + 2, FIND(",", Articles_collection_modified!A1427, FIND(", 20", Articles_collection_modified!A1427) + 2) - FIND(", 20", Articles_collection_modified!A1427) - 2), MID(Articles_collection_modified!A1427, FIND(",20", Articles_collection_modified!A1427) + 1, FIND(",", Articles_collection_modified!A1427, FIND(",20", Articles_collection_modified!A1427) + 1) - FIND(",20", Articles_collection_modified!A1427) - 1))</f>
        <v>2024-w36</v>
      </c>
      <c r="E1427" t="str">
        <f t="shared" si="44"/>
        <v>2024</v>
      </c>
      <c r="F1427" t="str">
        <f t="shared" si="45"/>
        <v>36</v>
      </c>
      <c r="G1427" t="str" cm="1">
        <f t="array" ref="G1427">_xlfn.TEXTJOIN(", ", TRUE, IF(ISNUMBER(SEARCH(Index!$A$8:$A$22, Articles_collection_modified!A1427)), Index!$A$8:$A$22, ""))</f>
        <v>Electrification, Mobile, Sustainability</v>
      </c>
      <c r="H1427" t="str" cm="1">
        <f t="array" ref="H1427">IFERROR(INDEX(Index!$A$8:$A$22, MATCH(TRUE, ISNUMBER(SEARCH(Index!$A$8:$A$22, Articles_collection_modified!A1427)), 0)), "")</f>
        <v>Electrification</v>
      </c>
      <c r="I1427" t="str" cm="1">
        <f t="array" ref="I1427">IFERROR(INDEX(Index!$A$3:$A$5, MATCH(TRUE, ISNUMBER(SEARCH(Index!$A$3:$A$5, Articles_collection_modified!A1427)), 0)), "")</f>
        <v>SEEP</v>
      </c>
      <c r="J1427" t="str" cm="1">
        <f t="array" ref="J1427">IFERROR(INDEX(Index!$A$25:$A$69, MATCH(TRUE, ISNUMBER(SEARCH(Index!$A$25:$A$69, Articles_collection_modified!A1427)), 0)), "")</f>
        <v>market development</v>
      </c>
      <c r="K1427" t="str" cm="1">
        <f t="array" ref="K1427">IFERROR(INDEX(Index!$C$3:$C$5, MATCH(TRUE, ISNUMBER(SEARCH(Index!$C$3:$C$5, Articles_collection_modified!A1427)), 0)), "")</f>
        <v>H1</v>
      </c>
      <c r="L1427" t="str" cm="1">
        <f t="array" ref="L1427">_xlfn.TEXTJOIN(", ", TRUE, IF(ISNUMBER(SEARCH(Index!$C$8:$C$58, Articles_collection_modified!A1427)), Index!$C$8:$C$58, ""))</f>
        <v>ES-2, ES-6</v>
      </c>
      <c r="M1427" t="str" cm="1">
        <f t="array" ref="M1427">_xlfn.TEXTJOIN(", ", TRUE, IFERROR(VLOOKUP(_xlfn.TEXTSPLIT(L1427, ", "), Index!$C$8:$D$58, 2, FALSE), ""))</f>
        <v>Enhanced Emission Policy, Zero Emission Company Value</v>
      </c>
      <c r="N1427" t="str" cm="1">
        <f t="array" ref="N1427">_xlfn.TEXTJOIN(", ", TRUE, _xlfn.UNIQUE(_xlfn.FILTERXML("&lt;t&gt;&lt;s&gt;" &amp; SUBSTITUTE(_xlfn.TEXTJOIN(", ", TRUE, _xlfn.UNIQUE(_xlfn._xlws.FILTER(IFERROR(VLOOKUP(LEFT(_xlfn.TEXTSPLIT(L1427, ", "), FIND("-", _xlfn.TEXTSPLIT(L1427, ", ")) - 1), Index!$F$8:$G$13, 2, FALSE), ""), IFERROR(VLOOKUP(LEFT(_xlfn.TEXTSPLIT(L1427, ", "), FIND("-", _xlfn.TEXTSPLIT(L1427, ", ")) - 1), Index!$F$8:$G$13, 2, FALSE), "") &lt;&gt; ""))), ", ", "&lt;/s&gt;&lt;s&gt;") &amp; "&lt;/s&gt;&lt;/t&gt;", "//s[normalize-space()]")))</f>
        <v>Ecological Sustainability</v>
      </c>
      <c r="O1427" t="str" cm="1">
        <f t="array" ref="O1427">IFERROR(INDEX(Index!$C$8:$C$58, MATCH(TRUE, ISNUMBER(SEARCH(Index!$C$8:$C$58, Articles_collection_modified!A1427)), 0)), "")</f>
        <v>ES-2</v>
      </c>
      <c r="P1427" t="str">
        <f>IFERROR(VLOOKUP(LEFT(O1427, FIND("-", O1427)-1), Index!$F$8:$G$13, 2, FALSE), "Not Found")</f>
        <v>Ecological Sustainability</v>
      </c>
      <c r="Q1427" t="str">
        <f>IFERROR(VLOOKUP(O1427, Index!$C$8:$D$58, 2, FALSE), "Not Found")</f>
        <v>Enhanced Emission Policy</v>
      </c>
    </row>
    <row r="1428" spans="1:17" x14ac:dyDescent="0.3">
      <c r="A1428" t="str">
        <f>LEFT(Articles_collection_modified!A1428, FIND(",", Articles_collection_modified!A1428) - 1)</f>
        <v>Powell introduces high speed ethernet switch at Expo | Industrial Vehicle Technology International</v>
      </c>
      <c r="B1428" t="str">
        <f>MID(Articles_collection_modified!A1428, FIND(",", Articles_collection_modified!A1428) + 1, FIND(",", Articles_collection_modified!A1428, FIND(",", Articles_collection_modified!A1428) + 1) - FIND(",", Articles_collection_modified!A1428) - 1)</f>
        <v>https://www.ivtinternational.com/news/exhibitions/powell-introduces-high-speed-ethernet-switch-at-expo.html</v>
      </c>
      <c r="C1428" t="str">
        <f>IF(ISNUMBER(FIND(", vol",Articles_collection_modified!A1428)), MID(Articles_collection_modified!A1428, FIND(", vol", Articles_collection_modified!A1428) + 5, FIND(",", Articles_collection_modified!A1428, FIND(", vol", Articles_collection_modified!A1428) + 5) - FIND(", vol", Articles_collection_modified!A1428) - 5), MID(Articles_collection_modified!A1428, FIND(",vol", Articles_collection_modified!A1428) + 4, FIND(",", Articles_collection_modified!A1428, FIND(",vol", Articles_collection_modified!A1428) + 4) - FIND(",vol",Articles_collection_modified!A1428) - 4))</f>
        <v>3</v>
      </c>
      <c r="D1428" t="str">
        <f>IF(ISNUMBER(FIND(", 20", Articles_collection_modified!A1428)), MID(Articles_collection_modified!A1428, FIND(", 20", Articles_collection_modified!A1428) + 2, FIND(",", Articles_collection_modified!A1428, FIND(", 20", Articles_collection_modified!A1428) + 2) - FIND(", 20", Articles_collection_modified!A1428) - 2), MID(Articles_collection_modified!A1428, FIND(",20", Articles_collection_modified!A1428) + 1, FIND(",", Articles_collection_modified!A1428, FIND(",20", Articles_collection_modified!A1428) + 1) - FIND(",20", Articles_collection_modified!A1428) - 1))</f>
        <v>2024-w34</v>
      </c>
      <c r="E1428" t="str">
        <f t="shared" si="44"/>
        <v>2024</v>
      </c>
      <c r="F1428" t="str">
        <f t="shared" si="45"/>
        <v>34</v>
      </c>
      <c r="G1428" t="str" cm="1">
        <f t="array" ref="G1428">_xlfn.TEXTJOIN(", ", TRUE, IF(ISNUMBER(SEARCH(Index!$A$8:$A$22, Articles_collection_modified!A1428)), Index!$A$8:$A$22, ""))</f>
        <v>Electronics</v>
      </c>
      <c r="H1428" t="str" cm="1">
        <f t="array" ref="H1428">IFERROR(INDEX(Index!$A$8:$A$22, MATCH(TRUE, ISNUMBER(SEARCH(Index!$A$8:$A$22, Articles_collection_modified!A1428)), 0)), "")</f>
        <v>Electronics</v>
      </c>
      <c r="I1428" t="str" cm="1">
        <f t="array" ref="I1428">IFERROR(INDEX(Index!$A$3:$A$5, MATCH(TRUE, ISNUMBER(SEARCH(Index!$A$3:$A$5, Articles_collection_modified!A1428)), 0)), "")</f>
        <v>product release</v>
      </c>
      <c r="J1428" t="str" cm="1">
        <f t="array" ref="J1428">IFERROR(INDEX(Index!$A$25:$A$69, MATCH(TRUE, ISNUMBER(SEARCH(Index!$A$25:$A$69, Articles_collection_modified!A1428)), 0)), "")</f>
        <v>Communication</v>
      </c>
      <c r="K1428" t="str" cm="1">
        <f t="array" ref="K1428">IFERROR(INDEX(Index!$C$3:$C$5, MATCH(TRUE, ISNUMBER(SEARCH(Index!$C$3:$C$5, Articles_collection_modified!A1428)), 0)), "")</f>
        <v>H1</v>
      </c>
      <c r="L1428" t="str" cm="1">
        <f t="array" ref="L1428">_xlfn.TEXTJOIN(", ", TRUE, IF(ISNUMBER(SEARCH(Index!$C$8:$C$58, Articles_collection_modified!A1428)), Index!$C$8:$C$58, ""))</f>
        <v>SD-4, SD-8</v>
      </c>
      <c r="M1428" t="str" cm="1">
        <f t="array" ref="M1428">_xlfn.TEXTJOIN(", ", TRUE, IFERROR(VLOOKUP(_xlfn.TEXTSPLIT(L1428, ", "), Index!$C$8:$D$58, 2, FALSE), ""))</f>
        <v>Big Data Value Creation, Advanced Computational Hardware</v>
      </c>
      <c r="N1428" t="str" cm="1">
        <f t="array" ref="N1428">_xlfn.TEXTJOIN(", ", TRUE, _xlfn.UNIQUE(_xlfn.FILTERXML("&lt;t&gt;&lt;s&gt;" &amp; SUBSTITUTE(_xlfn.TEXTJOIN(", ", TRUE, _xlfn.UNIQUE(_xlfn._xlws.FILTER(IFERROR(VLOOKUP(LEFT(_xlfn.TEXTSPLIT(L1428, ", "), FIND("-", _xlfn.TEXTSPLIT(L1428, ", ")) - 1), Index!$F$8:$G$13, 2, FALSE), ""), IFERROR(VLOOKUP(LEFT(_xlfn.TEXTSPLIT(L1428, ", "), FIND("-", _xlfn.TEXTSPLIT(L1428, ", ")) - 1), Index!$F$8:$G$13, 2, FALSE), "") &lt;&gt; ""))), ", ", "&lt;/s&gt;&lt;s&gt;") &amp; "&lt;/s&gt;&lt;/t&gt;", "//s[normalize-space()]")))</f>
        <v>Smart Data Usage</v>
      </c>
      <c r="O1428" t="str" cm="1">
        <f t="array" ref="O1428">IFERROR(INDEX(Index!$C$8:$C$58, MATCH(TRUE, ISNUMBER(SEARCH(Index!$C$8:$C$58, Articles_collection_modified!A1428)), 0)), "")</f>
        <v>SD-4</v>
      </c>
      <c r="P1428" t="str">
        <f>IFERROR(VLOOKUP(LEFT(O1428, FIND("-", O1428)-1), Index!$F$8:$G$13, 2, FALSE), "Not Found")</f>
        <v>Smart Data Usage</v>
      </c>
      <c r="Q1428" t="str">
        <f>IFERROR(VLOOKUP(O1428, Index!$C$8:$D$58, 2, FALSE), "Not Found")</f>
        <v>Big Data Value Creation</v>
      </c>
    </row>
    <row r="1429" spans="1:17" x14ac:dyDescent="0.3">
      <c r="A1429" t="str">
        <f>LEFT(Articles_collection_modified!A1429, FIND(",", Articles_collection_modified!A1429) - 1)</f>
        <v>Briggs &amp; Stratton makes iVT Expo USA debut | Industrial Vehicle Technology International</v>
      </c>
      <c r="B1429" t="str">
        <f>MID(Articles_collection_modified!A1429, FIND(",", Articles_collection_modified!A1429) + 1, FIND(",", Articles_collection_modified!A1429, FIND(",", Articles_collection_modified!A1429) + 1) - FIND(",", Articles_collection_modified!A1429) - 1)</f>
        <v>https://www.ivtinternational.com/news/briggs-stratton-makes-ivt-expo-usa-debut.html</v>
      </c>
      <c r="C1429" t="str">
        <f>IF(ISNUMBER(FIND(", vol",Articles_collection_modified!A1429)), MID(Articles_collection_modified!A1429, FIND(", vol", Articles_collection_modified!A1429) + 5, FIND(",", Articles_collection_modified!A1429, FIND(", vol", Articles_collection_modified!A1429) + 5) - FIND(", vol", Articles_collection_modified!A1429) - 5), MID(Articles_collection_modified!A1429, FIND(",vol", Articles_collection_modified!A1429) + 4, FIND(",", Articles_collection_modified!A1429, FIND(",vol", Articles_collection_modified!A1429) + 4) - FIND(",vol",Articles_collection_modified!A1429) - 4))</f>
        <v>3</v>
      </c>
      <c r="D1429" t="str">
        <f>IF(ISNUMBER(FIND(", 20", Articles_collection_modified!A1429)), MID(Articles_collection_modified!A1429, FIND(", 20", Articles_collection_modified!A1429) + 2, FIND(",", Articles_collection_modified!A1429, FIND(", 20", Articles_collection_modified!A1429) + 2) - FIND(", 20", Articles_collection_modified!A1429) - 2), MID(Articles_collection_modified!A1429, FIND(",20", Articles_collection_modified!A1429) + 1, FIND(",", Articles_collection_modified!A1429, FIND(",20", Articles_collection_modified!A1429) + 1) - FIND(",20", Articles_collection_modified!A1429) - 1))</f>
        <v>2024-w34</v>
      </c>
      <c r="E1429" t="str">
        <f t="shared" si="44"/>
        <v>2024</v>
      </c>
      <c r="F1429" t="str">
        <f t="shared" si="45"/>
        <v>34</v>
      </c>
      <c r="G1429" t="str" cm="1">
        <f t="array" ref="G1429">_xlfn.TEXTJOIN(", ", TRUE, IF(ISNUMBER(SEARCH(Index!$A$8:$A$22, Articles_collection_modified!A1429)), Index!$A$8:$A$22, ""))</f>
        <v>Battery</v>
      </c>
      <c r="H1429" t="str" cm="1">
        <f t="array" ref="H1429">IFERROR(INDEX(Index!$A$8:$A$22, MATCH(TRUE, ISNUMBER(SEARCH(Index!$A$8:$A$22, Articles_collection_modified!A1429)), 0)), "")</f>
        <v>Battery</v>
      </c>
      <c r="I1429" t="str" cm="1">
        <f t="array" ref="I1429">IFERROR(INDEX(Index!$A$3:$A$5, MATCH(TRUE, ISNUMBER(SEARCH(Index!$A$3:$A$5, Articles_collection_modified!A1429)), 0)), "")</f>
        <v>product release</v>
      </c>
      <c r="J1429" t="str" cm="1">
        <f t="array" ref="J1429">IFERROR(INDEX(Index!$A$25:$A$69, MATCH(TRUE, ISNUMBER(SEARCH(Index!$A$25:$A$69, Articles_collection_modified!A1429)), 0)), "")</f>
        <v>System</v>
      </c>
      <c r="K1429" t="str" cm="1">
        <f t="array" ref="K1429">IFERROR(INDEX(Index!$C$3:$C$5, MATCH(TRUE, ISNUMBER(SEARCH(Index!$C$3:$C$5, Articles_collection_modified!A1429)), 0)), "")</f>
        <v>H1</v>
      </c>
      <c r="L1429" t="str" cm="1">
        <f t="array" ref="L1429">_xlfn.TEXTJOIN(", ", TRUE, IF(ISNUMBER(SEARCH(Index!$C$8:$C$58, Articles_collection_modified!A1429)), Index!$C$8:$C$58, ""))</f>
        <v>ES-2</v>
      </c>
      <c r="M1429" t="str" cm="1">
        <f t="array" ref="M1429">_xlfn.TEXTJOIN(", ", TRUE, IFERROR(VLOOKUP(_xlfn.TEXTSPLIT(L1429, ", "), Index!$C$8:$D$58, 2, FALSE), ""))</f>
        <v>Enhanced Emission Policy</v>
      </c>
      <c r="N1429" t="str" cm="1">
        <f t="array" ref="N1429">_xlfn.TEXTJOIN(", ", TRUE, _xlfn.UNIQUE(_xlfn.FILTERXML("&lt;t&gt;&lt;s&gt;" &amp; SUBSTITUTE(_xlfn.TEXTJOIN(", ", TRUE, _xlfn.UNIQUE(_xlfn._xlws.FILTER(IFERROR(VLOOKUP(LEFT(_xlfn.TEXTSPLIT(L1429, ", "), FIND("-", _xlfn.TEXTSPLIT(L1429, ", ")) - 1), Index!$F$8:$G$13, 2, FALSE), ""), IFERROR(VLOOKUP(LEFT(_xlfn.TEXTSPLIT(L1429, ", "), FIND("-", _xlfn.TEXTSPLIT(L1429, ", ")) - 1), Index!$F$8:$G$13, 2, FALSE), "") &lt;&gt; ""))), ", ", "&lt;/s&gt;&lt;s&gt;") &amp; "&lt;/s&gt;&lt;/t&gt;", "//s[normalize-space()]")))</f>
        <v>Ecological Sustainability</v>
      </c>
      <c r="O1429" t="str" cm="1">
        <f t="array" ref="O1429">IFERROR(INDEX(Index!$C$8:$C$58, MATCH(TRUE, ISNUMBER(SEARCH(Index!$C$8:$C$58, Articles_collection_modified!A1429)), 0)), "")</f>
        <v>ES-2</v>
      </c>
      <c r="P1429" t="str">
        <f>IFERROR(VLOOKUP(LEFT(O1429, FIND("-", O1429)-1), Index!$F$8:$G$13, 2, FALSE), "Not Found")</f>
        <v>Ecological Sustainability</v>
      </c>
      <c r="Q1429" t="str">
        <f>IFERROR(VLOOKUP(O1429, Index!$C$8:$D$58, 2, FALSE), "Not Found")</f>
        <v>Enhanced Emission Policy</v>
      </c>
    </row>
    <row r="1430" spans="1:17" x14ac:dyDescent="0.3">
      <c r="A1430" t="str">
        <f>LEFT(Articles_collection_modified!A1430, FIND(",", Articles_collection_modified!A1430) - 1)</f>
        <v>IMTS 2024 Product Preview | RoboticsTomorrow</v>
      </c>
      <c r="B1430" t="str">
        <f>MID(Articles_collection_modified!A1430, FIND(",", Articles_collection_modified!A1430) + 1, FIND(",", Articles_collection_modified!A1430, FIND(",", Articles_collection_modified!A1430) + 1) - FIND(",", Articles_collection_modified!A1430) - 1)</f>
        <v>https://www.roboticstomorrow.com/article/2024/08/imts-2024-product-preview/22961</v>
      </c>
      <c r="C1430" t="str">
        <f>IF(ISNUMBER(FIND(", vol",Articles_collection_modified!A1430)), MID(Articles_collection_modified!A1430, FIND(", vol", Articles_collection_modified!A1430) + 5, FIND(",", Articles_collection_modified!A1430, FIND(", vol", Articles_collection_modified!A1430) + 5) - FIND(", vol", Articles_collection_modified!A1430) - 5), MID(Articles_collection_modified!A1430, FIND(",vol", Articles_collection_modified!A1430) + 4, FIND(",", Articles_collection_modified!A1430, FIND(",vol", Articles_collection_modified!A1430) + 4) - FIND(",vol",Articles_collection_modified!A1430) - 4))</f>
        <v>3</v>
      </c>
      <c r="D1430" t="str">
        <f>IF(ISNUMBER(FIND(", 20", Articles_collection_modified!A1430)), MID(Articles_collection_modified!A1430, FIND(", 20", Articles_collection_modified!A1430) + 2, FIND(",", Articles_collection_modified!A1430, FIND(", 20", Articles_collection_modified!A1430) + 2) - FIND(", 20", Articles_collection_modified!A1430) - 2), MID(Articles_collection_modified!A1430, FIND(",20", Articles_collection_modified!A1430) + 1, FIND(",", Articles_collection_modified!A1430, FIND(",20", Articles_collection_modified!A1430) + 1) - FIND(",20", Articles_collection_modified!A1430) - 1))</f>
        <v>2024-w35</v>
      </c>
      <c r="E1430" t="str">
        <f t="shared" si="44"/>
        <v>2024</v>
      </c>
      <c r="F1430" t="str">
        <f t="shared" si="45"/>
        <v>35</v>
      </c>
      <c r="G1430" t="str" cm="1">
        <f t="array" ref="G1430">_xlfn.TEXTJOIN(", ", TRUE, IF(ISNUMBER(SEARCH(Index!$A$8:$A$22, Articles_collection_modified!A1430)), Index!$A$8:$A$22, ""))</f>
        <v>Robotics</v>
      </c>
      <c r="H1430" t="str" cm="1">
        <f t="array" ref="H1430">IFERROR(INDEX(Index!$A$8:$A$22, MATCH(TRUE, ISNUMBER(SEARCH(Index!$A$8:$A$22, Articles_collection_modified!A1430)), 0)), "")</f>
        <v>Robotics</v>
      </c>
      <c r="I1430" t="str" cm="1">
        <f t="array" ref="I1430">IFERROR(INDEX(Index!$A$3:$A$5, MATCH(TRUE, ISNUMBER(SEARCH(Index!$A$3:$A$5, Articles_collection_modified!A1430)), 0)), "")</f>
        <v>product release</v>
      </c>
      <c r="J1430" t="str" cm="1">
        <f t="array" ref="J1430">IFERROR(INDEX(Index!$A$25:$A$69, MATCH(TRUE, ISNUMBER(SEARCH(Index!$A$25:$A$69, Articles_collection_modified!A1430)), 0)), "")</f>
        <v>System</v>
      </c>
      <c r="K1430" t="str" cm="1">
        <f t="array" ref="K1430">IFERROR(INDEX(Index!$C$3:$C$5, MATCH(TRUE, ISNUMBER(SEARCH(Index!$C$3:$C$5, Articles_collection_modified!A1430)), 0)), "")</f>
        <v>H1</v>
      </c>
      <c r="L1430" t="str" cm="1">
        <f t="array" ref="L1430">_xlfn.TEXTJOIN(", ", TRUE, IF(ISNUMBER(SEARCH(Index!$C$8:$C$58, Articles_collection_modified!A1430)), Index!$C$8:$C$58, ""))</f>
        <v>IPr-2</v>
      </c>
      <c r="M1430" t="str" cm="1">
        <f t="array" ref="M1430">_xlfn.TEXTJOIN(", ", TRUE, IFERROR(VLOOKUP(_xlfn.TEXTSPLIT(L1430, ", "), Index!$C$8:$D$58, 2, FALSE), ""))</f>
        <v>Advanced Robotics</v>
      </c>
      <c r="N1430" t="str" cm="1">
        <f t="array" ref="N1430">_xlfn.TEXTJOIN(", ", TRUE, _xlfn.UNIQUE(_xlfn.FILTERXML("&lt;t&gt;&lt;s&gt;" &amp; SUBSTITUTE(_xlfn.TEXTJOIN(", ", TRUE, _xlfn.UNIQUE(_xlfn._xlws.FILTER(IFERROR(VLOOKUP(LEFT(_xlfn.TEXTSPLIT(L1430, ", "), FIND("-", _xlfn.TEXTSPLIT(L1430, ", ")) - 1), Index!$F$8:$G$13, 2, FALSE), ""), IFERROR(VLOOKUP(LEFT(_xlfn.TEXTSPLIT(L1430, ", "), FIND("-", _xlfn.TEXTSPLIT(L1430, ", ")) - 1), Index!$F$8:$G$13, 2, FALSE), "") &lt;&gt; ""))), ", ", "&lt;/s&gt;&lt;s&gt;") &amp; "&lt;/s&gt;&lt;/t&gt;", "//s[normalize-space()]")))</f>
        <v>Intelligent Production</v>
      </c>
      <c r="O1430" t="str" cm="1">
        <f t="array" ref="O1430">IFERROR(INDEX(Index!$C$8:$C$58, MATCH(TRUE, ISNUMBER(SEARCH(Index!$C$8:$C$58, Articles_collection_modified!A1430)), 0)), "")</f>
        <v>IPr-2</v>
      </c>
      <c r="P1430" t="str">
        <f>IFERROR(VLOOKUP(LEFT(O1430, FIND("-", O1430)-1), Index!$F$8:$G$13, 2, FALSE), "Not Found")</f>
        <v>Intelligent Production</v>
      </c>
      <c r="Q1430" t="str">
        <f>IFERROR(VLOOKUP(O1430, Index!$C$8:$D$58, 2, FALSE), "Not Found")</f>
        <v>Advanced Robotics</v>
      </c>
    </row>
    <row r="1431" spans="1:17" x14ac:dyDescent="0.3">
      <c r="A1431" t="str">
        <f>LEFT(Articles_collection_modified!A1431, FIND(",", Articles_collection_modified!A1431) - 1)</f>
        <v>Worldâ€™s First Window Cleaning Robot Reports to New York City Skyscraper Transforming the Industry Globally | RoboticsTomorrow</v>
      </c>
      <c r="B1431" t="str">
        <f>MID(Articles_collection_modified!A1431, FIND(",", Articles_collection_modified!A1431) + 1, FIND(",", Articles_collection_modified!A1431, FIND(",", Articles_collection_modified!A1431) + 1) - FIND(",", Articles_collection_modified!A1431) - 1)</f>
        <v>https://www.roboticstomorrow.com/story/2024/08/worlds-first-window-cleaning-robot-reports-to-new-york-city-skyscraper-transforming-the-industry-globally/23029/</v>
      </c>
      <c r="C1431" t="str">
        <f>IF(ISNUMBER(FIND(", vol",Articles_collection_modified!A1431)), MID(Articles_collection_modified!A1431, FIND(", vol", Articles_collection_modified!A1431) + 5, FIND(",", Articles_collection_modified!A1431, FIND(", vol", Articles_collection_modified!A1431) + 5) - FIND(", vol", Articles_collection_modified!A1431) - 5), MID(Articles_collection_modified!A1431, FIND(",vol", Articles_collection_modified!A1431) + 4, FIND(",", Articles_collection_modified!A1431, FIND(",vol", Articles_collection_modified!A1431) + 4) - FIND(",vol",Articles_collection_modified!A1431) - 4))</f>
        <v>3</v>
      </c>
      <c r="D1431" t="str">
        <f>IF(ISNUMBER(FIND(", 20", Articles_collection_modified!A1431)), MID(Articles_collection_modified!A1431, FIND(", 20", Articles_collection_modified!A1431) + 2, FIND(",", Articles_collection_modified!A1431, FIND(", 20", Articles_collection_modified!A1431) + 2) - FIND(", 20", Articles_collection_modified!A1431) - 2), MID(Articles_collection_modified!A1431, FIND(",20", Articles_collection_modified!A1431) + 1, FIND(",", Articles_collection_modified!A1431, FIND(",20", Articles_collection_modified!A1431) + 1) - FIND(",20", Articles_collection_modified!A1431) - 1))</f>
        <v>2024-w35</v>
      </c>
      <c r="E1431" t="str">
        <f t="shared" si="44"/>
        <v>2024</v>
      </c>
      <c r="F1431" t="str">
        <f t="shared" si="45"/>
        <v>35</v>
      </c>
      <c r="G1431" t="str" cm="1">
        <f t="array" ref="G1431">_xlfn.TEXTJOIN(", ", TRUE, IF(ISNUMBER(SEARCH(Index!$A$8:$A$22, Articles_collection_modified!A1431)), Index!$A$8:$A$22, ""))</f>
        <v>Robotics</v>
      </c>
      <c r="H1431" t="str" cm="1">
        <f t="array" ref="H1431">IFERROR(INDEX(Index!$A$8:$A$22, MATCH(TRUE, ISNUMBER(SEARCH(Index!$A$8:$A$22, Articles_collection_modified!A1431)), 0)), "")</f>
        <v>Robotics</v>
      </c>
      <c r="I1431" t="str" cm="1">
        <f t="array" ref="I1431">IFERROR(INDEX(Index!$A$3:$A$5, MATCH(TRUE, ISNUMBER(SEARCH(Index!$A$3:$A$5, Articles_collection_modified!A1431)), 0)), "")</f>
        <v>product release</v>
      </c>
      <c r="J1431" t="str" cm="1">
        <f t="array" ref="J1431">IFERROR(INDEX(Index!$A$25:$A$69, MATCH(TRUE, ISNUMBER(SEARCH(Index!$A$25:$A$69, Articles_collection_modified!A1431)), 0)), "")</f>
        <v>System</v>
      </c>
      <c r="K1431" t="str" cm="1">
        <f t="array" ref="K1431">IFERROR(INDEX(Index!$C$3:$C$5, MATCH(TRUE, ISNUMBER(SEARCH(Index!$C$3:$C$5, Articles_collection_modified!A1431)), 0)), "")</f>
        <v>H1</v>
      </c>
      <c r="L1431" t="str" cm="1">
        <f t="array" ref="L1431">_xlfn.TEXTJOIN(", ", TRUE, IF(ISNUMBER(SEARCH(Index!$C$8:$C$58, Articles_collection_modified!A1431)), Index!$C$8:$C$58, ""))</f>
        <v>AO-3</v>
      </c>
      <c r="M1431" t="str" cm="1">
        <f t="array" ref="M1431">_xlfn.TEXTJOIN(", ", TRUE, IFERROR(VLOOKUP(_xlfn.TEXTSPLIT(L1431, ", "), Index!$C$8:$D$58, 2, FALSE), ""))</f>
        <v>Skilled Workers Shortage</v>
      </c>
      <c r="N1431" t="str" cm="1">
        <f t="array" ref="N1431">_xlfn.TEXTJOIN(", ", TRUE, _xlfn.UNIQUE(_xlfn.FILTERXML("&lt;t&gt;&lt;s&gt;" &amp; SUBSTITUTE(_xlfn.TEXTJOIN(", ", TRUE, _xlfn.UNIQUE(_xlfn._xlws.FILTER(IFERROR(VLOOKUP(LEFT(_xlfn.TEXTSPLIT(L1431, ", "), FIND("-", _xlfn.TEXTSPLIT(L1431, ", ")) - 1), Index!$F$8:$G$13, 2, FALSE), ""), IFERROR(VLOOKUP(LEFT(_xlfn.TEXTSPLIT(L1431, ", "), FIND("-", _xlfn.TEXTSPLIT(L1431, ", ")) - 1), Index!$F$8:$G$13, 2, FALSE), "") &lt;&gt; ""))), ", ", "&lt;/s&gt;&lt;s&gt;") &amp; "&lt;/s&gt;&lt;/t&gt;", "//s[normalize-space()]")))</f>
        <v>Adaptive Organization</v>
      </c>
      <c r="O1431" t="str" cm="1">
        <f t="array" ref="O1431">IFERROR(INDEX(Index!$C$8:$C$58, MATCH(TRUE, ISNUMBER(SEARCH(Index!$C$8:$C$58, Articles_collection_modified!A1431)), 0)), "")</f>
        <v>AO-3</v>
      </c>
      <c r="P1431" t="str">
        <f>IFERROR(VLOOKUP(LEFT(O1431, FIND("-", O1431)-1), Index!$F$8:$G$13, 2, FALSE), "Not Found")</f>
        <v>Adaptive Organization</v>
      </c>
      <c r="Q1431" t="str">
        <f>IFERROR(VLOOKUP(O1431, Index!$C$8:$D$58, 2, FALSE), "Not Found")</f>
        <v>Skilled Workers Shortage</v>
      </c>
    </row>
    <row r="1432" spans="1:17" x14ac:dyDescent="0.3">
      <c r="A1432" t="str">
        <f>LEFT(Articles_collection_modified!A1432, FIND(",", Articles_collection_modified!A1432) - 1)</f>
        <v>AI Robots : Transforming Industries with Smart Robotic Solutions | RoboticsTomorrow</v>
      </c>
      <c r="B1432" t="str">
        <f>MID(Articles_collection_modified!A1432, FIND(",", Articles_collection_modified!A1432) + 1, FIND(",", Articles_collection_modified!A1432, FIND(",", Articles_collection_modified!A1432) + 1) - FIND(",", Articles_collection_modified!A1432) - 1)</f>
        <v>https://www.roboticstomorrow.com/story/2024/08/ai-robots-transforming-industries-with-smart-robotic-solutions/23005/</v>
      </c>
      <c r="C1432" t="str">
        <f>IF(ISNUMBER(FIND(", vol",Articles_collection_modified!A1432)), MID(Articles_collection_modified!A1432, FIND(", vol", Articles_collection_modified!A1432) + 5, FIND(",", Articles_collection_modified!A1432, FIND(", vol", Articles_collection_modified!A1432) + 5) - FIND(", vol", Articles_collection_modified!A1432) - 5), MID(Articles_collection_modified!A1432, FIND(",vol", Articles_collection_modified!A1432) + 4, FIND(",", Articles_collection_modified!A1432, FIND(",vol", Articles_collection_modified!A1432) + 4) - FIND(",vol",Articles_collection_modified!A1432) - 4))</f>
        <v>3</v>
      </c>
      <c r="D1432" t="str">
        <f>IF(ISNUMBER(FIND(", 20", Articles_collection_modified!A1432)), MID(Articles_collection_modified!A1432, FIND(", 20", Articles_collection_modified!A1432) + 2, FIND(",", Articles_collection_modified!A1432, FIND(", 20", Articles_collection_modified!A1432) + 2) - FIND(", 20", Articles_collection_modified!A1432) - 2), MID(Articles_collection_modified!A1432, FIND(",20", Articles_collection_modified!A1432) + 1, FIND(",", Articles_collection_modified!A1432, FIND(",20", Articles_collection_modified!A1432) + 1) - FIND(",20", Articles_collection_modified!A1432) - 1))</f>
        <v>2024-w34</v>
      </c>
      <c r="E1432" t="str">
        <f t="shared" si="44"/>
        <v>2024</v>
      </c>
      <c r="F1432" t="str">
        <f t="shared" si="45"/>
        <v>34</v>
      </c>
      <c r="G1432" t="str" cm="1">
        <f t="array" ref="G1432">_xlfn.TEXTJOIN(", ", TRUE, IF(ISNUMBER(SEARCH(Index!$A$8:$A$22, Articles_collection_modified!A1432)), Index!$A$8:$A$22, ""))</f>
        <v>Robotics</v>
      </c>
      <c r="H1432" t="str" cm="1">
        <f t="array" ref="H1432">IFERROR(INDEX(Index!$A$8:$A$22, MATCH(TRUE, ISNUMBER(SEARCH(Index!$A$8:$A$22, Articles_collection_modified!A1432)), 0)), "")</f>
        <v>Robotics</v>
      </c>
      <c r="I1432" t="str" cm="1">
        <f t="array" ref="I1432">IFERROR(INDEX(Index!$A$3:$A$5, MATCH(TRUE, ISNUMBER(SEARCH(Index!$A$3:$A$5, Articles_collection_modified!A1432)), 0)), "")</f>
        <v>SEEP</v>
      </c>
      <c r="J1432" t="str" cm="1">
        <f t="array" ref="J1432">IFERROR(INDEX(Index!$A$25:$A$69, MATCH(TRUE, ISNUMBER(SEARCH(Index!$A$25:$A$69, Articles_collection_modified!A1432)), 0)), "")</f>
        <v>market development</v>
      </c>
      <c r="K1432" t="str" cm="1">
        <f t="array" ref="K1432">IFERROR(INDEX(Index!$C$3:$C$5, MATCH(TRUE, ISNUMBER(SEARCH(Index!$C$3:$C$5, Articles_collection_modified!A1432)), 0)), "")</f>
        <v>H3</v>
      </c>
      <c r="L1432" t="str" cm="1">
        <f t="array" ref="L1432">_xlfn.TEXTJOIN(", ", TRUE, IF(ISNUMBER(SEARCH(Index!$C$8:$C$58, Articles_collection_modified!A1432)), Index!$C$8:$C$58, ""))</f>
        <v>IPr-2, SD-2</v>
      </c>
      <c r="M1432" t="str" cm="1">
        <f t="array" ref="M1432">_xlfn.TEXTJOIN(", ", TRUE, IFERROR(VLOOKUP(_xlfn.TEXTSPLIT(L1432, ", "), Index!$C$8:$D$58, 2, FALSE), ""))</f>
        <v>Advanced Robotics, Advanced AI Capabilities</v>
      </c>
      <c r="N1432" t="str" cm="1">
        <f t="array" ref="N1432">_xlfn.TEXTJOIN(", ", TRUE, _xlfn.UNIQUE(_xlfn.FILTERXML("&lt;t&gt;&lt;s&gt;" &amp; SUBSTITUTE(_xlfn.TEXTJOIN(", ", TRUE, _xlfn.UNIQUE(_xlfn._xlws.FILTER(IFERROR(VLOOKUP(LEFT(_xlfn.TEXTSPLIT(L1432, ", "), FIND("-", _xlfn.TEXTSPLIT(L1432, ", ")) - 1), Index!$F$8:$G$13, 2, FALSE), ""), IFERROR(VLOOKUP(LEFT(_xlfn.TEXTSPLIT(L1432, ", "), FIND("-", _xlfn.TEXTSPLIT(L1432, ", ")) - 1), Index!$F$8:$G$13, 2, FALSE), "") &lt;&gt; ""))), ", ", "&lt;/s&gt;&lt;s&gt;") &amp; "&lt;/s&gt;&lt;/t&gt;", "//s[normalize-space()]")))</f>
        <v>Intelligent Production, Smart Data Usage</v>
      </c>
      <c r="O1432" t="str" cm="1">
        <f t="array" ref="O1432">IFERROR(INDEX(Index!$C$8:$C$58, MATCH(TRUE, ISNUMBER(SEARCH(Index!$C$8:$C$58, Articles_collection_modified!A1432)), 0)), "")</f>
        <v>IPr-2</v>
      </c>
      <c r="P1432" t="str">
        <f>IFERROR(VLOOKUP(LEFT(O1432, FIND("-", O1432)-1), Index!$F$8:$G$13, 2, FALSE), "Not Found")</f>
        <v>Intelligent Production</v>
      </c>
      <c r="Q1432" t="str">
        <f>IFERROR(VLOOKUP(O1432, Index!$C$8:$D$58, 2, FALSE), "Not Found")</f>
        <v>Advanced Robotics</v>
      </c>
    </row>
    <row r="1433" spans="1:17" x14ac:dyDescent="0.3">
      <c r="A1433" t="str">
        <f>LEFT(Articles_collection_modified!A1433, FIND(",", Articles_collection_modified!A1433) - 1)</f>
        <v>Flexible hydraulische Fernsteuerung</v>
      </c>
      <c r="B1433" t="str">
        <f>MID(Articles_collection_modified!A1433, FIND(",", Articles_collection_modified!A1433) + 1, FIND(",", Articles_collection_modified!A1433, FIND(",", Articles_collection_modified!A1433) + 1) - FIND(",", Articles_collection_modified!A1433) - 1)</f>
        <v>https://www.oup-fluidtechnik.de/flexible-hydraulische-fernsteuerung/</v>
      </c>
      <c r="C1433" t="str">
        <f>IF(ISNUMBER(FIND(", vol",Articles_collection_modified!A1433)), MID(Articles_collection_modified!A1433, FIND(", vol", Articles_collection_modified!A1433) + 5, FIND(",", Articles_collection_modified!A1433, FIND(", vol", Articles_collection_modified!A1433) + 5) - FIND(", vol", Articles_collection_modified!A1433) - 5), MID(Articles_collection_modified!A1433, FIND(",vol", Articles_collection_modified!A1433) + 4, FIND(",", Articles_collection_modified!A1433, FIND(",vol", Articles_collection_modified!A1433) + 4) - FIND(",vol",Articles_collection_modified!A1433) - 4))</f>
        <v>3</v>
      </c>
      <c r="D1433" t="str">
        <f>IF(ISNUMBER(FIND(", 20", Articles_collection_modified!A1433)), MID(Articles_collection_modified!A1433, FIND(", 20", Articles_collection_modified!A1433) + 2, FIND(",", Articles_collection_modified!A1433, FIND(", 20", Articles_collection_modified!A1433) + 2) - FIND(", 20", Articles_collection_modified!A1433) - 2), MID(Articles_collection_modified!A1433, FIND(",20", Articles_collection_modified!A1433) + 1, FIND(",", Articles_collection_modified!A1433, FIND(",20", Articles_collection_modified!A1433) + 1) - FIND(",20", Articles_collection_modified!A1433) - 1))</f>
        <v>2024-w34</v>
      </c>
      <c r="E1433" t="str">
        <f t="shared" ref="E1433:E1496" si="46">LEFT(D1433, 4)</f>
        <v>2024</v>
      </c>
      <c r="F1433" t="str">
        <f t="shared" ref="F1433:F1496" si="47">MID(D1433, FIND("w", D1433) + 1, LEN(D1433) - FIND("w", D1433))</f>
        <v>34</v>
      </c>
      <c r="G1433" t="str" cm="1">
        <f t="array" ref="G1433">_xlfn.TEXTJOIN(", ", TRUE, IF(ISNUMBER(SEARCH(Index!$A$8:$A$22, Articles_collection_modified!A1433)), Index!$A$8:$A$22, ""))</f>
        <v>Mobile</v>
      </c>
      <c r="H1433" t="str" cm="1">
        <f t="array" ref="H1433">IFERROR(INDEX(Index!$A$8:$A$22, MATCH(TRUE, ISNUMBER(SEARCH(Index!$A$8:$A$22, Articles_collection_modified!A1433)), 0)), "")</f>
        <v>Mobile</v>
      </c>
      <c r="I1433" t="str" cm="1">
        <f t="array" ref="I1433">IFERROR(INDEX(Index!$A$3:$A$5, MATCH(TRUE, ISNUMBER(SEARCH(Index!$A$3:$A$5, Articles_collection_modified!A1433)), 0)), "")</f>
        <v>product release</v>
      </c>
      <c r="J1433" t="str" cm="1">
        <f t="array" ref="J1433">IFERROR(INDEX(Index!$A$25:$A$69, MATCH(TRUE, ISNUMBER(SEARCH(Index!$A$25:$A$69, Articles_collection_modified!A1433)), 0)), "")</f>
        <v>HMI</v>
      </c>
      <c r="K1433" t="str" cm="1">
        <f t="array" ref="K1433">IFERROR(INDEX(Index!$C$3:$C$5, MATCH(TRUE, ISNUMBER(SEARCH(Index!$C$3:$C$5, Articles_collection_modified!A1433)), 0)), "")</f>
        <v>H1</v>
      </c>
      <c r="L1433" t="str" cm="1">
        <f t="array" ref="L1433">_xlfn.TEXTJOIN(", ", TRUE, IF(ISNUMBER(SEARCH(Index!$C$8:$C$58, Articles_collection_modified!A1433)), Index!$C$8:$C$58, ""))</f>
        <v/>
      </c>
      <c r="M1433" t="str" cm="1">
        <f t="array" ref="M1433">_xlfn.TEXTJOIN(", ", TRUE, IFERROR(VLOOKUP(_xlfn.TEXTSPLIT(L1433, ", "), Index!$C$8:$D$58, 2, FALSE), ""))</f>
        <v/>
      </c>
      <c r="N1433" t="e" cm="1" vm="1">
        <f t="array" ref="N1433">_xlfn.TEXTJOIN(", ", TRUE, _xlfn.UNIQUE(_xlfn.FILTERXML("&lt;t&gt;&lt;s&gt;" &amp; SUBSTITUTE(_xlfn.TEXTJOIN(", ", TRUE, _xlfn.UNIQUE(_xlfn._xlws.FILTER(IFERROR(VLOOKUP(LEFT(_xlfn.TEXTSPLIT(L1433, ", "), FIND("-", _xlfn.TEXTSPLIT(L1433, ", ")) - 1), Index!$F$8:$G$13, 2, FALSE), ""), IFERROR(VLOOKUP(LEFT(_xlfn.TEXTSPLIT(L1433, ", "), FIND("-", _xlfn.TEXTSPLIT(L1433, ", ")) - 1), Index!$F$8:$G$13, 2, FALSE), "") &lt;&gt; ""))), ", ", "&lt;/s&gt;&lt;s&gt;") &amp; "&lt;/s&gt;&lt;/t&gt;", "//s[normalize-space()]")))</f>
        <v>#VALUE!</v>
      </c>
      <c r="O1433" t="str" cm="1">
        <f t="array" ref="O1433">IFERROR(INDEX(Index!$C$8:$C$58, MATCH(TRUE, ISNUMBER(SEARCH(Index!$C$8:$C$58, Articles_collection_modified!A1433)), 0)), "")</f>
        <v/>
      </c>
      <c r="P1433" t="str">
        <f>IFERROR(VLOOKUP(LEFT(O1433, FIND("-", O1433)-1), Index!$F$8:$G$13, 2, FALSE), "Not Found")</f>
        <v>Not Found</v>
      </c>
      <c r="Q1433" t="str">
        <f>IFERROR(VLOOKUP(O1433, Index!$C$8:$D$58, 2, FALSE), "Not Found")</f>
        <v>Not Found</v>
      </c>
    </row>
    <row r="1434" spans="1:17" x14ac:dyDescent="0.3">
      <c r="A1434" t="str">
        <f>LEFT(Articles_collection_modified!A1434, FIND(",", Articles_collection_modified!A1434) - 1)</f>
        <v>Sure Grip Controls presents trio of new products in Chicago | Industrial Vehicle Technology International</v>
      </c>
      <c r="B1434" t="str">
        <f>MID(Articles_collection_modified!A1434, FIND(",", Articles_collection_modified!A1434) + 1, FIND(",", Articles_collection_modified!A1434, FIND(",", Articles_collection_modified!A1434) + 1) - FIND(",", Articles_collection_modified!A1434) - 1)</f>
        <v>https://www.ivtinternational.com/news/ergonomics/sure-grip-controls-presents-a-trio-of-new-products-in-chicago.html</v>
      </c>
      <c r="C1434" t="str">
        <f>IF(ISNUMBER(FIND(", vol",Articles_collection_modified!A1434)), MID(Articles_collection_modified!A1434, FIND(", vol", Articles_collection_modified!A1434) + 5, FIND(",", Articles_collection_modified!A1434, FIND(", vol", Articles_collection_modified!A1434) + 5) - FIND(", vol", Articles_collection_modified!A1434) - 5), MID(Articles_collection_modified!A1434, FIND(",vol", Articles_collection_modified!A1434) + 4, FIND(",", Articles_collection_modified!A1434, FIND(",vol", Articles_collection_modified!A1434) + 4) - FIND(",vol",Articles_collection_modified!A1434) - 4))</f>
        <v>3</v>
      </c>
      <c r="D1434" t="str">
        <f>IF(ISNUMBER(FIND(", 20", Articles_collection_modified!A1434)), MID(Articles_collection_modified!A1434, FIND(", 20", Articles_collection_modified!A1434) + 2, FIND(",", Articles_collection_modified!A1434, FIND(", 20", Articles_collection_modified!A1434) + 2) - FIND(", 20", Articles_collection_modified!A1434) - 2), MID(Articles_collection_modified!A1434, FIND(",20", Articles_collection_modified!A1434) + 1, FIND(",", Articles_collection_modified!A1434, FIND(",20", Articles_collection_modified!A1434) + 1) - FIND(",20", Articles_collection_modified!A1434) - 1))</f>
        <v>2024-w34</v>
      </c>
      <c r="E1434" t="str">
        <f t="shared" si="46"/>
        <v>2024</v>
      </c>
      <c r="F1434" t="str">
        <f t="shared" si="47"/>
        <v>34</v>
      </c>
      <c r="G1434" t="str" cm="1">
        <f t="array" ref="G1434">_xlfn.TEXTJOIN(", ", TRUE, IF(ISNUMBER(SEARCH(Index!$A$8:$A$22, Articles_collection_modified!A1434)), Index!$A$8:$A$22, ""))</f>
        <v>Mobile</v>
      </c>
      <c r="H1434" t="str" cm="1">
        <f t="array" ref="H1434">IFERROR(INDEX(Index!$A$8:$A$22, MATCH(TRUE, ISNUMBER(SEARCH(Index!$A$8:$A$22, Articles_collection_modified!A1434)), 0)), "")</f>
        <v>Mobile</v>
      </c>
      <c r="I1434" t="str" cm="1">
        <f t="array" ref="I1434">IFERROR(INDEX(Index!$A$3:$A$5, MATCH(TRUE, ISNUMBER(SEARCH(Index!$A$3:$A$5, Articles_collection_modified!A1434)), 0)), "")</f>
        <v>product release</v>
      </c>
      <c r="J1434" t="str" cm="1">
        <f t="array" ref="J1434">IFERROR(INDEX(Index!$A$25:$A$69, MATCH(TRUE, ISNUMBER(SEARCH(Index!$A$25:$A$69, Articles_collection_modified!A1434)), 0)), "")</f>
        <v>HMI</v>
      </c>
      <c r="K1434" t="str" cm="1">
        <f t="array" ref="K1434">IFERROR(INDEX(Index!$C$3:$C$5, MATCH(TRUE, ISNUMBER(SEARCH(Index!$C$3:$C$5, Articles_collection_modified!A1434)), 0)), "")</f>
        <v>H1</v>
      </c>
      <c r="L1434" t="str" cm="1">
        <f t="array" ref="L1434">_xlfn.TEXTJOIN(", ", TRUE, IF(ISNUMBER(SEARCH(Index!$C$8:$C$58, Articles_collection_modified!A1434)), Index!$C$8:$C$58, ""))</f>
        <v/>
      </c>
      <c r="M1434" t="str" cm="1">
        <f t="array" ref="M1434">_xlfn.TEXTJOIN(", ", TRUE, IFERROR(VLOOKUP(_xlfn.TEXTSPLIT(L1434, ", "), Index!$C$8:$D$58, 2, FALSE), ""))</f>
        <v/>
      </c>
      <c r="N1434" t="e" cm="1" vm="1">
        <f t="array" ref="N1434">_xlfn.TEXTJOIN(", ", TRUE, _xlfn.UNIQUE(_xlfn.FILTERXML("&lt;t&gt;&lt;s&gt;" &amp; SUBSTITUTE(_xlfn.TEXTJOIN(", ", TRUE, _xlfn.UNIQUE(_xlfn._xlws.FILTER(IFERROR(VLOOKUP(LEFT(_xlfn.TEXTSPLIT(L1434, ", "), FIND("-", _xlfn.TEXTSPLIT(L1434, ", ")) - 1), Index!$F$8:$G$13, 2, FALSE), ""), IFERROR(VLOOKUP(LEFT(_xlfn.TEXTSPLIT(L1434, ", "), FIND("-", _xlfn.TEXTSPLIT(L1434, ", ")) - 1), Index!$F$8:$G$13, 2, FALSE), "") &lt;&gt; ""))), ", ", "&lt;/s&gt;&lt;s&gt;") &amp; "&lt;/s&gt;&lt;/t&gt;", "//s[normalize-space()]")))</f>
        <v>#VALUE!</v>
      </c>
      <c r="O1434" t="str" cm="1">
        <f t="array" ref="O1434">IFERROR(INDEX(Index!$C$8:$C$58, MATCH(TRUE, ISNUMBER(SEARCH(Index!$C$8:$C$58, Articles_collection_modified!A1434)), 0)), "")</f>
        <v/>
      </c>
      <c r="P1434" t="str">
        <f>IFERROR(VLOOKUP(LEFT(O1434, FIND("-", O1434)-1), Index!$F$8:$G$13, 2, FALSE), "Not Found")</f>
        <v>Not Found</v>
      </c>
      <c r="Q1434" t="str">
        <f>IFERROR(VLOOKUP(O1434, Index!$C$8:$D$58, 2, FALSE), "Not Found")</f>
        <v>Not Found</v>
      </c>
    </row>
    <row r="1435" spans="1:17" x14ac:dyDescent="0.3">
      <c r="A1435" t="str">
        <f>LEFT(Articles_collection_modified!A1435, FIND(",", Articles_collection_modified!A1435) - 1)</f>
        <v>Hydraulikpumpenserie fÃ¼r LKW-Antriebe</v>
      </c>
      <c r="B1435" t="str">
        <f>MID(Articles_collection_modified!A1435, FIND(",", Articles_collection_modified!A1435) + 1, FIND(",", Articles_collection_modified!A1435, FIND(",", Articles_collection_modified!A1435) + 1) - FIND(",", Articles_collection_modified!A1435) - 1)</f>
        <v>https://www.oup-fluidtechnik.de/hydraulikpumpenserie-fuer-lkw-antriebe/</v>
      </c>
      <c r="C1435" t="str">
        <f>IF(ISNUMBER(FIND(", vol",Articles_collection_modified!A1435)), MID(Articles_collection_modified!A1435, FIND(", vol", Articles_collection_modified!A1435) + 5, FIND(",", Articles_collection_modified!A1435, FIND(", vol", Articles_collection_modified!A1435) + 5) - FIND(", vol", Articles_collection_modified!A1435) - 5), MID(Articles_collection_modified!A1435, FIND(",vol", Articles_collection_modified!A1435) + 4, FIND(",", Articles_collection_modified!A1435, FIND(",vol", Articles_collection_modified!A1435) + 4) - FIND(",vol",Articles_collection_modified!A1435) - 4))</f>
        <v>3</v>
      </c>
      <c r="D1435" t="str">
        <f>IF(ISNUMBER(FIND(", 20", Articles_collection_modified!A1435)), MID(Articles_collection_modified!A1435, FIND(", 20", Articles_collection_modified!A1435) + 2, FIND(",", Articles_collection_modified!A1435, FIND(", 20", Articles_collection_modified!A1435) + 2) - FIND(", 20", Articles_collection_modified!A1435) - 2), MID(Articles_collection_modified!A1435, FIND(",20", Articles_collection_modified!A1435) + 1, FIND(",", Articles_collection_modified!A1435, FIND(",20", Articles_collection_modified!A1435) + 1) - FIND(",20", Articles_collection_modified!A1435) - 1))</f>
        <v>2024-w35</v>
      </c>
      <c r="E1435" t="str">
        <f t="shared" si="46"/>
        <v>2024</v>
      </c>
      <c r="F1435" t="str">
        <f t="shared" si="47"/>
        <v>35</v>
      </c>
      <c r="G1435" t="str" cm="1">
        <f t="array" ref="G1435">_xlfn.TEXTJOIN(", ", TRUE, IF(ISNUMBER(SEARCH(Index!$A$8:$A$22, Articles_collection_modified!A1435)), Index!$A$8:$A$22, ""))</f>
        <v>Hydraulics, Mobile</v>
      </c>
      <c r="H1435" t="str" cm="1">
        <f t="array" ref="H1435">IFERROR(INDEX(Index!$A$8:$A$22, MATCH(TRUE, ISNUMBER(SEARCH(Index!$A$8:$A$22, Articles_collection_modified!A1435)), 0)), "")</f>
        <v>Hydraulics</v>
      </c>
      <c r="I1435" t="str" cm="1">
        <f t="array" ref="I1435">IFERROR(INDEX(Index!$A$3:$A$5, MATCH(TRUE, ISNUMBER(SEARCH(Index!$A$3:$A$5, Articles_collection_modified!A1435)), 0)), "")</f>
        <v>product release</v>
      </c>
      <c r="J1435" t="str" cm="1">
        <f t="array" ref="J1435">IFERROR(INDEX(Index!$A$25:$A$69, MATCH(TRUE, ISNUMBER(SEARCH(Index!$A$25:$A$69, Articles_collection_modified!A1435)), 0)), "")</f>
        <v>Pump</v>
      </c>
      <c r="K1435" t="str" cm="1">
        <f t="array" ref="K1435">IFERROR(INDEX(Index!$C$3:$C$5, MATCH(TRUE, ISNUMBER(SEARCH(Index!$C$3:$C$5, Articles_collection_modified!A1435)), 0)), "")</f>
        <v>H1</v>
      </c>
      <c r="L1435" t="str" cm="1">
        <f t="array" ref="L1435">_xlfn.TEXTJOIN(", ", TRUE, IF(ISNUMBER(SEARCH(Index!$C$8:$C$58, Articles_collection_modified!A1435)), Index!$C$8:$C$58, ""))</f>
        <v>ES-2</v>
      </c>
      <c r="M1435" t="str" cm="1">
        <f t="array" ref="M1435">_xlfn.TEXTJOIN(", ", TRUE, IFERROR(VLOOKUP(_xlfn.TEXTSPLIT(L1435, ", "), Index!$C$8:$D$58, 2, FALSE), ""))</f>
        <v>Enhanced Emission Policy</v>
      </c>
      <c r="N1435" t="str" cm="1">
        <f t="array" ref="N1435">_xlfn.TEXTJOIN(", ", TRUE, _xlfn.UNIQUE(_xlfn.FILTERXML("&lt;t&gt;&lt;s&gt;" &amp; SUBSTITUTE(_xlfn.TEXTJOIN(", ", TRUE, _xlfn.UNIQUE(_xlfn._xlws.FILTER(IFERROR(VLOOKUP(LEFT(_xlfn.TEXTSPLIT(L1435, ", "), FIND("-", _xlfn.TEXTSPLIT(L1435, ", ")) - 1), Index!$F$8:$G$13, 2, FALSE), ""), IFERROR(VLOOKUP(LEFT(_xlfn.TEXTSPLIT(L1435, ", "), FIND("-", _xlfn.TEXTSPLIT(L1435, ", ")) - 1), Index!$F$8:$G$13, 2, FALSE), "") &lt;&gt; ""))), ", ", "&lt;/s&gt;&lt;s&gt;") &amp; "&lt;/s&gt;&lt;/t&gt;", "//s[normalize-space()]")))</f>
        <v>Ecological Sustainability</v>
      </c>
      <c r="O1435" t="str" cm="1">
        <f t="array" ref="O1435">IFERROR(INDEX(Index!$C$8:$C$58, MATCH(TRUE, ISNUMBER(SEARCH(Index!$C$8:$C$58, Articles_collection_modified!A1435)), 0)), "")</f>
        <v>ES-2</v>
      </c>
      <c r="P1435" t="str">
        <f>IFERROR(VLOOKUP(LEFT(O1435, FIND("-", O1435)-1), Index!$F$8:$G$13, 2, FALSE), "Not Found")</f>
        <v>Ecological Sustainability</v>
      </c>
      <c r="Q1435" t="str">
        <f>IFERROR(VLOOKUP(O1435, Index!$C$8:$D$58, 2, FALSE), "Not Found")</f>
        <v>Enhanced Emission Policy</v>
      </c>
    </row>
    <row r="1436" spans="1:17" x14ac:dyDescent="0.3">
      <c r="A1436" t="str">
        <f>LEFT(Articles_collection_modified!A1436, FIND(",", Articles_collection_modified!A1436) - 1)</f>
        <v>Elektrohubzylinder: Starke Leistung smarte Steuerung</v>
      </c>
      <c r="B1436" t="str">
        <f>MID(Articles_collection_modified!A1436, FIND(",", Articles_collection_modified!A1436) + 1, FIND(",", Articles_collection_modified!A1436, FIND(",", Articles_collection_modified!A1436) + 1) - FIND(",", Articles_collection_modified!A1436) - 1)</f>
        <v>https://www.oup-fluidtechnik.de/elektrohubzylinder-starke-leistung-smarte-steuerung/</v>
      </c>
      <c r="C1436" t="str">
        <f>IF(ISNUMBER(FIND(", vol",Articles_collection_modified!A1436)), MID(Articles_collection_modified!A1436, FIND(", vol", Articles_collection_modified!A1436) + 5, FIND(",", Articles_collection_modified!A1436, FIND(", vol", Articles_collection_modified!A1436) + 5) - FIND(", vol", Articles_collection_modified!A1436) - 5), MID(Articles_collection_modified!A1436, FIND(",vol", Articles_collection_modified!A1436) + 4, FIND(",", Articles_collection_modified!A1436, FIND(",vol", Articles_collection_modified!A1436) + 4) - FIND(",vol",Articles_collection_modified!A1436) - 4))</f>
        <v>3</v>
      </c>
      <c r="D1436" t="str">
        <f>IF(ISNUMBER(FIND(", 20", Articles_collection_modified!A1436)), MID(Articles_collection_modified!A1436, FIND(", 20", Articles_collection_modified!A1436) + 2, FIND(",", Articles_collection_modified!A1436, FIND(", 20", Articles_collection_modified!A1436) + 2) - FIND(", 20", Articles_collection_modified!A1436) - 2), MID(Articles_collection_modified!A1436, FIND(",20", Articles_collection_modified!A1436) + 1, FIND(",", Articles_collection_modified!A1436, FIND(",20", Articles_collection_modified!A1436) + 1) - FIND(",20", Articles_collection_modified!A1436) - 1))</f>
        <v>2024-w35</v>
      </c>
      <c r="E1436" t="str">
        <f t="shared" si="46"/>
        <v>2024</v>
      </c>
      <c r="F1436" t="str">
        <f t="shared" si="47"/>
        <v>35</v>
      </c>
      <c r="G1436" t="str" cm="1">
        <f t="array" ref="G1436">_xlfn.TEXTJOIN(", ", TRUE, IF(ISNUMBER(SEARCH(Index!$A$8:$A$22, Articles_collection_modified!A1436)), Index!$A$8:$A$22, ""))</f>
        <v>Electrification, Hydraulics</v>
      </c>
      <c r="H1436" t="str" cm="1">
        <f t="array" ref="H1436">IFERROR(INDEX(Index!$A$8:$A$22, MATCH(TRUE, ISNUMBER(SEARCH(Index!$A$8:$A$22, Articles_collection_modified!A1436)), 0)), "")</f>
        <v>Electrification</v>
      </c>
      <c r="I1436" t="str" cm="1">
        <f t="array" ref="I1436">IFERROR(INDEX(Index!$A$3:$A$5, MATCH(TRUE, ISNUMBER(SEARCH(Index!$A$3:$A$5, Articles_collection_modified!A1436)), 0)), "")</f>
        <v>product release</v>
      </c>
      <c r="J1436" t="str" cm="1">
        <f t="array" ref="J1436">IFERROR(INDEX(Index!$A$25:$A$69, MATCH(TRUE, ISNUMBER(SEARCH(Index!$A$25:$A$69, Articles_collection_modified!A1436)), 0)), "")</f>
        <v>Actuators</v>
      </c>
      <c r="K1436" t="str" cm="1">
        <f t="array" ref="K1436">IFERROR(INDEX(Index!$C$3:$C$5, MATCH(TRUE, ISNUMBER(SEARCH(Index!$C$3:$C$5, Articles_collection_modified!A1436)), 0)), "")</f>
        <v>H1</v>
      </c>
      <c r="L1436" t="str" cm="1">
        <f t="array" ref="L1436">_xlfn.TEXTJOIN(", ", TRUE, IF(ISNUMBER(SEARCH(Index!$C$8:$C$58, Articles_collection_modified!A1436)), Index!$C$8:$C$58, ""))</f>
        <v>ES-2</v>
      </c>
      <c r="M1436" t="str" cm="1">
        <f t="array" ref="M1436">_xlfn.TEXTJOIN(", ", TRUE, IFERROR(VLOOKUP(_xlfn.TEXTSPLIT(L1436, ", "), Index!$C$8:$D$58, 2, FALSE), ""))</f>
        <v>Enhanced Emission Policy</v>
      </c>
      <c r="N1436" t="str" cm="1">
        <f t="array" ref="N1436">_xlfn.TEXTJOIN(", ", TRUE, _xlfn.UNIQUE(_xlfn.FILTERXML("&lt;t&gt;&lt;s&gt;" &amp; SUBSTITUTE(_xlfn.TEXTJOIN(", ", TRUE, _xlfn.UNIQUE(_xlfn._xlws.FILTER(IFERROR(VLOOKUP(LEFT(_xlfn.TEXTSPLIT(L1436, ", "), FIND("-", _xlfn.TEXTSPLIT(L1436, ", ")) - 1), Index!$F$8:$G$13, 2, FALSE), ""), IFERROR(VLOOKUP(LEFT(_xlfn.TEXTSPLIT(L1436, ", "), FIND("-", _xlfn.TEXTSPLIT(L1436, ", ")) - 1), Index!$F$8:$G$13, 2, FALSE), "") &lt;&gt; ""))), ", ", "&lt;/s&gt;&lt;s&gt;") &amp; "&lt;/s&gt;&lt;/t&gt;", "//s[normalize-space()]")))</f>
        <v>Ecological Sustainability</v>
      </c>
      <c r="O1436" t="str" cm="1">
        <f t="array" ref="O1436">IFERROR(INDEX(Index!$C$8:$C$58, MATCH(TRUE, ISNUMBER(SEARCH(Index!$C$8:$C$58, Articles_collection_modified!A1436)), 0)), "")</f>
        <v>ES-2</v>
      </c>
      <c r="P1436" t="str">
        <f>IFERROR(VLOOKUP(LEFT(O1436, FIND("-", O1436)-1), Index!$F$8:$G$13, 2, FALSE), "Not Found")</f>
        <v>Ecological Sustainability</v>
      </c>
      <c r="Q1436" t="str">
        <f>IFERROR(VLOOKUP(O1436, Index!$C$8:$D$58, 2, FALSE), "Not Found")</f>
        <v>Enhanced Emission Policy</v>
      </c>
    </row>
    <row r="1437" spans="1:17" x14ac:dyDescent="0.3">
      <c r="A1437" t="str">
        <f>LEFT(Articles_collection_modified!A1437, FIND(",", Articles_collection_modified!A1437) - 1)</f>
        <v>Liebherr delivers BHPâ€™s first electric excavator</v>
      </c>
      <c r="B1437" t="str">
        <f>MID(Articles_collection_modified!A1437, FIND(",", Articles_collection_modified!A1437) + 1, FIND(",", Articles_collection_modified!A1437, FIND(",", Articles_collection_modified!A1437) + 1) - FIND(",", Articles_collection_modified!A1437) - 1)</f>
        <v>https://me.smenet.org/webContent.cfm?webarticleid=4847</v>
      </c>
      <c r="C1437" t="str">
        <f>IF(ISNUMBER(FIND(", vol",Articles_collection_modified!A1437)), MID(Articles_collection_modified!A1437, FIND(", vol", Articles_collection_modified!A1437) + 5, FIND(",", Articles_collection_modified!A1437, FIND(", vol", Articles_collection_modified!A1437) + 5) - FIND(", vol", Articles_collection_modified!A1437) - 5), MID(Articles_collection_modified!A1437, FIND(",vol", Articles_collection_modified!A1437) + 4, FIND(",", Articles_collection_modified!A1437, FIND(",vol", Articles_collection_modified!A1437) + 4) - FIND(",vol",Articles_collection_modified!A1437) - 4))</f>
        <v>3</v>
      </c>
      <c r="D1437" t="str">
        <f>IF(ISNUMBER(FIND(", 20", Articles_collection_modified!A1437)), MID(Articles_collection_modified!A1437, FIND(", 20", Articles_collection_modified!A1437) + 2, FIND(",", Articles_collection_modified!A1437, FIND(", 20", Articles_collection_modified!A1437) + 2) - FIND(", 20", Articles_collection_modified!A1437) - 2), MID(Articles_collection_modified!A1437, FIND(",20", Articles_collection_modified!A1437) + 1, FIND(",", Articles_collection_modified!A1437, FIND(",20", Articles_collection_modified!A1437) + 1) - FIND(",20", Articles_collection_modified!A1437) - 1))</f>
        <v>2024-w35</v>
      </c>
      <c r="E1437" t="str">
        <f t="shared" si="46"/>
        <v>2024</v>
      </c>
      <c r="F1437" t="str">
        <f t="shared" si="47"/>
        <v>35</v>
      </c>
      <c r="G1437" t="str" cm="1">
        <f t="array" ref="G1437">_xlfn.TEXTJOIN(", ", TRUE, IF(ISNUMBER(SEARCH(Index!$A$8:$A$22, Articles_collection_modified!A1437)), Index!$A$8:$A$22, ""))</f>
        <v>Electrification, Mobile</v>
      </c>
      <c r="H1437" t="str" cm="1">
        <f t="array" ref="H1437">IFERROR(INDEX(Index!$A$8:$A$22, MATCH(TRUE, ISNUMBER(SEARCH(Index!$A$8:$A$22, Articles_collection_modified!A1437)), 0)), "")</f>
        <v>Electrification</v>
      </c>
      <c r="I1437" t="str" cm="1">
        <f t="array" ref="I1437">IFERROR(INDEX(Index!$A$3:$A$5, MATCH(TRUE, ISNUMBER(SEARCH(Index!$A$3:$A$5, Articles_collection_modified!A1437)), 0)), "")</f>
        <v>SEEP</v>
      </c>
      <c r="J1437" t="str" cm="1">
        <f t="array" ref="J1437">IFERROR(INDEX(Index!$A$25:$A$69, MATCH(TRUE, ISNUMBER(SEARCH(Index!$A$25:$A$69, Articles_collection_modified!A1437)), 0)), "")</f>
        <v>market development</v>
      </c>
      <c r="K1437" t="str" cm="1">
        <f t="array" ref="K1437">IFERROR(INDEX(Index!$C$3:$C$5, MATCH(TRUE, ISNUMBER(SEARCH(Index!$C$3:$C$5, Articles_collection_modified!A1437)), 0)), "")</f>
        <v>H1</v>
      </c>
      <c r="L1437" t="str" cm="1">
        <f t="array" ref="L1437">_xlfn.TEXTJOIN(", ", TRUE, IF(ISNUMBER(SEARCH(Index!$C$8:$C$58, Articles_collection_modified!A1437)), Index!$C$8:$C$58, ""))</f>
        <v>ES-2, ES-6, HA-8</v>
      </c>
      <c r="M1437" t="str" cm="1">
        <f t="array" ref="M1437">_xlfn.TEXTJOIN(", ", TRUE, IFERROR(VLOOKUP(_xlfn.TEXTSPLIT(L1437, ", "), Index!$C$8:$D$58, 2, FALSE), ""))</f>
        <v>Enhanced Emission Policy, Zero Emission Company Value, Sustainable Mining</v>
      </c>
      <c r="N1437" t="str" cm="1">
        <f t="array" ref="N1437">_xlfn.TEXTJOIN(", ", TRUE, _xlfn.UNIQUE(_xlfn.FILTERXML("&lt;t&gt;&lt;s&gt;" &amp; SUBSTITUTE(_xlfn.TEXTJOIN(", ", TRUE, _xlfn.UNIQUE(_xlfn._xlws.FILTER(IFERROR(VLOOKUP(LEFT(_xlfn.TEXTSPLIT(L1437, ", "), FIND("-", _xlfn.TEXTSPLIT(L1437, ", ")) - 1), Index!$F$8:$G$13, 2, FALSE), ""), IFERROR(VLOOKUP(LEFT(_xlfn.TEXTSPLIT(L1437, ", "), FIND("-", _xlfn.TEXTSPLIT(L1437, ", ")) - 1), Index!$F$8:$G$13, 2, FALSE), "") &lt;&gt; ""))), ", ", "&lt;/s&gt;&lt;s&gt;") &amp; "&lt;/s&gt;&lt;/t&gt;", "//s[normalize-space()]")))</f>
        <v>Ecological Sustainability, Hydraulic Applications Ecosystem</v>
      </c>
      <c r="O1437" t="str" cm="1">
        <f t="array" ref="O1437">IFERROR(INDEX(Index!$C$8:$C$58, MATCH(TRUE, ISNUMBER(SEARCH(Index!$C$8:$C$58, Articles_collection_modified!A1437)), 0)), "")</f>
        <v>ES-2</v>
      </c>
      <c r="P1437" t="str">
        <f>IFERROR(VLOOKUP(LEFT(O1437, FIND("-", O1437)-1), Index!$F$8:$G$13, 2, FALSE), "Not Found")</f>
        <v>Ecological Sustainability</v>
      </c>
      <c r="Q1437" t="str">
        <f>IFERROR(VLOOKUP(O1437, Index!$C$8:$D$58, 2, FALSE), "Not Found")</f>
        <v>Enhanced Emission Policy</v>
      </c>
    </row>
    <row r="1438" spans="1:17" x14ac:dyDescent="0.3">
      <c r="A1438" t="str">
        <f>LEFT(Articles_collection_modified!A1438, FIND(",", Articles_collection_modified!A1438) - 1)</f>
        <v>Sandvik Leopard DI650i drill rigs improving health and safety at Stockton coal mine - International Mining</v>
      </c>
      <c r="B1438" t="str">
        <f>MID(Articles_collection_modified!A1438, FIND(",", Articles_collection_modified!A1438) + 1, FIND(",", Articles_collection_modified!A1438, FIND(",", Articles_collection_modified!A1438) + 1) - FIND(",", Articles_collection_modified!A1438) - 1)</f>
        <v>https://im-mining.com/2024/09/05/sandvik-leopard-di650i-drill-rigs-improving-health-and-safety-at-stockton-coal-mine/</v>
      </c>
      <c r="C1438" t="str">
        <f>IF(ISNUMBER(FIND(", vol",Articles_collection_modified!A1438)), MID(Articles_collection_modified!A1438, FIND(", vol", Articles_collection_modified!A1438) + 5, FIND(",", Articles_collection_modified!A1438, FIND(", vol", Articles_collection_modified!A1438) + 5) - FIND(", vol", Articles_collection_modified!A1438) - 5), MID(Articles_collection_modified!A1438, FIND(",vol", Articles_collection_modified!A1438) + 4, FIND(",", Articles_collection_modified!A1438, FIND(",vol", Articles_collection_modified!A1438) + 4) - FIND(",vol",Articles_collection_modified!A1438) - 4))</f>
        <v>3</v>
      </c>
      <c r="D1438" t="str">
        <f>IF(ISNUMBER(FIND(", 20", Articles_collection_modified!A1438)), MID(Articles_collection_modified!A1438, FIND(", 20", Articles_collection_modified!A1438) + 2, FIND(",", Articles_collection_modified!A1438, FIND(", 20", Articles_collection_modified!A1438) + 2) - FIND(", 20", Articles_collection_modified!A1438) - 2), MID(Articles_collection_modified!A1438, FIND(",20", Articles_collection_modified!A1438) + 1, FIND(",", Articles_collection_modified!A1438, FIND(",20", Articles_collection_modified!A1438) + 1) - FIND(",20", Articles_collection_modified!A1438) - 1))</f>
        <v>2024-w36</v>
      </c>
      <c r="E1438" t="str">
        <f t="shared" si="46"/>
        <v>2024</v>
      </c>
      <c r="F1438" t="str">
        <f t="shared" si="47"/>
        <v>36</v>
      </c>
      <c r="G1438" t="str" cm="1">
        <f t="array" ref="G1438">_xlfn.TEXTJOIN(", ", TRUE, IF(ISNUMBER(SEARCH(Index!$A$8:$A$22, Articles_collection_modified!A1438)), Index!$A$8:$A$22, ""))</f>
        <v>Mobile</v>
      </c>
      <c r="H1438" t="str" cm="1">
        <f t="array" ref="H1438">IFERROR(INDEX(Index!$A$8:$A$22, MATCH(TRUE, ISNUMBER(SEARCH(Index!$A$8:$A$22, Articles_collection_modified!A1438)), 0)), "")</f>
        <v>Mobile</v>
      </c>
      <c r="I1438" t="str" cm="1">
        <f t="array" ref="I1438">IFERROR(INDEX(Index!$A$3:$A$5, MATCH(TRUE, ISNUMBER(SEARCH(Index!$A$3:$A$5, Articles_collection_modified!A1438)), 0)), "")</f>
        <v>product release</v>
      </c>
      <c r="J1438" t="str" cm="1">
        <f t="array" ref="J1438">IFERROR(INDEX(Index!$A$25:$A$69, MATCH(TRUE, ISNUMBER(SEARCH(Index!$A$25:$A$69, Articles_collection_modified!A1438)), 0)), "")</f>
        <v>System</v>
      </c>
      <c r="K1438" t="str" cm="1">
        <f t="array" ref="K1438">IFERROR(INDEX(Index!$C$3:$C$5, MATCH(TRUE, ISNUMBER(SEARCH(Index!$C$3:$C$5, Articles_collection_modified!A1438)), 0)), "")</f>
        <v>H1</v>
      </c>
      <c r="L1438" t="str" cm="1">
        <f t="array" ref="L1438">_xlfn.TEXTJOIN(", ", TRUE, IF(ISNUMBER(SEARCH(Index!$C$8:$C$58, Articles_collection_modified!A1438)), Index!$C$8:$C$58, ""))</f>
        <v>ES-2, HA-8</v>
      </c>
      <c r="M1438" t="str" cm="1">
        <f t="array" ref="M1438">_xlfn.TEXTJOIN(", ", TRUE, IFERROR(VLOOKUP(_xlfn.TEXTSPLIT(L1438, ", "), Index!$C$8:$D$58, 2, FALSE), ""))</f>
        <v>Enhanced Emission Policy, Sustainable Mining</v>
      </c>
      <c r="N1438" t="str" cm="1">
        <f t="array" ref="N1438">_xlfn.TEXTJOIN(", ", TRUE, _xlfn.UNIQUE(_xlfn.FILTERXML("&lt;t&gt;&lt;s&gt;" &amp; SUBSTITUTE(_xlfn.TEXTJOIN(", ", TRUE, _xlfn.UNIQUE(_xlfn._xlws.FILTER(IFERROR(VLOOKUP(LEFT(_xlfn.TEXTSPLIT(L1438, ", "), FIND("-", _xlfn.TEXTSPLIT(L1438, ", ")) - 1), Index!$F$8:$G$13, 2, FALSE), ""), IFERROR(VLOOKUP(LEFT(_xlfn.TEXTSPLIT(L1438, ", "), FIND("-", _xlfn.TEXTSPLIT(L1438, ", ")) - 1), Index!$F$8:$G$13, 2, FALSE), "") &lt;&gt; ""))), ", ", "&lt;/s&gt;&lt;s&gt;") &amp; "&lt;/s&gt;&lt;/t&gt;", "//s[normalize-space()]")))</f>
        <v>Ecological Sustainability, Hydraulic Applications Ecosystem</v>
      </c>
      <c r="O1438" t="str" cm="1">
        <f t="array" ref="O1438">IFERROR(INDEX(Index!$C$8:$C$58, MATCH(TRUE, ISNUMBER(SEARCH(Index!$C$8:$C$58, Articles_collection_modified!A1438)), 0)), "")</f>
        <v>ES-2</v>
      </c>
      <c r="P1438" t="str">
        <f>IFERROR(VLOOKUP(LEFT(O1438, FIND("-", O1438)-1), Index!$F$8:$G$13, 2, FALSE), "Not Found")</f>
        <v>Ecological Sustainability</v>
      </c>
      <c r="Q1438" t="str">
        <f>IFERROR(VLOOKUP(O1438, Index!$C$8:$D$58, 2, FALSE), "Not Found")</f>
        <v>Enhanced Emission Policy</v>
      </c>
    </row>
    <row r="1439" spans="1:17" x14ac:dyDescent="0.3">
      <c r="A1439" t="str">
        <f>LEFT(Articles_collection_modified!A1439, FIND(",", Articles_collection_modified!A1439) - 1)</f>
        <v>Yanmar acquires Claas India | Industrial Vehicle Technology International</v>
      </c>
      <c r="B1439" t="str">
        <f>MID(Articles_collection_modified!A1439, FIND(",", Articles_collection_modified!A1439) + 1, FIND(",", Articles_collection_modified!A1439, FIND(",", Articles_collection_modified!A1439) + 1) - FIND(",", Articles_collection_modified!A1439) - 1)</f>
        <v>https://www.ivtinternational.com/news/agriculture/yanmar-acquires-claas-india.html</v>
      </c>
      <c r="C1439" t="str">
        <f>IF(ISNUMBER(FIND(", vol",Articles_collection_modified!A1439)), MID(Articles_collection_modified!A1439, FIND(", vol", Articles_collection_modified!A1439) + 5, FIND(",", Articles_collection_modified!A1439, FIND(", vol", Articles_collection_modified!A1439) + 5) - FIND(", vol", Articles_collection_modified!A1439) - 5), MID(Articles_collection_modified!A1439, FIND(",vol", Articles_collection_modified!A1439) + 4, FIND(",", Articles_collection_modified!A1439, FIND(",vol", Articles_collection_modified!A1439) + 4) - FIND(",vol",Articles_collection_modified!A1439) - 4))</f>
        <v>3</v>
      </c>
      <c r="D1439" t="str">
        <f>IF(ISNUMBER(FIND(", 20", Articles_collection_modified!A1439)), MID(Articles_collection_modified!A1439, FIND(", 20", Articles_collection_modified!A1439) + 2, FIND(",", Articles_collection_modified!A1439, FIND(", 20", Articles_collection_modified!A1439) + 2) - FIND(", 20", Articles_collection_modified!A1439) - 2), MID(Articles_collection_modified!A1439, FIND(",20", Articles_collection_modified!A1439) + 1, FIND(",", Articles_collection_modified!A1439, FIND(",20", Articles_collection_modified!A1439) + 1) - FIND(",20", Articles_collection_modified!A1439) - 1))</f>
        <v>2024-w35</v>
      </c>
      <c r="E1439" t="str">
        <f t="shared" si="46"/>
        <v>2024</v>
      </c>
      <c r="F1439" t="str">
        <f t="shared" si="47"/>
        <v>35</v>
      </c>
      <c r="G1439" t="str" cm="1">
        <f t="array" ref="G1439">_xlfn.TEXTJOIN(", ", TRUE, IF(ISNUMBER(SEARCH(Index!$A$8:$A$22, Articles_collection_modified!A1439)), Index!$A$8:$A$22, ""))</f>
        <v>Mobile</v>
      </c>
      <c r="H1439" t="str" cm="1">
        <f t="array" ref="H1439">IFERROR(INDEX(Index!$A$8:$A$22, MATCH(TRUE, ISNUMBER(SEARCH(Index!$A$8:$A$22, Articles_collection_modified!A1439)), 0)), "")</f>
        <v>Mobile</v>
      </c>
      <c r="I1439" t="str" cm="1">
        <f t="array" ref="I1439">IFERROR(INDEX(Index!$A$3:$A$5, MATCH(TRUE, ISNUMBER(SEARCH(Index!$A$3:$A$5, Articles_collection_modified!A1439)), 0)), "")</f>
        <v>Technology</v>
      </c>
      <c r="J1439" t="str" cm="1">
        <f t="array" ref="J1439">IFERROR(INDEX(Index!$A$25:$A$69, MATCH(TRUE, ISNUMBER(SEARCH(Index!$A$25:$A$69, Articles_collection_modified!A1439)), 0)), "")</f>
        <v>m&amp;a</v>
      </c>
      <c r="K1439" t="str" cm="1">
        <f t="array" ref="K1439">IFERROR(INDEX(Index!$C$3:$C$5, MATCH(TRUE, ISNUMBER(SEARCH(Index!$C$3:$C$5, Articles_collection_modified!A1439)), 0)), "")</f>
        <v>H1</v>
      </c>
      <c r="L1439" t="str" cm="1">
        <f t="array" ref="L1439">_xlfn.TEXTJOIN(", ", TRUE, IF(ISNUMBER(SEARCH(Index!$C$8:$C$58, Articles_collection_modified!A1439)), Index!$C$8:$C$58, ""))</f>
        <v>HA-3</v>
      </c>
      <c r="M1439" t="str" cm="1">
        <f t="array" ref="M1439">_xlfn.TEXTJOIN(", ", TRUE, IFERROR(VLOOKUP(_xlfn.TEXTSPLIT(L1439, ", "), Index!$C$8:$D$58, 2, FALSE), ""))</f>
        <v>Smart Farming</v>
      </c>
      <c r="N1439" t="str" cm="1">
        <f t="array" ref="N1439">_xlfn.TEXTJOIN(", ", TRUE, _xlfn.UNIQUE(_xlfn.FILTERXML("&lt;t&gt;&lt;s&gt;" &amp; SUBSTITUTE(_xlfn.TEXTJOIN(", ", TRUE, _xlfn.UNIQUE(_xlfn._xlws.FILTER(IFERROR(VLOOKUP(LEFT(_xlfn.TEXTSPLIT(L1439, ", "), FIND("-", _xlfn.TEXTSPLIT(L1439, ", ")) - 1), Index!$F$8:$G$13, 2, FALSE), ""), IFERROR(VLOOKUP(LEFT(_xlfn.TEXTSPLIT(L1439, ", "), FIND("-", _xlfn.TEXTSPLIT(L1439, ", ")) - 1), Index!$F$8:$G$13, 2, FALSE), "") &lt;&gt; ""))), ", ", "&lt;/s&gt;&lt;s&gt;") &amp; "&lt;/s&gt;&lt;/t&gt;", "//s[normalize-space()]")))</f>
        <v>Hydraulic Applications Ecosystem</v>
      </c>
      <c r="O1439" t="str" cm="1">
        <f t="array" ref="O1439">IFERROR(INDEX(Index!$C$8:$C$58, MATCH(TRUE, ISNUMBER(SEARCH(Index!$C$8:$C$58, Articles_collection_modified!A1439)), 0)), "")</f>
        <v>HA-3</v>
      </c>
      <c r="P1439" t="str">
        <f>IFERROR(VLOOKUP(LEFT(O1439, FIND("-", O1439)-1), Index!$F$8:$G$13, 2, FALSE), "Not Found")</f>
        <v>Hydraulic Applications Ecosystem</v>
      </c>
      <c r="Q1439" t="str">
        <f>IFERROR(VLOOKUP(O1439, Index!$C$8:$D$58, 2, FALSE), "Not Found")</f>
        <v>Smart Farming</v>
      </c>
    </row>
    <row r="1440" spans="1:17" x14ac:dyDescent="0.3">
      <c r="A1440" t="str">
        <f>LEFT(Articles_collection_modified!A1440, FIND(",", Articles_collection_modified!A1440) - 1)</f>
        <v>Clark launches new electric pallet truck series | Industrial Vehicle Technology International</v>
      </c>
      <c r="B1440" t="str">
        <f>MID(Articles_collection_modified!A1440, FIND(",", Articles_collection_modified!A1440) + 1, FIND(",", Articles_collection_modified!A1440, FIND(",", Articles_collection_modified!A1440) + 1) - FIND(",", Articles_collection_modified!A1440) - 1)</f>
        <v>https://www.ivtinternational.com/news/clark-launches-new-electric-pallet-truck-series.html</v>
      </c>
      <c r="C1440" t="str">
        <f>IF(ISNUMBER(FIND(", vol",Articles_collection_modified!A1440)), MID(Articles_collection_modified!A1440, FIND(", vol", Articles_collection_modified!A1440) + 5, FIND(",", Articles_collection_modified!A1440, FIND(", vol", Articles_collection_modified!A1440) + 5) - FIND(", vol", Articles_collection_modified!A1440) - 5), MID(Articles_collection_modified!A1440, FIND(",vol", Articles_collection_modified!A1440) + 4, FIND(",", Articles_collection_modified!A1440, FIND(",vol", Articles_collection_modified!A1440) + 4) - FIND(",vol",Articles_collection_modified!A1440) - 4))</f>
        <v>3</v>
      </c>
      <c r="D1440" t="str">
        <f>IF(ISNUMBER(FIND(", 20", Articles_collection_modified!A1440)), MID(Articles_collection_modified!A1440, FIND(", 20", Articles_collection_modified!A1440) + 2, FIND(",", Articles_collection_modified!A1440, FIND(", 20", Articles_collection_modified!A1440) + 2) - FIND(", 20", Articles_collection_modified!A1440) - 2), MID(Articles_collection_modified!A1440, FIND(",20", Articles_collection_modified!A1440) + 1, FIND(",", Articles_collection_modified!A1440, FIND(",20", Articles_collection_modified!A1440) + 1) - FIND(",20", Articles_collection_modified!A1440) - 1))</f>
        <v>2024-w35</v>
      </c>
      <c r="E1440" t="str">
        <f t="shared" si="46"/>
        <v>2024</v>
      </c>
      <c r="F1440" t="str">
        <f t="shared" si="47"/>
        <v>35</v>
      </c>
      <c r="G1440" t="str" cm="1">
        <f t="array" ref="G1440">_xlfn.TEXTJOIN(", ", TRUE, IF(ISNUMBER(SEARCH(Index!$A$8:$A$22, Articles_collection_modified!A1440)), Index!$A$8:$A$22, ""))</f>
        <v>Electrification, Mobile</v>
      </c>
      <c r="H1440" t="str" cm="1">
        <f t="array" ref="H1440">IFERROR(INDEX(Index!$A$8:$A$22, MATCH(TRUE, ISNUMBER(SEARCH(Index!$A$8:$A$22, Articles_collection_modified!A1440)), 0)), "")</f>
        <v>Electrification</v>
      </c>
      <c r="I1440" t="str" cm="1">
        <f t="array" ref="I1440">IFERROR(INDEX(Index!$A$3:$A$5, MATCH(TRUE, ISNUMBER(SEARCH(Index!$A$3:$A$5, Articles_collection_modified!A1440)), 0)), "")</f>
        <v>product release</v>
      </c>
      <c r="J1440" t="str" cm="1">
        <f t="array" ref="J1440">IFERROR(INDEX(Index!$A$25:$A$69, MATCH(TRUE, ISNUMBER(SEARCH(Index!$A$25:$A$69, Articles_collection_modified!A1440)), 0)), "")</f>
        <v>System</v>
      </c>
      <c r="K1440" t="str" cm="1">
        <f t="array" ref="K1440">IFERROR(INDEX(Index!$C$3:$C$5, MATCH(TRUE, ISNUMBER(SEARCH(Index!$C$3:$C$5, Articles_collection_modified!A1440)), 0)), "")</f>
        <v>H1</v>
      </c>
      <c r="L1440" t="str" cm="1">
        <f t="array" ref="L1440">_xlfn.TEXTJOIN(", ", TRUE, IF(ISNUMBER(SEARCH(Index!$C$8:$C$58, Articles_collection_modified!A1440)), Index!$C$8:$C$58, ""))</f>
        <v>ES-2, HA-4</v>
      </c>
      <c r="M1440" t="str" cm="1">
        <f t="array" ref="M1440">_xlfn.TEXTJOIN(", ", TRUE, IFERROR(VLOOKUP(_xlfn.TEXTSPLIT(L1440, ", "), Index!$C$8:$D$58, 2, FALSE), ""))</f>
        <v>Enhanced Emission Policy, Autonomous Material Handling</v>
      </c>
      <c r="N1440" t="str" cm="1">
        <f t="array" ref="N1440">_xlfn.TEXTJOIN(", ", TRUE, _xlfn.UNIQUE(_xlfn.FILTERXML("&lt;t&gt;&lt;s&gt;" &amp; SUBSTITUTE(_xlfn.TEXTJOIN(", ", TRUE, _xlfn.UNIQUE(_xlfn._xlws.FILTER(IFERROR(VLOOKUP(LEFT(_xlfn.TEXTSPLIT(L1440, ", "), FIND("-", _xlfn.TEXTSPLIT(L1440, ", ")) - 1), Index!$F$8:$G$13, 2, FALSE), ""), IFERROR(VLOOKUP(LEFT(_xlfn.TEXTSPLIT(L1440, ", "), FIND("-", _xlfn.TEXTSPLIT(L1440, ", ")) - 1), Index!$F$8:$G$13, 2, FALSE), "") &lt;&gt; ""))), ", ", "&lt;/s&gt;&lt;s&gt;") &amp; "&lt;/s&gt;&lt;/t&gt;", "//s[normalize-space()]")))</f>
        <v>Ecological Sustainability, Hydraulic Applications Ecosystem</v>
      </c>
      <c r="O1440" t="str" cm="1">
        <f t="array" ref="O1440">IFERROR(INDEX(Index!$C$8:$C$58, MATCH(TRUE, ISNUMBER(SEARCH(Index!$C$8:$C$58, Articles_collection_modified!A1440)), 0)), "")</f>
        <v>ES-2</v>
      </c>
      <c r="P1440" t="str">
        <f>IFERROR(VLOOKUP(LEFT(O1440, FIND("-", O1440)-1), Index!$F$8:$G$13, 2, FALSE), "Not Found")</f>
        <v>Ecological Sustainability</v>
      </c>
      <c r="Q1440" t="str">
        <f>IFERROR(VLOOKUP(O1440, Index!$C$8:$D$58, 2, FALSE), "Not Found")</f>
        <v>Enhanced Emission Policy</v>
      </c>
    </row>
    <row r="1441" spans="1:17" x14ac:dyDescent="0.3">
      <c r="A1441" t="str">
        <f>LEFT(Articles_collection_modified!A1441, FIND(",", Articles_collection_modified!A1441) - 1)</f>
        <v>Leica Geosystems and Roos Groep to develop world's first fully electric slipform paver | Industrial Vehicle Technology International</v>
      </c>
      <c r="B1441" t="str">
        <f>MID(Articles_collection_modified!A1441, FIND(",", Articles_collection_modified!A1441) + 1, FIND(",", Articles_collection_modified!A1441, FIND(",", Articles_collection_modified!A1441) + 1) - FIND(",", Articles_collection_modified!A1441) - 1)</f>
        <v>https://www.ivtinternational.com/news/technology/leica-geosystems-and-roos-groep-to-develop-worlds-first-fully-electric-slipform-paver.html</v>
      </c>
      <c r="C1441" t="str">
        <f>IF(ISNUMBER(FIND(", vol",Articles_collection_modified!A1441)), MID(Articles_collection_modified!A1441, FIND(", vol", Articles_collection_modified!A1441) + 5, FIND(",", Articles_collection_modified!A1441, FIND(", vol", Articles_collection_modified!A1441) + 5) - FIND(", vol", Articles_collection_modified!A1441) - 5), MID(Articles_collection_modified!A1441, FIND(",vol", Articles_collection_modified!A1441) + 4, FIND(",", Articles_collection_modified!A1441, FIND(",vol", Articles_collection_modified!A1441) + 4) - FIND(",vol",Articles_collection_modified!A1441) - 4))</f>
        <v>3</v>
      </c>
      <c r="D1441" t="str">
        <f>IF(ISNUMBER(FIND(", 20", Articles_collection_modified!A1441)), MID(Articles_collection_modified!A1441, FIND(", 20", Articles_collection_modified!A1441) + 2, FIND(",", Articles_collection_modified!A1441, FIND(", 20", Articles_collection_modified!A1441) + 2) - FIND(", 20", Articles_collection_modified!A1441) - 2), MID(Articles_collection_modified!A1441, FIND(",20", Articles_collection_modified!A1441) + 1, FIND(",", Articles_collection_modified!A1441, FIND(",20", Articles_collection_modified!A1441) + 1) - FIND(",20", Articles_collection_modified!A1441) - 1))</f>
        <v>2024-w36</v>
      </c>
      <c r="E1441" t="str">
        <f t="shared" si="46"/>
        <v>2024</v>
      </c>
      <c r="F1441" t="str">
        <f t="shared" si="47"/>
        <v>36</v>
      </c>
      <c r="G1441" t="str" cm="1">
        <f t="array" ref="G1441">_xlfn.TEXTJOIN(", ", TRUE, IF(ISNUMBER(SEARCH(Index!$A$8:$A$22, Articles_collection_modified!A1441)), Index!$A$8:$A$22, ""))</f>
        <v>Electrification, Mobile</v>
      </c>
      <c r="H1441" t="str" cm="1">
        <f t="array" ref="H1441">IFERROR(INDEX(Index!$A$8:$A$22, MATCH(TRUE, ISNUMBER(SEARCH(Index!$A$8:$A$22, Articles_collection_modified!A1441)), 0)), "")</f>
        <v>Electrification</v>
      </c>
      <c r="I1441" t="str" cm="1">
        <f t="array" ref="I1441">IFERROR(INDEX(Index!$A$3:$A$5, MATCH(TRUE, ISNUMBER(SEARCH(Index!$A$3:$A$5, Articles_collection_modified!A1441)), 0)), "")</f>
        <v>Technology</v>
      </c>
      <c r="J1441" t="str" cm="1">
        <f t="array" ref="J1441">IFERROR(INDEX(Index!$A$25:$A$69, MATCH(TRUE, ISNUMBER(SEARCH(Index!$A$25:$A$69, Articles_collection_modified!A1441)), 0)), "")</f>
        <v>partnership</v>
      </c>
      <c r="K1441" t="str" cm="1">
        <f t="array" ref="K1441">IFERROR(INDEX(Index!$C$3:$C$5, MATCH(TRUE, ISNUMBER(SEARCH(Index!$C$3:$C$5, Articles_collection_modified!A1441)), 0)), "")</f>
        <v>H2</v>
      </c>
      <c r="L1441" t="str" cm="1">
        <f t="array" ref="L1441">_xlfn.TEXTJOIN(", ", TRUE, IF(ISNUMBER(SEARCH(Index!$C$8:$C$58, Articles_collection_modified!A1441)), Index!$C$8:$C$58, ""))</f>
        <v>ES-2, HA-1</v>
      </c>
      <c r="M1441" t="str" cm="1">
        <f t="array" ref="M1441">_xlfn.TEXTJOIN(", ", TRUE, IFERROR(VLOOKUP(_xlfn.TEXTSPLIT(L1441, ", "), Index!$C$8:$D$58, 2, FALSE), ""))</f>
        <v>Enhanced Emission Policy, Green &amp; Connected Construction site</v>
      </c>
      <c r="N1441" t="str" cm="1">
        <f t="array" ref="N1441">_xlfn.TEXTJOIN(", ", TRUE, _xlfn.UNIQUE(_xlfn.FILTERXML("&lt;t&gt;&lt;s&gt;" &amp; SUBSTITUTE(_xlfn.TEXTJOIN(", ", TRUE, _xlfn.UNIQUE(_xlfn._xlws.FILTER(IFERROR(VLOOKUP(LEFT(_xlfn.TEXTSPLIT(L1441, ", "), FIND("-", _xlfn.TEXTSPLIT(L1441, ", ")) - 1), Index!$F$8:$G$13, 2, FALSE), ""), IFERROR(VLOOKUP(LEFT(_xlfn.TEXTSPLIT(L1441, ", "), FIND("-", _xlfn.TEXTSPLIT(L1441, ", ")) - 1), Index!$F$8:$G$13, 2, FALSE), "") &lt;&gt; ""))), ", ", "&lt;/s&gt;&lt;s&gt;") &amp; "&lt;/s&gt;&lt;/t&gt;", "//s[normalize-space()]")))</f>
        <v>Ecological Sustainability, Hydraulic Applications Ecosystem</v>
      </c>
      <c r="O1441" t="str" cm="1">
        <f t="array" ref="O1441">IFERROR(INDEX(Index!$C$8:$C$58, MATCH(TRUE, ISNUMBER(SEARCH(Index!$C$8:$C$58, Articles_collection_modified!A1441)), 0)), "")</f>
        <v>ES-2</v>
      </c>
      <c r="P1441" t="str">
        <f>IFERROR(VLOOKUP(LEFT(O1441, FIND("-", O1441)-1), Index!$F$8:$G$13, 2, FALSE), "Not Found")</f>
        <v>Ecological Sustainability</v>
      </c>
      <c r="Q1441" t="str">
        <f>IFERROR(VLOOKUP(O1441, Index!$C$8:$D$58, 2, FALSE), "Not Found")</f>
        <v>Enhanced Emission Policy</v>
      </c>
    </row>
    <row r="1442" spans="1:17" x14ac:dyDescent="0.3">
      <c r="A1442" t="str">
        <f>LEFT(Articles_collection_modified!A1442, FIND(",", Articles_collection_modified!A1442) - 1)</f>
        <v>Sany reports 2024 half-year financial results | Industrial Vehicle Technology International</v>
      </c>
      <c r="B1442" t="str">
        <f>MID(Articles_collection_modified!A1442, FIND(",", Articles_collection_modified!A1442) + 1, FIND(",", Articles_collection_modified!A1442, FIND(",", Articles_collection_modified!A1442) + 1) - FIND(",", Articles_collection_modified!A1442) - 1)</f>
        <v>https://www.ivtinternational.com/news/construction/sany-reports-2024-half-year-financial-results.html</v>
      </c>
      <c r="C1442" t="str">
        <f>IF(ISNUMBER(FIND(", vol",Articles_collection_modified!A1442)), MID(Articles_collection_modified!A1442, FIND(", vol", Articles_collection_modified!A1442) + 5, FIND(",", Articles_collection_modified!A1442, FIND(", vol", Articles_collection_modified!A1442) + 5) - FIND(", vol", Articles_collection_modified!A1442) - 5), MID(Articles_collection_modified!A1442, FIND(",vol", Articles_collection_modified!A1442) + 4, FIND(",", Articles_collection_modified!A1442, FIND(",vol", Articles_collection_modified!A1442) + 4) - FIND(",vol",Articles_collection_modified!A1442) - 4))</f>
        <v>3</v>
      </c>
      <c r="D1442" t="str">
        <f>IF(ISNUMBER(FIND(", 20", Articles_collection_modified!A1442)), MID(Articles_collection_modified!A1442, FIND(", 20", Articles_collection_modified!A1442) + 2, FIND(",", Articles_collection_modified!A1442, FIND(", 20", Articles_collection_modified!A1442) + 2) - FIND(", 20", Articles_collection_modified!A1442) - 2), MID(Articles_collection_modified!A1442, FIND(",20", Articles_collection_modified!A1442) + 1, FIND(",", Articles_collection_modified!A1442, FIND(",20", Articles_collection_modified!A1442) + 1) - FIND(",20", Articles_collection_modified!A1442) - 1))</f>
        <v>2024-w36</v>
      </c>
      <c r="E1442" t="str">
        <f t="shared" si="46"/>
        <v>2024</v>
      </c>
      <c r="F1442" t="str">
        <f t="shared" si="47"/>
        <v>36</v>
      </c>
      <c r="G1442" t="str" cm="1">
        <f t="array" ref="G1442">_xlfn.TEXTJOIN(", ", TRUE, IF(ISNUMBER(SEARCH(Index!$A$8:$A$22, Articles_collection_modified!A1442)), Index!$A$8:$A$22, ""))</f>
        <v>Mobile</v>
      </c>
      <c r="H1442" t="str" cm="1">
        <f t="array" ref="H1442">IFERROR(INDEX(Index!$A$8:$A$22, MATCH(TRUE, ISNUMBER(SEARCH(Index!$A$8:$A$22, Articles_collection_modified!A1442)), 0)), "")</f>
        <v>Mobile</v>
      </c>
      <c r="I1442" t="str" cm="1">
        <f t="array" ref="I1442">IFERROR(INDEX(Index!$A$3:$A$5, MATCH(TRUE, ISNUMBER(SEARCH(Index!$A$3:$A$5, Articles_collection_modified!A1442)), 0)), "")</f>
        <v>Technology</v>
      </c>
      <c r="J1442" t="str" cm="1">
        <f t="array" ref="J1442">IFERROR(INDEX(Index!$A$25:$A$69, MATCH(TRUE, ISNUMBER(SEARCH(Index!$A$25:$A$69, Articles_collection_modified!A1442)), 0)), "")</f>
        <v>market development</v>
      </c>
      <c r="K1442" t="str" cm="1">
        <f t="array" ref="K1442">IFERROR(INDEX(Index!$C$3:$C$5, MATCH(TRUE, ISNUMBER(SEARCH(Index!$C$3:$C$5, Articles_collection_modified!A1442)), 0)), "")</f>
        <v>H1</v>
      </c>
      <c r="L1442" t="str" cm="1">
        <f t="array" ref="L1442">_xlfn.TEXTJOIN(", ", TRUE, IF(ISNUMBER(SEARCH(Index!$C$8:$C$58, Articles_collection_modified!A1442)), Index!$C$8:$C$58, ""))</f>
        <v/>
      </c>
      <c r="M1442" t="str" cm="1">
        <f t="array" ref="M1442">_xlfn.TEXTJOIN(", ", TRUE, IFERROR(VLOOKUP(_xlfn.TEXTSPLIT(L1442, ", "), Index!$C$8:$D$58, 2, FALSE), ""))</f>
        <v/>
      </c>
      <c r="N1442" t="e" cm="1" vm="1">
        <f t="array" ref="N1442">_xlfn.TEXTJOIN(", ", TRUE, _xlfn.UNIQUE(_xlfn.FILTERXML("&lt;t&gt;&lt;s&gt;" &amp; SUBSTITUTE(_xlfn.TEXTJOIN(", ", TRUE, _xlfn.UNIQUE(_xlfn._xlws.FILTER(IFERROR(VLOOKUP(LEFT(_xlfn.TEXTSPLIT(L1442, ", "), FIND("-", _xlfn.TEXTSPLIT(L1442, ", ")) - 1), Index!$F$8:$G$13, 2, FALSE), ""), IFERROR(VLOOKUP(LEFT(_xlfn.TEXTSPLIT(L1442, ", "), FIND("-", _xlfn.TEXTSPLIT(L1442, ", ")) - 1), Index!$F$8:$G$13, 2, FALSE), "") &lt;&gt; ""))), ", ", "&lt;/s&gt;&lt;s&gt;") &amp; "&lt;/s&gt;&lt;/t&gt;", "//s[normalize-space()]")))</f>
        <v>#VALUE!</v>
      </c>
      <c r="O1442" t="str" cm="1">
        <f t="array" ref="O1442">IFERROR(INDEX(Index!$C$8:$C$58, MATCH(TRUE, ISNUMBER(SEARCH(Index!$C$8:$C$58, Articles_collection_modified!A1442)), 0)), "")</f>
        <v/>
      </c>
      <c r="P1442" t="str">
        <f>IFERROR(VLOOKUP(LEFT(O1442, FIND("-", O1442)-1), Index!$F$8:$G$13, 2, FALSE), "Not Found")</f>
        <v>Not Found</v>
      </c>
      <c r="Q1442" t="str">
        <f>IFERROR(VLOOKUP(O1442, Index!$C$8:$D$58, 2, FALSE), "Not Found")</f>
        <v>Not Found</v>
      </c>
    </row>
    <row r="1443" spans="1:17" x14ac:dyDescent="0.3">
      <c r="A1443" t="str">
        <f>LEFT(Articles_collection_modified!A1443, FIND(",", Articles_collection_modified!A1443) - 1)</f>
        <v>Volvo CE opens new facilities for electric wheel loader production - electrive.com</v>
      </c>
      <c r="B1443" t="str">
        <f>MID(Articles_collection_modified!A1443, FIND(",", Articles_collection_modified!A1443) + 1, FIND(",", Articles_collection_modified!A1443, FIND(",", Articles_collection_modified!A1443) + 1) - FIND(",", Articles_collection_modified!A1443) - 1)</f>
        <v>https://www.electrive.com/2024/09/06/volvo-ce-opens-new-facilities-for-electric-wheel-loader-production/</v>
      </c>
      <c r="C1443" t="str">
        <f>IF(ISNUMBER(FIND(", vol",Articles_collection_modified!A1443)), MID(Articles_collection_modified!A1443, FIND(", vol", Articles_collection_modified!A1443) + 5, FIND(",", Articles_collection_modified!A1443, FIND(", vol", Articles_collection_modified!A1443) + 5) - FIND(", vol", Articles_collection_modified!A1443) - 5), MID(Articles_collection_modified!A1443, FIND(",vol", Articles_collection_modified!A1443) + 4, FIND(",", Articles_collection_modified!A1443, FIND(",vol", Articles_collection_modified!A1443) + 4) - FIND(",vol",Articles_collection_modified!A1443) - 4))</f>
        <v>3</v>
      </c>
      <c r="D1443" t="str">
        <f>IF(ISNUMBER(FIND(", 20", Articles_collection_modified!A1443)), MID(Articles_collection_modified!A1443, FIND(", 20", Articles_collection_modified!A1443) + 2, FIND(",", Articles_collection_modified!A1443, FIND(", 20", Articles_collection_modified!A1443) + 2) - FIND(", 20", Articles_collection_modified!A1443) - 2), MID(Articles_collection_modified!A1443, FIND(",20", Articles_collection_modified!A1443) + 1, FIND(",", Articles_collection_modified!A1443, FIND(",20", Articles_collection_modified!A1443) + 1) - FIND(",20", Articles_collection_modified!A1443) - 1))</f>
        <v>2024-w36</v>
      </c>
      <c r="E1443" t="str">
        <f t="shared" si="46"/>
        <v>2024</v>
      </c>
      <c r="F1443" t="str">
        <f t="shared" si="47"/>
        <v>36</v>
      </c>
      <c r="G1443" t="str" cm="1">
        <f t="array" ref="G1443">_xlfn.TEXTJOIN(", ", TRUE, IF(ISNUMBER(SEARCH(Index!$A$8:$A$22, Articles_collection_modified!A1443)), Index!$A$8:$A$22, ""))</f>
        <v>Electrification, Mobile</v>
      </c>
      <c r="H1443" t="str" cm="1">
        <f t="array" ref="H1443">IFERROR(INDEX(Index!$A$8:$A$22, MATCH(TRUE, ISNUMBER(SEARCH(Index!$A$8:$A$22, Articles_collection_modified!A1443)), 0)), "")</f>
        <v>Electrification</v>
      </c>
      <c r="I1443" t="str" cm="1">
        <f t="array" ref="I1443">IFERROR(INDEX(Index!$A$3:$A$5, MATCH(TRUE, ISNUMBER(SEARCH(Index!$A$3:$A$5, Articles_collection_modified!A1443)), 0)), "")</f>
        <v>SEEP</v>
      </c>
      <c r="J1443" t="str" cm="1">
        <f t="array" ref="J1443">IFERROR(INDEX(Index!$A$25:$A$69, MATCH(TRUE, ISNUMBER(SEARCH(Index!$A$25:$A$69, Articles_collection_modified!A1443)), 0)), "")</f>
        <v>investment</v>
      </c>
      <c r="K1443" t="str" cm="1">
        <f t="array" ref="K1443">IFERROR(INDEX(Index!$C$3:$C$5, MATCH(TRUE, ISNUMBER(SEARCH(Index!$C$3:$C$5, Articles_collection_modified!A1443)), 0)), "")</f>
        <v>H1</v>
      </c>
      <c r="L1443" t="str" cm="1">
        <f t="array" ref="L1443">_xlfn.TEXTJOIN(", ", TRUE, IF(ISNUMBER(SEARCH(Index!$C$8:$C$58, Articles_collection_modified!A1443)), Index!$C$8:$C$58, ""))</f>
        <v>ES-2, HA-1, HA-8</v>
      </c>
      <c r="M1443" t="str" cm="1">
        <f t="array" ref="M1443">_xlfn.TEXTJOIN(", ", TRUE, IFERROR(VLOOKUP(_xlfn.TEXTSPLIT(L1443, ", "), Index!$C$8:$D$58, 2, FALSE), ""))</f>
        <v>Enhanced Emission Policy, Green &amp; Connected Construction site, Sustainable Mining</v>
      </c>
      <c r="N1443" t="str" cm="1">
        <f t="array" ref="N1443">_xlfn.TEXTJOIN(", ", TRUE, _xlfn.UNIQUE(_xlfn.FILTERXML("&lt;t&gt;&lt;s&gt;" &amp; SUBSTITUTE(_xlfn.TEXTJOIN(", ", TRUE, _xlfn.UNIQUE(_xlfn._xlws.FILTER(IFERROR(VLOOKUP(LEFT(_xlfn.TEXTSPLIT(L1443, ", "), FIND("-", _xlfn.TEXTSPLIT(L1443, ", ")) - 1), Index!$F$8:$G$13, 2, FALSE), ""), IFERROR(VLOOKUP(LEFT(_xlfn.TEXTSPLIT(L1443, ", "), FIND("-", _xlfn.TEXTSPLIT(L1443, ", ")) - 1), Index!$F$8:$G$13, 2, FALSE), "") &lt;&gt; ""))), ", ", "&lt;/s&gt;&lt;s&gt;") &amp; "&lt;/s&gt;&lt;/t&gt;", "//s[normalize-space()]")))</f>
        <v>Ecological Sustainability, Hydraulic Applications Ecosystem</v>
      </c>
      <c r="O1443" t="str" cm="1">
        <f t="array" ref="O1443">IFERROR(INDEX(Index!$C$8:$C$58, MATCH(TRUE, ISNUMBER(SEARCH(Index!$C$8:$C$58, Articles_collection_modified!A1443)), 0)), "")</f>
        <v>ES-2</v>
      </c>
      <c r="P1443" t="str">
        <f>IFERROR(VLOOKUP(LEFT(O1443, FIND("-", O1443)-1), Index!$F$8:$G$13, 2, FALSE), "Not Found")</f>
        <v>Ecological Sustainability</v>
      </c>
      <c r="Q1443" t="str">
        <f>IFERROR(VLOOKUP(O1443, Index!$C$8:$D$58, 2, FALSE), "Not Found")</f>
        <v>Enhanced Emission Policy</v>
      </c>
    </row>
    <row r="1444" spans="1:17" x14ac:dyDescent="0.3">
      <c r="A1444" t="str">
        <f>LEFT(Articles_collection_modified!A1444, FIND(",", Articles_collection_modified!A1444) - 1)</f>
        <v>UNDP and WASP collaborate on innovative sustainable housing in Colombia</v>
      </c>
      <c r="B1444" t="str">
        <f>MID(Articles_collection_modified!A1444, FIND(",", Articles_collection_modified!A1444) + 1, FIND(",", Articles_collection_modified!A1444, FIND(",", Articles_collection_modified!A1444) + 1) - FIND(",", Articles_collection_modified!A1444) - 1)</f>
        <v>https://3dprintingindustry.com/news/undp-and-wasp-collaborate-on-innovative-sustainable-housing-in-colombia-232307/</v>
      </c>
      <c r="C1444" t="str">
        <f>IF(ISNUMBER(FIND(", vol",Articles_collection_modified!A1444)), MID(Articles_collection_modified!A1444, FIND(", vol", Articles_collection_modified!A1444) + 5, FIND(",", Articles_collection_modified!A1444, FIND(", vol", Articles_collection_modified!A1444) + 5) - FIND(", vol", Articles_collection_modified!A1444) - 5), MID(Articles_collection_modified!A1444, FIND(",vol", Articles_collection_modified!A1444) + 4, FIND(",", Articles_collection_modified!A1444, FIND(",vol", Articles_collection_modified!A1444) + 4) - FIND(",vol",Articles_collection_modified!A1444) - 4))</f>
        <v>3</v>
      </c>
      <c r="D1444" t="str">
        <f>IF(ISNUMBER(FIND(", 20", Articles_collection_modified!A1444)), MID(Articles_collection_modified!A1444, FIND(", 20", Articles_collection_modified!A1444) + 2, FIND(",", Articles_collection_modified!A1444, FIND(", 20", Articles_collection_modified!A1444) + 2) - FIND(", 20", Articles_collection_modified!A1444) - 2), MID(Articles_collection_modified!A1444, FIND(",20", Articles_collection_modified!A1444) + 1, FIND(",", Articles_collection_modified!A1444, FIND(",20", Articles_collection_modified!A1444) + 1) - FIND(",20", Articles_collection_modified!A1444) - 1))</f>
        <v>2024-w36</v>
      </c>
      <c r="E1444" t="str">
        <f t="shared" si="46"/>
        <v>2024</v>
      </c>
      <c r="F1444" t="str">
        <f t="shared" si="47"/>
        <v>36</v>
      </c>
      <c r="G1444" t="str" cm="1">
        <f t="array" ref="G1444">_xlfn.TEXTJOIN(", ", TRUE, IF(ISNUMBER(SEARCH(Index!$A$8:$A$22, Articles_collection_modified!A1444)), Index!$A$8:$A$22, ""))</f>
        <v>3dp</v>
      </c>
      <c r="H1444" t="str" cm="1">
        <f t="array" ref="H1444">IFERROR(INDEX(Index!$A$8:$A$22, MATCH(TRUE, ISNUMBER(SEARCH(Index!$A$8:$A$22, Articles_collection_modified!A1444)), 0)), "")</f>
        <v>3dp</v>
      </c>
      <c r="I1444" t="str" cm="1">
        <f t="array" ref="I1444">IFERROR(INDEX(Index!$A$3:$A$5, MATCH(TRUE, ISNUMBER(SEARCH(Index!$A$3:$A$5, Articles_collection_modified!A1444)), 0)), "")</f>
        <v>Technology</v>
      </c>
      <c r="J1444" t="str" cm="1">
        <f t="array" ref="J1444">IFERROR(INDEX(Index!$A$25:$A$69, MATCH(TRUE, ISNUMBER(SEARCH(Index!$A$25:$A$69, Articles_collection_modified!A1444)), 0)), "")</f>
        <v>Materials</v>
      </c>
      <c r="K1444" t="str" cm="1">
        <f t="array" ref="K1444">IFERROR(INDEX(Index!$C$3:$C$5, MATCH(TRUE, ISNUMBER(SEARCH(Index!$C$3:$C$5, Articles_collection_modified!A1444)), 0)), "")</f>
        <v>H3</v>
      </c>
      <c r="L1444" t="str" cm="1">
        <f t="array" ref="L1444">_xlfn.TEXTJOIN(", ", TRUE, IF(ISNUMBER(SEARCH(Index!$C$8:$C$58, Articles_collection_modified!A1444)), Index!$C$8:$C$58, ""))</f>
        <v>HA-1, IPr-7</v>
      </c>
      <c r="M1444" t="str" cm="1">
        <f t="array" ref="M1444">_xlfn.TEXTJOIN(", ", TRUE, IFERROR(VLOOKUP(_xlfn.TEXTSPLIT(L1444, ", "), Index!$C$8:$D$58, 2, FALSE), ""))</f>
        <v>Green &amp; Connected Construction site, Additive Manufacturing Technologies</v>
      </c>
      <c r="N1444" t="str" cm="1">
        <f t="array" ref="N1444">_xlfn.TEXTJOIN(", ", TRUE, _xlfn.UNIQUE(_xlfn.FILTERXML("&lt;t&gt;&lt;s&gt;" &amp; SUBSTITUTE(_xlfn.TEXTJOIN(", ", TRUE, _xlfn.UNIQUE(_xlfn._xlws.FILTER(IFERROR(VLOOKUP(LEFT(_xlfn.TEXTSPLIT(L1444, ", "), FIND("-", _xlfn.TEXTSPLIT(L1444, ", ")) - 1), Index!$F$8:$G$13, 2, FALSE), ""), IFERROR(VLOOKUP(LEFT(_xlfn.TEXTSPLIT(L1444, ", "), FIND("-", _xlfn.TEXTSPLIT(L1444, ", ")) - 1), Index!$F$8:$G$13, 2, FALSE), "") &lt;&gt; ""))), ", ", "&lt;/s&gt;&lt;s&gt;") &amp; "&lt;/s&gt;&lt;/t&gt;", "//s[normalize-space()]")))</f>
        <v>Hydraulic Applications Ecosystem, Intelligent Production</v>
      </c>
      <c r="O1444" t="str" cm="1">
        <f t="array" ref="O1444">IFERROR(INDEX(Index!$C$8:$C$58, MATCH(TRUE, ISNUMBER(SEARCH(Index!$C$8:$C$58, Articles_collection_modified!A1444)), 0)), "")</f>
        <v>HA-1</v>
      </c>
      <c r="P1444" t="str">
        <f>IFERROR(VLOOKUP(LEFT(O1444, FIND("-", O1444)-1), Index!$F$8:$G$13, 2, FALSE), "Not Found")</f>
        <v>Hydraulic Applications Ecosystem</v>
      </c>
      <c r="Q1444" t="str">
        <f>IFERROR(VLOOKUP(O1444, Index!$C$8:$D$58, 2, FALSE), "Not Found")</f>
        <v>Green &amp; Connected Construction site</v>
      </c>
    </row>
    <row r="1445" spans="1:17" x14ac:dyDescent="0.3">
      <c r="A1445" t="str">
        <f>LEFT(Articles_collection_modified!A1445, FIND(",", Articles_collection_modified!A1445) - 1)</f>
        <v>Kleenoil mit eigenen Schmierstoffen am Markt</v>
      </c>
      <c r="B1445" t="str">
        <f>MID(Articles_collection_modified!A1445, FIND(",", Articles_collection_modified!A1445) + 1, FIND(",", Articles_collection_modified!A1445, FIND(",", Articles_collection_modified!A1445) + 1) - FIND(",", Articles_collection_modified!A1445) - 1)</f>
        <v>https://www.oup-fluidtechnik.de/kleenoil-mit-eigenen-schmierstoffen-am-markt/</v>
      </c>
      <c r="C1445" t="str">
        <f>IF(ISNUMBER(FIND(", vol",Articles_collection_modified!A1445)), MID(Articles_collection_modified!A1445, FIND(", vol", Articles_collection_modified!A1445) + 5, FIND(",", Articles_collection_modified!A1445, FIND(", vol", Articles_collection_modified!A1445) + 5) - FIND(", vol", Articles_collection_modified!A1445) - 5), MID(Articles_collection_modified!A1445, FIND(",vol", Articles_collection_modified!A1445) + 4, FIND(",", Articles_collection_modified!A1445, FIND(",vol", Articles_collection_modified!A1445) + 4) - FIND(",vol",Articles_collection_modified!A1445) - 4))</f>
        <v>3</v>
      </c>
      <c r="D1445" t="str">
        <f>IF(ISNUMBER(FIND(", 20", Articles_collection_modified!A1445)), MID(Articles_collection_modified!A1445, FIND(", 20", Articles_collection_modified!A1445) + 2, FIND(",", Articles_collection_modified!A1445, FIND(", 20", Articles_collection_modified!A1445) + 2) - FIND(", 20", Articles_collection_modified!A1445) - 2), MID(Articles_collection_modified!A1445, FIND(",20", Articles_collection_modified!A1445) + 1, FIND(",", Articles_collection_modified!A1445, FIND(",20", Articles_collection_modified!A1445) + 1) - FIND(",20", Articles_collection_modified!A1445) - 1))</f>
        <v>2024-w36</v>
      </c>
      <c r="E1445" t="str">
        <f t="shared" si="46"/>
        <v>2024</v>
      </c>
      <c r="F1445" t="str">
        <f t="shared" si="47"/>
        <v>36</v>
      </c>
      <c r="G1445" t="str" cm="1">
        <f t="array" ref="G1445">_xlfn.TEXTJOIN(", ", TRUE, IF(ISNUMBER(SEARCH(Index!$A$8:$A$22, Articles_collection_modified!A1445)), Index!$A$8:$A$22, ""))</f>
        <v>Hydraulics, Sustainability</v>
      </c>
      <c r="H1445" t="str" cm="1">
        <f t="array" ref="H1445">IFERROR(INDEX(Index!$A$8:$A$22, MATCH(TRUE, ISNUMBER(SEARCH(Index!$A$8:$A$22, Articles_collection_modified!A1445)), 0)), "")</f>
        <v>Hydraulics</v>
      </c>
      <c r="I1445" t="str" cm="1">
        <f t="array" ref="I1445">IFERROR(INDEX(Index!$A$3:$A$5, MATCH(TRUE, ISNUMBER(SEARCH(Index!$A$3:$A$5, Articles_collection_modified!A1445)), 0)), "")</f>
        <v>Technology</v>
      </c>
      <c r="J1445" t="str" cm="1">
        <f t="array" ref="J1445">IFERROR(INDEX(Index!$A$25:$A$69, MATCH(TRUE, ISNUMBER(SEARCH(Index!$A$25:$A$69, Articles_collection_modified!A1445)), 0)), "")</f>
        <v>HMI</v>
      </c>
      <c r="K1445" t="str" cm="1">
        <f t="array" ref="K1445">IFERROR(INDEX(Index!$C$3:$C$5, MATCH(TRUE, ISNUMBER(SEARCH(Index!$C$3:$C$5, Articles_collection_modified!A1445)), 0)), "")</f>
        <v>H1</v>
      </c>
      <c r="L1445" t="str" cm="1">
        <f t="array" ref="L1445">_xlfn.TEXTJOIN(", ", TRUE, IF(ISNUMBER(SEARCH(Index!$C$8:$C$58, Articles_collection_modified!A1445)), Index!$C$8:$C$58, ""))</f>
        <v>ES-4</v>
      </c>
      <c r="M1445" t="str" cm="1">
        <f t="array" ref="M1445">_xlfn.TEXTJOIN(", ", TRUE, IFERROR(VLOOKUP(_xlfn.TEXTSPLIT(L1445, ", "), Index!$C$8:$D$58, 2, FALSE), ""))</f>
        <v>Circular Economy</v>
      </c>
      <c r="N1445" t="str" cm="1">
        <f t="array" ref="N1445">_xlfn.TEXTJOIN(", ", TRUE, _xlfn.UNIQUE(_xlfn.FILTERXML("&lt;t&gt;&lt;s&gt;" &amp; SUBSTITUTE(_xlfn.TEXTJOIN(", ", TRUE, _xlfn.UNIQUE(_xlfn._xlws.FILTER(IFERROR(VLOOKUP(LEFT(_xlfn.TEXTSPLIT(L1445, ", "), FIND("-", _xlfn.TEXTSPLIT(L1445, ", ")) - 1), Index!$F$8:$G$13, 2, FALSE), ""), IFERROR(VLOOKUP(LEFT(_xlfn.TEXTSPLIT(L1445, ", "), FIND("-", _xlfn.TEXTSPLIT(L1445, ", ")) - 1), Index!$F$8:$G$13, 2, FALSE), "") &lt;&gt; ""))), ", ", "&lt;/s&gt;&lt;s&gt;") &amp; "&lt;/s&gt;&lt;/t&gt;", "//s[normalize-space()]")))</f>
        <v>Ecological Sustainability</v>
      </c>
      <c r="O1445" t="str" cm="1">
        <f t="array" ref="O1445">IFERROR(INDEX(Index!$C$8:$C$58, MATCH(TRUE, ISNUMBER(SEARCH(Index!$C$8:$C$58, Articles_collection_modified!A1445)), 0)), "")</f>
        <v>ES-4</v>
      </c>
      <c r="P1445" t="str">
        <f>IFERROR(VLOOKUP(LEFT(O1445, FIND("-", O1445)-1), Index!$F$8:$G$13, 2, FALSE), "Not Found")</f>
        <v>Ecological Sustainability</v>
      </c>
      <c r="Q1445" t="str">
        <f>IFERROR(VLOOKUP(O1445, Index!$C$8:$D$58, 2, FALSE), "Not Found")</f>
        <v>Circular Economy</v>
      </c>
    </row>
    <row r="1446" spans="1:17" x14ac:dyDescent="0.3">
      <c r="A1446" t="str">
        <f>LEFT(Articles_collection_modified!A1446, FIND(",", Articles_collection_modified!A1446) - 1)</f>
        <v>Proportional-Schieberventile in Windkraftanlagen</v>
      </c>
      <c r="B1446" t="str">
        <f>MID(Articles_collection_modified!A1446, FIND(",", Articles_collection_modified!A1446) + 1, FIND(",", Articles_collection_modified!A1446, FIND(",", Articles_collection_modified!A1446) + 1) - FIND(",", Articles_collection_modified!A1446) - 1)</f>
        <v>https://www.oup-fluidtechnik.de/proportional-schieberventile-in-windkraftanlagen/</v>
      </c>
      <c r="C1446" t="str">
        <f>IF(ISNUMBER(FIND(", vol",Articles_collection_modified!A1446)), MID(Articles_collection_modified!A1446, FIND(", vol", Articles_collection_modified!A1446) + 5, FIND(",", Articles_collection_modified!A1446, FIND(", vol", Articles_collection_modified!A1446) + 5) - FIND(", vol", Articles_collection_modified!A1446) - 5), MID(Articles_collection_modified!A1446, FIND(",vol", Articles_collection_modified!A1446) + 4, FIND(",", Articles_collection_modified!A1446, FIND(",vol", Articles_collection_modified!A1446) + 4) - FIND(",vol",Articles_collection_modified!A1446) - 4))</f>
        <v>3</v>
      </c>
      <c r="D1446" t="str">
        <f>IF(ISNUMBER(FIND(", 20", Articles_collection_modified!A1446)), MID(Articles_collection_modified!A1446, FIND(", 20", Articles_collection_modified!A1446) + 2, FIND(",", Articles_collection_modified!A1446, FIND(", 20", Articles_collection_modified!A1446) + 2) - FIND(", 20", Articles_collection_modified!A1446) - 2), MID(Articles_collection_modified!A1446, FIND(",20", Articles_collection_modified!A1446) + 1, FIND(",", Articles_collection_modified!A1446, FIND(",20", Articles_collection_modified!A1446) + 1) - FIND(",20", Articles_collection_modified!A1446) - 1))</f>
        <v>2024-w36</v>
      </c>
      <c r="E1446" t="str">
        <f t="shared" si="46"/>
        <v>2024</v>
      </c>
      <c r="F1446" t="str">
        <f t="shared" si="47"/>
        <v>36</v>
      </c>
      <c r="G1446" t="str" cm="1">
        <f t="array" ref="G1446">_xlfn.TEXTJOIN(", ", TRUE, IF(ISNUMBER(SEARCH(Index!$A$8:$A$22, Articles_collection_modified!A1446)), Index!$A$8:$A$22, ""))</f>
        <v>Industrial applications</v>
      </c>
      <c r="H1446" t="str" cm="1">
        <f t="array" ref="H1446">IFERROR(INDEX(Index!$A$8:$A$22, MATCH(TRUE, ISNUMBER(SEARCH(Index!$A$8:$A$22, Articles_collection_modified!A1446)), 0)), "")</f>
        <v>Industrial applications</v>
      </c>
      <c r="I1446" t="str" cm="1">
        <f t="array" ref="I1446">IFERROR(INDEX(Index!$A$3:$A$5, MATCH(TRUE, ISNUMBER(SEARCH(Index!$A$3:$A$5, Articles_collection_modified!A1446)), 0)), "")</f>
        <v>SEEP</v>
      </c>
      <c r="J1446" t="str" cm="1">
        <f t="array" ref="J1446">IFERROR(INDEX(Index!$A$25:$A$69, MATCH(TRUE, ISNUMBER(SEARCH(Index!$A$25:$A$69, Articles_collection_modified!A1446)), 0)), "")</f>
        <v>market development</v>
      </c>
      <c r="K1446" t="str" cm="1">
        <f t="array" ref="K1446">IFERROR(INDEX(Index!$C$3:$C$5, MATCH(TRUE, ISNUMBER(SEARCH(Index!$C$3:$C$5, Articles_collection_modified!A1446)), 0)), "")</f>
        <v>H1</v>
      </c>
      <c r="L1446" t="str" cm="1">
        <f t="array" ref="L1446">_xlfn.TEXTJOIN(", ", TRUE, IF(ISNUMBER(SEARCH(Index!$C$8:$C$58, Articles_collection_modified!A1446)), Index!$C$8:$C$58, ""))</f>
        <v>ES-3, HA-2</v>
      </c>
      <c r="M1446" t="str" cm="1">
        <f t="array" ref="M1446">_xlfn.TEXTJOIN(", ", TRUE, IFERROR(VLOOKUP(_xlfn.TEXTSPLIT(L1446, ", "), Index!$C$8:$D$58, 2, FALSE), ""))</f>
        <v>Sustainable Energy System, Advanced Wind Power</v>
      </c>
      <c r="N1446" t="str" cm="1">
        <f t="array" ref="N1446">_xlfn.TEXTJOIN(", ", TRUE, _xlfn.UNIQUE(_xlfn.FILTERXML("&lt;t&gt;&lt;s&gt;" &amp; SUBSTITUTE(_xlfn.TEXTJOIN(", ", TRUE, _xlfn.UNIQUE(_xlfn._xlws.FILTER(IFERROR(VLOOKUP(LEFT(_xlfn.TEXTSPLIT(L1446, ", "), FIND("-", _xlfn.TEXTSPLIT(L1446, ", ")) - 1), Index!$F$8:$G$13, 2, FALSE), ""), IFERROR(VLOOKUP(LEFT(_xlfn.TEXTSPLIT(L1446, ", "), FIND("-", _xlfn.TEXTSPLIT(L1446, ", ")) - 1), Index!$F$8:$G$13, 2, FALSE), "") &lt;&gt; ""))), ", ", "&lt;/s&gt;&lt;s&gt;") &amp; "&lt;/s&gt;&lt;/t&gt;", "//s[normalize-space()]")))</f>
        <v>Ecological Sustainability, Hydraulic Applications Ecosystem</v>
      </c>
      <c r="O1446" t="str" cm="1">
        <f t="array" ref="O1446">IFERROR(INDEX(Index!$C$8:$C$58, MATCH(TRUE, ISNUMBER(SEARCH(Index!$C$8:$C$58, Articles_collection_modified!A1446)), 0)), "")</f>
        <v>ES-3</v>
      </c>
      <c r="P1446" t="str">
        <f>IFERROR(VLOOKUP(LEFT(O1446, FIND("-", O1446)-1), Index!$F$8:$G$13, 2, FALSE), "Not Found")</f>
        <v>Ecological Sustainability</v>
      </c>
      <c r="Q1446" t="str">
        <f>IFERROR(VLOOKUP(O1446, Index!$C$8:$D$58, 2, FALSE), "Not Found")</f>
        <v>Sustainable Energy System</v>
      </c>
    </row>
    <row r="1447" spans="1:17" x14ac:dyDescent="0.3">
      <c r="A1447" t="str">
        <f>LEFT(Articles_collection_modified!A1447, FIND(",", Articles_collection_modified!A1447) - 1)</f>
        <v>Sun Hydraulics' eSense counterbalance solution for safe load holding</v>
      </c>
      <c r="B1447" t="str">
        <f>MID(Articles_collection_modified!A1447, FIND(",", Articles_collection_modified!A1447) + 1, FIND(",", Articles_collection_modified!A1447, FIND(",", Articles_collection_modified!A1447) + 1) - FIND(",", Articles_collection_modified!A1447) - 1)</f>
        <v>https://www.mobilehydraulictips.com/sun-hydraulics-esense-counterbalance-solution-for-safe-load-holding/</v>
      </c>
      <c r="C1447" t="str">
        <f>IF(ISNUMBER(FIND(", vol",Articles_collection_modified!A1447)), MID(Articles_collection_modified!A1447, FIND(", vol", Articles_collection_modified!A1447) + 5, FIND(",", Articles_collection_modified!A1447, FIND(", vol", Articles_collection_modified!A1447) + 5) - FIND(", vol", Articles_collection_modified!A1447) - 5), MID(Articles_collection_modified!A1447, FIND(",vol", Articles_collection_modified!A1447) + 4, FIND(",", Articles_collection_modified!A1447, FIND(",vol", Articles_collection_modified!A1447) + 4) - FIND(",vol",Articles_collection_modified!A1447) - 4))</f>
        <v>3</v>
      </c>
      <c r="D1447" t="str">
        <f>IF(ISNUMBER(FIND(", 20", Articles_collection_modified!A1447)), MID(Articles_collection_modified!A1447, FIND(", 20", Articles_collection_modified!A1447) + 2, FIND(",", Articles_collection_modified!A1447, FIND(", 20", Articles_collection_modified!A1447) + 2) - FIND(", 20", Articles_collection_modified!A1447) - 2), MID(Articles_collection_modified!A1447, FIND(",20", Articles_collection_modified!A1447) + 1, FIND(",", Articles_collection_modified!A1447, FIND(",20", Articles_collection_modified!A1447) + 1) - FIND(",20", Articles_collection_modified!A1447) - 1))</f>
        <v>2024-w35</v>
      </c>
      <c r="E1447" t="str">
        <f t="shared" si="46"/>
        <v>2024</v>
      </c>
      <c r="F1447" t="str">
        <f t="shared" si="47"/>
        <v>35</v>
      </c>
      <c r="G1447" t="str" cm="1">
        <f t="array" ref="G1447">_xlfn.TEXTJOIN(", ", TRUE, IF(ISNUMBER(SEARCH(Index!$A$8:$A$22, Articles_collection_modified!A1447)), Index!$A$8:$A$22, ""))</f>
        <v>Hydraulics, Mobile</v>
      </c>
      <c r="H1447" t="str" cm="1">
        <f t="array" ref="H1447">IFERROR(INDEX(Index!$A$8:$A$22, MATCH(TRUE, ISNUMBER(SEARCH(Index!$A$8:$A$22, Articles_collection_modified!A1447)), 0)), "")</f>
        <v>Hydraulics</v>
      </c>
      <c r="I1447" t="str" cm="1">
        <f t="array" ref="I1447">IFERROR(INDEX(Index!$A$3:$A$5, MATCH(TRUE, ISNUMBER(SEARCH(Index!$A$3:$A$5, Articles_collection_modified!A1447)), 0)), "")</f>
        <v>product release</v>
      </c>
      <c r="J1447" t="str" cm="1">
        <f t="array" ref="J1447">IFERROR(INDEX(Index!$A$25:$A$69, MATCH(TRUE, ISNUMBER(SEARCH(Index!$A$25:$A$69, Articles_collection_modified!A1447)), 0)), "")</f>
        <v>Valve</v>
      </c>
      <c r="K1447" t="str" cm="1">
        <f t="array" ref="K1447">IFERROR(INDEX(Index!$C$3:$C$5, MATCH(TRUE, ISNUMBER(SEARCH(Index!$C$3:$C$5, Articles_collection_modified!A1447)), 0)), "")</f>
        <v>H1</v>
      </c>
      <c r="L1447" t="str" cm="1">
        <f t="array" ref="L1447">_xlfn.TEXTJOIN(", ", TRUE, IF(ISNUMBER(SEARCH(Index!$C$8:$C$58, Articles_collection_modified!A1447)), Index!$C$8:$C$58, ""))</f>
        <v/>
      </c>
      <c r="M1447" t="str" cm="1">
        <f t="array" ref="M1447">_xlfn.TEXTJOIN(", ", TRUE, IFERROR(VLOOKUP(_xlfn.TEXTSPLIT(L1447, ", "), Index!$C$8:$D$58, 2, FALSE), ""))</f>
        <v/>
      </c>
      <c r="N1447" t="e" cm="1" vm="1">
        <f t="array" ref="N1447">_xlfn.TEXTJOIN(", ", TRUE, _xlfn.UNIQUE(_xlfn.FILTERXML("&lt;t&gt;&lt;s&gt;" &amp; SUBSTITUTE(_xlfn.TEXTJOIN(", ", TRUE, _xlfn.UNIQUE(_xlfn._xlws.FILTER(IFERROR(VLOOKUP(LEFT(_xlfn.TEXTSPLIT(L1447, ", "), FIND("-", _xlfn.TEXTSPLIT(L1447, ", ")) - 1), Index!$F$8:$G$13, 2, FALSE), ""), IFERROR(VLOOKUP(LEFT(_xlfn.TEXTSPLIT(L1447, ", "), FIND("-", _xlfn.TEXTSPLIT(L1447, ", ")) - 1), Index!$F$8:$G$13, 2, FALSE), "") &lt;&gt; ""))), ", ", "&lt;/s&gt;&lt;s&gt;") &amp; "&lt;/s&gt;&lt;/t&gt;", "//s[normalize-space()]")))</f>
        <v>#VALUE!</v>
      </c>
      <c r="O1447" t="str" cm="1">
        <f t="array" ref="O1447">IFERROR(INDEX(Index!$C$8:$C$58, MATCH(TRUE, ISNUMBER(SEARCH(Index!$C$8:$C$58, Articles_collection_modified!A1447)), 0)), "")</f>
        <v/>
      </c>
      <c r="P1447" t="str">
        <f>IFERROR(VLOOKUP(LEFT(O1447, FIND("-", O1447)-1), Index!$F$8:$G$13, 2, FALSE), "Not Found")</f>
        <v>Not Found</v>
      </c>
      <c r="Q1447" t="str">
        <f>IFERROR(VLOOKUP(O1447, Index!$C$8:$D$58, 2, FALSE), "Not Found")</f>
        <v>Not Found</v>
      </c>
    </row>
    <row r="1448" spans="1:17" x14ac:dyDescent="0.3">
      <c r="A1448" t="str">
        <f>LEFT(Articles_collection_modified!A1448, FIND(",", Articles_collection_modified!A1448) - 1)</f>
        <v>Bonfiglioli gears up for MinExpo 2024 with mobile solutions</v>
      </c>
      <c r="B1448" t="str">
        <f>MID(Articles_collection_modified!A1448, FIND(",", Articles_collection_modified!A1448) + 1, FIND(",", Articles_collection_modified!A1448, FIND(",", Articles_collection_modified!A1448) + 1) - FIND(",", Articles_collection_modified!A1448) - 1)</f>
        <v>https://www.mobilehydraulictips.com/bonfiglioli-gears-up-for-minexpo-2024-with-mobile-solutions/</v>
      </c>
      <c r="C1448" t="str">
        <f>IF(ISNUMBER(FIND(", vol",Articles_collection_modified!A1448)), MID(Articles_collection_modified!A1448, FIND(", vol", Articles_collection_modified!A1448) + 5, FIND(",", Articles_collection_modified!A1448, FIND(", vol", Articles_collection_modified!A1448) + 5) - FIND(", vol", Articles_collection_modified!A1448) - 5), MID(Articles_collection_modified!A1448, FIND(",vol", Articles_collection_modified!A1448) + 4, FIND(",", Articles_collection_modified!A1448, FIND(",vol", Articles_collection_modified!A1448) + 4) - FIND(",vol",Articles_collection_modified!A1448) - 4))</f>
        <v>3</v>
      </c>
      <c r="D1448" t="str">
        <f>IF(ISNUMBER(FIND(", 20", Articles_collection_modified!A1448)), MID(Articles_collection_modified!A1448, FIND(", 20", Articles_collection_modified!A1448) + 2, FIND(",", Articles_collection_modified!A1448, FIND(", 20", Articles_collection_modified!A1448) + 2) - FIND(", 20", Articles_collection_modified!A1448) - 2), MID(Articles_collection_modified!A1448, FIND(",20", Articles_collection_modified!A1448) + 1, FIND(",", Articles_collection_modified!A1448, FIND(",20", Articles_collection_modified!A1448) + 1) - FIND(",20", Articles_collection_modified!A1448) - 1))</f>
        <v>2024-w35</v>
      </c>
      <c r="E1448" t="str">
        <f t="shared" si="46"/>
        <v>2024</v>
      </c>
      <c r="F1448" t="str">
        <f t="shared" si="47"/>
        <v>35</v>
      </c>
      <c r="G1448" t="str" cm="1">
        <f t="array" ref="G1448">_xlfn.TEXTJOIN(", ", TRUE, IF(ISNUMBER(SEARCH(Index!$A$8:$A$22, Articles_collection_modified!A1448)), Index!$A$8:$A$22, ""))</f>
        <v>Mobile</v>
      </c>
      <c r="H1448" t="str" cm="1">
        <f t="array" ref="H1448">IFERROR(INDEX(Index!$A$8:$A$22, MATCH(TRUE, ISNUMBER(SEARCH(Index!$A$8:$A$22, Articles_collection_modified!A1448)), 0)), "")</f>
        <v>Mobile</v>
      </c>
      <c r="I1448" t="str" cm="1">
        <f t="array" ref="I1448">IFERROR(INDEX(Index!$A$3:$A$5, MATCH(TRUE, ISNUMBER(SEARCH(Index!$A$3:$A$5, Articles_collection_modified!A1448)), 0)), "")</f>
        <v>product release</v>
      </c>
      <c r="J1448" t="str" cm="1">
        <f t="array" ref="J1448">IFERROR(INDEX(Index!$A$25:$A$69, MATCH(TRUE, ISNUMBER(SEARCH(Index!$A$25:$A$69, Articles_collection_modified!A1448)), 0)), "")</f>
        <v>Motor</v>
      </c>
      <c r="K1448" t="str" cm="1">
        <f t="array" ref="K1448">IFERROR(INDEX(Index!$C$3:$C$5, MATCH(TRUE, ISNUMBER(SEARCH(Index!$C$3:$C$5, Articles_collection_modified!A1448)), 0)), "")</f>
        <v>H1</v>
      </c>
      <c r="L1448" t="str" cm="1">
        <f t="array" ref="L1448">_xlfn.TEXTJOIN(", ", TRUE, IF(ISNUMBER(SEARCH(Index!$C$8:$C$58, Articles_collection_modified!A1448)), Index!$C$8:$C$58, ""))</f>
        <v>HA-8</v>
      </c>
      <c r="M1448" t="str" cm="1">
        <f t="array" ref="M1448">_xlfn.TEXTJOIN(", ", TRUE, IFERROR(VLOOKUP(_xlfn.TEXTSPLIT(L1448, ", "), Index!$C$8:$D$58, 2, FALSE), ""))</f>
        <v>Sustainable Mining</v>
      </c>
      <c r="N1448" t="str" cm="1">
        <f t="array" ref="N1448">_xlfn.TEXTJOIN(", ", TRUE, _xlfn.UNIQUE(_xlfn.FILTERXML("&lt;t&gt;&lt;s&gt;" &amp; SUBSTITUTE(_xlfn.TEXTJOIN(", ", TRUE, _xlfn.UNIQUE(_xlfn._xlws.FILTER(IFERROR(VLOOKUP(LEFT(_xlfn.TEXTSPLIT(L1448, ", "), FIND("-", _xlfn.TEXTSPLIT(L1448, ", ")) - 1), Index!$F$8:$G$13, 2, FALSE), ""), IFERROR(VLOOKUP(LEFT(_xlfn.TEXTSPLIT(L1448, ", "), FIND("-", _xlfn.TEXTSPLIT(L1448, ", ")) - 1), Index!$F$8:$G$13, 2, FALSE), "") &lt;&gt; ""))), ", ", "&lt;/s&gt;&lt;s&gt;") &amp; "&lt;/s&gt;&lt;/t&gt;", "//s[normalize-space()]")))</f>
        <v>Hydraulic Applications Ecosystem</v>
      </c>
      <c r="O1448" t="str" cm="1">
        <f t="array" ref="O1448">IFERROR(INDEX(Index!$C$8:$C$58, MATCH(TRUE, ISNUMBER(SEARCH(Index!$C$8:$C$58, Articles_collection_modified!A1448)), 0)), "")</f>
        <v>HA-8</v>
      </c>
      <c r="P1448" t="str">
        <f>IFERROR(VLOOKUP(LEFT(O1448, FIND("-", O1448)-1), Index!$F$8:$G$13, 2, FALSE), "Not Found")</f>
        <v>Hydraulic Applications Ecosystem</v>
      </c>
      <c r="Q1448" t="str">
        <f>IFERROR(VLOOKUP(O1448, Index!$C$8:$D$58, 2, FALSE), "Not Found")</f>
        <v>Sustainable Mining</v>
      </c>
    </row>
    <row r="1449" spans="1:17" x14ac:dyDescent="0.3">
      <c r="A1449" t="str">
        <f>LEFT(Articles_collection_modified!A1449, FIND(",", Articles_collection_modified!A1449) - 1)</f>
        <v>4 key considerations when choosing electric motors and equipment</v>
      </c>
      <c r="B1449" t="str">
        <f>MID(Articles_collection_modified!A1449, FIND(",", Articles_collection_modified!A1449) + 1, FIND(",", Articles_collection_modified!A1449, FIND(",", Articles_collection_modified!A1449) + 1) - FIND(",", Articles_collection_modified!A1449) - 1)</f>
        <v>https://www.mobilehydraulictips.com/4-key-considerations-when-choosing-electric-motors-and-equipment/</v>
      </c>
      <c r="C1449" t="str">
        <f>IF(ISNUMBER(FIND(", vol",Articles_collection_modified!A1449)), MID(Articles_collection_modified!A1449, FIND(", vol", Articles_collection_modified!A1449) + 5, FIND(",", Articles_collection_modified!A1449, FIND(", vol", Articles_collection_modified!A1449) + 5) - FIND(", vol", Articles_collection_modified!A1449) - 5), MID(Articles_collection_modified!A1449, FIND(",vol", Articles_collection_modified!A1449) + 4, FIND(",", Articles_collection_modified!A1449, FIND(",vol", Articles_collection_modified!A1449) + 4) - FIND(",vol",Articles_collection_modified!A1449) - 4))</f>
        <v>3</v>
      </c>
      <c r="D1449" t="str">
        <f>IF(ISNUMBER(FIND(", 20", Articles_collection_modified!A1449)), MID(Articles_collection_modified!A1449, FIND(", 20", Articles_collection_modified!A1449) + 2, FIND(",", Articles_collection_modified!A1449, FIND(", 20", Articles_collection_modified!A1449) + 2) - FIND(", 20", Articles_collection_modified!A1449) - 2), MID(Articles_collection_modified!A1449, FIND(",20", Articles_collection_modified!A1449) + 1, FIND(",", Articles_collection_modified!A1449, FIND(",20", Articles_collection_modified!A1449) + 1) - FIND(",20", Articles_collection_modified!A1449) - 1))</f>
        <v>2024-w36</v>
      </c>
      <c r="E1449" t="str">
        <f t="shared" si="46"/>
        <v>2024</v>
      </c>
      <c r="F1449" t="str">
        <f t="shared" si="47"/>
        <v>36</v>
      </c>
      <c r="G1449" t="str" cm="1">
        <f t="array" ref="G1449">_xlfn.TEXTJOIN(", ", TRUE, IF(ISNUMBER(SEARCH(Index!$A$8:$A$22, Articles_collection_modified!A1449)), Index!$A$8:$A$22, ""))</f>
        <v>Electrification, Hydraulics, Mobile</v>
      </c>
      <c r="H1449" t="str" cm="1">
        <f t="array" ref="H1449">IFERROR(INDEX(Index!$A$8:$A$22, MATCH(TRUE, ISNUMBER(SEARCH(Index!$A$8:$A$22, Articles_collection_modified!A1449)), 0)), "")</f>
        <v>Electrification</v>
      </c>
      <c r="I1449" t="str" cm="1">
        <f t="array" ref="I1449">IFERROR(INDEX(Index!$A$3:$A$5, MATCH(TRUE, ISNUMBER(SEARCH(Index!$A$3:$A$5, Articles_collection_modified!A1449)), 0)), "")</f>
        <v>SEEP</v>
      </c>
      <c r="J1449" t="str" cm="1">
        <f t="array" ref="J1449">IFERROR(INDEX(Index!$A$25:$A$69, MATCH(TRUE, ISNUMBER(SEARCH(Index!$A$25:$A$69, Articles_collection_modified!A1449)), 0)), "")</f>
        <v>market development</v>
      </c>
      <c r="K1449" t="str" cm="1">
        <f t="array" ref="K1449">IFERROR(INDEX(Index!$C$3:$C$5, MATCH(TRUE, ISNUMBER(SEARCH(Index!$C$3:$C$5, Articles_collection_modified!A1449)), 0)), "")</f>
        <v>H1</v>
      </c>
      <c r="L1449" t="str" cm="1">
        <f t="array" ref="L1449">_xlfn.TEXTJOIN(", ", TRUE, IF(ISNUMBER(SEARCH(Index!$C$8:$C$58, Articles_collection_modified!A1449)), Index!$C$8:$C$58, ""))</f>
        <v>ES-2</v>
      </c>
      <c r="M1449" t="str" cm="1">
        <f t="array" ref="M1449">_xlfn.TEXTJOIN(", ", TRUE, IFERROR(VLOOKUP(_xlfn.TEXTSPLIT(L1449, ", "), Index!$C$8:$D$58, 2, FALSE), ""))</f>
        <v>Enhanced Emission Policy</v>
      </c>
      <c r="N1449" t="str" cm="1">
        <f t="array" ref="N1449">_xlfn.TEXTJOIN(", ", TRUE, _xlfn.UNIQUE(_xlfn.FILTERXML("&lt;t&gt;&lt;s&gt;" &amp; SUBSTITUTE(_xlfn.TEXTJOIN(", ", TRUE, _xlfn.UNIQUE(_xlfn._xlws.FILTER(IFERROR(VLOOKUP(LEFT(_xlfn.TEXTSPLIT(L1449, ", "), FIND("-", _xlfn.TEXTSPLIT(L1449, ", ")) - 1), Index!$F$8:$G$13, 2, FALSE), ""), IFERROR(VLOOKUP(LEFT(_xlfn.TEXTSPLIT(L1449, ", "), FIND("-", _xlfn.TEXTSPLIT(L1449, ", ")) - 1), Index!$F$8:$G$13, 2, FALSE), "") &lt;&gt; ""))), ", ", "&lt;/s&gt;&lt;s&gt;") &amp; "&lt;/s&gt;&lt;/t&gt;", "//s[normalize-space()]")))</f>
        <v>Ecological Sustainability</v>
      </c>
      <c r="O1449" t="str" cm="1">
        <f t="array" ref="O1449">IFERROR(INDEX(Index!$C$8:$C$58, MATCH(TRUE, ISNUMBER(SEARCH(Index!$C$8:$C$58, Articles_collection_modified!A1449)), 0)), "")</f>
        <v>ES-2</v>
      </c>
      <c r="P1449" t="str">
        <f>IFERROR(VLOOKUP(LEFT(O1449, FIND("-", O1449)-1), Index!$F$8:$G$13, 2, FALSE), "Not Found")</f>
        <v>Ecological Sustainability</v>
      </c>
      <c r="Q1449" t="str">
        <f>IFERROR(VLOOKUP(O1449, Index!$C$8:$D$58, 2, FALSE), "Not Found")</f>
        <v>Enhanced Emission Policy</v>
      </c>
    </row>
    <row r="1450" spans="1:17" x14ac:dyDescent="0.3">
      <c r="A1450" t="str">
        <f>LEFT(Articles_collection_modified!A1450, FIND(",", Articles_collection_modified!A1450) - 1)</f>
        <v>Epiroc ditches Mobile Miner concept line working with partners on exiting projects - International Mining</v>
      </c>
      <c r="B1450" t="str">
        <f>MID(Articles_collection_modified!A1450, FIND(",", Articles_collection_modified!A1450) + 1, FIND(",", Articles_collection_modified!A1450, FIND(",", Articles_collection_modified!A1450) + 1) - FIND(",", Articles_collection_modified!A1450) - 1)</f>
        <v>https://im-mining.com/2024/09/05/epiroc-ditches-mobile-miner-concept-line-working-with-partners-on-exiting-projects/</v>
      </c>
      <c r="C1450" t="str">
        <f>IF(ISNUMBER(FIND(", vol",Articles_collection_modified!A1450)), MID(Articles_collection_modified!A1450, FIND(", vol", Articles_collection_modified!A1450) + 5, FIND(",", Articles_collection_modified!A1450, FIND(", vol", Articles_collection_modified!A1450) + 5) - FIND(", vol", Articles_collection_modified!A1450) - 5), MID(Articles_collection_modified!A1450, FIND(",vol", Articles_collection_modified!A1450) + 4, FIND(",", Articles_collection_modified!A1450, FIND(",vol", Articles_collection_modified!A1450) + 4) - FIND(",vol",Articles_collection_modified!A1450) - 4))</f>
        <v>3</v>
      </c>
      <c r="D1450" t="str">
        <f>IF(ISNUMBER(FIND(", 20", Articles_collection_modified!A1450)), MID(Articles_collection_modified!A1450, FIND(", 20", Articles_collection_modified!A1450) + 2, FIND(",", Articles_collection_modified!A1450, FIND(", 20", Articles_collection_modified!A1450) + 2) - FIND(", 20", Articles_collection_modified!A1450) - 2), MID(Articles_collection_modified!A1450, FIND(",20", Articles_collection_modified!A1450) + 1, FIND(",", Articles_collection_modified!A1450, FIND(",20", Articles_collection_modified!A1450) + 1) - FIND(",20", Articles_collection_modified!A1450) - 1))</f>
        <v>2024-w36</v>
      </c>
      <c r="E1450" t="str">
        <f t="shared" si="46"/>
        <v>2024</v>
      </c>
      <c r="F1450" t="str">
        <f t="shared" si="47"/>
        <v>36</v>
      </c>
      <c r="G1450" t="str" cm="1">
        <f t="array" ref="G1450">_xlfn.TEXTJOIN(", ", TRUE, IF(ISNUMBER(SEARCH(Index!$A$8:$A$22, Articles_collection_modified!A1450)), Index!$A$8:$A$22, ""))</f>
        <v>Mobile</v>
      </c>
      <c r="H1450" t="str" cm="1">
        <f t="array" ref="H1450">IFERROR(INDEX(Index!$A$8:$A$22, MATCH(TRUE, ISNUMBER(SEARCH(Index!$A$8:$A$22, Articles_collection_modified!A1450)), 0)), "")</f>
        <v>Mobile</v>
      </c>
      <c r="I1450" t="str" cm="1">
        <f t="array" ref="I1450">IFERROR(INDEX(Index!$A$3:$A$5, MATCH(TRUE, ISNUMBER(SEARCH(Index!$A$3:$A$5, Articles_collection_modified!A1450)), 0)), "")</f>
        <v>product release</v>
      </c>
      <c r="J1450" t="str" cm="1">
        <f t="array" ref="J1450">IFERROR(INDEX(Index!$A$25:$A$69, MATCH(TRUE, ISNUMBER(SEARCH(Index!$A$25:$A$69, Articles_collection_modified!A1450)), 0)), "")</f>
        <v>System</v>
      </c>
      <c r="K1450" t="str" cm="1">
        <f t="array" ref="K1450">IFERROR(INDEX(Index!$C$3:$C$5, MATCH(TRUE, ISNUMBER(SEARCH(Index!$C$3:$C$5, Articles_collection_modified!A1450)), 0)), "")</f>
        <v>H1</v>
      </c>
      <c r="L1450" t="str" cm="1">
        <f t="array" ref="L1450">_xlfn.TEXTJOIN(", ", TRUE, IF(ISNUMBER(SEARCH(Index!$C$8:$C$58, Articles_collection_modified!A1450)), Index!$C$8:$C$58, ""))</f>
        <v>HA-8</v>
      </c>
      <c r="M1450" t="str" cm="1">
        <f t="array" ref="M1450">_xlfn.TEXTJOIN(", ", TRUE, IFERROR(VLOOKUP(_xlfn.TEXTSPLIT(L1450, ", "), Index!$C$8:$D$58, 2, FALSE), ""))</f>
        <v>Sustainable Mining</v>
      </c>
      <c r="N1450" t="str" cm="1">
        <f t="array" ref="N1450">_xlfn.TEXTJOIN(", ", TRUE, _xlfn.UNIQUE(_xlfn.FILTERXML("&lt;t&gt;&lt;s&gt;" &amp; SUBSTITUTE(_xlfn.TEXTJOIN(", ", TRUE, _xlfn.UNIQUE(_xlfn._xlws.FILTER(IFERROR(VLOOKUP(LEFT(_xlfn.TEXTSPLIT(L1450, ", "), FIND("-", _xlfn.TEXTSPLIT(L1450, ", ")) - 1), Index!$F$8:$G$13, 2, FALSE), ""), IFERROR(VLOOKUP(LEFT(_xlfn.TEXTSPLIT(L1450, ", "), FIND("-", _xlfn.TEXTSPLIT(L1450, ", ")) - 1), Index!$F$8:$G$13, 2, FALSE), "") &lt;&gt; ""))), ", ", "&lt;/s&gt;&lt;s&gt;") &amp; "&lt;/s&gt;&lt;/t&gt;", "//s[normalize-space()]")))</f>
        <v>Hydraulic Applications Ecosystem</v>
      </c>
      <c r="O1450" t="str" cm="1">
        <f t="array" ref="O1450">IFERROR(INDEX(Index!$C$8:$C$58, MATCH(TRUE, ISNUMBER(SEARCH(Index!$C$8:$C$58, Articles_collection_modified!A1450)), 0)), "")</f>
        <v>HA-8</v>
      </c>
      <c r="P1450" t="str">
        <f>IFERROR(VLOOKUP(LEFT(O1450, FIND("-", O1450)-1), Index!$F$8:$G$13, 2, FALSE), "Not Found")</f>
        <v>Hydraulic Applications Ecosystem</v>
      </c>
      <c r="Q1450" t="str">
        <f>IFERROR(VLOOKUP(O1450, Index!$C$8:$D$58, 2, FALSE), "Not Found")</f>
        <v>Sustainable Mining</v>
      </c>
    </row>
    <row r="1451" spans="1:17" x14ac:dyDescent="0.3">
      <c r="A1451" t="str">
        <f>LEFT(Articles_collection_modified!A1451, FIND(",", Articles_collection_modified!A1451) - 1)</f>
        <v>DOK-ING showcases its NRE robotic dozer support rig &amp; drill rig at Electra Mining - International Mining</v>
      </c>
      <c r="B1451" t="str">
        <f>MID(Articles_collection_modified!A1451, FIND(",", Articles_collection_modified!A1451) + 1, FIND(",", Articles_collection_modified!A1451, FIND(",", Articles_collection_modified!A1451) + 1) - FIND(",", Articles_collection_modified!A1451) - 1)</f>
        <v>https://im-mining.com/2024/09/06/dok-ing-showcases-its-nre-robotic-dozer-support-rig-drill-rig-at-electra-mining/</v>
      </c>
      <c r="C1451" t="str">
        <f>IF(ISNUMBER(FIND(", vol",Articles_collection_modified!A1451)), MID(Articles_collection_modified!A1451, FIND(", vol", Articles_collection_modified!A1451) + 5, FIND(",", Articles_collection_modified!A1451, FIND(", vol", Articles_collection_modified!A1451) + 5) - FIND(", vol", Articles_collection_modified!A1451) - 5), MID(Articles_collection_modified!A1451, FIND(",vol", Articles_collection_modified!A1451) + 4, FIND(",", Articles_collection_modified!A1451, FIND(",vol", Articles_collection_modified!A1451) + 4) - FIND(",vol",Articles_collection_modified!A1451) - 4))</f>
        <v>3</v>
      </c>
      <c r="D1451" t="str">
        <f>IF(ISNUMBER(FIND(", 20", Articles_collection_modified!A1451)), MID(Articles_collection_modified!A1451, FIND(", 20", Articles_collection_modified!A1451) + 2, FIND(",", Articles_collection_modified!A1451, FIND(", 20", Articles_collection_modified!A1451) + 2) - FIND(", 20", Articles_collection_modified!A1451) - 2), MID(Articles_collection_modified!A1451, FIND(",20", Articles_collection_modified!A1451) + 1, FIND(",", Articles_collection_modified!A1451, FIND(",20", Articles_collection_modified!A1451) + 1) - FIND(",20", Articles_collection_modified!A1451) - 1))</f>
        <v>2024-w36</v>
      </c>
      <c r="E1451" t="str">
        <f t="shared" si="46"/>
        <v>2024</v>
      </c>
      <c r="F1451" t="str">
        <f t="shared" si="47"/>
        <v>36</v>
      </c>
      <c r="G1451" t="str" cm="1">
        <f t="array" ref="G1451">_xlfn.TEXTJOIN(", ", TRUE, IF(ISNUMBER(SEARCH(Index!$A$8:$A$22, Articles_collection_modified!A1451)), Index!$A$8:$A$22, ""))</f>
        <v>Electrification, Mobile</v>
      </c>
      <c r="H1451" t="str" cm="1">
        <f t="array" ref="H1451">IFERROR(INDEX(Index!$A$8:$A$22, MATCH(TRUE, ISNUMBER(SEARCH(Index!$A$8:$A$22, Articles_collection_modified!A1451)), 0)), "")</f>
        <v>Electrification</v>
      </c>
      <c r="I1451" t="str" cm="1">
        <f t="array" ref="I1451">IFERROR(INDEX(Index!$A$3:$A$5, MATCH(TRUE, ISNUMBER(SEARCH(Index!$A$3:$A$5, Articles_collection_modified!A1451)), 0)), "")</f>
        <v>product release</v>
      </c>
      <c r="J1451" t="str" cm="1">
        <f t="array" ref="J1451">IFERROR(INDEX(Index!$A$25:$A$69, MATCH(TRUE, ISNUMBER(SEARCH(Index!$A$25:$A$69, Articles_collection_modified!A1451)), 0)), "")</f>
        <v>System</v>
      </c>
      <c r="K1451" t="str" cm="1">
        <f t="array" ref="K1451">IFERROR(INDEX(Index!$C$3:$C$5, MATCH(TRUE, ISNUMBER(SEARCH(Index!$C$3:$C$5, Articles_collection_modified!A1451)), 0)), "")</f>
        <v>H1</v>
      </c>
      <c r="L1451" t="str" cm="1">
        <f t="array" ref="L1451">_xlfn.TEXTJOIN(", ", TRUE, IF(ISNUMBER(SEARCH(Index!$C$8:$C$58, Articles_collection_modified!A1451)), Index!$C$8:$C$58, ""))</f>
        <v>ES-2, HA-8, SD-1</v>
      </c>
      <c r="M1451" t="str" cm="1">
        <f t="array" ref="M1451">_xlfn.TEXTJOIN(", ", TRUE, IFERROR(VLOOKUP(_xlfn.TEXTSPLIT(L1451, ", "), Index!$C$8:$D$58, 2, FALSE), ""))</f>
        <v>Enhanced Emission Policy, Sustainable Mining, Immersive Technologies</v>
      </c>
      <c r="N1451" t="str" cm="1">
        <f t="array" ref="N1451">_xlfn.TEXTJOIN(", ", TRUE, _xlfn.UNIQUE(_xlfn.FILTERXML("&lt;t&gt;&lt;s&gt;" &amp; SUBSTITUTE(_xlfn.TEXTJOIN(", ", TRUE, _xlfn.UNIQUE(_xlfn._xlws.FILTER(IFERROR(VLOOKUP(LEFT(_xlfn.TEXTSPLIT(L1451, ", "), FIND("-", _xlfn.TEXTSPLIT(L1451, ", ")) - 1), Index!$F$8:$G$13, 2, FALSE), ""), IFERROR(VLOOKUP(LEFT(_xlfn.TEXTSPLIT(L1451, ", "), FIND("-", _xlfn.TEXTSPLIT(L1451, ", ")) - 1), Index!$F$8:$G$13, 2, FALSE), "") &lt;&gt; ""))), ", ", "&lt;/s&gt;&lt;s&gt;") &amp; "&lt;/s&gt;&lt;/t&gt;", "//s[normalize-space()]")))</f>
        <v>Ecological Sustainability, Hydraulic Applications Ecosystem, Smart Data Usage</v>
      </c>
      <c r="O1451" t="str" cm="1">
        <f t="array" ref="O1451">IFERROR(INDEX(Index!$C$8:$C$58, MATCH(TRUE, ISNUMBER(SEARCH(Index!$C$8:$C$58, Articles_collection_modified!A1451)), 0)), "")</f>
        <v>ES-2</v>
      </c>
      <c r="P1451" t="str">
        <f>IFERROR(VLOOKUP(LEFT(O1451, FIND("-", O1451)-1), Index!$F$8:$G$13, 2, FALSE), "Not Found")</f>
        <v>Ecological Sustainability</v>
      </c>
      <c r="Q1451" t="str">
        <f>IFERROR(VLOOKUP(O1451, Index!$C$8:$D$58, 2, FALSE), "Not Found")</f>
        <v>Enhanced Emission Policy</v>
      </c>
    </row>
    <row r="1452" spans="1:17" x14ac:dyDescent="0.3">
      <c r="A1452" t="str">
        <f>LEFT(Articles_collection_modified!A1452, FIND(",", Articles_collection_modified!A1452) - 1)</f>
        <v>Epiroc reinforces OEM-agnostic autonomous haulage solution vision with new Utah facility - International Mining</v>
      </c>
      <c r="B1452" t="str">
        <f>MID(Articles_collection_modified!A1452, FIND(",", Articles_collection_modified!A1452) + 1, FIND(",", Articles_collection_modified!A1452, FIND(",", Articles_collection_modified!A1452) + 1) - FIND(",", Articles_collection_modified!A1452) - 1)</f>
        <v>https://im-mining.com/2024/09/09/epiroc-reinforces-oem-agnostic-autonomous-haulage-solution-vision-with-new-utah-facility/</v>
      </c>
      <c r="C1452" t="str">
        <f>IF(ISNUMBER(FIND(", vol",Articles_collection_modified!A1452)), MID(Articles_collection_modified!A1452, FIND(", vol", Articles_collection_modified!A1452) + 5, FIND(",", Articles_collection_modified!A1452, FIND(", vol", Articles_collection_modified!A1452) + 5) - FIND(", vol", Articles_collection_modified!A1452) - 5), MID(Articles_collection_modified!A1452, FIND(",vol", Articles_collection_modified!A1452) + 4, FIND(",", Articles_collection_modified!A1452, FIND(",vol", Articles_collection_modified!A1452) + 4) - FIND(",vol",Articles_collection_modified!A1452) - 4))</f>
        <v>3</v>
      </c>
      <c r="D1452" t="str">
        <f>IF(ISNUMBER(FIND(", 20", Articles_collection_modified!A1452)), MID(Articles_collection_modified!A1452, FIND(", 20", Articles_collection_modified!A1452) + 2, FIND(",", Articles_collection_modified!A1452, FIND(", 20", Articles_collection_modified!A1452) + 2) - FIND(", 20", Articles_collection_modified!A1452) - 2), MID(Articles_collection_modified!A1452, FIND(",20", Articles_collection_modified!A1452) + 1, FIND(",", Articles_collection_modified!A1452, FIND(",20", Articles_collection_modified!A1452) + 1) - FIND(",20", Articles_collection_modified!A1452) - 1))</f>
        <v>2024-w37</v>
      </c>
      <c r="E1452" t="str">
        <f t="shared" si="46"/>
        <v>2024</v>
      </c>
      <c r="F1452" t="str">
        <f t="shared" si="47"/>
        <v>37</v>
      </c>
      <c r="G1452" t="str" cm="1">
        <f t="array" ref="G1452">_xlfn.TEXTJOIN(", ", TRUE, IF(ISNUMBER(SEARCH(Index!$A$8:$A$22, Articles_collection_modified!A1452)), Index!$A$8:$A$22, ""))</f>
        <v>Mobile</v>
      </c>
      <c r="H1452" t="str" cm="1">
        <f t="array" ref="H1452">IFERROR(INDEX(Index!$A$8:$A$22, MATCH(TRUE, ISNUMBER(SEARCH(Index!$A$8:$A$22, Articles_collection_modified!A1452)), 0)), "")</f>
        <v>Mobile</v>
      </c>
      <c r="I1452" t="str" cm="1">
        <f t="array" ref="I1452">IFERROR(INDEX(Index!$A$3:$A$5, MATCH(TRUE, ISNUMBER(SEARCH(Index!$A$3:$A$5, Articles_collection_modified!A1452)), 0)), "")</f>
        <v>SEEP</v>
      </c>
      <c r="J1452" t="str" cm="1">
        <f t="array" ref="J1452">IFERROR(INDEX(Index!$A$25:$A$69, MATCH(TRUE, ISNUMBER(SEARCH(Index!$A$25:$A$69, Articles_collection_modified!A1452)), 0)), "")</f>
        <v>investment</v>
      </c>
      <c r="K1452" t="str" cm="1">
        <f t="array" ref="K1452">IFERROR(INDEX(Index!$C$3:$C$5, MATCH(TRUE, ISNUMBER(SEARCH(Index!$C$3:$C$5, Articles_collection_modified!A1452)), 0)), "")</f>
        <v>H3</v>
      </c>
      <c r="L1452" t="str" cm="1">
        <f t="array" ref="L1452">_xlfn.TEXTJOIN(", ", TRUE, IF(ISNUMBER(SEARCH(Index!$C$8:$C$58, Articles_collection_modified!A1452)), Index!$C$8:$C$58, ""))</f>
        <v>HA-8</v>
      </c>
      <c r="M1452" t="str" cm="1">
        <f t="array" ref="M1452">_xlfn.TEXTJOIN(", ", TRUE, IFERROR(VLOOKUP(_xlfn.TEXTSPLIT(L1452, ", "), Index!$C$8:$D$58, 2, FALSE), ""))</f>
        <v>Sustainable Mining</v>
      </c>
      <c r="N1452" t="str" cm="1">
        <f t="array" ref="N1452">_xlfn.TEXTJOIN(", ", TRUE, _xlfn.UNIQUE(_xlfn.FILTERXML("&lt;t&gt;&lt;s&gt;" &amp; SUBSTITUTE(_xlfn.TEXTJOIN(", ", TRUE, _xlfn.UNIQUE(_xlfn._xlws.FILTER(IFERROR(VLOOKUP(LEFT(_xlfn.TEXTSPLIT(L1452, ", "), FIND("-", _xlfn.TEXTSPLIT(L1452, ", ")) - 1), Index!$F$8:$G$13, 2, FALSE), ""), IFERROR(VLOOKUP(LEFT(_xlfn.TEXTSPLIT(L1452, ", "), FIND("-", _xlfn.TEXTSPLIT(L1452, ", ")) - 1), Index!$F$8:$G$13, 2, FALSE), "") &lt;&gt; ""))), ", ", "&lt;/s&gt;&lt;s&gt;") &amp; "&lt;/s&gt;&lt;/t&gt;", "//s[normalize-space()]")))</f>
        <v>Hydraulic Applications Ecosystem</v>
      </c>
      <c r="O1452" t="str" cm="1">
        <f t="array" ref="O1452">IFERROR(INDEX(Index!$C$8:$C$58, MATCH(TRUE, ISNUMBER(SEARCH(Index!$C$8:$C$58, Articles_collection_modified!A1452)), 0)), "")</f>
        <v>HA-8</v>
      </c>
      <c r="P1452" t="str">
        <f>IFERROR(VLOOKUP(LEFT(O1452, FIND("-", O1452)-1), Index!$F$8:$G$13, 2, FALSE), "Not Found")</f>
        <v>Hydraulic Applications Ecosystem</v>
      </c>
      <c r="Q1452" t="str">
        <f>IFERROR(VLOOKUP(O1452, Index!$C$8:$D$58, 2, FALSE), "Not Found")</f>
        <v>Sustainable Mining</v>
      </c>
    </row>
    <row r="1453" spans="1:17" x14ac:dyDescent="0.3">
      <c r="A1453" t="str">
        <f>LEFT(Articles_collection_modified!A1453, FIND(",", Articles_collection_modified!A1453) - 1)</f>
        <v>The Cat 6020 hydraulic mining shovel receives new engine upgrade | Industrial Vehicle Technology International</v>
      </c>
      <c r="B1453" t="str">
        <f>MID(Articles_collection_modified!A1453, FIND(",", Articles_collection_modified!A1453) + 1, FIND(",", Articles_collection_modified!A1453, FIND(",", Articles_collection_modified!A1453) + 1) - FIND(",", Articles_collection_modified!A1453) - 1)</f>
        <v>https://www.ivtinternational.com/news/mining/the-cat-6020-hydraulic-mining-shovel-receives-new-engine-upgrade.html</v>
      </c>
      <c r="C1453" t="str">
        <f>IF(ISNUMBER(FIND(", vol",Articles_collection_modified!A1453)), MID(Articles_collection_modified!A1453, FIND(", vol", Articles_collection_modified!A1453) + 5, FIND(",", Articles_collection_modified!A1453, FIND(", vol", Articles_collection_modified!A1453) + 5) - FIND(", vol", Articles_collection_modified!A1453) - 5), MID(Articles_collection_modified!A1453, FIND(",vol", Articles_collection_modified!A1453) + 4, FIND(",", Articles_collection_modified!A1453, FIND(",vol", Articles_collection_modified!A1453) + 4) - FIND(",vol",Articles_collection_modified!A1453) - 4))</f>
        <v>2</v>
      </c>
      <c r="D1453" t="str">
        <f>IF(ISNUMBER(FIND(", 20", Articles_collection_modified!A1453)), MID(Articles_collection_modified!A1453, FIND(", 20", Articles_collection_modified!A1453) + 2, FIND(",", Articles_collection_modified!A1453, FIND(", 20", Articles_collection_modified!A1453) + 2) - FIND(", 20", Articles_collection_modified!A1453) - 2), MID(Articles_collection_modified!A1453, FIND(",20", Articles_collection_modified!A1453) + 1, FIND(",", Articles_collection_modified!A1453, FIND(",20", Articles_collection_modified!A1453) + 1) - FIND(",20", Articles_collection_modified!A1453) - 1))</f>
        <v>2024-w34</v>
      </c>
      <c r="E1453" t="str">
        <f t="shared" si="46"/>
        <v>2024</v>
      </c>
      <c r="F1453" t="str">
        <f t="shared" si="47"/>
        <v>34</v>
      </c>
      <c r="G1453" t="str" cm="1">
        <f t="array" ref="G1453">_xlfn.TEXTJOIN(", ", TRUE, IF(ISNUMBER(SEARCH(Index!$A$8:$A$22, Articles_collection_modified!A1453)), Index!$A$8:$A$22, ""))</f>
        <v>Mobile</v>
      </c>
      <c r="H1453" t="str" cm="1">
        <f t="array" ref="H1453">IFERROR(INDEX(Index!$A$8:$A$22, MATCH(TRUE, ISNUMBER(SEARCH(Index!$A$8:$A$22, Articles_collection_modified!A1453)), 0)), "")</f>
        <v>Mobile</v>
      </c>
      <c r="I1453" t="str" cm="1">
        <f t="array" ref="I1453">IFERROR(INDEX(Index!$A$3:$A$5, MATCH(TRUE, ISNUMBER(SEARCH(Index!$A$3:$A$5, Articles_collection_modified!A1453)), 0)), "")</f>
        <v>Technology</v>
      </c>
      <c r="J1453" t="str" cm="1">
        <f t="array" ref="J1453">IFERROR(INDEX(Index!$A$25:$A$69, MATCH(TRUE, ISNUMBER(SEARCH(Index!$A$25:$A$69, Articles_collection_modified!A1453)), 0)), "")</f>
        <v>Efficiency</v>
      </c>
      <c r="K1453" t="str" cm="1">
        <f t="array" ref="K1453">IFERROR(INDEX(Index!$C$3:$C$5, MATCH(TRUE, ISNUMBER(SEARCH(Index!$C$3:$C$5, Articles_collection_modified!A1453)), 0)), "")</f>
        <v>H1</v>
      </c>
      <c r="L1453" t="str" cm="1">
        <f t="array" ref="L1453">_xlfn.TEXTJOIN(", ", TRUE, IF(ISNUMBER(SEARCH(Index!$C$8:$C$58, Articles_collection_modified!A1453)), Index!$C$8:$C$58, ""))</f>
        <v>ES-2, HA-1, HA-8</v>
      </c>
      <c r="M1453" t="str" cm="1">
        <f t="array" ref="M1453">_xlfn.TEXTJOIN(", ", TRUE, IFERROR(VLOOKUP(_xlfn.TEXTSPLIT(L1453, ", "), Index!$C$8:$D$58, 2, FALSE), ""))</f>
        <v>Enhanced Emission Policy, Green &amp; Connected Construction site, Sustainable Mining</v>
      </c>
      <c r="N1453" t="str" cm="1">
        <f t="array" ref="N1453">_xlfn.TEXTJOIN(", ", TRUE, _xlfn.UNIQUE(_xlfn.FILTERXML("&lt;t&gt;&lt;s&gt;" &amp; SUBSTITUTE(_xlfn.TEXTJOIN(", ", TRUE, _xlfn.UNIQUE(_xlfn._xlws.FILTER(IFERROR(VLOOKUP(LEFT(_xlfn.TEXTSPLIT(L1453, ", "), FIND("-", _xlfn.TEXTSPLIT(L1453, ", ")) - 1), Index!$F$8:$G$13, 2, FALSE), ""), IFERROR(VLOOKUP(LEFT(_xlfn.TEXTSPLIT(L1453, ", "), FIND("-", _xlfn.TEXTSPLIT(L1453, ", ")) - 1), Index!$F$8:$G$13, 2, FALSE), "") &lt;&gt; ""))), ", ", "&lt;/s&gt;&lt;s&gt;") &amp; "&lt;/s&gt;&lt;/t&gt;", "//s[normalize-space()]")))</f>
        <v>Ecological Sustainability, Hydraulic Applications Ecosystem</v>
      </c>
      <c r="O1453" t="str" cm="1">
        <f t="array" ref="O1453">IFERROR(INDEX(Index!$C$8:$C$58, MATCH(TRUE, ISNUMBER(SEARCH(Index!$C$8:$C$58, Articles_collection_modified!A1453)), 0)), "")</f>
        <v>ES-2</v>
      </c>
      <c r="P1453" t="str">
        <f>IFERROR(VLOOKUP(LEFT(O1453, FIND("-", O1453)-1), Index!$F$8:$G$13, 2, FALSE), "Not Found")</f>
        <v>Ecological Sustainability</v>
      </c>
      <c r="Q1453" t="str">
        <f>IFERROR(VLOOKUP(O1453, Index!$C$8:$D$58, 2, FALSE), "Not Found")</f>
        <v>Enhanced Emission Policy</v>
      </c>
    </row>
    <row r="1454" spans="1:17" x14ac:dyDescent="0.3">
      <c r="A1454" t="str">
        <f>LEFT(Articles_collection_modified!A1454, FIND(",", Articles_collection_modified!A1454) - 1)</f>
        <v>Sure Grip Controls Introduces Custom Armrests for Mobile Equipment Applications - Fluid Power Journal</v>
      </c>
      <c r="B1454" t="str">
        <f>MID(Articles_collection_modified!A1454, FIND(",", Articles_collection_modified!A1454) + 1, FIND(",", Articles_collection_modified!A1454, FIND(",", Articles_collection_modified!A1454) + 1) - FIND(",", Articles_collection_modified!A1454) - 1)</f>
        <v>https://fluidpowerjournal.com/sure-grip-controls-introduces-custom-armrests-for-mobile-equipment-applications/</v>
      </c>
      <c r="C1454" t="str">
        <f>IF(ISNUMBER(FIND(", vol",Articles_collection_modified!A1454)), MID(Articles_collection_modified!A1454, FIND(", vol", Articles_collection_modified!A1454) + 5, FIND(",", Articles_collection_modified!A1454, FIND(", vol", Articles_collection_modified!A1454) + 5) - FIND(", vol", Articles_collection_modified!A1454) - 5), MID(Articles_collection_modified!A1454, FIND(",vol", Articles_collection_modified!A1454) + 4, FIND(",", Articles_collection_modified!A1454, FIND(",vol", Articles_collection_modified!A1454) + 4) - FIND(",vol",Articles_collection_modified!A1454) - 4))</f>
        <v>2</v>
      </c>
      <c r="D1454" t="str">
        <f>IF(ISNUMBER(FIND(", 20", Articles_collection_modified!A1454)), MID(Articles_collection_modified!A1454, FIND(", 20", Articles_collection_modified!A1454) + 2, FIND(",", Articles_collection_modified!A1454, FIND(", 20", Articles_collection_modified!A1454) + 2) - FIND(", 20", Articles_collection_modified!A1454) - 2), MID(Articles_collection_modified!A1454, FIND(",20", Articles_collection_modified!A1454) + 1, FIND(",", Articles_collection_modified!A1454, FIND(",20", Articles_collection_modified!A1454) + 1) - FIND(",20", Articles_collection_modified!A1454) - 1))</f>
        <v>2024-w33</v>
      </c>
      <c r="E1454" t="str">
        <f t="shared" si="46"/>
        <v>2024</v>
      </c>
      <c r="F1454" t="str">
        <f t="shared" si="47"/>
        <v>33</v>
      </c>
      <c r="G1454" t="str" cm="1">
        <f t="array" ref="G1454">_xlfn.TEXTJOIN(", ", TRUE, IF(ISNUMBER(SEARCH(Index!$A$8:$A$22, Articles_collection_modified!A1454)), Index!$A$8:$A$22, ""))</f>
        <v>Mobile</v>
      </c>
      <c r="H1454" t="str" cm="1">
        <f t="array" ref="H1454">IFERROR(INDEX(Index!$A$8:$A$22, MATCH(TRUE, ISNUMBER(SEARCH(Index!$A$8:$A$22, Articles_collection_modified!A1454)), 0)), "")</f>
        <v>Mobile</v>
      </c>
      <c r="I1454" t="str" cm="1">
        <f t="array" ref="I1454">IFERROR(INDEX(Index!$A$3:$A$5, MATCH(TRUE, ISNUMBER(SEARCH(Index!$A$3:$A$5, Articles_collection_modified!A1454)), 0)), "")</f>
        <v>product release</v>
      </c>
      <c r="J1454" t="str" cm="1">
        <f t="array" ref="J1454">IFERROR(INDEX(Index!$A$25:$A$69, MATCH(TRUE, ISNUMBER(SEARCH(Index!$A$25:$A$69, Articles_collection_modified!A1454)), 0)), "")</f>
        <v>HMI</v>
      </c>
      <c r="K1454" t="str" cm="1">
        <f t="array" ref="K1454">IFERROR(INDEX(Index!$C$3:$C$5, MATCH(TRUE, ISNUMBER(SEARCH(Index!$C$3:$C$5, Articles_collection_modified!A1454)), 0)), "")</f>
        <v>H1</v>
      </c>
      <c r="L1454" t="str" cm="1">
        <f t="array" ref="L1454">_xlfn.TEXTJOIN(", ", TRUE, IF(ISNUMBER(SEARCH(Index!$C$8:$C$58, Articles_collection_modified!A1454)), Index!$C$8:$C$58, ""))</f>
        <v/>
      </c>
      <c r="M1454" t="str" cm="1">
        <f t="array" ref="M1454">_xlfn.TEXTJOIN(", ", TRUE, IFERROR(VLOOKUP(_xlfn.TEXTSPLIT(L1454, ", "), Index!$C$8:$D$58, 2, FALSE), ""))</f>
        <v/>
      </c>
      <c r="N1454" t="e" cm="1" vm="1">
        <f t="array" ref="N1454">_xlfn.TEXTJOIN(", ", TRUE, _xlfn.UNIQUE(_xlfn.FILTERXML("&lt;t&gt;&lt;s&gt;" &amp; SUBSTITUTE(_xlfn.TEXTJOIN(", ", TRUE, _xlfn.UNIQUE(_xlfn._xlws.FILTER(IFERROR(VLOOKUP(LEFT(_xlfn.TEXTSPLIT(L1454, ", "), FIND("-", _xlfn.TEXTSPLIT(L1454, ", ")) - 1), Index!$F$8:$G$13, 2, FALSE), ""), IFERROR(VLOOKUP(LEFT(_xlfn.TEXTSPLIT(L1454, ", "), FIND("-", _xlfn.TEXTSPLIT(L1454, ", ")) - 1), Index!$F$8:$G$13, 2, FALSE), "") &lt;&gt; ""))), ", ", "&lt;/s&gt;&lt;s&gt;") &amp; "&lt;/s&gt;&lt;/t&gt;", "//s[normalize-space()]")))</f>
        <v>#VALUE!</v>
      </c>
      <c r="O1454" t="str" cm="1">
        <f t="array" ref="O1454">IFERROR(INDEX(Index!$C$8:$C$58, MATCH(TRUE, ISNUMBER(SEARCH(Index!$C$8:$C$58, Articles_collection_modified!A1454)), 0)), "")</f>
        <v/>
      </c>
      <c r="P1454" t="str">
        <f>IFERROR(VLOOKUP(LEFT(O1454, FIND("-", O1454)-1), Index!$F$8:$G$13, 2, FALSE), "Not Found")</f>
        <v>Not Found</v>
      </c>
      <c r="Q1454" t="str">
        <f>IFERROR(VLOOKUP(O1454, Index!$C$8:$D$58, 2, FALSE), "Not Found")</f>
        <v>Not Found</v>
      </c>
    </row>
    <row r="1455" spans="1:17" x14ac:dyDescent="0.3">
      <c r="A1455" t="str">
        <f>LEFT(Articles_collection_modified!A1455, FIND(",", Articles_collection_modified!A1455) - 1)</f>
        <v>Full Steam Ahead Towards A Nationwide Hydrogen Filling Station Network - Fluid Power Journal</v>
      </c>
      <c r="B1455" t="str">
        <f>MID(Articles_collection_modified!A1455, FIND(",", Articles_collection_modified!A1455) + 1, FIND(",", Articles_collection_modified!A1455, FIND(",", Articles_collection_modified!A1455) + 1) - FIND(",", Articles_collection_modified!A1455) - 1)</f>
        <v>https://fluidpowerjournal.com/full-steam-ahead-towards-a-nationwide-hydrogen-filling-station-network/</v>
      </c>
      <c r="C1455" t="str">
        <f>IF(ISNUMBER(FIND(", vol",Articles_collection_modified!A1455)), MID(Articles_collection_modified!A1455, FIND(", vol", Articles_collection_modified!A1455) + 5, FIND(",", Articles_collection_modified!A1455, FIND(", vol", Articles_collection_modified!A1455) + 5) - FIND(", vol", Articles_collection_modified!A1455) - 5), MID(Articles_collection_modified!A1455, FIND(",vol", Articles_collection_modified!A1455) + 4, FIND(",", Articles_collection_modified!A1455, FIND(",vol", Articles_collection_modified!A1455) + 4) - FIND(",vol",Articles_collection_modified!A1455) - 4))</f>
        <v>2</v>
      </c>
      <c r="D1455" t="str">
        <f>IF(ISNUMBER(FIND(", 20", Articles_collection_modified!A1455)), MID(Articles_collection_modified!A1455, FIND(", 20", Articles_collection_modified!A1455) + 2, FIND(",", Articles_collection_modified!A1455, FIND(", 20", Articles_collection_modified!A1455) + 2) - FIND(", 20", Articles_collection_modified!A1455) - 2), MID(Articles_collection_modified!A1455, FIND(",20", Articles_collection_modified!A1455) + 1, FIND(",", Articles_collection_modified!A1455, FIND(",20", Articles_collection_modified!A1455) + 1) - FIND(",20", Articles_collection_modified!A1455) - 1))</f>
        <v>2024-w33</v>
      </c>
      <c r="E1455" t="str">
        <f t="shared" si="46"/>
        <v>2024</v>
      </c>
      <c r="F1455" t="str">
        <f t="shared" si="47"/>
        <v>33</v>
      </c>
      <c r="G1455" t="str" cm="1">
        <f t="array" ref="G1455">_xlfn.TEXTJOIN(", ", TRUE, IF(ISNUMBER(SEARCH(Index!$A$8:$A$22, Articles_collection_modified!A1455)), Index!$A$8:$A$22, ""))</f>
        <v>Sustainability</v>
      </c>
      <c r="H1455" t="str" cm="1">
        <f t="array" ref="H1455">IFERROR(INDEX(Index!$A$8:$A$22, MATCH(TRUE, ISNUMBER(SEARCH(Index!$A$8:$A$22, Articles_collection_modified!A1455)), 0)), "")</f>
        <v>Sustainability</v>
      </c>
      <c r="I1455" t="str" cm="1">
        <f t="array" ref="I1455">IFERROR(INDEX(Index!$A$3:$A$5, MATCH(TRUE, ISNUMBER(SEARCH(Index!$A$3:$A$5, Articles_collection_modified!A1455)), 0)), "")</f>
        <v>SEEP</v>
      </c>
      <c r="J1455" t="str" cm="1">
        <f t="array" ref="J1455">IFERROR(INDEX(Index!$A$25:$A$69, MATCH(TRUE, ISNUMBER(SEARCH(Index!$A$25:$A$69, Articles_collection_modified!A1455)), 0)), "")</f>
        <v>market development</v>
      </c>
      <c r="K1455" t="str" cm="1">
        <f t="array" ref="K1455">IFERROR(INDEX(Index!$C$3:$C$5, MATCH(TRUE, ISNUMBER(SEARCH(Index!$C$3:$C$5, Articles_collection_modified!A1455)), 0)), "")</f>
        <v>H3</v>
      </c>
      <c r="L1455" t="str" cm="1">
        <f t="array" ref="L1455">_xlfn.TEXTJOIN(", ", TRUE, IF(ISNUMBER(SEARCH(Index!$C$8:$C$58, Articles_collection_modified!A1455)), Index!$C$8:$C$58, ""))</f>
        <v>ES-2, NB-5, NB-6</v>
      </c>
      <c r="M1455" t="str" cm="1">
        <f t="array" ref="M1455">_xlfn.TEXTJOIN(", ", TRUE, IFERROR(VLOOKUP(_xlfn.TEXTSPLIT(L1455, ", "), Index!$C$8:$D$58, 2, FALSE), ""))</f>
        <v>Enhanced Emission Policy, Overlap Markets, Green Energy System</v>
      </c>
      <c r="N1455" t="str" cm="1">
        <f t="array" ref="N1455">_xlfn.TEXTJOIN(", ", TRUE, _xlfn.UNIQUE(_xlfn.FILTERXML("&lt;t&gt;&lt;s&gt;" &amp; SUBSTITUTE(_xlfn.TEXTJOIN(", ", TRUE, _xlfn.UNIQUE(_xlfn._xlws.FILTER(IFERROR(VLOOKUP(LEFT(_xlfn.TEXTSPLIT(L1455, ", "), FIND("-", _xlfn.TEXTSPLIT(L1455, ", ")) - 1), Index!$F$8:$G$13, 2, FALSE), ""), IFERROR(VLOOKUP(LEFT(_xlfn.TEXTSPLIT(L1455, ", "), FIND("-", _xlfn.TEXTSPLIT(L1455, ", ")) - 1), Index!$F$8:$G$13, 2, FALSE), "") &lt;&gt; ""))), ", ", "&lt;/s&gt;&lt;s&gt;") &amp; "&lt;/s&gt;&lt;/t&gt;", "//s[normalize-space()]")))</f>
        <v>Ecological Sustainability, New Business</v>
      </c>
      <c r="O1455" t="str" cm="1">
        <f t="array" ref="O1455">IFERROR(INDEX(Index!$C$8:$C$58, MATCH(TRUE, ISNUMBER(SEARCH(Index!$C$8:$C$58, Articles_collection_modified!A1455)), 0)), "")</f>
        <v>ES-2</v>
      </c>
      <c r="P1455" t="str">
        <f>IFERROR(VLOOKUP(LEFT(O1455, FIND("-", O1455)-1), Index!$F$8:$G$13, 2, FALSE), "Not Found")</f>
        <v>Ecological Sustainability</v>
      </c>
      <c r="Q1455" t="str">
        <f>IFERROR(VLOOKUP(O1455, Index!$C$8:$D$58, 2, FALSE), "Not Found")</f>
        <v>Enhanced Emission Policy</v>
      </c>
    </row>
    <row r="1456" spans="1:17" x14ac:dyDescent="0.3">
      <c r="A1456" t="str">
        <f>LEFT(Articles_collection_modified!A1456, FIND(",", Articles_collection_modified!A1456) - 1)</f>
        <v>Hubtex introduces industry's first sensory aisle entry assistant | Industrial Vehicle Technology International</v>
      </c>
      <c r="B1456" t="str">
        <f>MID(Articles_collection_modified!A1456, FIND(",", Articles_collection_modified!A1456) + 1, FIND(",", Articles_collection_modified!A1456, FIND(",", Articles_collection_modified!A1456) + 1) - FIND(",", Articles_collection_modified!A1456) - 1)</f>
        <v>https://www.ivtinternational.com/news/hubtex-introduces-industrys-first-sensory-aisle-entry-assistant.html</v>
      </c>
      <c r="C1456" t="str">
        <f>IF(ISNUMBER(FIND(", vol",Articles_collection_modified!A1456)), MID(Articles_collection_modified!A1456, FIND(", vol", Articles_collection_modified!A1456) + 5, FIND(",", Articles_collection_modified!A1456, FIND(", vol", Articles_collection_modified!A1456) + 5) - FIND(", vol", Articles_collection_modified!A1456) - 5), MID(Articles_collection_modified!A1456, FIND(",vol", Articles_collection_modified!A1456) + 4, FIND(",", Articles_collection_modified!A1456, FIND(",vol", Articles_collection_modified!A1456) + 4) - FIND(",vol",Articles_collection_modified!A1456) - 4))</f>
        <v>2</v>
      </c>
      <c r="D1456" t="str">
        <f>IF(ISNUMBER(FIND(", 20", Articles_collection_modified!A1456)), MID(Articles_collection_modified!A1456, FIND(", 20", Articles_collection_modified!A1456) + 2, FIND(",", Articles_collection_modified!A1456, FIND(", 20", Articles_collection_modified!A1456) + 2) - FIND(", 20", Articles_collection_modified!A1456) - 2), MID(Articles_collection_modified!A1456, FIND(",20", Articles_collection_modified!A1456) + 1, FIND(",", Articles_collection_modified!A1456, FIND(",20", Articles_collection_modified!A1456) + 1) - FIND(",20", Articles_collection_modified!A1456) - 1))</f>
        <v>2024-w33</v>
      </c>
      <c r="E1456" t="str">
        <f t="shared" si="46"/>
        <v>2024</v>
      </c>
      <c r="F1456" t="str">
        <f t="shared" si="47"/>
        <v>33</v>
      </c>
      <c r="G1456" t="str" cm="1">
        <f t="array" ref="G1456">_xlfn.TEXTJOIN(", ", TRUE, IF(ISNUMBER(SEARCH(Index!$A$8:$A$22, Articles_collection_modified!A1456)), Index!$A$8:$A$22, ""))</f>
        <v>Mobile, Sensors</v>
      </c>
      <c r="H1456" t="str" cm="1">
        <f t="array" ref="H1456">IFERROR(INDEX(Index!$A$8:$A$22, MATCH(TRUE, ISNUMBER(SEARCH(Index!$A$8:$A$22, Articles_collection_modified!A1456)), 0)), "")</f>
        <v>Mobile</v>
      </c>
      <c r="I1456" t="str" cm="1">
        <f t="array" ref="I1456">IFERROR(INDEX(Index!$A$3:$A$5, MATCH(TRUE, ISNUMBER(SEARCH(Index!$A$3:$A$5, Articles_collection_modified!A1456)), 0)), "")</f>
        <v>product release</v>
      </c>
      <c r="J1456" t="str" cm="1">
        <f t="array" ref="J1456">IFERROR(INDEX(Index!$A$25:$A$69, MATCH(TRUE, ISNUMBER(SEARCH(Index!$A$25:$A$69, Articles_collection_modified!A1456)), 0)), "")</f>
        <v>System</v>
      </c>
      <c r="K1456" t="str" cm="1">
        <f t="array" ref="K1456">IFERROR(INDEX(Index!$C$3:$C$5, MATCH(TRUE, ISNUMBER(SEARCH(Index!$C$3:$C$5, Articles_collection_modified!A1456)), 0)), "")</f>
        <v>H1</v>
      </c>
      <c r="L1456" t="str" cm="1">
        <f t="array" ref="L1456">_xlfn.TEXTJOIN(", ", TRUE, IF(ISNUMBER(SEARCH(Index!$C$8:$C$58, Articles_collection_modified!A1456)), Index!$C$8:$C$58, ""))</f>
        <v>HA-4, IPr-4</v>
      </c>
      <c r="M1456" t="str" cm="1">
        <f t="array" ref="M1456">_xlfn.TEXTJOIN(", ", TRUE, IFERROR(VLOOKUP(_xlfn.TEXTSPLIT(L1456, ", "), Index!$C$8:$D$58, 2, FALSE), ""))</f>
        <v>Autonomous Material Handling, Autonomus Intralofistic</v>
      </c>
      <c r="N1456" t="str" cm="1">
        <f t="array" ref="N1456">_xlfn.TEXTJOIN(", ", TRUE, _xlfn.UNIQUE(_xlfn.FILTERXML("&lt;t&gt;&lt;s&gt;" &amp; SUBSTITUTE(_xlfn.TEXTJOIN(", ", TRUE, _xlfn.UNIQUE(_xlfn._xlws.FILTER(IFERROR(VLOOKUP(LEFT(_xlfn.TEXTSPLIT(L1456, ", "), FIND("-", _xlfn.TEXTSPLIT(L1456, ", ")) - 1), Index!$F$8:$G$13, 2, FALSE), ""), IFERROR(VLOOKUP(LEFT(_xlfn.TEXTSPLIT(L1456, ", "), FIND("-", _xlfn.TEXTSPLIT(L1456, ", ")) - 1), Index!$F$8:$G$13, 2, FALSE), "") &lt;&gt; ""))), ", ", "&lt;/s&gt;&lt;s&gt;") &amp; "&lt;/s&gt;&lt;/t&gt;", "//s[normalize-space()]")))</f>
        <v>Hydraulic Applications Ecosystem, Intelligent Production</v>
      </c>
      <c r="O1456" t="str" cm="1">
        <f t="array" ref="O1456">IFERROR(INDEX(Index!$C$8:$C$58, MATCH(TRUE, ISNUMBER(SEARCH(Index!$C$8:$C$58, Articles_collection_modified!A1456)), 0)), "")</f>
        <v>HA-4</v>
      </c>
      <c r="P1456" t="str">
        <f>IFERROR(VLOOKUP(LEFT(O1456, FIND("-", O1456)-1), Index!$F$8:$G$13, 2, FALSE), "Not Found")</f>
        <v>Hydraulic Applications Ecosystem</v>
      </c>
      <c r="Q1456" t="str">
        <f>IFERROR(VLOOKUP(O1456, Index!$C$8:$D$58, 2, FALSE), "Not Found")</f>
        <v>Autonomous Material Handling</v>
      </c>
    </row>
    <row r="1457" spans="1:17" x14ac:dyDescent="0.3">
      <c r="A1457" t="str">
        <f>LEFT(Articles_collection_modified!A1457, FIND(",", Articles_collection_modified!A1457) - 1)</f>
        <v>Weir to supply Enduron HPGR for De Grey Mining's Hemi gold project - International Mining</v>
      </c>
      <c r="B1457" t="str">
        <f>MID(Articles_collection_modified!A1457, FIND(",", Articles_collection_modified!A1457) + 1, FIND(",", Articles_collection_modified!A1457, FIND(",", Articles_collection_modified!A1457) + 1) - FIND(",", Articles_collection_modified!A1457) - 1)</f>
        <v>https://im-mining.com/2024/08/16/weir-to-supply-enduron-hpgr-for-de-grey-minings-hemi-gold-project/</v>
      </c>
      <c r="C1457" t="str">
        <f>IF(ISNUMBER(FIND(", vol",Articles_collection_modified!A1457)), MID(Articles_collection_modified!A1457, FIND(", vol", Articles_collection_modified!A1457) + 5, FIND(",", Articles_collection_modified!A1457, FIND(", vol", Articles_collection_modified!A1457) + 5) - FIND(", vol", Articles_collection_modified!A1457) - 5), MID(Articles_collection_modified!A1457, FIND(",vol", Articles_collection_modified!A1457) + 4, FIND(",", Articles_collection_modified!A1457, FIND(",vol", Articles_collection_modified!A1457) + 4) - FIND(",vol",Articles_collection_modified!A1457) - 4))</f>
        <v>2</v>
      </c>
      <c r="D1457" t="str">
        <f>IF(ISNUMBER(FIND(", 20", Articles_collection_modified!A1457)), MID(Articles_collection_modified!A1457, FIND(", 20", Articles_collection_modified!A1457) + 2, FIND(",", Articles_collection_modified!A1457, FIND(", 20", Articles_collection_modified!A1457) + 2) - FIND(", 20", Articles_collection_modified!A1457) - 2), MID(Articles_collection_modified!A1457, FIND(",20", Articles_collection_modified!A1457) + 1, FIND(",", Articles_collection_modified!A1457, FIND(",20", Articles_collection_modified!A1457) + 1) - FIND(",20", Articles_collection_modified!A1457) - 1))</f>
        <v>2024-w33</v>
      </c>
      <c r="E1457" t="str">
        <f t="shared" si="46"/>
        <v>2024</v>
      </c>
      <c r="F1457" t="str">
        <f t="shared" si="47"/>
        <v>33</v>
      </c>
      <c r="G1457" t="str" cm="1">
        <f t="array" ref="G1457">_xlfn.TEXTJOIN(", ", TRUE, IF(ISNUMBER(SEARCH(Index!$A$8:$A$22, Articles_collection_modified!A1457)), Index!$A$8:$A$22, ""))</f>
        <v>Industrial applications</v>
      </c>
      <c r="H1457" t="str" cm="1">
        <f t="array" ref="H1457">IFERROR(INDEX(Index!$A$8:$A$22, MATCH(TRUE, ISNUMBER(SEARCH(Index!$A$8:$A$22, Articles_collection_modified!A1457)), 0)), "")</f>
        <v>Industrial applications</v>
      </c>
      <c r="I1457" t="str" cm="1">
        <f t="array" ref="I1457">IFERROR(INDEX(Index!$A$3:$A$5, MATCH(TRUE, ISNUMBER(SEARCH(Index!$A$3:$A$5, Articles_collection_modified!A1457)), 0)), "")</f>
        <v>SEEP</v>
      </c>
      <c r="J1457" t="str" cm="1">
        <f t="array" ref="J1457">IFERROR(INDEX(Index!$A$25:$A$69, MATCH(TRUE, ISNUMBER(SEARCH(Index!$A$25:$A$69, Articles_collection_modified!A1457)), 0)), "")</f>
        <v>market development</v>
      </c>
      <c r="K1457" t="str" cm="1">
        <f t="array" ref="K1457">IFERROR(INDEX(Index!$C$3:$C$5, MATCH(TRUE, ISNUMBER(SEARCH(Index!$C$3:$C$5, Articles_collection_modified!A1457)), 0)), "")</f>
        <v>H1</v>
      </c>
      <c r="L1457" t="str" cm="1">
        <f t="array" ref="L1457">_xlfn.TEXTJOIN(", ", TRUE, IF(ISNUMBER(SEARCH(Index!$C$8:$C$58, Articles_collection_modified!A1457)), Index!$C$8:$C$58, ""))</f>
        <v>ES-2</v>
      </c>
      <c r="M1457" t="str" cm="1">
        <f t="array" ref="M1457">_xlfn.TEXTJOIN(", ", TRUE, IFERROR(VLOOKUP(_xlfn.TEXTSPLIT(L1457, ", "), Index!$C$8:$D$58, 2, FALSE), ""))</f>
        <v>Enhanced Emission Policy</v>
      </c>
      <c r="N1457" t="str" cm="1">
        <f t="array" ref="N1457">_xlfn.TEXTJOIN(", ", TRUE, _xlfn.UNIQUE(_xlfn.FILTERXML("&lt;t&gt;&lt;s&gt;" &amp; SUBSTITUTE(_xlfn.TEXTJOIN(", ", TRUE, _xlfn.UNIQUE(_xlfn._xlws.FILTER(IFERROR(VLOOKUP(LEFT(_xlfn.TEXTSPLIT(L1457, ", "), FIND("-", _xlfn.TEXTSPLIT(L1457, ", ")) - 1), Index!$F$8:$G$13, 2, FALSE), ""), IFERROR(VLOOKUP(LEFT(_xlfn.TEXTSPLIT(L1457, ", "), FIND("-", _xlfn.TEXTSPLIT(L1457, ", ")) - 1), Index!$F$8:$G$13, 2, FALSE), "") &lt;&gt; ""))), ", ", "&lt;/s&gt;&lt;s&gt;") &amp; "&lt;/s&gt;&lt;/t&gt;", "//s[normalize-space()]")))</f>
        <v>Ecological Sustainability</v>
      </c>
      <c r="O1457" t="str" cm="1">
        <f t="array" ref="O1457">IFERROR(INDEX(Index!$C$8:$C$58, MATCH(TRUE, ISNUMBER(SEARCH(Index!$C$8:$C$58, Articles_collection_modified!A1457)), 0)), "")</f>
        <v>ES-2</v>
      </c>
      <c r="P1457" t="str">
        <f>IFERROR(VLOOKUP(LEFT(O1457, FIND("-", O1457)-1), Index!$F$8:$G$13, 2, FALSE), "Not Found")</f>
        <v>Ecological Sustainability</v>
      </c>
      <c r="Q1457" t="str">
        <f>IFERROR(VLOOKUP(O1457, Index!$C$8:$D$58, 2, FALSE), "Not Found")</f>
        <v>Enhanced Emission Policy</v>
      </c>
    </row>
    <row r="1458" spans="1:17" x14ac:dyDescent="0.3">
      <c r="A1458" t="str">
        <f>LEFT(Articles_collection_modified!A1458, FIND(",", Articles_collection_modified!A1458) - 1)</f>
        <v>Morrow Batteries opens Gigafactory in southern Norway - electrive.com</v>
      </c>
      <c r="B1458" t="str">
        <f>MID(Articles_collection_modified!A1458, FIND(",", Articles_collection_modified!A1458) + 1, FIND(",", Articles_collection_modified!A1458, FIND(",", Articles_collection_modified!A1458) + 1) - FIND(",", Articles_collection_modified!A1458) - 1)</f>
        <v>https://www.electrive.com/2024/08/20/morrow-batteries-opens-gigafactory-in-southern-norway/</v>
      </c>
      <c r="C1458" t="str">
        <f>IF(ISNUMBER(FIND(", vol",Articles_collection_modified!A1458)), MID(Articles_collection_modified!A1458, FIND(", vol", Articles_collection_modified!A1458) + 5, FIND(",", Articles_collection_modified!A1458, FIND(", vol", Articles_collection_modified!A1458) + 5) - FIND(", vol", Articles_collection_modified!A1458) - 5), MID(Articles_collection_modified!A1458, FIND(",vol", Articles_collection_modified!A1458) + 4, FIND(",", Articles_collection_modified!A1458, FIND(",vol", Articles_collection_modified!A1458) + 4) - FIND(",vol",Articles_collection_modified!A1458) - 4))</f>
        <v>2</v>
      </c>
      <c r="D1458" t="str">
        <f>IF(ISNUMBER(FIND(", 20", Articles_collection_modified!A1458)), MID(Articles_collection_modified!A1458, FIND(", 20", Articles_collection_modified!A1458) + 2, FIND(",", Articles_collection_modified!A1458, FIND(", 20", Articles_collection_modified!A1458) + 2) - FIND(", 20", Articles_collection_modified!A1458) - 2), MID(Articles_collection_modified!A1458, FIND(",20", Articles_collection_modified!A1458) + 1, FIND(",", Articles_collection_modified!A1458, FIND(",20", Articles_collection_modified!A1458) + 1) - FIND(",20", Articles_collection_modified!A1458) - 1))</f>
        <v>2024-w34</v>
      </c>
      <c r="E1458" t="str">
        <f t="shared" si="46"/>
        <v>2024</v>
      </c>
      <c r="F1458" t="str">
        <f t="shared" si="47"/>
        <v>34</v>
      </c>
      <c r="G1458" t="str" cm="1">
        <f t="array" ref="G1458">_xlfn.TEXTJOIN(", ", TRUE, IF(ISNUMBER(SEARCH(Index!$A$8:$A$22, Articles_collection_modified!A1458)), Index!$A$8:$A$22, ""))</f>
        <v>Electrification</v>
      </c>
      <c r="H1458" t="str" cm="1">
        <f t="array" ref="H1458">IFERROR(INDEX(Index!$A$8:$A$22, MATCH(TRUE, ISNUMBER(SEARCH(Index!$A$8:$A$22, Articles_collection_modified!A1458)), 0)), "")</f>
        <v>Electrification</v>
      </c>
      <c r="I1458" t="str" cm="1">
        <f t="array" ref="I1458">IFERROR(INDEX(Index!$A$3:$A$5, MATCH(TRUE, ISNUMBER(SEARCH(Index!$A$3:$A$5, Articles_collection_modified!A1458)), 0)), "")</f>
        <v>SEEP</v>
      </c>
      <c r="J1458" t="str" cm="1">
        <f t="array" ref="J1458">IFERROR(INDEX(Index!$A$25:$A$69, MATCH(TRUE, ISNUMBER(SEARCH(Index!$A$25:$A$69, Articles_collection_modified!A1458)), 0)), "")</f>
        <v>investment</v>
      </c>
      <c r="K1458" t="str" cm="1">
        <f t="array" ref="K1458">IFERROR(INDEX(Index!$C$3:$C$5, MATCH(TRUE, ISNUMBER(SEARCH(Index!$C$3:$C$5, Articles_collection_modified!A1458)), 0)), "")</f>
        <v>H1</v>
      </c>
      <c r="L1458" t="str" cm="1">
        <f t="array" ref="L1458">_xlfn.TEXTJOIN(", ", TRUE, IF(ISNUMBER(SEARCH(Index!$C$8:$C$58, Articles_collection_modified!A1458)), Index!$C$8:$C$58, ""))</f>
        <v>ES-2</v>
      </c>
      <c r="M1458" t="str" cm="1">
        <f t="array" ref="M1458">_xlfn.TEXTJOIN(", ", TRUE, IFERROR(VLOOKUP(_xlfn.TEXTSPLIT(L1458, ", "), Index!$C$8:$D$58, 2, FALSE), ""))</f>
        <v>Enhanced Emission Policy</v>
      </c>
      <c r="N1458" t="str" cm="1">
        <f t="array" ref="N1458">_xlfn.TEXTJOIN(", ", TRUE, _xlfn.UNIQUE(_xlfn.FILTERXML("&lt;t&gt;&lt;s&gt;" &amp; SUBSTITUTE(_xlfn.TEXTJOIN(", ", TRUE, _xlfn.UNIQUE(_xlfn._xlws.FILTER(IFERROR(VLOOKUP(LEFT(_xlfn.TEXTSPLIT(L1458, ", "), FIND("-", _xlfn.TEXTSPLIT(L1458, ", ")) - 1), Index!$F$8:$G$13, 2, FALSE), ""), IFERROR(VLOOKUP(LEFT(_xlfn.TEXTSPLIT(L1458, ", "), FIND("-", _xlfn.TEXTSPLIT(L1458, ", ")) - 1), Index!$F$8:$G$13, 2, FALSE), "") &lt;&gt; ""))), ", ", "&lt;/s&gt;&lt;s&gt;") &amp; "&lt;/s&gt;&lt;/t&gt;", "//s[normalize-space()]")))</f>
        <v>Ecological Sustainability</v>
      </c>
      <c r="O1458" t="str" cm="1">
        <f t="array" ref="O1458">IFERROR(INDEX(Index!$C$8:$C$58, MATCH(TRUE, ISNUMBER(SEARCH(Index!$C$8:$C$58, Articles_collection_modified!A1458)), 0)), "")</f>
        <v>ES-2</v>
      </c>
      <c r="P1458" t="str">
        <f>IFERROR(VLOOKUP(LEFT(O1458, FIND("-", O1458)-1), Index!$F$8:$G$13, 2, FALSE), "Not Found")</f>
        <v>Ecological Sustainability</v>
      </c>
      <c r="Q1458" t="str">
        <f>IFERROR(VLOOKUP(O1458, Index!$C$8:$D$58, 2, FALSE), "Not Found")</f>
        <v>Enhanced Emission Policy</v>
      </c>
    </row>
    <row r="1459" spans="1:17" x14ac:dyDescent="0.3">
      <c r="A1459" t="str">
        <f>LEFT(Articles_collection_modified!A1459, FIND(",", Articles_collection_modified!A1459) - 1)</f>
        <v>Mexicoâ€™s Boom: The New Hub for U.S. Manufacturers</v>
      </c>
      <c r="B1459" t="str">
        <f>MID(Articles_collection_modified!A1459, FIND(",", Articles_collection_modified!A1459) + 1, FIND(",", Articles_collection_modified!A1459, FIND(",", Articles_collection_modified!A1459) + 1) - FIND(",", Articles_collection_modified!A1459) - 1)</f>
        <v>https://www.powermotiontech.com/hydraulics/article/55130755/brennan-industries-mexicos-boom-the-new-hub-for-us-manufacturers</v>
      </c>
      <c r="C1459" t="str">
        <f>IF(ISNUMBER(FIND(", vol",Articles_collection_modified!A1459)), MID(Articles_collection_modified!A1459, FIND(", vol", Articles_collection_modified!A1459) + 5, FIND(",", Articles_collection_modified!A1459, FIND(", vol", Articles_collection_modified!A1459) + 5) - FIND(", vol", Articles_collection_modified!A1459) - 5), MID(Articles_collection_modified!A1459, FIND(",vol", Articles_collection_modified!A1459) + 4, FIND(",", Articles_collection_modified!A1459, FIND(",vol", Articles_collection_modified!A1459) + 4) - FIND(",vol",Articles_collection_modified!A1459) - 4))</f>
        <v>2</v>
      </c>
      <c r="D1459" t="str">
        <f>IF(ISNUMBER(FIND(", 20", Articles_collection_modified!A1459)), MID(Articles_collection_modified!A1459, FIND(", 20", Articles_collection_modified!A1459) + 2, FIND(",", Articles_collection_modified!A1459, FIND(", 20", Articles_collection_modified!A1459) + 2) - FIND(", 20", Articles_collection_modified!A1459) - 2), MID(Articles_collection_modified!A1459, FIND(",20", Articles_collection_modified!A1459) + 1, FIND(",", Articles_collection_modified!A1459, FIND(",20", Articles_collection_modified!A1459) + 1) - FIND(",20", Articles_collection_modified!A1459) - 1))</f>
        <v>2024-w33</v>
      </c>
      <c r="E1459" t="str">
        <f t="shared" si="46"/>
        <v>2024</v>
      </c>
      <c r="F1459" t="str">
        <f t="shared" si="47"/>
        <v>33</v>
      </c>
      <c r="G1459" t="str" cm="1">
        <f t="array" ref="G1459">_xlfn.TEXTJOIN(", ", TRUE, IF(ISNUMBER(SEARCH(Index!$A$8:$A$22, Articles_collection_modified!A1459)), Index!$A$8:$A$22, ""))</f>
        <v>Hydraulics, Industrial mfg, Mobile</v>
      </c>
      <c r="H1459" t="str" cm="1">
        <f t="array" ref="H1459">IFERROR(INDEX(Index!$A$8:$A$22, MATCH(TRUE, ISNUMBER(SEARCH(Index!$A$8:$A$22, Articles_collection_modified!A1459)), 0)), "")</f>
        <v>Hydraulics</v>
      </c>
      <c r="I1459" t="str" cm="1">
        <f t="array" ref="I1459">IFERROR(INDEX(Index!$A$3:$A$5, MATCH(TRUE, ISNUMBER(SEARCH(Index!$A$3:$A$5, Articles_collection_modified!A1459)), 0)), "")</f>
        <v>SEEP</v>
      </c>
      <c r="J1459" t="str" cm="1">
        <f t="array" ref="J1459">IFERROR(INDEX(Index!$A$25:$A$69, MATCH(TRUE, ISNUMBER(SEARCH(Index!$A$25:$A$69, Articles_collection_modified!A1459)), 0)), "")</f>
        <v>geopolitics</v>
      </c>
      <c r="K1459" t="str" cm="1">
        <f t="array" ref="K1459">IFERROR(INDEX(Index!$C$3:$C$5, MATCH(TRUE, ISNUMBER(SEARCH(Index!$C$3:$C$5, Articles_collection_modified!A1459)), 0)), "")</f>
        <v>H2</v>
      </c>
      <c r="L1459" t="str" cm="1">
        <f t="array" ref="L1459">_xlfn.TEXTJOIN(", ", TRUE, IF(ISNUMBER(SEARCH(Index!$C$8:$C$58, Articles_collection_modified!A1459)), Index!$C$8:$C$58, ""))</f>
        <v>NB-4</v>
      </c>
      <c r="M1459" t="str" cm="1">
        <f t="array" ref="M1459">_xlfn.TEXTJOIN(", ", TRUE, IFERROR(VLOOKUP(_xlfn.TEXTSPLIT(L1459, ", "), Index!$C$8:$D$58, 2, FALSE), ""))</f>
        <v>Geopolitics &amp; Decoupling</v>
      </c>
      <c r="N1459" t="str" cm="1">
        <f t="array" ref="N1459">_xlfn.TEXTJOIN(", ", TRUE, _xlfn.UNIQUE(_xlfn.FILTERXML("&lt;t&gt;&lt;s&gt;" &amp; SUBSTITUTE(_xlfn.TEXTJOIN(", ", TRUE, _xlfn.UNIQUE(_xlfn._xlws.FILTER(IFERROR(VLOOKUP(LEFT(_xlfn.TEXTSPLIT(L1459, ", "), FIND("-", _xlfn.TEXTSPLIT(L1459, ", ")) - 1), Index!$F$8:$G$13, 2, FALSE), ""), IFERROR(VLOOKUP(LEFT(_xlfn.TEXTSPLIT(L1459, ", "), FIND("-", _xlfn.TEXTSPLIT(L1459, ", ")) - 1), Index!$F$8:$G$13, 2, FALSE), "") &lt;&gt; ""))), ", ", "&lt;/s&gt;&lt;s&gt;") &amp; "&lt;/s&gt;&lt;/t&gt;", "//s[normalize-space()]")))</f>
        <v>New Business</v>
      </c>
      <c r="O1459" t="str" cm="1">
        <f t="array" ref="O1459">IFERROR(INDEX(Index!$C$8:$C$58, MATCH(TRUE, ISNUMBER(SEARCH(Index!$C$8:$C$58, Articles_collection_modified!A1459)), 0)), "")</f>
        <v>NB-4</v>
      </c>
      <c r="P1459" t="str">
        <f>IFERROR(VLOOKUP(LEFT(O1459, FIND("-", O1459)-1), Index!$F$8:$G$13, 2, FALSE), "Not Found")</f>
        <v>New Business</v>
      </c>
      <c r="Q1459" t="str">
        <f>IFERROR(VLOOKUP(O1459, Index!$C$8:$D$58, 2, FALSE), "Not Found")</f>
        <v>Geopolitics &amp; Decoupling</v>
      </c>
    </row>
    <row r="1460" spans="1:17" x14ac:dyDescent="0.3">
      <c r="A1460" t="str">
        <f>LEFT(Articles_collection_modified!A1460, FIND(",", Articles_collection_modified!A1460) - 1)</f>
        <v>Movex Innovation to showcase line of ultra-compact mini loaders at MINExpo - International Mining</v>
      </c>
      <c r="B1460" t="str">
        <f>MID(Articles_collection_modified!A1460, FIND(",", Articles_collection_modified!A1460) + 1, FIND(",", Articles_collection_modified!A1460, FIND(",", Articles_collection_modified!A1460) + 1) - FIND(",", Articles_collection_modified!A1460) - 1)</f>
        <v>https://im-mining.com/2024/08/15/movex-innovation-to-showcase-line-of-ultra-compact-mini-loaders-at-minexpo/</v>
      </c>
      <c r="C1460" t="str">
        <f>IF(ISNUMBER(FIND(", vol",Articles_collection_modified!A1460)), MID(Articles_collection_modified!A1460, FIND(", vol", Articles_collection_modified!A1460) + 5, FIND(",", Articles_collection_modified!A1460, FIND(", vol", Articles_collection_modified!A1460) + 5) - FIND(", vol", Articles_collection_modified!A1460) - 5), MID(Articles_collection_modified!A1460, FIND(",vol", Articles_collection_modified!A1460) + 4, FIND(",", Articles_collection_modified!A1460, FIND(",vol", Articles_collection_modified!A1460) + 4) - FIND(",vol",Articles_collection_modified!A1460) - 4))</f>
        <v>2</v>
      </c>
      <c r="D1460" t="str">
        <f>IF(ISNUMBER(FIND(", 20", Articles_collection_modified!A1460)), MID(Articles_collection_modified!A1460, FIND(", 20", Articles_collection_modified!A1460) + 2, FIND(",", Articles_collection_modified!A1460, FIND(", 20", Articles_collection_modified!A1460) + 2) - FIND(", 20", Articles_collection_modified!A1460) - 2), MID(Articles_collection_modified!A1460, FIND(",20", Articles_collection_modified!A1460) + 1, FIND(",", Articles_collection_modified!A1460, FIND(",20", Articles_collection_modified!A1460) + 1) - FIND(",20", Articles_collection_modified!A1460) - 1))</f>
        <v>2024-w33</v>
      </c>
      <c r="E1460" t="str">
        <f t="shared" si="46"/>
        <v>2024</v>
      </c>
      <c r="F1460" t="str">
        <f t="shared" si="47"/>
        <v>33</v>
      </c>
      <c r="G1460" t="str" cm="1">
        <f t="array" ref="G1460">_xlfn.TEXTJOIN(", ", TRUE, IF(ISNUMBER(SEARCH(Index!$A$8:$A$22, Articles_collection_modified!A1460)), Index!$A$8:$A$22, ""))</f>
        <v>Electrification, Mobile</v>
      </c>
      <c r="H1460" t="str" cm="1">
        <f t="array" ref="H1460">IFERROR(INDEX(Index!$A$8:$A$22, MATCH(TRUE, ISNUMBER(SEARCH(Index!$A$8:$A$22, Articles_collection_modified!A1460)), 0)), "")</f>
        <v>Electrification</v>
      </c>
      <c r="I1460" t="str" cm="1">
        <f t="array" ref="I1460">IFERROR(INDEX(Index!$A$3:$A$5, MATCH(TRUE, ISNUMBER(SEARCH(Index!$A$3:$A$5, Articles_collection_modified!A1460)), 0)), "")</f>
        <v>product release</v>
      </c>
      <c r="J1460" t="str" cm="1">
        <f t="array" ref="J1460">IFERROR(INDEX(Index!$A$25:$A$69, MATCH(TRUE, ISNUMBER(SEARCH(Index!$A$25:$A$69, Articles_collection_modified!A1460)), 0)), "")</f>
        <v>System</v>
      </c>
      <c r="K1460" t="str" cm="1">
        <f t="array" ref="K1460">IFERROR(INDEX(Index!$C$3:$C$5, MATCH(TRUE, ISNUMBER(SEARCH(Index!$C$3:$C$5, Articles_collection_modified!A1460)), 0)), "")</f>
        <v>H1</v>
      </c>
      <c r="L1460" t="str" cm="1">
        <f t="array" ref="L1460">_xlfn.TEXTJOIN(", ", TRUE, IF(ISNUMBER(SEARCH(Index!$C$8:$C$58, Articles_collection_modified!A1460)), Index!$C$8:$C$58, ""))</f>
        <v>ES-2, HA-8</v>
      </c>
      <c r="M1460" t="str" cm="1">
        <f t="array" ref="M1460">_xlfn.TEXTJOIN(", ", TRUE, IFERROR(VLOOKUP(_xlfn.TEXTSPLIT(L1460, ", "), Index!$C$8:$D$58, 2, FALSE), ""))</f>
        <v>Enhanced Emission Policy, Sustainable Mining</v>
      </c>
      <c r="N1460" t="str" cm="1">
        <f t="array" ref="N1460">_xlfn.TEXTJOIN(", ", TRUE, _xlfn.UNIQUE(_xlfn.FILTERXML("&lt;t&gt;&lt;s&gt;" &amp; SUBSTITUTE(_xlfn.TEXTJOIN(", ", TRUE, _xlfn.UNIQUE(_xlfn._xlws.FILTER(IFERROR(VLOOKUP(LEFT(_xlfn.TEXTSPLIT(L1460, ", "), FIND("-", _xlfn.TEXTSPLIT(L1460, ", ")) - 1), Index!$F$8:$G$13, 2, FALSE), ""), IFERROR(VLOOKUP(LEFT(_xlfn.TEXTSPLIT(L1460, ", "), FIND("-", _xlfn.TEXTSPLIT(L1460, ", ")) - 1), Index!$F$8:$G$13, 2, FALSE), "") &lt;&gt; ""))), ", ", "&lt;/s&gt;&lt;s&gt;") &amp; "&lt;/s&gt;&lt;/t&gt;", "//s[normalize-space()]")))</f>
        <v>Ecological Sustainability, Hydraulic Applications Ecosystem</v>
      </c>
      <c r="O1460" t="str" cm="1">
        <f t="array" ref="O1460">IFERROR(INDEX(Index!$C$8:$C$58, MATCH(TRUE, ISNUMBER(SEARCH(Index!$C$8:$C$58, Articles_collection_modified!A1460)), 0)), "")</f>
        <v>ES-2</v>
      </c>
      <c r="P1460" t="str">
        <f>IFERROR(VLOOKUP(LEFT(O1460, FIND("-", O1460)-1), Index!$F$8:$G$13, 2, FALSE), "Not Found")</f>
        <v>Ecological Sustainability</v>
      </c>
      <c r="Q1460" t="str">
        <f>IFERROR(VLOOKUP(O1460, Index!$C$8:$D$58, 2, FALSE), "Not Found")</f>
        <v>Enhanced Emission Policy</v>
      </c>
    </row>
    <row r="1461" spans="1:17" x14ac:dyDescent="0.3">
      <c r="A1461" t="str">
        <f>LEFT(Articles_collection_modified!A1461, FIND(",", Articles_collection_modified!A1461) - 1)</f>
        <v>Alamos Gold boosts Young-Davidson mining rates with Cat R2900XEs - International Mining</v>
      </c>
      <c r="B1461" t="str">
        <f>MID(Articles_collection_modified!A1461, FIND(",", Articles_collection_modified!A1461) + 1, FIND(",", Articles_collection_modified!A1461, FIND(",", Articles_collection_modified!A1461) + 1) - FIND(",", Articles_collection_modified!A1461) - 1)</f>
        <v>https://im-mining.com/2024/08/17/alamos-gold-boosts-young-davidson-mining-rates-with-cat-r2900xes/</v>
      </c>
      <c r="C1461" t="str">
        <f>IF(ISNUMBER(FIND(", vol",Articles_collection_modified!A1461)), MID(Articles_collection_modified!A1461, FIND(", vol", Articles_collection_modified!A1461) + 5, FIND(",", Articles_collection_modified!A1461, FIND(", vol", Articles_collection_modified!A1461) + 5) - FIND(", vol", Articles_collection_modified!A1461) - 5), MID(Articles_collection_modified!A1461, FIND(",vol", Articles_collection_modified!A1461) + 4, FIND(",", Articles_collection_modified!A1461, FIND(",vol", Articles_collection_modified!A1461) + 4) - FIND(",vol",Articles_collection_modified!A1461) - 4))</f>
        <v>2</v>
      </c>
      <c r="D1461" t="str">
        <f>IF(ISNUMBER(FIND(", 20", Articles_collection_modified!A1461)), MID(Articles_collection_modified!A1461, FIND(", 20", Articles_collection_modified!A1461) + 2, FIND(",", Articles_collection_modified!A1461, FIND(", 20", Articles_collection_modified!A1461) + 2) - FIND(", 20", Articles_collection_modified!A1461) - 2), MID(Articles_collection_modified!A1461, FIND(",20", Articles_collection_modified!A1461) + 1, FIND(",", Articles_collection_modified!A1461, FIND(",20", Articles_collection_modified!A1461) + 1) - FIND(",20", Articles_collection_modified!A1461) - 1))</f>
        <v>2024-w33</v>
      </c>
      <c r="E1461" t="str">
        <f t="shared" si="46"/>
        <v>2024</v>
      </c>
      <c r="F1461" t="str">
        <f t="shared" si="47"/>
        <v>33</v>
      </c>
      <c r="G1461" t="str" cm="1">
        <f t="array" ref="G1461">_xlfn.TEXTJOIN(", ", TRUE, IF(ISNUMBER(SEARCH(Index!$A$8:$A$22, Articles_collection_modified!A1461)), Index!$A$8:$A$22, ""))</f>
        <v>Mobile</v>
      </c>
      <c r="H1461" t="str" cm="1">
        <f t="array" ref="H1461">IFERROR(INDEX(Index!$A$8:$A$22, MATCH(TRUE, ISNUMBER(SEARCH(Index!$A$8:$A$22, Articles_collection_modified!A1461)), 0)), "")</f>
        <v>Mobile</v>
      </c>
      <c r="I1461" t="str" cm="1">
        <f t="array" ref="I1461">IFERROR(INDEX(Index!$A$3:$A$5, MATCH(TRUE, ISNUMBER(SEARCH(Index!$A$3:$A$5, Articles_collection_modified!A1461)), 0)), "")</f>
        <v>SEEP</v>
      </c>
      <c r="J1461" t="str" cm="1">
        <f t="array" ref="J1461">IFERROR(INDEX(Index!$A$25:$A$69, MATCH(TRUE, ISNUMBER(SEARCH(Index!$A$25:$A$69, Articles_collection_modified!A1461)), 0)), "")</f>
        <v>market development</v>
      </c>
      <c r="K1461" t="str" cm="1">
        <f t="array" ref="K1461">IFERROR(INDEX(Index!$C$3:$C$5, MATCH(TRUE, ISNUMBER(SEARCH(Index!$C$3:$C$5, Articles_collection_modified!A1461)), 0)), "")</f>
        <v>H1</v>
      </c>
      <c r="L1461" t="str" cm="1">
        <f t="array" ref="L1461">_xlfn.TEXTJOIN(", ", TRUE, IF(ISNUMBER(SEARCH(Index!$C$8:$C$58, Articles_collection_modified!A1461)), Index!$C$8:$C$58, ""))</f>
        <v>ES-2, HA-8</v>
      </c>
      <c r="M1461" t="str" cm="1">
        <f t="array" ref="M1461">_xlfn.TEXTJOIN(", ", TRUE, IFERROR(VLOOKUP(_xlfn.TEXTSPLIT(L1461, ", "), Index!$C$8:$D$58, 2, FALSE), ""))</f>
        <v>Enhanced Emission Policy, Sustainable Mining</v>
      </c>
      <c r="N1461" t="str" cm="1">
        <f t="array" ref="N1461">_xlfn.TEXTJOIN(", ", TRUE, _xlfn.UNIQUE(_xlfn.FILTERXML("&lt;t&gt;&lt;s&gt;" &amp; SUBSTITUTE(_xlfn.TEXTJOIN(", ", TRUE, _xlfn.UNIQUE(_xlfn._xlws.FILTER(IFERROR(VLOOKUP(LEFT(_xlfn.TEXTSPLIT(L1461, ", "), FIND("-", _xlfn.TEXTSPLIT(L1461, ", ")) - 1), Index!$F$8:$G$13, 2, FALSE), ""), IFERROR(VLOOKUP(LEFT(_xlfn.TEXTSPLIT(L1461, ", "), FIND("-", _xlfn.TEXTSPLIT(L1461, ", ")) - 1), Index!$F$8:$G$13, 2, FALSE), "") &lt;&gt; ""))), ", ", "&lt;/s&gt;&lt;s&gt;") &amp; "&lt;/s&gt;&lt;/t&gt;", "//s[normalize-space()]")))</f>
        <v>Ecological Sustainability, Hydraulic Applications Ecosystem</v>
      </c>
      <c r="O1461" t="str" cm="1">
        <f t="array" ref="O1461">IFERROR(INDEX(Index!$C$8:$C$58, MATCH(TRUE, ISNUMBER(SEARCH(Index!$C$8:$C$58, Articles_collection_modified!A1461)), 0)), "")</f>
        <v>ES-2</v>
      </c>
      <c r="P1461" t="str">
        <f>IFERROR(VLOOKUP(LEFT(O1461, FIND("-", O1461)-1), Index!$F$8:$G$13, 2, FALSE), "Not Found")</f>
        <v>Ecological Sustainability</v>
      </c>
      <c r="Q1461" t="str">
        <f>IFERROR(VLOOKUP(O1461, Index!$C$8:$D$58, 2, FALSE), "Not Found")</f>
        <v>Enhanced Emission Policy</v>
      </c>
    </row>
    <row r="1462" spans="1:17" x14ac:dyDescent="0.3">
      <c r="A1462" t="str">
        <f>LEFT(Articles_collection_modified!A1462, FIND(",", Articles_collection_modified!A1462) - 1)</f>
        <v>NMMC expanding ore conveyor network at Muruntau in Uzbekistan - International Mining</v>
      </c>
      <c r="B1462" t="str">
        <f>MID(Articles_collection_modified!A1462, FIND(",", Articles_collection_modified!A1462) + 1, FIND(",", Articles_collection_modified!A1462, FIND(",", Articles_collection_modified!A1462) + 1) - FIND(",", Articles_collection_modified!A1462) - 1)</f>
        <v>https://im-mining.com/2024/08/15/nmmc-expanding-ore-conveyor-network-at-muruntau-in-uzbekistan/</v>
      </c>
      <c r="C1462" t="str">
        <f>IF(ISNUMBER(FIND(", vol",Articles_collection_modified!A1462)), MID(Articles_collection_modified!A1462, FIND(", vol", Articles_collection_modified!A1462) + 5, FIND(",", Articles_collection_modified!A1462, FIND(", vol", Articles_collection_modified!A1462) + 5) - FIND(", vol", Articles_collection_modified!A1462) - 5), MID(Articles_collection_modified!A1462, FIND(",vol", Articles_collection_modified!A1462) + 4, FIND(",", Articles_collection_modified!A1462, FIND(",vol", Articles_collection_modified!A1462) + 4) - FIND(",vol",Articles_collection_modified!A1462) - 4))</f>
        <v>2</v>
      </c>
      <c r="D1462" t="str">
        <f>IF(ISNUMBER(FIND(", 20", Articles_collection_modified!A1462)), MID(Articles_collection_modified!A1462, FIND(", 20", Articles_collection_modified!A1462) + 2, FIND(",", Articles_collection_modified!A1462, FIND(", 20", Articles_collection_modified!A1462) + 2) - FIND(", 20", Articles_collection_modified!A1462) - 2), MID(Articles_collection_modified!A1462, FIND(",20", Articles_collection_modified!A1462) + 1, FIND(",", Articles_collection_modified!A1462, FIND(",20", Articles_collection_modified!A1462) + 1) - FIND(",20", Articles_collection_modified!A1462) - 1))</f>
        <v>2024-w33</v>
      </c>
      <c r="E1462" t="str">
        <f t="shared" si="46"/>
        <v>2024</v>
      </c>
      <c r="F1462" t="str">
        <f t="shared" si="47"/>
        <v>33</v>
      </c>
      <c r="G1462" t="str" cm="1">
        <f t="array" ref="G1462">_xlfn.TEXTJOIN(", ", TRUE, IF(ISNUMBER(SEARCH(Index!$A$8:$A$22, Articles_collection_modified!A1462)), Index!$A$8:$A$22, ""))</f>
        <v>Industrial applications, Mobile</v>
      </c>
      <c r="H1462" t="str" cm="1">
        <f t="array" ref="H1462">IFERROR(INDEX(Index!$A$8:$A$22, MATCH(TRUE, ISNUMBER(SEARCH(Index!$A$8:$A$22, Articles_collection_modified!A1462)), 0)), "")</f>
        <v>Industrial applications</v>
      </c>
      <c r="I1462" t="str" cm="1">
        <f t="array" ref="I1462">IFERROR(INDEX(Index!$A$3:$A$5, MATCH(TRUE, ISNUMBER(SEARCH(Index!$A$3:$A$5, Articles_collection_modified!A1462)), 0)), "")</f>
        <v>SEEP</v>
      </c>
      <c r="J1462" t="str" cm="1">
        <f t="array" ref="J1462">IFERROR(INDEX(Index!$A$25:$A$69, MATCH(TRUE, ISNUMBER(SEARCH(Index!$A$25:$A$69, Articles_collection_modified!A1462)), 0)), "")</f>
        <v>market development</v>
      </c>
      <c r="K1462" t="str" cm="1">
        <f t="array" ref="K1462">IFERROR(INDEX(Index!$C$3:$C$5, MATCH(TRUE, ISNUMBER(SEARCH(Index!$C$3:$C$5, Articles_collection_modified!A1462)), 0)), "")</f>
        <v>H1</v>
      </c>
      <c r="L1462" t="str" cm="1">
        <f t="array" ref="L1462">_xlfn.TEXTJOIN(", ", TRUE, IF(ISNUMBER(SEARCH(Index!$C$8:$C$58, Articles_collection_modified!A1462)), Index!$C$8:$C$58, ""))</f>
        <v>ES-2, HA-8</v>
      </c>
      <c r="M1462" t="str" cm="1">
        <f t="array" ref="M1462">_xlfn.TEXTJOIN(", ", TRUE, IFERROR(VLOOKUP(_xlfn.TEXTSPLIT(L1462, ", "), Index!$C$8:$D$58, 2, FALSE), ""))</f>
        <v>Enhanced Emission Policy, Sustainable Mining</v>
      </c>
      <c r="N1462" t="str" cm="1">
        <f t="array" ref="N1462">_xlfn.TEXTJOIN(", ", TRUE, _xlfn.UNIQUE(_xlfn.FILTERXML("&lt;t&gt;&lt;s&gt;" &amp; SUBSTITUTE(_xlfn.TEXTJOIN(", ", TRUE, _xlfn.UNIQUE(_xlfn._xlws.FILTER(IFERROR(VLOOKUP(LEFT(_xlfn.TEXTSPLIT(L1462, ", "), FIND("-", _xlfn.TEXTSPLIT(L1462, ", ")) - 1), Index!$F$8:$G$13, 2, FALSE), ""), IFERROR(VLOOKUP(LEFT(_xlfn.TEXTSPLIT(L1462, ", "), FIND("-", _xlfn.TEXTSPLIT(L1462, ", ")) - 1), Index!$F$8:$G$13, 2, FALSE), "") &lt;&gt; ""))), ", ", "&lt;/s&gt;&lt;s&gt;") &amp; "&lt;/s&gt;&lt;/t&gt;", "//s[normalize-space()]")))</f>
        <v>Ecological Sustainability, Hydraulic Applications Ecosystem</v>
      </c>
      <c r="O1462" t="str" cm="1">
        <f t="array" ref="O1462">IFERROR(INDEX(Index!$C$8:$C$58, MATCH(TRUE, ISNUMBER(SEARCH(Index!$C$8:$C$58, Articles_collection_modified!A1462)), 0)), "")</f>
        <v>ES-2</v>
      </c>
      <c r="P1462" t="str">
        <f>IFERROR(VLOOKUP(LEFT(O1462, FIND("-", O1462)-1), Index!$F$8:$G$13, 2, FALSE), "Not Found")</f>
        <v>Ecological Sustainability</v>
      </c>
      <c r="Q1462" t="str">
        <f>IFERROR(VLOOKUP(O1462, Index!$C$8:$D$58, 2, FALSE), "Not Found")</f>
        <v>Enhanced Emission Policy</v>
      </c>
    </row>
    <row r="1463" spans="1:17" x14ac:dyDescent="0.3">
      <c r="A1463" t="str">
        <f>LEFT(Articles_collection_modified!A1463, FIND(",", Articles_collection_modified!A1463) - 1)</f>
        <v>Paraclete announces battery density breakthrough - electrive.com</v>
      </c>
      <c r="B1463" t="str">
        <f>MID(Articles_collection_modified!A1463, FIND(",", Articles_collection_modified!A1463) + 1, FIND(",", Articles_collection_modified!A1463, FIND(",", Articles_collection_modified!A1463) + 1) - FIND(",", Articles_collection_modified!A1463) - 1)</f>
        <v>https://www.electrive.com/2024/08/19/paraclete-announces-battery-density-breakthrough/</v>
      </c>
      <c r="C1463" t="str">
        <f>IF(ISNUMBER(FIND(", vol",Articles_collection_modified!A1463)), MID(Articles_collection_modified!A1463, FIND(", vol", Articles_collection_modified!A1463) + 5, FIND(",", Articles_collection_modified!A1463, FIND(", vol", Articles_collection_modified!A1463) + 5) - FIND(", vol", Articles_collection_modified!A1463) - 5), MID(Articles_collection_modified!A1463, FIND(",vol", Articles_collection_modified!A1463) + 4, FIND(",", Articles_collection_modified!A1463, FIND(",vol", Articles_collection_modified!A1463) + 4) - FIND(",vol",Articles_collection_modified!A1463) - 4))</f>
        <v>2</v>
      </c>
      <c r="D1463" t="str">
        <f>IF(ISNUMBER(FIND(", 20", Articles_collection_modified!A1463)), MID(Articles_collection_modified!A1463, FIND(", 20", Articles_collection_modified!A1463) + 2, FIND(",", Articles_collection_modified!A1463, FIND(", 20", Articles_collection_modified!A1463) + 2) - FIND(", 20", Articles_collection_modified!A1463) - 2), MID(Articles_collection_modified!A1463, FIND(",20", Articles_collection_modified!A1463) + 1, FIND(",", Articles_collection_modified!A1463, FIND(",20", Articles_collection_modified!A1463) + 1) - FIND(",20", Articles_collection_modified!A1463) - 1))</f>
        <v>2024-w34</v>
      </c>
      <c r="E1463" t="str">
        <f t="shared" si="46"/>
        <v>2024</v>
      </c>
      <c r="F1463" t="str">
        <f t="shared" si="47"/>
        <v>34</v>
      </c>
      <c r="G1463" t="str" cm="1">
        <f t="array" ref="G1463">_xlfn.TEXTJOIN(", ", TRUE, IF(ISNUMBER(SEARCH(Index!$A$8:$A$22, Articles_collection_modified!A1463)), Index!$A$8:$A$22, ""))</f>
        <v>Battery, Electrification</v>
      </c>
      <c r="H1463" t="str" cm="1">
        <f t="array" ref="H1463">IFERROR(INDEX(Index!$A$8:$A$22, MATCH(TRUE, ISNUMBER(SEARCH(Index!$A$8:$A$22, Articles_collection_modified!A1463)), 0)), "")</f>
        <v>Battery</v>
      </c>
      <c r="I1463" t="str" cm="1">
        <f t="array" ref="I1463">IFERROR(INDEX(Index!$A$3:$A$5, MATCH(TRUE, ISNUMBER(SEARCH(Index!$A$3:$A$5, Articles_collection_modified!A1463)), 0)), "")</f>
        <v>Technology</v>
      </c>
      <c r="J1463" t="str" cm="1">
        <f t="array" ref="J1463">IFERROR(INDEX(Index!$A$25:$A$69, MATCH(TRUE, ISNUMBER(SEARCH(Index!$A$25:$A$69, Articles_collection_modified!A1463)), 0)), "")</f>
        <v>Energy Storage</v>
      </c>
      <c r="K1463" t="str" cm="1">
        <f t="array" ref="K1463">IFERROR(INDEX(Index!$C$3:$C$5, MATCH(TRUE, ISNUMBER(SEARCH(Index!$C$3:$C$5, Articles_collection_modified!A1463)), 0)), "")</f>
        <v>H1</v>
      </c>
      <c r="L1463" t="str" cm="1">
        <f t="array" ref="L1463">_xlfn.TEXTJOIN(", ", TRUE, IF(ISNUMBER(SEARCH(Index!$C$8:$C$58, Articles_collection_modified!A1463)), Index!$C$8:$C$58, ""))</f>
        <v>ES-2</v>
      </c>
      <c r="M1463" t="str" cm="1">
        <f t="array" ref="M1463">_xlfn.TEXTJOIN(", ", TRUE, IFERROR(VLOOKUP(_xlfn.TEXTSPLIT(L1463, ", "), Index!$C$8:$D$58, 2, FALSE), ""))</f>
        <v>Enhanced Emission Policy</v>
      </c>
      <c r="N1463" t="str" cm="1">
        <f t="array" ref="N1463">_xlfn.TEXTJOIN(", ", TRUE, _xlfn.UNIQUE(_xlfn.FILTERXML("&lt;t&gt;&lt;s&gt;" &amp; SUBSTITUTE(_xlfn.TEXTJOIN(", ", TRUE, _xlfn.UNIQUE(_xlfn._xlws.FILTER(IFERROR(VLOOKUP(LEFT(_xlfn.TEXTSPLIT(L1463, ", "), FIND("-", _xlfn.TEXTSPLIT(L1463, ", ")) - 1), Index!$F$8:$G$13, 2, FALSE), ""), IFERROR(VLOOKUP(LEFT(_xlfn.TEXTSPLIT(L1463, ", "), FIND("-", _xlfn.TEXTSPLIT(L1463, ", ")) - 1), Index!$F$8:$G$13, 2, FALSE), "") &lt;&gt; ""))), ", ", "&lt;/s&gt;&lt;s&gt;") &amp; "&lt;/s&gt;&lt;/t&gt;", "//s[normalize-space()]")))</f>
        <v>Ecological Sustainability</v>
      </c>
      <c r="O1463" t="str" cm="1">
        <f t="array" ref="O1463">IFERROR(INDEX(Index!$C$8:$C$58, MATCH(TRUE, ISNUMBER(SEARCH(Index!$C$8:$C$58, Articles_collection_modified!A1463)), 0)), "")</f>
        <v>ES-2</v>
      </c>
      <c r="P1463" t="str">
        <f>IFERROR(VLOOKUP(LEFT(O1463, FIND("-", O1463)-1), Index!$F$8:$G$13, 2, FALSE), "Not Found")</f>
        <v>Ecological Sustainability</v>
      </c>
      <c r="Q1463" t="str">
        <f>IFERROR(VLOOKUP(O1463, Index!$C$8:$D$58, 2, FALSE), "Not Found")</f>
        <v>Enhanced Emission Policy</v>
      </c>
    </row>
    <row r="1464" spans="1:17" x14ac:dyDescent="0.3">
      <c r="A1464" t="str">
        <f>LEFT(Articles_collection_modified!A1464, FIND(",", Articles_collection_modified!A1464) - 1)</f>
        <v>Stereo vision camera provides 3D information from a distance of approx. 20 centimeters | RoboticsTomorrow</v>
      </c>
      <c r="B1464" t="str">
        <f>MID(Articles_collection_modified!A1464, FIND(",", Articles_collection_modified!A1464) + 1, FIND(",", Articles_collection_modified!A1464, FIND(",", Articles_collection_modified!A1464) + 1) - FIND(",", Articles_collection_modified!A1464) - 1)</f>
        <v>https://www.roboticstomorrow.com/story/2024/08/stereo-vision-camera-provides-3d-information-from-a-distance-of-approx-20-centimeters/22979/</v>
      </c>
      <c r="C1464" t="str">
        <f>IF(ISNUMBER(FIND(", vol",Articles_collection_modified!A1464)), MID(Articles_collection_modified!A1464, FIND(", vol", Articles_collection_modified!A1464) + 5, FIND(",", Articles_collection_modified!A1464, FIND(", vol", Articles_collection_modified!A1464) + 5) - FIND(", vol", Articles_collection_modified!A1464) - 5), MID(Articles_collection_modified!A1464, FIND(",vol", Articles_collection_modified!A1464) + 4, FIND(",", Articles_collection_modified!A1464, FIND(",vol", Articles_collection_modified!A1464) + 4) - FIND(",vol",Articles_collection_modified!A1464) - 4))</f>
        <v>2</v>
      </c>
      <c r="D1464" t="str">
        <f>IF(ISNUMBER(FIND(", 20", Articles_collection_modified!A1464)), MID(Articles_collection_modified!A1464, FIND(", 20", Articles_collection_modified!A1464) + 2, FIND(",", Articles_collection_modified!A1464, FIND(", 20", Articles_collection_modified!A1464) + 2) - FIND(", 20", Articles_collection_modified!A1464) - 2), MID(Articles_collection_modified!A1464, FIND(",20", Articles_collection_modified!A1464) + 1, FIND(",", Articles_collection_modified!A1464, FIND(",20", Articles_collection_modified!A1464) + 1) - FIND(",20", Articles_collection_modified!A1464) - 1))</f>
        <v>2024-w33</v>
      </c>
      <c r="E1464" t="str">
        <f t="shared" si="46"/>
        <v>2024</v>
      </c>
      <c r="F1464" t="str">
        <f t="shared" si="47"/>
        <v>33</v>
      </c>
      <c r="G1464" t="str" cm="1">
        <f t="array" ref="G1464">_xlfn.TEXTJOIN(", ", TRUE, IF(ISNUMBER(SEARCH(Index!$A$8:$A$22, Articles_collection_modified!A1464)), Index!$A$8:$A$22, ""))</f>
        <v>Robotics, Sensors</v>
      </c>
      <c r="H1464" t="str" cm="1">
        <f t="array" ref="H1464">IFERROR(INDEX(Index!$A$8:$A$22, MATCH(TRUE, ISNUMBER(SEARCH(Index!$A$8:$A$22, Articles_collection_modified!A1464)), 0)), "")</f>
        <v>Robotics</v>
      </c>
      <c r="I1464" t="str" cm="1">
        <f t="array" ref="I1464">IFERROR(INDEX(Index!$A$3:$A$5, MATCH(TRUE, ISNUMBER(SEARCH(Index!$A$3:$A$5, Articles_collection_modified!A1464)), 0)), "")</f>
        <v>product release</v>
      </c>
      <c r="J1464" t="str" cm="1">
        <f t="array" ref="J1464">IFERROR(INDEX(Index!$A$25:$A$69, MATCH(TRUE, ISNUMBER(SEARCH(Index!$A$25:$A$69, Articles_collection_modified!A1464)), 0)), "")</f>
        <v>Camera</v>
      </c>
      <c r="K1464" t="str" cm="1">
        <f t="array" ref="K1464">IFERROR(INDEX(Index!$C$3:$C$5, MATCH(TRUE, ISNUMBER(SEARCH(Index!$C$3:$C$5, Articles_collection_modified!A1464)), 0)), "")</f>
        <v>H1</v>
      </c>
      <c r="L1464" t="str" cm="1">
        <f t="array" ref="L1464">_xlfn.TEXTJOIN(", ", TRUE, IF(ISNUMBER(SEARCH(Index!$C$8:$C$58, Articles_collection_modified!A1464)), Index!$C$8:$C$58, ""))</f>
        <v>ES-3, HA-4, IPr-4</v>
      </c>
      <c r="M1464" t="str" cm="1">
        <f t="array" ref="M1464">_xlfn.TEXTJOIN(", ", TRUE, IFERROR(VLOOKUP(_xlfn.TEXTSPLIT(L1464, ", "), Index!$C$8:$D$58, 2, FALSE), ""))</f>
        <v>Sustainable Energy System, Autonomous Material Handling, Autonomus Intralofistic</v>
      </c>
      <c r="N1464" t="str" cm="1">
        <f t="array" ref="N1464">_xlfn.TEXTJOIN(", ", TRUE, _xlfn.UNIQUE(_xlfn.FILTERXML("&lt;t&gt;&lt;s&gt;" &amp; SUBSTITUTE(_xlfn.TEXTJOIN(", ", TRUE, _xlfn.UNIQUE(_xlfn._xlws.FILTER(IFERROR(VLOOKUP(LEFT(_xlfn.TEXTSPLIT(L1464, ", "), FIND("-", _xlfn.TEXTSPLIT(L1464, ", ")) - 1), Index!$F$8:$G$13, 2, FALSE), ""), IFERROR(VLOOKUP(LEFT(_xlfn.TEXTSPLIT(L1464, ", "), FIND("-", _xlfn.TEXTSPLIT(L1464, ", ")) - 1), Index!$F$8:$G$13, 2, FALSE), "") &lt;&gt; ""))), ", ", "&lt;/s&gt;&lt;s&gt;") &amp; "&lt;/s&gt;&lt;/t&gt;", "//s[normalize-space()]")))</f>
        <v>Ecological Sustainability, Hydraulic Applications Ecosystem, Intelligent Production</v>
      </c>
      <c r="O1464" t="str" cm="1">
        <f t="array" ref="O1464">IFERROR(INDEX(Index!$C$8:$C$58, MATCH(TRUE, ISNUMBER(SEARCH(Index!$C$8:$C$58, Articles_collection_modified!A1464)), 0)), "")</f>
        <v>ES-3</v>
      </c>
      <c r="P1464" t="str">
        <f>IFERROR(VLOOKUP(LEFT(O1464, FIND("-", O1464)-1), Index!$F$8:$G$13, 2, FALSE), "Not Found")</f>
        <v>Ecological Sustainability</v>
      </c>
      <c r="Q1464" t="str">
        <f>IFERROR(VLOOKUP(O1464, Index!$C$8:$D$58, 2, FALSE), "Not Found")</f>
        <v>Sustainable Energy System</v>
      </c>
    </row>
    <row r="1465" spans="1:17" x14ac:dyDescent="0.3">
      <c r="A1465" t="str">
        <f>LEFT(Articles_collection_modified!A1465, FIND(",", Articles_collection_modified!A1465) - 1)</f>
        <v>Natron Energy to build Na-ion battery factory in North Carolina - electrive.com</v>
      </c>
      <c r="B1465" t="str">
        <f>MID(Articles_collection_modified!A1465, FIND(",", Articles_collection_modified!A1465) + 1, FIND(",", Articles_collection_modified!A1465, FIND(",", Articles_collection_modified!A1465) + 1) - FIND(",", Articles_collection_modified!A1465) - 1)</f>
        <v>https://www.electrive.com/2024/08/16/natron-energy-to-build-na-ion-battery-factory-in-north-carolina/</v>
      </c>
      <c r="C1465" t="str">
        <f>IF(ISNUMBER(FIND(", vol",Articles_collection_modified!A1465)), MID(Articles_collection_modified!A1465, FIND(", vol", Articles_collection_modified!A1465) + 5, FIND(",", Articles_collection_modified!A1465, FIND(", vol", Articles_collection_modified!A1465) + 5) - FIND(", vol", Articles_collection_modified!A1465) - 5), MID(Articles_collection_modified!A1465, FIND(",vol", Articles_collection_modified!A1465) + 4, FIND(",", Articles_collection_modified!A1465, FIND(",vol", Articles_collection_modified!A1465) + 4) - FIND(",vol",Articles_collection_modified!A1465) - 4))</f>
        <v>2</v>
      </c>
      <c r="D1465" t="str">
        <f>IF(ISNUMBER(FIND(", 20", Articles_collection_modified!A1465)), MID(Articles_collection_modified!A1465, FIND(", 20", Articles_collection_modified!A1465) + 2, FIND(",", Articles_collection_modified!A1465, FIND(", 20", Articles_collection_modified!A1465) + 2) - FIND(", 20", Articles_collection_modified!A1465) - 2), MID(Articles_collection_modified!A1465, FIND(",20", Articles_collection_modified!A1465) + 1, FIND(",", Articles_collection_modified!A1465, FIND(",20", Articles_collection_modified!A1465) + 1) - FIND(",20", Articles_collection_modified!A1465) - 1))</f>
        <v>2024-w33</v>
      </c>
      <c r="E1465" t="str">
        <f t="shared" si="46"/>
        <v>2024</v>
      </c>
      <c r="F1465" t="str">
        <f t="shared" si="47"/>
        <v>33</v>
      </c>
      <c r="G1465" t="str" cm="1">
        <f t="array" ref="G1465">_xlfn.TEXTJOIN(", ", TRUE, IF(ISNUMBER(SEARCH(Index!$A$8:$A$22, Articles_collection_modified!A1465)), Index!$A$8:$A$22, ""))</f>
        <v>Battery, Electrification</v>
      </c>
      <c r="H1465" t="str" cm="1">
        <f t="array" ref="H1465">IFERROR(INDEX(Index!$A$8:$A$22, MATCH(TRUE, ISNUMBER(SEARCH(Index!$A$8:$A$22, Articles_collection_modified!A1465)), 0)), "")</f>
        <v>Battery</v>
      </c>
      <c r="I1465" t="str" cm="1">
        <f t="array" ref="I1465">IFERROR(INDEX(Index!$A$3:$A$5, MATCH(TRUE, ISNUMBER(SEARCH(Index!$A$3:$A$5, Articles_collection_modified!A1465)), 0)), "")</f>
        <v>SEEP</v>
      </c>
      <c r="J1465" t="str" cm="1">
        <f t="array" ref="J1465">IFERROR(INDEX(Index!$A$25:$A$69, MATCH(TRUE, ISNUMBER(SEARCH(Index!$A$25:$A$69, Articles_collection_modified!A1465)), 0)), "")</f>
        <v>investment</v>
      </c>
      <c r="K1465" t="str" cm="1">
        <f t="array" ref="K1465">IFERROR(INDEX(Index!$C$3:$C$5, MATCH(TRUE, ISNUMBER(SEARCH(Index!$C$3:$C$5, Articles_collection_modified!A1465)), 0)), "")</f>
        <v>H2</v>
      </c>
      <c r="L1465" t="str" cm="1">
        <f t="array" ref="L1465">_xlfn.TEXTJOIN(", ", TRUE, IF(ISNUMBER(SEARCH(Index!$C$8:$C$58, Articles_collection_modified!A1465)), Index!$C$8:$C$58, ""))</f>
        <v>ES-2</v>
      </c>
      <c r="M1465" t="str" cm="1">
        <f t="array" ref="M1465">_xlfn.TEXTJOIN(", ", TRUE, IFERROR(VLOOKUP(_xlfn.TEXTSPLIT(L1465, ", "), Index!$C$8:$D$58, 2, FALSE), ""))</f>
        <v>Enhanced Emission Policy</v>
      </c>
      <c r="N1465" t="str" cm="1">
        <f t="array" ref="N1465">_xlfn.TEXTJOIN(", ", TRUE, _xlfn.UNIQUE(_xlfn.FILTERXML("&lt;t&gt;&lt;s&gt;" &amp; SUBSTITUTE(_xlfn.TEXTJOIN(", ", TRUE, _xlfn.UNIQUE(_xlfn._xlws.FILTER(IFERROR(VLOOKUP(LEFT(_xlfn.TEXTSPLIT(L1465, ", "), FIND("-", _xlfn.TEXTSPLIT(L1465, ", ")) - 1), Index!$F$8:$G$13, 2, FALSE), ""), IFERROR(VLOOKUP(LEFT(_xlfn.TEXTSPLIT(L1465, ", "), FIND("-", _xlfn.TEXTSPLIT(L1465, ", ")) - 1), Index!$F$8:$G$13, 2, FALSE), "") &lt;&gt; ""))), ", ", "&lt;/s&gt;&lt;s&gt;") &amp; "&lt;/s&gt;&lt;/t&gt;", "//s[normalize-space()]")))</f>
        <v>Ecological Sustainability</v>
      </c>
      <c r="O1465" t="str" cm="1">
        <f t="array" ref="O1465">IFERROR(INDEX(Index!$C$8:$C$58, MATCH(TRUE, ISNUMBER(SEARCH(Index!$C$8:$C$58, Articles_collection_modified!A1465)), 0)), "")</f>
        <v>ES-2</v>
      </c>
      <c r="P1465" t="str">
        <f>IFERROR(VLOOKUP(LEFT(O1465, FIND("-", O1465)-1), Index!$F$8:$G$13, 2, FALSE), "Not Found")</f>
        <v>Ecological Sustainability</v>
      </c>
      <c r="Q1465" t="str">
        <f>IFERROR(VLOOKUP(O1465, Index!$C$8:$D$58, 2, FALSE), "Not Found")</f>
        <v>Enhanced Emission Policy</v>
      </c>
    </row>
    <row r="1466" spans="1:17" x14ac:dyDescent="0.3">
      <c r="A1466" t="str">
        <f>LEFT(Articles_collection_modified!A1466, FIND(",", Articles_collection_modified!A1466) - 1)</f>
        <v>Archer Aviation wins major order for air taxis from FFG - electrive.com</v>
      </c>
      <c r="B1466" t="str">
        <f>MID(Articles_collection_modified!A1466, FIND(",", Articles_collection_modified!A1466) + 1, FIND(",", Articles_collection_modified!A1466, FIND(",", Articles_collection_modified!A1466) + 1) - FIND(",", Articles_collection_modified!A1466) - 1)</f>
        <v>https://www.electrive.com/2024/08/15/archer-aviation-wins-major-order-for-air-taxis-from-ffg/</v>
      </c>
      <c r="C1466" t="str">
        <f>IF(ISNUMBER(FIND(", vol",Articles_collection_modified!A1466)), MID(Articles_collection_modified!A1466, FIND(", vol", Articles_collection_modified!A1466) + 5, FIND(",", Articles_collection_modified!A1466, FIND(", vol", Articles_collection_modified!A1466) + 5) - FIND(", vol", Articles_collection_modified!A1466) - 5), MID(Articles_collection_modified!A1466, FIND(",vol", Articles_collection_modified!A1466) + 4, FIND(",", Articles_collection_modified!A1466, FIND(",vol", Articles_collection_modified!A1466) + 4) - FIND(",vol",Articles_collection_modified!A1466) - 4))</f>
        <v>2</v>
      </c>
      <c r="D1466" t="str">
        <f>IF(ISNUMBER(FIND(", 20", Articles_collection_modified!A1466)), MID(Articles_collection_modified!A1466, FIND(", 20", Articles_collection_modified!A1466) + 2, FIND(",", Articles_collection_modified!A1466, FIND(", 20", Articles_collection_modified!A1466) + 2) - FIND(", 20", Articles_collection_modified!A1466) - 2), MID(Articles_collection_modified!A1466, FIND(",20", Articles_collection_modified!A1466) + 1, FIND(",", Articles_collection_modified!A1466, FIND(",20", Articles_collection_modified!A1466) + 1) - FIND(",20", Articles_collection_modified!A1466) - 1))</f>
        <v>2024-w32</v>
      </c>
      <c r="E1466" t="str">
        <f t="shared" si="46"/>
        <v>2024</v>
      </c>
      <c r="F1466" t="str">
        <f t="shared" si="47"/>
        <v>32</v>
      </c>
      <c r="G1466" t="str" cm="1">
        <f t="array" ref="G1466">_xlfn.TEXTJOIN(", ", TRUE, IF(ISNUMBER(SEARCH(Index!$A$8:$A$22, Articles_collection_modified!A1466)), Index!$A$8:$A$22, ""))</f>
        <v>aviation &amp; space</v>
      </c>
      <c r="H1466" t="str" cm="1">
        <f t="array" ref="H1466">IFERROR(INDEX(Index!$A$8:$A$22, MATCH(TRUE, ISNUMBER(SEARCH(Index!$A$8:$A$22, Articles_collection_modified!A1466)), 0)), "")</f>
        <v>aviation &amp; space</v>
      </c>
      <c r="I1466" t="str" cm="1">
        <f t="array" ref="I1466">IFERROR(INDEX(Index!$A$3:$A$5, MATCH(TRUE, ISNUMBER(SEARCH(Index!$A$3:$A$5, Articles_collection_modified!A1466)), 0)), "")</f>
        <v>SEEP</v>
      </c>
      <c r="J1466" t="str" cm="1">
        <f t="array" ref="J1466">IFERROR(INDEX(Index!$A$25:$A$69, MATCH(TRUE, ISNUMBER(SEARCH(Index!$A$25:$A$69, Articles_collection_modified!A1466)), 0)), "")</f>
        <v>market development</v>
      </c>
      <c r="K1466" t="str" cm="1">
        <f t="array" ref="K1466">IFERROR(INDEX(Index!$C$3:$C$5, MATCH(TRUE, ISNUMBER(SEARCH(Index!$C$3:$C$5, Articles_collection_modified!A1466)), 0)), "")</f>
        <v>H2</v>
      </c>
      <c r="L1466" t="str" cm="1">
        <f t="array" ref="L1466">_xlfn.TEXTJOIN(", ", TRUE, IF(ISNUMBER(SEARCH(Index!$C$8:$C$58, Articles_collection_modified!A1466)), Index!$C$8:$C$58, ""))</f>
        <v>NB-1, NB-10</v>
      </c>
      <c r="M1466" t="str" cm="1">
        <f t="array" ref="M1466">_xlfn.TEXTJOIN(", ", TRUE, IFERROR(VLOOKUP(_xlfn.TEXTSPLIT(L1466, ", "), Index!$C$8:$D$58, 2, FALSE), ""))</f>
        <v>Digital Platforms &amp; Marketplaces, Air &amp; Space</v>
      </c>
      <c r="N1466" t="str" cm="1">
        <f t="array" ref="N1466">_xlfn.TEXTJOIN(", ", TRUE, _xlfn.UNIQUE(_xlfn.FILTERXML("&lt;t&gt;&lt;s&gt;" &amp; SUBSTITUTE(_xlfn.TEXTJOIN(", ", TRUE, _xlfn.UNIQUE(_xlfn._xlws.FILTER(IFERROR(VLOOKUP(LEFT(_xlfn.TEXTSPLIT(L1466, ", "), FIND("-", _xlfn.TEXTSPLIT(L1466, ", ")) - 1), Index!$F$8:$G$13, 2, FALSE), ""), IFERROR(VLOOKUP(LEFT(_xlfn.TEXTSPLIT(L1466, ", "), FIND("-", _xlfn.TEXTSPLIT(L1466, ", ")) - 1), Index!$F$8:$G$13, 2, FALSE), "") &lt;&gt; ""))), ", ", "&lt;/s&gt;&lt;s&gt;") &amp; "&lt;/s&gt;&lt;/t&gt;", "//s[normalize-space()]")))</f>
        <v>New Business</v>
      </c>
      <c r="O1466" t="str" cm="1">
        <f t="array" ref="O1466">IFERROR(INDEX(Index!$C$8:$C$58, MATCH(TRUE, ISNUMBER(SEARCH(Index!$C$8:$C$58, Articles_collection_modified!A1466)), 0)), "")</f>
        <v>NB-1</v>
      </c>
      <c r="P1466" t="str">
        <f>IFERROR(VLOOKUP(LEFT(O1466, FIND("-", O1466)-1), Index!$F$8:$G$13, 2, FALSE), "Not Found")</f>
        <v>New Business</v>
      </c>
      <c r="Q1466" t="str">
        <f>IFERROR(VLOOKUP(O1466, Index!$C$8:$D$58, 2, FALSE), "Not Found")</f>
        <v>Digital Platforms &amp; Marketplaces</v>
      </c>
    </row>
    <row r="1467" spans="1:17" x14ac:dyDescent="0.3">
      <c r="A1467" t="str">
        <f>LEFT(Articles_collection_modified!A1467, FIND(",", Articles_collection_modified!A1467) - 1)</f>
        <v>Kooperation im Bereich Agrartechnik</v>
      </c>
      <c r="B1467" t="str">
        <f>MID(Articles_collection_modified!A1467, FIND(",", Articles_collection_modified!A1467) + 1, FIND(",", Articles_collection_modified!A1467, FIND(",", Articles_collection_modified!A1467) + 1) - FIND(",", Articles_collection_modified!A1467) - 1)</f>
        <v>https://www.oup-fluidtechnik.de/kooperation-im-bereich-agrartechnik/</v>
      </c>
      <c r="C1467" t="str">
        <f>IF(ISNUMBER(FIND(", vol",Articles_collection_modified!A1467)), MID(Articles_collection_modified!A1467, FIND(", vol", Articles_collection_modified!A1467) + 5, FIND(",", Articles_collection_modified!A1467, FIND(", vol", Articles_collection_modified!A1467) + 5) - FIND(", vol", Articles_collection_modified!A1467) - 5), MID(Articles_collection_modified!A1467, FIND(",vol", Articles_collection_modified!A1467) + 4, FIND(",", Articles_collection_modified!A1467, FIND(",vol", Articles_collection_modified!A1467) + 4) - FIND(",vol",Articles_collection_modified!A1467) - 4))</f>
        <v>2</v>
      </c>
      <c r="D1467" t="str">
        <f>IF(ISNUMBER(FIND(", 20", Articles_collection_modified!A1467)), MID(Articles_collection_modified!A1467, FIND(", 20", Articles_collection_modified!A1467) + 2, FIND(",", Articles_collection_modified!A1467, FIND(", 20", Articles_collection_modified!A1467) + 2) - FIND(", 20", Articles_collection_modified!A1467) - 2), MID(Articles_collection_modified!A1467, FIND(",20", Articles_collection_modified!A1467) + 1, FIND(",", Articles_collection_modified!A1467, FIND(",20", Articles_collection_modified!A1467) + 1) - FIND(",20", Articles_collection_modified!A1467) - 1))</f>
        <v>2024-w34</v>
      </c>
      <c r="E1467" t="str">
        <f t="shared" si="46"/>
        <v>2024</v>
      </c>
      <c r="F1467" t="str">
        <f t="shared" si="47"/>
        <v>34</v>
      </c>
      <c r="G1467" t="str" cm="1">
        <f t="array" ref="G1467">_xlfn.TEXTJOIN(", ", TRUE, IF(ISNUMBER(SEARCH(Index!$A$8:$A$22, Articles_collection_modified!A1467)), Index!$A$8:$A$22, ""))</f>
        <v>Electrification, Hydraulics, Mobile</v>
      </c>
      <c r="H1467" t="str" cm="1">
        <f t="array" ref="H1467">IFERROR(INDEX(Index!$A$8:$A$22, MATCH(TRUE, ISNUMBER(SEARCH(Index!$A$8:$A$22, Articles_collection_modified!A1467)), 0)), "")</f>
        <v>Electrification</v>
      </c>
      <c r="I1467" t="str" cm="1">
        <f t="array" ref="I1467">IFERROR(INDEX(Index!$A$3:$A$5, MATCH(TRUE, ISNUMBER(SEARCH(Index!$A$3:$A$5, Articles_collection_modified!A1467)), 0)), "")</f>
        <v>SEEP</v>
      </c>
      <c r="J1467" t="str" cm="1">
        <f t="array" ref="J1467">IFERROR(INDEX(Index!$A$25:$A$69, MATCH(TRUE, ISNUMBER(SEARCH(Index!$A$25:$A$69, Articles_collection_modified!A1467)), 0)), "")</f>
        <v>partnership</v>
      </c>
      <c r="K1467" t="str" cm="1">
        <f t="array" ref="K1467">IFERROR(INDEX(Index!$C$3:$C$5, MATCH(TRUE, ISNUMBER(SEARCH(Index!$C$3:$C$5, Articles_collection_modified!A1467)), 0)), "")</f>
        <v>H2</v>
      </c>
      <c r="L1467" t="str" cm="1">
        <f t="array" ref="L1467">_xlfn.TEXTJOIN(", ", TRUE, IF(ISNUMBER(SEARCH(Index!$C$8:$C$58, Articles_collection_modified!A1467)), Index!$C$8:$C$58, ""))</f>
        <v>ES-2, HA-3, AO-2</v>
      </c>
      <c r="M1467" t="str" cm="1">
        <f t="array" ref="M1467">_xlfn.TEXTJOIN(", ", TRUE, IFERROR(VLOOKUP(_xlfn.TEXTSPLIT(L1467, ", "), Index!$C$8:$D$58, 2, FALSE), ""))</f>
        <v>Enhanced Emission Policy, Smart Farming, Future Collaboration</v>
      </c>
      <c r="N1467" t="str" cm="1">
        <f t="array" ref="N1467">_xlfn.TEXTJOIN(", ", TRUE, _xlfn.UNIQUE(_xlfn.FILTERXML("&lt;t&gt;&lt;s&gt;" &amp; SUBSTITUTE(_xlfn.TEXTJOIN(", ", TRUE, _xlfn.UNIQUE(_xlfn._xlws.FILTER(IFERROR(VLOOKUP(LEFT(_xlfn.TEXTSPLIT(L1467, ", "), FIND("-", _xlfn.TEXTSPLIT(L1467, ", ")) - 1), Index!$F$8:$G$13, 2, FALSE), ""), IFERROR(VLOOKUP(LEFT(_xlfn.TEXTSPLIT(L1467, ", "), FIND("-", _xlfn.TEXTSPLIT(L1467, ", ")) - 1), Index!$F$8:$G$13, 2, FALSE), "") &lt;&gt; ""))), ", ", "&lt;/s&gt;&lt;s&gt;") &amp; "&lt;/s&gt;&lt;/t&gt;", "//s[normalize-space()]")))</f>
        <v>Ecological Sustainability, Hydraulic Applications Ecosystem, Adaptive Organization</v>
      </c>
      <c r="O1467" t="str" cm="1">
        <f t="array" ref="O1467">IFERROR(INDEX(Index!$C$8:$C$58, MATCH(TRUE, ISNUMBER(SEARCH(Index!$C$8:$C$58, Articles_collection_modified!A1467)), 0)), "")</f>
        <v>ES-2</v>
      </c>
      <c r="P1467" t="str">
        <f>IFERROR(VLOOKUP(LEFT(O1467, FIND("-", O1467)-1), Index!$F$8:$G$13, 2, FALSE), "Not Found")</f>
        <v>Ecological Sustainability</v>
      </c>
      <c r="Q1467" t="str">
        <f>IFERROR(VLOOKUP(O1467, Index!$C$8:$D$58, 2, FALSE), "Not Found")</f>
        <v>Enhanced Emission Policy</v>
      </c>
    </row>
    <row r="1468" spans="1:17" x14ac:dyDescent="0.3">
      <c r="A1468" t="str">
        <f>LEFT(Articles_collection_modified!A1468, FIND(",", Articles_collection_modified!A1468) - 1)</f>
        <v>Epson Robots Introduces High-Precision Six-Axis Robot</v>
      </c>
      <c r="B1468" t="str">
        <f>MID(Articles_collection_modified!A1468, FIND(",", Articles_collection_modified!A1468) + 1, FIND(",", Articles_collection_modified!A1468, FIND(",", Articles_collection_modified!A1468) + 1) - FIND(",", Articles_collection_modified!A1468) - 1)</f>
        <v>https://www.assemblymag.com/articles/98700-epson-robots-introduces-high-precision-six-axis-robot</v>
      </c>
      <c r="C1468" t="str">
        <f>IF(ISNUMBER(FIND(", vol",Articles_collection_modified!A1468)), MID(Articles_collection_modified!A1468, FIND(", vol", Articles_collection_modified!A1468) + 5, FIND(",", Articles_collection_modified!A1468, FIND(", vol", Articles_collection_modified!A1468) + 5) - FIND(", vol", Articles_collection_modified!A1468) - 5), MID(Articles_collection_modified!A1468, FIND(",vol", Articles_collection_modified!A1468) + 4, FIND(",", Articles_collection_modified!A1468, FIND(",vol", Articles_collection_modified!A1468) + 4) - FIND(",vol",Articles_collection_modified!A1468) - 4))</f>
        <v>2</v>
      </c>
      <c r="D1468" t="str">
        <f>IF(ISNUMBER(FIND(", 20", Articles_collection_modified!A1468)), MID(Articles_collection_modified!A1468, FIND(", 20", Articles_collection_modified!A1468) + 2, FIND(",", Articles_collection_modified!A1468, FIND(", 20", Articles_collection_modified!A1468) + 2) - FIND(", 20", Articles_collection_modified!A1468) - 2), MID(Articles_collection_modified!A1468, FIND(",20", Articles_collection_modified!A1468) + 1, FIND(",", Articles_collection_modified!A1468, FIND(",20", Articles_collection_modified!A1468) + 1) - FIND(",20", Articles_collection_modified!A1468) - 1))</f>
        <v>2024-w33</v>
      </c>
      <c r="E1468" t="str">
        <f t="shared" si="46"/>
        <v>2024</v>
      </c>
      <c r="F1468" t="str">
        <f t="shared" si="47"/>
        <v>33</v>
      </c>
      <c r="G1468" t="str" cm="1">
        <f t="array" ref="G1468">_xlfn.TEXTJOIN(", ", TRUE, IF(ISNUMBER(SEARCH(Index!$A$8:$A$22, Articles_collection_modified!A1468)), Index!$A$8:$A$22, ""))</f>
        <v>Robotics</v>
      </c>
      <c r="H1468" t="str" cm="1">
        <f t="array" ref="H1468">IFERROR(INDEX(Index!$A$8:$A$22, MATCH(TRUE, ISNUMBER(SEARCH(Index!$A$8:$A$22, Articles_collection_modified!A1468)), 0)), "")</f>
        <v>Robotics</v>
      </c>
      <c r="I1468" t="str" cm="1">
        <f t="array" ref="I1468">IFERROR(INDEX(Index!$A$3:$A$5, MATCH(TRUE, ISNUMBER(SEARCH(Index!$A$3:$A$5, Articles_collection_modified!A1468)), 0)), "")</f>
        <v>product release</v>
      </c>
      <c r="J1468" t="str" cm="1">
        <f t="array" ref="J1468">IFERROR(INDEX(Index!$A$25:$A$69, MATCH(TRUE, ISNUMBER(SEARCH(Index!$A$25:$A$69, Articles_collection_modified!A1468)), 0)), "")</f>
        <v>System</v>
      </c>
      <c r="K1468" t="str" cm="1">
        <f t="array" ref="K1468">IFERROR(INDEX(Index!$C$3:$C$5, MATCH(TRUE, ISNUMBER(SEARCH(Index!$C$3:$C$5, Articles_collection_modified!A1468)), 0)), "")</f>
        <v>H1</v>
      </c>
      <c r="L1468" t="str" cm="1">
        <f t="array" ref="L1468">_xlfn.TEXTJOIN(", ", TRUE, IF(ISNUMBER(SEARCH(Index!$C$8:$C$58, Articles_collection_modified!A1468)), Index!$C$8:$C$58, ""))</f>
        <v>IPr-2</v>
      </c>
      <c r="M1468" t="str" cm="1">
        <f t="array" ref="M1468">_xlfn.TEXTJOIN(", ", TRUE, IFERROR(VLOOKUP(_xlfn.TEXTSPLIT(L1468, ", "), Index!$C$8:$D$58, 2, FALSE), ""))</f>
        <v>Advanced Robotics</v>
      </c>
      <c r="N1468" t="str" cm="1">
        <f t="array" ref="N1468">_xlfn.TEXTJOIN(", ", TRUE, _xlfn.UNIQUE(_xlfn.FILTERXML("&lt;t&gt;&lt;s&gt;" &amp; SUBSTITUTE(_xlfn.TEXTJOIN(", ", TRUE, _xlfn.UNIQUE(_xlfn._xlws.FILTER(IFERROR(VLOOKUP(LEFT(_xlfn.TEXTSPLIT(L1468, ", "), FIND("-", _xlfn.TEXTSPLIT(L1468, ", ")) - 1), Index!$F$8:$G$13, 2, FALSE), ""), IFERROR(VLOOKUP(LEFT(_xlfn.TEXTSPLIT(L1468, ", "), FIND("-", _xlfn.TEXTSPLIT(L1468, ", ")) - 1), Index!$F$8:$G$13, 2, FALSE), "") &lt;&gt; ""))), ", ", "&lt;/s&gt;&lt;s&gt;") &amp; "&lt;/s&gt;&lt;/t&gt;", "//s[normalize-space()]")))</f>
        <v>Intelligent Production</v>
      </c>
      <c r="O1468" t="str" cm="1">
        <f t="array" ref="O1468">IFERROR(INDEX(Index!$C$8:$C$58, MATCH(TRUE, ISNUMBER(SEARCH(Index!$C$8:$C$58, Articles_collection_modified!A1468)), 0)), "")</f>
        <v>IPr-2</v>
      </c>
      <c r="P1468" t="str">
        <f>IFERROR(VLOOKUP(LEFT(O1468, FIND("-", O1468)-1), Index!$F$8:$G$13, 2, FALSE), "Not Found")</f>
        <v>Intelligent Production</v>
      </c>
      <c r="Q1468" t="str">
        <f>IFERROR(VLOOKUP(O1468, Index!$C$8:$D$58, 2, FALSE), "Not Found")</f>
        <v>Advanced Robotics</v>
      </c>
    </row>
    <row r="1469" spans="1:17" x14ac:dyDescent="0.3">
      <c r="A1469" t="str">
        <f>LEFT(Articles_collection_modified!A1469, FIND(",", Articles_collection_modified!A1469) - 1)</f>
        <v>Power the Future By Choosing the Right Battery Technology</v>
      </c>
      <c r="B1469" t="str">
        <f>MID(Articles_collection_modified!A1469, FIND(",", Articles_collection_modified!A1469) + 1, FIND(",", Articles_collection_modified!A1469, FIND(",", Articles_collection_modified!A1469) + 1) - FIND(",", Articles_collection_modified!A1469) - 1)</f>
        <v>https://www.powermotiontech.com/technlogies/batteries/article/55093709/delta-q-technologies-power-the-future-by-choosing-the-right-battery-technology</v>
      </c>
      <c r="C1469" t="str">
        <f>IF(ISNUMBER(FIND(", vol",Articles_collection_modified!A1469)), MID(Articles_collection_modified!A1469, FIND(", vol", Articles_collection_modified!A1469) + 5, FIND(",", Articles_collection_modified!A1469, FIND(", vol", Articles_collection_modified!A1469) + 5) - FIND(", vol", Articles_collection_modified!A1469) - 5), MID(Articles_collection_modified!A1469, FIND(",vol", Articles_collection_modified!A1469) + 4, FIND(",", Articles_collection_modified!A1469, FIND(",vol", Articles_collection_modified!A1469) + 4) - FIND(",vol",Articles_collection_modified!A1469) - 4))</f>
        <v>1</v>
      </c>
      <c r="D1469" t="str">
        <f>IF(ISNUMBER(FIND(", 20", Articles_collection_modified!A1469)), MID(Articles_collection_modified!A1469, FIND(", 20", Articles_collection_modified!A1469) + 2, FIND(",", Articles_collection_modified!A1469, FIND(", 20", Articles_collection_modified!A1469) + 2) - FIND(", 20", Articles_collection_modified!A1469) - 2), MID(Articles_collection_modified!A1469, FIND(",20", Articles_collection_modified!A1469) + 1, FIND(",", Articles_collection_modified!A1469, FIND(",20", Articles_collection_modified!A1469) + 1) - FIND(",20", Articles_collection_modified!A1469) - 1))</f>
        <v>2024-w27</v>
      </c>
      <c r="E1469" t="str">
        <f t="shared" si="46"/>
        <v>2024</v>
      </c>
      <c r="F1469" t="str">
        <f t="shared" si="47"/>
        <v>27</v>
      </c>
      <c r="G1469" t="str" cm="1">
        <f t="array" ref="G1469">_xlfn.TEXTJOIN(", ", TRUE, IF(ISNUMBER(SEARCH(Index!$A$8:$A$22, Articles_collection_modified!A1469)), Index!$A$8:$A$22, ""))</f>
        <v>Battery, Electrification</v>
      </c>
      <c r="H1469" t="str" cm="1">
        <f t="array" ref="H1469">IFERROR(INDEX(Index!$A$8:$A$22, MATCH(TRUE, ISNUMBER(SEARCH(Index!$A$8:$A$22, Articles_collection_modified!A1469)), 0)), "")</f>
        <v>Battery</v>
      </c>
      <c r="I1469" t="str" cm="1">
        <f t="array" ref="I1469">IFERROR(INDEX(Index!$A$3:$A$5, MATCH(TRUE, ISNUMBER(SEARCH(Index!$A$3:$A$5, Articles_collection_modified!A1469)), 0)), "")</f>
        <v>Technology</v>
      </c>
      <c r="J1469" t="str" cm="1">
        <f t="array" ref="J1469">IFERROR(INDEX(Index!$A$25:$A$69, MATCH(TRUE, ISNUMBER(SEARCH(Index!$A$25:$A$69, Articles_collection_modified!A1469)), 0)), "")</f>
        <v>Energy Storage</v>
      </c>
      <c r="K1469" t="str" cm="1">
        <f t="array" ref="K1469">IFERROR(INDEX(Index!$C$3:$C$5, MATCH(TRUE, ISNUMBER(SEARCH(Index!$C$3:$C$5, Articles_collection_modified!A1469)), 0)), "")</f>
        <v>H1</v>
      </c>
      <c r="L1469" t="str" cm="1">
        <f t="array" ref="L1469">_xlfn.TEXTJOIN(", ", TRUE, IF(ISNUMBER(SEARCH(Index!$C$8:$C$58, Articles_collection_modified!A1469)), Index!$C$8:$C$58, ""))</f>
        <v>ES-2</v>
      </c>
      <c r="M1469" t="str" cm="1">
        <f t="array" ref="M1469">_xlfn.TEXTJOIN(", ", TRUE, IFERROR(VLOOKUP(_xlfn.TEXTSPLIT(L1469, ", "), Index!$C$8:$D$58, 2, FALSE), ""))</f>
        <v>Enhanced Emission Policy</v>
      </c>
      <c r="N1469" t="str" cm="1">
        <f t="array" ref="N1469">_xlfn.TEXTJOIN(", ", TRUE, _xlfn.UNIQUE(_xlfn.FILTERXML("&lt;t&gt;&lt;s&gt;" &amp; SUBSTITUTE(_xlfn.TEXTJOIN(", ", TRUE, _xlfn.UNIQUE(_xlfn._xlws.FILTER(IFERROR(VLOOKUP(LEFT(_xlfn.TEXTSPLIT(L1469, ", "), FIND("-", _xlfn.TEXTSPLIT(L1469, ", ")) - 1), Index!$F$8:$G$13, 2, FALSE), ""), IFERROR(VLOOKUP(LEFT(_xlfn.TEXTSPLIT(L1469, ", "), FIND("-", _xlfn.TEXTSPLIT(L1469, ", ")) - 1), Index!$F$8:$G$13, 2, FALSE), "") &lt;&gt; ""))), ", ", "&lt;/s&gt;&lt;s&gt;") &amp; "&lt;/s&gt;&lt;/t&gt;", "//s[normalize-space()]")))</f>
        <v>Ecological Sustainability</v>
      </c>
      <c r="O1469" t="str" cm="1">
        <f t="array" ref="O1469">IFERROR(INDEX(Index!$C$8:$C$58, MATCH(TRUE, ISNUMBER(SEARCH(Index!$C$8:$C$58, Articles_collection_modified!A1469)), 0)), "")</f>
        <v>ES-2</v>
      </c>
      <c r="P1469" t="str">
        <f>IFERROR(VLOOKUP(LEFT(O1469, FIND("-", O1469)-1), Index!$F$8:$G$13, 2, FALSE), "Not Found")</f>
        <v>Ecological Sustainability</v>
      </c>
      <c r="Q1469" t="str">
        <f>IFERROR(VLOOKUP(O1469, Index!$C$8:$D$58, 2, FALSE), "Not Found")</f>
        <v>Enhanced Emission Policy</v>
      </c>
    </row>
    <row r="1470" spans="1:17" x14ac:dyDescent="0.3">
      <c r="A1470" t="str">
        <f>LEFT(Articles_collection_modified!A1470, FIND(",", Articles_collection_modified!A1470) - 1)</f>
        <v>Liebherr and Fortescue announce partnership for development of Autonomous Haulage Solution - International Mining</v>
      </c>
      <c r="B1470" t="str">
        <f>MID(Articles_collection_modified!A1470, FIND(",", Articles_collection_modified!A1470) + 1, FIND(",", Articles_collection_modified!A1470, FIND(",", Articles_collection_modified!A1470) + 1) - FIND(",", Articles_collection_modified!A1470) - 1)</f>
        <v>https://im-mining.com/2024/07/02/liebherr-and-fortescue-announce-partnership-for-development-of-autonomous-haulage-solution/</v>
      </c>
      <c r="C1470" t="str">
        <f>IF(ISNUMBER(FIND(", vol",Articles_collection_modified!A1470)), MID(Articles_collection_modified!A1470, FIND(", vol", Articles_collection_modified!A1470) + 5, FIND(",", Articles_collection_modified!A1470, FIND(", vol", Articles_collection_modified!A1470) + 5) - FIND(", vol", Articles_collection_modified!A1470) - 5), MID(Articles_collection_modified!A1470, FIND(",vol", Articles_collection_modified!A1470) + 4, FIND(",", Articles_collection_modified!A1470, FIND(",vol", Articles_collection_modified!A1470) + 4) - FIND(",vol",Articles_collection_modified!A1470) - 4))</f>
        <v>1</v>
      </c>
      <c r="D1470" t="str">
        <f>IF(ISNUMBER(FIND(", 20", Articles_collection_modified!A1470)), MID(Articles_collection_modified!A1470, FIND(", 20", Articles_collection_modified!A1470) + 2, FIND(",", Articles_collection_modified!A1470, FIND(", 20", Articles_collection_modified!A1470) + 2) - FIND(", 20", Articles_collection_modified!A1470) - 2), MID(Articles_collection_modified!A1470, FIND(",20", Articles_collection_modified!A1470) + 1, FIND(",", Articles_collection_modified!A1470, FIND(",20", Articles_collection_modified!A1470) + 1) - FIND(",20", Articles_collection_modified!A1470) - 1))</f>
        <v>2024-w27</v>
      </c>
      <c r="E1470" t="str">
        <f t="shared" si="46"/>
        <v>2024</v>
      </c>
      <c r="F1470" t="str">
        <f t="shared" si="47"/>
        <v>27</v>
      </c>
      <c r="G1470" t="str" cm="1">
        <f t="array" ref="G1470">_xlfn.TEXTJOIN(", ", TRUE, IF(ISNUMBER(SEARCH(Index!$A$8:$A$22, Articles_collection_modified!A1470)), Index!$A$8:$A$22, ""))</f>
        <v>Mobile</v>
      </c>
      <c r="H1470" t="str" cm="1">
        <f t="array" ref="H1470">IFERROR(INDEX(Index!$A$8:$A$22, MATCH(TRUE, ISNUMBER(SEARCH(Index!$A$8:$A$22, Articles_collection_modified!A1470)), 0)), "")</f>
        <v>Mobile</v>
      </c>
      <c r="I1470" t="str" cm="1">
        <f t="array" ref="I1470">IFERROR(INDEX(Index!$A$3:$A$5, MATCH(TRUE, ISNUMBER(SEARCH(Index!$A$3:$A$5, Articles_collection_modified!A1470)), 0)), "")</f>
        <v>SEEP</v>
      </c>
      <c r="J1470" t="str" cm="1">
        <f t="array" ref="J1470">IFERROR(INDEX(Index!$A$25:$A$69, MATCH(TRUE, ISNUMBER(SEARCH(Index!$A$25:$A$69, Articles_collection_modified!A1470)), 0)), "")</f>
        <v>partnership</v>
      </c>
      <c r="K1470" t="str" cm="1">
        <f t="array" ref="K1470">IFERROR(INDEX(Index!$C$3:$C$5, MATCH(TRUE, ISNUMBER(SEARCH(Index!$C$3:$C$5, Articles_collection_modified!A1470)), 0)), "")</f>
        <v>H2</v>
      </c>
      <c r="L1470" t="str" cm="1">
        <f t="array" ref="L1470">_xlfn.TEXTJOIN(", ", TRUE, IF(ISNUMBER(SEARCH(Index!$C$8:$C$58, Articles_collection_modified!A1470)), Index!$C$8:$C$58, ""))</f>
        <v>HA-8, AO-2</v>
      </c>
      <c r="M1470" t="str" cm="1">
        <f t="array" ref="M1470">_xlfn.TEXTJOIN(", ", TRUE, IFERROR(VLOOKUP(_xlfn.TEXTSPLIT(L1470, ", "), Index!$C$8:$D$58, 2, FALSE), ""))</f>
        <v>Sustainable Mining, Future Collaboration</v>
      </c>
      <c r="N1470" t="str" cm="1">
        <f t="array" ref="N1470">_xlfn.TEXTJOIN(", ", TRUE, _xlfn.UNIQUE(_xlfn.FILTERXML("&lt;t&gt;&lt;s&gt;" &amp; SUBSTITUTE(_xlfn.TEXTJOIN(", ", TRUE, _xlfn.UNIQUE(_xlfn._xlws.FILTER(IFERROR(VLOOKUP(LEFT(_xlfn.TEXTSPLIT(L1470, ", "), FIND("-", _xlfn.TEXTSPLIT(L1470, ", ")) - 1), Index!$F$8:$G$13, 2, FALSE), ""), IFERROR(VLOOKUP(LEFT(_xlfn.TEXTSPLIT(L1470, ", "), FIND("-", _xlfn.TEXTSPLIT(L1470, ", ")) - 1), Index!$F$8:$G$13, 2, FALSE), "") &lt;&gt; ""))), ", ", "&lt;/s&gt;&lt;s&gt;") &amp; "&lt;/s&gt;&lt;/t&gt;", "//s[normalize-space()]")))</f>
        <v>Hydraulic Applications Ecosystem, Adaptive Organization</v>
      </c>
      <c r="O1470" t="str" cm="1">
        <f t="array" ref="O1470">IFERROR(INDEX(Index!$C$8:$C$58, MATCH(TRUE, ISNUMBER(SEARCH(Index!$C$8:$C$58, Articles_collection_modified!A1470)), 0)), "")</f>
        <v>HA-8</v>
      </c>
      <c r="P1470" t="str">
        <f>IFERROR(VLOOKUP(LEFT(O1470, FIND("-", O1470)-1), Index!$F$8:$G$13, 2, FALSE), "Not Found")</f>
        <v>Hydraulic Applications Ecosystem</v>
      </c>
      <c r="Q1470" t="str">
        <f>IFERROR(VLOOKUP(O1470, Index!$C$8:$D$58, 2, FALSE), "Not Found")</f>
        <v>Sustainable Mining</v>
      </c>
    </row>
    <row r="1471" spans="1:17" x14ac:dyDescent="0.3">
      <c r="A1471" t="str">
        <f>LEFT(Articles_collection_modified!A1471, FIND(",", Articles_collection_modified!A1471) - 1)</f>
        <v>Europa hydrogen-powered prototype arrives at Christmas Creek as Liebherr Fortescue eye zero emission AHS milestone - International Mining</v>
      </c>
      <c r="B1471" t="str">
        <f>MID(Articles_collection_modified!A1471, FIND(",", Articles_collection_modified!A1471) + 1, FIND(",", Articles_collection_modified!A1471, FIND(",", Articles_collection_modified!A1471) + 1) - FIND(",", Articles_collection_modified!A1471) - 1)</f>
        <v>https://im-mining.com/2024/08/13/europa-hydrogen-powered-prototype-arrives-at-christmas-creek-as-liebherr-fortescue-eye-zero-emission-ahs-milestone/</v>
      </c>
      <c r="C1471" t="str">
        <f>IF(ISNUMBER(FIND(", vol",Articles_collection_modified!A1471)), MID(Articles_collection_modified!A1471, FIND(", vol", Articles_collection_modified!A1471) + 5, FIND(",", Articles_collection_modified!A1471, FIND(", vol", Articles_collection_modified!A1471) + 5) - FIND(", vol", Articles_collection_modified!A1471) - 5), MID(Articles_collection_modified!A1471, FIND(",vol", Articles_collection_modified!A1471) + 4, FIND(",", Articles_collection_modified!A1471, FIND(",vol", Articles_collection_modified!A1471) + 4) - FIND(",vol",Articles_collection_modified!A1471) - 4))</f>
        <v>2</v>
      </c>
      <c r="D1471" t="str">
        <f>IF(ISNUMBER(FIND(", 20", Articles_collection_modified!A1471)), MID(Articles_collection_modified!A1471, FIND(", 20", Articles_collection_modified!A1471) + 2, FIND(",", Articles_collection_modified!A1471, FIND(", 20", Articles_collection_modified!A1471) + 2) - FIND(", 20", Articles_collection_modified!A1471) - 2), MID(Articles_collection_modified!A1471, FIND(",20", Articles_collection_modified!A1471) + 1, FIND(",", Articles_collection_modified!A1471, FIND(",20", Articles_collection_modified!A1471) + 1) - FIND(",20", Articles_collection_modified!A1471) - 1))</f>
        <v>2024-w33</v>
      </c>
      <c r="E1471" t="str">
        <f t="shared" si="46"/>
        <v>2024</v>
      </c>
      <c r="F1471" t="str">
        <f t="shared" si="47"/>
        <v>33</v>
      </c>
      <c r="G1471" t="str" cm="1">
        <f t="array" ref="G1471">_xlfn.TEXTJOIN(", ", TRUE, IF(ISNUMBER(SEARCH(Index!$A$8:$A$22, Articles_collection_modified!A1471)), Index!$A$8:$A$22, ""))</f>
        <v>Electrification, Mobile</v>
      </c>
      <c r="H1471" t="str" cm="1">
        <f t="array" ref="H1471">IFERROR(INDEX(Index!$A$8:$A$22, MATCH(TRUE, ISNUMBER(SEARCH(Index!$A$8:$A$22, Articles_collection_modified!A1471)), 0)), "")</f>
        <v>Electrification</v>
      </c>
      <c r="I1471" t="str" cm="1">
        <f t="array" ref="I1471">IFERROR(INDEX(Index!$A$3:$A$5, MATCH(TRUE, ISNUMBER(SEARCH(Index!$A$3:$A$5, Articles_collection_modified!A1471)), 0)), "")</f>
        <v>Technology</v>
      </c>
      <c r="J1471" t="str" cm="1">
        <f t="array" ref="J1471">IFERROR(INDEX(Index!$A$25:$A$69, MATCH(TRUE, ISNUMBER(SEARCH(Index!$A$25:$A$69, Articles_collection_modified!A1471)), 0)), "")</f>
        <v>Prototype</v>
      </c>
      <c r="K1471" t="str" cm="1">
        <f t="array" ref="K1471">IFERROR(INDEX(Index!$C$3:$C$5, MATCH(TRUE, ISNUMBER(SEARCH(Index!$C$3:$C$5, Articles_collection_modified!A1471)), 0)), "")</f>
        <v>H2</v>
      </c>
      <c r="L1471" t="str" cm="1">
        <f t="array" ref="L1471">_xlfn.TEXTJOIN(", ", TRUE, IF(ISNUMBER(SEARCH(Index!$C$8:$C$58, Articles_collection_modified!A1471)), Index!$C$8:$C$58, ""))</f>
        <v>ES-2, HA-8</v>
      </c>
      <c r="M1471" t="str" cm="1">
        <f t="array" ref="M1471">_xlfn.TEXTJOIN(", ", TRUE, IFERROR(VLOOKUP(_xlfn.TEXTSPLIT(L1471, ", "), Index!$C$8:$D$58, 2, FALSE), ""))</f>
        <v>Enhanced Emission Policy, Sustainable Mining</v>
      </c>
      <c r="N1471" t="str" cm="1">
        <f t="array" ref="N1471">_xlfn.TEXTJOIN(", ", TRUE, _xlfn.UNIQUE(_xlfn.FILTERXML("&lt;t&gt;&lt;s&gt;" &amp; SUBSTITUTE(_xlfn.TEXTJOIN(", ", TRUE, _xlfn.UNIQUE(_xlfn._xlws.FILTER(IFERROR(VLOOKUP(LEFT(_xlfn.TEXTSPLIT(L1471, ", "), FIND("-", _xlfn.TEXTSPLIT(L1471, ", ")) - 1), Index!$F$8:$G$13, 2, FALSE), ""), IFERROR(VLOOKUP(LEFT(_xlfn.TEXTSPLIT(L1471, ", "), FIND("-", _xlfn.TEXTSPLIT(L1471, ", ")) - 1), Index!$F$8:$G$13, 2, FALSE), "") &lt;&gt; ""))), ", ", "&lt;/s&gt;&lt;s&gt;") &amp; "&lt;/s&gt;&lt;/t&gt;", "//s[normalize-space()]")))</f>
        <v>Ecological Sustainability, Hydraulic Applications Ecosystem</v>
      </c>
      <c r="O1471" t="str" cm="1">
        <f t="array" ref="O1471">IFERROR(INDEX(Index!$C$8:$C$58, MATCH(TRUE, ISNUMBER(SEARCH(Index!$C$8:$C$58, Articles_collection_modified!A1471)), 0)), "")</f>
        <v>ES-2</v>
      </c>
      <c r="P1471" t="str">
        <f>IFERROR(VLOOKUP(LEFT(O1471, FIND("-", O1471)-1), Index!$F$8:$G$13, 2, FALSE), "Not Found")</f>
        <v>Ecological Sustainability</v>
      </c>
      <c r="Q1471" t="str">
        <f>IFERROR(VLOOKUP(O1471, Index!$C$8:$D$58, 2, FALSE), "Not Found")</f>
        <v>Enhanced Emission Policy</v>
      </c>
    </row>
    <row r="1472" spans="1:17" x14ac:dyDescent="0.3">
      <c r="A1472" t="str">
        <f>LEFT(Articles_collection_modified!A1472, FIND(",", Articles_collection_modified!A1472) - 1)</f>
        <v>EPCA to produce 50-70 battery-electric mining trucks a year Xerotech says - International Mining</v>
      </c>
      <c r="B1472" t="str">
        <f>MID(Articles_collection_modified!A1472, FIND(",", Articles_collection_modified!A1472) + 1, FIND(",", Articles_collection_modified!A1472, FIND(",", Articles_collection_modified!A1472) + 1) - FIND(",", Articles_collection_modified!A1472) - 1)</f>
        <v>https://im-mining.com/2024/08/09/epca-to-produce-50-70-battery-electric-mining-trucks-a-year-xerotech-says/</v>
      </c>
      <c r="C1472" t="str">
        <f>IF(ISNUMBER(FIND(", vol",Articles_collection_modified!A1472)), MID(Articles_collection_modified!A1472, FIND(", vol", Articles_collection_modified!A1472) + 5, FIND(",", Articles_collection_modified!A1472, FIND(", vol", Articles_collection_modified!A1472) + 5) - FIND(", vol", Articles_collection_modified!A1472) - 5), MID(Articles_collection_modified!A1472, FIND(",vol", Articles_collection_modified!A1472) + 4, FIND(",", Articles_collection_modified!A1472, FIND(",vol", Articles_collection_modified!A1472) + 4) - FIND(",vol",Articles_collection_modified!A1472) - 4))</f>
        <v>2</v>
      </c>
      <c r="D1472" t="str">
        <f>IF(ISNUMBER(FIND(", 20", Articles_collection_modified!A1472)), MID(Articles_collection_modified!A1472, FIND(", 20", Articles_collection_modified!A1472) + 2, FIND(",", Articles_collection_modified!A1472, FIND(", 20", Articles_collection_modified!A1472) + 2) - FIND(", 20", Articles_collection_modified!A1472) - 2), MID(Articles_collection_modified!A1472, FIND(",20", Articles_collection_modified!A1472) + 1, FIND(",", Articles_collection_modified!A1472, FIND(",20", Articles_collection_modified!A1472) + 1) - FIND(",20", Articles_collection_modified!A1472) - 1))</f>
        <v>2024-w32</v>
      </c>
      <c r="E1472" t="str">
        <f t="shared" si="46"/>
        <v>2024</v>
      </c>
      <c r="F1472" t="str">
        <f t="shared" si="47"/>
        <v>32</v>
      </c>
      <c r="G1472" t="str" cm="1">
        <f t="array" ref="G1472">_xlfn.TEXTJOIN(", ", TRUE, IF(ISNUMBER(SEARCH(Index!$A$8:$A$22, Articles_collection_modified!A1472)), Index!$A$8:$A$22, ""))</f>
        <v>Battery, Electrification, Mobile</v>
      </c>
      <c r="H1472" t="str" cm="1">
        <f t="array" ref="H1472">IFERROR(INDEX(Index!$A$8:$A$22, MATCH(TRUE, ISNUMBER(SEARCH(Index!$A$8:$A$22, Articles_collection_modified!A1472)), 0)), "")</f>
        <v>Battery</v>
      </c>
      <c r="I1472" t="str" cm="1">
        <f t="array" ref="I1472">IFERROR(INDEX(Index!$A$3:$A$5, MATCH(TRUE, ISNUMBER(SEARCH(Index!$A$3:$A$5, Articles_collection_modified!A1472)), 0)), "")</f>
        <v>SEEP</v>
      </c>
      <c r="J1472" t="str" cm="1">
        <f t="array" ref="J1472">IFERROR(INDEX(Index!$A$25:$A$69, MATCH(TRUE, ISNUMBER(SEARCH(Index!$A$25:$A$69, Articles_collection_modified!A1472)), 0)), "")</f>
        <v>market development</v>
      </c>
      <c r="K1472" t="str" cm="1">
        <f t="array" ref="K1472">IFERROR(INDEX(Index!$C$3:$C$5, MATCH(TRUE, ISNUMBER(SEARCH(Index!$C$3:$C$5, Articles_collection_modified!A1472)), 0)), "")</f>
        <v>H1</v>
      </c>
      <c r="L1472" t="str" cm="1">
        <f t="array" ref="L1472">_xlfn.TEXTJOIN(", ", TRUE, IF(ISNUMBER(SEARCH(Index!$C$8:$C$58, Articles_collection_modified!A1472)), Index!$C$8:$C$58, ""))</f>
        <v>ES-2, HA-8</v>
      </c>
      <c r="M1472" t="str" cm="1">
        <f t="array" ref="M1472">_xlfn.TEXTJOIN(", ", TRUE, IFERROR(VLOOKUP(_xlfn.TEXTSPLIT(L1472, ", "), Index!$C$8:$D$58, 2, FALSE), ""))</f>
        <v>Enhanced Emission Policy, Sustainable Mining</v>
      </c>
      <c r="N1472" t="str" cm="1">
        <f t="array" ref="N1472">_xlfn.TEXTJOIN(", ", TRUE, _xlfn.UNIQUE(_xlfn.FILTERXML("&lt;t&gt;&lt;s&gt;" &amp; SUBSTITUTE(_xlfn.TEXTJOIN(", ", TRUE, _xlfn.UNIQUE(_xlfn._xlws.FILTER(IFERROR(VLOOKUP(LEFT(_xlfn.TEXTSPLIT(L1472, ", "), FIND("-", _xlfn.TEXTSPLIT(L1472, ", ")) - 1), Index!$F$8:$G$13, 2, FALSE), ""), IFERROR(VLOOKUP(LEFT(_xlfn.TEXTSPLIT(L1472, ", "), FIND("-", _xlfn.TEXTSPLIT(L1472, ", ")) - 1), Index!$F$8:$G$13, 2, FALSE), "") &lt;&gt; ""))), ", ", "&lt;/s&gt;&lt;s&gt;") &amp; "&lt;/s&gt;&lt;/t&gt;", "//s[normalize-space()]")))</f>
        <v>Ecological Sustainability, Hydraulic Applications Ecosystem</v>
      </c>
      <c r="O1472" t="str" cm="1">
        <f t="array" ref="O1472">IFERROR(INDEX(Index!$C$8:$C$58, MATCH(TRUE, ISNUMBER(SEARCH(Index!$C$8:$C$58, Articles_collection_modified!A1472)), 0)), "")</f>
        <v>ES-2</v>
      </c>
      <c r="P1472" t="str">
        <f>IFERROR(VLOOKUP(LEFT(O1472, FIND("-", O1472)-1), Index!$F$8:$G$13, 2, FALSE), "Not Found")</f>
        <v>Ecological Sustainability</v>
      </c>
      <c r="Q1472" t="str">
        <f>IFERROR(VLOOKUP(O1472, Index!$C$8:$D$58, 2, FALSE), "Not Found")</f>
        <v>Enhanced Emission Policy</v>
      </c>
    </row>
    <row r="1473" spans="1:17" x14ac:dyDescent="0.3">
      <c r="A1473" t="str">
        <f>LEFT(Articles_collection_modified!A1473, FIND(",", Articles_collection_modified!A1473) - 1)</f>
        <v>ABB and Komatsu to collaborate on electrification platform | Industrial Vehicle Technology International</v>
      </c>
      <c r="B1473" t="str">
        <f>MID(Articles_collection_modified!A1473, FIND(",", Articles_collection_modified!A1473) + 1, FIND(",", Articles_collection_modified!A1473, FIND(",", Articles_collection_modified!A1473) + 1) - FIND(",", Articles_collection_modified!A1473) - 1)</f>
        <v>https://www.ivtinternational.com/news/abb-and-komatsu-to-collaborate-on-electrification-platform.html</v>
      </c>
      <c r="C1473" t="str">
        <f>IF(ISNUMBER(FIND(", vol",Articles_collection_modified!A1473)), MID(Articles_collection_modified!A1473, FIND(", vol", Articles_collection_modified!A1473) + 5, FIND(",", Articles_collection_modified!A1473, FIND(", vol", Articles_collection_modified!A1473) + 5) - FIND(", vol", Articles_collection_modified!A1473) - 5), MID(Articles_collection_modified!A1473, FIND(",vol", Articles_collection_modified!A1473) + 4, FIND(",", Articles_collection_modified!A1473, FIND(",vol", Articles_collection_modified!A1473) + 4) - FIND(",vol",Articles_collection_modified!A1473) - 4))</f>
        <v>2</v>
      </c>
      <c r="D1473" t="str">
        <f>IF(ISNUMBER(FIND(", 20", Articles_collection_modified!A1473)), MID(Articles_collection_modified!A1473, FIND(", 20", Articles_collection_modified!A1473) + 2, FIND(",", Articles_collection_modified!A1473, FIND(", 20", Articles_collection_modified!A1473) + 2) - FIND(", 20", Articles_collection_modified!A1473) - 2), MID(Articles_collection_modified!A1473, FIND(",20", Articles_collection_modified!A1473) + 1, FIND(",", Articles_collection_modified!A1473, FIND(",20", Articles_collection_modified!A1473) + 1) - FIND(",20", Articles_collection_modified!A1473) - 1))</f>
        <v>2024-w33</v>
      </c>
      <c r="E1473" t="str">
        <f t="shared" si="46"/>
        <v>2024</v>
      </c>
      <c r="F1473" t="str">
        <f t="shared" si="47"/>
        <v>33</v>
      </c>
      <c r="G1473" t="str" cm="1">
        <f t="array" ref="G1473">_xlfn.TEXTJOIN(", ", TRUE, IF(ISNUMBER(SEARCH(Index!$A$8:$A$22, Articles_collection_modified!A1473)), Index!$A$8:$A$22, ""))</f>
        <v>Electrification, Mobile</v>
      </c>
      <c r="H1473" t="str" cm="1">
        <f t="array" ref="H1473">IFERROR(INDEX(Index!$A$8:$A$22, MATCH(TRUE, ISNUMBER(SEARCH(Index!$A$8:$A$22, Articles_collection_modified!A1473)), 0)), "")</f>
        <v>Electrification</v>
      </c>
      <c r="I1473" t="str" cm="1">
        <f t="array" ref="I1473">IFERROR(INDEX(Index!$A$3:$A$5, MATCH(TRUE, ISNUMBER(SEARCH(Index!$A$3:$A$5, Articles_collection_modified!A1473)), 0)), "")</f>
        <v>Technology</v>
      </c>
      <c r="J1473" t="str" cm="1">
        <f t="array" ref="J1473">IFERROR(INDEX(Index!$A$25:$A$69, MATCH(TRUE, ISNUMBER(SEARCH(Index!$A$25:$A$69, Articles_collection_modified!A1473)), 0)), "")</f>
        <v>partnership</v>
      </c>
      <c r="K1473" t="str" cm="1">
        <f t="array" ref="K1473">IFERROR(INDEX(Index!$C$3:$C$5, MATCH(TRUE, ISNUMBER(SEARCH(Index!$C$3:$C$5, Articles_collection_modified!A1473)), 0)), "")</f>
        <v>H1</v>
      </c>
      <c r="L1473" t="str" cm="1">
        <f t="array" ref="L1473">_xlfn.TEXTJOIN(", ", TRUE, IF(ISNUMBER(SEARCH(Index!$C$8:$C$58, Articles_collection_modified!A1473)), Index!$C$8:$C$58, ""))</f>
        <v>ES-2</v>
      </c>
      <c r="M1473" t="str" cm="1">
        <f t="array" ref="M1473">_xlfn.TEXTJOIN(", ", TRUE, IFERROR(VLOOKUP(_xlfn.TEXTSPLIT(L1473, ", "), Index!$C$8:$D$58, 2, FALSE), ""))</f>
        <v>Enhanced Emission Policy</v>
      </c>
      <c r="N1473" t="str" cm="1">
        <f t="array" ref="N1473">_xlfn.TEXTJOIN(", ", TRUE, _xlfn.UNIQUE(_xlfn.FILTERXML("&lt;t&gt;&lt;s&gt;" &amp; SUBSTITUTE(_xlfn.TEXTJOIN(", ", TRUE, _xlfn.UNIQUE(_xlfn._xlws.FILTER(IFERROR(VLOOKUP(LEFT(_xlfn.TEXTSPLIT(L1473, ", "), FIND("-", _xlfn.TEXTSPLIT(L1473, ", ")) - 1), Index!$F$8:$G$13, 2, FALSE), ""), IFERROR(VLOOKUP(LEFT(_xlfn.TEXTSPLIT(L1473, ", "), FIND("-", _xlfn.TEXTSPLIT(L1473, ", ")) - 1), Index!$F$8:$G$13, 2, FALSE), "") &lt;&gt; ""))), ", ", "&lt;/s&gt;&lt;s&gt;") &amp; "&lt;/s&gt;&lt;/t&gt;", "//s[normalize-space()]")))</f>
        <v>Ecological Sustainability</v>
      </c>
      <c r="O1473" t="str" cm="1">
        <f t="array" ref="O1473">IFERROR(INDEX(Index!$C$8:$C$58, MATCH(TRUE, ISNUMBER(SEARCH(Index!$C$8:$C$58, Articles_collection_modified!A1473)), 0)), "")</f>
        <v>ES-2</v>
      </c>
      <c r="P1473" t="str">
        <f>IFERROR(VLOOKUP(LEFT(O1473, FIND("-", O1473)-1), Index!$F$8:$G$13, 2, FALSE), "Not Found")</f>
        <v>Ecological Sustainability</v>
      </c>
      <c r="Q1473" t="str">
        <f>IFERROR(VLOOKUP(O1473, Index!$C$8:$D$58, 2, FALSE), "Not Found")</f>
        <v>Enhanced Emission Policy</v>
      </c>
    </row>
    <row r="1474" spans="1:17" x14ac:dyDescent="0.3">
      <c r="A1474" t="str">
        <f>LEFT(Articles_collection_modified!A1474, FIND(",", Articles_collection_modified!A1474) - 1)</f>
        <v>Hydraulic crawler crane preserves space exploration history</v>
      </c>
      <c r="B1474" t="str">
        <f>MID(Articles_collection_modified!A1474, FIND(",", Articles_collection_modified!A1474) + 1, FIND(",", Articles_collection_modified!A1474, FIND(",", Articles_collection_modified!A1474) + 1) - FIND(",", Articles_collection_modified!A1474) - 1)</f>
        <v>https://www.mobilehydraulictips.com/hydraulic-crawler-crane-makes-and-preserve-space-exploration-history/</v>
      </c>
      <c r="C1474" t="str">
        <f>IF(ISNUMBER(FIND(", vol",Articles_collection_modified!A1474)), MID(Articles_collection_modified!A1474, FIND(", vol", Articles_collection_modified!A1474) + 5, FIND(",", Articles_collection_modified!A1474, FIND(", vol", Articles_collection_modified!A1474) + 5) - FIND(", vol", Articles_collection_modified!A1474) - 5), MID(Articles_collection_modified!A1474, FIND(",vol", Articles_collection_modified!A1474) + 4, FIND(",", Articles_collection_modified!A1474, FIND(",vol", Articles_collection_modified!A1474) + 4) - FIND(",vol",Articles_collection_modified!A1474) - 4))</f>
        <v>2</v>
      </c>
      <c r="D1474" t="str">
        <f>IF(ISNUMBER(FIND(", 20", Articles_collection_modified!A1474)), MID(Articles_collection_modified!A1474, FIND(", 20", Articles_collection_modified!A1474) + 2, FIND(",", Articles_collection_modified!A1474, FIND(", 20", Articles_collection_modified!A1474) + 2) - FIND(", 20", Articles_collection_modified!A1474) - 2), MID(Articles_collection_modified!A1474, FIND(",20", Articles_collection_modified!A1474) + 1, FIND(",", Articles_collection_modified!A1474, FIND(",20", Articles_collection_modified!A1474) + 1) - FIND(",20", Articles_collection_modified!A1474) - 1))</f>
        <v>2024-w33</v>
      </c>
      <c r="E1474" t="str">
        <f t="shared" si="46"/>
        <v>2024</v>
      </c>
      <c r="F1474" t="str">
        <f t="shared" si="47"/>
        <v>33</v>
      </c>
      <c r="G1474" t="str" cm="1">
        <f t="array" ref="G1474">_xlfn.TEXTJOIN(", ", TRUE, IF(ISNUMBER(SEARCH(Index!$A$8:$A$22, Articles_collection_modified!A1474)), Index!$A$8:$A$22, ""))</f>
        <v>aviation &amp; space, Crane, Mobile</v>
      </c>
      <c r="H1474" t="str" cm="1">
        <f t="array" ref="H1474">IFERROR(INDEX(Index!$A$8:$A$22, MATCH(TRUE, ISNUMBER(SEARCH(Index!$A$8:$A$22, Articles_collection_modified!A1474)), 0)), "")</f>
        <v>aviation &amp; space</v>
      </c>
      <c r="I1474" t="str" cm="1">
        <f t="array" ref="I1474">IFERROR(INDEX(Index!$A$3:$A$5, MATCH(TRUE, ISNUMBER(SEARCH(Index!$A$3:$A$5, Articles_collection_modified!A1474)), 0)), "")</f>
        <v>SEEP</v>
      </c>
      <c r="J1474" t="str" cm="1">
        <f t="array" ref="J1474">IFERROR(INDEX(Index!$A$25:$A$69, MATCH(TRUE, ISNUMBER(SEARCH(Index!$A$25:$A$69, Articles_collection_modified!A1474)), 0)), "")</f>
        <v>partnership</v>
      </c>
      <c r="K1474" t="str" cm="1">
        <f t="array" ref="K1474">IFERROR(INDEX(Index!$C$3:$C$5, MATCH(TRUE, ISNUMBER(SEARCH(Index!$C$3:$C$5, Articles_collection_modified!A1474)), 0)), "")</f>
        <v>H1</v>
      </c>
      <c r="L1474" t="str" cm="1">
        <f t="array" ref="L1474">_xlfn.TEXTJOIN(", ", TRUE, IF(ISNUMBER(SEARCH(Index!$C$8:$C$58, Articles_collection_modified!A1474)), Index!$C$8:$C$58, ""))</f>
        <v>ES-2, NB-1, NB-10</v>
      </c>
      <c r="M1474" t="str" cm="1">
        <f t="array" ref="M1474">_xlfn.TEXTJOIN(", ", TRUE, IFERROR(VLOOKUP(_xlfn.TEXTSPLIT(L1474, ", "), Index!$C$8:$D$58, 2, FALSE), ""))</f>
        <v>Enhanced Emission Policy, Digital Platforms &amp; Marketplaces, Air &amp; Space</v>
      </c>
      <c r="N1474" t="str" cm="1">
        <f t="array" ref="N1474">_xlfn.TEXTJOIN(", ", TRUE, _xlfn.UNIQUE(_xlfn.FILTERXML("&lt;t&gt;&lt;s&gt;" &amp; SUBSTITUTE(_xlfn.TEXTJOIN(", ", TRUE, _xlfn.UNIQUE(_xlfn._xlws.FILTER(IFERROR(VLOOKUP(LEFT(_xlfn.TEXTSPLIT(L1474, ", "), FIND("-", _xlfn.TEXTSPLIT(L1474, ", ")) - 1), Index!$F$8:$G$13, 2, FALSE), ""), IFERROR(VLOOKUP(LEFT(_xlfn.TEXTSPLIT(L1474, ", "), FIND("-", _xlfn.TEXTSPLIT(L1474, ", ")) - 1), Index!$F$8:$G$13, 2, FALSE), "") &lt;&gt; ""))), ", ", "&lt;/s&gt;&lt;s&gt;") &amp; "&lt;/s&gt;&lt;/t&gt;", "//s[normalize-space()]")))</f>
        <v>Ecological Sustainability, New Business</v>
      </c>
      <c r="O1474" t="str" cm="1">
        <f t="array" ref="O1474">IFERROR(INDEX(Index!$C$8:$C$58, MATCH(TRUE, ISNUMBER(SEARCH(Index!$C$8:$C$58, Articles_collection_modified!A1474)), 0)), "")</f>
        <v>ES-2</v>
      </c>
      <c r="P1474" t="str">
        <f>IFERROR(VLOOKUP(LEFT(O1474, FIND("-", O1474)-1), Index!$F$8:$G$13, 2, FALSE), "Not Found")</f>
        <v>Ecological Sustainability</v>
      </c>
      <c r="Q1474" t="str">
        <f>IFERROR(VLOOKUP(O1474, Index!$C$8:$D$58, 2, FALSE), "Not Found")</f>
        <v>Enhanced Emission Policy</v>
      </c>
    </row>
    <row r="1475" spans="1:17" x14ac:dyDescent="0.3">
      <c r="A1475" t="str">
        <f>LEFT(Articles_collection_modified!A1475, FIND(",", Articles_collection_modified!A1475) - 1)</f>
        <v>AI-driven manufacturing platform will â€˜transformâ€™ production efficiency - Drives&amp;Controls</v>
      </c>
      <c r="B1475" t="str">
        <f>MID(Articles_collection_modified!A1475, FIND(",", Articles_collection_modified!A1475) + 1, FIND(",", Articles_collection_modified!A1475, FIND(",", Articles_collection_modified!A1475) + 1) - FIND(",", Articles_collection_modified!A1475) - 1)</f>
        <v>https://drivesncontrols.com/ai-driven-manufacturing-platform-will-transform-production-efficiency/?utm_source=rss&amp;utm_medium=rss&amp;utm_campaign=ai-driven-manufacturing-platform-will-transform-production-efficiency</v>
      </c>
      <c r="C1475" t="str">
        <f>IF(ISNUMBER(FIND(", vol",Articles_collection_modified!A1475)), MID(Articles_collection_modified!A1475, FIND(", vol", Articles_collection_modified!A1475) + 5, FIND(",", Articles_collection_modified!A1475, FIND(", vol", Articles_collection_modified!A1475) + 5) - FIND(", vol", Articles_collection_modified!A1475) - 5), MID(Articles_collection_modified!A1475, FIND(",vol", Articles_collection_modified!A1475) + 4, FIND(",", Articles_collection_modified!A1475, FIND(",vol", Articles_collection_modified!A1475) + 4) - FIND(",vol",Articles_collection_modified!A1475) - 4))</f>
        <v>2</v>
      </c>
      <c r="D1475" t="str">
        <f>IF(ISNUMBER(FIND(", 20", Articles_collection_modified!A1475)), MID(Articles_collection_modified!A1475, FIND(", 20", Articles_collection_modified!A1475) + 2, FIND(",", Articles_collection_modified!A1475, FIND(", 20", Articles_collection_modified!A1475) + 2) - FIND(", 20", Articles_collection_modified!A1475) - 2), MID(Articles_collection_modified!A1475, FIND(",20", Articles_collection_modified!A1475) + 1, FIND(",", Articles_collection_modified!A1475, FIND(",20", Articles_collection_modified!A1475) + 1) - FIND(",20", Articles_collection_modified!A1475) - 1))</f>
        <v>2024-w32</v>
      </c>
      <c r="E1475" t="str">
        <f t="shared" si="46"/>
        <v>2024</v>
      </c>
      <c r="F1475" t="str">
        <f t="shared" si="47"/>
        <v>32</v>
      </c>
      <c r="G1475" t="str" cm="1">
        <f t="array" ref="G1475">_xlfn.TEXTJOIN(", ", TRUE, IF(ISNUMBER(SEARCH(Index!$A$8:$A$22, Articles_collection_modified!A1475)), Index!$A$8:$A$22, ""))</f>
        <v>Industrial mfg</v>
      </c>
      <c r="H1475" t="str" cm="1">
        <f t="array" ref="H1475">IFERROR(INDEX(Index!$A$8:$A$22, MATCH(TRUE, ISNUMBER(SEARCH(Index!$A$8:$A$22, Articles_collection_modified!A1475)), 0)), "")</f>
        <v>Industrial mfg</v>
      </c>
      <c r="I1475" t="str" cm="1">
        <f t="array" ref="I1475">IFERROR(INDEX(Index!$A$3:$A$5, MATCH(TRUE, ISNUMBER(SEARCH(Index!$A$3:$A$5, Articles_collection_modified!A1475)), 0)), "")</f>
        <v>product release</v>
      </c>
      <c r="J1475" t="str" cm="1">
        <f t="array" ref="J1475">IFERROR(INDEX(Index!$A$25:$A$69, MATCH(TRUE, ISNUMBER(SEARCH(Index!$A$25:$A$69, Articles_collection_modified!A1475)), 0)), "")</f>
        <v>Service</v>
      </c>
      <c r="K1475" t="str" cm="1">
        <f t="array" ref="K1475">IFERROR(INDEX(Index!$C$3:$C$5, MATCH(TRUE, ISNUMBER(SEARCH(Index!$C$3:$C$5, Articles_collection_modified!A1475)), 0)), "")</f>
        <v>H1</v>
      </c>
      <c r="L1475" t="str" cm="1">
        <f t="array" ref="L1475">_xlfn.TEXTJOIN(", ", TRUE, IF(ISNUMBER(SEARCH(Index!$C$8:$C$58, Articles_collection_modified!A1475)), Index!$C$8:$C$58, ""))</f>
        <v>SD-2, SD-4, SD-5</v>
      </c>
      <c r="M1475" t="str" cm="1">
        <f t="array" ref="M1475">_xlfn.TEXTJOIN(", ", TRUE, IFERROR(VLOOKUP(_xlfn.TEXTSPLIT(L1475, ", "), Index!$C$8:$D$58, 2, FALSE), ""))</f>
        <v>Advanced AI Capabilities, Big Data Value Creation, New Data Management Strategies</v>
      </c>
      <c r="N1475" t="str" cm="1">
        <f t="array" ref="N1475">_xlfn.TEXTJOIN(", ", TRUE, _xlfn.UNIQUE(_xlfn.FILTERXML("&lt;t&gt;&lt;s&gt;" &amp; SUBSTITUTE(_xlfn.TEXTJOIN(", ", TRUE, _xlfn.UNIQUE(_xlfn._xlws.FILTER(IFERROR(VLOOKUP(LEFT(_xlfn.TEXTSPLIT(L1475, ", "), FIND("-", _xlfn.TEXTSPLIT(L1475, ", ")) - 1), Index!$F$8:$G$13, 2, FALSE), ""), IFERROR(VLOOKUP(LEFT(_xlfn.TEXTSPLIT(L1475, ", "), FIND("-", _xlfn.TEXTSPLIT(L1475, ", ")) - 1), Index!$F$8:$G$13, 2, FALSE), "") &lt;&gt; ""))), ", ", "&lt;/s&gt;&lt;s&gt;") &amp; "&lt;/s&gt;&lt;/t&gt;", "//s[normalize-space()]")))</f>
        <v>Smart Data Usage</v>
      </c>
      <c r="O1475" t="str" cm="1">
        <f t="array" ref="O1475">IFERROR(INDEX(Index!$C$8:$C$58, MATCH(TRUE, ISNUMBER(SEARCH(Index!$C$8:$C$58, Articles_collection_modified!A1475)), 0)), "")</f>
        <v>SD-2</v>
      </c>
      <c r="P1475" t="str">
        <f>IFERROR(VLOOKUP(LEFT(O1475, FIND("-", O1475)-1), Index!$F$8:$G$13, 2, FALSE), "Not Found")</f>
        <v>Smart Data Usage</v>
      </c>
      <c r="Q1475" t="str">
        <f>IFERROR(VLOOKUP(O1475, Index!$C$8:$D$58, 2, FALSE), "Not Found")</f>
        <v>Advanced AI Capabilities</v>
      </c>
    </row>
    <row r="1476" spans="1:17" x14ac:dyDescent="0.3">
      <c r="A1476" t="str">
        <f>LEFT(Articles_collection_modified!A1476, FIND(",", Articles_collection_modified!A1476) - 1)</f>
        <v>FEATURE: High voltage farming - Electric &amp; Hybrid Vehicle Technology International</v>
      </c>
      <c r="B1476" t="str">
        <f>MID(Articles_collection_modified!A1476, FIND(",", Articles_collection_modified!A1476) + 1, FIND(",", Articles_collection_modified!A1476, FIND(",", Articles_collection_modified!A1476) + 1) - FIND(",", Articles_collection_modified!A1476) - 1)</f>
        <v>https://www.electrichybridvehicletechnology.com/features/feature-high-voltage-farming.html</v>
      </c>
      <c r="C1476" t="str">
        <f>IF(ISNUMBER(FIND(", vol",Articles_collection_modified!A1476)), MID(Articles_collection_modified!A1476, FIND(", vol", Articles_collection_modified!A1476) + 5, FIND(",", Articles_collection_modified!A1476, FIND(", vol", Articles_collection_modified!A1476) + 5) - FIND(", vol", Articles_collection_modified!A1476) - 5), MID(Articles_collection_modified!A1476, FIND(",vol", Articles_collection_modified!A1476) + 4, FIND(",", Articles_collection_modified!A1476, FIND(",vol", Articles_collection_modified!A1476) + 4) - FIND(",vol",Articles_collection_modified!A1476) - 4))</f>
        <v>2</v>
      </c>
      <c r="D1476" t="str">
        <f>IF(ISNUMBER(FIND(", 20", Articles_collection_modified!A1476)), MID(Articles_collection_modified!A1476, FIND(", 20", Articles_collection_modified!A1476) + 2, FIND(",", Articles_collection_modified!A1476, FIND(", 20", Articles_collection_modified!A1476) + 2) - FIND(", 20", Articles_collection_modified!A1476) - 2), MID(Articles_collection_modified!A1476, FIND(",20", Articles_collection_modified!A1476) + 1, FIND(",", Articles_collection_modified!A1476, FIND(",20", Articles_collection_modified!A1476) + 1) - FIND(",20", Articles_collection_modified!A1476) - 1))</f>
        <v>2024-w33</v>
      </c>
      <c r="E1476" t="str">
        <f t="shared" si="46"/>
        <v>2024</v>
      </c>
      <c r="F1476" t="str">
        <f t="shared" si="47"/>
        <v>33</v>
      </c>
      <c r="G1476" t="str" cm="1">
        <f t="array" ref="G1476">_xlfn.TEXTJOIN(", ", TRUE, IF(ISNUMBER(SEARCH(Index!$A$8:$A$22, Articles_collection_modified!A1476)), Index!$A$8:$A$22, ""))</f>
        <v>Mobile</v>
      </c>
      <c r="H1476" t="str" cm="1">
        <f t="array" ref="H1476">IFERROR(INDEX(Index!$A$8:$A$22, MATCH(TRUE, ISNUMBER(SEARCH(Index!$A$8:$A$22, Articles_collection_modified!A1476)), 0)), "")</f>
        <v>Mobile</v>
      </c>
      <c r="I1476" t="str" cm="1">
        <f t="array" ref="I1476">IFERROR(INDEX(Index!$A$3:$A$5, MATCH(TRUE, ISNUMBER(SEARCH(Index!$A$3:$A$5, Articles_collection_modified!A1476)), 0)), "")</f>
        <v>Technology</v>
      </c>
      <c r="J1476" t="str" cm="1">
        <f t="array" ref="J1476">IFERROR(INDEX(Index!$A$25:$A$69, MATCH(TRUE, ISNUMBER(SEARCH(Index!$A$25:$A$69, Articles_collection_modified!A1476)), 0)), "")</f>
        <v>market development</v>
      </c>
      <c r="K1476" t="str" cm="1">
        <f t="array" ref="K1476">IFERROR(INDEX(Index!$C$3:$C$5, MATCH(TRUE, ISNUMBER(SEARCH(Index!$C$3:$C$5, Articles_collection_modified!A1476)), 0)), "")</f>
        <v>H1</v>
      </c>
      <c r="L1476" t="str" cm="1">
        <f t="array" ref="L1476">_xlfn.TEXTJOIN(", ", TRUE, IF(ISNUMBER(SEARCH(Index!$C$8:$C$58, Articles_collection_modified!A1476)), Index!$C$8:$C$58, ""))</f>
        <v>ES-2, HA-3, NB-7</v>
      </c>
      <c r="M1476" t="str" cm="1">
        <f t="array" ref="M1476">_xlfn.TEXTJOIN(", ", TRUE, IFERROR(VLOOKUP(_xlfn.TEXTSPLIT(L1476, ", "), Index!$C$8:$D$58, 2, FALSE), ""))</f>
        <v>Enhanced Emission Policy, Smart Farming, Future Agriculture</v>
      </c>
      <c r="N1476" t="str" cm="1">
        <f t="array" ref="N1476">_xlfn.TEXTJOIN(", ", TRUE, _xlfn.UNIQUE(_xlfn.FILTERXML("&lt;t&gt;&lt;s&gt;" &amp; SUBSTITUTE(_xlfn.TEXTJOIN(", ", TRUE, _xlfn.UNIQUE(_xlfn._xlws.FILTER(IFERROR(VLOOKUP(LEFT(_xlfn.TEXTSPLIT(L1476, ", "), FIND("-", _xlfn.TEXTSPLIT(L1476, ", ")) - 1), Index!$F$8:$G$13, 2, FALSE), ""), IFERROR(VLOOKUP(LEFT(_xlfn.TEXTSPLIT(L1476, ", "), FIND("-", _xlfn.TEXTSPLIT(L1476, ", ")) - 1), Index!$F$8:$G$13, 2, FALSE), "") &lt;&gt; ""))), ", ", "&lt;/s&gt;&lt;s&gt;") &amp; "&lt;/s&gt;&lt;/t&gt;", "//s[normalize-space()]")))</f>
        <v>Ecological Sustainability, Hydraulic Applications Ecosystem, New Business</v>
      </c>
      <c r="O1476" t="str" cm="1">
        <f t="array" ref="O1476">IFERROR(INDEX(Index!$C$8:$C$58, MATCH(TRUE, ISNUMBER(SEARCH(Index!$C$8:$C$58, Articles_collection_modified!A1476)), 0)), "")</f>
        <v>ES-2</v>
      </c>
      <c r="P1476" t="str">
        <f>IFERROR(VLOOKUP(LEFT(O1476, FIND("-", O1476)-1), Index!$F$8:$G$13, 2, FALSE), "Not Found")</f>
        <v>Ecological Sustainability</v>
      </c>
      <c r="Q1476" t="str">
        <f>IFERROR(VLOOKUP(O1476, Index!$C$8:$D$58, 2, FALSE), "Not Found")</f>
        <v>Enhanced Emission Policy</v>
      </c>
    </row>
    <row r="1477" spans="1:17" x14ac:dyDescent="0.3">
      <c r="A1477" t="str">
        <f>LEFT(Articles_collection_modified!A1477, FIND(",", Articles_collection_modified!A1477) - 1)</f>
        <v>Goldhofer to build 14 electric tow tractors for Munich Airport - electrive.com</v>
      </c>
      <c r="B1477" t="str">
        <f>MID(Articles_collection_modified!A1477, FIND(",", Articles_collection_modified!A1477) + 1, FIND(",", Articles_collection_modified!A1477, FIND(",", Articles_collection_modified!A1477) + 1) - FIND(",", Articles_collection_modified!A1477) - 1)</f>
        <v>https://www.electrive.com/2024/08/12/goldhofer-to-build-14-electric-tow-tractors-for-munich-airport/</v>
      </c>
      <c r="C1477" t="str">
        <f>IF(ISNUMBER(FIND(", vol",Articles_collection_modified!A1477)), MID(Articles_collection_modified!A1477, FIND(", vol", Articles_collection_modified!A1477) + 5, FIND(",", Articles_collection_modified!A1477, FIND(", vol", Articles_collection_modified!A1477) + 5) - FIND(", vol", Articles_collection_modified!A1477) - 5), MID(Articles_collection_modified!A1477, FIND(",vol", Articles_collection_modified!A1477) + 4, FIND(",", Articles_collection_modified!A1477, FIND(",vol", Articles_collection_modified!A1477) + 4) - FIND(",vol",Articles_collection_modified!A1477) - 4))</f>
        <v>2</v>
      </c>
      <c r="D1477" t="str">
        <f>IF(ISNUMBER(FIND(", 20", Articles_collection_modified!A1477)), MID(Articles_collection_modified!A1477, FIND(", 20", Articles_collection_modified!A1477) + 2, FIND(",", Articles_collection_modified!A1477, FIND(", 20", Articles_collection_modified!A1477) + 2) - FIND(", 20", Articles_collection_modified!A1477) - 2), MID(Articles_collection_modified!A1477, FIND(",20", Articles_collection_modified!A1477) + 1, FIND(",", Articles_collection_modified!A1477, FIND(",20", Articles_collection_modified!A1477) + 1) - FIND(",20", Articles_collection_modified!A1477) - 1))</f>
        <v>2024-w33</v>
      </c>
      <c r="E1477" t="str">
        <f t="shared" si="46"/>
        <v>2024</v>
      </c>
      <c r="F1477" t="str">
        <f t="shared" si="47"/>
        <v>33</v>
      </c>
      <c r="G1477" t="str" cm="1">
        <f t="array" ref="G1477">_xlfn.TEXTJOIN(", ", TRUE, IF(ISNUMBER(SEARCH(Index!$A$8:$A$22, Articles_collection_modified!A1477)), Index!$A$8:$A$22, ""))</f>
        <v>Mobile</v>
      </c>
      <c r="H1477" t="str" cm="1">
        <f t="array" ref="H1477">IFERROR(INDEX(Index!$A$8:$A$22, MATCH(TRUE, ISNUMBER(SEARCH(Index!$A$8:$A$22, Articles_collection_modified!A1477)), 0)), "")</f>
        <v>Mobile</v>
      </c>
      <c r="I1477" t="str" cm="1">
        <f t="array" ref="I1477">IFERROR(INDEX(Index!$A$3:$A$5, MATCH(TRUE, ISNUMBER(SEARCH(Index!$A$3:$A$5, Articles_collection_modified!A1477)), 0)), "")</f>
        <v>SEEP</v>
      </c>
      <c r="J1477" t="str" cm="1">
        <f t="array" ref="J1477">IFERROR(INDEX(Index!$A$25:$A$69, MATCH(TRUE, ISNUMBER(SEARCH(Index!$A$25:$A$69, Articles_collection_modified!A1477)), 0)), "")</f>
        <v>market development</v>
      </c>
      <c r="K1477" t="str" cm="1">
        <f t="array" ref="K1477">IFERROR(INDEX(Index!$C$3:$C$5, MATCH(TRUE, ISNUMBER(SEARCH(Index!$C$3:$C$5, Articles_collection_modified!A1477)), 0)), "")</f>
        <v>H2</v>
      </c>
      <c r="L1477" t="str" cm="1">
        <f t="array" ref="L1477">_xlfn.TEXTJOIN(", ", TRUE, IF(ISNUMBER(SEARCH(Index!$C$8:$C$58, Articles_collection_modified!A1477)), Index!$C$8:$C$58, ""))</f>
        <v>ES-2, HA-4</v>
      </c>
      <c r="M1477" t="str" cm="1">
        <f t="array" ref="M1477">_xlfn.TEXTJOIN(", ", TRUE, IFERROR(VLOOKUP(_xlfn.TEXTSPLIT(L1477, ", "), Index!$C$8:$D$58, 2, FALSE), ""))</f>
        <v>Enhanced Emission Policy, Autonomous Material Handling</v>
      </c>
      <c r="N1477" t="str" cm="1">
        <f t="array" ref="N1477">_xlfn.TEXTJOIN(", ", TRUE, _xlfn.UNIQUE(_xlfn.FILTERXML("&lt;t&gt;&lt;s&gt;" &amp; SUBSTITUTE(_xlfn.TEXTJOIN(", ", TRUE, _xlfn.UNIQUE(_xlfn._xlws.FILTER(IFERROR(VLOOKUP(LEFT(_xlfn.TEXTSPLIT(L1477, ", "), FIND("-", _xlfn.TEXTSPLIT(L1477, ", ")) - 1), Index!$F$8:$G$13, 2, FALSE), ""), IFERROR(VLOOKUP(LEFT(_xlfn.TEXTSPLIT(L1477, ", "), FIND("-", _xlfn.TEXTSPLIT(L1477, ", ")) - 1), Index!$F$8:$G$13, 2, FALSE), "") &lt;&gt; ""))), ", ", "&lt;/s&gt;&lt;s&gt;") &amp; "&lt;/s&gt;&lt;/t&gt;", "//s[normalize-space()]")))</f>
        <v>Ecological Sustainability, Hydraulic Applications Ecosystem</v>
      </c>
      <c r="O1477" t="str" cm="1">
        <f t="array" ref="O1477">IFERROR(INDEX(Index!$C$8:$C$58, MATCH(TRUE, ISNUMBER(SEARCH(Index!$C$8:$C$58, Articles_collection_modified!A1477)), 0)), "")</f>
        <v>ES-2</v>
      </c>
      <c r="P1477" t="str">
        <f>IFERROR(VLOOKUP(LEFT(O1477, FIND("-", O1477)-1), Index!$F$8:$G$13, 2, FALSE), "Not Found")</f>
        <v>Ecological Sustainability</v>
      </c>
      <c r="Q1477" t="str">
        <f>IFERROR(VLOOKUP(O1477, Index!$C$8:$D$58, 2, FALSE), "Not Found")</f>
        <v>Enhanced Emission Policy</v>
      </c>
    </row>
    <row r="1478" spans="1:17" x14ac:dyDescent="0.3">
      <c r="A1478" t="str">
        <f>LEFT(Articles_collection_modified!A1478, FIND(",", Articles_collection_modified!A1478) - 1)</f>
        <v>US Department of Energy funds more battery research - electrive.com</v>
      </c>
      <c r="B1478" t="str">
        <f>MID(Articles_collection_modified!A1478, FIND(",", Articles_collection_modified!A1478) + 1, FIND(",", Articles_collection_modified!A1478, FIND(",", Articles_collection_modified!A1478) + 1) - FIND(",", Articles_collection_modified!A1478) - 1)</f>
        <v>https://www.electrive.com/2024/08/12/us-department-of-energy-funds-more-battery-research/</v>
      </c>
      <c r="C1478" t="str">
        <f>IF(ISNUMBER(FIND(", vol",Articles_collection_modified!A1478)), MID(Articles_collection_modified!A1478, FIND(", vol", Articles_collection_modified!A1478) + 5, FIND(",", Articles_collection_modified!A1478, FIND(", vol", Articles_collection_modified!A1478) + 5) - FIND(", vol", Articles_collection_modified!A1478) - 5), MID(Articles_collection_modified!A1478, FIND(",vol", Articles_collection_modified!A1478) + 4, FIND(",", Articles_collection_modified!A1478, FIND(",vol", Articles_collection_modified!A1478) + 4) - FIND(",vol",Articles_collection_modified!A1478) - 4))</f>
        <v>2</v>
      </c>
      <c r="D1478" t="str">
        <f>IF(ISNUMBER(FIND(", 20", Articles_collection_modified!A1478)), MID(Articles_collection_modified!A1478, FIND(", 20", Articles_collection_modified!A1478) + 2, FIND(",", Articles_collection_modified!A1478, FIND(", 20", Articles_collection_modified!A1478) + 2) - FIND(", 20", Articles_collection_modified!A1478) - 2), MID(Articles_collection_modified!A1478, FIND(",20", Articles_collection_modified!A1478) + 1, FIND(",", Articles_collection_modified!A1478, FIND(",20", Articles_collection_modified!A1478) + 1) - FIND(",20", Articles_collection_modified!A1478) - 1))</f>
        <v>2024-w33</v>
      </c>
      <c r="E1478" t="str">
        <f t="shared" si="46"/>
        <v>2024</v>
      </c>
      <c r="F1478" t="str">
        <f t="shared" si="47"/>
        <v>33</v>
      </c>
      <c r="G1478" t="str" cm="1">
        <f t="array" ref="G1478">_xlfn.TEXTJOIN(", ", TRUE, IF(ISNUMBER(SEARCH(Index!$A$8:$A$22, Articles_collection_modified!A1478)), Index!$A$8:$A$22, ""))</f>
        <v>Battery, Electrification</v>
      </c>
      <c r="H1478" t="str" cm="1">
        <f t="array" ref="H1478">IFERROR(INDEX(Index!$A$8:$A$22, MATCH(TRUE, ISNUMBER(SEARCH(Index!$A$8:$A$22, Articles_collection_modified!A1478)), 0)), "")</f>
        <v>Battery</v>
      </c>
      <c r="I1478" t="str" cm="1">
        <f t="array" ref="I1478">IFERROR(INDEX(Index!$A$3:$A$5, MATCH(TRUE, ISNUMBER(SEARCH(Index!$A$3:$A$5, Articles_collection_modified!A1478)), 0)), "")</f>
        <v>SEEP</v>
      </c>
      <c r="J1478" t="str" cm="1">
        <f t="array" ref="J1478">IFERROR(INDEX(Index!$A$25:$A$69, MATCH(TRUE, ISNUMBER(SEARCH(Index!$A$25:$A$69, Articles_collection_modified!A1478)), 0)), "")</f>
        <v>funding</v>
      </c>
      <c r="K1478" t="str" cm="1">
        <f t="array" ref="K1478">IFERROR(INDEX(Index!$C$3:$C$5, MATCH(TRUE, ISNUMBER(SEARCH(Index!$C$3:$C$5, Articles_collection_modified!A1478)), 0)), "")</f>
        <v>H2</v>
      </c>
      <c r="L1478" t="str" cm="1">
        <f t="array" ref="L1478">_xlfn.TEXTJOIN(", ", TRUE, IF(ISNUMBER(SEARCH(Index!$C$8:$C$58, Articles_collection_modified!A1478)), Index!$C$8:$C$58, ""))</f>
        <v>ES-2</v>
      </c>
      <c r="M1478" t="str" cm="1">
        <f t="array" ref="M1478">_xlfn.TEXTJOIN(", ", TRUE, IFERROR(VLOOKUP(_xlfn.TEXTSPLIT(L1478, ", "), Index!$C$8:$D$58, 2, FALSE), ""))</f>
        <v>Enhanced Emission Policy</v>
      </c>
      <c r="N1478" t="str" cm="1">
        <f t="array" ref="N1478">_xlfn.TEXTJOIN(", ", TRUE, _xlfn.UNIQUE(_xlfn.FILTERXML("&lt;t&gt;&lt;s&gt;" &amp; SUBSTITUTE(_xlfn.TEXTJOIN(", ", TRUE, _xlfn.UNIQUE(_xlfn._xlws.FILTER(IFERROR(VLOOKUP(LEFT(_xlfn.TEXTSPLIT(L1478, ", "), FIND("-", _xlfn.TEXTSPLIT(L1478, ", ")) - 1), Index!$F$8:$G$13, 2, FALSE), ""), IFERROR(VLOOKUP(LEFT(_xlfn.TEXTSPLIT(L1478, ", "), FIND("-", _xlfn.TEXTSPLIT(L1478, ", ")) - 1), Index!$F$8:$G$13, 2, FALSE), "") &lt;&gt; ""))), ", ", "&lt;/s&gt;&lt;s&gt;") &amp; "&lt;/s&gt;&lt;/t&gt;", "//s[normalize-space()]")))</f>
        <v>Ecological Sustainability</v>
      </c>
      <c r="O1478" t="str" cm="1">
        <f t="array" ref="O1478">IFERROR(INDEX(Index!$C$8:$C$58, MATCH(TRUE, ISNUMBER(SEARCH(Index!$C$8:$C$58, Articles_collection_modified!A1478)), 0)), "")</f>
        <v>ES-2</v>
      </c>
      <c r="P1478" t="str">
        <f>IFERROR(VLOOKUP(LEFT(O1478, FIND("-", O1478)-1), Index!$F$8:$G$13, 2, FALSE), "Not Found")</f>
        <v>Ecological Sustainability</v>
      </c>
      <c r="Q1478" t="str">
        <f>IFERROR(VLOOKUP(O1478, Index!$C$8:$D$58, 2, FALSE), "Not Found")</f>
        <v>Enhanced Emission Policy</v>
      </c>
    </row>
    <row r="1479" spans="1:17" x14ac:dyDescent="0.3">
      <c r="A1479" t="str">
        <f>LEFT(Articles_collection_modified!A1479, FIND(",", Articles_collection_modified!A1479) - 1)</f>
        <v>OTTO Controls Broadens Can Solutions Family with Additon of Can Rocker and Can Keypad - Fluid Power Journal</v>
      </c>
      <c r="B1479" t="str">
        <f>MID(Articles_collection_modified!A1479, FIND(",", Articles_collection_modified!A1479) + 1, FIND(",", Articles_collection_modified!A1479, FIND(",", Articles_collection_modified!A1479) + 1) - FIND(",", Articles_collection_modified!A1479) - 1)</f>
        <v>https://fluidpowerjournal.com/otto-controls-broadens-can-solutions-family-with-additon-of-can-rocker-and-can-keypad/</v>
      </c>
      <c r="C1479" t="str">
        <f>IF(ISNUMBER(FIND(", vol",Articles_collection_modified!A1479)), MID(Articles_collection_modified!A1479, FIND(", vol", Articles_collection_modified!A1479) + 5, FIND(",", Articles_collection_modified!A1479, FIND(", vol", Articles_collection_modified!A1479) + 5) - FIND(", vol", Articles_collection_modified!A1479) - 5), MID(Articles_collection_modified!A1479, FIND(",vol", Articles_collection_modified!A1479) + 4, FIND(",", Articles_collection_modified!A1479, FIND(",vol", Articles_collection_modified!A1479) + 4) - FIND(",vol",Articles_collection_modified!A1479) - 4))</f>
        <v>2</v>
      </c>
      <c r="D1479" t="str">
        <f>IF(ISNUMBER(FIND(", 20", Articles_collection_modified!A1479)), MID(Articles_collection_modified!A1479, FIND(", 20", Articles_collection_modified!A1479) + 2, FIND(",", Articles_collection_modified!A1479, FIND(", 20", Articles_collection_modified!A1479) + 2) - FIND(", 20", Articles_collection_modified!A1479) - 2), MID(Articles_collection_modified!A1479, FIND(",20", Articles_collection_modified!A1479) + 1, FIND(",", Articles_collection_modified!A1479, FIND(",20", Articles_collection_modified!A1479) + 1) - FIND(",20", Articles_collection_modified!A1479) - 1))</f>
        <v>2023-w32</v>
      </c>
      <c r="E1479" t="str">
        <f t="shared" si="46"/>
        <v>2023</v>
      </c>
      <c r="F1479" t="str">
        <f t="shared" si="47"/>
        <v>32</v>
      </c>
      <c r="G1479" t="str" cm="1">
        <f t="array" ref="G1479">_xlfn.TEXTJOIN(", ", TRUE, IF(ISNUMBER(SEARCH(Index!$A$8:$A$22, Articles_collection_modified!A1479)), Index!$A$8:$A$22, ""))</f>
        <v>Electronics</v>
      </c>
      <c r="H1479" t="str" cm="1">
        <f t="array" ref="H1479">IFERROR(INDEX(Index!$A$8:$A$22, MATCH(TRUE, ISNUMBER(SEARCH(Index!$A$8:$A$22, Articles_collection_modified!A1479)), 0)), "")</f>
        <v>Electronics</v>
      </c>
      <c r="I1479" t="str" cm="1">
        <f t="array" ref="I1479">IFERROR(INDEX(Index!$A$3:$A$5, MATCH(TRUE, ISNUMBER(SEARCH(Index!$A$3:$A$5, Articles_collection_modified!A1479)), 0)), "")</f>
        <v>product release</v>
      </c>
      <c r="J1479" t="str" cm="1">
        <f t="array" ref="J1479">IFERROR(INDEX(Index!$A$25:$A$69, MATCH(TRUE, ISNUMBER(SEARCH(Index!$A$25:$A$69, Articles_collection_modified!A1479)), 0)), "")</f>
        <v>HMI</v>
      </c>
      <c r="K1479" t="str" cm="1">
        <f t="array" ref="K1479">IFERROR(INDEX(Index!$C$3:$C$5, MATCH(TRUE, ISNUMBER(SEARCH(Index!$C$3:$C$5, Articles_collection_modified!A1479)), 0)), "")</f>
        <v>H1</v>
      </c>
      <c r="L1479" t="str" cm="1">
        <f t="array" ref="L1479">_xlfn.TEXTJOIN(", ", TRUE, IF(ISNUMBER(SEARCH(Index!$C$8:$C$58, Articles_collection_modified!A1479)), Index!$C$8:$C$58, ""))</f>
        <v/>
      </c>
      <c r="M1479" t="str" cm="1">
        <f t="array" ref="M1479">_xlfn.TEXTJOIN(", ", TRUE, IFERROR(VLOOKUP(_xlfn.TEXTSPLIT(L1479, ", "), Index!$C$8:$D$58, 2, FALSE), ""))</f>
        <v/>
      </c>
      <c r="N1479" t="e" cm="1" vm="1">
        <f t="array" ref="N1479">_xlfn.TEXTJOIN(", ", TRUE, _xlfn.UNIQUE(_xlfn.FILTERXML("&lt;t&gt;&lt;s&gt;" &amp; SUBSTITUTE(_xlfn.TEXTJOIN(", ", TRUE, _xlfn.UNIQUE(_xlfn._xlws.FILTER(IFERROR(VLOOKUP(LEFT(_xlfn.TEXTSPLIT(L1479, ", "), FIND("-", _xlfn.TEXTSPLIT(L1479, ", ")) - 1), Index!$F$8:$G$13, 2, FALSE), ""), IFERROR(VLOOKUP(LEFT(_xlfn.TEXTSPLIT(L1479, ", "), FIND("-", _xlfn.TEXTSPLIT(L1479, ", ")) - 1), Index!$F$8:$G$13, 2, FALSE), "") &lt;&gt; ""))), ", ", "&lt;/s&gt;&lt;s&gt;") &amp; "&lt;/s&gt;&lt;/t&gt;", "//s[normalize-space()]")))</f>
        <v>#VALUE!</v>
      </c>
      <c r="O1479" t="str" cm="1">
        <f t="array" ref="O1479">IFERROR(INDEX(Index!$C$8:$C$58, MATCH(TRUE, ISNUMBER(SEARCH(Index!$C$8:$C$58, Articles_collection_modified!A1479)), 0)), "")</f>
        <v/>
      </c>
      <c r="P1479" t="str">
        <f>IFERROR(VLOOKUP(LEFT(O1479, FIND("-", O1479)-1), Index!$F$8:$G$13, 2, FALSE), "Not Found")</f>
        <v>Not Found</v>
      </c>
      <c r="Q1479" t="str">
        <f>IFERROR(VLOOKUP(O1479, Index!$C$8:$D$58, 2, FALSE), "Not Found")</f>
        <v>Not Found</v>
      </c>
    </row>
    <row r="1480" spans="1:17" x14ac:dyDescent="0.3">
      <c r="A1480" t="str">
        <f>LEFT(Articles_collection_modified!A1480, FIND(",", Articles_collection_modified!A1480) - 1)</f>
        <v>Hydraulic and Pneumatic Industry Trends With NFPA - Fluid Power Journal</v>
      </c>
      <c r="B1480" t="str">
        <f>MID(Articles_collection_modified!A1480, FIND(",", Articles_collection_modified!A1480) + 1, FIND(",", Articles_collection_modified!A1480, FIND(",", Articles_collection_modified!A1480) + 1) - FIND(",", Articles_collection_modified!A1480) - 1)</f>
        <v>https://fluidpowerjournal.com/hydraulic-and-pneumatic-industry-trends-with-nfpa-3/</v>
      </c>
      <c r="C1480" t="str">
        <f>IF(ISNUMBER(FIND(", vol",Articles_collection_modified!A1480)), MID(Articles_collection_modified!A1480, FIND(", vol", Articles_collection_modified!A1480) + 5, FIND(",", Articles_collection_modified!A1480, FIND(", vol", Articles_collection_modified!A1480) + 5) - FIND(", vol", Articles_collection_modified!A1480) - 5), MID(Articles_collection_modified!A1480, FIND(",vol", Articles_collection_modified!A1480) + 4, FIND(",", Articles_collection_modified!A1480, FIND(",vol", Articles_collection_modified!A1480) + 4) - FIND(",vol",Articles_collection_modified!A1480) - 4))</f>
        <v>2</v>
      </c>
      <c r="D1480" t="str">
        <f>IF(ISNUMBER(FIND(", 20", Articles_collection_modified!A1480)), MID(Articles_collection_modified!A1480, FIND(", 20", Articles_collection_modified!A1480) + 2, FIND(",", Articles_collection_modified!A1480, FIND(", 20", Articles_collection_modified!A1480) + 2) - FIND(", 20", Articles_collection_modified!A1480) - 2), MID(Articles_collection_modified!A1480, FIND(",20", Articles_collection_modified!A1480) + 1, FIND(",", Articles_collection_modified!A1480, FIND(",20", Articles_collection_modified!A1480) + 1) - FIND(",20", Articles_collection_modified!A1480) - 1))</f>
        <v>2023-w32</v>
      </c>
      <c r="E1480" t="str">
        <f t="shared" si="46"/>
        <v>2023</v>
      </c>
      <c r="F1480" t="str">
        <f t="shared" si="47"/>
        <v>32</v>
      </c>
      <c r="G1480" t="str" cm="1">
        <f t="array" ref="G1480">_xlfn.TEXTJOIN(", ", TRUE, IF(ISNUMBER(SEARCH(Index!$A$8:$A$22, Articles_collection_modified!A1480)), Index!$A$8:$A$22, ""))</f>
        <v>Hydraulics</v>
      </c>
      <c r="H1480" t="str" cm="1">
        <f t="array" ref="H1480">IFERROR(INDEX(Index!$A$8:$A$22, MATCH(TRUE, ISNUMBER(SEARCH(Index!$A$8:$A$22, Articles_collection_modified!A1480)), 0)), "")</f>
        <v>Hydraulics</v>
      </c>
      <c r="I1480" t="str" cm="1">
        <f t="array" ref="I1480">IFERROR(INDEX(Index!$A$3:$A$5, MATCH(TRUE, ISNUMBER(SEARCH(Index!$A$3:$A$5, Articles_collection_modified!A1480)), 0)), "")</f>
        <v>SEEP</v>
      </c>
      <c r="J1480" t="str" cm="1">
        <f t="array" ref="J1480">IFERROR(INDEX(Index!$A$25:$A$69, MATCH(TRUE, ISNUMBER(SEARCH(Index!$A$25:$A$69, Articles_collection_modified!A1480)), 0)), "")</f>
        <v>market development</v>
      </c>
      <c r="K1480" t="str" cm="1">
        <f t="array" ref="K1480">IFERROR(INDEX(Index!$C$3:$C$5, MATCH(TRUE, ISNUMBER(SEARCH(Index!$C$3:$C$5, Articles_collection_modified!A1480)), 0)), "")</f>
        <v>H1</v>
      </c>
      <c r="L1480" t="str" cm="1">
        <f t="array" ref="L1480">_xlfn.TEXTJOIN(", ", TRUE, IF(ISNUMBER(SEARCH(Index!$C$8:$C$58, Articles_collection_modified!A1480)), Index!$C$8:$C$58, ""))</f>
        <v/>
      </c>
      <c r="M1480" t="str" cm="1">
        <f t="array" ref="M1480">_xlfn.TEXTJOIN(", ", TRUE, IFERROR(VLOOKUP(_xlfn.TEXTSPLIT(L1480, ", "), Index!$C$8:$D$58, 2, FALSE), ""))</f>
        <v/>
      </c>
      <c r="N1480" t="e" cm="1" vm="1">
        <f t="array" ref="N1480">_xlfn.TEXTJOIN(", ", TRUE, _xlfn.UNIQUE(_xlfn.FILTERXML("&lt;t&gt;&lt;s&gt;" &amp; SUBSTITUTE(_xlfn.TEXTJOIN(", ", TRUE, _xlfn.UNIQUE(_xlfn._xlws.FILTER(IFERROR(VLOOKUP(LEFT(_xlfn.TEXTSPLIT(L1480, ", "), FIND("-", _xlfn.TEXTSPLIT(L1480, ", ")) - 1), Index!$F$8:$G$13, 2, FALSE), ""), IFERROR(VLOOKUP(LEFT(_xlfn.TEXTSPLIT(L1480, ", "), FIND("-", _xlfn.TEXTSPLIT(L1480, ", ")) - 1), Index!$F$8:$G$13, 2, FALSE), "") &lt;&gt; ""))), ", ", "&lt;/s&gt;&lt;s&gt;") &amp; "&lt;/s&gt;&lt;/t&gt;", "//s[normalize-space()]")))</f>
        <v>#VALUE!</v>
      </c>
      <c r="O1480" t="str" cm="1">
        <f t="array" ref="O1480">IFERROR(INDEX(Index!$C$8:$C$58, MATCH(TRUE, ISNUMBER(SEARCH(Index!$C$8:$C$58, Articles_collection_modified!A1480)), 0)), "")</f>
        <v/>
      </c>
      <c r="P1480" t="str">
        <f>IFERROR(VLOOKUP(LEFT(O1480, FIND("-", O1480)-1), Index!$F$8:$G$13, 2, FALSE), "Not Found")</f>
        <v>Not Found</v>
      </c>
      <c r="Q1480" t="str">
        <f>IFERROR(VLOOKUP(O1480, Index!$C$8:$D$58, 2, FALSE), "Not Found")</f>
        <v>Not Found</v>
      </c>
    </row>
    <row r="1481" spans="1:17" x14ac:dyDescent="0.3">
      <c r="A1481" t="str">
        <f>LEFT(Articles_collection_modified!A1481, FIND(",", Articles_collection_modified!A1481) - 1)</f>
        <v>Fluid Power Shipments and Orders Trend Downwards in June 2024</v>
      </c>
      <c r="B1481" t="str">
        <f>MID(Articles_collection_modified!A1481, FIND(",", Articles_collection_modified!A1481) + 1, FIND(",", Articles_collection_modified!A1481, FIND(",", Articles_collection_modified!A1481) + 1) - FIND(",", Articles_collection_modified!A1481) - 1)</f>
        <v>https://www.powermotiontech.com/hydraulics/media-gallery/55131363/national-fluid-power-association-nfpa-fluid-power-shipments-and-orders-trend-downwards-in-june-2024</v>
      </c>
      <c r="C1481" t="str">
        <f>IF(ISNUMBER(FIND(", vol",Articles_collection_modified!A1481)), MID(Articles_collection_modified!A1481, FIND(", vol", Articles_collection_modified!A1481) + 5, FIND(",", Articles_collection_modified!A1481, FIND(", vol", Articles_collection_modified!A1481) + 5) - FIND(", vol", Articles_collection_modified!A1481) - 5), MID(Articles_collection_modified!A1481, FIND(",vol", Articles_collection_modified!A1481) + 4, FIND(",", Articles_collection_modified!A1481, FIND(",vol", Articles_collection_modified!A1481) + 4) - FIND(",vol",Articles_collection_modified!A1481) - 4))</f>
        <v>2</v>
      </c>
      <c r="D1481" t="str">
        <f>IF(ISNUMBER(FIND(", 20", Articles_collection_modified!A1481)), MID(Articles_collection_modified!A1481, FIND(", 20", Articles_collection_modified!A1481) + 2, FIND(",", Articles_collection_modified!A1481, FIND(", 20", Articles_collection_modified!A1481) + 2) - FIND(", 20", Articles_collection_modified!A1481) - 2), MID(Articles_collection_modified!A1481, FIND(",20", Articles_collection_modified!A1481) + 1, FIND(",", Articles_collection_modified!A1481, FIND(",20", Articles_collection_modified!A1481) + 1) - FIND(",20", Articles_collection_modified!A1481) - 1))</f>
        <v>2024-w32</v>
      </c>
      <c r="E1481" t="str">
        <f t="shared" si="46"/>
        <v>2024</v>
      </c>
      <c r="F1481" t="str">
        <f t="shared" si="47"/>
        <v>32</v>
      </c>
      <c r="G1481" t="str" cm="1">
        <f t="array" ref="G1481">_xlfn.TEXTJOIN(", ", TRUE, IF(ISNUMBER(SEARCH(Index!$A$8:$A$22, Articles_collection_modified!A1481)), Index!$A$8:$A$22, ""))</f>
        <v>Hydraulics</v>
      </c>
      <c r="H1481" t="str" cm="1">
        <f t="array" ref="H1481">IFERROR(INDEX(Index!$A$8:$A$22, MATCH(TRUE, ISNUMBER(SEARCH(Index!$A$8:$A$22, Articles_collection_modified!A1481)), 0)), "")</f>
        <v>Hydraulics</v>
      </c>
      <c r="I1481" t="str" cm="1">
        <f t="array" ref="I1481">IFERROR(INDEX(Index!$A$3:$A$5, MATCH(TRUE, ISNUMBER(SEARCH(Index!$A$3:$A$5, Articles_collection_modified!A1481)), 0)), "")</f>
        <v>SEEP</v>
      </c>
      <c r="J1481" t="str" cm="1">
        <f t="array" ref="J1481">IFERROR(INDEX(Index!$A$25:$A$69, MATCH(TRUE, ISNUMBER(SEARCH(Index!$A$25:$A$69, Articles_collection_modified!A1481)), 0)), "")</f>
        <v>market development</v>
      </c>
      <c r="K1481" t="str" cm="1">
        <f t="array" ref="K1481">IFERROR(INDEX(Index!$C$3:$C$5, MATCH(TRUE, ISNUMBER(SEARCH(Index!$C$3:$C$5, Articles_collection_modified!A1481)), 0)), "")</f>
        <v>H1</v>
      </c>
      <c r="L1481" t="str" cm="1">
        <f t="array" ref="L1481">_xlfn.TEXTJOIN(", ", TRUE, IF(ISNUMBER(SEARCH(Index!$C$8:$C$58, Articles_collection_modified!A1481)), Index!$C$8:$C$58, ""))</f>
        <v/>
      </c>
      <c r="M1481" t="str" cm="1">
        <f t="array" ref="M1481">_xlfn.TEXTJOIN(", ", TRUE, IFERROR(VLOOKUP(_xlfn.TEXTSPLIT(L1481, ", "), Index!$C$8:$D$58, 2, FALSE), ""))</f>
        <v/>
      </c>
      <c r="N1481" t="e" cm="1" vm="1">
        <f t="array" ref="N1481">_xlfn.TEXTJOIN(", ", TRUE, _xlfn.UNIQUE(_xlfn.FILTERXML("&lt;t&gt;&lt;s&gt;" &amp; SUBSTITUTE(_xlfn.TEXTJOIN(", ", TRUE, _xlfn.UNIQUE(_xlfn._xlws.FILTER(IFERROR(VLOOKUP(LEFT(_xlfn.TEXTSPLIT(L1481, ", "), FIND("-", _xlfn.TEXTSPLIT(L1481, ", ")) - 1), Index!$F$8:$G$13, 2, FALSE), ""), IFERROR(VLOOKUP(LEFT(_xlfn.TEXTSPLIT(L1481, ", "), FIND("-", _xlfn.TEXTSPLIT(L1481, ", ")) - 1), Index!$F$8:$G$13, 2, FALSE), "") &lt;&gt; ""))), ", ", "&lt;/s&gt;&lt;s&gt;") &amp; "&lt;/s&gt;&lt;/t&gt;", "//s[normalize-space()]")))</f>
        <v>#VALUE!</v>
      </c>
      <c r="O1481" t="str" cm="1">
        <f t="array" ref="O1481">IFERROR(INDEX(Index!$C$8:$C$58, MATCH(TRUE, ISNUMBER(SEARCH(Index!$C$8:$C$58, Articles_collection_modified!A1481)), 0)), "")</f>
        <v/>
      </c>
      <c r="P1481" t="str">
        <f>IFERROR(VLOOKUP(LEFT(O1481, FIND("-", O1481)-1), Index!$F$8:$G$13, 2, FALSE), "Not Found")</f>
        <v>Not Found</v>
      </c>
      <c r="Q1481" t="str">
        <f>IFERROR(VLOOKUP(O1481, Index!$C$8:$D$58, 2, FALSE), "Not Found")</f>
        <v>Not Found</v>
      </c>
    </row>
    <row r="1482" spans="1:17" x14ac:dyDescent="0.3">
      <c r="A1482" t="str">
        <f>LEFT(Articles_collection_modified!A1482, FIND(",", Articles_collection_modified!A1482) - 1)</f>
        <v>CASE STUDY: Mecalac's compact prizefighter | Industrial Vehicle Technology International</v>
      </c>
      <c r="B1482" t="str">
        <f>MID(Articles_collection_modified!A1482, FIND(",", Articles_collection_modified!A1482) + 1, FIND(",", Articles_collection_modified!A1482, FIND(",", Articles_collection_modified!A1482) + 1) - FIND(",", Articles_collection_modified!A1482) - 1)</f>
        <v>https://www.ivtinternational.com/features/case-study-mecalacs-compact-prizefighter.html</v>
      </c>
      <c r="C1482" t="str">
        <f>IF(ISNUMBER(FIND(", vol",Articles_collection_modified!A1482)), MID(Articles_collection_modified!A1482, FIND(", vol", Articles_collection_modified!A1482) + 5, FIND(",", Articles_collection_modified!A1482, FIND(", vol", Articles_collection_modified!A1482) + 5) - FIND(", vol", Articles_collection_modified!A1482) - 5), MID(Articles_collection_modified!A1482, FIND(",vol", Articles_collection_modified!A1482) + 4, FIND(",", Articles_collection_modified!A1482, FIND(",vol", Articles_collection_modified!A1482) + 4) - FIND(",vol",Articles_collection_modified!A1482) - 4))</f>
        <v>2</v>
      </c>
      <c r="D1482" t="str">
        <f>IF(ISNUMBER(FIND(", 20", Articles_collection_modified!A1482)), MID(Articles_collection_modified!A1482, FIND(", 20", Articles_collection_modified!A1482) + 2, FIND(",", Articles_collection_modified!A1482, FIND(", 20", Articles_collection_modified!A1482) + 2) - FIND(", 20", Articles_collection_modified!A1482) - 2), MID(Articles_collection_modified!A1482, FIND(",20", Articles_collection_modified!A1482) + 1, FIND(",", Articles_collection_modified!A1482, FIND(",20", Articles_collection_modified!A1482) + 1) - FIND(",20", Articles_collection_modified!A1482) - 1))</f>
        <v>2024-w33</v>
      </c>
      <c r="E1482" t="str">
        <f t="shared" si="46"/>
        <v>2024</v>
      </c>
      <c r="F1482" t="str">
        <f t="shared" si="47"/>
        <v>33</v>
      </c>
      <c r="G1482" t="str" cm="1">
        <f t="array" ref="G1482">_xlfn.TEXTJOIN(", ", TRUE, IF(ISNUMBER(SEARCH(Index!$A$8:$A$22, Articles_collection_modified!A1482)), Index!$A$8:$A$22, ""))</f>
        <v>Mobile</v>
      </c>
      <c r="H1482" t="str" cm="1">
        <f t="array" ref="H1482">IFERROR(INDEX(Index!$A$8:$A$22, MATCH(TRUE, ISNUMBER(SEARCH(Index!$A$8:$A$22, Articles_collection_modified!A1482)), 0)), "")</f>
        <v>Mobile</v>
      </c>
      <c r="I1482" t="str" cm="1">
        <f t="array" ref="I1482">IFERROR(INDEX(Index!$A$3:$A$5, MATCH(TRUE, ISNUMBER(SEARCH(Index!$A$3:$A$5, Articles_collection_modified!A1482)), 0)), "")</f>
        <v>product release</v>
      </c>
      <c r="J1482" t="str" cm="1">
        <f t="array" ref="J1482">IFERROR(INDEX(Index!$A$25:$A$69, MATCH(TRUE, ISNUMBER(SEARCH(Index!$A$25:$A$69, Articles_collection_modified!A1482)), 0)), "")</f>
        <v>System</v>
      </c>
      <c r="K1482" t="str" cm="1">
        <f t="array" ref="K1482">IFERROR(INDEX(Index!$C$3:$C$5, MATCH(TRUE, ISNUMBER(SEARCH(Index!$C$3:$C$5, Articles_collection_modified!A1482)), 0)), "")</f>
        <v>H1</v>
      </c>
      <c r="L1482" t="str" cm="1">
        <f t="array" ref="L1482">_xlfn.TEXTJOIN(", ", TRUE, IF(ISNUMBER(SEARCH(Index!$C$8:$C$58, Articles_collection_modified!A1482)), Index!$C$8:$C$58, ""))</f>
        <v>ES-2, HA-1</v>
      </c>
      <c r="M1482" t="str" cm="1">
        <f t="array" ref="M1482">_xlfn.TEXTJOIN(", ", TRUE, IFERROR(VLOOKUP(_xlfn.TEXTSPLIT(L1482, ", "), Index!$C$8:$D$58, 2, FALSE), ""))</f>
        <v>Enhanced Emission Policy, Green &amp; Connected Construction site</v>
      </c>
      <c r="N1482" t="str" cm="1">
        <f t="array" ref="N1482">_xlfn.TEXTJOIN(", ", TRUE, _xlfn.UNIQUE(_xlfn.FILTERXML("&lt;t&gt;&lt;s&gt;" &amp; SUBSTITUTE(_xlfn.TEXTJOIN(", ", TRUE, _xlfn.UNIQUE(_xlfn._xlws.FILTER(IFERROR(VLOOKUP(LEFT(_xlfn.TEXTSPLIT(L1482, ", "), FIND("-", _xlfn.TEXTSPLIT(L1482, ", ")) - 1), Index!$F$8:$G$13, 2, FALSE), ""), IFERROR(VLOOKUP(LEFT(_xlfn.TEXTSPLIT(L1482, ", "), FIND("-", _xlfn.TEXTSPLIT(L1482, ", ")) - 1), Index!$F$8:$G$13, 2, FALSE), "") &lt;&gt; ""))), ", ", "&lt;/s&gt;&lt;s&gt;") &amp; "&lt;/s&gt;&lt;/t&gt;", "//s[normalize-space()]")))</f>
        <v>Ecological Sustainability, Hydraulic Applications Ecosystem</v>
      </c>
      <c r="O1482" t="str" cm="1">
        <f t="array" ref="O1482">IFERROR(INDEX(Index!$C$8:$C$58, MATCH(TRUE, ISNUMBER(SEARCH(Index!$C$8:$C$58, Articles_collection_modified!A1482)), 0)), "")</f>
        <v>ES-2</v>
      </c>
      <c r="P1482" t="str">
        <f>IFERROR(VLOOKUP(LEFT(O1482, FIND("-", O1482)-1), Index!$F$8:$G$13, 2, FALSE), "Not Found")</f>
        <v>Ecological Sustainability</v>
      </c>
      <c r="Q1482" t="str">
        <f>IFERROR(VLOOKUP(O1482, Index!$C$8:$D$58, 2, FALSE), "Not Found")</f>
        <v>Enhanced Emission Policy</v>
      </c>
    </row>
    <row r="1483" spans="1:17" x14ac:dyDescent="0.3">
      <c r="A1483" t="str">
        <f>LEFT(Articles_collection_modified!A1483, FIND(",", Articles_collection_modified!A1483) - 1)</f>
        <v>SUPPLIER FEATURE: Parker introduces next evolution in steer-by-wire feedback | Industrial Vehicle Technology International</v>
      </c>
      <c r="B1483" t="str">
        <f>MID(Articles_collection_modified!A1483, FIND(",", Articles_collection_modified!A1483) + 1, FIND(",", Articles_collection_modified!A1483, FIND(",", Articles_collection_modified!A1483) + 1) - FIND(",", Articles_collection_modified!A1483) - 1)</f>
        <v>https://www.ivtinternational.com/technology-profiles/parker-announces-the-next-evolution-in-steer-by-wire-sbw-feedback.html</v>
      </c>
      <c r="C1483" t="str">
        <f>IF(ISNUMBER(FIND(", vol",Articles_collection_modified!A1483)), MID(Articles_collection_modified!A1483, FIND(", vol", Articles_collection_modified!A1483) + 5, FIND(",", Articles_collection_modified!A1483, FIND(", vol", Articles_collection_modified!A1483) + 5) - FIND(", vol", Articles_collection_modified!A1483) - 5), MID(Articles_collection_modified!A1483, FIND(",vol", Articles_collection_modified!A1483) + 4, FIND(",", Articles_collection_modified!A1483, FIND(",vol", Articles_collection_modified!A1483) + 4) - FIND(",vol",Articles_collection_modified!A1483) - 4))</f>
        <v>2</v>
      </c>
      <c r="D1483" t="str">
        <f>IF(ISNUMBER(FIND(", 20", Articles_collection_modified!A1483)), MID(Articles_collection_modified!A1483, FIND(", 20", Articles_collection_modified!A1483) + 2, FIND(",", Articles_collection_modified!A1483, FIND(", 20", Articles_collection_modified!A1483) + 2) - FIND(", 20", Articles_collection_modified!A1483) - 2), MID(Articles_collection_modified!A1483, FIND(",20", Articles_collection_modified!A1483) + 1, FIND(",", Articles_collection_modified!A1483, FIND(",20", Articles_collection_modified!A1483) + 1) - FIND(",20", Articles_collection_modified!A1483) - 1))</f>
        <v>2024-w32</v>
      </c>
      <c r="E1483" t="str">
        <f t="shared" si="46"/>
        <v>2024</v>
      </c>
      <c r="F1483" t="str">
        <f t="shared" si="47"/>
        <v>32</v>
      </c>
      <c r="G1483" t="str" cm="1">
        <f t="array" ref="G1483">_xlfn.TEXTJOIN(", ", TRUE, IF(ISNUMBER(SEARCH(Index!$A$8:$A$22, Articles_collection_modified!A1483)), Index!$A$8:$A$22, ""))</f>
        <v>Mobile</v>
      </c>
      <c r="H1483" t="str" cm="1">
        <f t="array" ref="H1483">IFERROR(INDEX(Index!$A$8:$A$22, MATCH(TRUE, ISNUMBER(SEARCH(Index!$A$8:$A$22, Articles_collection_modified!A1483)), 0)), "")</f>
        <v>Mobile</v>
      </c>
      <c r="I1483" t="str" cm="1">
        <f t="array" ref="I1483">IFERROR(INDEX(Index!$A$3:$A$5, MATCH(TRUE, ISNUMBER(SEARCH(Index!$A$3:$A$5, Articles_collection_modified!A1483)), 0)), "")</f>
        <v>product release</v>
      </c>
      <c r="J1483" t="str" cm="1">
        <f t="array" ref="J1483">IFERROR(INDEX(Index!$A$25:$A$69, MATCH(TRUE, ISNUMBER(SEARCH(Index!$A$25:$A$69, Articles_collection_modified!A1483)), 0)), "")</f>
        <v>HMI</v>
      </c>
      <c r="K1483" t="str" cm="1">
        <f t="array" ref="K1483">IFERROR(INDEX(Index!$C$3:$C$5, MATCH(TRUE, ISNUMBER(SEARCH(Index!$C$3:$C$5, Articles_collection_modified!A1483)), 0)), "")</f>
        <v>H1</v>
      </c>
      <c r="L1483" t="str" cm="1">
        <f t="array" ref="L1483">_xlfn.TEXTJOIN(", ", TRUE, IF(ISNUMBER(SEARCH(Index!$C$8:$C$58, Articles_collection_modified!A1483)), Index!$C$8:$C$58, ""))</f>
        <v>ES-2, AO-3</v>
      </c>
      <c r="M1483" t="str" cm="1">
        <f t="array" ref="M1483">_xlfn.TEXTJOIN(", ", TRUE, IFERROR(VLOOKUP(_xlfn.TEXTSPLIT(L1483, ", "), Index!$C$8:$D$58, 2, FALSE), ""))</f>
        <v>Enhanced Emission Policy, Skilled Workers Shortage</v>
      </c>
      <c r="N1483" t="str" cm="1">
        <f t="array" ref="N1483">_xlfn.TEXTJOIN(", ", TRUE, _xlfn.UNIQUE(_xlfn.FILTERXML("&lt;t&gt;&lt;s&gt;" &amp; SUBSTITUTE(_xlfn.TEXTJOIN(", ", TRUE, _xlfn.UNIQUE(_xlfn._xlws.FILTER(IFERROR(VLOOKUP(LEFT(_xlfn.TEXTSPLIT(L1483, ", "), FIND("-", _xlfn.TEXTSPLIT(L1483, ", ")) - 1), Index!$F$8:$G$13, 2, FALSE), ""), IFERROR(VLOOKUP(LEFT(_xlfn.TEXTSPLIT(L1483, ", "), FIND("-", _xlfn.TEXTSPLIT(L1483, ", ")) - 1), Index!$F$8:$G$13, 2, FALSE), "") &lt;&gt; ""))), ", ", "&lt;/s&gt;&lt;s&gt;") &amp; "&lt;/s&gt;&lt;/t&gt;", "//s[normalize-space()]")))</f>
        <v>Ecological Sustainability, Adaptive Organization</v>
      </c>
      <c r="O1483" t="str" cm="1">
        <f t="array" ref="O1483">IFERROR(INDEX(Index!$C$8:$C$58, MATCH(TRUE, ISNUMBER(SEARCH(Index!$C$8:$C$58, Articles_collection_modified!A1483)), 0)), "")</f>
        <v>ES-2</v>
      </c>
      <c r="P1483" t="str">
        <f>IFERROR(VLOOKUP(LEFT(O1483, FIND("-", O1483)-1), Index!$F$8:$G$13, 2, FALSE), "Not Found")</f>
        <v>Ecological Sustainability</v>
      </c>
      <c r="Q1483" t="str">
        <f>IFERROR(VLOOKUP(O1483, Index!$C$8:$D$58, 2, FALSE), "Not Found")</f>
        <v>Enhanced Emission Policy</v>
      </c>
    </row>
    <row r="1484" spans="1:17" x14ac:dyDescent="0.3">
      <c r="A1484" t="str">
        <f>LEFT(Articles_collection_modified!A1484, FIND(",", Articles_collection_modified!A1484) - 1)</f>
        <v>Komatsu to showcase electrification solutions at MINExpo 2024 | Industrial Vehicle Technology International</v>
      </c>
      <c r="B1484" t="str">
        <f>MID(Articles_collection_modified!A1484, FIND(",", Articles_collection_modified!A1484) + 1, FIND(",", Articles_collection_modified!A1484, FIND(",", Articles_collection_modified!A1484) + 1) - FIND(",", Articles_collection_modified!A1484) - 1)</f>
        <v>https://www.ivtinternational.com/news/komatsu-to-showcase-electrification-solutions-at-minexpo-2024.html</v>
      </c>
      <c r="C1484" t="str">
        <f>IF(ISNUMBER(FIND(", vol",Articles_collection_modified!A1484)), MID(Articles_collection_modified!A1484, FIND(", vol", Articles_collection_modified!A1484) + 5, FIND(",", Articles_collection_modified!A1484, FIND(", vol", Articles_collection_modified!A1484) + 5) - FIND(", vol", Articles_collection_modified!A1484) - 5), MID(Articles_collection_modified!A1484, FIND(",vol", Articles_collection_modified!A1484) + 4, FIND(",", Articles_collection_modified!A1484, FIND(",vol", Articles_collection_modified!A1484) + 4) - FIND(",vol",Articles_collection_modified!A1484) - 4))</f>
        <v>2</v>
      </c>
      <c r="D1484" t="str">
        <f>IF(ISNUMBER(FIND(", 20", Articles_collection_modified!A1484)), MID(Articles_collection_modified!A1484, FIND(", 20", Articles_collection_modified!A1484) + 2, FIND(",", Articles_collection_modified!A1484, FIND(", 20", Articles_collection_modified!A1484) + 2) - FIND(", 20", Articles_collection_modified!A1484) - 2), MID(Articles_collection_modified!A1484, FIND(",20", Articles_collection_modified!A1484) + 1, FIND(",", Articles_collection_modified!A1484, FIND(",20", Articles_collection_modified!A1484) + 1) - FIND(",20", Articles_collection_modified!A1484) - 1))</f>
        <v>2024-w32</v>
      </c>
      <c r="E1484" t="str">
        <f t="shared" si="46"/>
        <v>2024</v>
      </c>
      <c r="F1484" t="str">
        <f t="shared" si="47"/>
        <v>32</v>
      </c>
      <c r="G1484" t="str" cm="1">
        <f t="array" ref="G1484">_xlfn.TEXTJOIN(", ", TRUE, IF(ISNUMBER(SEARCH(Index!$A$8:$A$22, Articles_collection_modified!A1484)), Index!$A$8:$A$22, ""))</f>
        <v>Electrification, Mobile</v>
      </c>
      <c r="H1484" t="str" cm="1">
        <f t="array" ref="H1484">IFERROR(INDEX(Index!$A$8:$A$22, MATCH(TRUE, ISNUMBER(SEARCH(Index!$A$8:$A$22, Articles_collection_modified!A1484)), 0)), "")</f>
        <v>Electrification</v>
      </c>
      <c r="I1484" t="str" cm="1">
        <f t="array" ref="I1484">IFERROR(INDEX(Index!$A$3:$A$5, MATCH(TRUE, ISNUMBER(SEARCH(Index!$A$3:$A$5, Articles_collection_modified!A1484)), 0)), "")</f>
        <v>product release</v>
      </c>
      <c r="J1484" t="str" cm="1">
        <f t="array" ref="J1484">IFERROR(INDEX(Index!$A$25:$A$69, MATCH(TRUE, ISNUMBER(SEARCH(Index!$A$25:$A$69, Articles_collection_modified!A1484)), 0)), "")</f>
        <v>System</v>
      </c>
      <c r="K1484" t="str" cm="1">
        <f t="array" ref="K1484">IFERROR(INDEX(Index!$C$3:$C$5, MATCH(TRUE, ISNUMBER(SEARCH(Index!$C$3:$C$5, Articles_collection_modified!A1484)), 0)), "")</f>
        <v>H1</v>
      </c>
      <c r="L1484" t="str" cm="1">
        <f t="array" ref="L1484">_xlfn.TEXTJOIN(", ", TRUE, IF(ISNUMBER(SEARCH(Index!$C$8:$C$58, Articles_collection_modified!A1484)), Index!$C$8:$C$58, ""))</f>
        <v>ES-2, HA-1, HA-8</v>
      </c>
      <c r="M1484" t="str" cm="1">
        <f t="array" ref="M1484">_xlfn.TEXTJOIN(", ", TRUE, IFERROR(VLOOKUP(_xlfn.TEXTSPLIT(L1484, ", "), Index!$C$8:$D$58, 2, FALSE), ""))</f>
        <v>Enhanced Emission Policy, Green &amp; Connected Construction site, Sustainable Mining</v>
      </c>
      <c r="N1484" t="str" cm="1">
        <f t="array" ref="N1484">_xlfn.TEXTJOIN(", ", TRUE, _xlfn.UNIQUE(_xlfn.FILTERXML("&lt;t&gt;&lt;s&gt;" &amp; SUBSTITUTE(_xlfn.TEXTJOIN(", ", TRUE, _xlfn.UNIQUE(_xlfn._xlws.FILTER(IFERROR(VLOOKUP(LEFT(_xlfn.TEXTSPLIT(L1484, ", "), FIND("-", _xlfn.TEXTSPLIT(L1484, ", ")) - 1), Index!$F$8:$G$13, 2, FALSE), ""), IFERROR(VLOOKUP(LEFT(_xlfn.TEXTSPLIT(L1484, ", "), FIND("-", _xlfn.TEXTSPLIT(L1484, ", ")) - 1), Index!$F$8:$G$13, 2, FALSE), "") &lt;&gt; ""))), ", ", "&lt;/s&gt;&lt;s&gt;") &amp; "&lt;/s&gt;&lt;/t&gt;", "//s[normalize-space()]")))</f>
        <v>Ecological Sustainability, Hydraulic Applications Ecosystem</v>
      </c>
      <c r="O1484" t="str" cm="1">
        <f t="array" ref="O1484">IFERROR(INDEX(Index!$C$8:$C$58, MATCH(TRUE, ISNUMBER(SEARCH(Index!$C$8:$C$58, Articles_collection_modified!A1484)), 0)), "")</f>
        <v>ES-2</v>
      </c>
      <c r="P1484" t="str">
        <f>IFERROR(VLOOKUP(LEFT(O1484, FIND("-", O1484)-1), Index!$F$8:$G$13, 2, FALSE), "Not Found")</f>
        <v>Ecological Sustainability</v>
      </c>
      <c r="Q1484" t="str">
        <f>IFERROR(VLOOKUP(O1484, Index!$C$8:$D$58, 2, FALSE), "Not Found")</f>
        <v>Enhanced Emission Policy</v>
      </c>
    </row>
    <row r="1485" spans="1:17" x14ac:dyDescent="0.3">
      <c r="A1485" t="str">
        <f>LEFT(Articles_collection_modified!A1485, FIND(",", Articles_collection_modified!A1485) - 1)</f>
        <v>Mining innovations zero in on sustainability</v>
      </c>
      <c r="B1485" t="str">
        <f>MID(Articles_collection_modified!A1485, FIND(",", Articles_collection_modified!A1485) + 1, FIND(",", Articles_collection_modified!A1485, FIND(",", Articles_collection_modified!A1485) + 1) - FIND(",", Articles_collection_modified!A1485) - 1)</f>
        <v>https://www.mobilehydraulictips.com/mining-innovations-zero-in-on-sustainability/</v>
      </c>
      <c r="C1485" t="str">
        <f>IF(ISNUMBER(FIND(", vol",Articles_collection_modified!A1485)), MID(Articles_collection_modified!A1485, FIND(", vol", Articles_collection_modified!A1485) + 5, FIND(",", Articles_collection_modified!A1485, FIND(", vol", Articles_collection_modified!A1485) + 5) - FIND(", vol", Articles_collection_modified!A1485) - 5), MID(Articles_collection_modified!A1485, FIND(",vol", Articles_collection_modified!A1485) + 4, FIND(",", Articles_collection_modified!A1485, FIND(",vol", Articles_collection_modified!A1485) + 4) - FIND(",vol",Articles_collection_modified!A1485) - 4))</f>
        <v>2</v>
      </c>
      <c r="D1485" t="str">
        <f>IF(ISNUMBER(FIND(", 20", Articles_collection_modified!A1485)), MID(Articles_collection_modified!A1485, FIND(", 20", Articles_collection_modified!A1485) + 2, FIND(",", Articles_collection_modified!A1485, FIND(", 20", Articles_collection_modified!A1485) + 2) - FIND(", 20", Articles_collection_modified!A1485) - 2), MID(Articles_collection_modified!A1485, FIND(",20", Articles_collection_modified!A1485) + 1, FIND(",", Articles_collection_modified!A1485, FIND(",20", Articles_collection_modified!A1485) + 1) - FIND(",20", Articles_collection_modified!A1485) - 1))</f>
        <v>2024-w32</v>
      </c>
      <c r="E1485" t="str">
        <f t="shared" si="46"/>
        <v>2024</v>
      </c>
      <c r="F1485" t="str">
        <f t="shared" si="47"/>
        <v>32</v>
      </c>
      <c r="G1485" t="str" cm="1">
        <f t="array" ref="G1485">_xlfn.TEXTJOIN(", ", TRUE, IF(ISNUMBER(SEARCH(Index!$A$8:$A$22, Articles_collection_modified!A1485)), Index!$A$8:$A$22, ""))</f>
        <v>Electrification, Mobile, Sustainability</v>
      </c>
      <c r="H1485" t="str" cm="1">
        <f t="array" ref="H1485">IFERROR(INDEX(Index!$A$8:$A$22, MATCH(TRUE, ISNUMBER(SEARCH(Index!$A$8:$A$22, Articles_collection_modified!A1485)), 0)), "")</f>
        <v>Electrification</v>
      </c>
      <c r="I1485" t="str" cm="1">
        <f t="array" ref="I1485">IFERROR(INDEX(Index!$A$3:$A$5, MATCH(TRUE, ISNUMBER(SEARCH(Index!$A$3:$A$5, Articles_collection_modified!A1485)), 0)), "")</f>
        <v>Technology</v>
      </c>
      <c r="J1485" t="str" cm="1">
        <f t="array" ref="J1485">IFERROR(INDEX(Index!$A$25:$A$69, MATCH(TRUE, ISNUMBER(SEARCH(Index!$A$25:$A$69, Articles_collection_modified!A1485)), 0)), "")</f>
        <v>Prototype</v>
      </c>
      <c r="K1485" t="str" cm="1">
        <f t="array" ref="K1485">IFERROR(INDEX(Index!$C$3:$C$5, MATCH(TRUE, ISNUMBER(SEARCH(Index!$C$3:$C$5, Articles_collection_modified!A1485)), 0)), "")</f>
        <v>H2</v>
      </c>
      <c r="L1485" t="str" cm="1">
        <f t="array" ref="L1485">_xlfn.TEXTJOIN(", ", TRUE, IF(ISNUMBER(SEARCH(Index!$C$8:$C$58, Articles_collection_modified!A1485)), Index!$C$8:$C$58, ""))</f>
        <v>ES-2, HA-8</v>
      </c>
      <c r="M1485" t="str" cm="1">
        <f t="array" ref="M1485">_xlfn.TEXTJOIN(", ", TRUE, IFERROR(VLOOKUP(_xlfn.TEXTSPLIT(L1485, ", "), Index!$C$8:$D$58, 2, FALSE), ""))</f>
        <v>Enhanced Emission Policy, Sustainable Mining</v>
      </c>
      <c r="N1485" t="str" cm="1">
        <f t="array" ref="N1485">_xlfn.TEXTJOIN(", ", TRUE, _xlfn.UNIQUE(_xlfn.FILTERXML("&lt;t&gt;&lt;s&gt;" &amp; SUBSTITUTE(_xlfn.TEXTJOIN(", ", TRUE, _xlfn.UNIQUE(_xlfn._xlws.FILTER(IFERROR(VLOOKUP(LEFT(_xlfn.TEXTSPLIT(L1485, ", "), FIND("-", _xlfn.TEXTSPLIT(L1485, ", ")) - 1), Index!$F$8:$G$13, 2, FALSE), ""), IFERROR(VLOOKUP(LEFT(_xlfn.TEXTSPLIT(L1485, ", "), FIND("-", _xlfn.TEXTSPLIT(L1485, ", ")) - 1), Index!$F$8:$G$13, 2, FALSE), "") &lt;&gt; ""))), ", ", "&lt;/s&gt;&lt;s&gt;") &amp; "&lt;/s&gt;&lt;/t&gt;", "//s[normalize-space()]")))</f>
        <v>Ecological Sustainability, Hydraulic Applications Ecosystem</v>
      </c>
      <c r="O1485" t="str" cm="1">
        <f t="array" ref="O1485">IFERROR(INDEX(Index!$C$8:$C$58, MATCH(TRUE, ISNUMBER(SEARCH(Index!$C$8:$C$58, Articles_collection_modified!A1485)), 0)), "")</f>
        <v>ES-2</v>
      </c>
      <c r="P1485" t="str">
        <f>IFERROR(VLOOKUP(LEFT(O1485, FIND("-", O1485)-1), Index!$F$8:$G$13, 2, FALSE), "Not Found")</f>
        <v>Ecological Sustainability</v>
      </c>
      <c r="Q1485" t="str">
        <f>IFERROR(VLOOKUP(O1485, Index!$C$8:$D$58, 2, FALSE), "Not Found")</f>
        <v>Enhanced Emission Policy</v>
      </c>
    </row>
    <row r="1486" spans="1:17" x14ac:dyDescent="0.3">
      <c r="A1486" t="str">
        <f>LEFT(Articles_collection_modified!A1486, FIND(",", Articles_collection_modified!A1486) - 1)</f>
        <v>Will AI soon predict internal cylinder leakage?</v>
      </c>
      <c r="B1486" t="str">
        <f>MID(Articles_collection_modified!A1486, FIND(",", Articles_collection_modified!A1486) + 1, FIND(",", Articles_collection_modified!A1486, FIND(",", Articles_collection_modified!A1486) + 1) - FIND(",", Articles_collection_modified!A1486) - 1)</f>
        <v>https://www.mobilehydraulictips.com/will-ai-soon-predict-internal-cylinder-leakage/</v>
      </c>
      <c r="C1486" t="str">
        <f>IF(ISNUMBER(FIND(", vol",Articles_collection_modified!A1486)), MID(Articles_collection_modified!A1486, FIND(", vol", Articles_collection_modified!A1486) + 5, FIND(",", Articles_collection_modified!A1486, FIND(", vol", Articles_collection_modified!A1486) + 5) - FIND(", vol", Articles_collection_modified!A1486) - 5), MID(Articles_collection_modified!A1486, FIND(",vol", Articles_collection_modified!A1486) + 4, FIND(",", Articles_collection_modified!A1486, FIND(",vol", Articles_collection_modified!A1486) + 4) - FIND(",vol",Articles_collection_modified!A1486) - 4))</f>
        <v>0</v>
      </c>
      <c r="D1486" t="str">
        <f>IF(ISNUMBER(FIND(", 20", Articles_collection_modified!A1486)), MID(Articles_collection_modified!A1486, FIND(", 20", Articles_collection_modified!A1486) + 2, FIND(",", Articles_collection_modified!A1486, FIND(", 20", Articles_collection_modified!A1486) + 2) - FIND(", 20", Articles_collection_modified!A1486) - 2), MID(Articles_collection_modified!A1486, FIND(",20", Articles_collection_modified!A1486) + 1, FIND(",", Articles_collection_modified!A1486, FIND(",20", Articles_collection_modified!A1486) + 1) - FIND(",20", Articles_collection_modified!A1486) - 1))</f>
        <v>2024-w15</v>
      </c>
      <c r="E1486" t="str">
        <f t="shared" si="46"/>
        <v>2024</v>
      </c>
      <c r="F1486" t="str">
        <f t="shared" si="47"/>
        <v>15</v>
      </c>
      <c r="G1486" t="str" cm="1">
        <f t="array" ref="G1486">_xlfn.TEXTJOIN(", ", TRUE, IF(ISNUMBER(SEARCH(Index!$A$8:$A$22, Articles_collection_modified!A1486)), Index!$A$8:$A$22, ""))</f>
        <v>Hydraulics, Mobile</v>
      </c>
      <c r="H1486" t="str" cm="1">
        <f t="array" ref="H1486">IFERROR(INDEX(Index!$A$8:$A$22, MATCH(TRUE, ISNUMBER(SEARCH(Index!$A$8:$A$22, Articles_collection_modified!A1486)), 0)), "")</f>
        <v>Hydraulics</v>
      </c>
      <c r="I1486" t="str" cm="1">
        <f t="array" ref="I1486">IFERROR(INDEX(Index!$A$3:$A$5, MATCH(TRUE, ISNUMBER(SEARCH(Index!$A$3:$A$5, Articles_collection_modified!A1486)), 0)), "")</f>
        <v>Technology</v>
      </c>
      <c r="J1486" t="str" cm="1">
        <f t="array" ref="J1486">IFERROR(INDEX(Index!$A$25:$A$69, MATCH(TRUE, ISNUMBER(SEARCH(Index!$A$25:$A$69, Articles_collection_modified!A1486)), 0)), "")</f>
        <v>Research</v>
      </c>
      <c r="K1486" t="str" cm="1">
        <f t="array" ref="K1486">IFERROR(INDEX(Index!$C$3:$C$5, MATCH(TRUE, ISNUMBER(SEARCH(Index!$C$3:$C$5, Articles_collection_modified!A1486)), 0)), "")</f>
        <v>H3</v>
      </c>
      <c r="L1486" t="str" cm="1">
        <f t="array" ref="L1486">_xlfn.TEXTJOIN(", ", TRUE, IF(ISNUMBER(SEARCH(Index!$C$8:$C$58, Articles_collection_modified!A1486)), Index!$C$8:$C$58, ""))</f>
        <v>SD-2, SD-4</v>
      </c>
      <c r="M1486" t="str" cm="1">
        <f t="array" ref="M1486">_xlfn.TEXTJOIN(", ", TRUE, IFERROR(VLOOKUP(_xlfn.TEXTSPLIT(L1486, ", "), Index!$C$8:$D$58, 2, FALSE), ""))</f>
        <v>Advanced AI Capabilities, Big Data Value Creation</v>
      </c>
      <c r="N1486" t="str" cm="1">
        <f t="array" ref="N1486">_xlfn.TEXTJOIN(", ", TRUE, _xlfn.UNIQUE(_xlfn.FILTERXML("&lt;t&gt;&lt;s&gt;" &amp; SUBSTITUTE(_xlfn.TEXTJOIN(", ", TRUE, _xlfn.UNIQUE(_xlfn._xlws.FILTER(IFERROR(VLOOKUP(LEFT(_xlfn.TEXTSPLIT(L1486, ", "), FIND("-", _xlfn.TEXTSPLIT(L1486, ", ")) - 1), Index!$F$8:$G$13, 2, FALSE), ""), IFERROR(VLOOKUP(LEFT(_xlfn.TEXTSPLIT(L1486, ", "), FIND("-", _xlfn.TEXTSPLIT(L1486, ", ")) - 1), Index!$F$8:$G$13, 2, FALSE), "") &lt;&gt; ""))), ", ", "&lt;/s&gt;&lt;s&gt;") &amp; "&lt;/s&gt;&lt;/t&gt;", "//s[normalize-space()]")))</f>
        <v>Smart Data Usage</v>
      </c>
      <c r="O1486" t="str" cm="1">
        <f t="array" ref="O1486">IFERROR(INDEX(Index!$C$8:$C$58, MATCH(TRUE, ISNUMBER(SEARCH(Index!$C$8:$C$58, Articles_collection_modified!A1486)), 0)), "")</f>
        <v>SD-2</v>
      </c>
      <c r="P1486" t="str">
        <f>IFERROR(VLOOKUP(LEFT(O1486, FIND("-", O1486)-1), Index!$F$8:$G$13, 2, FALSE), "Not Found")</f>
        <v>Smart Data Usage</v>
      </c>
      <c r="Q1486" t="str">
        <f>IFERROR(VLOOKUP(O1486, Index!$C$8:$D$58, 2, FALSE), "Not Found")</f>
        <v>Advanced AI Capabilities</v>
      </c>
    </row>
    <row r="1487" spans="1:17" x14ac:dyDescent="0.3">
      <c r="A1487" t="str">
        <f>LEFT(Articles_collection_modified!A1487, FIND(",", Articles_collection_modified!A1487) - 1)</f>
        <v>The promise and pitfalls of electric construction machines</v>
      </c>
      <c r="B1487" t="str">
        <f>MID(Articles_collection_modified!A1487, FIND(",", Articles_collection_modified!A1487) + 1, FIND(",", Articles_collection_modified!A1487, FIND(",", Articles_collection_modified!A1487) + 1) - FIND(",", Articles_collection_modified!A1487) - 1)</f>
        <v>https://www.mobilehydraulictips.com/the-promise-and-pitfalls-of-electric-construction-machines/</v>
      </c>
      <c r="C1487" t="str">
        <f>IF(ISNUMBER(FIND(", vol",Articles_collection_modified!A1487)), MID(Articles_collection_modified!A1487, FIND(", vol", Articles_collection_modified!A1487) + 5, FIND(",", Articles_collection_modified!A1487, FIND(", vol", Articles_collection_modified!A1487) + 5) - FIND(", vol", Articles_collection_modified!A1487) - 5), MID(Articles_collection_modified!A1487, FIND(",vol", Articles_collection_modified!A1487) + 4, FIND(",", Articles_collection_modified!A1487, FIND(",vol", Articles_collection_modified!A1487) + 4) - FIND(",vol",Articles_collection_modified!A1487) - 4))</f>
        <v>0</v>
      </c>
      <c r="D1487" t="str">
        <f>IF(ISNUMBER(FIND(", 20", Articles_collection_modified!A1487)), MID(Articles_collection_modified!A1487, FIND(", 20", Articles_collection_modified!A1487) + 2, FIND(",", Articles_collection_modified!A1487, FIND(", 20", Articles_collection_modified!A1487) + 2) - FIND(", 20", Articles_collection_modified!A1487) - 2), MID(Articles_collection_modified!A1487, FIND(",20", Articles_collection_modified!A1487) + 1, FIND(",", Articles_collection_modified!A1487, FIND(",20", Articles_collection_modified!A1487) + 1) - FIND(",20", Articles_collection_modified!A1487) - 1))</f>
        <v>2024-w09</v>
      </c>
      <c r="E1487" t="str">
        <f t="shared" si="46"/>
        <v>2024</v>
      </c>
      <c r="F1487" t="str">
        <f t="shared" si="47"/>
        <v>09</v>
      </c>
      <c r="G1487" t="str" cm="1">
        <f t="array" ref="G1487">_xlfn.TEXTJOIN(", ", TRUE, IF(ISNUMBER(SEARCH(Index!$A$8:$A$22, Articles_collection_modified!A1487)), Index!$A$8:$A$22, ""))</f>
        <v>Electrification, Mobile</v>
      </c>
      <c r="H1487" t="str" cm="1">
        <f t="array" ref="H1487">IFERROR(INDEX(Index!$A$8:$A$22, MATCH(TRUE, ISNUMBER(SEARCH(Index!$A$8:$A$22, Articles_collection_modified!A1487)), 0)), "")</f>
        <v>Electrification</v>
      </c>
      <c r="I1487" t="str" cm="1">
        <f t="array" ref="I1487">IFERROR(INDEX(Index!$A$3:$A$5, MATCH(TRUE, ISNUMBER(SEARCH(Index!$A$3:$A$5, Articles_collection_modified!A1487)), 0)), "")</f>
        <v>Technology</v>
      </c>
      <c r="J1487" t="str" cm="1">
        <f t="array" ref="J1487">IFERROR(INDEX(Index!$A$25:$A$69, MATCH(TRUE, ISNUMBER(SEARCH(Index!$A$25:$A$69, Articles_collection_modified!A1487)), 0)), "")</f>
        <v>Architecture</v>
      </c>
      <c r="K1487" t="str" cm="1">
        <f t="array" ref="K1487">IFERROR(INDEX(Index!$C$3:$C$5, MATCH(TRUE, ISNUMBER(SEARCH(Index!$C$3:$C$5, Articles_collection_modified!A1487)), 0)), "")</f>
        <v>H3</v>
      </c>
      <c r="L1487" t="str" cm="1">
        <f t="array" ref="L1487">_xlfn.TEXTJOIN(", ", TRUE, IF(ISNUMBER(SEARCH(Index!$C$8:$C$58, Articles_collection_modified!A1487)), Index!$C$8:$C$58, ""))</f>
        <v>ES-2</v>
      </c>
      <c r="M1487" t="str" cm="1">
        <f t="array" ref="M1487">_xlfn.TEXTJOIN(", ", TRUE, IFERROR(VLOOKUP(_xlfn.TEXTSPLIT(L1487, ", "), Index!$C$8:$D$58, 2, FALSE), ""))</f>
        <v>Enhanced Emission Policy</v>
      </c>
      <c r="N1487" t="str" cm="1">
        <f t="array" ref="N1487">_xlfn.TEXTJOIN(", ", TRUE, _xlfn.UNIQUE(_xlfn.FILTERXML("&lt;t&gt;&lt;s&gt;" &amp; SUBSTITUTE(_xlfn.TEXTJOIN(", ", TRUE, _xlfn.UNIQUE(_xlfn._xlws.FILTER(IFERROR(VLOOKUP(LEFT(_xlfn.TEXTSPLIT(L1487, ", "), FIND("-", _xlfn.TEXTSPLIT(L1487, ", ")) - 1), Index!$F$8:$G$13, 2, FALSE), ""), IFERROR(VLOOKUP(LEFT(_xlfn.TEXTSPLIT(L1487, ", "), FIND("-", _xlfn.TEXTSPLIT(L1487, ", ")) - 1), Index!$F$8:$G$13, 2, FALSE), "") &lt;&gt; ""))), ", ", "&lt;/s&gt;&lt;s&gt;") &amp; "&lt;/s&gt;&lt;/t&gt;", "//s[normalize-space()]")))</f>
        <v>Ecological Sustainability</v>
      </c>
      <c r="O1487" t="str" cm="1">
        <f t="array" ref="O1487">IFERROR(INDEX(Index!$C$8:$C$58, MATCH(TRUE, ISNUMBER(SEARCH(Index!$C$8:$C$58, Articles_collection_modified!A1487)), 0)), "")</f>
        <v>ES-2</v>
      </c>
      <c r="P1487" t="str">
        <f>IFERROR(VLOOKUP(LEFT(O1487, FIND("-", O1487)-1), Index!$F$8:$G$13, 2, FALSE), "Not Found")</f>
        <v>Ecological Sustainability</v>
      </c>
      <c r="Q1487" t="str">
        <f>IFERROR(VLOOKUP(O1487, Index!$C$8:$D$58, 2, FALSE), "Not Found")</f>
        <v>Enhanced Emission Policy</v>
      </c>
    </row>
    <row r="1488" spans="1:17" x14ac:dyDescent="0.3">
      <c r="A1488" t="str">
        <f>LEFT(Articles_collection_modified!A1488, FIND(",", Articles_collection_modified!A1488) - 1)</f>
        <v>The growing wave of software-defined machines</v>
      </c>
      <c r="B1488" t="str">
        <f>MID(Articles_collection_modified!A1488, FIND(",", Articles_collection_modified!A1488) + 1, FIND(",", Articles_collection_modified!A1488, FIND(",", Articles_collection_modified!A1488) + 1) - FIND(",", Articles_collection_modified!A1488) - 1)</f>
        <v>https://www.mobilehydraulictips.com/the-growing-wave-of-software-defined-machines/</v>
      </c>
      <c r="C1488" t="str">
        <f>IF(ISNUMBER(FIND(", vol",Articles_collection_modified!A1488)), MID(Articles_collection_modified!A1488, FIND(", vol", Articles_collection_modified!A1488) + 5, FIND(",", Articles_collection_modified!A1488, FIND(", vol", Articles_collection_modified!A1488) + 5) - FIND(", vol", Articles_collection_modified!A1488) - 5), MID(Articles_collection_modified!A1488, FIND(",vol", Articles_collection_modified!A1488) + 4, FIND(",", Articles_collection_modified!A1488, FIND(",vol", Articles_collection_modified!A1488) + 4) - FIND(",vol",Articles_collection_modified!A1488) - 4))</f>
        <v>0</v>
      </c>
      <c r="D1488" t="str">
        <f>IF(ISNUMBER(FIND(", 20", Articles_collection_modified!A1488)), MID(Articles_collection_modified!A1488, FIND(", 20", Articles_collection_modified!A1488) + 2, FIND(",", Articles_collection_modified!A1488, FIND(", 20", Articles_collection_modified!A1488) + 2) - FIND(", 20", Articles_collection_modified!A1488) - 2), MID(Articles_collection_modified!A1488, FIND(",20", Articles_collection_modified!A1488) + 1, FIND(",", Articles_collection_modified!A1488, FIND(",20", Articles_collection_modified!A1488) + 1) - FIND(",20", Articles_collection_modified!A1488) - 1))</f>
        <v>2024-w06</v>
      </c>
      <c r="E1488" t="str">
        <f t="shared" si="46"/>
        <v>2024</v>
      </c>
      <c r="F1488" t="str">
        <f t="shared" si="47"/>
        <v>06</v>
      </c>
      <c r="G1488" t="str" cm="1">
        <f t="array" ref="G1488">_xlfn.TEXTJOIN(", ", TRUE, IF(ISNUMBER(SEARCH(Index!$A$8:$A$22, Articles_collection_modified!A1488)), Index!$A$8:$A$22, ""))</f>
        <v>Electronics, Mobile</v>
      </c>
      <c r="H1488" t="str" cm="1">
        <f t="array" ref="H1488">IFERROR(INDEX(Index!$A$8:$A$22, MATCH(TRUE, ISNUMBER(SEARCH(Index!$A$8:$A$22, Articles_collection_modified!A1488)), 0)), "")</f>
        <v>Electronics</v>
      </c>
      <c r="I1488" t="str" cm="1">
        <f t="array" ref="I1488">IFERROR(INDEX(Index!$A$3:$A$5, MATCH(TRUE, ISNUMBER(SEARCH(Index!$A$3:$A$5, Articles_collection_modified!A1488)), 0)), "")</f>
        <v>Technology</v>
      </c>
      <c r="J1488" t="str" cm="1">
        <f t="array" ref="J1488">IFERROR(INDEX(Index!$A$25:$A$69, MATCH(TRUE, ISNUMBER(SEARCH(Index!$A$25:$A$69, Articles_collection_modified!A1488)), 0)), "")</f>
        <v>Software</v>
      </c>
      <c r="K1488" t="str" cm="1">
        <f t="array" ref="K1488">IFERROR(INDEX(Index!$C$3:$C$5, MATCH(TRUE, ISNUMBER(SEARCH(Index!$C$3:$C$5, Articles_collection_modified!A1488)), 0)), "")</f>
        <v>H2</v>
      </c>
      <c r="L1488" t="str" cm="1">
        <f t="array" ref="L1488">_xlfn.TEXTJOIN(", ", TRUE, IF(ISNUMBER(SEARCH(Index!$C$8:$C$58, Articles_collection_modified!A1488)), Index!$C$8:$C$58, ""))</f>
        <v>SD-4, NB-2</v>
      </c>
      <c r="M1488" t="str" cm="1">
        <f t="array" ref="M1488">_xlfn.TEXTJOIN(", ", TRUE, IFERROR(VLOOKUP(_xlfn.TEXTSPLIT(L1488, ", "), Index!$C$8:$D$58, 2, FALSE), ""))</f>
        <v>Big Data Value Creation, Service Business Models</v>
      </c>
      <c r="N1488" t="str" cm="1">
        <f t="array" ref="N1488">_xlfn.TEXTJOIN(", ", TRUE, _xlfn.UNIQUE(_xlfn.FILTERXML("&lt;t&gt;&lt;s&gt;" &amp; SUBSTITUTE(_xlfn.TEXTJOIN(", ", TRUE, _xlfn.UNIQUE(_xlfn._xlws.FILTER(IFERROR(VLOOKUP(LEFT(_xlfn.TEXTSPLIT(L1488, ", "), FIND("-", _xlfn.TEXTSPLIT(L1488, ", ")) - 1), Index!$F$8:$G$13, 2, FALSE), ""), IFERROR(VLOOKUP(LEFT(_xlfn.TEXTSPLIT(L1488, ", "), FIND("-", _xlfn.TEXTSPLIT(L1488, ", ")) - 1), Index!$F$8:$G$13, 2, FALSE), "") &lt;&gt; ""))), ", ", "&lt;/s&gt;&lt;s&gt;") &amp; "&lt;/s&gt;&lt;/t&gt;", "//s[normalize-space()]")))</f>
        <v>Smart Data Usage, New Business</v>
      </c>
      <c r="O1488" t="str" cm="1">
        <f t="array" ref="O1488">IFERROR(INDEX(Index!$C$8:$C$58, MATCH(TRUE, ISNUMBER(SEARCH(Index!$C$8:$C$58, Articles_collection_modified!A1488)), 0)), "")</f>
        <v>SD-4</v>
      </c>
      <c r="P1488" t="str">
        <f>IFERROR(VLOOKUP(LEFT(O1488, FIND("-", O1488)-1), Index!$F$8:$G$13, 2, FALSE), "Not Found")</f>
        <v>Smart Data Usage</v>
      </c>
      <c r="Q1488" t="str">
        <f>IFERROR(VLOOKUP(O1488, Index!$C$8:$D$58, 2, FALSE), "Not Found")</f>
        <v>Big Data Value Creation</v>
      </c>
    </row>
    <row r="1489" spans="1:17" x14ac:dyDescent="0.3">
      <c r="A1489" t="str">
        <f>LEFT(Articles_collection_modified!A1489, FIND(",", Articles_collection_modified!A1489) - 1)</f>
        <v>Agriculture electrifies without bailing on hydraulics</v>
      </c>
      <c r="B1489" t="str">
        <f>MID(Articles_collection_modified!A1489, FIND(",", Articles_collection_modified!A1489) + 1, FIND(",", Articles_collection_modified!A1489, FIND(",", Articles_collection_modified!A1489) + 1) - FIND(",", Articles_collection_modified!A1489) - 1)</f>
        <v>https://www.mobilehydraulictips.com/agriculture-electrifies-without-bailing-on-hydraulics/</v>
      </c>
      <c r="C1489" t="str">
        <f>IF(ISNUMBER(FIND(", vol",Articles_collection_modified!A1489)), MID(Articles_collection_modified!A1489, FIND(", vol", Articles_collection_modified!A1489) + 5, FIND(",", Articles_collection_modified!A1489, FIND(", vol", Articles_collection_modified!A1489) + 5) - FIND(", vol", Articles_collection_modified!A1489) - 5), MID(Articles_collection_modified!A1489, FIND(",vol", Articles_collection_modified!A1489) + 4, FIND(",", Articles_collection_modified!A1489, FIND(",vol", Articles_collection_modified!A1489) + 4) - FIND(",vol",Articles_collection_modified!A1489) - 4))</f>
        <v>0</v>
      </c>
      <c r="D1489" t="str">
        <f>IF(ISNUMBER(FIND(", 20", Articles_collection_modified!A1489)), MID(Articles_collection_modified!A1489, FIND(", 20", Articles_collection_modified!A1489) + 2, FIND(",", Articles_collection_modified!A1489, FIND(", 20", Articles_collection_modified!A1489) + 2) - FIND(", 20", Articles_collection_modified!A1489) - 2), MID(Articles_collection_modified!A1489, FIND(",20", Articles_collection_modified!A1489) + 1, FIND(",", Articles_collection_modified!A1489, FIND(",20", Articles_collection_modified!A1489) + 1) - FIND(",20", Articles_collection_modified!A1489) - 1))</f>
        <v>2024-w49</v>
      </c>
      <c r="E1489" t="str">
        <f t="shared" si="46"/>
        <v>2024</v>
      </c>
      <c r="F1489" t="str">
        <f t="shared" si="47"/>
        <v>49</v>
      </c>
      <c r="G1489" t="str" cm="1">
        <f t="array" ref="G1489">_xlfn.TEXTJOIN(", ", TRUE, IF(ISNUMBER(SEARCH(Index!$A$8:$A$22, Articles_collection_modified!A1489)), Index!$A$8:$A$22, ""))</f>
        <v>Electrification, Hydraulics, Mobile</v>
      </c>
      <c r="H1489" t="str" cm="1">
        <f t="array" ref="H1489">IFERROR(INDEX(Index!$A$8:$A$22, MATCH(TRUE, ISNUMBER(SEARCH(Index!$A$8:$A$22, Articles_collection_modified!A1489)), 0)), "")</f>
        <v>Electrification</v>
      </c>
      <c r="I1489" t="str" cm="1">
        <f t="array" ref="I1489">IFERROR(INDEX(Index!$A$3:$A$5, MATCH(TRUE, ISNUMBER(SEARCH(Index!$A$3:$A$5, Articles_collection_modified!A1489)), 0)), "")</f>
        <v>Technology</v>
      </c>
      <c r="J1489" t="str" cm="1">
        <f t="array" ref="J1489">IFERROR(INDEX(Index!$A$25:$A$69, MATCH(TRUE, ISNUMBER(SEARCH(Index!$A$25:$A$69, Articles_collection_modified!A1489)), 0)), "")</f>
        <v>Architecture</v>
      </c>
      <c r="K1489" t="str" cm="1">
        <f t="array" ref="K1489">IFERROR(INDEX(Index!$C$3:$C$5, MATCH(TRUE, ISNUMBER(SEARCH(Index!$C$3:$C$5, Articles_collection_modified!A1489)), 0)), "")</f>
        <v>H1</v>
      </c>
      <c r="L1489" t="str" cm="1">
        <f t="array" ref="L1489">_xlfn.TEXTJOIN(", ", TRUE, IF(ISNUMBER(SEARCH(Index!$C$8:$C$58, Articles_collection_modified!A1489)), Index!$C$8:$C$58, ""))</f>
        <v>ES-2, HA-3</v>
      </c>
      <c r="M1489" t="str" cm="1">
        <f t="array" ref="M1489">_xlfn.TEXTJOIN(", ", TRUE, IFERROR(VLOOKUP(_xlfn.TEXTSPLIT(L1489, ", "), Index!$C$8:$D$58, 2, FALSE), ""))</f>
        <v>Enhanced Emission Policy, Smart Farming</v>
      </c>
      <c r="N1489" t="str" cm="1">
        <f t="array" ref="N1489">_xlfn.TEXTJOIN(", ", TRUE, _xlfn.UNIQUE(_xlfn.FILTERXML("&lt;t&gt;&lt;s&gt;" &amp; SUBSTITUTE(_xlfn.TEXTJOIN(", ", TRUE, _xlfn.UNIQUE(_xlfn._xlws.FILTER(IFERROR(VLOOKUP(LEFT(_xlfn.TEXTSPLIT(L1489, ", "), FIND("-", _xlfn.TEXTSPLIT(L1489, ", ")) - 1), Index!$F$8:$G$13, 2, FALSE), ""), IFERROR(VLOOKUP(LEFT(_xlfn.TEXTSPLIT(L1489, ", "), FIND("-", _xlfn.TEXTSPLIT(L1489, ", ")) - 1), Index!$F$8:$G$13, 2, FALSE), "") &lt;&gt; ""))), ", ", "&lt;/s&gt;&lt;s&gt;") &amp; "&lt;/s&gt;&lt;/t&gt;", "//s[normalize-space()]")))</f>
        <v>Ecological Sustainability, Hydraulic Applications Ecosystem</v>
      </c>
      <c r="O1489" t="str" cm="1">
        <f t="array" ref="O1489">IFERROR(INDEX(Index!$C$8:$C$58, MATCH(TRUE, ISNUMBER(SEARCH(Index!$C$8:$C$58, Articles_collection_modified!A1489)), 0)), "")</f>
        <v>ES-2</v>
      </c>
      <c r="P1489" t="str">
        <f>IFERROR(VLOOKUP(LEFT(O1489, FIND("-", O1489)-1), Index!$F$8:$G$13, 2, FALSE), "Not Found")</f>
        <v>Ecological Sustainability</v>
      </c>
      <c r="Q1489" t="str">
        <f>IFERROR(VLOOKUP(O1489, Index!$C$8:$D$58, 2, FALSE), "Not Found")</f>
        <v>Enhanced Emission Policy</v>
      </c>
    </row>
    <row r="1490" spans="1:17" x14ac:dyDescent="0.3">
      <c r="A1490" t="str">
        <f>LEFT(Articles_collection_modified!A1490, FIND(",", Articles_collection_modified!A1490) - 1)</f>
        <v>Raising mobile machine efficiency via advanced electrohydraulics</v>
      </c>
      <c r="B1490" t="str">
        <f>MID(Articles_collection_modified!A1490, FIND(",", Articles_collection_modified!A1490) + 1, FIND(",", Articles_collection_modified!A1490, FIND(",", Articles_collection_modified!A1490) + 1) - FIND(",", Articles_collection_modified!A1490) - 1)</f>
        <v>https://www.mobilehydraulictips.com/raising-mobile-machine-efficiency-via-advanced-electrohydraulics/</v>
      </c>
      <c r="C1490" t="str">
        <f>IF(ISNUMBER(FIND(", vol",Articles_collection_modified!A1490)), MID(Articles_collection_modified!A1490, FIND(", vol", Articles_collection_modified!A1490) + 5, FIND(",", Articles_collection_modified!A1490, FIND(", vol", Articles_collection_modified!A1490) + 5) - FIND(", vol", Articles_collection_modified!A1490) - 5), MID(Articles_collection_modified!A1490, FIND(",vol", Articles_collection_modified!A1490) + 4, FIND(",", Articles_collection_modified!A1490, FIND(",vol", Articles_collection_modified!A1490) + 4) - FIND(",vol",Articles_collection_modified!A1490) - 4))</f>
        <v>0</v>
      </c>
      <c r="D1490" t="str">
        <f>IF(ISNUMBER(FIND(", 20", Articles_collection_modified!A1490)), MID(Articles_collection_modified!A1490, FIND(", 20", Articles_collection_modified!A1490) + 2, FIND(",", Articles_collection_modified!A1490, FIND(", 20", Articles_collection_modified!A1490) + 2) - FIND(", 20", Articles_collection_modified!A1490) - 2), MID(Articles_collection_modified!A1490, FIND(",20", Articles_collection_modified!A1490) + 1, FIND(",", Articles_collection_modified!A1490, FIND(",20", Articles_collection_modified!A1490) + 1) - FIND(",20", Articles_collection_modified!A1490) - 1))</f>
        <v>2024-w08</v>
      </c>
      <c r="E1490" t="str">
        <f t="shared" si="46"/>
        <v>2024</v>
      </c>
      <c r="F1490" t="str">
        <f t="shared" si="47"/>
        <v>08</v>
      </c>
      <c r="G1490" t="str" cm="1">
        <f t="array" ref="G1490">_xlfn.TEXTJOIN(", ", TRUE, IF(ISNUMBER(SEARCH(Index!$A$8:$A$22, Articles_collection_modified!A1490)), Index!$A$8:$A$22, ""))</f>
        <v>Electrification, Hydraulics, Mobile</v>
      </c>
      <c r="H1490" t="str" cm="1">
        <f t="array" ref="H1490">IFERROR(INDEX(Index!$A$8:$A$22, MATCH(TRUE, ISNUMBER(SEARCH(Index!$A$8:$A$22, Articles_collection_modified!A1490)), 0)), "")</f>
        <v>Electrification</v>
      </c>
      <c r="I1490" t="str" cm="1">
        <f t="array" ref="I1490">IFERROR(INDEX(Index!$A$3:$A$5, MATCH(TRUE, ISNUMBER(SEARCH(Index!$A$3:$A$5, Articles_collection_modified!A1490)), 0)), "")</f>
        <v>Technology</v>
      </c>
      <c r="J1490" t="str" cm="1">
        <f t="array" ref="J1490">IFERROR(INDEX(Index!$A$25:$A$69, MATCH(TRUE, ISNUMBER(SEARCH(Index!$A$25:$A$69, Articles_collection_modified!A1490)), 0)), "")</f>
        <v>Architecture</v>
      </c>
      <c r="K1490" t="str" cm="1">
        <f t="array" ref="K1490">IFERROR(INDEX(Index!$C$3:$C$5, MATCH(TRUE, ISNUMBER(SEARCH(Index!$C$3:$C$5, Articles_collection_modified!A1490)), 0)), "")</f>
        <v>H2</v>
      </c>
      <c r="L1490" t="str" cm="1">
        <f t="array" ref="L1490">_xlfn.TEXTJOIN(", ", TRUE, IF(ISNUMBER(SEARCH(Index!$C$8:$C$58, Articles_collection_modified!A1490)), Index!$C$8:$C$58, ""))</f>
        <v>ES-2, SD-4</v>
      </c>
      <c r="M1490" t="str" cm="1">
        <f t="array" ref="M1490">_xlfn.TEXTJOIN(", ", TRUE, IFERROR(VLOOKUP(_xlfn.TEXTSPLIT(L1490, ", "), Index!$C$8:$D$58, 2, FALSE), ""))</f>
        <v>Enhanced Emission Policy, Big Data Value Creation</v>
      </c>
      <c r="N1490" t="str" cm="1">
        <f t="array" ref="N1490">_xlfn.TEXTJOIN(", ", TRUE, _xlfn.UNIQUE(_xlfn.FILTERXML("&lt;t&gt;&lt;s&gt;" &amp; SUBSTITUTE(_xlfn.TEXTJOIN(", ", TRUE, _xlfn.UNIQUE(_xlfn._xlws.FILTER(IFERROR(VLOOKUP(LEFT(_xlfn.TEXTSPLIT(L1490, ", "), FIND("-", _xlfn.TEXTSPLIT(L1490, ", ")) - 1), Index!$F$8:$G$13, 2, FALSE), ""), IFERROR(VLOOKUP(LEFT(_xlfn.TEXTSPLIT(L1490, ", "), FIND("-", _xlfn.TEXTSPLIT(L1490, ", ")) - 1), Index!$F$8:$G$13, 2, FALSE), "") &lt;&gt; ""))), ", ", "&lt;/s&gt;&lt;s&gt;") &amp; "&lt;/s&gt;&lt;/t&gt;", "//s[normalize-space()]")))</f>
        <v>Ecological Sustainability, Smart Data Usage</v>
      </c>
      <c r="O1490" t="str" cm="1">
        <f t="array" ref="O1490">IFERROR(INDEX(Index!$C$8:$C$58, MATCH(TRUE, ISNUMBER(SEARCH(Index!$C$8:$C$58, Articles_collection_modified!A1490)), 0)), "")</f>
        <v>ES-2</v>
      </c>
      <c r="P1490" t="str">
        <f>IFERROR(VLOOKUP(LEFT(O1490, FIND("-", O1490)-1), Index!$F$8:$G$13, 2, FALSE), "Not Found")</f>
        <v>Ecological Sustainability</v>
      </c>
      <c r="Q1490" t="str">
        <f>IFERROR(VLOOKUP(O1490, Index!$C$8:$D$58, 2, FALSE), "Not Found")</f>
        <v>Enhanced Emission Policy</v>
      </c>
    </row>
    <row r="1491" spans="1:17" x14ac:dyDescent="0.3">
      <c r="A1491" t="str">
        <f>LEFT(Articles_collection_modified!A1491, FIND(",", Articles_collection_modified!A1491) - 1)</f>
        <v>Hydraulische GroÃŸpresse fit gemacht</v>
      </c>
      <c r="B1491" t="str">
        <f>MID(Articles_collection_modified!A1491, FIND(",", Articles_collection_modified!A1491) + 1, FIND(",", Articles_collection_modified!A1491, FIND(",", Articles_collection_modified!A1491) + 1) - FIND(",", Articles_collection_modified!A1491) - 1)</f>
        <v>https://www.oup-fluidtechnik.de/hydraulische-grosspresse-fit-gemacht/</v>
      </c>
      <c r="C1491" t="str">
        <f>IF(ISNUMBER(FIND(", vol",Articles_collection_modified!A1491)), MID(Articles_collection_modified!A1491, FIND(", vol", Articles_collection_modified!A1491) + 5, FIND(",", Articles_collection_modified!A1491, FIND(", vol", Articles_collection_modified!A1491) + 5) - FIND(", vol", Articles_collection_modified!A1491) - 5), MID(Articles_collection_modified!A1491, FIND(",vol", Articles_collection_modified!A1491) + 4, FIND(",", Articles_collection_modified!A1491, FIND(",vol", Articles_collection_modified!A1491) + 4) - FIND(",vol",Articles_collection_modified!A1491) - 4))</f>
        <v>2</v>
      </c>
      <c r="D1491" t="str">
        <f>IF(ISNUMBER(FIND(", 20", Articles_collection_modified!A1491)), MID(Articles_collection_modified!A1491, FIND(", 20", Articles_collection_modified!A1491) + 2, FIND(",", Articles_collection_modified!A1491, FIND(", 20", Articles_collection_modified!A1491) + 2) - FIND(", 20", Articles_collection_modified!A1491) - 2), MID(Articles_collection_modified!A1491, FIND(",20", Articles_collection_modified!A1491) + 1, FIND(",", Articles_collection_modified!A1491, FIND(",20", Articles_collection_modified!A1491) + 1) - FIND(",20", Articles_collection_modified!A1491) - 1))</f>
        <v>2024-w32</v>
      </c>
      <c r="E1491" t="str">
        <f t="shared" si="46"/>
        <v>2024</v>
      </c>
      <c r="F1491" t="str">
        <f t="shared" si="47"/>
        <v>32</v>
      </c>
      <c r="G1491" t="str" cm="1">
        <f t="array" ref="G1491">_xlfn.TEXTJOIN(", ", TRUE, IF(ISNUMBER(SEARCH(Index!$A$8:$A$22, Articles_collection_modified!A1491)), Index!$A$8:$A$22, ""))</f>
        <v>Industrial applications</v>
      </c>
      <c r="H1491" t="str" cm="1">
        <f t="array" ref="H1491">IFERROR(INDEX(Index!$A$8:$A$22, MATCH(TRUE, ISNUMBER(SEARCH(Index!$A$8:$A$22, Articles_collection_modified!A1491)), 0)), "")</f>
        <v>Industrial applications</v>
      </c>
      <c r="I1491" t="str" cm="1">
        <f t="array" ref="I1491">IFERROR(INDEX(Index!$A$3:$A$5, MATCH(TRUE, ISNUMBER(SEARCH(Index!$A$3:$A$5, Articles_collection_modified!A1491)), 0)), "")</f>
        <v>Technology</v>
      </c>
      <c r="J1491" t="str" cm="1">
        <f t="array" ref="J1491">IFERROR(INDEX(Index!$A$25:$A$69, MATCH(TRUE, ISNUMBER(SEARCH(Index!$A$25:$A$69, Articles_collection_modified!A1491)), 0)), "")</f>
        <v>Monitoring</v>
      </c>
      <c r="K1491" t="str" cm="1">
        <f t="array" ref="K1491">IFERROR(INDEX(Index!$C$3:$C$5, MATCH(TRUE, ISNUMBER(SEARCH(Index!$C$3:$C$5, Articles_collection_modified!A1491)), 0)), "")</f>
        <v>H1</v>
      </c>
      <c r="L1491" t="str" cm="1">
        <f t="array" ref="L1491">_xlfn.TEXTJOIN(", ", TRUE, IF(ISNUMBER(SEARCH(Index!$C$8:$C$58, Articles_collection_modified!A1491)), Index!$C$8:$C$58, ""))</f>
        <v>HA-5</v>
      </c>
      <c r="M1491" t="str" cm="1">
        <f t="array" ref="M1491">_xlfn.TEXTJOIN(", ", TRUE, IFERROR(VLOOKUP(_xlfn.TEXTSPLIT(L1491, ", "), Index!$C$8:$D$58, 2, FALSE), ""))</f>
        <v>Intelligent &amp; Efficient Factory</v>
      </c>
      <c r="N1491" t="str" cm="1">
        <f t="array" ref="N1491">_xlfn.TEXTJOIN(", ", TRUE, _xlfn.UNIQUE(_xlfn.FILTERXML("&lt;t&gt;&lt;s&gt;" &amp; SUBSTITUTE(_xlfn.TEXTJOIN(", ", TRUE, _xlfn.UNIQUE(_xlfn._xlws.FILTER(IFERROR(VLOOKUP(LEFT(_xlfn.TEXTSPLIT(L1491, ", "), FIND("-", _xlfn.TEXTSPLIT(L1491, ", ")) - 1), Index!$F$8:$G$13, 2, FALSE), ""), IFERROR(VLOOKUP(LEFT(_xlfn.TEXTSPLIT(L1491, ", "), FIND("-", _xlfn.TEXTSPLIT(L1491, ", ")) - 1), Index!$F$8:$G$13, 2, FALSE), "") &lt;&gt; ""))), ", ", "&lt;/s&gt;&lt;s&gt;") &amp; "&lt;/s&gt;&lt;/t&gt;", "//s[normalize-space()]")))</f>
        <v>Hydraulic Applications Ecosystem</v>
      </c>
      <c r="O1491" t="str" cm="1">
        <f t="array" ref="O1491">IFERROR(INDEX(Index!$C$8:$C$58, MATCH(TRUE, ISNUMBER(SEARCH(Index!$C$8:$C$58, Articles_collection_modified!A1491)), 0)), "")</f>
        <v>HA-5</v>
      </c>
      <c r="P1491" t="str">
        <f>IFERROR(VLOOKUP(LEFT(O1491, FIND("-", O1491)-1), Index!$F$8:$G$13, 2, FALSE), "Not Found")</f>
        <v>Hydraulic Applications Ecosystem</v>
      </c>
      <c r="Q1491" t="str">
        <f>IFERROR(VLOOKUP(O1491, Index!$C$8:$D$58, 2, FALSE), "Not Found")</f>
        <v>Intelligent &amp; Efficient Factory</v>
      </c>
    </row>
    <row r="1492" spans="1:17" x14ac:dyDescent="0.3">
      <c r="A1492" t="str">
        <f>LEFT(Articles_collection_modified!A1492, FIND(",", Articles_collection_modified!A1492) - 1)</f>
        <v>Cyclic Materials launches recycling partnership with Synetiq - electrive.com</v>
      </c>
      <c r="B1492" t="str">
        <f>MID(Articles_collection_modified!A1492, FIND(",", Articles_collection_modified!A1492) + 1, FIND(",", Articles_collection_modified!A1492, FIND(",", Articles_collection_modified!A1492) + 1) - FIND(",", Articles_collection_modified!A1492) - 1)</f>
        <v>https://www.electrive.com/2024/08/12/cyclic-materials-launches-recycling-partnership-with-synetiq/</v>
      </c>
      <c r="C1492" t="str">
        <f>IF(ISNUMBER(FIND(", vol",Articles_collection_modified!A1492)), MID(Articles_collection_modified!A1492, FIND(", vol", Articles_collection_modified!A1492) + 5, FIND(",", Articles_collection_modified!A1492, FIND(", vol", Articles_collection_modified!A1492) + 5) - FIND(", vol", Articles_collection_modified!A1492) - 5), MID(Articles_collection_modified!A1492, FIND(",vol", Articles_collection_modified!A1492) + 4, FIND(",", Articles_collection_modified!A1492, FIND(",vol", Articles_collection_modified!A1492) + 4) - FIND(",vol",Articles_collection_modified!A1492) - 4))</f>
        <v>2</v>
      </c>
      <c r="D1492" t="str">
        <f>IF(ISNUMBER(FIND(", 20", Articles_collection_modified!A1492)), MID(Articles_collection_modified!A1492, FIND(", 20", Articles_collection_modified!A1492) + 2, FIND(",", Articles_collection_modified!A1492, FIND(", 20", Articles_collection_modified!A1492) + 2) - FIND(", 20", Articles_collection_modified!A1492) - 2), MID(Articles_collection_modified!A1492, FIND(",20", Articles_collection_modified!A1492) + 1, FIND(",", Articles_collection_modified!A1492, FIND(",20", Articles_collection_modified!A1492) + 1) - FIND(",20", Articles_collection_modified!A1492) - 1))</f>
        <v>2024-w33</v>
      </c>
      <c r="E1492" t="str">
        <f t="shared" si="46"/>
        <v>2024</v>
      </c>
      <c r="F1492" t="str">
        <f t="shared" si="47"/>
        <v>33</v>
      </c>
      <c r="G1492" t="str" cm="1">
        <f t="array" ref="G1492">_xlfn.TEXTJOIN(", ", TRUE, IF(ISNUMBER(SEARCH(Index!$A$8:$A$22, Articles_collection_modified!A1492)), Index!$A$8:$A$22, ""))</f>
        <v>Electrification</v>
      </c>
      <c r="H1492" t="str" cm="1">
        <f t="array" ref="H1492">IFERROR(INDEX(Index!$A$8:$A$22, MATCH(TRUE, ISNUMBER(SEARCH(Index!$A$8:$A$22, Articles_collection_modified!A1492)), 0)), "")</f>
        <v>Electrification</v>
      </c>
      <c r="I1492" t="str" cm="1">
        <f t="array" ref="I1492">IFERROR(INDEX(Index!$A$3:$A$5, MATCH(TRUE, ISNUMBER(SEARCH(Index!$A$3:$A$5, Articles_collection_modified!A1492)), 0)), "")</f>
        <v>SEEP</v>
      </c>
      <c r="J1492" t="str" cm="1">
        <f t="array" ref="J1492">IFERROR(INDEX(Index!$A$25:$A$69, MATCH(TRUE, ISNUMBER(SEARCH(Index!$A$25:$A$69, Articles_collection_modified!A1492)), 0)), "")</f>
        <v>partnership</v>
      </c>
      <c r="K1492" t="str" cm="1">
        <f t="array" ref="K1492">IFERROR(INDEX(Index!$C$3:$C$5, MATCH(TRUE, ISNUMBER(SEARCH(Index!$C$3:$C$5, Articles_collection_modified!A1492)), 0)), "")</f>
        <v>H2</v>
      </c>
      <c r="L1492" t="str" cm="1">
        <f t="array" ref="L1492">_xlfn.TEXTJOIN(", ", TRUE, IF(ISNUMBER(SEARCH(Index!$C$8:$C$58, Articles_collection_modified!A1492)), Index!$C$8:$C$58, ""))</f>
        <v>ES-2, ES-4</v>
      </c>
      <c r="M1492" t="str" cm="1">
        <f t="array" ref="M1492">_xlfn.TEXTJOIN(", ", TRUE, IFERROR(VLOOKUP(_xlfn.TEXTSPLIT(L1492, ", "), Index!$C$8:$D$58, 2, FALSE), ""))</f>
        <v>Enhanced Emission Policy, Circular Economy</v>
      </c>
      <c r="N1492" t="str" cm="1">
        <f t="array" ref="N1492">_xlfn.TEXTJOIN(", ", TRUE, _xlfn.UNIQUE(_xlfn.FILTERXML("&lt;t&gt;&lt;s&gt;" &amp; SUBSTITUTE(_xlfn.TEXTJOIN(", ", TRUE, _xlfn.UNIQUE(_xlfn._xlws.FILTER(IFERROR(VLOOKUP(LEFT(_xlfn.TEXTSPLIT(L1492, ", "), FIND("-", _xlfn.TEXTSPLIT(L1492, ", ")) - 1), Index!$F$8:$G$13, 2, FALSE), ""), IFERROR(VLOOKUP(LEFT(_xlfn.TEXTSPLIT(L1492, ", "), FIND("-", _xlfn.TEXTSPLIT(L1492, ", ")) - 1), Index!$F$8:$G$13, 2, FALSE), "") &lt;&gt; ""))), ", ", "&lt;/s&gt;&lt;s&gt;") &amp; "&lt;/s&gt;&lt;/t&gt;", "//s[normalize-space()]")))</f>
        <v>Ecological Sustainability</v>
      </c>
      <c r="O1492" t="str" cm="1">
        <f t="array" ref="O1492">IFERROR(INDEX(Index!$C$8:$C$58, MATCH(TRUE, ISNUMBER(SEARCH(Index!$C$8:$C$58, Articles_collection_modified!A1492)), 0)), "")</f>
        <v>ES-2</v>
      </c>
      <c r="P1492" t="str">
        <f>IFERROR(VLOOKUP(LEFT(O1492, FIND("-", O1492)-1), Index!$F$8:$G$13, 2, FALSE), "Not Found")</f>
        <v>Ecological Sustainability</v>
      </c>
      <c r="Q1492" t="str">
        <f>IFERROR(VLOOKUP(O1492, Index!$C$8:$D$58, 2, FALSE), "Not Found")</f>
        <v>Enhanced Emission Policy</v>
      </c>
    </row>
    <row r="1493" spans="1:17" x14ac:dyDescent="0.3">
      <c r="A1493" t="str">
        <f>LEFT(Articles_collection_modified!A1493, FIND(",", Articles_collection_modified!A1493) - 1)</f>
        <v>China files WTO complaint about EU's punitive EV tariffs - electrive.com</v>
      </c>
      <c r="B1493" t="str">
        <f>MID(Articles_collection_modified!A1493, FIND(",", Articles_collection_modified!A1493) + 1, FIND(",", Articles_collection_modified!A1493, FIND(",", Articles_collection_modified!A1493) + 1) - FIND(",", Articles_collection_modified!A1493) - 1)</f>
        <v>https://www.electrive.com/2024/08/12/china-files-wto-complaint-about-eus-punitive-ev-tariffs/</v>
      </c>
      <c r="C1493" t="str">
        <f>IF(ISNUMBER(FIND(", vol",Articles_collection_modified!A1493)), MID(Articles_collection_modified!A1493, FIND(", vol", Articles_collection_modified!A1493) + 5, FIND(",", Articles_collection_modified!A1493, FIND(", vol", Articles_collection_modified!A1493) + 5) - FIND(", vol", Articles_collection_modified!A1493) - 5), MID(Articles_collection_modified!A1493, FIND(",vol", Articles_collection_modified!A1493) + 4, FIND(",", Articles_collection_modified!A1493, FIND(",vol", Articles_collection_modified!A1493) + 4) - FIND(",vol",Articles_collection_modified!A1493) - 4))</f>
        <v>2</v>
      </c>
      <c r="D1493" t="str">
        <f>IF(ISNUMBER(FIND(", 20", Articles_collection_modified!A1493)), MID(Articles_collection_modified!A1493, FIND(", 20", Articles_collection_modified!A1493) + 2, FIND(",", Articles_collection_modified!A1493, FIND(", 20", Articles_collection_modified!A1493) + 2) - FIND(", 20", Articles_collection_modified!A1493) - 2), MID(Articles_collection_modified!A1493, FIND(",20", Articles_collection_modified!A1493) + 1, FIND(",", Articles_collection_modified!A1493, FIND(",20", Articles_collection_modified!A1493) + 1) - FIND(",20", Articles_collection_modified!A1493) - 1))</f>
        <v>2024-w33</v>
      </c>
      <c r="E1493" t="str">
        <f t="shared" si="46"/>
        <v>2024</v>
      </c>
      <c r="F1493" t="str">
        <f t="shared" si="47"/>
        <v>33</v>
      </c>
      <c r="G1493" t="str" cm="1">
        <f t="array" ref="G1493">_xlfn.TEXTJOIN(", ", TRUE, IF(ISNUMBER(SEARCH(Index!$A$8:$A$22, Articles_collection_modified!A1493)), Index!$A$8:$A$22, ""))</f>
        <v>Electrification</v>
      </c>
      <c r="H1493" t="str" cm="1">
        <f t="array" ref="H1493">IFERROR(INDEX(Index!$A$8:$A$22, MATCH(TRUE, ISNUMBER(SEARCH(Index!$A$8:$A$22, Articles_collection_modified!A1493)), 0)), "")</f>
        <v>Electrification</v>
      </c>
      <c r="I1493" t="str" cm="1">
        <f t="array" ref="I1493">IFERROR(INDEX(Index!$A$3:$A$5, MATCH(TRUE, ISNUMBER(SEARCH(Index!$A$3:$A$5, Articles_collection_modified!A1493)), 0)), "")</f>
        <v>SEEP</v>
      </c>
      <c r="J1493" t="str" cm="1">
        <f t="array" ref="J1493">IFERROR(INDEX(Index!$A$25:$A$69, MATCH(TRUE, ISNUMBER(SEARCH(Index!$A$25:$A$69, Articles_collection_modified!A1493)), 0)), "")</f>
        <v>geopolitics</v>
      </c>
      <c r="K1493" t="str" cm="1">
        <f t="array" ref="K1493">IFERROR(INDEX(Index!$C$3:$C$5, MATCH(TRUE, ISNUMBER(SEARCH(Index!$C$3:$C$5, Articles_collection_modified!A1493)), 0)), "")</f>
        <v>H2</v>
      </c>
      <c r="L1493" t="str" cm="1">
        <f t="array" ref="L1493">_xlfn.TEXTJOIN(", ", TRUE, IF(ISNUMBER(SEARCH(Index!$C$8:$C$58, Articles_collection_modified!A1493)), Index!$C$8:$C$58, ""))</f>
        <v>ES-2, NB-4</v>
      </c>
      <c r="M1493" t="str" cm="1">
        <f t="array" ref="M1493">_xlfn.TEXTJOIN(", ", TRUE, IFERROR(VLOOKUP(_xlfn.TEXTSPLIT(L1493, ", "), Index!$C$8:$D$58, 2, FALSE), ""))</f>
        <v>Enhanced Emission Policy, Geopolitics &amp; Decoupling</v>
      </c>
      <c r="N1493" t="str" cm="1">
        <f t="array" ref="N1493">_xlfn.TEXTJOIN(", ", TRUE, _xlfn.UNIQUE(_xlfn.FILTERXML("&lt;t&gt;&lt;s&gt;" &amp; SUBSTITUTE(_xlfn.TEXTJOIN(", ", TRUE, _xlfn.UNIQUE(_xlfn._xlws.FILTER(IFERROR(VLOOKUP(LEFT(_xlfn.TEXTSPLIT(L1493, ", "), FIND("-", _xlfn.TEXTSPLIT(L1493, ", ")) - 1), Index!$F$8:$G$13, 2, FALSE), ""), IFERROR(VLOOKUP(LEFT(_xlfn.TEXTSPLIT(L1493, ", "), FIND("-", _xlfn.TEXTSPLIT(L1493, ", ")) - 1), Index!$F$8:$G$13, 2, FALSE), "") &lt;&gt; ""))), ", ", "&lt;/s&gt;&lt;s&gt;") &amp; "&lt;/s&gt;&lt;/t&gt;", "//s[normalize-space()]")))</f>
        <v>Ecological Sustainability, New Business</v>
      </c>
      <c r="O1493" t="str" cm="1">
        <f t="array" ref="O1493">IFERROR(INDEX(Index!$C$8:$C$58, MATCH(TRUE, ISNUMBER(SEARCH(Index!$C$8:$C$58, Articles_collection_modified!A1493)), 0)), "")</f>
        <v>ES-2</v>
      </c>
      <c r="P1493" t="str">
        <f>IFERROR(VLOOKUP(LEFT(O1493, FIND("-", O1493)-1), Index!$F$8:$G$13, 2, FALSE), "Not Found")</f>
        <v>Ecological Sustainability</v>
      </c>
      <c r="Q1493" t="str">
        <f>IFERROR(VLOOKUP(O1493, Index!$C$8:$D$58, 2, FALSE), "Not Found")</f>
        <v>Enhanced Emission Policy</v>
      </c>
    </row>
    <row r="1494" spans="1:17" x14ac:dyDescent="0.3">
      <c r="A1494" t="str">
        <f>LEFT(Articles_collection_modified!A1494, FIND(",", Articles_collection_modified!A1494) - 1)</f>
        <v>Japanese test Fuso eCanter with swappable batteries in Kyoto - electrive.com</v>
      </c>
      <c r="B1494" t="str">
        <f>MID(Articles_collection_modified!A1494, FIND(",", Articles_collection_modified!A1494) + 1, FIND(",", Articles_collection_modified!A1494, FIND(",", Articles_collection_modified!A1494) + 1) - FIND(",", Articles_collection_modified!A1494) - 1)</f>
        <v>https://www.electrive.com/2024/08/10/japanese-test-fuso-ecanter-with-swappable-batteries-in-kyoto/</v>
      </c>
      <c r="C1494" t="str">
        <f>IF(ISNUMBER(FIND(", vol",Articles_collection_modified!A1494)), MID(Articles_collection_modified!A1494, FIND(", vol", Articles_collection_modified!A1494) + 5, FIND(",", Articles_collection_modified!A1494, FIND(", vol", Articles_collection_modified!A1494) + 5) - FIND(", vol", Articles_collection_modified!A1494) - 5), MID(Articles_collection_modified!A1494, FIND(",vol", Articles_collection_modified!A1494) + 4, FIND(",", Articles_collection_modified!A1494, FIND(",vol", Articles_collection_modified!A1494) + 4) - FIND(",vol",Articles_collection_modified!A1494) - 4))</f>
        <v>2</v>
      </c>
      <c r="D1494" t="str">
        <f>IF(ISNUMBER(FIND(", 20", Articles_collection_modified!A1494)), MID(Articles_collection_modified!A1494, FIND(", 20", Articles_collection_modified!A1494) + 2, FIND(",", Articles_collection_modified!A1494, FIND(", 20", Articles_collection_modified!A1494) + 2) - FIND(", 20", Articles_collection_modified!A1494) - 2), MID(Articles_collection_modified!A1494, FIND(",20", Articles_collection_modified!A1494) + 1, FIND(",", Articles_collection_modified!A1494, FIND(",20", Articles_collection_modified!A1494) + 1) - FIND(",20", Articles_collection_modified!A1494) - 1))</f>
        <v>2024-w32</v>
      </c>
      <c r="E1494" t="str">
        <f t="shared" si="46"/>
        <v>2024</v>
      </c>
      <c r="F1494" t="str">
        <f t="shared" si="47"/>
        <v>32</v>
      </c>
      <c r="G1494" t="str" cm="1">
        <f t="array" ref="G1494">_xlfn.TEXTJOIN(", ", TRUE, IF(ISNUMBER(SEARCH(Index!$A$8:$A$22, Articles_collection_modified!A1494)), Index!$A$8:$A$22, ""))</f>
        <v>Electrification</v>
      </c>
      <c r="H1494" t="str" cm="1">
        <f t="array" ref="H1494">IFERROR(INDEX(Index!$A$8:$A$22, MATCH(TRUE, ISNUMBER(SEARCH(Index!$A$8:$A$22, Articles_collection_modified!A1494)), 0)), "")</f>
        <v>Electrification</v>
      </c>
      <c r="I1494" t="str" cm="1">
        <f t="array" ref="I1494">IFERROR(INDEX(Index!$A$3:$A$5, MATCH(TRUE, ISNUMBER(SEARCH(Index!$A$3:$A$5, Articles_collection_modified!A1494)), 0)), "")</f>
        <v>SEEP</v>
      </c>
      <c r="J1494" t="str" cm="1">
        <f t="array" ref="J1494">IFERROR(INDEX(Index!$A$25:$A$69, MATCH(TRUE, ISNUMBER(SEARCH(Index!$A$25:$A$69, Articles_collection_modified!A1494)), 0)), "")</f>
        <v>partnership</v>
      </c>
      <c r="K1494" t="str" cm="1">
        <f t="array" ref="K1494">IFERROR(INDEX(Index!$C$3:$C$5, MATCH(TRUE, ISNUMBER(SEARCH(Index!$C$3:$C$5, Articles_collection_modified!A1494)), 0)), "")</f>
        <v>H1</v>
      </c>
      <c r="L1494" t="str" cm="1">
        <f t="array" ref="L1494">_xlfn.TEXTJOIN(", ", TRUE, IF(ISNUMBER(SEARCH(Index!$C$8:$C$58, Articles_collection_modified!A1494)), Index!$C$8:$C$58, ""))</f>
        <v>ES-2</v>
      </c>
      <c r="M1494" t="str" cm="1">
        <f t="array" ref="M1494">_xlfn.TEXTJOIN(", ", TRUE, IFERROR(VLOOKUP(_xlfn.TEXTSPLIT(L1494, ", "), Index!$C$8:$D$58, 2, FALSE), ""))</f>
        <v>Enhanced Emission Policy</v>
      </c>
      <c r="N1494" t="str" cm="1">
        <f t="array" ref="N1494">_xlfn.TEXTJOIN(", ", TRUE, _xlfn.UNIQUE(_xlfn.FILTERXML("&lt;t&gt;&lt;s&gt;" &amp; SUBSTITUTE(_xlfn.TEXTJOIN(", ", TRUE, _xlfn.UNIQUE(_xlfn._xlws.FILTER(IFERROR(VLOOKUP(LEFT(_xlfn.TEXTSPLIT(L1494, ", "), FIND("-", _xlfn.TEXTSPLIT(L1494, ", ")) - 1), Index!$F$8:$G$13, 2, FALSE), ""), IFERROR(VLOOKUP(LEFT(_xlfn.TEXTSPLIT(L1494, ", "), FIND("-", _xlfn.TEXTSPLIT(L1494, ", ")) - 1), Index!$F$8:$G$13, 2, FALSE), "") &lt;&gt; ""))), ", ", "&lt;/s&gt;&lt;s&gt;") &amp; "&lt;/s&gt;&lt;/t&gt;", "//s[normalize-space()]")))</f>
        <v>Ecological Sustainability</v>
      </c>
      <c r="O1494" t="str" cm="1">
        <f t="array" ref="O1494">IFERROR(INDEX(Index!$C$8:$C$58, MATCH(TRUE, ISNUMBER(SEARCH(Index!$C$8:$C$58, Articles_collection_modified!A1494)), 0)), "")</f>
        <v>ES-2</v>
      </c>
      <c r="P1494" t="str">
        <f>IFERROR(VLOOKUP(LEFT(O1494, FIND("-", O1494)-1), Index!$F$8:$G$13, 2, FALSE), "Not Found")</f>
        <v>Ecological Sustainability</v>
      </c>
      <c r="Q1494" t="str">
        <f>IFERROR(VLOOKUP(O1494, Index!$C$8:$D$58, 2, FALSE), "Not Found")</f>
        <v>Enhanced Emission Policy</v>
      </c>
    </row>
    <row r="1495" spans="1:17" x14ac:dyDescent="0.3">
      <c r="A1495" t="str">
        <f>LEFT(Articles_collection_modified!A1495, FIND(",", Articles_collection_modified!A1495) - 1)</f>
        <v>Fraunhofer ISI analyses European battery recycling - electrive.com</v>
      </c>
      <c r="B1495" t="str">
        <f>MID(Articles_collection_modified!A1495, FIND(",", Articles_collection_modified!A1495) + 1, FIND(",", Articles_collection_modified!A1495, FIND(",", Articles_collection_modified!A1495) + 1) - FIND(",", Articles_collection_modified!A1495) - 1)</f>
        <v>https://www.electrive.com/2024/08/09/fraunhofer-isi-analyses-european-battery-recycling/</v>
      </c>
      <c r="C1495" t="str">
        <f>IF(ISNUMBER(FIND(", vol",Articles_collection_modified!A1495)), MID(Articles_collection_modified!A1495, FIND(", vol", Articles_collection_modified!A1495) + 5, FIND(",", Articles_collection_modified!A1495, FIND(", vol", Articles_collection_modified!A1495) + 5) - FIND(", vol", Articles_collection_modified!A1495) - 5), MID(Articles_collection_modified!A1495, FIND(",vol", Articles_collection_modified!A1495) + 4, FIND(",", Articles_collection_modified!A1495, FIND(",vol", Articles_collection_modified!A1495) + 4) - FIND(",vol",Articles_collection_modified!A1495) - 4))</f>
        <v>2</v>
      </c>
      <c r="D1495" t="str">
        <f>IF(ISNUMBER(FIND(", 20", Articles_collection_modified!A1495)), MID(Articles_collection_modified!A1495, FIND(", 20", Articles_collection_modified!A1495) + 2, FIND(",", Articles_collection_modified!A1495, FIND(", 20", Articles_collection_modified!A1495) + 2) - FIND(", 20", Articles_collection_modified!A1495) - 2), MID(Articles_collection_modified!A1495, FIND(",20", Articles_collection_modified!A1495) + 1, FIND(",", Articles_collection_modified!A1495, FIND(",20", Articles_collection_modified!A1495) + 1) - FIND(",20", Articles_collection_modified!A1495) - 1))</f>
        <v>2024-w32</v>
      </c>
      <c r="E1495" t="str">
        <f t="shared" si="46"/>
        <v>2024</v>
      </c>
      <c r="F1495" t="str">
        <f t="shared" si="47"/>
        <v>32</v>
      </c>
      <c r="G1495" t="str" cm="1">
        <f t="array" ref="G1495">_xlfn.TEXTJOIN(", ", TRUE, IF(ISNUMBER(SEARCH(Index!$A$8:$A$22, Articles_collection_modified!A1495)), Index!$A$8:$A$22, ""))</f>
        <v>Battery, Electrification</v>
      </c>
      <c r="H1495" t="str" cm="1">
        <f t="array" ref="H1495">IFERROR(INDEX(Index!$A$8:$A$22, MATCH(TRUE, ISNUMBER(SEARCH(Index!$A$8:$A$22, Articles_collection_modified!A1495)), 0)), "")</f>
        <v>Battery</v>
      </c>
      <c r="I1495" t="str" cm="1">
        <f t="array" ref="I1495">IFERROR(INDEX(Index!$A$3:$A$5, MATCH(TRUE, ISNUMBER(SEARCH(Index!$A$3:$A$5, Articles_collection_modified!A1495)), 0)), "")</f>
        <v>SEEP</v>
      </c>
      <c r="J1495" t="str" cm="1">
        <f t="array" ref="J1495">IFERROR(INDEX(Index!$A$25:$A$69, MATCH(TRUE, ISNUMBER(SEARCH(Index!$A$25:$A$69, Articles_collection_modified!A1495)), 0)), "")</f>
        <v>market development</v>
      </c>
      <c r="K1495" t="str" cm="1">
        <f t="array" ref="K1495">IFERROR(INDEX(Index!$C$3:$C$5, MATCH(TRUE, ISNUMBER(SEARCH(Index!$C$3:$C$5, Articles_collection_modified!A1495)), 0)), "")</f>
        <v>H2</v>
      </c>
      <c r="L1495" t="str" cm="1">
        <f t="array" ref="L1495">_xlfn.TEXTJOIN(", ", TRUE, IF(ISNUMBER(SEARCH(Index!$C$8:$C$58, Articles_collection_modified!A1495)), Index!$C$8:$C$58, ""))</f>
        <v>ES-1, ES-2</v>
      </c>
      <c r="M1495" t="str" cm="1">
        <f t="array" ref="M1495">_xlfn.TEXTJOIN(", ", TRUE, IFERROR(VLOOKUP(_xlfn.TEXTSPLIT(L1495, ", "), Index!$C$8:$D$58, 2, FALSE), ""))</f>
        <v>Green Cities, Enhanced Emission Policy</v>
      </c>
      <c r="N1495" t="str" cm="1">
        <f t="array" ref="N1495">_xlfn.TEXTJOIN(", ", TRUE, _xlfn.UNIQUE(_xlfn.FILTERXML("&lt;t&gt;&lt;s&gt;" &amp; SUBSTITUTE(_xlfn.TEXTJOIN(", ", TRUE, _xlfn.UNIQUE(_xlfn._xlws.FILTER(IFERROR(VLOOKUP(LEFT(_xlfn.TEXTSPLIT(L1495, ", "), FIND("-", _xlfn.TEXTSPLIT(L1495, ", ")) - 1), Index!$F$8:$G$13, 2, FALSE), ""), IFERROR(VLOOKUP(LEFT(_xlfn.TEXTSPLIT(L1495, ", "), FIND("-", _xlfn.TEXTSPLIT(L1495, ", ")) - 1), Index!$F$8:$G$13, 2, FALSE), "") &lt;&gt; ""))), ", ", "&lt;/s&gt;&lt;s&gt;") &amp; "&lt;/s&gt;&lt;/t&gt;", "//s[normalize-space()]")))</f>
        <v>Ecological Sustainability</v>
      </c>
      <c r="O1495" t="str" cm="1">
        <f t="array" ref="O1495">IFERROR(INDEX(Index!$C$8:$C$58, MATCH(TRUE, ISNUMBER(SEARCH(Index!$C$8:$C$58, Articles_collection_modified!A1495)), 0)), "")</f>
        <v>ES-1</v>
      </c>
      <c r="P1495" t="str">
        <f>IFERROR(VLOOKUP(LEFT(O1495, FIND("-", O1495)-1), Index!$F$8:$G$13, 2, FALSE), "Not Found")</f>
        <v>Ecological Sustainability</v>
      </c>
      <c r="Q1495" t="str">
        <f>IFERROR(VLOOKUP(O1495, Index!$C$8:$D$58, 2, FALSE), "Not Found")</f>
        <v>Green Cities</v>
      </c>
    </row>
    <row r="1496" spans="1:17" x14ac:dyDescent="0.3">
      <c r="A1496" t="str">
        <f>LEFT(Articles_collection_modified!A1496, FIND(",", Articles_collection_modified!A1496) - 1)</f>
        <v>Hyundai Glovis &amp; Houayou Cobalt launch battery recycling initiative - electrive.com</v>
      </c>
      <c r="B1496" t="str">
        <f>MID(Articles_collection_modified!A1496, FIND(",", Articles_collection_modified!A1496) + 1, FIND(",", Articles_collection_modified!A1496, FIND(",", Articles_collection_modified!A1496) + 1) - FIND(",", Articles_collection_modified!A1496) - 1)</f>
        <v>https://www.electrive.com/2024/08/08/hyundai-glovis-houayou-cobalt-launch-battery-recycling-initiative/</v>
      </c>
      <c r="C1496" t="str">
        <f>IF(ISNUMBER(FIND(", vol",Articles_collection_modified!A1496)), MID(Articles_collection_modified!A1496, FIND(", vol", Articles_collection_modified!A1496) + 5, FIND(",", Articles_collection_modified!A1496, FIND(", vol", Articles_collection_modified!A1496) + 5) - FIND(", vol", Articles_collection_modified!A1496) - 5), MID(Articles_collection_modified!A1496, FIND(",vol", Articles_collection_modified!A1496) + 4, FIND(",", Articles_collection_modified!A1496, FIND(",vol", Articles_collection_modified!A1496) + 4) - FIND(",vol",Articles_collection_modified!A1496) - 4))</f>
        <v>2</v>
      </c>
      <c r="D1496" t="str">
        <f>IF(ISNUMBER(FIND(", 20", Articles_collection_modified!A1496)), MID(Articles_collection_modified!A1496, FIND(", 20", Articles_collection_modified!A1496) + 2, FIND(",", Articles_collection_modified!A1496, FIND(", 20", Articles_collection_modified!A1496) + 2) - FIND(", 20", Articles_collection_modified!A1496) - 2), MID(Articles_collection_modified!A1496, FIND(",20", Articles_collection_modified!A1496) + 1, FIND(",", Articles_collection_modified!A1496, FIND(",20", Articles_collection_modified!A1496) + 1) - FIND(",20", Articles_collection_modified!A1496) - 1))</f>
        <v>2024-w32</v>
      </c>
      <c r="E1496" t="str">
        <f t="shared" si="46"/>
        <v>2024</v>
      </c>
      <c r="F1496" t="str">
        <f t="shared" si="47"/>
        <v>32</v>
      </c>
      <c r="G1496" t="str" cm="1">
        <f t="array" ref="G1496">_xlfn.TEXTJOIN(", ", TRUE, IF(ISNUMBER(SEARCH(Index!$A$8:$A$22, Articles_collection_modified!A1496)), Index!$A$8:$A$22, ""))</f>
        <v>Battery, Electrification</v>
      </c>
      <c r="H1496" t="str" cm="1">
        <f t="array" ref="H1496">IFERROR(INDEX(Index!$A$8:$A$22, MATCH(TRUE, ISNUMBER(SEARCH(Index!$A$8:$A$22, Articles_collection_modified!A1496)), 0)), "")</f>
        <v>Battery</v>
      </c>
      <c r="I1496" t="str" cm="1">
        <f t="array" ref="I1496">IFERROR(INDEX(Index!$A$3:$A$5, MATCH(TRUE, ISNUMBER(SEARCH(Index!$A$3:$A$5, Articles_collection_modified!A1496)), 0)), "")</f>
        <v>SEEP</v>
      </c>
      <c r="J1496" t="str" cm="1">
        <f t="array" ref="J1496">IFERROR(INDEX(Index!$A$25:$A$69, MATCH(TRUE, ISNUMBER(SEARCH(Index!$A$25:$A$69, Articles_collection_modified!A1496)), 0)), "")</f>
        <v>partnership</v>
      </c>
      <c r="K1496" t="str" cm="1">
        <f t="array" ref="K1496">IFERROR(INDEX(Index!$C$3:$C$5, MATCH(TRUE, ISNUMBER(SEARCH(Index!$C$3:$C$5, Articles_collection_modified!A1496)), 0)), "")</f>
        <v>H1</v>
      </c>
      <c r="L1496" t="str" cm="1">
        <f t="array" ref="L1496">_xlfn.TEXTJOIN(", ", TRUE, IF(ISNUMBER(SEARCH(Index!$C$8:$C$58, Articles_collection_modified!A1496)), Index!$C$8:$C$58, ""))</f>
        <v>ES-2, ES-4</v>
      </c>
      <c r="M1496" t="str" cm="1">
        <f t="array" ref="M1496">_xlfn.TEXTJOIN(", ", TRUE, IFERROR(VLOOKUP(_xlfn.TEXTSPLIT(L1496, ", "), Index!$C$8:$D$58, 2, FALSE), ""))</f>
        <v>Enhanced Emission Policy, Circular Economy</v>
      </c>
      <c r="N1496" t="str" cm="1">
        <f t="array" ref="N1496">_xlfn.TEXTJOIN(", ", TRUE, _xlfn.UNIQUE(_xlfn.FILTERXML("&lt;t&gt;&lt;s&gt;" &amp; SUBSTITUTE(_xlfn.TEXTJOIN(", ", TRUE, _xlfn.UNIQUE(_xlfn._xlws.FILTER(IFERROR(VLOOKUP(LEFT(_xlfn.TEXTSPLIT(L1496, ", "), FIND("-", _xlfn.TEXTSPLIT(L1496, ", ")) - 1), Index!$F$8:$G$13, 2, FALSE), ""), IFERROR(VLOOKUP(LEFT(_xlfn.TEXTSPLIT(L1496, ", "), FIND("-", _xlfn.TEXTSPLIT(L1496, ", ")) - 1), Index!$F$8:$G$13, 2, FALSE), "") &lt;&gt; ""))), ", ", "&lt;/s&gt;&lt;s&gt;") &amp; "&lt;/s&gt;&lt;/t&gt;", "//s[normalize-space()]")))</f>
        <v>Ecological Sustainability</v>
      </c>
      <c r="O1496" t="str" cm="1">
        <f t="array" ref="O1496">IFERROR(INDEX(Index!$C$8:$C$58, MATCH(TRUE, ISNUMBER(SEARCH(Index!$C$8:$C$58, Articles_collection_modified!A1496)), 0)), "")</f>
        <v>ES-2</v>
      </c>
      <c r="P1496" t="str">
        <f>IFERROR(VLOOKUP(LEFT(O1496, FIND("-", O1496)-1), Index!$F$8:$G$13, 2, FALSE), "Not Found")</f>
        <v>Ecological Sustainability</v>
      </c>
      <c r="Q1496" t="str">
        <f>IFERROR(VLOOKUP(O1496, Index!$C$8:$D$58, 2, FALSE), "Not Found")</f>
        <v>Enhanced Emission Policy</v>
      </c>
    </row>
    <row r="1497" spans="1:17" x14ac:dyDescent="0.3">
      <c r="A1497" t="str">
        <f>LEFT(Articles_collection_modified!A1497, FIND(",", Articles_collection_modified!A1497) - 1)</f>
        <v>CASE STUDY: New Holland's huge CR11 harvester | Industrial Vehicle Technology International</v>
      </c>
      <c r="B1497" t="str">
        <f>MID(Articles_collection_modified!A1497, FIND(",", Articles_collection_modified!A1497) + 1, FIND(",", Articles_collection_modified!A1497, FIND(",", Articles_collection_modified!A1497) + 1) - FIND(",", Articles_collection_modified!A1497) - 1)</f>
        <v>https://www.ivtinternational.com/features/feature-high-capacity-harvesting.html</v>
      </c>
      <c r="C1497" t="str">
        <f>IF(ISNUMBER(FIND(", vol",Articles_collection_modified!A1497)), MID(Articles_collection_modified!A1497, FIND(", vol", Articles_collection_modified!A1497) + 5, FIND(",", Articles_collection_modified!A1497, FIND(", vol", Articles_collection_modified!A1497) + 5) - FIND(", vol", Articles_collection_modified!A1497) - 5), MID(Articles_collection_modified!A1497, FIND(",vol", Articles_collection_modified!A1497) + 4, FIND(",", Articles_collection_modified!A1497, FIND(",vol", Articles_collection_modified!A1497) + 4) - FIND(",vol",Articles_collection_modified!A1497) - 4))</f>
        <v>2</v>
      </c>
      <c r="D1497" t="str">
        <f>IF(ISNUMBER(FIND(", 20", Articles_collection_modified!A1497)), MID(Articles_collection_modified!A1497, FIND(", 20", Articles_collection_modified!A1497) + 2, FIND(",", Articles_collection_modified!A1497, FIND(", 20", Articles_collection_modified!A1497) + 2) - FIND(", 20", Articles_collection_modified!A1497) - 2), MID(Articles_collection_modified!A1497, FIND(",20", Articles_collection_modified!A1497) + 1, FIND(",", Articles_collection_modified!A1497, FIND(",20", Articles_collection_modified!A1497) + 1) - FIND(",20", Articles_collection_modified!A1497) - 1))</f>
        <v>2024-w32</v>
      </c>
      <c r="E1497" t="str">
        <f t="shared" ref="E1497:E1560" si="48">LEFT(D1497, 4)</f>
        <v>2024</v>
      </c>
      <c r="F1497" t="str">
        <f t="shared" ref="F1497:F1560" si="49">MID(D1497, FIND("w", D1497) + 1, LEN(D1497) - FIND("w", D1497))</f>
        <v>32</v>
      </c>
      <c r="G1497" t="str" cm="1">
        <f t="array" ref="G1497">_xlfn.TEXTJOIN(", ", TRUE, IF(ISNUMBER(SEARCH(Index!$A$8:$A$22, Articles_collection_modified!A1497)), Index!$A$8:$A$22, ""))</f>
        <v>Mobile</v>
      </c>
      <c r="H1497" t="str" cm="1">
        <f t="array" ref="H1497">IFERROR(INDEX(Index!$A$8:$A$22, MATCH(TRUE, ISNUMBER(SEARCH(Index!$A$8:$A$22, Articles_collection_modified!A1497)), 0)), "")</f>
        <v>Mobile</v>
      </c>
      <c r="I1497" t="str" cm="1">
        <f t="array" ref="I1497">IFERROR(INDEX(Index!$A$3:$A$5, MATCH(TRUE, ISNUMBER(SEARCH(Index!$A$3:$A$5, Articles_collection_modified!A1497)), 0)), "")</f>
        <v>product release</v>
      </c>
      <c r="J1497" t="str" cm="1">
        <f t="array" ref="J1497">IFERROR(INDEX(Index!$A$25:$A$69, MATCH(TRUE, ISNUMBER(SEARCH(Index!$A$25:$A$69, Articles_collection_modified!A1497)), 0)), "")</f>
        <v>System</v>
      </c>
      <c r="K1497" t="str" cm="1">
        <f t="array" ref="K1497">IFERROR(INDEX(Index!$C$3:$C$5, MATCH(TRUE, ISNUMBER(SEARCH(Index!$C$3:$C$5, Articles_collection_modified!A1497)), 0)), "")</f>
        <v>H1</v>
      </c>
      <c r="L1497" t="str" cm="1">
        <f t="array" ref="L1497">_xlfn.TEXTJOIN(", ", TRUE, IF(ISNUMBER(SEARCH(Index!$C$8:$C$58, Articles_collection_modified!A1497)), Index!$C$8:$C$58, ""))</f>
        <v>HA-3</v>
      </c>
      <c r="M1497" t="str" cm="1">
        <f t="array" ref="M1497">_xlfn.TEXTJOIN(", ", TRUE, IFERROR(VLOOKUP(_xlfn.TEXTSPLIT(L1497, ", "), Index!$C$8:$D$58, 2, FALSE), ""))</f>
        <v>Smart Farming</v>
      </c>
      <c r="N1497" t="str" cm="1">
        <f t="array" ref="N1497">_xlfn.TEXTJOIN(", ", TRUE, _xlfn.UNIQUE(_xlfn.FILTERXML("&lt;t&gt;&lt;s&gt;" &amp; SUBSTITUTE(_xlfn.TEXTJOIN(", ", TRUE, _xlfn.UNIQUE(_xlfn._xlws.FILTER(IFERROR(VLOOKUP(LEFT(_xlfn.TEXTSPLIT(L1497, ", "), FIND("-", _xlfn.TEXTSPLIT(L1497, ", ")) - 1), Index!$F$8:$G$13, 2, FALSE), ""), IFERROR(VLOOKUP(LEFT(_xlfn.TEXTSPLIT(L1497, ", "), FIND("-", _xlfn.TEXTSPLIT(L1497, ", ")) - 1), Index!$F$8:$G$13, 2, FALSE), "") &lt;&gt; ""))), ", ", "&lt;/s&gt;&lt;s&gt;") &amp; "&lt;/s&gt;&lt;/t&gt;", "//s[normalize-space()]")))</f>
        <v>Hydraulic Applications Ecosystem</v>
      </c>
      <c r="O1497" t="str" cm="1">
        <f t="array" ref="O1497">IFERROR(INDEX(Index!$C$8:$C$58, MATCH(TRUE, ISNUMBER(SEARCH(Index!$C$8:$C$58, Articles_collection_modified!A1497)), 0)), "")</f>
        <v>HA-3</v>
      </c>
      <c r="P1497" t="str">
        <f>IFERROR(VLOOKUP(LEFT(O1497, FIND("-", O1497)-1), Index!$F$8:$G$13, 2, FALSE), "Not Found")</f>
        <v>Hydraulic Applications Ecosystem</v>
      </c>
      <c r="Q1497" t="str">
        <f>IFERROR(VLOOKUP(O1497, Index!$C$8:$D$58, 2, FALSE), "Not Found")</f>
        <v>Smart Farming</v>
      </c>
    </row>
    <row r="1498" spans="1:17" x14ac:dyDescent="0.3">
      <c r="A1498" t="str">
        <f>LEFT(Articles_collection_modified!A1498, FIND(",", Articles_collection_modified!A1498) - 1)</f>
        <v>Verbesserter Hydrauliksammler fÃ¼r Mobilkran</v>
      </c>
      <c r="B1498" t="str">
        <f>MID(Articles_collection_modified!A1498, FIND(",", Articles_collection_modified!A1498) + 1, FIND(",", Articles_collection_modified!A1498, FIND(",", Articles_collection_modified!A1498) + 1) - FIND(",", Articles_collection_modified!A1498) - 1)</f>
        <v>https://www.oup-fluidtechnik.de/verbesserter-hydrauliksammler-fuer-mobilkran/</v>
      </c>
      <c r="C1498" t="str">
        <f>IF(ISNUMBER(FIND(", vol",Articles_collection_modified!A1498)), MID(Articles_collection_modified!A1498, FIND(", vol", Articles_collection_modified!A1498) + 5, FIND(",", Articles_collection_modified!A1498, FIND(", vol", Articles_collection_modified!A1498) + 5) - FIND(", vol", Articles_collection_modified!A1498) - 5), MID(Articles_collection_modified!A1498, FIND(",vol", Articles_collection_modified!A1498) + 4, FIND(",", Articles_collection_modified!A1498, FIND(",vol", Articles_collection_modified!A1498) + 4) - FIND(",vol",Articles_collection_modified!A1498) - 4))</f>
        <v>2</v>
      </c>
      <c r="D1498" t="str">
        <f>IF(ISNUMBER(FIND(", 20", Articles_collection_modified!A1498)), MID(Articles_collection_modified!A1498, FIND(", 20", Articles_collection_modified!A1498) + 2, FIND(",", Articles_collection_modified!A1498, FIND(", 20", Articles_collection_modified!A1498) + 2) - FIND(", 20", Articles_collection_modified!A1498) - 2), MID(Articles_collection_modified!A1498, FIND(",20", Articles_collection_modified!A1498) + 1, FIND(",", Articles_collection_modified!A1498, FIND(",20", Articles_collection_modified!A1498) + 1) - FIND(",20", Articles_collection_modified!A1498) - 1))</f>
        <v>2024-w32</v>
      </c>
      <c r="E1498" t="str">
        <f t="shared" si="48"/>
        <v>2024</v>
      </c>
      <c r="F1498" t="str">
        <f t="shared" si="49"/>
        <v>32</v>
      </c>
      <c r="G1498" t="str" cm="1">
        <f t="array" ref="G1498">_xlfn.TEXTJOIN(", ", TRUE, IF(ISNUMBER(SEARCH(Index!$A$8:$A$22, Articles_collection_modified!A1498)), Index!$A$8:$A$22, ""))</f>
        <v>Hydraulics</v>
      </c>
      <c r="H1498" t="str" cm="1">
        <f t="array" ref="H1498">IFERROR(INDEX(Index!$A$8:$A$22, MATCH(TRUE, ISNUMBER(SEARCH(Index!$A$8:$A$22, Articles_collection_modified!A1498)), 0)), "")</f>
        <v>Hydraulics</v>
      </c>
      <c r="I1498" t="str" cm="1">
        <f t="array" ref="I1498">IFERROR(INDEX(Index!$A$3:$A$5, MATCH(TRUE, ISNUMBER(SEARCH(Index!$A$3:$A$5, Articles_collection_modified!A1498)), 0)), "")</f>
        <v>Technology</v>
      </c>
      <c r="J1498" t="str" cm="1">
        <f t="array" ref="J1498">IFERROR(INDEX(Index!$A$25:$A$69, MATCH(TRUE, ISNUMBER(SEARCH(Index!$A$25:$A$69, Articles_collection_modified!A1498)), 0)), "")</f>
        <v>Architecture</v>
      </c>
      <c r="K1498" t="str" cm="1">
        <f t="array" ref="K1498">IFERROR(INDEX(Index!$C$3:$C$5, MATCH(TRUE, ISNUMBER(SEARCH(Index!$C$3:$C$5, Articles_collection_modified!A1498)), 0)), "")</f>
        <v>H1</v>
      </c>
      <c r="L1498" t="str" cm="1">
        <f t="array" ref="L1498">_xlfn.TEXTJOIN(", ", TRUE, IF(ISNUMBER(SEARCH(Index!$C$8:$C$58, Articles_collection_modified!A1498)), Index!$C$8:$C$58, ""))</f>
        <v>HA-1, HA-8</v>
      </c>
      <c r="M1498" t="str" cm="1">
        <f t="array" ref="M1498">_xlfn.TEXTJOIN(", ", TRUE, IFERROR(VLOOKUP(_xlfn.TEXTSPLIT(L1498, ", "), Index!$C$8:$D$58, 2, FALSE), ""))</f>
        <v>Green &amp; Connected Construction site, Sustainable Mining</v>
      </c>
      <c r="N1498" t="str" cm="1">
        <f t="array" ref="N1498">_xlfn.TEXTJOIN(", ", TRUE, _xlfn.UNIQUE(_xlfn.FILTERXML("&lt;t&gt;&lt;s&gt;" &amp; SUBSTITUTE(_xlfn.TEXTJOIN(", ", TRUE, _xlfn.UNIQUE(_xlfn._xlws.FILTER(IFERROR(VLOOKUP(LEFT(_xlfn.TEXTSPLIT(L1498, ", "), FIND("-", _xlfn.TEXTSPLIT(L1498, ", ")) - 1), Index!$F$8:$G$13, 2, FALSE), ""), IFERROR(VLOOKUP(LEFT(_xlfn.TEXTSPLIT(L1498, ", "), FIND("-", _xlfn.TEXTSPLIT(L1498, ", ")) - 1), Index!$F$8:$G$13, 2, FALSE), "") &lt;&gt; ""))), ", ", "&lt;/s&gt;&lt;s&gt;") &amp; "&lt;/s&gt;&lt;/t&gt;", "//s[normalize-space()]")))</f>
        <v>Hydraulic Applications Ecosystem</v>
      </c>
      <c r="O1498" t="str" cm="1">
        <f t="array" ref="O1498">IFERROR(INDEX(Index!$C$8:$C$58, MATCH(TRUE, ISNUMBER(SEARCH(Index!$C$8:$C$58, Articles_collection_modified!A1498)), 0)), "")</f>
        <v>HA-1</v>
      </c>
      <c r="P1498" t="str">
        <f>IFERROR(VLOOKUP(LEFT(O1498, FIND("-", O1498)-1), Index!$F$8:$G$13, 2, FALSE), "Not Found")</f>
        <v>Hydraulic Applications Ecosystem</v>
      </c>
      <c r="Q1498" t="str">
        <f>IFERROR(VLOOKUP(O1498, Index!$C$8:$D$58, 2, FALSE), "Not Found")</f>
        <v>Green &amp; Connected Construction site</v>
      </c>
    </row>
    <row r="1499" spans="1:17" x14ac:dyDescent="0.3">
      <c r="A1499" t="str">
        <f>LEFT(Articles_collection_modified!A1499, FIND(",", Articles_collection_modified!A1499) - 1)</f>
        <v>Yale unveils new lithium-ion forklifts | Industrial Vehicle Technology International</v>
      </c>
      <c r="B1499" t="str">
        <f>MID(Articles_collection_modified!A1499, FIND(",", Articles_collection_modified!A1499) + 1, FIND(",", Articles_collection_modified!A1499, FIND(",", Articles_collection_modified!A1499) + 1) - FIND(",", Articles_collection_modified!A1499) - 1)</f>
        <v>https://www.ivtinternational.com/news/yale-unveils-new-lithium-ion-forklifts.html</v>
      </c>
      <c r="C1499" t="str">
        <f>IF(ISNUMBER(FIND(", vol",Articles_collection_modified!A1499)), MID(Articles_collection_modified!A1499, FIND(", vol", Articles_collection_modified!A1499) + 5, FIND(",", Articles_collection_modified!A1499, FIND(", vol", Articles_collection_modified!A1499) + 5) - FIND(", vol", Articles_collection_modified!A1499) - 5), MID(Articles_collection_modified!A1499, FIND(",vol", Articles_collection_modified!A1499) + 4, FIND(",", Articles_collection_modified!A1499, FIND(",vol", Articles_collection_modified!A1499) + 4) - FIND(",vol",Articles_collection_modified!A1499) - 4))</f>
        <v>2</v>
      </c>
      <c r="D1499" t="str">
        <f>IF(ISNUMBER(FIND(", 20", Articles_collection_modified!A1499)), MID(Articles_collection_modified!A1499, FIND(", 20", Articles_collection_modified!A1499) + 2, FIND(",", Articles_collection_modified!A1499, FIND(", 20", Articles_collection_modified!A1499) + 2) - FIND(", 20", Articles_collection_modified!A1499) - 2), MID(Articles_collection_modified!A1499, FIND(",20", Articles_collection_modified!A1499) + 1, FIND(",", Articles_collection_modified!A1499, FIND(",20", Articles_collection_modified!A1499) + 1) - FIND(",20", Articles_collection_modified!A1499) - 1))</f>
        <v>2024-w32</v>
      </c>
      <c r="E1499" t="str">
        <f t="shared" si="48"/>
        <v>2024</v>
      </c>
      <c r="F1499" t="str">
        <f t="shared" si="49"/>
        <v>32</v>
      </c>
      <c r="G1499" t="str" cm="1">
        <f t="array" ref="G1499">_xlfn.TEXTJOIN(", ", TRUE, IF(ISNUMBER(SEARCH(Index!$A$8:$A$22, Articles_collection_modified!A1499)), Index!$A$8:$A$22, ""))</f>
        <v>Mobile</v>
      </c>
      <c r="H1499" t="str" cm="1">
        <f t="array" ref="H1499">IFERROR(INDEX(Index!$A$8:$A$22, MATCH(TRUE, ISNUMBER(SEARCH(Index!$A$8:$A$22, Articles_collection_modified!A1499)), 0)), "")</f>
        <v>Mobile</v>
      </c>
      <c r="I1499" t="str" cm="1">
        <f t="array" ref="I1499">IFERROR(INDEX(Index!$A$3:$A$5, MATCH(TRUE, ISNUMBER(SEARCH(Index!$A$3:$A$5, Articles_collection_modified!A1499)), 0)), "")</f>
        <v>product release</v>
      </c>
      <c r="J1499" t="str" cm="1">
        <f t="array" ref="J1499">IFERROR(INDEX(Index!$A$25:$A$69, MATCH(TRUE, ISNUMBER(SEARCH(Index!$A$25:$A$69, Articles_collection_modified!A1499)), 0)), "")</f>
        <v>System</v>
      </c>
      <c r="K1499" t="str" cm="1">
        <f t="array" ref="K1499">IFERROR(INDEX(Index!$C$3:$C$5, MATCH(TRUE, ISNUMBER(SEARCH(Index!$C$3:$C$5, Articles_collection_modified!A1499)), 0)), "")</f>
        <v>H1</v>
      </c>
      <c r="L1499" t="str" cm="1">
        <f t="array" ref="L1499">_xlfn.TEXTJOIN(", ", TRUE, IF(ISNUMBER(SEARCH(Index!$C$8:$C$58, Articles_collection_modified!A1499)), Index!$C$8:$C$58, ""))</f>
        <v>ES-2, HA-1, HA-4</v>
      </c>
      <c r="M1499" t="str" cm="1">
        <f t="array" ref="M1499">_xlfn.TEXTJOIN(", ", TRUE, IFERROR(VLOOKUP(_xlfn.TEXTSPLIT(L1499, ", "), Index!$C$8:$D$58, 2, FALSE), ""))</f>
        <v>Enhanced Emission Policy, Green &amp; Connected Construction site, Autonomous Material Handling</v>
      </c>
      <c r="N1499" t="str" cm="1">
        <f t="array" ref="N1499">_xlfn.TEXTJOIN(", ", TRUE, _xlfn.UNIQUE(_xlfn.FILTERXML("&lt;t&gt;&lt;s&gt;" &amp; SUBSTITUTE(_xlfn.TEXTJOIN(", ", TRUE, _xlfn.UNIQUE(_xlfn._xlws.FILTER(IFERROR(VLOOKUP(LEFT(_xlfn.TEXTSPLIT(L1499, ", "), FIND("-", _xlfn.TEXTSPLIT(L1499, ", ")) - 1), Index!$F$8:$G$13, 2, FALSE), ""), IFERROR(VLOOKUP(LEFT(_xlfn.TEXTSPLIT(L1499, ", "), FIND("-", _xlfn.TEXTSPLIT(L1499, ", ")) - 1), Index!$F$8:$G$13, 2, FALSE), "") &lt;&gt; ""))), ", ", "&lt;/s&gt;&lt;s&gt;") &amp; "&lt;/s&gt;&lt;/t&gt;", "//s[normalize-space()]")))</f>
        <v>Ecological Sustainability, Hydraulic Applications Ecosystem</v>
      </c>
      <c r="O1499" t="str" cm="1">
        <f t="array" ref="O1499">IFERROR(INDEX(Index!$C$8:$C$58, MATCH(TRUE, ISNUMBER(SEARCH(Index!$C$8:$C$58, Articles_collection_modified!A1499)), 0)), "")</f>
        <v>ES-2</v>
      </c>
      <c r="P1499" t="str">
        <f>IFERROR(VLOOKUP(LEFT(O1499, FIND("-", O1499)-1), Index!$F$8:$G$13, 2, FALSE), "Not Found")</f>
        <v>Ecological Sustainability</v>
      </c>
      <c r="Q1499" t="str">
        <f>IFERROR(VLOOKUP(O1499, Index!$C$8:$D$58, 2, FALSE), "Not Found")</f>
        <v>Enhanced Emission Policy</v>
      </c>
    </row>
    <row r="1500" spans="1:17" x14ac:dyDescent="0.3">
      <c r="A1500" t="str">
        <f>LEFT(Articles_collection_modified!A1500, FIND(",", Articles_collection_modified!A1500) - 1)</f>
        <v>Komatsu introduces demolition excavators to North America | Industrial Vehicle Technology International</v>
      </c>
      <c r="B1500" t="str">
        <f>MID(Articles_collection_modified!A1500, FIND(",", Articles_collection_modified!A1500) + 1, FIND(",", Articles_collection_modified!A1500, FIND(",", Articles_collection_modified!A1500) + 1) - FIND(",", Articles_collection_modified!A1500) - 1)</f>
        <v>https://www.ivtinternational.com/news/construction/komatsu-introduces-demolition-excavators-to-north-america.html</v>
      </c>
      <c r="C1500" t="str">
        <f>IF(ISNUMBER(FIND(", vol",Articles_collection_modified!A1500)), MID(Articles_collection_modified!A1500, FIND(", vol", Articles_collection_modified!A1500) + 5, FIND(",", Articles_collection_modified!A1500, FIND(", vol", Articles_collection_modified!A1500) + 5) - FIND(", vol", Articles_collection_modified!A1500) - 5), MID(Articles_collection_modified!A1500, FIND(",vol", Articles_collection_modified!A1500) + 4, FIND(",", Articles_collection_modified!A1500, FIND(",vol", Articles_collection_modified!A1500) + 4) - FIND(",vol",Articles_collection_modified!A1500) - 4))</f>
        <v>2</v>
      </c>
      <c r="D1500" t="str">
        <f>IF(ISNUMBER(FIND(", 20", Articles_collection_modified!A1500)), MID(Articles_collection_modified!A1500, FIND(", 20", Articles_collection_modified!A1500) + 2, FIND(",", Articles_collection_modified!A1500, FIND(", 20", Articles_collection_modified!A1500) + 2) - FIND(", 20", Articles_collection_modified!A1500) - 2), MID(Articles_collection_modified!A1500, FIND(",20", Articles_collection_modified!A1500) + 1, FIND(",", Articles_collection_modified!A1500, FIND(",20", Articles_collection_modified!A1500) + 1) - FIND(",20", Articles_collection_modified!A1500) - 1))</f>
        <v>2024-w31</v>
      </c>
      <c r="E1500" t="str">
        <f t="shared" si="48"/>
        <v>2024</v>
      </c>
      <c r="F1500" t="str">
        <f t="shared" si="49"/>
        <v>31</v>
      </c>
      <c r="G1500" t="str" cm="1">
        <f t="array" ref="G1500">_xlfn.TEXTJOIN(", ", TRUE, IF(ISNUMBER(SEARCH(Index!$A$8:$A$22, Articles_collection_modified!A1500)), Index!$A$8:$A$22, ""))</f>
        <v>Mobile</v>
      </c>
      <c r="H1500" t="str" cm="1">
        <f t="array" ref="H1500">IFERROR(INDEX(Index!$A$8:$A$22, MATCH(TRUE, ISNUMBER(SEARCH(Index!$A$8:$A$22, Articles_collection_modified!A1500)), 0)), "")</f>
        <v>Mobile</v>
      </c>
      <c r="I1500" t="str" cm="1">
        <f t="array" ref="I1500">IFERROR(INDEX(Index!$A$3:$A$5, MATCH(TRUE, ISNUMBER(SEARCH(Index!$A$3:$A$5, Articles_collection_modified!A1500)), 0)), "")</f>
        <v>Technology</v>
      </c>
      <c r="J1500" t="str" cm="1">
        <f t="array" ref="J1500">IFERROR(INDEX(Index!$A$25:$A$69, MATCH(TRUE, ISNUMBER(SEARCH(Index!$A$25:$A$69, Articles_collection_modified!A1500)), 0)), "")</f>
        <v>market development</v>
      </c>
      <c r="K1500" t="str" cm="1">
        <f t="array" ref="K1500">IFERROR(INDEX(Index!$C$3:$C$5, MATCH(TRUE, ISNUMBER(SEARCH(Index!$C$3:$C$5, Articles_collection_modified!A1500)), 0)), "")</f>
        <v>H1</v>
      </c>
      <c r="L1500" t="str" cm="1">
        <f t="array" ref="L1500">_xlfn.TEXTJOIN(", ", TRUE, IF(ISNUMBER(SEARCH(Index!$C$8:$C$58, Articles_collection_modified!A1500)), Index!$C$8:$C$58, ""))</f>
        <v>HA-1</v>
      </c>
      <c r="M1500" t="str" cm="1">
        <f t="array" ref="M1500">_xlfn.TEXTJOIN(", ", TRUE, IFERROR(VLOOKUP(_xlfn.TEXTSPLIT(L1500, ", "), Index!$C$8:$D$58, 2, FALSE), ""))</f>
        <v>Green &amp; Connected Construction site</v>
      </c>
      <c r="N1500" t="str" cm="1">
        <f t="array" ref="N1500">_xlfn.TEXTJOIN(", ", TRUE, _xlfn.UNIQUE(_xlfn.FILTERXML("&lt;t&gt;&lt;s&gt;" &amp; SUBSTITUTE(_xlfn.TEXTJOIN(", ", TRUE, _xlfn.UNIQUE(_xlfn._xlws.FILTER(IFERROR(VLOOKUP(LEFT(_xlfn.TEXTSPLIT(L1500, ", "), FIND("-", _xlfn.TEXTSPLIT(L1500, ", ")) - 1), Index!$F$8:$G$13, 2, FALSE), ""), IFERROR(VLOOKUP(LEFT(_xlfn.TEXTSPLIT(L1500, ", "), FIND("-", _xlfn.TEXTSPLIT(L1500, ", ")) - 1), Index!$F$8:$G$13, 2, FALSE), "") &lt;&gt; ""))), ", ", "&lt;/s&gt;&lt;s&gt;") &amp; "&lt;/s&gt;&lt;/t&gt;", "//s[normalize-space()]")))</f>
        <v>Hydraulic Applications Ecosystem</v>
      </c>
      <c r="O1500" t="str" cm="1">
        <f t="array" ref="O1500">IFERROR(INDEX(Index!$C$8:$C$58, MATCH(TRUE, ISNUMBER(SEARCH(Index!$C$8:$C$58, Articles_collection_modified!A1500)), 0)), "")</f>
        <v>HA-1</v>
      </c>
      <c r="P1500" t="str">
        <f>IFERROR(VLOOKUP(LEFT(O1500, FIND("-", O1500)-1), Index!$F$8:$G$13, 2, FALSE), "Not Found")</f>
        <v>Hydraulic Applications Ecosystem</v>
      </c>
      <c r="Q1500" t="str">
        <f>IFERROR(VLOOKUP(O1500, Index!$C$8:$D$58, 2, FALSE), "Not Found")</f>
        <v>Green &amp; Connected Construction site</v>
      </c>
    </row>
    <row r="1501" spans="1:17" x14ac:dyDescent="0.3">
      <c r="A1501" t="str">
        <f>LEFT(Articles_collection_modified!A1501, FIND(",", Articles_collection_modified!A1501) - 1)</f>
        <v>FEATURE: Is the off-highway industry ready for hydrogen vehicles? | Industrial Vehicle Technology International</v>
      </c>
      <c r="B1501" t="str">
        <f>MID(Articles_collection_modified!A1501, FIND(",", Articles_collection_modified!A1501) + 1, FIND(",", Articles_collection_modified!A1501, FIND(",", Articles_collection_modified!A1501) + 1) - FIND(",", Articles_collection_modified!A1501) - 1)</f>
        <v>https://www.ivtinternational.com/news/hydrogen/feature-are-hydrogen-combustion-engines-market-ready.html</v>
      </c>
      <c r="C1501" t="str">
        <f>IF(ISNUMBER(FIND(", vol",Articles_collection_modified!A1501)), MID(Articles_collection_modified!A1501, FIND(", vol", Articles_collection_modified!A1501) + 5, FIND(",", Articles_collection_modified!A1501, FIND(", vol", Articles_collection_modified!A1501) + 5) - FIND(", vol", Articles_collection_modified!A1501) - 5), MID(Articles_collection_modified!A1501, FIND(",vol", Articles_collection_modified!A1501) + 4, FIND(",", Articles_collection_modified!A1501, FIND(",vol", Articles_collection_modified!A1501) + 4) - FIND(",vol",Articles_collection_modified!A1501) - 4))</f>
        <v>1</v>
      </c>
      <c r="D1501" t="str">
        <f>IF(ISNUMBER(FIND(", 20", Articles_collection_modified!A1501)), MID(Articles_collection_modified!A1501, FIND(", 20", Articles_collection_modified!A1501) + 2, FIND(",", Articles_collection_modified!A1501, FIND(", 20", Articles_collection_modified!A1501) + 2) - FIND(", 20", Articles_collection_modified!A1501) - 2), MID(Articles_collection_modified!A1501, FIND(",20", Articles_collection_modified!A1501) + 1, FIND(",", Articles_collection_modified!A1501, FIND(",20", Articles_collection_modified!A1501) + 1) - FIND(",20", Articles_collection_modified!A1501) - 1))</f>
        <v>2024-w30</v>
      </c>
      <c r="E1501" t="str">
        <f t="shared" si="48"/>
        <v>2024</v>
      </c>
      <c r="F1501" t="str">
        <f t="shared" si="49"/>
        <v>30</v>
      </c>
      <c r="G1501" t="str" cm="1">
        <f t="array" ref="G1501">_xlfn.TEXTJOIN(", ", TRUE, IF(ISNUMBER(SEARCH(Index!$A$8:$A$22, Articles_collection_modified!A1501)), Index!$A$8:$A$22, ""))</f>
        <v>Mobile</v>
      </c>
      <c r="H1501" t="str" cm="1">
        <f t="array" ref="H1501">IFERROR(INDEX(Index!$A$8:$A$22, MATCH(TRUE, ISNUMBER(SEARCH(Index!$A$8:$A$22, Articles_collection_modified!A1501)), 0)), "")</f>
        <v>Mobile</v>
      </c>
      <c r="I1501" t="str" cm="1">
        <f t="array" ref="I1501">IFERROR(INDEX(Index!$A$3:$A$5, MATCH(TRUE, ISNUMBER(SEARCH(Index!$A$3:$A$5, Articles_collection_modified!A1501)), 0)), "")</f>
        <v>Technology</v>
      </c>
      <c r="J1501" t="str" cm="1">
        <f t="array" ref="J1501">IFERROR(INDEX(Index!$A$25:$A$69, MATCH(TRUE, ISNUMBER(SEARCH(Index!$A$25:$A$69, Articles_collection_modified!A1501)), 0)), "")</f>
        <v>Prototype</v>
      </c>
      <c r="K1501" t="str" cm="1">
        <f t="array" ref="K1501">IFERROR(INDEX(Index!$C$3:$C$5, MATCH(TRUE, ISNUMBER(SEARCH(Index!$C$3:$C$5, Articles_collection_modified!A1501)), 0)), "")</f>
        <v>H2</v>
      </c>
      <c r="L1501" t="str" cm="1">
        <f t="array" ref="L1501">_xlfn.TEXTJOIN(", ", TRUE, IF(ISNUMBER(SEARCH(Index!$C$8:$C$58, Articles_collection_modified!A1501)), Index!$C$8:$C$58, ""))</f>
        <v>ES-2, HA-1, HA-3, HA-6, HA-7, HA-8</v>
      </c>
      <c r="M1501" t="str" cm="1">
        <f t="array" ref="M1501">_xlfn.TEXTJOIN(", ", TRUE, IFERROR(VLOOKUP(_xlfn.TEXTSPLIT(L1501, ", "), Index!$C$8:$D$58, 2, FALSE), ""))</f>
        <v>Enhanced Emission Policy, Green &amp; Connected Construction site, Smart Farming, Future Municipal Services, Future Wood &amp; Forest Industry, Sustainable Mining</v>
      </c>
      <c r="N1501" t="str" cm="1">
        <f t="array" ref="N1501">_xlfn.TEXTJOIN(", ", TRUE, _xlfn.UNIQUE(_xlfn.FILTERXML("&lt;t&gt;&lt;s&gt;" &amp; SUBSTITUTE(_xlfn.TEXTJOIN(", ", TRUE, _xlfn.UNIQUE(_xlfn._xlws.FILTER(IFERROR(VLOOKUP(LEFT(_xlfn.TEXTSPLIT(L1501, ", "), FIND("-", _xlfn.TEXTSPLIT(L1501, ", ")) - 1), Index!$F$8:$G$13, 2, FALSE), ""), IFERROR(VLOOKUP(LEFT(_xlfn.TEXTSPLIT(L1501, ", "), FIND("-", _xlfn.TEXTSPLIT(L1501, ", ")) - 1), Index!$F$8:$G$13, 2, FALSE), "") &lt;&gt; ""))), ", ", "&lt;/s&gt;&lt;s&gt;") &amp; "&lt;/s&gt;&lt;/t&gt;", "//s[normalize-space()]")))</f>
        <v>Ecological Sustainability, Hydraulic Applications Ecosystem</v>
      </c>
      <c r="O1501" t="str" cm="1">
        <f t="array" ref="O1501">IFERROR(INDEX(Index!$C$8:$C$58, MATCH(TRUE, ISNUMBER(SEARCH(Index!$C$8:$C$58, Articles_collection_modified!A1501)), 0)), "")</f>
        <v>ES-2</v>
      </c>
      <c r="P1501" t="str">
        <f>IFERROR(VLOOKUP(LEFT(O1501, FIND("-", O1501)-1), Index!$F$8:$G$13, 2, FALSE), "Not Found")</f>
        <v>Ecological Sustainability</v>
      </c>
      <c r="Q1501" t="str">
        <f>IFERROR(VLOOKUP(O1501, Index!$C$8:$D$58, 2, FALSE), "Not Found")</f>
        <v>Enhanced Emission Policy</v>
      </c>
    </row>
    <row r="1502" spans="1:17" x14ac:dyDescent="0.3">
      <c r="A1502" t="str">
        <f>LEFT(Articles_collection_modified!A1502, FIND(",", Articles_collection_modified!A1502) - 1)</f>
        <v>BMW tests second-generation AI-powered humanoid robot - Drives&amp;Controls</v>
      </c>
      <c r="B1502" t="str">
        <f>MID(Articles_collection_modified!A1502, FIND(",", Articles_collection_modified!A1502) + 1, FIND(",", Articles_collection_modified!A1502, FIND(",", Articles_collection_modified!A1502) + 1) - FIND(",", Articles_collection_modified!A1502) - 1)</f>
        <v>https://drivesncontrols.com/bmw-tests-second-generation-ai-powered-humanoid-robot/?utm_source=rss&amp;utm_medium=rss&amp;utm_campaign=bmw-tests-second-generation-ai-powered-humanoid-robot</v>
      </c>
      <c r="C1502" t="str">
        <f>IF(ISNUMBER(FIND(", vol",Articles_collection_modified!A1502)), MID(Articles_collection_modified!A1502, FIND(", vol", Articles_collection_modified!A1502) + 5, FIND(",", Articles_collection_modified!A1502, FIND(", vol", Articles_collection_modified!A1502) + 5) - FIND(", vol", Articles_collection_modified!A1502) - 5), MID(Articles_collection_modified!A1502, FIND(",vol", Articles_collection_modified!A1502) + 4, FIND(",", Articles_collection_modified!A1502, FIND(",vol", Articles_collection_modified!A1502) + 4) - FIND(",vol",Articles_collection_modified!A1502) - 4))</f>
        <v>2</v>
      </c>
      <c r="D1502" t="str">
        <f>IF(ISNUMBER(FIND(", 20", Articles_collection_modified!A1502)), MID(Articles_collection_modified!A1502, FIND(", 20", Articles_collection_modified!A1502) + 2, FIND(",", Articles_collection_modified!A1502, FIND(", 20", Articles_collection_modified!A1502) + 2) - FIND(", 20", Articles_collection_modified!A1502) - 2), MID(Articles_collection_modified!A1502, FIND(",20", Articles_collection_modified!A1502) + 1, FIND(",", Articles_collection_modified!A1502, FIND(",20", Articles_collection_modified!A1502) + 1) - FIND(",20", Articles_collection_modified!A1502) - 1))</f>
        <v>2024-w32</v>
      </c>
      <c r="E1502" t="str">
        <f t="shared" si="48"/>
        <v>2024</v>
      </c>
      <c r="F1502" t="str">
        <f t="shared" si="49"/>
        <v>32</v>
      </c>
      <c r="G1502" t="str" cm="1">
        <f t="array" ref="G1502">_xlfn.TEXTJOIN(", ", TRUE, IF(ISNUMBER(SEARCH(Index!$A$8:$A$22, Articles_collection_modified!A1502)), Index!$A$8:$A$22, ""))</f>
        <v>Industrial mfg</v>
      </c>
      <c r="H1502" t="str" cm="1">
        <f t="array" ref="H1502">IFERROR(INDEX(Index!$A$8:$A$22, MATCH(TRUE, ISNUMBER(SEARCH(Index!$A$8:$A$22, Articles_collection_modified!A1502)), 0)), "")</f>
        <v>Industrial mfg</v>
      </c>
      <c r="I1502" t="str" cm="1">
        <f t="array" ref="I1502">IFERROR(INDEX(Index!$A$3:$A$5, MATCH(TRUE, ISNUMBER(SEARCH(Index!$A$3:$A$5, Articles_collection_modified!A1502)), 0)), "")</f>
        <v>Technology</v>
      </c>
      <c r="J1502" t="str" cm="1">
        <f t="array" ref="J1502">IFERROR(INDEX(Index!$A$25:$A$69, MATCH(TRUE, ISNUMBER(SEARCH(Index!$A$25:$A$69, Articles_collection_modified!A1502)), 0)), "")</f>
        <v>Manufacturing</v>
      </c>
      <c r="K1502" t="str" cm="1">
        <f t="array" ref="K1502">IFERROR(INDEX(Index!$C$3:$C$5, MATCH(TRUE, ISNUMBER(SEARCH(Index!$C$3:$C$5, Articles_collection_modified!A1502)), 0)), "")</f>
        <v>H1</v>
      </c>
      <c r="L1502" t="str" cm="1">
        <f t="array" ref="L1502">_xlfn.TEXTJOIN(", ", TRUE, IF(ISNUMBER(SEARCH(Index!$C$8:$C$58, Articles_collection_modified!A1502)), Index!$C$8:$C$58, ""))</f>
        <v>IPr-2</v>
      </c>
      <c r="M1502" t="str" cm="1">
        <f t="array" ref="M1502">_xlfn.TEXTJOIN(", ", TRUE, IFERROR(VLOOKUP(_xlfn.TEXTSPLIT(L1502, ", "), Index!$C$8:$D$58, 2, FALSE), ""))</f>
        <v>Advanced Robotics</v>
      </c>
      <c r="N1502" t="str" cm="1">
        <f t="array" ref="N1502">_xlfn.TEXTJOIN(", ", TRUE, _xlfn.UNIQUE(_xlfn.FILTERXML("&lt;t&gt;&lt;s&gt;" &amp; SUBSTITUTE(_xlfn.TEXTJOIN(", ", TRUE, _xlfn.UNIQUE(_xlfn._xlws.FILTER(IFERROR(VLOOKUP(LEFT(_xlfn.TEXTSPLIT(L1502, ", "), FIND("-", _xlfn.TEXTSPLIT(L1502, ", ")) - 1), Index!$F$8:$G$13, 2, FALSE), ""), IFERROR(VLOOKUP(LEFT(_xlfn.TEXTSPLIT(L1502, ", "), FIND("-", _xlfn.TEXTSPLIT(L1502, ", ")) - 1), Index!$F$8:$G$13, 2, FALSE), "") &lt;&gt; ""))), ", ", "&lt;/s&gt;&lt;s&gt;") &amp; "&lt;/s&gt;&lt;/t&gt;", "//s[normalize-space()]")))</f>
        <v>Intelligent Production</v>
      </c>
      <c r="O1502" t="str" cm="1">
        <f t="array" ref="O1502">IFERROR(INDEX(Index!$C$8:$C$58, MATCH(TRUE, ISNUMBER(SEARCH(Index!$C$8:$C$58, Articles_collection_modified!A1502)), 0)), "")</f>
        <v>IPr-2</v>
      </c>
      <c r="P1502" t="str">
        <f>IFERROR(VLOOKUP(LEFT(O1502, FIND("-", O1502)-1), Index!$F$8:$G$13, 2, FALSE), "Not Found")</f>
        <v>Intelligent Production</v>
      </c>
      <c r="Q1502" t="str">
        <f>IFERROR(VLOOKUP(O1502, Index!$C$8:$D$58, 2, FALSE), "Not Found")</f>
        <v>Advanced Robotics</v>
      </c>
    </row>
    <row r="1503" spans="1:17" x14ac:dyDescent="0.3">
      <c r="A1503" t="str">
        <f>LEFT(Articles_collection_modified!A1503, FIND(",", Articles_collection_modified!A1503) - 1)</f>
        <v>Hyster unveils new electric forklifts | Industrial Vehicle Technology International</v>
      </c>
      <c r="B1503" t="str">
        <f>MID(Articles_collection_modified!A1503, FIND(",", Articles_collection_modified!A1503) + 1, FIND(",", Articles_collection_modified!A1503, FIND(",", Articles_collection_modified!A1503) + 1) - FIND(",", Articles_collection_modified!A1503) - 1)</f>
        <v>https://www.ivtinternational.com/news/hyster-unveils-new-electric-forklifts.html</v>
      </c>
      <c r="C1503" t="str">
        <f>IF(ISNUMBER(FIND(", vol",Articles_collection_modified!A1503)), MID(Articles_collection_modified!A1503, FIND(", vol", Articles_collection_modified!A1503) + 5, FIND(",", Articles_collection_modified!A1503, FIND(", vol", Articles_collection_modified!A1503) + 5) - FIND(", vol", Articles_collection_modified!A1503) - 5), MID(Articles_collection_modified!A1503, FIND(",vol", Articles_collection_modified!A1503) + 4, FIND(",", Articles_collection_modified!A1503, FIND(",vol", Articles_collection_modified!A1503) + 4) - FIND(",vol",Articles_collection_modified!A1503) - 4))</f>
        <v>2</v>
      </c>
      <c r="D1503" t="str">
        <f>IF(ISNUMBER(FIND(", 20", Articles_collection_modified!A1503)), MID(Articles_collection_modified!A1503, FIND(", 20", Articles_collection_modified!A1503) + 2, FIND(",", Articles_collection_modified!A1503, FIND(", 20", Articles_collection_modified!A1503) + 2) - FIND(", 20", Articles_collection_modified!A1503) - 2), MID(Articles_collection_modified!A1503, FIND(",20", Articles_collection_modified!A1503) + 1, FIND(",", Articles_collection_modified!A1503, FIND(",20", Articles_collection_modified!A1503) + 1) - FIND(",20", Articles_collection_modified!A1503) - 1))</f>
        <v>2024-w31</v>
      </c>
      <c r="E1503" t="str">
        <f t="shared" si="48"/>
        <v>2024</v>
      </c>
      <c r="F1503" t="str">
        <f t="shared" si="49"/>
        <v>31</v>
      </c>
      <c r="G1503" t="str" cm="1">
        <f t="array" ref="G1503">_xlfn.TEXTJOIN(", ", TRUE, IF(ISNUMBER(SEARCH(Index!$A$8:$A$22, Articles_collection_modified!A1503)), Index!$A$8:$A$22, ""))</f>
        <v>Electrification, Mobile</v>
      </c>
      <c r="H1503" t="str" cm="1">
        <f t="array" ref="H1503">IFERROR(INDEX(Index!$A$8:$A$22, MATCH(TRUE, ISNUMBER(SEARCH(Index!$A$8:$A$22, Articles_collection_modified!A1503)), 0)), "")</f>
        <v>Electrification</v>
      </c>
      <c r="I1503" t="str" cm="1">
        <f t="array" ref="I1503">IFERROR(INDEX(Index!$A$3:$A$5, MATCH(TRUE, ISNUMBER(SEARCH(Index!$A$3:$A$5, Articles_collection_modified!A1503)), 0)), "")</f>
        <v>product release</v>
      </c>
      <c r="J1503" t="str" cm="1">
        <f t="array" ref="J1503">IFERROR(INDEX(Index!$A$25:$A$69, MATCH(TRUE, ISNUMBER(SEARCH(Index!$A$25:$A$69, Articles_collection_modified!A1503)), 0)), "")</f>
        <v>System</v>
      </c>
      <c r="K1503" t="str" cm="1">
        <f t="array" ref="K1503">IFERROR(INDEX(Index!$C$3:$C$5, MATCH(TRUE, ISNUMBER(SEARCH(Index!$C$3:$C$5, Articles_collection_modified!A1503)), 0)), "")</f>
        <v>H1</v>
      </c>
      <c r="L1503" t="str" cm="1">
        <f t="array" ref="L1503">_xlfn.TEXTJOIN(", ", TRUE, IF(ISNUMBER(SEARCH(Index!$C$8:$C$58, Articles_collection_modified!A1503)), Index!$C$8:$C$58, ""))</f>
        <v>ES-2, HA-1, HA-4</v>
      </c>
      <c r="M1503" t="str" cm="1">
        <f t="array" ref="M1503">_xlfn.TEXTJOIN(", ", TRUE, IFERROR(VLOOKUP(_xlfn.TEXTSPLIT(L1503, ", "), Index!$C$8:$D$58, 2, FALSE), ""))</f>
        <v>Enhanced Emission Policy, Green &amp; Connected Construction site, Autonomous Material Handling</v>
      </c>
      <c r="N1503" t="str" cm="1">
        <f t="array" ref="N1503">_xlfn.TEXTJOIN(", ", TRUE, _xlfn.UNIQUE(_xlfn.FILTERXML("&lt;t&gt;&lt;s&gt;" &amp; SUBSTITUTE(_xlfn.TEXTJOIN(", ", TRUE, _xlfn.UNIQUE(_xlfn._xlws.FILTER(IFERROR(VLOOKUP(LEFT(_xlfn.TEXTSPLIT(L1503, ", "), FIND("-", _xlfn.TEXTSPLIT(L1503, ", ")) - 1), Index!$F$8:$G$13, 2, FALSE), ""), IFERROR(VLOOKUP(LEFT(_xlfn.TEXTSPLIT(L1503, ", "), FIND("-", _xlfn.TEXTSPLIT(L1503, ", ")) - 1), Index!$F$8:$G$13, 2, FALSE), "") &lt;&gt; ""))), ", ", "&lt;/s&gt;&lt;s&gt;") &amp; "&lt;/s&gt;&lt;/t&gt;", "//s[normalize-space()]")))</f>
        <v>Ecological Sustainability, Hydraulic Applications Ecosystem</v>
      </c>
      <c r="O1503" t="str" cm="1">
        <f t="array" ref="O1503">IFERROR(INDEX(Index!$C$8:$C$58, MATCH(TRUE, ISNUMBER(SEARCH(Index!$C$8:$C$58, Articles_collection_modified!A1503)), 0)), "")</f>
        <v>ES-2</v>
      </c>
      <c r="P1503" t="str">
        <f>IFERROR(VLOOKUP(LEFT(O1503, FIND("-", O1503)-1), Index!$F$8:$G$13, 2, FALSE), "Not Found")</f>
        <v>Ecological Sustainability</v>
      </c>
      <c r="Q1503" t="str">
        <f>IFERROR(VLOOKUP(O1503, Index!$C$8:$D$58, 2, FALSE), "Not Found")</f>
        <v>Enhanced Emission Policy</v>
      </c>
    </row>
    <row r="1504" spans="1:17" x14ac:dyDescent="0.3">
      <c r="A1504" t="str">
        <f>LEFT(Articles_collection_modified!A1504, FIND(",", Articles_collection_modified!A1504) - 1)</f>
        <v>Retail construction equipment sales show modest growth says CEA | Industrial Vehicle Technology International</v>
      </c>
      <c r="B1504" t="str">
        <f>MID(Articles_collection_modified!A1504, FIND(",", Articles_collection_modified!A1504) + 1, FIND(",", Articles_collection_modified!A1504, FIND(",", Articles_collection_modified!A1504) + 1) - FIND(",", Articles_collection_modified!A1504) - 1)</f>
        <v>https://www.ivtinternational.com/news/retail-construction-equipment-sales-show-modest-growth-says-cea.html</v>
      </c>
      <c r="C1504" t="str">
        <f>IF(ISNUMBER(FIND(", vol",Articles_collection_modified!A1504)), MID(Articles_collection_modified!A1504, FIND(", vol", Articles_collection_modified!A1504) + 5, FIND(",", Articles_collection_modified!A1504, FIND(", vol", Articles_collection_modified!A1504) + 5) - FIND(", vol", Articles_collection_modified!A1504) - 5), MID(Articles_collection_modified!A1504, FIND(",vol", Articles_collection_modified!A1504) + 4, FIND(",", Articles_collection_modified!A1504, FIND(",vol", Articles_collection_modified!A1504) + 4) - FIND(",vol",Articles_collection_modified!A1504) - 4))</f>
        <v>2</v>
      </c>
      <c r="D1504" t="str">
        <f>IF(ISNUMBER(FIND(", 20", Articles_collection_modified!A1504)), MID(Articles_collection_modified!A1504, FIND(", 20", Articles_collection_modified!A1504) + 2, FIND(",", Articles_collection_modified!A1504, FIND(", 20", Articles_collection_modified!A1504) + 2) - FIND(", 20", Articles_collection_modified!A1504) - 2), MID(Articles_collection_modified!A1504, FIND(",20", Articles_collection_modified!A1504) + 1, FIND(",", Articles_collection_modified!A1504, FIND(",20", Articles_collection_modified!A1504) + 1) - FIND(",20", Articles_collection_modified!A1504) - 1))</f>
        <v>2024-w30</v>
      </c>
      <c r="E1504" t="str">
        <f t="shared" si="48"/>
        <v>2024</v>
      </c>
      <c r="F1504" t="str">
        <f t="shared" si="49"/>
        <v>30</v>
      </c>
      <c r="G1504" t="str" cm="1">
        <f t="array" ref="G1504">_xlfn.TEXTJOIN(", ", TRUE, IF(ISNUMBER(SEARCH(Index!$A$8:$A$22, Articles_collection_modified!A1504)), Index!$A$8:$A$22, ""))</f>
        <v>Mobile</v>
      </c>
      <c r="H1504" t="str" cm="1">
        <f t="array" ref="H1504">IFERROR(INDEX(Index!$A$8:$A$22, MATCH(TRUE, ISNUMBER(SEARCH(Index!$A$8:$A$22, Articles_collection_modified!A1504)), 0)), "")</f>
        <v>Mobile</v>
      </c>
      <c r="I1504" t="str" cm="1">
        <f t="array" ref="I1504">IFERROR(INDEX(Index!$A$3:$A$5, MATCH(TRUE, ISNUMBER(SEARCH(Index!$A$3:$A$5, Articles_collection_modified!A1504)), 0)), "")</f>
        <v>Technology</v>
      </c>
      <c r="J1504" t="str" cm="1">
        <f t="array" ref="J1504">IFERROR(INDEX(Index!$A$25:$A$69, MATCH(TRUE, ISNUMBER(SEARCH(Index!$A$25:$A$69, Articles_collection_modified!A1504)), 0)), "")</f>
        <v>market development</v>
      </c>
      <c r="K1504" t="str" cm="1">
        <f t="array" ref="K1504">IFERROR(INDEX(Index!$C$3:$C$5, MATCH(TRUE, ISNUMBER(SEARCH(Index!$C$3:$C$5, Articles_collection_modified!A1504)), 0)), "")</f>
        <v>H1</v>
      </c>
      <c r="L1504" t="str" cm="1">
        <f t="array" ref="L1504">_xlfn.TEXTJOIN(", ", TRUE, IF(ISNUMBER(SEARCH(Index!$C$8:$C$58, Articles_collection_modified!A1504)), Index!$C$8:$C$58, ""))</f>
        <v/>
      </c>
      <c r="M1504" t="str" cm="1">
        <f t="array" ref="M1504">_xlfn.TEXTJOIN(", ", TRUE, IFERROR(VLOOKUP(_xlfn.TEXTSPLIT(L1504, ", "), Index!$C$8:$D$58, 2, FALSE), ""))</f>
        <v/>
      </c>
      <c r="N1504" t="e" cm="1" vm="1">
        <f t="array" ref="N1504">_xlfn.TEXTJOIN(", ", TRUE, _xlfn.UNIQUE(_xlfn.FILTERXML("&lt;t&gt;&lt;s&gt;" &amp; SUBSTITUTE(_xlfn.TEXTJOIN(", ", TRUE, _xlfn.UNIQUE(_xlfn._xlws.FILTER(IFERROR(VLOOKUP(LEFT(_xlfn.TEXTSPLIT(L1504, ", "), FIND("-", _xlfn.TEXTSPLIT(L1504, ", ")) - 1), Index!$F$8:$G$13, 2, FALSE), ""), IFERROR(VLOOKUP(LEFT(_xlfn.TEXTSPLIT(L1504, ", "), FIND("-", _xlfn.TEXTSPLIT(L1504, ", ")) - 1), Index!$F$8:$G$13, 2, FALSE), "") &lt;&gt; ""))), ", ", "&lt;/s&gt;&lt;s&gt;") &amp; "&lt;/s&gt;&lt;/t&gt;", "//s[normalize-space()]")))</f>
        <v>#VALUE!</v>
      </c>
      <c r="O1504" t="str" cm="1">
        <f t="array" ref="O1504">IFERROR(INDEX(Index!$C$8:$C$58, MATCH(TRUE, ISNUMBER(SEARCH(Index!$C$8:$C$58, Articles_collection_modified!A1504)), 0)), "")</f>
        <v/>
      </c>
      <c r="P1504" t="str">
        <f>IFERROR(VLOOKUP(LEFT(O1504, FIND("-", O1504)-1), Index!$F$8:$G$13, 2, FALSE), "Not Found")</f>
        <v>Not Found</v>
      </c>
      <c r="Q1504" t="str">
        <f>IFERROR(VLOOKUP(O1504, Index!$C$8:$D$58, 2, FALSE), "Not Found")</f>
        <v>Not Found</v>
      </c>
    </row>
    <row r="1505" spans="1:17" x14ac:dyDescent="0.3">
      <c r="A1505" t="str">
        <f>LEFT(Articles_collection_modified!A1505, FIND(",", Articles_collection_modified!A1505) - 1)</f>
        <v>SUPPLIER FEATURE: Building machine interoperability into high-speed data communication | Industrial Vehicle Technology International</v>
      </c>
      <c r="B1505" t="str">
        <f>MID(Articles_collection_modified!A1505, FIND(",", Articles_collection_modified!A1505) + 1, FIND(",", Articles_collection_modified!A1505, FIND(",", Articles_collection_modified!A1505) + 1) - FIND(",", Articles_collection_modified!A1505) - 1)</f>
        <v>https://www.ivtinternational.com/news/electronics/high-speed-data-communication-used-for-multiple-industries.html</v>
      </c>
      <c r="C1505" t="str">
        <f>IF(ISNUMBER(FIND(", vol",Articles_collection_modified!A1505)), MID(Articles_collection_modified!A1505, FIND(", vol", Articles_collection_modified!A1505) + 5, FIND(",", Articles_collection_modified!A1505, FIND(", vol", Articles_collection_modified!A1505) + 5) - FIND(", vol", Articles_collection_modified!A1505) - 5), MID(Articles_collection_modified!A1505, FIND(",vol", Articles_collection_modified!A1505) + 4, FIND(",", Articles_collection_modified!A1505, FIND(",vol", Articles_collection_modified!A1505) + 4) - FIND(",vol",Articles_collection_modified!A1505) - 4))</f>
        <v>2</v>
      </c>
      <c r="D1505" t="str">
        <f>IF(ISNUMBER(FIND(", 20", Articles_collection_modified!A1505)), MID(Articles_collection_modified!A1505, FIND(", 20", Articles_collection_modified!A1505) + 2, FIND(",", Articles_collection_modified!A1505, FIND(", 20", Articles_collection_modified!A1505) + 2) - FIND(", 20", Articles_collection_modified!A1505) - 2), MID(Articles_collection_modified!A1505, FIND(",20", Articles_collection_modified!A1505) + 1, FIND(",", Articles_collection_modified!A1505, FIND(",20", Articles_collection_modified!A1505) + 1) - FIND(",20", Articles_collection_modified!A1505) - 1))</f>
        <v>2024-w31</v>
      </c>
      <c r="E1505" t="str">
        <f t="shared" si="48"/>
        <v>2024</v>
      </c>
      <c r="F1505" t="str">
        <f t="shared" si="49"/>
        <v>31</v>
      </c>
      <c r="G1505" t="str" cm="1">
        <f t="array" ref="G1505">_xlfn.TEXTJOIN(", ", TRUE, IF(ISNUMBER(SEARCH(Index!$A$8:$A$22, Articles_collection_modified!A1505)), Index!$A$8:$A$22, ""))</f>
        <v>Electronics, Mobile</v>
      </c>
      <c r="H1505" t="str" cm="1">
        <f t="array" ref="H1505">IFERROR(INDEX(Index!$A$8:$A$22, MATCH(TRUE, ISNUMBER(SEARCH(Index!$A$8:$A$22, Articles_collection_modified!A1505)), 0)), "")</f>
        <v>Electronics</v>
      </c>
      <c r="I1505" t="str" cm="1">
        <f t="array" ref="I1505">IFERROR(INDEX(Index!$A$3:$A$5, MATCH(TRUE, ISNUMBER(SEARCH(Index!$A$3:$A$5, Articles_collection_modified!A1505)), 0)), "")</f>
        <v>product release</v>
      </c>
      <c r="J1505" t="str" cm="1">
        <f t="array" ref="J1505">IFERROR(INDEX(Index!$A$25:$A$69, MATCH(TRUE, ISNUMBER(SEARCH(Index!$A$25:$A$69, Articles_collection_modified!A1505)), 0)), "")</f>
        <v>Communication</v>
      </c>
      <c r="K1505" t="str" cm="1">
        <f t="array" ref="K1505">IFERROR(INDEX(Index!$C$3:$C$5, MATCH(TRUE, ISNUMBER(SEARCH(Index!$C$3:$C$5, Articles_collection_modified!A1505)), 0)), "")</f>
        <v>H1</v>
      </c>
      <c r="L1505" t="str" cm="1">
        <f t="array" ref="L1505">_xlfn.TEXTJOIN(", ", TRUE, IF(ISNUMBER(SEARCH(Index!$C$8:$C$58, Articles_collection_modified!A1505)), Index!$C$8:$C$58, ""))</f>
        <v/>
      </c>
      <c r="M1505" t="str" cm="1">
        <f t="array" ref="M1505">_xlfn.TEXTJOIN(", ", TRUE, IFERROR(VLOOKUP(_xlfn.TEXTSPLIT(L1505, ", "), Index!$C$8:$D$58, 2, FALSE), ""))</f>
        <v/>
      </c>
      <c r="N1505" t="e" cm="1" vm="1">
        <f t="array" ref="N1505">_xlfn.TEXTJOIN(", ", TRUE, _xlfn.UNIQUE(_xlfn.FILTERXML("&lt;t&gt;&lt;s&gt;" &amp; SUBSTITUTE(_xlfn.TEXTJOIN(", ", TRUE, _xlfn.UNIQUE(_xlfn._xlws.FILTER(IFERROR(VLOOKUP(LEFT(_xlfn.TEXTSPLIT(L1505, ", "), FIND("-", _xlfn.TEXTSPLIT(L1505, ", ")) - 1), Index!$F$8:$G$13, 2, FALSE), ""), IFERROR(VLOOKUP(LEFT(_xlfn.TEXTSPLIT(L1505, ", "), FIND("-", _xlfn.TEXTSPLIT(L1505, ", ")) - 1), Index!$F$8:$G$13, 2, FALSE), "") &lt;&gt; ""))), ", ", "&lt;/s&gt;&lt;s&gt;") &amp; "&lt;/s&gt;&lt;/t&gt;", "//s[normalize-space()]")))</f>
        <v>#VALUE!</v>
      </c>
      <c r="O1505" t="str" cm="1">
        <f t="array" ref="O1505">IFERROR(INDEX(Index!$C$8:$C$58, MATCH(TRUE, ISNUMBER(SEARCH(Index!$C$8:$C$58, Articles_collection_modified!A1505)), 0)), "")</f>
        <v/>
      </c>
      <c r="P1505" t="str">
        <f>IFERROR(VLOOKUP(LEFT(O1505, FIND("-", O1505)-1), Index!$F$8:$G$13, 2, FALSE), "Not Found")</f>
        <v>Not Found</v>
      </c>
      <c r="Q1505" t="str">
        <f>IFERROR(VLOOKUP(O1505, Index!$C$8:$D$58, 2, FALSE), "Not Found")</f>
        <v>Not Found</v>
      </c>
    </row>
    <row r="1506" spans="1:17" x14ac:dyDescent="0.3">
      <c r="A1506" t="str">
        <f>LEFT(Articles_collection_modified!A1506, FIND(",", Articles_collection_modified!A1506) - 1)</f>
        <v>Ausa expands in Turkey with new partnership | Industrial Vehicle Technology International</v>
      </c>
      <c r="B1506" t="str">
        <f>MID(Articles_collection_modified!A1506, FIND(",", Articles_collection_modified!A1506) + 1, FIND(",", Articles_collection_modified!A1506, FIND(",", Articles_collection_modified!A1506) + 1) - FIND(",", Articles_collection_modified!A1506) - 1)</f>
        <v>https://www.ivtinternational.com/news/ausa-enters-partnership-with-turkuaz1-makine.html</v>
      </c>
      <c r="C1506" t="str">
        <f>IF(ISNUMBER(FIND(", vol",Articles_collection_modified!A1506)), MID(Articles_collection_modified!A1506, FIND(", vol", Articles_collection_modified!A1506) + 5, FIND(",", Articles_collection_modified!A1506, FIND(", vol", Articles_collection_modified!A1506) + 5) - FIND(", vol", Articles_collection_modified!A1506) - 5), MID(Articles_collection_modified!A1506, FIND(",vol", Articles_collection_modified!A1506) + 4, FIND(",", Articles_collection_modified!A1506, FIND(",vol", Articles_collection_modified!A1506) + 4) - FIND(",vol",Articles_collection_modified!A1506) - 4))</f>
        <v>2</v>
      </c>
      <c r="D1506" t="str">
        <f>IF(ISNUMBER(FIND(", 20", Articles_collection_modified!A1506)), MID(Articles_collection_modified!A1506, FIND(", 20", Articles_collection_modified!A1506) + 2, FIND(",", Articles_collection_modified!A1506, FIND(", 20", Articles_collection_modified!A1506) + 2) - FIND(", 20", Articles_collection_modified!A1506) - 2), MID(Articles_collection_modified!A1506, FIND(",20", Articles_collection_modified!A1506) + 1, FIND(",", Articles_collection_modified!A1506, FIND(",20", Articles_collection_modified!A1506) + 1) - FIND(",20", Articles_collection_modified!A1506) - 1))</f>
        <v>2024-w31</v>
      </c>
      <c r="E1506" t="str">
        <f t="shared" si="48"/>
        <v>2024</v>
      </c>
      <c r="F1506" t="str">
        <f t="shared" si="49"/>
        <v>31</v>
      </c>
      <c r="G1506" t="str" cm="1">
        <f t="array" ref="G1506">_xlfn.TEXTJOIN(", ", TRUE, IF(ISNUMBER(SEARCH(Index!$A$8:$A$22, Articles_collection_modified!A1506)), Index!$A$8:$A$22, ""))</f>
        <v>Mobile</v>
      </c>
      <c r="H1506" t="str" cm="1">
        <f t="array" ref="H1506">IFERROR(INDEX(Index!$A$8:$A$22, MATCH(TRUE, ISNUMBER(SEARCH(Index!$A$8:$A$22, Articles_collection_modified!A1506)), 0)), "")</f>
        <v>Mobile</v>
      </c>
      <c r="I1506" t="str" cm="1">
        <f t="array" ref="I1506">IFERROR(INDEX(Index!$A$3:$A$5, MATCH(TRUE, ISNUMBER(SEARCH(Index!$A$3:$A$5, Articles_collection_modified!A1506)), 0)), "")</f>
        <v>Technology</v>
      </c>
      <c r="J1506" t="str" cm="1">
        <f t="array" ref="J1506">IFERROR(INDEX(Index!$A$25:$A$69, MATCH(TRUE, ISNUMBER(SEARCH(Index!$A$25:$A$69, Articles_collection_modified!A1506)), 0)), "")</f>
        <v>partnership</v>
      </c>
      <c r="K1506" t="str" cm="1">
        <f t="array" ref="K1506">IFERROR(INDEX(Index!$C$3:$C$5, MATCH(TRUE, ISNUMBER(SEARCH(Index!$C$3:$C$5, Articles_collection_modified!A1506)), 0)), "")</f>
        <v>H1</v>
      </c>
      <c r="L1506" t="str" cm="1">
        <f t="array" ref="L1506">_xlfn.TEXTJOIN(", ", TRUE, IF(ISNUMBER(SEARCH(Index!$C$8:$C$58, Articles_collection_modified!A1506)), Index!$C$8:$C$58, ""))</f>
        <v/>
      </c>
      <c r="M1506" t="str" cm="1">
        <f t="array" ref="M1506">_xlfn.TEXTJOIN(", ", TRUE, IFERROR(VLOOKUP(_xlfn.TEXTSPLIT(L1506, ", "), Index!$C$8:$D$58, 2, FALSE), ""))</f>
        <v/>
      </c>
      <c r="N1506" t="e" cm="1" vm="1">
        <f t="array" ref="N1506">_xlfn.TEXTJOIN(", ", TRUE, _xlfn.UNIQUE(_xlfn.FILTERXML("&lt;t&gt;&lt;s&gt;" &amp; SUBSTITUTE(_xlfn.TEXTJOIN(", ", TRUE, _xlfn.UNIQUE(_xlfn._xlws.FILTER(IFERROR(VLOOKUP(LEFT(_xlfn.TEXTSPLIT(L1506, ", "), FIND("-", _xlfn.TEXTSPLIT(L1506, ", ")) - 1), Index!$F$8:$G$13, 2, FALSE), ""), IFERROR(VLOOKUP(LEFT(_xlfn.TEXTSPLIT(L1506, ", "), FIND("-", _xlfn.TEXTSPLIT(L1506, ", ")) - 1), Index!$F$8:$G$13, 2, FALSE), "") &lt;&gt; ""))), ", ", "&lt;/s&gt;&lt;s&gt;") &amp; "&lt;/s&gt;&lt;/t&gt;", "//s[normalize-space()]")))</f>
        <v>#VALUE!</v>
      </c>
      <c r="O1506" t="str" cm="1">
        <f t="array" ref="O1506">IFERROR(INDEX(Index!$C$8:$C$58, MATCH(TRUE, ISNUMBER(SEARCH(Index!$C$8:$C$58, Articles_collection_modified!A1506)), 0)), "")</f>
        <v/>
      </c>
      <c r="P1506" t="str">
        <f>IFERROR(VLOOKUP(LEFT(O1506, FIND("-", O1506)-1), Index!$F$8:$G$13, 2, FALSE), "Not Found")</f>
        <v>Not Found</v>
      </c>
      <c r="Q1506" t="str">
        <f>IFERROR(VLOOKUP(O1506, Index!$C$8:$D$58, 2, FALSE), "Not Found")</f>
        <v>Not Found</v>
      </c>
    </row>
    <row r="1507" spans="1:17" x14ac:dyDescent="0.3">
      <c r="A1507" t="str">
        <f>LEFT(Articles_collection_modified!A1507, FIND(",", Articles_collection_modified!A1507) - 1)</f>
        <v>Develon to premiere DX10Z-7 mini-excavator at Galabau | Industrial Vehicle Technology International</v>
      </c>
      <c r="B1507" t="str">
        <f>MID(Articles_collection_modified!A1507, FIND(",", Articles_collection_modified!A1507) + 1, FIND(",", Articles_collection_modified!A1507, FIND(",", Articles_collection_modified!A1507) + 1) - FIND(",", Articles_collection_modified!A1507) - 1)</f>
        <v>https://www.ivtinternational.com/news/develon-to-premiere-dx10z-7-mini-excavator-at-galabau.html</v>
      </c>
      <c r="C1507" t="str">
        <f>IF(ISNUMBER(FIND(", vol",Articles_collection_modified!A1507)), MID(Articles_collection_modified!A1507, FIND(", vol", Articles_collection_modified!A1507) + 5, FIND(",", Articles_collection_modified!A1507, FIND(", vol", Articles_collection_modified!A1507) + 5) - FIND(", vol", Articles_collection_modified!A1507) - 5), MID(Articles_collection_modified!A1507, FIND(",vol", Articles_collection_modified!A1507) + 4, FIND(",", Articles_collection_modified!A1507, FIND(",vol", Articles_collection_modified!A1507) + 4) - FIND(",vol",Articles_collection_modified!A1507) - 4))</f>
        <v>2</v>
      </c>
      <c r="D1507" t="str">
        <f>IF(ISNUMBER(FIND(", 20", Articles_collection_modified!A1507)), MID(Articles_collection_modified!A1507, FIND(", 20", Articles_collection_modified!A1507) + 2, FIND(",", Articles_collection_modified!A1507, FIND(", 20", Articles_collection_modified!A1507) + 2) - FIND(", 20", Articles_collection_modified!A1507) - 2), MID(Articles_collection_modified!A1507, FIND(",20", Articles_collection_modified!A1507) + 1, FIND(",", Articles_collection_modified!A1507, FIND(",20", Articles_collection_modified!A1507) + 1) - FIND(",20", Articles_collection_modified!A1507) - 1))</f>
        <v>2024-w32</v>
      </c>
      <c r="E1507" t="str">
        <f t="shared" si="48"/>
        <v>2024</v>
      </c>
      <c r="F1507" t="str">
        <f t="shared" si="49"/>
        <v>32</v>
      </c>
      <c r="G1507" t="str" cm="1">
        <f t="array" ref="G1507">_xlfn.TEXTJOIN(", ", TRUE, IF(ISNUMBER(SEARCH(Index!$A$8:$A$22, Articles_collection_modified!A1507)), Index!$A$8:$A$22, ""))</f>
        <v>Electrification, Mobile</v>
      </c>
      <c r="H1507" t="str" cm="1">
        <f t="array" ref="H1507">IFERROR(INDEX(Index!$A$8:$A$22, MATCH(TRUE, ISNUMBER(SEARCH(Index!$A$8:$A$22, Articles_collection_modified!A1507)), 0)), "")</f>
        <v>Electrification</v>
      </c>
      <c r="I1507" t="str" cm="1">
        <f t="array" ref="I1507">IFERROR(INDEX(Index!$A$3:$A$5, MATCH(TRUE, ISNUMBER(SEARCH(Index!$A$3:$A$5, Articles_collection_modified!A1507)), 0)), "")</f>
        <v>product release</v>
      </c>
      <c r="J1507" t="str" cm="1">
        <f t="array" ref="J1507">IFERROR(INDEX(Index!$A$25:$A$69, MATCH(TRUE, ISNUMBER(SEARCH(Index!$A$25:$A$69, Articles_collection_modified!A1507)), 0)), "")</f>
        <v>System</v>
      </c>
      <c r="K1507" t="str" cm="1">
        <f t="array" ref="K1507">IFERROR(INDEX(Index!$C$3:$C$5, MATCH(TRUE, ISNUMBER(SEARCH(Index!$C$3:$C$5, Articles_collection_modified!A1507)), 0)), "")</f>
        <v>H1</v>
      </c>
      <c r="L1507" t="str" cm="1">
        <f t="array" ref="L1507">_xlfn.TEXTJOIN(", ", TRUE, IF(ISNUMBER(SEARCH(Index!$C$8:$C$58, Articles_collection_modified!A1507)), Index!$C$8:$C$58, ""))</f>
        <v>ES-1, ES-2</v>
      </c>
      <c r="M1507" t="str" cm="1">
        <f t="array" ref="M1507">_xlfn.TEXTJOIN(", ", TRUE, IFERROR(VLOOKUP(_xlfn.TEXTSPLIT(L1507, ", "), Index!$C$8:$D$58, 2, FALSE), ""))</f>
        <v>Green Cities, Enhanced Emission Policy</v>
      </c>
      <c r="N1507" t="str" cm="1">
        <f t="array" ref="N1507">_xlfn.TEXTJOIN(", ", TRUE, _xlfn.UNIQUE(_xlfn.FILTERXML("&lt;t&gt;&lt;s&gt;" &amp; SUBSTITUTE(_xlfn.TEXTJOIN(", ", TRUE, _xlfn.UNIQUE(_xlfn._xlws.FILTER(IFERROR(VLOOKUP(LEFT(_xlfn.TEXTSPLIT(L1507, ", "), FIND("-", _xlfn.TEXTSPLIT(L1507, ", ")) - 1), Index!$F$8:$G$13, 2, FALSE), ""), IFERROR(VLOOKUP(LEFT(_xlfn.TEXTSPLIT(L1507, ", "), FIND("-", _xlfn.TEXTSPLIT(L1507, ", ")) - 1), Index!$F$8:$G$13, 2, FALSE), "") &lt;&gt; ""))), ", ", "&lt;/s&gt;&lt;s&gt;") &amp; "&lt;/s&gt;&lt;/t&gt;", "//s[normalize-space()]")))</f>
        <v>Ecological Sustainability</v>
      </c>
      <c r="O1507" t="str" cm="1">
        <f t="array" ref="O1507">IFERROR(INDEX(Index!$C$8:$C$58, MATCH(TRUE, ISNUMBER(SEARCH(Index!$C$8:$C$58, Articles_collection_modified!A1507)), 0)), "")</f>
        <v>ES-1</v>
      </c>
      <c r="P1507" t="str">
        <f>IFERROR(VLOOKUP(LEFT(O1507, FIND("-", O1507)-1), Index!$F$8:$G$13, 2, FALSE), "Not Found")</f>
        <v>Ecological Sustainability</v>
      </c>
      <c r="Q1507" t="str">
        <f>IFERROR(VLOOKUP(O1507, Index!$C$8:$D$58, 2, FALSE), "Not Found")</f>
        <v>Green Cities</v>
      </c>
    </row>
    <row r="1508" spans="1:17" x14ac:dyDescent="0.3">
      <c r="A1508" t="str">
        <f>LEFT(Articles_collection_modified!A1508, FIND(",", Articles_collection_modified!A1508) - 1)</f>
        <v>OnLogic Launch AI Consulting Service Expand Edge AI Hardware Capabilities | ManufacturingTomorrow</v>
      </c>
      <c r="B1508" t="str">
        <f>MID(Articles_collection_modified!A1508, FIND(",", Articles_collection_modified!A1508) + 1, FIND(",", Articles_collection_modified!A1508, FIND(",", Articles_collection_modified!A1508) + 1) - FIND(",", Articles_collection_modified!A1508) - 1)</f>
        <v>https://www.manufacturingtomorrow.com/news/2024/08/07/onlogic-launch-ai-consulting-service-expand-edge-ai-hardware-capabilities/23151</v>
      </c>
      <c r="C1508" t="str">
        <f>IF(ISNUMBER(FIND(", vol",Articles_collection_modified!A1508)), MID(Articles_collection_modified!A1508, FIND(", vol", Articles_collection_modified!A1508) + 5, FIND(",", Articles_collection_modified!A1508, FIND(", vol", Articles_collection_modified!A1508) + 5) - FIND(", vol", Articles_collection_modified!A1508) - 5), MID(Articles_collection_modified!A1508, FIND(",vol", Articles_collection_modified!A1508) + 4, FIND(",", Articles_collection_modified!A1508, FIND(",vol", Articles_collection_modified!A1508) + 4) - FIND(",vol",Articles_collection_modified!A1508) - 4))</f>
        <v>2</v>
      </c>
      <c r="D1508" t="str">
        <f>IF(ISNUMBER(FIND(", 20", Articles_collection_modified!A1508)), MID(Articles_collection_modified!A1508, FIND(", 20", Articles_collection_modified!A1508) + 2, FIND(",", Articles_collection_modified!A1508, FIND(", 20", Articles_collection_modified!A1508) + 2) - FIND(", 20", Articles_collection_modified!A1508) - 2), MID(Articles_collection_modified!A1508, FIND(",20", Articles_collection_modified!A1508) + 1, FIND(",", Articles_collection_modified!A1508, FIND(",20", Articles_collection_modified!A1508) + 1) - FIND(",20", Articles_collection_modified!A1508) - 1))</f>
        <v>2024-w32</v>
      </c>
      <c r="E1508" t="str">
        <f t="shared" si="48"/>
        <v>2024</v>
      </c>
      <c r="F1508" t="str">
        <f t="shared" si="49"/>
        <v>32</v>
      </c>
      <c r="G1508" t="str" cm="1">
        <f t="array" ref="G1508">_xlfn.TEXTJOIN(", ", TRUE, IF(ISNUMBER(SEARCH(Index!$A$8:$A$22, Articles_collection_modified!A1508)), Index!$A$8:$A$22, ""))</f>
        <v>Industrial mfg</v>
      </c>
      <c r="H1508" t="str" cm="1">
        <f t="array" ref="H1508">IFERROR(INDEX(Index!$A$8:$A$22, MATCH(TRUE, ISNUMBER(SEARCH(Index!$A$8:$A$22, Articles_collection_modified!A1508)), 0)), "")</f>
        <v>Industrial mfg</v>
      </c>
      <c r="I1508" t="str" cm="1">
        <f t="array" ref="I1508">IFERROR(INDEX(Index!$A$3:$A$5, MATCH(TRUE, ISNUMBER(SEARCH(Index!$A$3:$A$5, Articles_collection_modified!A1508)), 0)), "")</f>
        <v>product release</v>
      </c>
      <c r="J1508" t="str" cm="1">
        <f t="array" ref="J1508">IFERROR(INDEX(Index!$A$25:$A$69, MATCH(TRUE, ISNUMBER(SEARCH(Index!$A$25:$A$69, Articles_collection_modified!A1508)), 0)), "")</f>
        <v>Service</v>
      </c>
      <c r="K1508" t="str" cm="1">
        <f t="array" ref="K1508">IFERROR(INDEX(Index!$C$3:$C$5, MATCH(TRUE, ISNUMBER(SEARCH(Index!$C$3:$C$5, Articles_collection_modified!A1508)), 0)), "")</f>
        <v>H1</v>
      </c>
      <c r="L1508" t="str" cm="1">
        <f t="array" ref="L1508">_xlfn.TEXTJOIN(", ", TRUE, IF(ISNUMBER(SEARCH(Index!$C$8:$C$58, Articles_collection_modified!A1508)), Index!$C$8:$C$58, ""))</f>
        <v>SD-7, NB-2</v>
      </c>
      <c r="M1508" t="str" cm="1">
        <f t="array" ref="M1508">_xlfn.TEXTJOIN(", ", TRUE, IFERROR(VLOOKUP(_xlfn.TEXTSPLIT(L1508, ", "), Index!$C$8:$D$58, 2, FALSE), ""))</f>
        <v>AI Usage Enablement, Service Business Models</v>
      </c>
      <c r="N1508" t="str" cm="1">
        <f t="array" ref="N1508">_xlfn.TEXTJOIN(", ", TRUE, _xlfn.UNIQUE(_xlfn.FILTERXML("&lt;t&gt;&lt;s&gt;" &amp; SUBSTITUTE(_xlfn.TEXTJOIN(", ", TRUE, _xlfn.UNIQUE(_xlfn._xlws.FILTER(IFERROR(VLOOKUP(LEFT(_xlfn.TEXTSPLIT(L1508, ", "), FIND("-", _xlfn.TEXTSPLIT(L1508, ", ")) - 1), Index!$F$8:$G$13, 2, FALSE), ""), IFERROR(VLOOKUP(LEFT(_xlfn.TEXTSPLIT(L1508, ", "), FIND("-", _xlfn.TEXTSPLIT(L1508, ", ")) - 1), Index!$F$8:$G$13, 2, FALSE), "") &lt;&gt; ""))), ", ", "&lt;/s&gt;&lt;s&gt;") &amp; "&lt;/s&gt;&lt;/t&gt;", "//s[normalize-space()]")))</f>
        <v>Smart Data Usage, New Business</v>
      </c>
      <c r="O1508" t="str" cm="1">
        <f t="array" ref="O1508">IFERROR(INDEX(Index!$C$8:$C$58, MATCH(TRUE, ISNUMBER(SEARCH(Index!$C$8:$C$58, Articles_collection_modified!A1508)), 0)), "")</f>
        <v>SD-7</v>
      </c>
      <c r="P1508" t="str">
        <f>IFERROR(VLOOKUP(LEFT(O1508, FIND("-", O1508)-1), Index!$F$8:$G$13, 2, FALSE), "Not Found")</f>
        <v>Smart Data Usage</v>
      </c>
      <c r="Q1508" t="str">
        <f>IFERROR(VLOOKUP(O1508, Index!$C$8:$D$58, 2, FALSE), "Not Found")</f>
        <v>AI Usage Enablement</v>
      </c>
    </row>
    <row r="1509" spans="1:17" x14ac:dyDescent="0.3">
      <c r="A1509" t="str">
        <f>LEFT(Articles_collection_modified!A1509, FIND(",", Articles_collection_modified!A1509) - 1)</f>
        <v>Transforming Fleet Management for Mobile Robots with RTLS | RoboticsTomorrow</v>
      </c>
      <c r="B1509" t="str">
        <f>MID(Articles_collection_modified!A1509, FIND(",", Articles_collection_modified!A1509) + 1, FIND(",", Articles_collection_modified!A1509, FIND(",", Articles_collection_modified!A1509) + 1) - FIND(",", Articles_collection_modified!A1509) - 1)</f>
        <v>https://www.roboticstomorrow.com/article/2024/08/transforming-fleet-management-for-mobile-robots-with-rtls/22902</v>
      </c>
      <c r="C1509" t="str">
        <f>IF(ISNUMBER(FIND(", vol",Articles_collection_modified!A1509)), MID(Articles_collection_modified!A1509, FIND(", vol", Articles_collection_modified!A1509) + 5, FIND(",", Articles_collection_modified!A1509, FIND(", vol", Articles_collection_modified!A1509) + 5) - FIND(", vol", Articles_collection_modified!A1509) - 5), MID(Articles_collection_modified!A1509, FIND(",vol", Articles_collection_modified!A1509) + 4, FIND(",", Articles_collection_modified!A1509, FIND(",vol", Articles_collection_modified!A1509) + 4) - FIND(",vol",Articles_collection_modified!A1509) - 4))</f>
        <v>2</v>
      </c>
      <c r="D1509" t="str">
        <f>IF(ISNUMBER(FIND(", 20", Articles_collection_modified!A1509)), MID(Articles_collection_modified!A1509, FIND(", 20", Articles_collection_modified!A1509) + 2, FIND(",", Articles_collection_modified!A1509, FIND(", 20", Articles_collection_modified!A1509) + 2) - FIND(", 20", Articles_collection_modified!A1509) - 2), MID(Articles_collection_modified!A1509, FIND(",20", Articles_collection_modified!A1509) + 1, FIND(",", Articles_collection_modified!A1509, FIND(",20", Articles_collection_modified!A1509) + 1) - FIND(",20", Articles_collection_modified!A1509) - 1))</f>
        <v>2024-w31</v>
      </c>
      <c r="E1509" t="str">
        <f t="shared" si="48"/>
        <v>2024</v>
      </c>
      <c r="F1509" t="str">
        <f t="shared" si="49"/>
        <v>31</v>
      </c>
      <c r="G1509" t="str" cm="1">
        <f t="array" ref="G1509">_xlfn.TEXTJOIN(", ", TRUE, IF(ISNUMBER(SEARCH(Index!$A$8:$A$22, Articles_collection_modified!A1509)), Index!$A$8:$A$22, ""))</f>
        <v>Industrial mfg, Mobile, Robotics</v>
      </c>
      <c r="H1509" t="str" cm="1">
        <f t="array" ref="H1509">IFERROR(INDEX(Index!$A$8:$A$22, MATCH(TRUE, ISNUMBER(SEARCH(Index!$A$8:$A$22, Articles_collection_modified!A1509)), 0)), "")</f>
        <v>Industrial mfg</v>
      </c>
      <c r="I1509" t="str" cm="1">
        <f t="array" ref="I1509">IFERROR(INDEX(Index!$A$3:$A$5, MATCH(TRUE, ISNUMBER(SEARCH(Index!$A$3:$A$5, Articles_collection_modified!A1509)), 0)), "")</f>
        <v>Technology</v>
      </c>
      <c r="J1509" t="str" cm="1">
        <f t="array" ref="J1509">IFERROR(INDEX(Index!$A$25:$A$69, MATCH(TRUE, ISNUMBER(SEARCH(Index!$A$25:$A$69, Articles_collection_modified!A1509)), 0)), "")</f>
        <v>Manufacturing</v>
      </c>
      <c r="K1509" t="str" cm="1">
        <f t="array" ref="K1509">IFERROR(INDEX(Index!$C$3:$C$5, MATCH(TRUE, ISNUMBER(SEARCH(Index!$C$3:$C$5, Articles_collection_modified!A1509)), 0)), "")</f>
        <v>H1</v>
      </c>
      <c r="L1509" t="str" cm="1">
        <f t="array" ref="L1509">_xlfn.TEXTJOIN(", ", TRUE, IF(ISNUMBER(SEARCH(Index!$C$8:$C$58, Articles_collection_modified!A1509)), Index!$C$8:$C$58, ""))</f>
        <v>IPr-4</v>
      </c>
      <c r="M1509" t="str" cm="1">
        <f t="array" ref="M1509">_xlfn.TEXTJOIN(", ", TRUE, IFERROR(VLOOKUP(_xlfn.TEXTSPLIT(L1509, ", "), Index!$C$8:$D$58, 2, FALSE), ""))</f>
        <v>Autonomus Intralofistic</v>
      </c>
      <c r="N1509" t="str" cm="1">
        <f t="array" ref="N1509">_xlfn.TEXTJOIN(", ", TRUE, _xlfn.UNIQUE(_xlfn.FILTERXML("&lt;t&gt;&lt;s&gt;" &amp; SUBSTITUTE(_xlfn.TEXTJOIN(", ", TRUE, _xlfn.UNIQUE(_xlfn._xlws.FILTER(IFERROR(VLOOKUP(LEFT(_xlfn.TEXTSPLIT(L1509, ", "), FIND("-", _xlfn.TEXTSPLIT(L1509, ", ")) - 1), Index!$F$8:$G$13, 2, FALSE), ""), IFERROR(VLOOKUP(LEFT(_xlfn.TEXTSPLIT(L1509, ", "), FIND("-", _xlfn.TEXTSPLIT(L1509, ", ")) - 1), Index!$F$8:$G$13, 2, FALSE), "") &lt;&gt; ""))), ", ", "&lt;/s&gt;&lt;s&gt;") &amp; "&lt;/s&gt;&lt;/t&gt;", "//s[normalize-space()]")))</f>
        <v>Intelligent Production</v>
      </c>
      <c r="O1509" t="str" cm="1">
        <f t="array" ref="O1509">IFERROR(INDEX(Index!$C$8:$C$58, MATCH(TRUE, ISNUMBER(SEARCH(Index!$C$8:$C$58, Articles_collection_modified!A1509)), 0)), "")</f>
        <v>IPr-4</v>
      </c>
      <c r="P1509" t="str">
        <f>IFERROR(VLOOKUP(LEFT(O1509, FIND("-", O1509)-1), Index!$F$8:$G$13, 2, FALSE), "Not Found")</f>
        <v>Intelligent Production</v>
      </c>
      <c r="Q1509" t="str">
        <f>IFERROR(VLOOKUP(O1509, Index!$C$8:$D$58, 2, FALSE), "Not Found")</f>
        <v>Autonomus Intralofistic</v>
      </c>
    </row>
    <row r="1510" spans="1:17" x14ac:dyDescent="0.3">
      <c r="A1510" t="str">
        <f>LEFT(Articles_collection_modified!A1510, FIND(",", Articles_collection_modified!A1510) - 1)</f>
        <v>Nokia AIMS boosts warehouse efficiency with industry-first true automated inventory counting capability | ManufacturingTomorrow</v>
      </c>
      <c r="B1510" t="str">
        <f>MID(Articles_collection_modified!A1510, FIND(",", Articles_collection_modified!A1510) + 1, FIND(",", Articles_collection_modified!A1510, FIND(",", Articles_collection_modified!A1510) + 1) - FIND(",", Articles_collection_modified!A1510) - 1)</f>
        <v>https://www.manufacturingtomorrow.com/news/2024/08/05/nokia-aims-boosts-warehouse-efficiency-with-industry-first-true-automated-inventory-counting-capability/23139</v>
      </c>
      <c r="C1510" t="str">
        <f>IF(ISNUMBER(FIND(", vol",Articles_collection_modified!A1510)), MID(Articles_collection_modified!A1510, FIND(", vol", Articles_collection_modified!A1510) + 5, FIND(",", Articles_collection_modified!A1510, FIND(", vol", Articles_collection_modified!A1510) + 5) - FIND(", vol", Articles_collection_modified!A1510) - 5), MID(Articles_collection_modified!A1510, FIND(",vol", Articles_collection_modified!A1510) + 4, FIND(",", Articles_collection_modified!A1510, FIND(",vol", Articles_collection_modified!A1510) + 4) - FIND(",vol",Articles_collection_modified!A1510) - 4))</f>
        <v>2</v>
      </c>
      <c r="D1510" t="str">
        <f>IF(ISNUMBER(FIND(", 20", Articles_collection_modified!A1510)), MID(Articles_collection_modified!A1510, FIND(", 20", Articles_collection_modified!A1510) + 2, FIND(",", Articles_collection_modified!A1510, FIND(", 20", Articles_collection_modified!A1510) + 2) - FIND(", 20", Articles_collection_modified!A1510) - 2), MID(Articles_collection_modified!A1510, FIND(",20", Articles_collection_modified!A1510) + 1, FIND(",", Articles_collection_modified!A1510, FIND(",20", Articles_collection_modified!A1510) + 1) - FIND(",20", Articles_collection_modified!A1510) - 1))</f>
        <v>2024-w32</v>
      </c>
      <c r="E1510" t="str">
        <f t="shared" si="48"/>
        <v>2024</v>
      </c>
      <c r="F1510" t="str">
        <f t="shared" si="49"/>
        <v>32</v>
      </c>
      <c r="G1510" t="str" cm="1">
        <f t="array" ref="G1510">_xlfn.TEXTJOIN(", ", TRUE, IF(ISNUMBER(SEARCH(Index!$A$8:$A$22, Articles_collection_modified!A1510)), Index!$A$8:$A$22, ""))</f>
        <v>Industrial mfg</v>
      </c>
      <c r="H1510" t="str" cm="1">
        <f t="array" ref="H1510">IFERROR(INDEX(Index!$A$8:$A$22, MATCH(TRUE, ISNUMBER(SEARCH(Index!$A$8:$A$22, Articles_collection_modified!A1510)), 0)), "")</f>
        <v>Industrial mfg</v>
      </c>
      <c r="I1510" t="str" cm="1">
        <f t="array" ref="I1510">IFERROR(INDEX(Index!$A$3:$A$5, MATCH(TRUE, ISNUMBER(SEARCH(Index!$A$3:$A$5, Articles_collection_modified!A1510)), 0)), "")</f>
        <v>Technology</v>
      </c>
      <c r="J1510" t="str" cm="1">
        <f t="array" ref="J1510">IFERROR(INDEX(Index!$A$25:$A$69, MATCH(TRUE, ISNUMBER(SEARCH(Index!$A$25:$A$69, Articles_collection_modified!A1510)), 0)), "")</f>
        <v>Efficiency</v>
      </c>
      <c r="K1510" t="str" cm="1">
        <f t="array" ref="K1510">IFERROR(INDEX(Index!$C$3:$C$5, MATCH(TRUE, ISNUMBER(SEARCH(Index!$C$3:$C$5, Articles_collection_modified!A1510)), 0)), "")</f>
        <v>H1</v>
      </c>
      <c r="L1510" t="str" cm="1">
        <f t="array" ref="L1510">_xlfn.TEXTJOIN(", ", TRUE, IF(ISNUMBER(SEARCH(Index!$C$8:$C$58, Articles_collection_modified!A1510)), Index!$C$8:$C$58, ""))</f>
        <v>IPr-4</v>
      </c>
      <c r="M1510" t="str" cm="1">
        <f t="array" ref="M1510">_xlfn.TEXTJOIN(", ", TRUE, IFERROR(VLOOKUP(_xlfn.TEXTSPLIT(L1510, ", "), Index!$C$8:$D$58, 2, FALSE), ""))</f>
        <v>Autonomus Intralofistic</v>
      </c>
      <c r="N1510" t="str" cm="1">
        <f t="array" ref="N1510">_xlfn.TEXTJOIN(", ", TRUE, _xlfn.UNIQUE(_xlfn.FILTERXML("&lt;t&gt;&lt;s&gt;" &amp; SUBSTITUTE(_xlfn.TEXTJOIN(", ", TRUE, _xlfn.UNIQUE(_xlfn._xlws.FILTER(IFERROR(VLOOKUP(LEFT(_xlfn.TEXTSPLIT(L1510, ", "), FIND("-", _xlfn.TEXTSPLIT(L1510, ", ")) - 1), Index!$F$8:$G$13, 2, FALSE), ""), IFERROR(VLOOKUP(LEFT(_xlfn.TEXTSPLIT(L1510, ", "), FIND("-", _xlfn.TEXTSPLIT(L1510, ", ")) - 1), Index!$F$8:$G$13, 2, FALSE), "") &lt;&gt; ""))), ", ", "&lt;/s&gt;&lt;s&gt;") &amp; "&lt;/s&gt;&lt;/t&gt;", "//s[normalize-space()]")))</f>
        <v>Intelligent Production</v>
      </c>
      <c r="O1510" t="str" cm="1">
        <f t="array" ref="O1510">IFERROR(INDEX(Index!$C$8:$C$58, MATCH(TRUE, ISNUMBER(SEARCH(Index!$C$8:$C$58, Articles_collection_modified!A1510)), 0)), "")</f>
        <v>IPr-4</v>
      </c>
      <c r="P1510" t="str">
        <f>IFERROR(VLOOKUP(LEFT(O1510, FIND("-", O1510)-1), Index!$F$8:$G$13, 2, FALSE), "Not Found")</f>
        <v>Intelligent Production</v>
      </c>
      <c r="Q1510" t="str">
        <f>IFERROR(VLOOKUP(O1510, Index!$C$8:$D$58, 2, FALSE), "Not Found")</f>
        <v>Autonomus Intralofistic</v>
      </c>
    </row>
    <row r="1511" spans="1:17" x14ac:dyDescent="0.3">
      <c r="A1511" t="str">
        <f>LEFT(Articles_collection_modified!A1511, FIND(",", Articles_collection_modified!A1511) - 1)</f>
        <v>Bosch Rexroth Prepares for North American Expansion - Fluid Power Journal</v>
      </c>
      <c r="B1511" t="str">
        <f>MID(Articles_collection_modified!A1511, FIND(",", Articles_collection_modified!A1511) + 1, FIND(",", Articles_collection_modified!A1511, FIND(",", Articles_collection_modified!A1511) + 1) - FIND(",", Articles_collection_modified!A1511) - 1)</f>
        <v>https://fluidpowerjournal.com/bosch-rexroth-prepares-for-north-american-expansion/</v>
      </c>
      <c r="C1511" t="str">
        <f>IF(ISNUMBER(FIND(", vol",Articles_collection_modified!A1511)), MID(Articles_collection_modified!A1511, FIND(", vol", Articles_collection_modified!A1511) + 5, FIND(",", Articles_collection_modified!A1511, FIND(", vol", Articles_collection_modified!A1511) + 5) - FIND(", vol", Articles_collection_modified!A1511) - 5), MID(Articles_collection_modified!A1511, FIND(",vol", Articles_collection_modified!A1511) + 4, FIND(",", Articles_collection_modified!A1511, FIND(",vol", Articles_collection_modified!A1511) + 4) - FIND(",vol",Articles_collection_modified!A1511) - 4))</f>
        <v>1</v>
      </c>
      <c r="D1511" t="str">
        <f>IF(ISNUMBER(FIND(", 20", Articles_collection_modified!A1511)), MID(Articles_collection_modified!A1511, FIND(", 20", Articles_collection_modified!A1511) + 2, FIND(",", Articles_collection_modified!A1511, FIND(", 20", Articles_collection_modified!A1511) + 2) - FIND(", 20", Articles_collection_modified!A1511) - 2), MID(Articles_collection_modified!A1511, FIND(",20", Articles_collection_modified!A1511) + 1, FIND(",", Articles_collection_modified!A1511, FIND(",20", Articles_collection_modified!A1511) + 1) - FIND(",20", Articles_collection_modified!A1511) - 1))</f>
        <v>2024-w26</v>
      </c>
      <c r="E1511" t="str">
        <f t="shared" si="48"/>
        <v>2024</v>
      </c>
      <c r="F1511" t="str">
        <f t="shared" si="49"/>
        <v>26</v>
      </c>
      <c r="G1511" t="str" cm="1">
        <f t="array" ref="G1511">_xlfn.TEXTJOIN(", ", TRUE, IF(ISNUMBER(SEARCH(Index!$A$8:$A$22, Articles_collection_modified!A1511)), Index!$A$8:$A$22, ""))</f>
        <v>Hydraulics</v>
      </c>
      <c r="H1511" t="str" cm="1">
        <f t="array" ref="H1511">IFERROR(INDEX(Index!$A$8:$A$22, MATCH(TRUE, ISNUMBER(SEARCH(Index!$A$8:$A$22, Articles_collection_modified!A1511)), 0)), "")</f>
        <v>Hydraulics</v>
      </c>
      <c r="I1511" t="str" cm="1">
        <f t="array" ref="I1511">IFERROR(INDEX(Index!$A$3:$A$5, MATCH(TRUE, ISNUMBER(SEARCH(Index!$A$3:$A$5, Articles_collection_modified!A1511)), 0)), "")</f>
        <v>SEEP</v>
      </c>
      <c r="J1511" t="str" cm="1">
        <f t="array" ref="J1511">IFERROR(INDEX(Index!$A$25:$A$69, MATCH(TRUE, ISNUMBER(SEARCH(Index!$A$25:$A$69, Articles_collection_modified!A1511)), 0)), "")</f>
        <v>investment</v>
      </c>
      <c r="K1511" t="str" cm="1">
        <f t="array" ref="K1511">IFERROR(INDEX(Index!$C$3:$C$5, MATCH(TRUE, ISNUMBER(SEARCH(Index!$C$3:$C$5, Articles_collection_modified!A1511)), 0)), "")</f>
        <v>H1</v>
      </c>
      <c r="L1511" t="str" cm="1">
        <f t="array" ref="L1511">_xlfn.TEXTJOIN(", ", TRUE, IF(ISNUMBER(SEARCH(Index!$C$8:$C$58, Articles_collection_modified!A1511)), Index!$C$8:$C$58, ""))</f>
        <v>IPr-1, IPr-10</v>
      </c>
      <c r="M1511" t="str" cm="1">
        <f t="array" ref="M1511">_xlfn.TEXTJOIN(", ", TRUE, IFERROR(VLOOKUP(_xlfn.TEXTSPLIT(L1511, ", "), Index!$C$8:$D$58, 2, FALSE), ""))</f>
        <v>Industrial Metaverse, Smart &amp; Resilient Supply Chain</v>
      </c>
      <c r="N1511" t="str" cm="1">
        <f t="array" ref="N1511">_xlfn.TEXTJOIN(", ", TRUE, _xlfn.UNIQUE(_xlfn.FILTERXML("&lt;t&gt;&lt;s&gt;" &amp; SUBSTITUTE(_xlfn.TEXTJOIN(", ", TRUE, _xlfn.UNIQUE(_xlfn._xlws.FILTER(IFERROR(VLOOKUP(LEFT(_xlfn.TEXTSPLIT(L1511, ", "), FIND("-", _xlfn.TEXTSPLIT(L1511, ", ")) - 1), Index!$F$8:$G$13, 2, FALSE), ""), IFERROR(VLOOKUP(LEFT(_xlfn.TEXTSPLIT(L1511, ", "), FIND("-", _xlfn.TEXTSPLIT(L1511, ", ")) - 1), Index!$F$8:$G$13, 2, FALSE), "") &lt;&gt; ""))), ", ", "&lt;/s&gt;&lt;s&gt;") &amp; "&lt;/s&gt;&lt;/t&gt;", "//s[normalize-space()]")))</f>
        <v>Intelligent Production</v>
      </c>
      <c r="O1511" t="str" cm="1">
        <f t="array" ref="O1511">IFERROR(INDEX(Index!$C$8:$C$58, MATCH(TRUE, ISNUMBER(SEARCH(Index!$C$8:$C$58, Articles_collection_modified!A1511)), 0)), "")</f>
        <v>IPr-1</v>
      </c>
      <c r="P1511" t="str">
        <f>IFERROR(VLOOKUP(LEFT(O1511, FIND("-", O1511)-1), Index!$F$8:$G$13, 2, FALSE), "Not Found")</f>
        <v>Intelligent Production</v>
      </c>
      <c r="Q1511" t="str">
        <f>IFERROR(VLOOKUP(O1511, Index!$C$8:$D$58, 2, FALSE), "Not Found")</f>
        <v>Industrial Metaverse</v>
      </c>
    </row>
    <row r="1512" spans="1:17" x14ac:dyDescent="0.3">
      <c r="A1512" t="str">
        <f>LEFT(Articles_collection_modified!A1512, FIND(",", Articles_collection_modified!A1512) - 1)</f>
        <v>CE Engineering Solutions AB and Norrhydro will bring NorrDigiÂ® MCC technology to the construction machinery market during spring 2025</v>
      </c>
      <c r="B1512" t="str">
        <f>MID(Articles_collection_modified!A1512, FIND(",", Articles_collection_modified!A1512) + 1, FIND(",", Articles_collection_modified!A1512, FIND(",", Articles_collection_modified!A1512) + 1) - FIND(",", Articles_collection_modified!A1512) - 1)</f>
        <v>https://www.norrhydro.com/blog/ce-engineering-solutions-ab-volvo-ce-subsidiary-and-finlands-norrhydro-oyyj-will-bring-norrdigi-technology-to-the-construction-machinery-market-by-end-of-2024?utm_content=190786804&amp;utm_medium=social&amp;utm_source=linkedin&amp;hss_channel=lcp-1247823</v>
      </c>
      <c r="C1512" t="str">
        <f>IF(ISNUMBER(FIND(", vol",Articles_collection_modified!A1512)), MID(Articles_collection_modified!A1512, FIND(", vol", Articles_collection_modified!A1512) + 5, FIND(",", Articles_collection_modified!A1512, FIND(", vol", Articles_collection_modified!A1512) + 5) - FIND(", vol", Articles_collection_modified!A1512) - 5), MID(Articles_collection_modified!A1512, FIND(",vol", Articles_collection_modified!A1512) + 4, FIND(",", Articles_collection_modified!A1512, FIND(",vol", Articles_collection_modified!A1512) + 4) - FIND(",vol",Articles_collection_modified!A1512) - 4))</f>
        <v>2</v>
      </c>
      <c r="D1512" t="str">
        <f>IF(ISNUMBER(FIND(", 20", Articles_collection_modified!A1512)), MID(Articles_collection_modified!A1512, FIND(", 20", Articles_collection_modified!A1512) + 2, FIND(",", Articles_collection_modified!A1512, FIND(", 20", Articles_collection_modified!A1512) + 2) - FIND(", 20", Articles_collection_modified!A1512) - 2), MID(Articles_collection_modified!A1512, FIND(",20", Articles_collection_modified!A1512) + 1, FIND(",", Articles_collection_modified!A1512, FIND(",20", Articles_collection_modified!A1512) + 1) - FIND(",20", Articles_collection_modified!A1512) - 1))</f>
        <v>2024-w31</v>
      </c>
      <c r="E1512" t="str">
        <f t="shared" si="48"/>
        <v>2024</v>
      </c>
      <c r="F1512" t="str">
        <f t="shared" si="49"/>
        <v>31</v>
      </c>
      <c r="G1512" t="str" cm="1">
        <f t="array" ref="G1512">_xlfn.TEXTJOIN(", ", TRUE, IF(ISNUMBER(SEARCH(Index!$A$8:$A$22, Articles_collection_modified!A1512)), Index!$A$8:$A$22, ""))</f>
        <v>Mobile</v>
      </c>
      <c r="H1512" t="str" cm="1">
        <f t="array" ref="H1512">IFERROR(INDEX(Index!$A$8:$A$22, MATCH(TRUE, ISNUMBER(SEARCH(Index!$A$8:$A$22, Articles_collection_modified!A1512)), 0)), "")</f>
        <v>Mobile</v>
      </c>
      <c r="I1512" t="str" cm="1">
        <f t="array" ref="I1512">IFERROR(INDEX(Index!$A$3:$A$5, MATCH(TRUE, ISNUMBER(SEARCH(Index!$A$3:$A$5, Articles_collection_modified!A1512)), 0)), "")</f>
        <v>Technology</v>
      </c>
      <c r="J1512" t="str" cm="1">
        <f t="array" ref="J1512">IFERROR(INDEX(Index!$A$25:$A$69, MATCH(TRUE, ISNUMBER(SEARCH(Index!$A$25:$A$69, Articles_collection_modified!A1512)), 0)), "")</f>
        <v>partnership</v>
      </c>
      <c r="K1512" t="str" cm="1">
        <f t="array" ref="K1512">IFERROR(INDEX(Index!$C$3:$C$5, MATCH(TRUE, ISNUMBER(SEARCH(Index!$C$3:$C$5, Articles_collection_modified!A1512)), 0)), "")</f>
        <v>H1</v>
      </c>
      <c r="L1512" t="str" cm="1">
        <f t="array" ref="L1512">_xlfn.TEXTJOIN(", ", TRUE, IF(ISNUMBER(SEARCH(Index!$C$8:$C$58, Articles_collection_modified!A1512)), Index!$C$8:$C$58, ""))</f>
        <v>ES-1, ES-2, HA-1</v>
      </c>
      <c r="M1512" t="str" cm="1">
        <f t="array" ref="M1512">_xlfn.TEXTJOIN(", ", TRUE, IFERROR(VLOOKUP(_xlfn.TEXTSPLIT(L1512, ", "), Index!$C$8:$D$58, 2, FALSE), ""))</f>
        <v>Green Cities, Enhanced Emission Policy, Green &amp; Connected Construction site</v>
      </c>
      <c r="N1512" t="str" cm="1">
        <f t="array" ref="N1512">_xlfn.TEXTJOIN(", ", TRUE, _xlfn.UNIQUE(_xlfn.FILTERXML("&lt;t&gt;&lt;s&gt;" &amp; SUBSTITUTE(_xlfn.TEXTJOIN(", ", TRUE, _xlfn.UNIQUE(_xlfn._xlws.FILTER(IFERROR(VLOOKUP(LEFT(_xlfn.TEXTSPLIT(L1512, ", "), FIND("-", _xlfn.TEXTSPLIT(L1512, ", ")) - 1), Index!$F$8:$G$13, 2, FALSE), ""), IFERROR(VLOOKUP(LEFT(_xlfn.TEXTSPLIT(L1512, ", "), FIND("-", _xlfn.TEXTSPLIT(L1512, ", ")) - 1), Index!$F$8:$G$13, 2, FALSE), "") &lt;&gt; ""))), ", ", "&lt;/s&gt;&lt;s&gt;") &amp; "&lt;/s&gt;&lt;/t&gt;", "//s[normalize-space()]")))</f>
        <v>Ecological Sustainability, Hydraulic Applications Ecosystem</v>
      </c>
      <c r="O1512" t="str" cm="1">
        <f t="array" ref="O1512">IFERROR(INDEX(Index!$C$8:$C$58, MATCH(TRUE, ISNUMBER(SEARCH(Index!$C$8:$C$58, Articles_collection_modified!A1512)), 0)), "")</f>
        <v>ES-1</v>
      </c>
      <c r="P1512" t="str">
        <f>IFERROR(VLOOKUP(LEFT(O1512, FIND("-", O1512)-1), Index!$F$8:$G$13, 2, FALSE), "Not Found")</f>
        <v>Ecological Sustainability</v>
      </c>
      <c r="Q1512" t="str">
        <f>IFERROR(VLOOKUP(O1512, Index!$C$8:$D$58, 2, FALSE), "Not Found")</f>
        <v>Green Cities</v>
      </c>
    </row>
    <row r="1513" spans="1:17" x14ac:dyDescent="0.3">
      <c r="A1513" t="str">
        <f>LEFT(Articles_collection_modified!A1513, FIND(",", Articles_collection_modified!A1513) - 1)</f>
        <v>Aerospace Assembler Forms Titanium Parts</v>
      </c>
      <c r="B1513" t="str">
        <f>MID(Articles_collection_modified!A1513, FIND(",", Articles_collection_modified!A1513) + 1, FIND(",", Articles_collection_modified!A1513, FIND(",", Articles_collection_modified!A1513) + 1) - FIND(",", Articles_collection_modified!A1513) - 1)</f>
        <v>https://www.assemblymag.com/articles/98674-aerospace-assembler-forms-titanium-parts</v>
      </c>
      <c r="C1513" t="str">
        <f>IF(ISNUMBER(FIND(", vol",Articles_collection_modified!A1513)), MID(Articles_collection_modified!A1513, FIND(", vol", Articles_collection_modified!A1513) + 5, FIND(",", Articles_collection_modified!A1513, FIND(", vol", Articles_collection_modified!A1513) + 5) - FIND(", vol", Articles_collection_modified!A1513) - 5), MID(Articles_collection_modified!A1513, FIND(",vol", Articles_collection_modified!A1513) + 4, FIND(",", Articles_collection_modified!A1513, FIND(",vol", Articles_collection_modified!A1513) + 4) - FIND(",vol",Articles_collection_modified!A1513) - 4))</f>
        <v>2</v>
      </c>
      <c r="D1513" t="str">
        <f>IF(ISNUMBER(FIND(", 20", Articles_collection_modified!A1513)), MID(Articles_collection_modified!A1513, FIND(", 20", Articles_collection_modified!A1513) + 2, FIND(",", Articles_collection_modified!A1513, FIND(", 20", Articles_collection_modified!A1513) + 2) - FIND(", 20", Articles_collection_modified!A1513) - 2), MID(Articles_collection_modified!A1513, FIND(",20", Articles_collection_modified!A1513) + 1, FIND(",", Articles_collection_modified!A1513, FIND(",20", Articles_collection_modified!A1513) + 1) - FIND(",20", Articles_collection_modified!A1513) - 1))</f>
        <v>2024-w31</v>
      </c>
      <c r="E1513" t="str">
        <f t="shared" si="48"/>
        <v>2024</v>
      </c>
      <c r="F1513" t="str">
        <f t="shared" si="49"/>
        <v>31</v>
      </c>
      <c r="G1513" t="str" cm="1">
        <f t="array" ref="G1513">_xlfn.TEXTJOIN(", ", TRUE, IF(ISNUMBER(SEARCH(Index!$A$8:$A$22, Articles_collection_modified!A1513)), Index!$A$8:$A$22, ""))</f>
        <v>Industrial applications</v>
      </c>
      <c r="H1513" t="str" cm="1">
        <f t="array" ref="H1513">IFERROR(INDEX(Index!$A$8:$A$22, MATCH(TRUE, ISNUMBER(SEARCH(Index!$A$8:$A$22, Articles_collection_modified!A1513)), 0)), "")</f>
        <v>Industrial applications</v>
      </c>
      <c r="I1513" t="str" cm="1">
        <f t="array" ref="I1513">IFERROR(INDEX(Index!$A$3:$A$5, MATCH(TRUE, ISNUMBER(SEARCH(Index!$A$3:$A$5, Articles_collection_modified!A1513)), 0)), "")</f>
        <v>Technology</v>
      </c>
      <c r="J1513" t="str" cm="1">
        <f t="array" ref="J1513">IFERROR(INDEX(Index!$A$25:$A$69, MATCH(TRUE, ISNUMBER(SEARCH(Index!$A$25:$A$69, Articles_collection_modified!A1513)), 0)), "")</f>
        <v>Manufacturing</v>
      </c>
      <c r="K1513" t="str" cm="1">
        <f t="array" ref="K1513">IFERROR(INDEX(Index!$C$3:$C$5, MATCH(TRUE, ISNUMBER(SEARCH(Index!$C$3:$C$5, Articles_collection_modified!A1513)), 0)), "")</f>
        <v>H1</v>
      </c>
      <c r="L1513" t="str" cm="1">
        <f t="array" ref="L1513">_xlfn.TEXTJOIN(", ", TRUE, IF(ISNUMBER(SEARCH(Index!$C$8:$C$58, Articles_collection_modified!A1513)), Index!$C$8:$C$58, ""))</f>
        <v>HA-5</v>
      </c>
      <c r="M1513" t="str" cm="1">
        <f t="array" ref="M1513">_xlfn.TEXTJOIN(", ", TRUE, IFERROR(VLOOKUP(_xlfn.TEXTSPLIT(L1513, ", "), Index!$C$8:$D$58, 2, FALSE), ""))</f>
        <v>Intelligent &amp; Efficient Factory</v>
      </c>
      <c r="N1513" t="str" cm="1">
        <f t="array" ref="N1513">_xlfn.TEXTJOIN(", ", TRUE, _xlfn.UNIQUE(_xlfn.FILTERXML("&lt;t&gt;&lt;s&gt;" &amp; SUBSTITUTE(_xlfn.TEXTJOIN(", ", TRUE, _xlfn.UNIQUE(_xlfn._xlws.FILTER(IFERROR(VLOOKUP(LEFT(_xlfn.TEXTSPLIT(L1513, ", "), FIND("-", _xlfn.TEXTSPLIT(L1513, ", ")) - 1), Index!$F$8:$G$13, 2, FALSE), ""), IFERROR(VLOOKUP(LEFT(_xlfn.TEXTSPLIT(L1513, ", "), FIND("-", _xlfn.TEXTSPLIT(L1513, ", ")) - 1), Index!$F$8:$G$13, 2, FALSE), "") &lt;&gt; ""))), ", ", "&lt;/s&gt;&lt;s&gt;") &amp; "&lt;/s&gt;&lt;/t&gt;", "//s[normalize-space()]")))</f>
        <v>Hydraulic Applications Ecosystem</v>
      </c>
      <c r="O1513" t="str" cm="1">
        <f t="array" ref="O1513">IFERROR(INDEX(Index!$C$8:$C$58, MATCH(TRUE, ISNUMBER(SEARCH(Index!$C$8:$C$58, Articles_collection_modified!A1513)), 0)), "")</f>
        <v>HA-5</v>
      </c>
      <c r="P1513" t="str">
        <f>IFERROR(VLOOKUP(LEFT(O1513, FIND("-", O1513)-1), Index!$F$8:$G$13, 2, FALSE), "Not Found")</f>
        <v>Hydraulic Applications Ecosystem</v>
      </c>
      <c r="Q1513" t="str">
        <f>IFERROR(VLOOKUP(O1513, Index!$C$8:$D$58, 2, FALSE), "Not Found")</f>
        <v>Intelligent &amp; Efficient Factory</v>
      </c>
    </row>
    <row r="1514" spans="1:17" x14ac:dyDescent="0.3">
      <c r="A1514" t="str">
        <f>LEFT(Articles_collection_modified!A1514, FIND(",", Articles_collection_modified!A1514) - 1)</f>
        <v>Start-up EV Company Automates Assembly</v>
      </c>
      <c r="B1514" t="str">
        <f>MID(Articles_collection_modified!A1514, FIND(",", Articles_collection_modified!A1514) + 1, FIND(",", Articles_collection_modified!A1514, FIND(",", Articles_collection_modified!A1514) + 1) - FIND(",", Articles_collection_modified!A1514) - 1)</f>
        <v>https://www.assemblymag.com/articles/98684-start-up-ev-company-automates-assembly</v>
      </c>
      <c r="C1514" t="str">
        <f>IF(ISNUMBER(FIND(", vol",Articles_collection_modified!A1514)), MID(Articles_collection_modified!A1514, FIND(", vol", Articles_collection_modified!A1514) + 5, FIND(",", Articles_collection_modified!A1514, FIND(", vol", Articles_collection_modified!A1514) + 5) - FIND(", vol", Articles_collection_modified!A1514) - 5), MID(Articles_collection_modified!A1514, FIND(",vol", Articles_collection_modified!A1514) + 4, FIND(",", Articles_collection_modified!A1514, FIND(",vol", Articles_collection_modified!A1514) + 4) - FIND(",vol",Articles_collection_modified!A1514) - 4))</f>
        <v>2</v>
      </c>
      <c r="D1514" t="str">
        <f>IF(ISNUMBER(FIND(", 20", Articles_collection_modified!A1514)), MID(Articles_collection_modified!A1514, FIND(", 20", Articles_collection_modified!A1514) + 2, FIND(",", Articles_collection_modified!A1514, FIND(", 20", Articles_collection_modified!A1514) + 2) - FIND(", 20", Articles_collection_modified!A1514) - 2), MID(Articles_collection_modified!A1514, FIND(",20", Articles_collection_modified!A1514) + 1, FIND(",", Articles_collection_modified!A1514, FIND(",20", Articles_collection_modified!A1514) + 1) - FIND(",20", Articles_collection_modified!A1514) - 1))</f>
        <v>2024-w32</v>
      </c>
      <c r="E1514" t="str">
        <f t="shared" si="48"/>
        <v>2024</v>
      </c>
      <c r="F1514" t="str">
        <f t="shared" si="49"/>
        <v>32</v>
      </c>
      <c r="G1514" t="str" cm="1">
        <f t="array" ref="G1514">_xlfn.TEXTJOIN(", ", TRUE, IF(ISNUMBER(SEARCH(Index!$A$8:$A$22, Articles_collection_modified!A1514)), Index!$A$8:$A$22, ""))</f>
        <v>Industrial applications</v>
      </c>
      <c r="H1514" t="str" cm="1">
        <f t="array" ref="H1514">IFERROR(INDEX(Index!$A$8:$A$22, MATCH(TRUE, ISNUMBER(SEARCH(Index!$A$8:$A$22, Articles_collection_modified!A1514)), 0)), "")</f>
        <v>Industrial applications</v>
      </c>
      <c r="I1514" t="str" cm="1">
        <f t="array" ref="I1514">IFERROR(INDEX(Index!$A$3:$A$5, MATCH(TRUE, ISNUMBER(SEARCH(Index!$A$3:$A$5, Articles_collection_modified!A1514)), 0)), "")</f>
        <v>product release</v>
      </c>
      <c r="J1514" t="str" cm="1">
        <f t="array" ref="J1514">IFERROR(INDEX(Index!$A$25:$A$69, MATCH(TRUE, ISNUMBER(SEARCH(Index!$A$25:$A$69, Articles_collection_modified!A1514)), 0)), "")</f>
        <v>System</v>
      </c>
      <c r="K1514" t="str" cm="1">
        <f t="array" ref="K1514">IFERROR(INDEX(Index!$C$3:$C$5, MATCH(TRUE, ISNUMBER(SEARCH(Index!$C$3:$C$5, Articles_collection_modified!A1514)), 0)), "")</f>
        <v>H1</v>
      </c>
      <c r="L1514" t="str" cm="1">
        <f t="array" ref="L1514">_xlfn.TEXTJOIN(", ", TRUE, IF(ISNUMBER(SEARCH(Index!$C$8:$C$58, Articles_collection_modified!A1514)), Index!$C$8:$C$58, ""))</f>
        <v>HA-4, IPr-4</v>
      </c>
      <c r="M1514" t="str" cm="1">
        <f t="array" ref="M1514">_xlfn.TEXTJOIN(", ", TRUE, IFERROR(VLOOKUP(_xlfn.TEXTSPLIT(L1514, ", "), Index!$C$8:$D$58, 2, FALSE), ""))</f>
        <v>Autonomous Material Handling, Autonomus Intralofistic</v>
      </c>
      <c r="N1514" t="str" cm="1">
        <f t="array" ref="N1514">_xlfn.TEXTJOIN(", ", TRUE, _xlfn.UNIQUE(_xlfn.FILTERXML("&lt;t&gt;&lt;s&gt;" &amp; SUBSTITUTE(_xlfn.TEXTJOIN(", ", TRUE, _xlfn.UNIQUE(_xlfn._xlws.FILTER(IFERROR(VLOOKUP(LEFT(_xlfn.TEXTSPLIT(L1514, ", "), FIND("-", _xlfn.TEXTSPLIT(L1514, ", ")) - 1), Index!$F$8:$G$13, 2, FALSE), ""), IFERROR(VLOOKUP(LEFT(_xlfn.TEXTSPLIT(L1514, ", "), FIND("-", _xlfn.TEXTSPLIT(L1514, ", ")) - 1), Index!$F$8:$G$13, 2, FALSE), "") &lt;&gt; ""))), ", ", "&lt;/s&gt;&lt;s&gt;") &amp; "&lt;/s&gt;&lt;/t&gt;", "//s[normalize-space()]")))</f>
        <v>Hydraulic Applications Ecosystem, Intelligent Production</v>
      </c>
      <c r="O1514" t="str" cm="1">
        <f t="array" ref="O1514">IFERROR(INDEX(Index!$C$8:$C$58, MATCH(TRUE, ISNUMBER(SEARCH(Index!$C$8:$C$58, Articles_collection_modified!A1514)), 0)), "")</f>
        <v>HA-4</v>
      </c>
      <c r="P1514" t="str">
        <f>IFERROR(VLOOKUP(LEFT(O1514, FIND("-", O1514)-1), Index!$F$8:$G$13, 2, FALSE), "Not Found")</f>
        <v>Hydraulic Applications Ecosystem</v>
      </c>
      <c r="Q1514" t="str">
        <f>IFERROR(VLOOKUP(O1514, Index!$C$8:$D$58, 2, FALSE), "Not Found")</f>
        <v>Autonomous Material Handling</v>
      </c>
    </row>
    <row r="1515" spans="1:17" x14ac:dyDescent="0.3">
      <c r="A1515" t="str">
        <f>LEFT(Articles_collection_modified!A1515, FIND(",", Articles_collection_modified!A1515) - 1)</f>
        <v>Hydraulic System Redesign Enables Performance Improvements for Agricultural OEM</v>
      </c>
      <c r="B1515" t="str">
        <f>MID(Articles_collection_modified!A1515, FIND(",", Articles_collection_modified!A1515) + 1, FIND(",", Articles_collection_modified!A1515, FIND(",", Articles_collection_modified!A1515) + 1) - FIND(",", Articles_collection_modified!A1515) - 1)</f>
        <v>https://www.powermotiontech.com/hydraulics/article/55127987/hydraforce-inc-hydraulic-system-redesign-enables-performance-improvements-for-agricultural-oem</v>
      </c>
      <c r="C1515" t="str">
        <f>IF(ISNUMBER(FIND(", vol",Articles_collection_modified!A1515)), MID(Articles_collection_modified!A1515, FIND(", vol", Articles_collection_modified!A1515) + 5, FIND(",", Articles_collection_modified!A1515, FIND(", vol", Articles_collection_modified!A1515) + 5) - FIND(", vol", Articles_collection_modified!A1515) - 5), MID(Articles_collection_modified!A1515, FIND(",vol", Articles_collection_modified!A1515) + 4, FIND(",", Articles_collection_modified!A1515, FIND(",vol", Articles_collection_modified!A1515) + 4) - FIND(",vol",Articles_collection_modified!A1515) - 4))</f>
        <v>2</v>
      </c>
      <c r="D1515" t="str">
        <f>IF(ISNUMBER(FIND(", 20", Articles_collection_modified!A1515)), MID(Articles_collection_modified!A1515, FIND(", 20", Articles_collection_modified!A1515) + 2, FIND(",", Articles_collection_modified!A1515, FIND(", 20", Articles_collection_modified!A1515) + 2) - FIND(", 20", Articles_collection_modified!A1515) - 2), MID(Articles_collection_modified!A1515, FIND(",20", Articles_collection_modified!A1515) + 1, FIND(",", Articles_collection_modified!A1515, FIND(",20", Articles_collection_modified!A1515) + 1) - FIND(",20", Articles_collection_modified!A1515) - 1))</f>
        <v>2024-w32</v>
      </c>
      <c r="E1515" t="str">
        <f t="shared" si="48"/>
        <v>2024</v>
      </c>
      <c r="F1515" t="str">
        <f t="shared" si="49"/>
        <v>32</v>
      </c>
      <c r="G1515" t="str" cm="1">
        <f t="array" ref="G1515">_xlfn.TEXTJOIN(", ", TRUE, IF(ISNUMBER(SEARCH(Index!$A$8:$A$22, Articles_collection_modified!A1515)), Index!$A$8:$A$22, ""))</f>
        <v>Hydraulics, Mobile</v>
      </c>
      <c r="H1515" t="str" cm="1">
        <f t="array" ref="H1515">IFERROR(INDEX(Index!$A$8:$A$22, MATCH(TRUE, ISNUMBER(SEARCH(Index!$A$8:$A$22, Articles_collection_modified!A1515)), 0)), "")</f>
        <v>Hydraulics</v>
      </c>
      <c r="I1515" t="str" cm="1">
        <f t="array" ref="I1515">IFERROR(INDEX(Index!$A$3:$A$5, MATCH(TRUE, ISNUMBER(SEARCH(Index!$A$3:$A$5, Articles_collection_modified!A1515)), 0)), "")</f>
        <v>SEEP</v>
      </c>
      <c r="J1515" t="str" cm="1">
        <f t="array" ref="J1515">IFERROR(INDEX(Index!$A$25:$A$69, MATCH(TRUE, ISNUMBER(SEARCH(Index!$A$25:$A$69, Articles_collection_modified!A1515)), 0)), "")</f>
        <v>partnership</v>
      </c>
      <c r="K1515" t="str" cm="1">
        <f t="array" ref="K1515">IFERROR(INDEX(Index!$C$3:$C$5, MATCH(TRUE, ISNUMBER(SEARCH(Index!$C$3:$C$5, Articles_collection_modified!A1515)), 0)), "")</f>
        <v>H1</v>
      </c>
      <c r="L1515" t="str" cm="1">
        <f t="array" ref="L1515">_xlfn.TEXTJOIN(", ", TRUE, IF(ISNUMBER(SEARCH(Index!$C$8:$C$58, Articles_collection_modified!A1515)), Index!$C$8:$C$58, ""))</f>
        <v>HA-3</v>
      </c>
      <c r="M1515" t="str" cm="1">
        <f t="array" ref="M1515">_xlfn.TEXTJOIN(", ", TRUE, IFERROR(VLOOKUP(_xlfn.TEXTSPLIT(L1515, ", "), Index!$C$8:$D$58, 2, FALSE), ""))</f>
        <v>Smart Farming</v>
      </c>
      <c r="N1515" t="str" cm="1">
        <f t="array" ref="N1515">_xlfn.TEXTJOIN(", ", TRUE, _xlfn.UNIQUE(_xlfn.FILTERXML("&lt;t&gt;&lt;s&gt;" &amp; SUBSTITUTE(_xlfn.TEXTJOIN(", ", TRUE, _xlfn.UNIQUE(_xlfn._xlws.FILTER(IFERROR(VLOOKUP(LEFT(_xlfn.TEXTSPLIT(L1515, ", "), FIND("-", _xlfn.TEXTSPLIT(L1515, ", ")) - 1), Index!$F$8:$G$13, 2, FALSE), ""), IFERROR(VLOOKUP(LEFT(_xlfn.TEXTSPLIT(L1515, ", "), FIND("-", _xlfn.TEXTSPLIT(L1515, ", ")) - 1), Index!$F$8:$G$13, 2, FALSE), "") &lt;&gt; ""))), ", ", "&lt;/s&gt;&lt;s&gt;") &amp; "&lt;/s&gt;&lt;/t&gt;", "//s[normalize-space()]")))</f>
        <v>Hydraulic Applications Ecosystem</v>
      </c>
      <c r="O1515" t="str" cm="1">
        <f t="array" ref="O1515">IFERROR(INDEX(Index!$C$8:$C$58, MATCH(TRUE, ISNUMBER(SEARCH(Index!$C$8:$C$58, Articles_collection_modified!A1515)), 0)), "")</f>
        <v>HA-3</v>
      </c>
      <c r="P1515" t="str">
        <f>IFERROR(VLOOKUP(LEFT(O1515, FIND("-", O1515)-1), Index!$F$8:$G$13, 2, FALSE), "Not Found")</f>
        <v>Hydraulic Applications Ecosystem</v>
      </c>
      <c r="Q1515" t="str">
        <f>IFERROR(VLOOKUP(O1515, Index!$C$8:$D$58, 2, FALSE), "Not Found")</f>
        <v>Smart Farming</v>
      </c>
    </row>
    <row r="1516" spans="1:17" x14ac:dyDescent="0.3">
      <c r="A1516" t="str">
        <f>LEFT(Articles_collection_modified!A1516, FIND(",", Articles_collection_modified!A1516) - 1)</f>
        <v>Hydraulic Reservoirs: Is it Time to Rethink Their Size?</v>
      </c>
      <c r="B1516" t="str">
        <f>MID(Articles_collection_modified!A1516, FIND(",", Articles_collection_modified!A1516) + 1, FIND(",", Articles_collection_modified!A1516, FIND(",", Articles_collection_modified!A1516) + 1) - FIND(",", Articles_collection_modified!A1516) - 1)</f>
        <v>https://www.powermotiontech.com/hydraulics/reservoirs-accessories/article/55128496/hydraulic-reservoirs-is-it-time-to-rethink-their-size</v>
      </c>
      <c r="C1516" t="str">
        <f>IF(ISNUMBER(FIND(", vol",Articles_collection_modified!A1516)), MID(Articles_collection_modified!A1516, FIND(", vol", Articles_collection_modified!A1516) + 5, FIND(",", Articles_collection_modified!A1516, FIND(", vol", Articles_collection_modified!A1516) + 5) - FIND(", vol", Articles_collection_modified!A1516) - 5), MID(Articles_collection_modified!A1516, FIND(",vol", Articles_collection_modified!A1516) + 4, FIND(",", Articles_collection_modified!A1516, FIND(",vol", Articles_collection_modified!A1516) + 4) - FIND(",vol",Articles_collection_modified!A1516) - 4))</f>
        <v>2</v>
      </c>
      <c r="D1516" t="str">
        <f>IF(ISNUMBER(FIND(", 20", Articles_collection_modified!A1516)), MID(Articles_collection_modified!A1516, FIND(", 20", Articles_collection_modified!A1516) + 2, FIND(",", Articles_collection_modified!A1516, FIND(", 20", Articles_collection_modified!A1516) + 2) - FIND(", 20", Articles_collection_modified!A1516) - 2), MID(Articles_collection_modified!A1516, FIND(",20", Articles_collection_modified!A1516) + 1, FIND(",", Articles_collection_modified!A1516, FIND(",20", Articles_collection_modified!A1516) + 1) - FIND(",20", Articles_collection_modified!A1516) - 1))</f>
        <v>2024-w32</v>
      </c>
      <c r="E1516" t="str">
        <f t="shared" si="48"/>
        <v>2024</v>
      </c>
      <c r="F1516" t="str">
        <f t="shared" si="49"/>
        <v>32</v>
      </c>
      <c r="G1516" t="str" cm="1">
        <f t="array" ref="G1516">_xlfn.TEXTJOIN(", ", TRUE, IF(ISNUMBER(SEARCH(Index!$A$8:$A$22, Articles_collection_modified!A1516)), Index!$A$8:$A$22, ""))</f>
        <v>Hydraulics</v>
      </c>
      <c r="H1516" t="str" cm="1">
        <f t="array" ref="H1516">IFERROR(INDEX(Index!$A$8:$A$22, MATCH(TRUE, ISNUMBER(SEARCH(Index!$A$8:$A$22, Articles_collection_modified!A1516)), 0)), "")</f>
        <v>Hydraulics</v>
      </c>
      <c r="I1516" t="str" cm="1">
        <f t="array" ref="I1516">IFERROR(INDEX(Index!$A$3:$A$5, MATCH(TRUE, ISNUMBER(SEARCH(Index!$A$3:$A$5, Articles_collection_modified!A1516)), 0)), "")</f>
        <v>Technology</v>
      </c>
      <c r="J1516" t="str" cm="1">
        <f t="array" ref="J1516">IFERROR(INDEX(Index!$A$25:$A$69, MATCH(TRUE, ISNUMBER(SEARCH(Index!$A$25:$A$69, Articles_collection_modified!A1516)), 0)), "")</f>
        <v>Simulation</v>
      </c>
      <c r="K1516" t="str" cm="1">
        <f t="array" ref="K1516">IFERROR(INDEX(Index!$C$3:$C$5, MATCH(TRUE, ISNUMBER(SEARCH(Index!$C$3:$C$5, Articles_collection_modified!A1516)), 0)), "")</f>
        <v>H1</v>
      </c>
      <c r="L1516" t="str" cm="1">
        <f t="array" ref="L1516">_xlfn.TEXTJOIN(", ", TRUE, IF(ISNUMBER(SEARCH(Index!$C$8:$C$58, Articles_collection_modified!A1516)), Index!$C$8:$C$58, ""))</f>
        <v/>
      </c>
      <c r="M1516" t="str" cm="1">
        <f t="array" ref="M1516">_xlfn.TEXTJOIN(", ", TRUE, IFERROR(VLOOKUP(_xlfn.TEXTSPLIT(L1516, ", "), Index!$C$8:$D$58, 2, FALSE), ""))</f>
        <v/>
      </c>
      <c r="N1516" t="e" cm="1" vm="1">
        <f t="array" ref="N1516">_xlfn.TEXTJOIN(", ", TRUE, _xlfn.UNIQUE(_xlfn.FILTERXML("&lt;t&gt;&lt;s&gt;" &amp; SUBSTITUTE(_xlfn.TEXTJOIN(", ", TRUE, _xlfn.UNIQUE(_xlfn._xlws.FILTER(IFERROR(VLOOKUP(LEFT(_xlfn.TEXTSPLIT(L1516, ", "), FIND("-", _xlfn.TEXTSPLIT(L1516, ", ")) - 1), Index!$F$8:$G$13, 2, FALSE), ""), IFERROR(VLOOKUP(LEFT(_xlfn.TEXTSPLIT(L1516, ", "), FIND("-", _xlfn.TEXTSPLIT(L1516, ", ")) - 1), Index!$F$8:$G$13, 2, FALSE), "") &lt;&gt; ""))), ", ", "&lt;/s&gt;&lt;s&gt;") &amp; "&lt;/s&gt;&lt;/t&gt;", "//s[normalize-space()]")))</f>
        <v>#VALUE!</v>
      </c>
      <c r="O1516" t="str" cm="1">
        <f t="array" ref="O1516">IFERROR(INDEX(Index!$C$8:$C$58, MATCH(TRUE, ISNUMBER(SEARCH(Index!$C$8:$C$58, Articles_collection_modified!A1516)), 0)), "")</f>
        <v/>
      </c>
      <c r="P1516" t="str">
        <f>IFERROR(VLOOKUP(LEFT(O1516, FIND("-", O1516)-1), Index!$F$8:$G$13, 2, FALSE), "Not Found")</f>
        <v>Not Found</v>
      </c>
      <c r="Q1516" t="str">
        <f>IFERROR(VLOOKUP(O1516, Index!$C$8:$D$58, 2, FALSE), "Not Found")</f>
        <v>Not Found</v>
      </c>
    </row>
    <row r="1517" spans="1:17" x14ac:dyDescent="0.3">
      <c r="A1517" t="str">
        <f>LEFT(Articles_collection_modified!A1517, FIND(",", Articles_collection_modified!A1517) - 1)</f>
        <v>Choosing the Right Material for Soundproofing and Vibration Control in Hydraulic Systems</v>
      </c>
      <c r="B1517" t="str">
        <f>MID(Articles_collection_modified!A1517, FIND(",", Articles_collection_modified!A1517) + 1, FIND(",", Articles_collection_modified!A1517, FIND(",", Articles_collection_modified!A1517) + 1) - FIND(",", Articles_collection_modified!A1517) - 1)</f>
        <v>https://www.powermotiontech.com/hydraulics/article/55127680/nott-company-choosing-the-right-material-for-soundproofing-and-vibration-control-in-hydraulic-systems</v>
      </c>
      <c r="C1517" t="str">
        <f>IF(ISNUMBER(FIND(", vol",Articles_collection_modified!A1517)), MID(Articles_collection_modified!A1517, FIND(", vol", Articles_collection_modified!A1517) + 5, FIND(",", Articles_collection_modified!A1517, FIND(", vol", Articles_collection_modified!A1517) + 5) - FIND(", vol", Articles_collection_modified!A1517) - 5), MID(Articles_collection_modified!A1517, FIND(",vol", Articles_collection_modified!A1517) + 4, FIND(",", Articles_collection_modified!A1517, FIND(",vol", Articles_collection_modified!A1517) + 4) - FIND(",vol",Articles_collection_modified!A1517) - 4))</f>
        <v>2</v>
      </c>
      <c r="D1517" t="str">
        <f>IF(ISNUMBER(FIND(", 20", Articles_collection_modified!A1517)), MID(Articles_collection_modified!A1517, FIND(", 20", Articles_collection_modified!A1517) + 2, FIND(",", Articles_collection_modified!A1517, FIND(", 20", Articles_collection_modified!A1517) + 2) - FIND(", 20", Articles_collection_modified!A1517) - 2), MID(Articles_collection_modified!A1517, FIND(",20", Articles_collection_modified!A1517) + 1, FIND(",", Articles_collection_modified!A1517, FIND(",20", Articles_collection_modified!A1517) + 1) - FIND(",20", Articles_collection_modified!A1517) - 1))</f>
        <v>2024-w32</v>
      </c>
      <c r="E1517" t="str">
        <f t="shared" si="48"/>
        <v>2024</v>
      </c>
      <c r="F1517" t="str">
        <f t="shared" si="49"/>
        <v>32</v>
      </c>
      <c r="G1517" t="str" cm="1">
        <f t="array" ref="G1517">_xlfn.TEXTJOIN(", ", TRUE, IF(ISNUMBER(SEARCH(Index!$A$8:$A$22, Articles_collection_modified!A1517)), Index!$A$8:$A$22, ""))</f>
        <v>Hydraulics</v>
      </c>
      <c r="H1517" t="str" cm="1">
        <f t="array" ref="H1517">IFERROR(INDEX(Index!$A$8:$A$22, MATCH(TRUE, ISNUMBER(SEARCH(Index!$A$8:$A$22, Articles_collection_modified!A1517)), 0)), "")</f>
        <v>Hydraulics</v>
      </c>
      <c r="I1517" t="str" cm="1">
        <f t="array" ref="I1517">IFERROR(INDEX(Index!$A$3:$A$5, MATCH(TRUE, ISNUMBER(SEARCH(Index!$A$3:$A$5, Articles_collection_modified!A1517)), 0)), "")</f>
        <v>Technology</v>
      </c>
      <c r="J1517" t="str" cm="1">
        <f t="array" ref="J1517">IFERROR(INDEX(Index!$A$25:$A$69, MATCH(TRUE, ISNUMBER(SEARCH(Index!$A$25:$A$69, Articles_collection_modified!A1517)), 0)), "")</f>
        <v>System</v>
      </c>
      <c r="K1517" t="str" cm="1">
        <f t="array" ref="K1517">IFERROR(INDEX(Index!$C$3:$C$5, MATCH(TRUE, ISNUMBER(SEARCH(Index!$C$3:$C$5, Articles_collection_modified!A1517)), 0)), "")</f>
        <v>H1</v>
      </c>
      <c r="L1517" t="str" cm="1">
        <f t="array" ref="L1517">_xlfn.TEXTJOIN(", ", TRUE, IF(ISNUMBER(SEARCH(Index!$C$8:$C$58, Articles_collection_modified!A1517)), Index!$C$8:$C$58, ""))</f>
        <v/>
      </c>
      <c r="M1517" t="str" cm="1">
        <f t="array" ref="M1517">_xlfn.TEXTJOIN(", ", TRUE, IFERROR(VLOOKUP(_xlfn.TEXTSPLIT(L1517, ", "), Index!$C$8:$D$58, 2, FALSE), ""))</f>
        <v/>
      </c>
      <c r="N1517" t="e" cm="1" vm="1">
        <f t="array" ref="N1517">_xlfn.TEXTJOIN(", ", TRUE, _xlfn.UNIQUE(_xlfn.FILTERXML("&lt;t&gt;&lt;s&gt;" &amp; SUBSTITUTE(_xlfn.TEXTJOIN(", ", TRUE, _xlfn.UNIQUE(_xlfn._xlws.FILTER(IFERROR(VLOOKUP(LEFT(_xlfn.TEXTSPLIT(L1517, ", "), FIND("-", _xlfn.TEXTSPLIT(L1517, ", ")) - 1), Index!$F$8:$G$13, 2, FALSE), ""), IFERROR(VLOOKUP(LEFT(_xlfn.TEXTSPLIT(L1517, ", "), FIND("-", _xlfn.TEXTSPLIT(L1517, ", ")) - 1), Index!$F$8:$G$13, 2, FALSE), "") &lt;&gt; ""))), ", ", "&lt;/s&gt;&lt;s&gt;") &amp; "&lt;/s&gt;&lt;/t&gt;", "//s[normalize-space()]")))</f>
        <v>#VALUE!</v>
      </c>
      <c r="O1517" t="str" cm="1">
        <f t="array" ref="O1517">IFERROR(INDEX(Index!$C$8:$C$58, MATCH(TRUE, ISNUMBER(SEARCH(Index!$C$8:$C$58, Articles_collection_modified!A1517)), 0)), "")</f>
        <v/>
      </c>
      <c r="P1517" t="str">
        <f>IFERROR(VLOOKUP(LEFT(O1517, FIND("-", O1517)-1), Index!$F$8:$G$13, 2, FALSE), "Not Found")</f>
        <v>Not Found</v>
      </c>
      <c r="Q1517" t="str">
        <f>IFERROR(VLOOKUP(O1517, Index!$C$8:$D$58, 2, FALSE), "Not Found")</f>
        <v>Not Found</v>
      </c>
    </row>
    <row r="1518" spans="1:17" x14ac:dyDescent="0.3">
      <c r="A1518" t="str">
        <f>LEFT(Articles_collection_modified!A1518, FIND(",", Articles_collection_modified!A1518) - 1)</f>
        <v>Okuma America's Factory Automation Division Launches New Line of Robotics | ManufacturingTomorrow</v>
      </c>
      <c r="B1518" t="str">
        <f>MID(Articles_collection_modified!A1518, FIND(",", Articles_collection_modified!A1518) + 1, FIND(",", Articles_collection_modified!A1518, FIND(",", Articles_collection_modified!A1518) + 1) - FIND(",", Articles_collection_modified!A1518) - 1)</f>
        <v>https://www.manufacturingtomorrow.com/news/2024/08/02/okuma-americas-factory-automation-division-launches-new-line-of-robotics/23135</v>
      </c>
      <c r="C1518" t="str">
        <f>IF(ISNUMBER(FIND(", vol",Articles_collection_modified!A1518)), MID(Articles_collection_modified!A1518, FIND(", vol", Articles_collection_modified!A1518) + 5, FIND(",", Articles_collection_modified!A1518, FIND(", vol", Articles_collection_modified!A1518) + 5) - FIND(", vol", Articles_collection_modified!A1518) - 5), MID(Articles_collection_modified!A1518, FIND(",vol", Articles_collection_modified!A1518) + 4, FIND(",", Articles_collection_modified!A1518, FIND(",vol", Articles_collection_modified!A1518) + 4) - FIND(",vol",Articles_collection_modified!A1518) - 4))</f>
        <v>2</v>
      </c>
      <c r="D1518" t="str">
        <f>IF(ISNUMBER(FIND(", 20", Articles_collection_modified!A1518)), MID(Articles_collection_modified!A1518, FIND(", 20", Articles_collection_modified!A1518) + 2, FIND(",", Articles_collection_modified!A1518, FIND(", 20", Articles_collection_modified!A1518) + 2) - FIND(", 20", Articles_collection_modified!A1518) - 2), MID(Articles_collection_modified!A1518, FIND(",20", Articles_collection_modified!A1518) + 1, FIND(",", Articles_collection_modified!A1518, FIND(",20", Articles_collection_modified!A1518) + 1) - FIND(",20", Articles_collection_modified!A1518) - 1))</f>
        <v>2024-w31</v>
      </c>
      <c r="E1518" t="str">
        <f t="shared" si="48"/>
        <v>2024</v>
      </c>
      <c r="F1518" t="str">
        <f t="shared" si="49"/>
        <v>31</v>
      </c>
      <c r="G1518" t="str" cm="1">
        <f t="array" ref="G1518">_xlfn.TEXTJOIN(", ", TRUE, IF(ISNUMBER(SEARCH(Index!$A$8:$A$22, Articles_collection_modified!A1518)), Index!$A$8:$A$22, ""))</f>
        <v>Robotics</v>
      </c>
      <c r="H1518" t="str" cm="1">
        <f t="array" ref="H1518">IFERROR(INDEX(Index!$A$8:$A$22, MATCH(TRUE, ISNUMBER(SEARCH(Index!$A$8:$A$22, Articles_collection_modified!A1518)), 0)), "")</f>
        <v>Robotics</v>
      </c>
      <c r="I1518" t="str" cm="1">
        <f t="array" ref="I1518">IFERROR(INDEX(Index!$A$3:$A$5, MATCH(TRUE, ISNUMBER(SEARCH(Index!$A$3:$A$5, Articles_collection_modified!A1518)), 0)), "")</f>
        <v>product release</v>
      </c>
      <c r="J1518" t="str" cm="1">
        <f t="array" ref="J1518">IFERROR(INDEX(Index!$A$25:$A$69, MATCH(TRUE, ISNUMBER(SEARCH(Index!$A$25:$A$69, Articles_collection_modified!A1518)), 0)), "")</f>
        <v>System</v>
      </c>
      <c r="K1518" t="str" cm="1">
        <f t="array" ref="K1518">IFERROR(INDEX(Index!$C$3:$C$5, MATCH(TRUE, ISNUMBER(SEARCH(Index!$C$3:$C$5, Articles_collection_modified!A1518)), 0)), "")</f>
        <v>H1</v>
      </c>
      <c r="L1518" t="str" cm="1">
        <f t="array" ref="L1518">_xlfn.TEXTJOIN(", ", TRUE, IF(ISNUMBER(SEARCH(Index!$C$8:$C$58, Articles_collection_modified!A1518)), Index!$C$8:$C$58, ""))</f>
        <v>IPr-2</v>
      </c>
      <c r="M1518" t="str" cm="1">
        <f t="array" ref="M1518">_xlfn.TEXTJOIN(", ", TRUE, IFERROR(VLOOKUP(_xlfn.TEXTSPLIT(L1518, ", "), Index!$C$8:$D$58, 2, FALSE), ""))</f>
        <v>Advanced Robotics</v>
      </c>
      <c r="N1518" t="str" cm="1">
        <f t="array" ref="N1518">_xlfn.TEXTJOIN(", ", TRUE, _xlfn.UNIQUE(_xlfn.FILTERXML("&lt;t&gt;&lt;s&gt;" &amp; SUBSTITUTE(_xlfn.TEXTJOIN(", ", TRUE, _xlfn.UNIQUE(_xlfn._xlws.FILTER(IFERROR(VLOOKUP(LEFT(_xlfn.TEXTSPLIT(L1518, ", "), FIND("-", _xlfn.TEXTSPLIT(L1518, ", ")) - 1), Index!$F$8:$G$13, 2, FALSE), ""), IFERROR(VLOOKUP(LEFT(_xlfn.TEXTSPLIT(L1518, ", "), FIND("-", _xlfn.TEXTSPLIT(L1518, ", ")) - 1), Index!$F$8:$G$13, 2, FALSE), "") &lt;&gt; ""))), ", ", "&lt;/s&gt;&lt;s&gt;") &amp; "&lt;/s&gt;&lt;/t&gt;", "//s[normalize-space()]")))</f>
        <v>Intelligent Production</v>
      </c>
      <c r="O1518" t="str" cm="1">
        <f t="array" ref="O1518">IFERROR(INDEX(Index!$C$8:$C$58, MATCH(TRUE, ISNUMBER(SEARCH(Index!$C$8:$C$58, Articles_collection_modified!A1518)), 0)), "")</f>
        <v>IPr-2</v>
      </c>
      <c r="P1518" t="str">
        <f>IFERROR(VLOOKUP(LEFT(O1518, FIND("-", O1518)-1), Index!$F$8:$G$13, 2, FALSE), "Not Found")</f>
        <v>Intelligent Production</v>
      </c>
      <c r="Q1518" t="str">
        <f>IFERROR(VLOOKUP(O1518, Index!$C$8:$D$58, 2, FALSE), "Not Found")</f>
        <v>Advanced Robotics</v>
      </c>
    </row>
    <row r="1519" spans="1:17" x14ac:dyDescent="0.3">
      <c r="A1519" t="str">
        <f>LEFT(Articles_collection_modified!A1519, FIND(",", Articles_collection_modified!A1519) - 1)</f>
        <v>The Future of Hydraulic Systems in Mobile Machinery</v>
      </c>
      <c r="B1519" t="str">
        <f>MID(Articles_collection_modified!A1519, FIND(",", Articles_collection_modified!A1519) + 1, FIND(",", Articles_collection_modified!A1519, FIND(",", Articles_collection_modified!A1519) + 1) - FIND(",", Articles_collection_modified!A1519) - 1)</f>
        <v>https://www.powermotiontech.com/hydraulics/article/55130439/the-future-of-hydraulic-systems-in-mobile-machinery</v>
      </c>
      <c r="C1519" t="str">
        <f>IF(ISNUMBER(FIND(", vol",Articles_collection_modified!A1519)), MID(Articles_collection_modified!A1519, FIND(", vol", Articles_collection_modified!A1519) + 5, FIND(",", Articles_collection_modified!A1519, FIND(", vol", Articles_collection_modified!A1519) + 5) - FIND(", vol", Articles_collection_modified!A1519) - 5), MID(Articles_collection_modified!A1519, FIND(",vol", Articles_collection_modified!A1519) + 4, FIND(",", Articles_collection_modified!A1519, FIND(",vol", Articles_collection_modified!A1519) + 4) - FIND(",vol",Articles_collection_modified!A1519) - 4))</f>
        <v>2</v>
      </c>
      <c r="D1519" t="str">
        <f>IF(ISNUMBER(FIND(", 20", Articles_collection_modified!A1519)), MID(Articles_collection_modified!A1519, FIND(", 20", Articles_collection_modified!A1519) + 2, FIND(",", Articles_collection_modified!A1519, FIND(", 20", Articles_collection_modified!A1519) + 2) - FIND(", 20", Articles_collection_modified!A1519) - 2), MID(Articles_collection_modified!A1519, FIND(",20", Articles_collection_modified!A1519) + 1, FIND(",", Articles_collection_modified!A1519, FIND(",20", Articles_collection_modified!A1519) + 1) - FIND(",20", Articles_collection_modified!A1519) - 1))</f>
        <v>2024-w32</v>
      </c>
      <c r="E1519" t="str">
        <f t="shared" si="48"/>
        <v>2024</v>
      </c>
      <c r="F1519" t="str">
        <f t="shared" si="49"/>
        <v>32</v>
      </c>
      <c r="G1519" t="str" cm="1">
        <f t="array" ref="G1519">_xlfn.TEXTJOIN(", ", TRUE, IF(ISNUMBER(SEARCH(Index!$A$8:$A$22, Articles_collection_modified!A1519)), Index!$A$8:$A$22, ""))</f>
        <v>Electrification, Hydraulics, Mobile</v>
      </c>
      <c r="H1519" t="str" cm="1">
        <f t="array" ref="H1519">IFERROR(INDEX(Index!$A$8:$A$22, MATCH(TRUE, ISNUMBER(SEARCH(Index!$A$8:$A$22, Articles_collection_modified!A1519)), 0)), "")</f>
        <v>Electrification</v>
      </c>
      <c r="I1519" t="str" cm="1">
        <f t="array" ref="I1519">IFERROR(INDEX(Index!$A$3:$A$5, MATCH(TRUE, ISNUMBER(SEARCH(Index!$A$3:$A$5, Articles_collection_modified!A1519)), 0)), "")</f>
        <v>Technology</v>
      </c>
      <c r="J1519" t="str" cm="1">
        <f t="array" ref="J1519">IFERROR(INDEX(Index!$A$25:$A$69, MATCH(TRUE, ISNUMBER(SEARCH(Index!$A$25:$A$69, Articles_collection_modified!A1519)), 0)), "")</f>
        <v>System</v>
      </c>
      <c r="K1519" t="str" cm="1">
        <f t="array" ref="K1519">IFERROR(INDEX(Index!$C$3:$C$5, MATCH(TRUE, ISNUMBER(SEARCH(Index!$C$3:$C$5, Articles_collection_modified!A1519)), 0)), "")</f>
        <v>H2</v>
      </c>
      <c r="L1519" t="str" cm="1">
        <f t="array" ref="L1519">_xlfn.TEXTJOIN(", ", TRUE, IF(ISNUMBER(SEARCH(Index!$C$8:$C$58, Articles_collection_modified!A1519)), Index!$C$8:$C$58, ""))</f>
        <v>ES-2, HA-1, HA-3, HA-6, HA-7, HA-8</v>
      </c>
      <c r="M1519" t="str" cm="1">
        <f t="array" ref="M1519">_xlfn.TEXTJOIN(", ", TRUE, IFERROR(VLOOKUP(_xlfn.TEXTSPLIT(L1519, ", "), Index!$C$8:$D$58, 2, FALSE), ""))</f>
        <v>Enhanced Emission Policy, Green &amp; Connected Construction site, Smart Farming, Future Municipal Services, Future Wood &amp; Forest Industry, Sustainable Mining</v>
      </c>
      <c r="N1519" t="str" cm="1">
        <f t="array" ref="N1519">_xlfn.TEXTJOIN(", ", TRUE, _xlfn.UNIQUE(_xlfn.FILTERXML("&lt;t&gt;&lt;s&gt;" &amp; SUBSTITUTE(_xlfn.TEXTJOIN(", ", TRUE, _xlfn.UNIQUE(_xlfn._xlws.FILTER(IFERROR(VLOOKUP(LEFT(_xlfn.TEXTSPLIT(L1519, ", "), FIND("-", _xlfn.TEXTSPLIT(L1519, ", ")) - 1), Index!$F$8:$G$13, 2, FALSE), ""), IFERROR(VLOOKUP(LEFT(_xlfn.TEXTSPLIT(L1519, ", "), FIND("-", _xlfn.TEXTSPLIT(L1519, ", ")) - 1), Index!$F$8:$G$13, 2, FALSE), "") &lt;&gt; ""))), ", ", "&lt;/s&gt;&lt;s&gt;") &amp; "&lt;/s&gt;&lt;/t&gt;", "//s[normalize-space()]")))</f>
        <v>Ecological Sustainability, Hydraulic Applications Ecosystem</v>
      </c>
      <c r="O1519" t="str" cm="1">
        <f t="array" ref="O1519">IFERROR(INDEX(Index!$C$8:$C$58, MATCH(TRUE, ISNUMBER(SEARCH(Index!$C$8:$C$58, Articles_collection_modified!A1519)), 0)), "")</f>
        <v>ES-2</v>
      </c>
      <c r="P1519" t="str">
        <f>IFERROR(VLOOKUP(LEFT(O1519, FIND("-", O1519)-1), Index!$F$8:$G$13, 2, FALSE), "Not Found")</f>
        <v>Ecological Sustainability</v>
      </c>
      <c r="Q1519" t="str">
        <f>IFERROR(VLOOKUP(O1519, Index!$C$8:$D$58, 2, FALSE), "Not Found")</f>
        <v>Enhanced Emission Policy</v>
      </c>
    </row>
    <row r="1520" spans="1:17" x14ac:dyDescent="0.3">
      <c r="A1520" t="str">
        <f>LEFT(Articles_collection_modified!A1520, FIND(",", Articles_collection_modified!A1520) - 1)</f>
        <v>ePTOs Enable Continued Use of Hydraulics in Electric Vehicles</v>
      </c>
      <c r="B1520" t="str">
        <f>MID(Articles_collection_modified!A1520, FIND(",", Articles_collection_modified!A1520) + 1, FIND(",", Articles_collection_modified!A1520, FIND(",", Articles_collection_modified!A1520) + 1) - FIND(",", Articles_collection_modified!A1520) - 1)</f>
        <v>https://www.powermotiontech.com/hydraulics/hydraulic-pumps-motors/article/55129388/eptos-enable-continued-use-of-hydraulics-in-electric-vehicles</v>
      </c>
      <c r="C1520" t="str">
        <f>IF(ISNUMBER(FIND(", vol",Articles_collection_modified!A1520)), MID(Articles_collection_modified!A1520, FIND(", vol", Articles_collection_modified!A1520) + 5, FIND(",", Articles_collection_modified!A1520, FIND(", vol", Articles_collection_modified!A1520) + 5) - FIND(", vol", Articles_collection_modified!A1520) - 5), MID(Articles_collection_modified!A1520, FIND(",vol", Articles_collection_modified!A1520) + 4, FIND(",", Articles_collection_modified!A1520, FIND(",vol", Articles_collection_modified!A1520) + 4) - FIND(",vol",Articles_collection_modified!A1520) - 4))</f>
        <v>2</v>
      </c>
      <c r="D1520" t="str">
        <f>IF(ISNUMBER(FIND(", 20", Articles_collection_modified!A1520)), MID(Articles_collection_modified!A1520, FIND(", 20", Articles_collection_modified!A1520) + 2, FIND(",", Articles_collection_modified!A1520, FIND(", 20", Articles_collection_modified!A1520) + 2) - FIND(", 20", Articles_collection_modified!A1520) - 2), MID(Articles_collection_modified!A1520, FIND(",20", Articles_collection_modified!A1520) + 1, FIND(",", Articles_collection_modified!A1520, FIND(",20", Articles_collection_modified!A1520) + 1) - FIND(",20", Articles_collection_modified!A1520) - 1))</f>
        <v>2024-w32</v>
      </c>
      <c r="E1520" t="str">
        <f t="shared" si="48"/>
        <v>2024</v>
      </c>
      <c r="F1520" t="str">
        <f t="shared" si="49"/>
        <v>32</v>
      </c>
      <c r="G1520" t="str" cm="1">
        <f t="array" ref="G1520">_xlfn.TEXTJOIN(", ", TRUE, IF(ISNUMBER(SEARCH(Index!$A$8:$A$22, Articles_collection_modified!A1520)), Index!$A$8:$A$22, ""))</f>
        <v>Electrification, Hydraulics, Mobile</v>
      </c>
      <c r="H1520" t="str" cm="1">
        <f t="array" ref="H1520">IFERROR(INDEX(Index!$A$8:$A$22, MATCH(TRUE, ISNUMBER(SEARCH(Index!$A$8:$A$22, Articles_collection_modified!A1520)), 0)), "")</f>
        <v>Electrification</v>
      </c>
      <c r="I1520" t="str" cm="1">
        <f t="array" ref="I1520">IFERROR(INDEX(Index!$A$3:$A$5, MATCH(TRUE, ISNUMBER(SEARCH(Index!$A$3:$A$5, Articles_collection_modified!A1520)), 0)), "")</f>
        <v>Technology</v>
      </c>
      <c r="J1520" t="str" cm="1">
        <f t="array" ref="J1520">IFERROR(INDEX(Index!$A$25:$A$69, MATCH(TRUE, ISNUMBER(SEARCH(Index!$A$25:$A$69, Articles_collection_modified!A1520)), 0)), "")</f>
        <v>Pump</v>
      </c>
      <c r="K1520" t="str" cm="1">
        <f t="array" ref="K1520">IFERROR(INDEX(Index!$C$3:$C$5, MATCH(TRUE, ISNUMBER(SEARCH(Index!$C$3:$C$5, Articles_collection_modified!A1520)), 0)), "")</f>
        <v>H1</v>
      </c>
      <c r="L1520" t="str" cm="1">
        <f t="array" ref="L1520">_xlfn.TEXTJOIN(", ", TRUE, IF(ISNUMBER(SEARCH(Index!$C$8:$C$58, Articles_collection_modified!A1520)), Index!$C$8:$C$58, ""))</f>
        <v>ES-1, ES-2, HA-1, HA-3, HA-6, HA-7, HA-8</v>
      </c>
      <c r="M1520" t="str" cm="1">
        <f t="array" ref="M1520">_xlfn.TEXTJOIN(", ", TRUE, IFERROR(VLOOKUP(_xlfn.TEXTSPLIT(L1520, ", "), Index!$C$8:$D$58, 2, FALSE), ""))</f>
        <v>Green Cities, Enhanced Emission Policy, Green &amp; Connected Construction site, Smart Farming, Future Municipal Services, Future Wood &amp; Forest Industry, Sustainable Mining</v>
      </c>
      <c r="N1520" t="str" cm="1">
        <f t="array" ref="N1520">_xlfn.TEXTJOIN(", ", TRUE, _xlfn.UNIQUE(_xlfn.FILTERXML("&lt;t&gt;&lt;s&gt;" &amp; SUBSTITUTE(_xlfn.TEXTJOIN(", ", TRUE, _xlfn.UNIQUE(_xlfn._xlws.FILTER(IFERROR(VLOOKUP(LEFT(_xlfn.TEXTSPLIT(L1520, ", "), FIND("-", _xlfn.TEXTSPLIT(L1520, ", ")) - 1), Index!$F$8:$G$13, 2, FALSE), ""), IFERROR(VLOOKUP(LEFT(_xlfn.TEXTSPLIT(L1520, ", "), FIND("-", _xlfn.TEXTSPLIT(L1520, ", ")) - 1), Index!$F$8:$G$13, 2, FALSE), "") &lt;&gt; ""))), ", ", "&lt;/s&gt;&lt;s&gt;") &amp; "&lt;/s&gt;&lt;/t&gt;", "//s[normalize-space()]")))</f>
        <v>Ecological Sustainability, Hydraulic Applications Ecosystem</v>
      </c>
      <c r="O1520" t="str" cm="1">
        <f t="array" ref="O1520">IFERROR(INDEX(Index!$C$8:$C$58, MATCH(TRUE, ISNUMBER(SEARCH(Index!$C$8:$C$58, Articles_collection_modified!A1520)), 0)), "")</f>
        <v>ES-1</v>
      </c>
      <c r="P1520" t="str">
        <f>IFERROR(VLOOKUP(LEFT(O1520, FIND("-", O1520)-1), Index!$F$8:$G$13, 2, FALSE), "Not Found")</f>
        <v>Ecological Sustainability</v>
      </c>
      <c r="Q1520" t="str">
        <f>IFERROR(VLOOKUP(O1520, Index!$C$8:$D$58, 2, FALSE), "Not Found")</f>
        <v>Green Cities</v>
      </c>
    </row>
    <row r="1521" spans="1:17" x14ac:dyDescent="0.3">
      <c r="A1521" t="str">
        <f>LEFT(Articles_collection_modified!A1521, FIND(",", Articles_collection_modified!A1521) - 1)</f>
        <v>The 5 Levels of Autonomy in Off-Highway Equipment</v>
      </c>
      <c r="B1521" t="str">
        <f>MID(Articles_collection_modified!A1521, FIND(",", Articles_collection_modified!A1521) + 1, FIND(",", Articles_collection_modified!A1521, FIND(",", Articles_collection_modified!A1521) + 1) - FIND(",", Articles_collection_modified!A1521) - 1)</f>
        <v>https://www.powermotiontech.com/sensors-software/automation/article/21275809/danfoss-power-solutions-the-5-levels-of-autonomy-in-off-highway-equipment</v>
      </c>
      <c r="C1521" t="str">
        <f>IF(ISNUMBER(FIND(", vol",Articles_collection_modified!A1521)), MID(Articles_collection_modified!A1521, FIND(", vol", Articles_collection_modified!A1521) + 5, FIND(",", Articles_collection_modified!A1521, FIND(", vol", Articles_collection_modified!A1521) + 5) - FIND(", vol", Articles_collection_modified!A1521) - 5), MID(Articles_collection_modified!A1521, FIND(",vol", Articles_collection_modified!A1521) + 4, FIND(",", Articles_collection_modified!A1521, FIND(",vol", Articles_collection_modified!A1521) + 4) - FIND(",vol",Articles_collection_modified!A1521) - 4))</f>
        <v>0</v>
      </c>
      <c r="D1521" t="str">
        <f>IF(ISNUMBER(FIND(", 20", Articles_collection_modified!A1521)), MID(Articles_collection_modified!A1521, FIND(", 20", Articles_collection_modified!A1521) + 2, FIND(",", Articles_collection_modified!A1521, FIND(", 20", Articles_collection_modified!A1521) + 2) - FIND(", 20", Articles_collection_modified!A1521) - 2), MID(Articles_collection_modified!A1521, FIND(",20", Articles_collection_modified!A1521) + 1, FIND(",", Articles_collection_modified!A1521, FIND(",20", Articles_collection_modified!A1521) + 1) - FIND(",20", Articles_collection_modified!A1521) - 1))</f>
        <v>2023-w43</v>
      </c>
      <c r="E1521" t="str">
        <f t="shared" si="48"/>
        <v>2023</v>
      </c>
      <c r="F1521" t="str">
        <f t="shared" si="49"/>
        <v>43</v>
      </c>
      <c r="G1521" t="str" cm="1">
        <f t="array" ref="G1521">_xlfn.TEXTJOIN(", ", TRUE, IF(ISNUMBER(SEARCH(Index!$A$8:$A$22, Articles_collection_modified!A1521)), Index!$A$8:$A$22, ""))</f>
        <v>Mobile, Sensors</v>
      </c>
      <c r="H1521" t="str" cm="1">
        <f t="array" ref="H1521">IFERROR(INDEX(Index!$A$8:$A$22, MATCH(TRUE, ISNUMBER(SEARCH(Index!$A$8:$A$22, Articles_collection_modified!A1521)), 0)), "")</f>
        <v>Mobile</v>
      </c>
      <c r="I1521" t="str" cm="1">
        <f t="array" ref="I1521">IFERROR(INDEX(Index!$A$3:$A$5, MATCH(TRUE, ISNUMBER(SEARCH(Index!$A$3:$A$5, Articles_collection_modified!A1521)), 0)), "")</f>
        <v>Technology</v>
      </c>
      <c r="J1521" t="str" cm="1">
        <f t="array" ref="J1521">IFERROR(INDEX(Index!$A$25:$A$69, MATCH(TRUE, ISNUMBER(SEARCH(Index!$A$25:$A$69, Articles_collection_modified!A1521)), 0)), "")</f>
        <v>Software</v>
      </c>
      <c r="K1521" t="str" cm="1">
        <f t="array" ref="K1521">IFERROR(INDEX(Index!$C$3:$C$5, MATCH(TRUE, ISNUMBER(SEARCH(Index!$C$3:$C$5, Articles_collection_modified!A1521)), 0)), "")</f>
        <v>H3</v>
      </c>
      <c r="L1521" t="str" cm="1">
        <f t="array" ref="L1521">_xlfn.TEXTJOIN(", ", TRUE, IF(ISNUMBER(SEARCH(Index!$C$8:$C$58, Articles_collection_modified!A1521)), Index!$C$8:$C$58, ""))</f>
        <v>HA-3, SD-6, NB-7</v>
      </c>
      <c r="M1521" t="str" cm="1">
        <f t="array" ref="M1521">_xlfn.TEXTJOIN(", ", TRUE, IFERROR(VLOOKUP(_xlfn.TEXTSPLIT(L1521, ", "), Index!$C$8:$D$58, 2, FALSE), ""))</f>
        <v>Smart Farming, Intelligent Process Automation, Future Agriculture</v>
      </c>
      <c r="N1521" t="str" cm="1">
        <f t="array" ref="N1521">_xlfn.TEXTJOIN(", ", TRUE, _xlfn.UNIQUE(_xlfn.FILTERXML("&lt;t&gt;&lt;s&gt;" &amp; SUBSTITUTE(_xlfn.TEXTJOIN(", ", TRUE, _xlfn.UNIQUE(_xlfn._xlws.FILTER(IFERROR(VLOOKUP(LEFT(_xlfn.TEXTSPLIT(L1521, ", "), FIND("-", _xlfn.TEXTSPLIT(L1521, ", ")) - 1), Index!$F$8:$G$13, 2, FALSE), ""), IFERROR(VLOOKUP(LEFT(_xlfn.TEXTSPLIT(L1521, ", "), FIND("-", _xlfn.TEXTSPLIT(L1521, ", ")) - 1), Index!$F$8:$G$13, 2, FALSE), "") &lt;&gt; ""))), ", ", "&lt;/s&gt;&lt;s&gt;") &amp; "&lt;/s&gt;&lt;/t&gt;", "//s[normalize-space()]")))</f>
        <v>Hydraulic Applications Ecosystem, Smart Data Usage, New Business</v>
      </c>
      <c r="O1521" t="str" cm="1">
        <f t="array" ref="O1521">IFERROR(INDEX(Index!$C$8:$C$58, MATCH(TRUE, ISNUMBER(SEARCH(Index!$C$8:$C$58, Articles_collection_modified!A1521)), 0)), "")</f>
        <v>HA-3</v>
      </c>
      <c r="P1521" t="str">
        <f>IFERROR(VLOOKUP(LEFT(O1521, FIND("-", O1521)-1), Index!$F$8:$G$13, 2, FALSE), "Not Found")</f>
        <v>Hydraulic Applications Ecosystem</v>
      </c>
      <c r="Q1521" t="str">
        <f>IFERROR(VLOOKUP(O1521, Index!$C$8:$D$58, 2, FALSE), "Not Found")</f>
        <v>Smart Farming</v>
      </c>
    </row>
    <row r="1522" spans="1:17" x14ac:dyDescent="0.3">
      <c r="A1522" t="str">
        <f>LEFT(Articles_collection_modified!A1522, FIND(",", Articles_collection_modified!A1522) - 1)</f>
        <v>Mobile Hydraulics: The Trends and Technologies Shaping the Industry</v>
      </c>
      <c r="B1522" t="str">
        <f>MID(Articles_collection_modified!A1522, FIND(",", Articles_collection_modified!A1522) + 1, FIND(",", Articles_collection_modified!A1522, FIND(",", Articles_collection_modified!A1522) + 1) - FIND(",", Articles_collection_modified!A1522) - 1)</f>
        <v>https://www.powermotiontech.com/hydraulics/article/55126750/mobile-hydraulics-the-trends-and-technologies-shaping-the-industry</v>
      </c>
      <c r="C1522" t="str">
        <f>IF(ISNUMBER(FIND(", vol",Articles_collection_modified!A1522)), MID(Articles_collection_modified!A1522, FIND(", vol", Articles_collection_modified!A1522) + 5, FIND(",", Articles_collection_modified!A1522, FIND(", vol", Articles_collection_modified!A1522) + 5) - FIND(", vol", Articles_collection_modified!A1522) - 5), MID(Articles_collection_modified!A1522, FIND(",vol", Articles_collection_modified!A1522) + 4, FIND(",", Articles_collection_modified!A1522, FIND(",vol", Articles_collection_modified!A1522) + 4) - FIND(",vol",Articles_collection_modified!A1522) - 4))</f>
        <v>2</v>
      </c>
      <c r="D1522" t="str">
        <f>IF(ISNUMBER(FIND(", 20", Articles_collection_modified!A1522)), MID(Articles_collection_modified!A1522, FIND(", 20", Articles_collection_modified!A1522) + 2, FIND(",", Articles_collection_modified!A1522, FIND(", 20", Articles_collection_modified!A1522) + 2) - FIND(", 20", Articles_collection_modified!A1522) - 2), MID(Articles_collection_modified!A1522, FIND(",20", Articles_collection_modified!A1522) + 1, FIND(",", Articles_collection_modified!A1522, FIND(",20", Articles_collection_modified!A1522) + 1) - FIND(",20", Articles_collection_modified!A1522) - 1))</f>
        <v>2024-w31</v>
      </c>
      <c r="E1522" t="str">
        <f t="shared" si="48"/>
        <v>2024</v>
      </c>
      <c r="F1522" t="str">
        <f t="shared" si="49"/>
        <v>31</v>
      </c>
      <c r="G1522" t="str" cm="1">
        <f t="array" ref="G1522">_xlfn.TEXTJOIN(", ", TRUE, IF(ISNUMBER(SEARCH(Index!$A$8:$A$22, Articles_collection_modified!A1522)), Index!$A$8:$A$22, ""))</f>
        <v>Electrification, Electronics, Hydraulics, Mobile</v>
      </c>
      <c r="H1522" t="str" cm="1">
        <f t="array" ref="H1522">IFERROR(INDEX(Index!$A$8:$A$22, MATCH(TRUE, ISNUMBER(SEARCH(Index!$A$8:$A$22, Articles_collection_modified!A1522)), 0)), "")</f>
        <v>Electrification</v>
      </c>
      <c r="I1522" t="str" cm="1">
        <f t="array" ref="I1522">IFERROR(INDEX(Index!$A$3:$A$5, MATCH(TRUE, ISNUMBER(SEARCH(Index!$A$3:$A$5, Articles_collection_modified!A1522)), 0)), "")</f>
        <v>Technology</v>
      </c>
      <c r="J1522" t="str" cm="1">
        <f t="array" ref="J1522">IFERROR(INDEX(Index!$A$25:$A$69, MATCH(TRUE, ISNUMBER(SEARCH(Index!$A$25:$A$69, Articles_collection_modified!A1522)), 0)), "")</f>
        <v>Research</v>
      </c>
      <c r="K1522" t="str" cm="1">
        <f t="array" ref="K1522">IFERROR(INDEX(Index!$C$3:$C$5, MATCH(TRUE, ISNUMBER(SEARCH(Index!$C$3:$C$5, Articles_collection_modified!A1522)), 0)), "")</f>
        <v>H2</v>
      </c>
      <c r="L1522" t="str" cm="1">
        <f t="array" ref="L1522">_xlfn.TEXTJOIN(", ", TRUE, IF(ISNUMBER(SEARCH(Index!$C$8:$C$58, Articles_collection_modified!A1522)), Index!$C$8:$C$58, ""))</f>
        <v>ES-2, HA-1, HA-3, HA-6, HA-7, HA-8, SD-4</v>
      </c>
      <c r="M1522" t="str" cm="1">
        <f t="array" ref="M1522">_xlfn.TEXTJOIN(", ", TRUE, IFERROR(VLOOKUP(_xlfn.TEXTSPLIT(L1522, ", "), Index!$C$8:$D$58, 2, FALSE), ""))</f>
        <v>Enhanced Emission Policy, Green &amp; Connected Construction site, Smart Farming, Future Municipal Services, Future Wood &amp; Forest Industry, Sustainable Mining, Big Data Value Creation</v>
      </c>
      <c r="N1522" t="str" cm="1">
        <f t="array" ref="N1522">_xlfn.TEXTJOIN(", ", TRUE, _xlfn.UNIQUE(_xlfn.FILTERXML("&lt;t&gt;&lt;s&gt;" &amp; SUBSTITUTE(_xlfn.TEXTJOIN(", ", TRUE, _xlfn.UNIQUE(_xlfn._xlws.FILTER(IFERROR(VLOOKUP(LEFT(_xlfn.TEXTSPLIT(L1522, ", "), FIND("-", _xlfn.TEXTSPLIT(L1522, ", ")) - 1), Index!$F$8:$G$13, 2, FALSE), ""), IFERROR(VLOOKUP(LEFT(_xlfn.TEXTSPLIT(L1522, ", "), FIND("-", _xlfn.TEXTSPLIT(L1522, ", ")) - 1), Index!$F$8:$G$13, 2, FALSE), "") &lt;&gt; ""))), ", ", "&lt;/s&gt;&lt;s&gt;") &amp; "&lt;/s&gt;&lt;/t&gt;", "//s[normalize-space()]")))</f>
        <v>Ecological Sustainability, Hydraulic Applications Ecosystem, Smart Data Usage</v>
      </c>
      <c r="O1522" t="str" cm="1">
        <f t="array" ref="O1522">IFERROR(INDEX(Index!$C$8:$C$58, MATCH(TRUE, ISNUMBER(SEARCH(Index!$C$8:$C$58, Articles_collection_modified!A1522)), 0)), "")</f>
        <v>ES-2</v>
      </c>
      <c r="P1522" t="str">
        <f>IFERROR(VLOOKUP(LEFT(O1522, FIND("-", O1522)-1), Index!$F$8:$G$13, 2, FALSE), "Not Found")</f>
        <v>Ecological Sustainability</v>
      </c>
      <c r="Q1522" t="str">
        <f>IFERROR(VLOOKUP(O1522, Index!$C$8:$D$58, 2, FALSE), "Not Found")</f>
        <v>Enhanced Emission Policy</v>
      </c>
    </row>
    <row r="1523" spans="1:17" x14ac:dyDescent="0.3">
      <c r="A1523" t="str">
        <f>LEFT(Articles_collection_modified!A1523, FIND(",", Articles_collection_modified!A1523) - 1)</f>
        <v>Automatisierungssystemen in der Landtechnik</v>
      </c>
      <c r="B1523" t="str">
        <f>MID(Articles_collection_modified!A1523, FIND(",", Articles_collection_modified!A1523) + 1, FIND(",", Articles_collection_modified!A1523, FIND(",", Articles_collection_modified!A1523) + 1) - FIND(",", Articles_collection_modified!A1523) - 1)</f>
        <v>https://www.derkonstrukteur.de/automatisierungssystemen-in-der-landtechnik/</v>
      </c>
      <c r="C1523" t="str">
        <f>IF(ISNUMBER(FIND(", vol",Articles_collection_modified!A1523)), MID(Articles_collection_modified!A1523, FIND(", vol", Articles_collection_modified!A1523) + 5, FIND(",", Articles_collection_modified!A1523, FIND(", vol", Articles_collection_modified!A1523) + 5) - FIND(", vol", Articles_collection_modified!A1523) - 5), MID(Articles_collection_modified!A1523, FIND(",vol", Articles_collection_modified!A1523) + 4, FIND(",", Articles_collection_modified!A1523, FIND(",vol", Articles_collection_modified!A1523) + 4) - FIND(",vol",Articles_collection_modified!A1523) - 4))</f>
        <v>1</v>
      </c>
      <c r="D1523" t="str">
        <f>IF(ISNUMBER(FIND(", 20", Articles_collection_modified!A1523)), MID(Articles_collection_modified!A1523, FIND(", 20", Articles_collection_modified!A1523) + 2, FIND(",", Articles_collection_modified!A1523, FIND(", 20", Articles_collection_modified!A1523) + 2) - FIND(", 20", Articles_collection_modified!A1523) - 2), MID(Articles_collection_modified!A1523, FIND(",20", Articles_collection_modified!A1523) + 1, FIND(",", Articles_collection_modified!A1523, FIND(",20", Articles_collection_modified!A1523) + 1) - FIND(",20", Articles_collection_modified!A1523) - 1))</f>
        <v>2024-w30</v>
      </c>
      <c r="E1523" t="str">
        <f t="shared" si="48"/>
        <v>2024</v>
      </c>
      <c r="F1523" t="str">
        <f t="shared" si="49"/>
        <v>30</v>
      </c>
      <c r="G1523" t="str" cm="1">
        <f t="array" ref="G1523">_xlfn.TEXTJOIN(", ", TRUE, IF(ISNUMBER(SEARCH(Index!$A$8:$A$22, Articles_collection_modified!A1523)), Index!$A$8:$A$22, ""))</f>
        <v>Electronics</v>
      </c>
      <c r="H1523" t="str" cm="1">
        <f t="array" ref="H1523">IFERROR(INDEX(Index!$A$8:$A$22, MATCH(TRUE, ISNUMBER(SEARCH(Index!$A$8:$A$22, Articles_collection_modified!A1523)), 0)), "")</f>
        <v>Electronics</v>
      </c>
      <c r="I1523" t="str" cm="1">
        <f t="array" ref="I1523">IFERROR(INDEX(Index!$A$3:$A$5, MATCH(TRUE, ISNUMBER(SEARCH(Index!$A$3:$A$5, Articles_collection_modified!A1523)), 0)), "")</f>
        <v>Technology</v>
      </c>
      <c r="J1523" t="str" cm="1">
        <f t="array" ref="J1523">IFERROR(INDEX(Index!$A$25:$A$69, MATCH(TRUE, ISNUMBER(SEARCH(Index!$A$25:$A$69, Articles_collection_modified!A1523)), 0)), "")</f>
        <v>System</v>
      </c>
      <c r="K1523" t="str" cm="1">
        <f t="array" ref="K1523">IFERROR(INDEX(Index!$C$3:$C$5, MATCH(TRUE, ISNUMBER(SEARCH(Index!$C$3:$C$5, Articles_collection_modified!A1523)), 0)), "")</f>
        <v>H1</v>
      </c>
      <c r="L1523" t="str" cm="1">
        <f t="array" ref="L1523">_xlfn.TEXTJOIN(", ", TRUE, IF(ISNUMBER(SEARCH(Index!$C$8:$C$58, Articles_collection_modified!A1523)), Index!$C$8:$C$58, ""))</f>
        <v>HA-3, SD-6, NB-7</v>
      </c>
      <c r="M1523" t="str" cm="1">
        <f t="array" ref="M1523">_xlfn.TEXTJOIN(", ", TRUE, IFERROR(VLOOKUP(_xlfn.TEXTSPLIT(L1523, ", "), Index!$C$8:$D$58, 2, FALSE), ""))</f>
        <v>Smart Farming, Intelligent Process Automation, Future Agriculture</v>
      </c>
      <c r="N1523" t="str" cm="1">
        <f t="array" ref="N1523">_xlfn.TEXTJOIN(", ", TRUE, _xlfn.UNIQUE(_xlfn.FILTERXML("&lt;t&gt;&lt;s&gt;" &amp; SUBSTITUTE(_xlfn.TEXTJOIN(", ", TRUE, _xlfn.UNIQUE(_xlfn._xlws.FILTER(IFERROR(VLOOKUP(LEFT(_xlfn.TEXTSPLIT(L1523, ", "), FIND("-", _xlfn.TEXTSPLIT(L1523, ", ")) - 1), Index!$F$8:$G$13, 2, FALSE), ""), IFERROR(VLOOKUP(LEFT(_xlfn.TEXTSPLIT(L1523, ", "), FIND("-", _xlfn.TEXTSPLIT(L1523, ", ")) - 1), Index!$F$8:$G$13, 2, FALSE), "") &lt;&gt; ""))), ", ", "&lt;/s&gt;&lt;s&gt;") &amp; "&lt;/s&gt;&lt;/t&gt;", "//s[normalize-space()]")))</f>
        <v>Hydraulic Applications Ecosystem, Smart Data Usage, New Business</v>
      </c>
      <c r="O1523" t="str" cm="1">
        <f t="array" ref="O1523">IFERROR(INDEX(Index!$C$8:$C$58, MATCH(TRUE, ISNUMBER(SEARCH(Index!$C$8:$C$58, Articles_collection_modified!A1523)), 0)), "")</f>
        <v>HA-3</v>
      </c>
      <c r="P1523" t="str">
        <f>IFERROR(VLOOKUP(LEFT(O1523, FIND("-", O1523)-1), Index!$F$8:$G$13, 2, FALSE), "Not Found")</f>
        <v>Hydraulic Applications Ecosystem</v>
      </c>
      <c r="Q1523" t="str">
        <f>IFERROR(VLOOKUP(O1523, Index!$C$8:$D$58, 2, FALSE), "Not Found")</f>
        <v>Smart Farming</v>
      </c>
    </row>
    <row r="1524" spans="1:17" x14ac:dyDescent="0.3">
      <c r="A1524" t="str">
        <f>LEFT(Articles_collection_modified!A1524, FIND(",", Articles_collection_modified!A1524) - 1)</f>
        <v>We Can End Our Dependence on the Newly Mined Minerals That Go into EV Batteries. Hereâ€™s How. - RMI</v>
      </c>
      <c r="B1524" t="str">
        <f>MID(Articles_collection_modified!A1524, FIND(",", Articles_collection_modified!A1524) + 1, FIND(",", Articles_collection_modified!A1524, FIND(",", Articles_collection_modified!A1524) + 1) - FIND(",", Articles_collection_modified!A1524) - 1)</f>
        <v>https://rmi.org/we-can-end-our-dependence-on-the-newly-mined-minerals-that-go-into-ev-batteries-heres-how/?utm_medium=email&amp;utm_source=spark&amp;utm_content=spark&amp;utm_campaign=2024_08_01&amp;utm_term=title-1</v>
      </c>
      <c r="C1524" t="str">
        <f>IF(ISNUMBER(FIND(", vol",Articles_collection_modified!A1524)), MID(Articles_collection_modified!A1524, FIND(", vol", Articles_collection_modified!A1524) + 5, FIND(",", Articles_collection_modified!A1524, FIND(", vol", Articles_collection_modified!A1524) + 5) - FIND(", vol", Articles_collection_modified!A1524) - 5), MID(Articles_collection_modified!A1524, FIND(",vol", Articles_collection_modified!A1524) + 4, FIND(",", Articles_collection_modified!A1524, FIND(",vol", Articles_collection_modified!A1524) + 4) - FIND(",vol",Articles_collection_modified!A1524) - 4))</f>
        <v>1</v>
      </c>
      <c r="D1524" t="str">
        <f>IF(ISNUMBER(FIND(", 20", Articles_collection_modified!A1524)), MID(Articles_collection_modified!A1524, FIND(", 20", Articles_collection_modified!A1524) + 2, FIND(",", Articles_collection_modified!A1524, FIND(", 20", Articles_collection_modified!A1524) + 2) - FIND(", 20", Articles_collection_modified!A1524) - 2), MID(Articles_collection_modified!A1524, FIND(",20", Articles_collection_modified!A1524) + 1, FIND(",", Articles_collection_modified!A1524, FIND(",20", Articles_collection_modified!A1524) + 1) - FIND(",20", Articles_collection_modified!A1524) - 1))</f>
        <v>2024-w30</v>
      </c>
      <c r="E1524" t="str">
        <f t="shared" si="48"/>
        <v>2024</v>
      </c>
      <c r="F1524" t="str">
        <f t="shared" si="49"/>
        <v>30</v>
      </c>
      <c r="G1524" t="str" cm="1">
        <f t="array" ref="G1524">_xlfn.TEXTJOIN(", ", TRUE, IF(ISNUMBER(SEARCH(Index!$A$8:$A$22, Articles_collection_modified!A1524)), Index!$A$8:$A$22, ""))</f>
        <v>Electrification, Sustainability</v>
      </c>
      <c r="H1524" t="str" cm="1">
        <f t="array" ref="H1524">IFERROR(INDEX(Index!$A$8:$A$22, MATCH(TRUE, ISNUMBER(SEARCH(Index!$A$8:$A$22, Articles_collection_modified!A1524)), 0)), "")</f>
        <v>Electrification</v>
      </c>
      <c r="I1524" t="str" cm="1">
        <f t="array" ref="I1524">IFERROR(INDEX(Index!$A$3:$A$5, MATCH(TRUE, ISNUMBER(SEARCH(Index!$A$3:$A$5, Articles_collection_modified!A1524)), 0)), "")</f>
        <v>Technology</v>
      </c>
      <c r="J1524" t="str" cm="1">
        <f t="array" ref="J1524">IFERROR(INDEX(Index!$A$25:$A$69, MATCH(TRUE, ISNUMBER(SEARCH(Index!$A$25:$A$69, Articles_collection_modified!A1524)), 0)), "")</f>
        <v>Materials</v>
      </c>
      <c r="K1524" t="str" cm="1">
        <f t="array" ref="K1524">IFERROR(INDEX(Index!$C$3:$C$5, MATCH(TRUE, ISNUMBER(SEARCH(Index!$C$3:$C$5, Articles_collection_modified!A1524)), 0)), "")</f>
        <v>H3</v>
      </c>
      <c r="L1524" t="str" cm="1">
        <f t="array" ref="L1524">_xlfn.TEXTJOIN(", ", TRUE, IF(ISNUMBER(SEARCH(Index!$C$8:$C$58, Articles_collection_modified!A1524)), Index!$C$8:$C$58, ""))</f>
        <v>ES-4, ES-6, NB-6</v>
      </c>
      <c r="M1524" t="str" cm="1">
        <f t="array" ref="M1524">_xlfn.TEXTJOIN(", ", TRUE, IFERROR(VLOOKUP(_xlfn.TEXTSPLIT(L1524, ", "), Index!$C$8:$D$58, 2, FALSE), ""))</f>
        <v>Circular Economy, Zero Emission Company Value, Green Energy System</v>
      </c>
      <c r="N1524" t="str" cm="1">
        <f t="array" ref="N1524">_xlfn.TEXTJOIN(", ", TRUE, _xlfn.UNIQUE(_xlfn.FILTERXML("&lt;t&gt;&lt;s&gt;" &amp; SUBSTITUTE(_xlfn.TEXTJOIN(", ", TRUE, _xlfn.UNIQUE(_xlfn._xlws.FILTER(IFERROR(VLOOKUP(LEFT(_xlfn.TEXTSPLIT(L1524, ", "), FIND("-", _xlfn.TEXTSPLIT(L1524, ", ")) - 1), Index!$F$8:$G$13, 2, FALSE), ""), IFERROR(VLOOKUP(LEFT(_xlfn.TEXTSPLIT(L1524, ", "), FIND("-", _xlfn.TEXTSPLIT(L1524, ", ")) - 1), Index!$F$8:$G$13, 2, FALSE), "") &lt;&gt; ""))), ", ", "&lt;/s&gt;&lt;s&gt;") &amp; "&lt;/s&gt;&lt;/t&gt;", "//s[normalize-space()]")))</f>
        <v>Ecological Sustainability, New Business</v>
      </c>
      <c r="O1524" t="str" cm="1">
        <f t="array" ref="O1524">IFERROR(INDEX(Index!$C$8:$C$58, MATCH(TRUE, ISNUMBER(SEARCH(Index!$C$8:$C$58, Articles_collection_modified!A1524)), 0)), "")</f>
        <v>ES-4</v>
      </c>
      <c r="P1524" t="str">
        <f>IFERROR(VLOOKUP(LEFT(O1524, FIND("-", O1524)-1), Index!$F$8:$G$13, 2, FALSE), "Not Found")</f>
        <v>Ecological Sustainability</v>
      </c>
      <c r="Q1524" t="str">
        <f>IFERROR(VLOOKUP(O1524, Index!$C$8:$D$58, 2, FALSE), "Not Found")</f>
        <v>Circular Economy</v>
      </c>
    </row>
    <row r="1525" spans="1:17" x14ac:dyDescent="0.3">
      <c r="A1525" t="str">
        <f>LEFT(Articles_collection_modified!A1525, FIND(",", Articles_collection_modified!A1525) - 1)</f>
        <v>The Battery Mineral Loop - RMI</v>
      </c>
      <c r="B1525" t="str">
        <f>MID(Articles_collection_modified!A1525, FIND(",", Articles_collection_modified!A1525) + 1, FIND(",", Articles_collection_modified!A1525, FIND(",", Articles_collection_modified!A1525) + 1) - FIND(",", Articles_collection_modified!A1525) - 1)</f>
        <v>https://rmi.org/insight/the-battery-mineral-loop/?utm_medium=email&amp;utm_source=spark&amp;utm_content=spark&amp;utm_campaign=2024_08_01</v>
      </c>
      <c r="C1525" t="str">
        <f>IF(ISNUMBER(FIND(", vol",Articles_collection_modified!A1525)), MID(Articles_collection_modified!A1525, FIND(", vol", Articles_collection_modified!A1525) + 5, FIND(",", Articles_collection_modified!A1525, FIND(", vol", Articles_collection_modified!A1525) + 5) - FIND(", vol", Articles_collection_modified!A1525) - 5), MID(Articles_collection_modified!A1525, FIND(",vol", Articles_collection_modified!A1525) + 4, FIND(",", Articles_collection_modified!A1525, FIND(",vol", Articles_collection_modified!A1525) + 4) - FIND(",vol",Articles_collection_modified!A1525) - 4))</f>
        <v>1</v>
      </c>
      <c r="D1525" t="str">
        <f>IF(ISNUMBER(FIND(", 20", Articles_collection_modified!A1525)), MID(Articles_collection_modified!A1525, FIND(", 20", Articles_collection_modified!A1525) + 2, FIND(",", Articles_collection_modified!A1525, FIND(", 20", Articles_collection_modified!A1525) + 2) - FIND(", 20", Articles_collection_modified!A1525) - 2), MID(Articles_collection_modified!A1525, FIND(",20", Articles_collection_modified!A1525) + 1, FIND(",", Articles_collection_modified!A1525, FIND(",20", Articles_collection_modified!A1525) + 1) - FIND(",20", Articles_collection_modified!A1525) - 1))</f>
        <v>2024-w30</v>
      </c>
      <c r="E1525" t="str">
        <f t="shared" si="48"/>
        <v>2024</v>
      </c>
      <c r="F1525" t="str">
        <f t="shared" si="49"/>
        <v>30</v>
      </c>
      <c r="G1525" t="str" cm="1">
        <f t="array" ref="G1525">_xlfn.TEXTJOIN(", ", TRUE, IF(ISNUMBER(SEARCH(Index!$A$8:$A$22, Articles_collection_modified!A1525)), Index!$A$8:$A$22, ""))</f>
        <v>Battery, Electrification, Sustainability</v>
      </c>
      <c r="H1525" t="str" cm="1">
        <f t="array" ref="H1525">IFERROR(INDEX(Index!$A$8:$A$22, MATCH(TRUE, ISNUMBER(SEARCH(Index!$A$8:$A$22, Articles_collection_modified!A1525)), 0)), "")</f>
        <v>Battery</v>
      </c>
      <c r="I1525" t="str" cm="1">
        <f t="array" ref="I1525">IFERROR(INDEX(Index!$A$3:$A$5, MATCH(TRUE, ISNUMBER(SEARCH(Index!$A$3:$A$5, Articles_collection_modified!A1525)), 0)), "")</f>
        <v>SEEP</v>
      </c>
      <c r="J1525" t="str" cm="1">
        <f t="array" ref="J1525">IFERROR(INDEX(Index!$A$25:$A$69, MATCH(TRUE, ISNUMBER(SEARCH(Index!$A$25:$A$69, Articles_collection_modified!A1525)), 0)), "")</f>
        <v>market development</v>
      </c>
      <c r="K1525" t="str" cm="1">
        <f t="array" ref="K1525">IFERROR(INDEX(Index!$C$3:$C$5, MATCH(TRUE, ISNUMBER(SEARCH(Index!$C$3:$C$5, Articles_collection_modified!A1525)), 0)), "")</f>
        <v>H3</v>
      </c>
      <c r="L1525" t="str" cm="1">
        <f t="array" ref="L1525">_xlfn.TEXTJOIN(", ", TRUE, IF(ISNUMBER(SEARCH(Index!$C$8:$C$58, Articles_collection_modified!A1525)), Index!$C$8:$C$58, ""))</f>
        <v>ES-4, ES-6, NB-6</v>
      </c>
      <c r="M1525" t="str" cm="1">
        <f t="array" ref="M1525">_xlfn.TEXTJOIN(", ", TRUE, IFERROR(VLOOKUP(_xlfn.TEXTSPLIT(L1525, ", "), Index!$C$8:$D$58, 2, FALSE), ""))</f>
        <v>Circular Economy, Zero Emission Company Value, Green Energy System</v>
      </c>
      <c r="N1525" t="str" cm="1">
        <f t="array" ref="N1525">_xlfn.TEXTJOIN(", ", TRUE, _xlfn.UNIQUE(_xlfn.FILTERXML("&lt;t&gt;&lt;s&gt;" &amp; SUBSTITUTE(_xlfn.TEXTJOIN(", ", TRUE, _xlfn.UNIQUE(_xlfn._xlws.FILTER(IFERROR(VLOOKUP(LEFT(_xlfn.TEXTSPLIT(L1525, ", "), FIND("-", _xlfn.TEXTSPLIT(L1525, ", ")) - 1), Index!$F$8:$G$13, 2, FALSE), ""), IFERROR(VLOOKUP(LEFT(_xlfn.TEXTSPLIT(L1525, ", "), FIND("-", _xlfn.TEXTSPLIT(L1525, ", ")) - 1), Index!$F$8:$G$13, 2, FALSE), "") &lt;&gt; ""))), ", ", "&lt;/s&gt;&lt;s&gt;") &amp; "&lt;/s&gt;&lt;/t&gt;", "//s[normalize-space()]")))</f>
        <v>Ecological Sustainability, New Business</v>
      </c>
      <c r="O1525" t="str" cm="1">
        <f t="array" ref="O1525">IFERROR(INDEX(Index!$C$8:$C$58, MATCH(TRUE, ISNUMBER(SEARCH(Index!$C$8:$C$58, Articles_collection_modified!A1525)), 0)), "")</f>
        <v>ES-4</v>
      </c>
      <c r="P1525" t="str">
        <f>IFERROR(VLOOKUP(LEFT(O1525, FIND("-", O1525)-1), Index!$F$8:$G$13, 2, FALSE), "Not Found")</f>
        <v>Ecological Sustainability</v>
      </c>
      <c r="Q1525" t="str">
        <f>IFERROR(VLOOKUP(O1525, Index!$C$8:$D$58, 2, FALSE), "Not Found")</f>
        <v>Circular Economy</v>
      </c>
    </row>
    <row r="1526" spans="1:17" x14ac:dyDescent="0.3">
      <c r="A1526" t="str">
        <f>LEFT(Articles_collection_modified!A1526, FIND(",", Articles_collection_modified!A1526) - 1)</f>
        <v>NVIDIA Accelerates Humanoid Robotics Development | RoboticsTomorrow</v>
      </c>
      <c r="B1526" t="str">
        <f>MID(Articles_collection_modified!A1526, FIND(",", Articles_collection_modified!A1526) + 1, FIND(",", Articles_collection_modified!A1526, FIND(",", Articles_collection_modified!A1526) + 1) - FIND(",", Articles_collection_modified!A1526) - 1)</f>
        <v>https://www.roboticstomorrow.com/story/2024/07/nvidia-accelerates-humanoid-robotics-development/22916/</v>
      </c>
      <c r="C1526" t="str">
        <f>IF(ISNUMBER(FIND(", vol",Articles_collection_modified!A1526)), MID(Articles_collection_modified!A1526, FIND(", vol", Articles_collection_modified!A1526) + 5, FIND(",", Articles_collection_modified!A1526, FIND(", vol", Articles_collection_modified!A1526) + 5) - FIND(", vol", Articles_collection_modified!A1526) - 5), MID(Articles_collection_modified!A1526, FIND(",vol", Articles_collection_modified!A1526) + 4, FIND(",", Articles_collection_modified!A1526, FIND(",vol", Articles_collection_modified!A1526) + 4) - FIND(",vol",Articles_collection_modified!A1526) - 4))</f>
        <v>1</v>
      </c>
      <c r="D1526" t="str">
        <f>IF(ISNUMBER(FIND(", 20", Articles_collection_modified!A1526)), MID(Articles_collection_modified!A1526, FIND(", 20", Articles_collection_modified!A1526) + 2, FIND(",", Articles_collection_modified!A1526, FIND(", 20", Articles_collection_modified!A1526) + 2) - FIND(", 20", Articles_collection_modified!A1526) - 2), MID(Articles_collection_modified!A1526, FIND(",20", Articles_collection_modified!A1526) + 1, FIND(",", Articles_collection_modified!A1526, FIND(",20", Articles_collection_modified!A1526) + 1) - FIND(",20", Articles_collection_modified!A1526) - 1))</f>
        <v>2024-w31</v>
      </c>
      <c r="E1526" t="str">
        <f t="shared" si="48"/>
        <v>2024</v>
      </c>
      <c r="F1526" t="str">
        <f t="shared" si="49"/>
        <v>31</v>
      </c>
      <c r="G1526" t="str" cm="1">
        <f t="array" ref="G1526">_xlfn.TEXTJOIN(", ", TRUE, IF(ISNUMBER(SEARCH(Index!$A$8:$A$22, Articles_collection_modified!A1526)), Index!$A$8:$A$22, ""))</f>
        <v>Robotics</v>
      </c>
      <c r="H1526" t="str" cm="1">
        <f t="array" ref="H1526">IFERROR(INDEX(Index!$A$8:$A$22, MATCH(TRUE, ISNUMBER(SEARCH(Index!$A$8:$A$22, Articles_collection_modified!A1526)), 0)), "")</f>
        <v>Robotics</v>
      </c>
      <c r="I1526" t="str" cm="1">
        <f t="array" ref="I1526">IFERROR(INDEX(Index!$A$3:$A$5, MATCH(TRUE, ISNUMBER(SEARCH(Index!$A$3:$A$5, Articles_collection_modified!A1526)), 0)), "")</f>
        <v>product release</v>
      </c>
      <c r="J1526" t="str" cm="1">
        <f t="array" ref="J1526">IFERROR(INDEX(Index!$A$25:$A$69, MATCH(TRUE, ISNUMBER(SEARCH(Index!$A$25:$A$69, Articles_collection_modified!A1526)), 0)), "")</f>
        <v>Service</v>
      </c>
      <c r="K1526" t="str" cm="1">
        <f t="array" ref="K1526">IFERROR(INDEX(Index!$C$3:$C$5, MATCH(TRUE, ISNUMBER(SEARCH(Index!$C$3:$C$5, Articles_collection_modified!A1526)), 0)), "")</f>
        <v>H2</v>
      </c>
      <c r="L1526" t="str" cm="1">
        <f t="array" ref="L1526">_xlfn.TEXTJOIN(", ", TRUE, IF(ISNUMBER(SEARCH(Index!$C$8:$C$58, Articles_collection_modified!A1526)), Index!$C$8:$C$58, ""))</f>
        <v>IPr-2, SD-1, SD-2, SD-7</v>
      </c>
      <c r="M1526" t="str" cm="1">
        <f t="array" ref="M1526">_xlfn.TEXTJOIN(", ", TRUE, IFERROR(VLOOKUP(_xlfn.TEXTSPLIT(L1526, ", "), Index!$C$8:$D$58, 2, FALSE), ""))</f>
        <v>Advanced Robotics, Immersive Technologies, Advanced AI Capabilities, AI Usage Enablement</v>
      </c>
      <c r="N1526" t="str" cm="1">
        <f t="array" ref="N1526">_xlfn.TEXTJOIN(", ", TRUE, _xlfn.UNIQUE(_xlfn.FILTERXML("&lt;t&gt;&lt;s&gt;" &amp; SUBSTITUTE(_xlfn.TEXTJOIN(", ", TRUE, _xlfn.UNIQUE(_xlfn._xlws.FILTER(IFERROR(VLOOKUP(LEFT(_xlfn.TEXTSPLIT(L1526, ", "), FIND("-", _xlfn.TEXTSPLIT(L1526, ", ")) - 1), Index!$F$8:$G$13, 2, FALSE), ""), IFERROR(VLOOKUP(LEFT(_xlfn.TEXTSPLIT(L1526, ", "), FIND("-", _xlfn.TEXTSPLIT(L1526, ", ")) - 1), Index!$F$8:$G$13, 2, FALSE), "") &lt;&gt; ""))), ", ", "&lt;/s&gt;&lt;s&gt;") &amp; "&lt;/s&gt;&lt;/t&gt;", "//s[normalize-space()]")))</f>
        <v>Intelligent Production, Smart Data Usage</v>
      </c>
      <c r="O1526" t="str" cm="1">
        <f t="array" ref="O1526">IFERROR(INDEX(Index!$C$8:$C$58, MATCH(TRUE, ISNUMBER(SEARCH(Index!$C$8:$C$58, Articles_collection_modified!A1526)), 0)), "")</f>
        <v>IPr-2</v>
      </c>
      <c r="P1526" t="str">
        <f>IFERROR(VLOOKUP(LEFT(O1526, FIND("-", O1526)-1), Index!$F$8:$G$13, 2, FALSE), "Not Found")</f>
        <v>Intelligent Production</v>
      </c>
      <c r="Q1526" t="str">
        <f>IFERROR(VLOOKUP(O1526, Index!$C$8:$D$58, 2, FALSE), "Not Found")</f>
        <v>Advanced Robotics</v>
      </c>
    </row>
    <row r="1527" spans="1:17" x14ac:dyDescent="0.3">
      <c r="A1527" t="str">
        <f>LEFT(Articles_collection_modified!A1527, FIND(",", Articles_collection_modified!A1527) - 1)</f>
        <v>Cobot Automates Machine Tending</v>
      </c>
      <c r="B1527" t="str">
        <f>MID(Articles_collection_modified!A1527, FIND(",", Articles_collection_modified!A1527) + 1, FIND(",", Articles_collection_modified!A1527, FIND(",", Articles_collection_modified!A1527) + 1) - FIND(",", Articles_collection_modified!A1527) - 1)</f>
        <v>https://www.assemblymag.com/articles/98675-cobot-automates-machine-tending</v>
      </c>
      <c r="C1527" t="str">
        <f>IF(ISNUMBER(FIND(", vol",Articles_collection_modified!A1527)), MID(Articles_collection_modified!A1527, FIND(", vol", Articles_collection_modified!A1527) + 5, FIND(",", Articles_collection_modified!A1527, FIND(", vol", Articles_collection_modified!A1527) + 5) - FIND(", vol", Articles_collection_modified!A1527) - 5), MID(Articles_collection_modified!A1527, FIND(",vol", Articles_collection_modified!A1527) + 4, FIND(",", Articles_collection_modified!A1527, FIND(",vol", Articles_collection_modified!A1527) + 4) - FIND(",vol",Articles_collection_modified!A1527) - 4))</f>
        <v>1</v>
      </c>
      <c r="D1527" t="str">
        <f>IF(ISNUMBER(FIND(", 20", Articles_collection_modified!A1527)), MID(Articles_collection_modified!A1527, FIND(", 20", Articles_collection_modified!A1527) + 2, FIND(",", Articles_collection_modified!A1527, FIND(", 20", Articles_collection_modified!A1527) + 2) - FIND(", 20", Articles_collection_modified!A1527) - 2), MID(Articles_collection_modified!A1527, FIND(",20", Articles_collection_modified!A1527) + 1, FIND(",", Articles_collection_modified!A1527, FIND(",20", Articles_collection_modified!A1527) + 1) - FIND(",20", Articles_collection_modified!A1527) - 1))</f>
        <v>2024-w31</v>
      </c>
      <c r="E1527" t="str">
        <f t="shared" si="48"/>
        <v>2024</v>
      </c>
      <c r="F1527" t="str">
        <f t="shared" si="49"/>
        <v>31</v>
      </c>
      <c r="G1527" t="str" cm="1">
        <f t="array" ref="G1527">_xlfn.TEXTJOIN(", ", TRUE, IF(ISNUMBER(SEARCH(Index!$A$8:$A$22, Articles_collection_modified!A1527)), Index!$A$8:$A$22, ""))</f>
        <v>Robotics</v>
      </c>
      <c r="H1527" t="str" cm="1">
        <f t="array" ref="H1527">IFERROR(INDEX(Index!$A$8:$A$22, MATCH(TRUE, ISNUMBER(SEARCH(Index!$A$8:$A$22, Articles_collection_modified!A1527)), 0)), "")</f>
        <v>Robotics</v>
      </c>
      <c r="I1527" t="str" cm="1">
        <f t="array" ref="I1527">IFERROR(INDEX(Index!$A$3:$A$5, MATCH(TRUE, ISNUMBER(SEARCH(Index!$A$3:$A$5, Articles_collection_modified!A1527)), 0)), "")</f>
        <v>product release</v>
      </c>
      <c r="J1527" t="str" cm="1">
        <f t="array" ref="J1527">IFERROR(INDEX(Index!$A$25:$A$69, MATCH(TRUE, ISNUMBER(SEARCH(Index!$A$25:$A$69, Articles_collection_modified!A1527)), 0)), "")</f>
        <v>System</v>
      </c>
      <c r="K1527" t="str" cm="1">
        <f t="array" ref="K1527">IFERROR(INDEX(Index!$C$3:$C$5, MATCH(TRUE, ISNUMBER(SEARCH(Index!$C$3:$C$5, Articles_collection_modified!A1527)), 0)), "")</f>
        <v>H1</v>
      </c>
      <c r="L1527" t="str" cm="1">
        <f t="array" ref="L1527">_xlfn.TEXTJOIN(", ", TRUE, IF(ISNUMBER(SEARCH(Index!$C$8:$C$58, Articles_collection_modified!A1527)), Index!$C$8:$C$58, ""))</f>
        <v>IPr-2, AO-3</v>
      </c>
      <c r="M1527" t="str" cm="1">
        <f t="array" ref="M1527">_xlfn.TEXTJOIN(", ", TRUE, IFERROR(VLOOKUP(_xlfn.TEXTSPLIT(L1527, ", "), Index!$C$8:$D$58, 2, FALSE), ""))</f>
        <v>Advanced Robotics, Skilled Workers Shortage</v>
      </c>
      <c r="N1527" t="str" cm="1">
        <f t="array" ref="N1527">_xlfn.TEXTJOIN(", ", TRUE, _xlfn.UNIQUE(_xlfn.FILTERXML("&lt;t&gt;&lt;s&gt;" &amp; SUBSTITUTE(_xlfn.TEXTJOIN(", ", TRUE, _xlfn.UNIQUE(_xlfn._xlws.FILTER(IFERROR(VLOOKUP(LEFT(_xlfn.TEXTSPLIT(L1527, ", "), FIND("-", _xlfn.TEXTSPLIT(L1527, ", ")) - 1), Index!$F$8:$G$13, 2, FALSE), ""), IFERROR(VLOOKUP(LEFT(_xlfn.TEXTSPLIT(L1527, ", "), FIND("-", _xlfn.TEXTSPLIT(L1527, ", ")) - 1), Index!$F$8:$G$13, 2, FALSE), "") &lt;&gt; ""))), ", ", "&lt;/s&gt;&lt;s&gt;") &amp; "&lt;/s&gt;&lt;/t&gt;", "//s[normalize-space()]")))</f>
        <v>Intelligent Production, Adaptive Organization</v>
      </c>
      <c r="O1527" t="str" cm="1">
        <f t="array" ref="O1527">IFERROR(INDEX(Index!$C$8:$C$58, MATCH(TRUE, ISNUMBER(SEARCH(Index!$C$8:$C$58, Articles_collection_modified!A1527)), 0)), "")</f>
        <v>IPr-2</v>
      </c>
      <c r="P1527" t="str">
        <f>IFERROR(VLOOKUP(LEFT(O1527, FIND("-", O1527)-1), Index!$F$8:$G$13, 2, FALSE), "Not Found")</f>
        <v>Intelligent Production</v>
      </c>
      <c r="Q1527" t="str">
        <f>IFERROR(VLOOKUP(O1527, Index!$C$8:$D$58, 2, FALSE), "Not Found")</f>
        <v>Advanced Robotics</v>
      </c>
    </row>
    <row r="1528" spans="1:17" x14ac:dyDescent="0.3">
      <c r="A1528" t="str">
        <f>LEFT(Articles_collection_modified!A1528, FIND(",", Articles_collection_modified!A1528) - 1)</f>
        <v>New Delta Robot Designed for High-Speed Applications</v>
      </c>
      <c r="B1528" t="str">
        <f>MID(Articles_collection_modified!A1528, FIND(",", Articles_collection_modified!A1528) + 1, FIND(",", Articles_collection_modified!A1528, FIND(",", Articles_collection_modified!A1528) + 1) - FIND(",", Articles_collection_modified!A1528) - 1)</f>
        <v>https://www.assemblymag.com/articles/98676-new-delta-robot-designed-for-high-speed-applications</v>
      </c>
      <c r="C1528" t="str">
        <f>IF(ISNUMBER(FIND(", vol",Articles_collection_modified!A1528)), MID(Articles_collection_modified!A1528, FIND(", vol", Articles_collection_modified!A1528) + 5, FIND(",", Articles_collection_modified!A1528, FIND(", vol", Articles_collection_modified!A1528) + 5) - FIND(", vol", Articles_collection_modified!A1528) - 5), MID(Articles_collection_modified!A1528, FIND(",vol", Articles_collection_modified!A1528) + 4, FIND(",", Articles_collection_modified!A1528, FIND(",vol", Articles_collection_modified!A1528) + 4) - FIND(",vol",Articles_collection_modified!A1528) - 4))</f>
        <v>1</v>
      </c>
      <c r="D1528" t="str">
        <f>IF(ISNUMBER(FIND(", 20", Articles_collection_modified!A1528)), MID(Articles_collection_modified!A1528, FIND(", 20", Articles_collection_modified!A1528) + 2, FIND(",", Articles_collection_modified!A1528, FIND(", 20", Articles_collection_modified!A1528) + 2) - FIND(", 20", Articles_collection_modified!A1528) - 2), MID(Articles_collection_modified!A1528, FIND(",20", Articles_collection_modified!A1528) + 1, FIND(",", Articles_collection_modified!A1528, FIND(",20", Articles_collection_modified!A1528) + 1) - FIND(",20", Articles_collection_modified!A1528) - 1))</f>
        <v>2024-w31</v>
      </c>
      <c r="E1528" t="str">
        <f t="shared" si="48"/>
        <v>2024</v>
      </c>
      <c r="F1528" t="str">
        <f t="shared" si="49"/>
        <v>31</v>
      </c>
      <c r="G1528" t="str" cm="1">
        <f t="array" ref="G1528">_xlfn.TEXTJOIN(", ", TRUE, IF(ISNUMBER(SEARCH(Index!$A$8:$A$22, Articles_collection_modified!A1528)), Index!$A$8:$A$22, ""))</f>
        <v>Robotics</v>
      </c>
      <c r="H1528" t="str" cm="1">
        <f t="array" ref="H1528">IFERROR(INDEX(Index!$A$8:$A$22, MATCH(TRUE, ISNUMBER(SEARCH(Index!$A$8:$A$22, Articles_collection_modified!A1528)), 0)), "")</f>
        <v>Robotics</v>
      </c>
      <c r="I1528" t="str" cm="1">
        <f t="array" ref="I1528">IFERROR(INDEX(Index!$A$3:$A$5, MATCH(TRUE, ISNUMBER(SEARCH(Index!$A$3:$A$5, Articles_collection_modified!A1528)), 0)), "")</f>
        <v>product release</v>
      </c>
      <c r="J1528" t="str" cm="1">
        <f t="array" ref="J1528">IFERROR(INDEX(Index!$A$25:$A$69, MATCH(TRUE, ISNUMBER(SEARCH(Index!$A$25:$A$69, Articles_collection_modified!A1528)), 0)), "")</f>
        <v>System</v>
      </c>
      <c r="K1528" t="str" cm="1">
        <f t="array" ref="K1528">IFERROR(INDEX(Index!$C$3:$C$5, MATCH(TRUE, ISNUMBER(SEARCH(Index!$C$3:$C$5, Articles_collection_modified!A1528)), 0)), "")</f>
        <v>H1</v>
      </c>
      <c r="L1528" t="str" cm="1">
        <f t="array" ref="L1528">_xlfn.TEXTJOIN(", ", TRUE, IF(ISNUMBER(SEARCH(Index!$C$8:$C$58, Articles_collection_modified!A1528)), Index!$C$8:$C$58, ""))</f>
        <v>IPr-2</v>
      </c>
      <c r="M1528" t="str" cm="1">
        <f t="array" ref="M1528">_xlfn.TEXTJOIN(", ", TRUE, IFERROR(VLOOKUP(_xlfn.TEXTSPLIT(L1528, ", "), Index!$C$8:$D$58, 2, FALSE), ""))</f>
        <v>Advanced Robotics</v>
      </c>
      <c r="N1528" t="str" cm="1">
        <f t="array" ref="N1528">_xlfn.TEXTJOIN(", ", TRUE, _xlfn.UNIQUE(_xlfn.FILTERXML("&lt;t&gt;&lt;s&gt;" &amp; SUBSTITUTE(_xlfn.TEXTJOIN(", ", TRUE, _xlfn.UNIQUE(_xlfn._xlws.FILTER(IFERROR(VLOOKUP(LEFT(_xlfn.TEXTSPLIT(L1528, ", "), FIND("-", _xlfn.TEXTSPLIT(L1528, ", ")) - 1), Index!$F$8:$G$13, 2, FALSE), ""), IFERROR(VLOOKUP(LEFT(_xlfn.TEXTSPLIT(L1528, ", "), FIND("-", _xlfn.TEXTSPLIT(L1528, ", ")) - 1), Index!$F$8:$G$13, 2, FALSE), "") &lt;&gt; ""))), ", ", "&lt;/s&gt;&lt;s&gt;") &amp; "&lt;/s&gt;&lt;/t&gt;", "//s[normalize-space()]")))</f>
        <v>Intelligent Production</v>
      </c>
      <c r="O1528" t="str" cm="1">
        <f t="array" ref="O1528">IFERROR(INDEX(Index!$C$8:$C$58, MATCH(TRUE, ISNUMBER(SEARCH(Index!$C$8:$C$58, Articles_collection_modified!A1528)), 0)), "")</f>
        <v>IPr-2</v>
      </c>
      <c r="P1528" t="str">
        <f>IFERROR(VLOOKUP(LEFT(O1528, FIND("-", O1528)-1), Index!$F$8:$G$13, 2, FALSE), "Not Found")</f>
        <v>Intelligent Production</v>
      </c>
      <c r="Q1528" t="str">
        <f>IFERROR(VLOOKUP(O1528, Index!$C$8:$D$58, 2, FALSE), "Not Found")</f>
        <v>Advanced Robotics</v>
      </c>
    </row>
    <row r="1529" spans="1:17" x14ac:dyDescent="0.3">
      <c r="A1529" t="str">
        <f>LEFT(Articles_collection_modified!A1529, FIND(",", Articles_collection_modified!A1529) - 1)</f>
        <v>KUKA Robotics to Showcase Advanced Solutions for Packaging and Processing At Pack Expo International | ManufacturingTomorrow</v>
      </c>
      <c r="B1529" t="str">
        <f>MID(Articles_collection_modified!A1529, FIND(",", Articles_collection_modified!A1529) + 1, FIND(",", Articles_collection_modified!A1529, FIND(",", Articles_collection_modified!A1529) + 1) - FIND(",", Articles_collection_modified!A1529) - 1)</f>
        <v>https://www.manufacturingtomorrow.com/news/2024/07/31/kuka-robotics-to-showcase-advanced-solutions-for-packaging-and-processing-at-pack-expo-international-/23128</v>
      </c>
      <c r="C1529" t="str">
        <f>IF(ISNUMBER(FIND(", vol",Articles_collection_modified!A1529)), MID(Articles_collection_modified!A1529, FIND(", vol", Articles_collection_modified!A1529) + 5, FIND(",", Articles_collection_modified!A1529, FIND(", vol", Articles_collection_modified!A1529) + 5) - FIND(", vol", Articles_collection_modified!A1529) - 5), MID(Articles_collection_modified!A1529, FIND(",vol", Articles_collection_modified!A1529) + 4, FIND(",", Articles_collection_modified!A1529, FIND(",vol", Articles_collection_modified!A1529) + 4) - FIND(",vol",Articles_collection_modified!A1529) - 4))</f>
        <v>1</v>
      </c>
      <c r="D1529" t="str">
        <f>IF(ISNUMBER(FIND(", 20", Articles_collection_modified!A1529)), MID(Articles_collection_modified!A1529, FIND(", 20", Articles_collection_modified!A1529) + 2, FIND(",", Articles_collection_modified!A1529, FIND(", 20", Articles_collection_modified!A1529) + 2) - FIND(", 20", Articles_collection_modified!A1529) - 2), MID(Articles_collection_modified!A1529, FIND(",20", Articles_collection_modified!A1529) + 1, FIND(",", Articles_collection_modified!A1529, FIND(",20", Articles_collection_modified!A1529) + 1) - FIND(",20", Articles_collection_modified!A1529) - 1))</f>
        <v>2024-w31</v>
      </c>
      <c r="E1529" t="str">
        <f t="shared" si="48"/>
        <v>2024</v>
      </c>
      <c r="F1529" t="str">
        <f t="shared" si="49"/>
        <v>31</v>
      </c>
      <c r="G1529" t="str" cm="1">
        <f t="array" ref="G1529">_xlfn.TEXTJOIN(", ", TRUE, IF(ISNUMBER(SEARCH(Index!$A$8:$A$22, Articles_collection_modified!A1529)), Index!$A$8:$A$22, ""))</f>
        <v>Robotics</v>
      </c>
      <c r="H1529" t="str" cm="1">
        <f t="array" ref="H1529">IFERROR(INDEX(Index!$A$8:$A$22, MATCH(TRUE, ISNUMBER(SEARCH(Index!$A$8:$A$22, Articles_collection_modified!A1529)), 0)), "")</f>
        <v>Robotics</v>
      </c>
      <c r="I1529" t="str" cm="1">
        <f t="array" ref="I1529">IFERROR(INDEX(Index!$A$3:$A$5, MATCH(TRUE, ISNUMBER(SEARCH(Index!$A$3:$A$5, Articles_collection_modified!A1529)), 0)), "")</f>
        <v>product release</v>
      </c>
      <c r="J1529" t="str" cm="1">
        <f t="array" ref="J1529">IFERROR(INDEX(Index!$A$25:$A$69, MATCH(TRUE, ISNUMBER(SEARCH(Index!$A$25:$A$69, Articles_collection_modified!A1529)), 0)), "")</f>
        <v>System</v>
      </c>
      <c r="K1529" t="str" cm="1">
        <f t="array" ref="K1529">IFERROR(INDEX(Index!$C$3:$C$5, MATCH(TRUE, ISNUMBER(SEARCH(Index!$C$3:$C$5, Articles_collection_modified!A1529)), 0)), "")</f>
        <v>H1</v>
      </c>
      <c r="L1529" t="str" cm="1">
        <f t="array" ref="L1529">_xlfn.TEXTJOIN(", ", TRUE, IF(ISNUMBER(SEARCH(Index!$C$8:$C$58, Articles_collection_modified!A1529)), Index!$C$8:$C$58, ""))</f>
        <v>IPr-2</v>
      </c>
      <c r="M1529" t="str" cm="1">
        <f t="array" ref="M1529">_xlfn.TEXTJOIN(", ", TRUE, IFERROR(VLOOKUP(_xlfn.TEXTSPLIT(L1529, ", "), Index!$C$8:$D$58, 2, FALSE), ""))</f>
        <v>Advanced Robotics</v>
      </c>
      <c r="N1529" t="str" cm="1">
        <f t="array" ref="N1529">_xlfn.TEXTJOIN(", ", TRUE, _xlfn.UNIQUE(_xlfn.FILTERXML("&lt;t&gt;&lt;s&gt;" &amp; SUBSTITUTE(_xlfn.TEXTJOIN(", ", TRUE, _xlfn.UNIQUE(_xlfn._xlws.FILTER(IFERROR(VLOOKUP(LEFT(_xlfn.TEXTSPLIT(L1529, ", "), FIND("-", _xlfn.TEXTSPLIT(L1529, ", ")) - 1), Index!$F$8:$G$13, 2, FALSE), ""), IFERROR(VLOOKUP(LEFT(_xlfn.TEXTSPLIT(L1529, ", "), FIND("-", _xlfn.TEXTSPLIT(L1529, ", ")) - 1), Index!$F$8:$G$13, 2, FALSE), "") &lt;&gt; ""))), ", ", "&lt;/s&gt;&lt;s&gt;") &amp; "&lt;/s&gt;&lt;/t&gt;", "//s[normalize-space()]")))</f>
        <v>Intelligent Production</v>
      </c>
      <c r="O1529" t="str" cm="1">
        <f t="array" ref="O1529">IFERROR(INDEX(Index!$C$8:$C$58, MATCH(TRUE, ISNUMBER(SEARCH(Index!$C$8:$C$58, Articles_collection_modified!A1529)), 0)), "")</f>
        <v>IPr-2</v>
      </c>
      <c r="P1529" t="str">
        <f>IFERROR(VLOOKUP(LEFT(O1529, FIND("-", O1529)-1), Index!$F$8:$G$13, 2, FALSE), "Not Found")</f>
        <v>Intelligent Production</v>
      </c>
      <c r="Q1529" t="str">
        <f>IFERROR(VLOOKUP(O1529, Index!$C$8:$D$58, 2, FALSE), "Not Found")</f>
        <v>Advanced Robotics</v>
      </c>
    </row>
    <row r="1530" spans="1:17" x14ac:dyDescent="0.3">
      <c r="A1530" t="str">
        <f>LEFT(Articles_collection_modified!A1530, FIND(",", Articles_collection_modified!A1530) - 1)</f>
        <v>CLF's Innovative Two Platen Injection Molding Machine Revolutionizes Plastic Pallet Production with Superior Efficiency and Flexibility | ManufacturingTomorrow</v>
      </c>
      <c r="B1530" t="str">
        <f>MID(Articles_collection_modified!A1530, FIND(",", Articles_collection_modified!A1530) + 1, FIND(",", Articles_collection_modified!A1530, FIND(",", Articles_collection_modified!A1530) + 1) - FIND(",", Articles_collection_modified!A1530) - 1)</f>
        <v>https://www.manufacturingtomorrow.com/news/2024/07/31/clfs-innovative-two-platen-injection-molding-machine-revolutionizes-plastic-pallet-production-with-superior-efficiency-and-flexibility/23126</v>
      </c>
      <c r="C1530" t="str">
        <f>IF(ISNUMBER(FIND(", vol",Articles_collection_modified!A1530)), MID(Articles_collection_modified!A1530, FIND(", vol", Articles_collection_modified!A1530) + 5, FIND(",", Articles_collection_modified!A1530, FIND(", vol", Articles_collection_modified!A1530) + 5) - FIND(", vol", Articles_collection_modified!A1530) - 5), MID(Articles_collection_modified!A1530, FIND(",vol", Articles_collection_modified!A1530) + 4, FIND(",", Articles_collection_modified!A1530, FIND(",vol", Articles_collection_modified!A1530) + 4) - FIND(",vol",Articles_collection_modified!A1530) - 4))</f>
        <v>1</v>
      </c>
      <c r="D1530" t="str">
        <f>IF(ISNUMBER(FIND(", 20", Articles_collection_modified!A1530)), MID(Articles_collection_modified!A1530, FIND(", 20", Articles_collection_modified!A1530) + 2, FIND(",", Articles_collection_modified!A1530, FIND(", 20", Articles_collection_modified!A1530) + 2) - FIND(", 20", Articles_collection_modified!A1530) - 2), MID(Articles_collection_modified!A1530, FIND(",20", Articles_collection_modified!A1530) + 1, FIND(",", Articles_collection_modified!A1530, FIND(",20", Articles_collection_modified!A1530) + 1) - FIND(",20", Articles_collection_modified!A1530) - 1))</f>
        <v>2024-w31</v>
      </c>
      <c r="E1530" t="str">
        <f t="shared" si="48"/>
        <v>2024</v>
      </c>
      <c r="F1530" t="str">
        <f t="shared" si="49"/>
        <v>31</v>
      </c>
      <c r="G1530" t="str" cm="1">
        <f t="array" ref="G1530">_xlfn.TEXTJOIN(", ", TRUE, IF(ISNUMBER(SEARCH(Index!$A$8:$A$22, Articles_collection_modified!A1530)), Index!$A$8:$A$22, ""))</f>
        <v>Industrial applications</v>
      </c>
      <c r="H1530" t="str" cm="1">
        <f t="array" ref="H1530">IFERROR(INDEX(Index!$A$8:$A$22, MATCH(TRUE, ISNUMBER(SEARCH(Index!$A$8:$A$22, Articles_collection_modified!A1530)), 0)), "")</f>
        <v>Industrial applications</v>
      </c>
      <c r="I1530" t="str" cm="1">
        <f t="array" ref="I1530">IFERROR(INDEX(Index!$A$3:$A$5, MATCH(TRUE, ISNUMBER(SEARCH(Index!$A$3:$A$5, Articles_collection_modified!A1530)), 0)), "")</f>
        <v>product release</v>
      </c>
      <c r="J1530" t="str" cm="1">
        <f t="array" ref="J1530">IFERROR(INDEX(Index!$A$25:$A$69, MATCH(TRUE, ISNUMBER(SEARCH(Index!$A$25:$A$69, Articles_collection_modified!A1530)), 0)), "")</f>
        <v>System</v>
      </c>
      <c r="K1530" t="str" cm="1">
        <f t="array" ref="K1530">IFERROR(INDEX(Index!$C$3:$C$5, MATCH(TRUE, ISNUMBER(SEARCH(Index!$C$3:$C$5, Articles_collection_modified!A1530)), 0)), "")</f>
        <v>H1</v>
      </c>
      <c r="L1530" t="str" cm="1">
        <f t="array" ref="L1530">_xlfn.TEXTJOIN(", ", TRUE, IF(ISNUMBER(SEARCH(Index!$C$8:$C$58, Articles_collection_modified!A1530)), Index!$C$8:$C$58, ""))</f>
        <v>HA-5</v>
      </c>
      <c r="M1530" t="str" cm="1">
        <f t="array" ref="M1530">_xlfn.TEXTJOIN(", ", TRUE, IFERROR(VLOOKUP(_xlfn.TEXTSPLIT(L1530, ", "), Index!$C$8:$D$58, 2, FALSE), ""))</f>
        <v>Intelligent &amp; Efficient Factory</v>
      </c>
      <c r="N1530" t="str" cm="1">
        <f t="array" ref="N1530">_xlfn.TEXTJOIN(", ", TRUE, _xlfn.UNIQUE(_xlfn.FILTERXML("&lt;t&gt;&lt;s&gt;" &amp; SUBSTITUTE(_xlfn.TEXTJOIN(", ", TRUE, _xlfn.UNIQUE(_xlfn._xlws.FILTER(IFERROR(VLOOKUP(LEFT(_xlfn.TEXTSPLIT(L1530, ", "), FIND("-", _xlfn.TEXTSPLIT(L1530, ", ")) - 1), Index!$F$8:$G$13, 2, FALSE), ""), IFERROR(VLOOKUP(LEFT(_xlfn.TEXTSPLIT(L1530, ", "), FIND("-", _xlfn.TEXTSPLIT(L1530, ", ")) - 1), Index!$F$8:$G$13, 2, FALSE), "") &lt;&gt; ""))), ", ", "&lt;/s&gt;&lt;s&gt;") &amp; "&lt;/s&gt;&lt;/t&gt;", "//s[normalize-space()]")))</f>
        <v>Hydraulic Applications Ecosystem</v>
      </c>
      <c r="O1530" t="str" cm="1">
        <f t="array" ref="O1530">IFERROR(INDEX(Index!$C$8:$C$58, MATCH(TRUE, ISNUMBER(SEARCH(Index!$C$8:$C$58, Articles_collection_modified!A1530)), 0)), "")</f>
        <v>HA-5</v>
      </c>
      <c r="P1530" t="str">
        <f>IFERROR(VLOOKUP(LEFT(O1530, FIND("-", O1530)-1), Index!$F$8:$G$13, 2, FALSE), "Not Found")</f>
        <v>Hydraulic Applications Ecosystem</v>
      </c>
      <c r="Q1530" t="str">
        <f>IFERROR(VLOOKUP(O1530, Index!$C$8:$D$58, 2, FALSE), "Not Found")</f>
        <v>Intelligent &amp; Efficient Factory</v>
      </c>
    </row>
    <row r="1531" spans="1:17" x14ac:dyDescent="0.3">
      <c r="A1531" t="str">
        <f>LEFT(Articles_collection_modified!A1531, FIND(",", Articles_collection_modified!A1531) - 1)</f>
        <v>Moog and Komatsu Develop All-Electric Wheel Loader</v>
      </c>
      <c r="B1531" t="str">
        <f>MID(Articles_collection_modified!A1531, FIND(",", Articles_collection_modified!A1531) + 1, FIND(",", Articles_collection_modified!A1531, FIND(",", Articles_collection_modified!A1531) + 1) - FIND(",", Articles_collection_modified!A1531) - 1)</f>
        <v>https://www.powermotiontech.com/technologies/article/21253099/moog-inc-moog-and-komatsu-develop-all-electric-wheel-loader</v>
      </c>
      <c r="C1531" t="str">
        <f>IF(ISNUMBER(FIND(", vol",Articles_collection_modified!A1531)), MID(Articles_collection_modified!A1531, FIND(", vol", Articles_collection_modified!A1531) + 5, FIND(",", Articles_collection_modified!A1531, FIND(", vol", Articles_collection_modified!A1531) + 5) - FIND(", vol", Articles_collection_modified!A1531) - 5), MID(Articles_collection_modified!A1531, FIND(",vol", Articles_collection_modified!A1531) + 4, FIND(",", Articles_collection_modified!A1531, FIND(",vol", Articles_collection_modified!A1531) + 4) - FIND(",vol",Articles_collection_modified!A1531) - 4))</f>
        <v>0</v>
      </c>
      <c r="D1531" t="str">
        <f>IF(ISNUMBER(FIND(", 20", Articles_collection_modified!A1531)), MID(Articles_collection_modified!A1531, FIND(", 20", Articles_collection_modified!A1531) + 2, FIND(",", Articles_collection_modified!A1531, FIND(", 20", Articles_collection_modified!A1531) + 2) - FIND(", 20", Articles_collection_modified!A1531) - 2), MID(Articles_collection_modified!A1531, FIND(",20", Articles_collection_modified!A1531) + 1, FIND(",", Articles_collection_modified!A1531, FIND(",20", Articles_collection_modified!A1531) + 1) - FIND(",20", Articles_collection_modified!A1531) - 1))</f>
        <v>2022-w43</v>
      </c>
      <c r="E1531" t="str">
        <f t="shared" si="48"/>
        <v>2022</v>
      </c>
      <c r="F1531" t="str">
        <f t="shared" si="49"/>
        <v>43</v>
      </c>
      <c r="G1531" t="str" cm="1">
        <f t="array" ref="G1531">_xlfn.TEXTJOIN(", ", TRUE, IF(ISNUMBER(SEARCH(Index!$A$8:$A$22, Articles_collection_modified!A1531)), Index!$A$8:$A$22, ""))</f>
        <v>Electrification</v>
      </c>
      <c r="H1531" t="str" cm="1">
        <f t="array" ref="H1531">IFERROR(INDEX(Index!$A$8:$A$22, MATCH(TRUE, ISNUMBER(SEARCH(Index!$A$8:$A$22, Articles_collection_modified!A1531)), 0)), "")</f>
        <v>Electrification</v>
      </c>
      <c r="I1531" t="str" cm="1">
        <f t="array" ref="I1531">IFERROR(INDEX(Index!$A$3:$A$5, MATCH(TRUE, ISNUMBER(SEARCH(Index!$A$3:$A$5, Articles_collection_modified!A1531)), 0)), "")</f>
        <v>SEEP</v>
      </c>
      <c r="J1531" t="str" cm="1">
        <f t="array" ref="J1531">IFERROR(INDEX(Index!$A$25:$A$69, MATCH(TRUE, ISNUMBER(SEARCH(Index!$A$25:$A$69, Articles_collection_modified!A1531)), 0)), "")</f>
        <v>partnership</v>
      </c>
      <c r="K1531" t="str" cm="1">
        <f t="array" ref="K1531">IFERROR(INDEX(Index!$C$3:$C$5, MATCH(TRUE, ISNUMBER(SEARCH(Index!$C$3:$C$5, Articles_collection_modified!A1531)), 0)), "")</f>
        <v>H2</v>
      </c>
      <c r="L1531" t="str" cm="1">
        <f t="array" ref="L1531">_xlfn.TEXTJOIN(", ", TRUE, IF(ISNUMBER(SEARCH(Index!$C$8:$C$58, Articles_collection_modified!A1531)), Index!$C$8:$C$58, ""))</f>
        <v>ES-2, HA-1, HA-3</v>
      </c>
      <c r="M1531" t="str" cm="1">
        <f t="array" ref="M1531">_xlfn.TEXTJOIN(", ", TRUE, IFERROR(VLOOKUP(_xlfn.TEXTSPLIT(L1531, ", "), Index!$C$8:$D$58, 2, FALSE), ""))</f>
        <v>Enhanced Emission Policy, Green &amp; Connected Construction site, Smart Farming</v>
      </c>
      <c r="N1531" t="str" cm="1">
        <f t="array" ref="N1531">_xlfn.TEXTJOIN(", ", TRUE, _xlfn.UNIQUE(_xlfn.FILTERXML("&lt;t&gt;&lt;s&gt;" &amp; SUBSTITUTE(_xlfn.TEXTJOIN(", ", TRUE, _xlfn.UNIQUE(_xlfn._xlws.FILTER(IFERROR(VLOOKUP(LEFT(_xlfn.TEXTSPLIT(L1531, ", "), FIND("-", _xlfn.TEXTSPLIT(L1531, ", ")) - 1), Index!$F$8:$G$13, 2, FALSE), ""), IFERROR(VLOOKUP(LEFT(_xlfn.TEXTSPLIT(L1531, ", "), FIND("-", _xlfn.TEXTSPLIT(L1531, ", ")) - 1), Index!$F$8:$G$13, 2, FALSE), "") &lt;&gt; ""))), ", ", "&lt;/s&gt;&lt;s&gt;") &amp; "&lt;/s&gt;&lt;/t&gt;", "//s[normalize-space()]")))</f>
        <v>Ecological Sustainability, Hydraulic Applications Ecosystem</v>
      </c>
      <c r="O1531" t="str" cm="1">
        <f t="array" ref="O1531">IFERROR(INDEX(Index!$C$8:$C$58, MATCH(TRUE, ISNUMBER(SEARCH(Index!$C$8:$C$58, Articles_collection_modified!A1531)), 0)), "")</f>
        <v>ES-2</v>
      </c>
      <c r="P1531" t="str">
        <f>IFERROR(VLOOKUP(LEFT(O1531, FIND("-", O1531)-1), Index!$F$8:$G$13, 2, FALSE), "Not Found")</f>
        <v>Ecological Sustainability</v>
      </c>
      <c r="Q1531" t="str">
        <f>IFERROR(VLOOKUP(O1531, Index!$C$8:$D$58, 2, FALSE), "Not Found")</f>
        <v>Enhanced Emission Policy</v>
      </c>
    </row>
    <row r="1532" spans="1:17" x14ac:dyDescent="0.3">
      <c r="A1532" t="str">
        <f>LEFT(Articles_collection_modified!A1532, FIND(",", Articles_collection_modified!A1532) - 1)</f>
        <v>Vollelektrische Alternative zu Axialkolbenmotoren</v>
      </c>
      <c r="B1532" t="str">
        <f>MID(Articles_collection_modified!A1532, FIND(",", Articles_collection_modified!A1532) + 1, FIND(",", Articles_collection_modified!A1532, FIND(",", Articles_collection_modified!A1532) + 1) - FIND(",", Articles_collection_modified!A1532) - 1)</f>
        <v>https://www.oup-fluidtechnik.de/vollelektrische-alternative-zu-axialkolbenmotoren/</v>
      </c>
      <c r="C1532" t="str">
        <f>IF(ISNUMBER(FIND(", vol",Articles_collection_modified!A1532)), MID(Articles_collection_modified!A1532, FIND(", vol", Articles_collection_modified!A1532) + 5, FIND(",", Articles_collection_modified!A1532, FIND(", vol", Articles_collection_modified!A1532) + 5) - FIND(", vol", Articles_collection_modified!A1532) - 5), MID(Articles_collection_modified!A1532, FIND(",vol", Articles_collection_modified!A1532) + 4, FIND(",", Articles_collection_modified!A1532, FIND(",vol", Articles_collection_modified!A1532) + 4) - FIND(",vol",Articles_collection_modified!A1532) - 4))</f>
        <v>1</v>
      </c>
      <c r="D1532" t="str">
        <f>IF(ISNUMBER(FIND(", 20", Articles_collection_modified!A1532)), MID(Articles_collection_modified!A1532, FIND(", 20", Articles_collection_modified!A1532) + 2, FIND(",", Articles_collection_modified!A1532, FIND(", 20", Articles_collection_modified!A1532) + 2) - FIND(", 20", Articles_collection_modified!A1532) - 2), MID(Articles_collection_modified!A1532, FIND(",20", Articles_collection_modified!A1532) + 1, FIND(",", Articles_collection_modified!A1532, FIND(",20", Articles_collection_modified!A1532) + 1) - FIND(",20", Articles_collection_modified!A1532) - 1))</f>
        <v>2024-w31</v>
      </c>
      <c r="E1532" t="str">
        <f t="shared" si="48"/>
        <v>2024</v>
      </c>
      <c r="F1532" t="str">
        <f t="shared" si="49"/>
        <v>31</v>
      </c>
      <c r="G1532" t="str" cm="1">
        <f t="array" ref="G1532">_xlfn.TEXTJOIN(", ", TRUE, IF(ISNUMBER(SEARCH(Index!$A$8:$A$22, Articles_collection_modified!A1532)), Index!$A$8:$A$22, ""))</f>
        <v>Electrification</v>
      </c>
      <c r="H1532" t="str" cm="1">
        <f t="array" ref="H1532">IFERROR(INDEX(Index!$A$8:$A$22, MATCH(TRUE, ISNUMBER(SEARCH(Index!$A$8:$A$22, Articles_collection_modified!A1532)), 0)), "")</f>
        <v>Electrification</v>
      </c>
      <c r="I1532" t="str" cm="1">
        <f t="array" ref="I1532">IFERROR(INDEX(Index!$A$3:$A$5, MATCH(TRUE, ISNUMBER(SEARCH(Index!$A$3:$A$5, Articles_collection_modified!A1532)), 0)), "")</f>
        <v>product release</v>
      </c>
      <c r="J1532" t="str" cm="1">
        <f t="array" ref="J1532">IFERROR(INDEX(Index!$A$25:$A$69, MATCH(TRUE, ISNUMBER(SEARCH(Index!$A$25:$A$69, Articles_collection_modified!A1532)), 0)), "")</f>
        <v>Motor</v>
      </c>
      <c r="K1532" t="str" cm="1">
        <f t="array" ref="K1532">IFERROR(INDEX(Index!$C$3:$C$5, MATCH(TRUE, ISNUMBER(SEARCH(Index!$C$3:$C$5, Articles_collection_modified!A1532)), 0)), "")</f>
        <v>H1</v>
      </c>
      <c r="L1532" t="str" cm="1">
        <f t="array" ref="L1532">_xlfn.TEXTJOIN(", ", TRUE, IF(ISNUMBER(SEARCH(Index!$C$8:$C$58, Articles_collection_modified!A1532)), Index!$C$8:$C$58, ""))</f>
        <v>ES-2, HA-1, HA-3, HA-6, HA-7, HA-8</v>
      </c>
      <c r="M1532" t="str" cm="1">
        <f t="array" ref="M1532">_xlfn.TEXTJOIN(", ", TRUE, IFERROR(VLOOKUP(_xlfn.TEXTSPLIT(L1532, ", "), Index!$C$8:$D$58, 2, FALSE), ""))</f>
        <v>Enhanced Emission Policy, Green &amp; Connected Construction site, Smart Farming, Future Municipal Services, Future Wood &amp; Forest Industry, Sustainable Mining</v>
      </c>
      <c r="N1532" t="str" cm="1">
        <f t="array" ref="N1532">_xlfn.TEXTJOIN(", ", TRUE, _xlfn.UNIQUE(_xlfn.FILTERXML("&lt;t&gt;&lt;s&gt;" &amp; SUBSTITUTE(_xlfn.TEXTJOIN(", ", TRUE, _xlfn.UNIQUE(_xlfn._xlws.FILTER(IFERROR(VLOOKUP(LEFT(_xlfn.TEXTSPLIT(L1532, ", "), FIND("-", _xlfn.TEXTSPLIT(L1532, ", ")) - 1), Index!$F$8:$G$13, 2, FALSE), ""), IFERROR(VLOOKUP(LEFT(_xlfn.TEXTSPLIT(L1532, ", "), FIND("-", _xlfn.TEXTSPLIT(L1532, ", ")) - 1), Index!$F$8:$G$13, 2, FALSE), "") &lt;&gt; ""))), ", ", "&lt;/s&gt;&lt;s&gt;") &amp; "&lt;/s&gt;&lt;/t&gt;", "//s[normalize-space()]")))</f>
        <v>Ecological Sustainability, Hydraulic Applications Ecosystem</v>
      </c>
      <c r="O1532" t="str" cm="1">
        <f t="array" ref="O1532">IFERROR(INDEX(Index!$C$8:$C$58, MATCH(TRUE, ISNUMBER(SEARCH(Index!$C$8:$C$58, Articles_collection_modified!A1532)), 0)), "")</f>
        <v>ES-2</v>
      </c>
      <c r="P1532" t="str">
        <f>IFERROR(VLOOKUP(LEFT(O1532, FIND("-", O1532)-1), Index!$F$8:$G$13, 2, FALSE), "Not Found")</f>
        <v>Ecological Sustainability</v>
      </c>
      <c r="Q1532" t="str">
        <f>IFERROR(VLOOKUP(O1532, Index!$C$8:$D$58, 2, FALSE), "Not Found")</f>
        <v>Enhanced Emission Policy</v>
      </c>
    </row>
    <row r="1533" spans="1:17" x14ac:dyDescent="0.3">
      <c r="A1533" t="str">
        <f>LEFT(Articles_collection_modified!A1533, FIND(",", Articles_collection_modified!A1533) - 1)</f>
        <v>How EU manufacturers are losing ground by ignoring the urgency of modern data management | ManufacturingTomorrow</v>
      </c>
      <c r="B1533" t="str">
        <f>MID(Articles_collection_modified!A1533, FIND(",", Articles_collection_modified!A1533) + 1, FIND(",", Articles_collection_modified!A1533, FIND(",", Articles_collection_modified!A1533) + 1) - FIND(",", Articles_collection_modified!A1533) - 1)</f>
        <v>https://www.manufacturingtomorrow.com/news/2024/07/30/how-eu-manufacturers-are-losing-ground-by-ignoring-the-urgency-of-modern-data-management/23116</v>
      </c>
      <c r="C1533" t="str">
        <f>IF(ISNUMBER(FIND(", vol",Articles_collection_modified!A1533)), MID(Articles_collection_modified!A1533, FIND(", vol", Articles_collection_modified!A1533) + 5, FIND(",", Articles_collection_modified!A1533, FIND(", vol", Articles_collection_modified!A1533) + 5) - FIND(", vol", Articles_collection_modified!A1533) - 5), MID(Articles_collection_modified!A1533, FIND(",vol", Articles_collection_modified!A1533) + 4, FIND(",", Articles_collection_modified!A1533, FIND(",vol", Articles_collection_modified!A1533) + 4) - FIND(",vol",Articles_collection_modified!A1533) - 4))</f>
        <v>1</v>
      </c>
      <c r="D1533" t="str">
        <f>IF(ISNUMBER(FIND(", 20", Articles_collection_modified!A1533)), MID(Articles_collection_modified!A1533, FIND(", 20", Articles_collection_modified!A1533) + 2, FIND(",", Articles_collection_modified!A1533, FIND(", 20", Articles_collection_modified!A1533) + 2) - FIND(", 20", Articles_collection_modified!A1533) - 2), MID(Articles_collection_modified!A1533, FIND(",20", Articles_collection_modified!A1533) + 1, FIND(",", Articles_collection_modified!A1533, FIND(",20", Articles_collection_modified!A1533) + 1) - FIND(",20", Articles_collection_modified!A1533) - 1))</f>
        <v>2024-w31</v>
      </c>
      <c r="E1533" t="str">
        <f t="shared" si="48"/>
        <v>2024</v>
      </c>
      <c r="F1533" t="str">
        <f t="shared" si="49"/>
        <v>31</v>
      </c>
      <c r="G1533" t="str" cm="1">
        <f t="array" ref="G1533">_xlfn.TEXTJOIN(", ", TRUE, IF(ISNUMBER(SEARCH(Index!$A$8:$A$22, Articles_collection_modified!A1533)), Index!$A$8:$A$22, ""))</f>
        <v>Industrial mfg</v>
      </c>
      <c r="H1533" t="str" cm="1">
        <f t="array" ref="H1533">IFERROR(INDEX(Index!$A$8:$A$22, MATCH(TRUE, ISNUMBER(SEARCH(Index!$A$8:$A$22, Articles_collection_modified!A1533)), 0)), "")</f>
        <v>Industrial mfg</v>
      </c>
      <c r="I1533" t="str" cm="1">
        <f t="array" ref="I1533">IFERROR(INDEX(Index!$A$3:$A$5, MATCH(TRUE, ISNUMBER(SEARCH(Index!$A$3:$A$5, Articles_collection_modified!A1533)), 0)), "")</f>
        <v>SEEP</v>
      </c>
      <c r="J1533" t="str" cm="1">
        <f t="array" ref="J1533">IFERROR(INDEX(Index!$A$25:$A$69, MATCH(TRUE, ISNUMBER(SEARCH(Index!$A$25:$A$69, Articles_collection_modified!A1533)), 0)), "")</f>
        <v>investment</v>
      </c>
      <c r="K1533" t="str" cm="1">
        <f t="array" ref="K1533">IFERROR(INDEX(Index!$C$3:$C$5, MATCH(TRUE, ISNUMBER(SEARCH(Index!$C$3:$C$5, Articles_collection_modified!A1533)), 0)), "")</f>
        <v>H1</v>
      </c>
      <c r="L1533" t="str" cm="1">
        <f t="array" ref="L1533">_xlfn.TEXTJOIN(", ", TRUE, IF(ISNUMBER(SEARCH(Index!$C$8:$C$58, Articles_collection_modified!A1533)), Index!$C$8:$C$58, ""))</f>
        <v>SD-4, SD-5</v>
      </c>
      <c r="M1533" t="str" cm="1">
        <f t="array" ref="M1533">_xlfn.TEXTJOIN(", ", TRUE, IFERROR(VLOOKUP(_xlfn.TEXTSPLIT(L1533, ", "), Index!$C$8:$D$58, 2, FALSE), ""))</f>
        <v>Big Data Value Creation, New Data Management Strategies</v>
      </c>
      <c r="N1533" t="str" cm="1">
        <f t="array" ref="N1533">_xlfn.TEXTJOIN(", ", TRUE, _xlfn.UNIQUE(_xlfn.FILTERXML("&lt;t&gt;&lt;s&gt;" &amp; SUBSTITUTE(_xlfn.TEXTJOIN(", ", TRUE, _xlfn.UNIQUE(_xlfn._xlws.FILTER(IFERROR(VLOOKUP(LEFT(_xlfn.TEXTSPLIT(L1533, ", "), FIND("-", _xlfn.TEXTSPLIT(L1533, ", ")) - 1), Index!$F$8:$G$13, 2, FALSE), ""), IFERROR(VLOOKUP(LEFT(_xlfn.TEXTSPLIT(L1533, ", "), FIND("-", _xlfn.TEXTSPLIT(L1533, ", ")) - 1), Index!$F$8:$G$13, 2, FALSE), "") &lt;&gt; ""))), ", ", "&lt;/s&gt;&lt;s&gt;") &amp; "&lt;/s&gt;&lt;/t&gt;", "//s[normalize-space()]")))</f>
        <v>Smart Data Usage</v>
      </c>
      <c r="O1533" t="str" cm="1">
        <f t="array" ref="O1533">IFERROR(INDEX(Index!$C$8:$C$58, MATCH(TRUE, ISNUMBER(SEARCH(Index!$C$8:$C$58, Articles_collection_modified!A1533)), 0)), "")</f>
        <v>SD-4</v>
      </c>
      <c r="P1533" t="str">
        <f>IFERROR(VLOOKUP(LEFT(O1533, FIND("-", O1533)-1), Index!$F$8:$G$13, 2, FALSE), "Not Found")</f>
        <v>Smart Data Usage</v>
      </c>
      <c r="Q1533" t="str">
        <f>IFERROR(VLOOKUP(O1533, Index!$C$8:$D$58, 2, FALSE), "Not Found")</f>
        <v>Big Data Value Creation</v>
      </c>
    </row>
    <row r="1534" spans="1:17" x14ac:dyDescent="0.3">
      <c r="A1534" t="str">
        <f>LEFT(Articles_collection_modified!A1534, FIND(",", Articles_collection_modified!A1534) - 1)</f>
        <v>Cincoze IPC for IIoT Gateway - Compact and Power-Efficient | ManufacturingTomorrow</v>
      </c>
      <c r="B1534" t="str">
        <f>MID(Articles_collection_modified!A1534, FIND(",", Articles_collection_modified!A1534) + 1, FIND(",", Articles_collection_modified!A1534, FIND(",", Articles_collection_modified!A1534) + 1) - FIND(",", Articles_collection_modified!A1534) - 1)</f>
        <v>https://www.manufacturingtomorrow.com/news/2024/07/30/cincoze-ipc-for-iiot-gateway-compact-and-power-efficient/23114</v>
      </c>
      <c r="C1534" t="str">
        <f>IF(ISNUMBER(FIND(", vol",Articles_collection_modified!A1534)), MID(Articles_collection_modified!A1534, FIND(", vol", Articles_collection_modified!A1534) + 5, FIND(",", Articles_collection_modified!A1534, FIND(", vol", Articles_collection_modified!A1534) + 5) - FIND(", vol", Articles_collection_modified!A1534) - 5), MID(Articles_collection_modified!A1534, FIND(",vol", Articles_collection_modified!A1534) + 4, FIND(",", Articles_collection_modified!A1534, FIND(",vol", Articles_collection_modified!A1534) + 4) - FIND(",vol",Articles_collection_modified!A1534) - 4))</f>
        <v>1</v>
      </c>
      <c r="D1534" t="str">
        <f>IF(ISNUMBER(FIND(", 20", Articles_collection_modified!A1534)), MID(Articles_collection_modified!A1534, FIND(", 20", Articles_collection_modified!A1534) + 2, FIND(",", Articles_collection_modified!A1534, FIND(", 20", Articles_collection_modified!A1534) + 2) - FIND(", 20", Articles_collection_modified!A1534) - 2), MID(Articles_collection_modified!A1534, FIND(",20", Articles_collection_modified!A1534) + 1, FIND(",", Articles_collection_modified!A1534, FIND(",20", Articles_collection_modified!A1534) + 1) - FIND(",20", Articles_collection_modified!A1534) - 1))</f>
        <v>2024-w31</v>
      </c>
      <c r="E1534" t="str">
        <f t="shared" si="48"/>
        <v>2024</v>
      </c>
      <c r="F1534" t="str">
        <f t="shared" si="49"/>
        <v>31</v>
      </c>
      <c r="G1534" t="str" cm="1">
        <f t="array" ref="G1534">_xlfn.TEXTJOIN(", ", TRUE, IF(ISNUMBER(SEARCH(Index!$A$8:$A$22, Articles_collection_modified!A1534)), Index!$A$8:$A$22, ""))</f>
        <v>Electronics</v>
      </c>
      <c r="H1534" t="str" cm="1">
        <f t="array" ref="H1534">IFERROR(INDEX(Index!$A$8:$A$22, MATCH(TRUE, ISNUMBER(SEARCH(Index!$A$8:$A$22, Articles_collection_modified!A1534)), 0)), "")</f>
        <v>Electronics</v>
      </c>
      <c r="I1534" t="str" cm="1">
        <f t="array" ref="I1534">IFERROR(INDEX(Index!$A$3:$A$5, MATCH(TRUE, ISNUMBER(SEARCH(Index!$A$3:$A$5, Articles_collection_modified!A1534)), 0)), "")</f>
        <v>product release</v>
      </c>
      <c r="J1534" t="str" cm="1">
        <f t="array" ref="J1534">IFERROR(INDEX(Index!$A$25:$A$69, MATCH(TRUE, ISNUMBER(SEARCH(Index!$A$25:$A$69, Articles_collection_modified!A1534)), 0)), "")</f>
        <v>System</v>
      </c>
      <c r="K1534" t="str" cm="1">
        <f t="array" ref="K1534">IFERROR(INDEX(Index!$C$3:$C$5, MATCH(TRUE, ISNUMBER(SEARCH(Index!$C$3:$C$5, Articles_collection_modified!A1534)), 0)), "")</f>
        <v>H1</v>
      </c>
      <c r="L1534" t="str" cm="1">
        <f t="array" ref="L1534">_xlfn.TEXTJOIN(", ", TRUE, IF(ISNUMBER(SEARCH(Index!$C$8:$C$58, Articles_collection_modified!A1534)), Index!$C$8:$C$58, ""))</f>
        <v/>
      </c>
      <c r="M1534" t="str" cm="1">
        <f t="array" ref="M1534">_xlfn.TEXTJOIN(", ", TRUE, IFERROR(VLOOKUP(_xlfn.TEXTSPLIT(L1534, ", "), Index!$C$8:$D$58, 2, FALSE), ""))</f>
        <v/>
      </c>
      <c r="N1534" t="e" cm="1" vm="1">
        <f t="array" ref="N1534">_xlfn.TEXTJOIN(", ", TRUE, _xlfn.UNIQUE(_xlfn.FILTERXML("&lt;t&gt;&lt;s&gt;" &amp; SUBSTITUTE(_xlfn.TEXTJOIN(", ", TRUE, _xlfn.UNIQUE(_xlfn._xlws.FILTER(IFERROR(VLOOKUP(LEFT(_xlfn.TEXTSPLIT(L1534, ", "), FIND("-", _xlfn.TEXTSPLIT(L1534, ", ")) - 1), Index!$F$8:$G$13, 2, FALSE), ""), IFERROR(VLOOKUP(LEFT(_xlfn.TEXTSPLIT(L1534, ", "), FIND("-", _xlfn.TEXTSPLIT(L1534, ", ")) - 1), Index!$F$8:$G$13, 2, FALSE), "") &lt;&gt; ""))), ", ", "&lt;/s&gt;&lt;s&gt;") &amp; "&lt;/s&gt;&lt;/t&gt;", "//s[normalize-space()]")))</f>
        <v>#VALUE!</v>
      </c>
      <c r="O1534" t="str" cm="1">
        <f t="array" ref="O1534">IFERROR(INDEX(Index!$C$8:$C$58, MATCH(TRUE, ISNUMBER(SEARCH(Index!$C$8:$C$58, Articles_collection_modified!A1534)), 0)), "")</f>
        <v/>
      </c>
      <c r="P1534" t="str">
        <f>IFERROR(VLOOKUP(LEFT(O1534, FIND("-", O1534)-1), Index!$F$8:$G$13, 2, FALSE), "Not Found")</f>
        <v>Not Found</v>
      </c>
      <c r="Q1534" t="str">
        <f>IFERROR(VLOOKUP(O1534, Index!$C$8:$D$58, 2, FALSE), "Not Found")</f>
        <v>Not Found</v>
      </c>
    </row>
    <row r="1535" spans="1:17" x14ac:dyDescent="0.3">
      <c r="A1535" t="str">
        <f>LEFT(Articles_collection_modified!A1535, FIND(",", Articles_collection_modified!A1535) - 1)</f>
        <v>The Robot Driven Logistics Industry | RoboticsTomorrow</v>
      </c>
      <c r="B1535" t="str">
        <f>MID(Articles_collection_modified!A1535, FIND(",", Articles_collection_modified!A1535) + 1, FIND(",", Articles_collection_modified!A1535, FIND(",", Articles_collection_modified!A1535) + 1) - FIND(",", Articles_collection_modified!A1535) - 1)</f>
        <v>https://www.roboticstomorrow.com/article/2024/07/the-robot-driven-logistics-industry/22859</v>
      </c>
      <c r="C1535" t="str">
        <f>IF(ISNUMBER(FIND(", vol",Articles_collection_modified!A1535)), MID(Articles_collection_modified!A1535, FIND(", vol", Articles_collection_modified!A1535) + 5, FIND(",", Articles_collection_modified!A1535, FIND(", vol", Articles_collection_modified!A1535) + 5) - FIND(", vol", Articles_collection_modified!A1535) - 5), MID(Articles_collection_modified!A1535, FIND(",vol", Articles_collection_modified!A1535) + 4, FIND(",", Articles_collection_modified!A1535, FIND(",vol", Articles_collection_modified!A1535) + 4) - FIND(",vol",Articles_collection_modified!A1535) - 4))</f>
        <v>1</v>
      </c>
      <c r="D1535" t="str">
        <f>IF(ISNUMBER(FIND(", 20", Articles_collection_modified!A1535)), MID(Articles_collection_modified!A1535, FIND(", 20", Articles_collection_modified!A1535) + 2, FIND(",", Articles_collection_modified!A1535, FIND(", 20", Articles_collection_modified!A1535) + 2) - FIND(", 20", Articles_collection_modified!A1535) - 2), MID(Articles_collection_modified!A1535, FIND(",20", Articles_collection_modified!A1535) + 1, FIND(",", Articles_collection_modified!A1535, FIND(",20", Articles_collection_modified!A1535) + 1) - FIND(",20", Articles_collection_modified!A1535) - 1))</f>
        <v>2024-w31</v>
      </c>
      <c r="E1535" t="str">
        <f t="shared" si="48"/>
        <v>2024</v>
      </c>
      <c r="F1535" t="str">
        <f t="shared" si="49"/>
        <v>31</v>
      </c>
      <c r="G1535" t="str" cm="1">
        <f t="array" ref="G1535">_xlfn.TEXTJOIN(", ", TRUE, IF(ISNUMBER(SEARCH(Index!$A$8:$A$22, Articles_collection_modified!A1535)), Index!$A$8:$A$22, ""))</f>
        <v>Industrial mfg, Robotics</v>
      </c>
      <c r="H1535" t="str" cm="1">
        <f t="array" ref="H1535">IFERROR(INDEX(Index!$A$8:$A$22, MATCH(TRUE, ISNUMBER(SEARCH(Index!$A$8:$A$22, Articles_collection_modified!A1535)), 0)), "")</f>
        <v>Industrial mfg</v>
      </c>
      <c r="I1535" t="str" cm="1">
        <f t="array" ref="I1535">IFERROR(INDEX(Index!$A$3:$A$5, MATCH(TRUE, ISNUMBER(SEARCH(Index!$A$3:$A$5, Articles_collection_modified!A1535)), 0)), "")</f>
        <v>Technology</v>
      </c>
      <c r="J1535" t="str" cm="1">
        <f t="array" ref="J1535">IFERROR(INDEX(Index!$A$25:$A$69, MATCH(TRUE, ISNUMBER(SEARCH(Index!$A$25:$A$69, Articles_collection_modified!A1535)), 0)), "")</f>
        <v>Automation</v>
      </c>
      <c r="K1535" t="str" cm="1">
        <f t="array" ref="K1535">IFERROR(INDEX(Index!$C$3:$C$5, MATCH(TRUE, ISNUMBER(SEARCH(Index!$C$3:$C$5, Articles_collection_modified!A1535)), 0)), "")</f>
        <v>H1</v>
      </c>
      <c r="L1535" t="str" cm="1">
        <f t="array" ref="L1535">_xlfn.TEXTJOIN(", ", TRUE, IF(ISNUMBER(SEARCH(Index!$C$8:$C$58, Articles_collection_modified!A1535)), Index!$C$8:$C$58, ""))</f>
        <v>HA-4, IPr-4</v>
      </c>
      <c r="M1535" t="str" cm="1">
        <f t="array" ref="M1535">_xlfn.TEXTJOIN(", ", TRUE, IFERROR(VLOOKUP(_xlfn.TEXTSPLIT(L1535, ", "), Index!$C$8:$D$58, 2, FALSE), ""))</f>
        <v>Autonomous Material Handling, Autonomus Intralofistic</v>
      </c>
      <c r="N1535" t="str" cm="1">
        <f t="array" ref="N1535">_xlfn.TEXTJOIN(", ", TRUE, _xlfn.UNIQUE(_xlfn.FILTERXML("&lt;t&gt;&lt;s&gt;" &amp; SUBSTITUTE(_xlfn.TEXTJOIN(", ", TRUE, _xlfn.UNIQUE(_xlfn._xlws.FILTER(IFERROR(VLOOKUP(LEFT(_xlfn.TEXTSPLIT(L1535, ", "), FIND("-", _xlfn.TEXTSPLIT(L1535, ", ")) - 1), Index!$F$8:$G$13, 2, FALSE), ""), IFERROR(VLOOKUP(LEFT(_xlfn.TEXTSPLIT(L1535, ", "), FIND("-", _xlfn.TEXTSPLIT(L1535, ", ")) - 1), Index!$F$8:$G$13, 2, FALSE), "") &lt;&gt; ""))), ", ", "&lt;/s&gt;&lt;s&gt;") &amp; "&lt;/s&gt;&lt;/t&gt;", "//s[normalize-space()]")))</f>
        <v>Hydraulic Applications Ecosystem, Intelligent Production</v>
      </c>
      <c r="O1535" t="str" cm="1">
        <f t="array" ref="O1535">IFERROR(INDEX(Index!$C$8:$C$58, MATCH(TRUE, ISNUMBER(SEARCH(Index!$C$8:$C$58, Articles_collection_modified!A1535)), 0)), "")</f>
        <v>HA-4</v>
      </c>
      <c r="P1535" t="str">
        <f>IFERROR(VLOOKUP(LEFT(O1535, FIND("-", O1535)-1), Index!$F$8:$G$13, 2, FALSE), "Not Found")</f>
        <v>Hydraulic Applications Ecosystem</v>
      </c>
      <c r="Q1535" t="str">
        <f>IFERROR(VLOOKUP(O1535, Index!$C$8:$D$58, 2, FALSE), "Not Found")</f>
        <v>Autonomous Material Handling</v>
      </c>
    </row>
    <row r="1536" spans="1:17" x14ac:dyDescent="0.3">
      <c r="A1536" t="str">
        <f>LEFT(Articles_collection_modified!A1536, FIND(",", Articles_collection_modified!A1536) - 1)</f>
        <v>MiddleGround Capital Completes Acquisition of Majority Ownership Stake in Helix | ManufacturingTomorrow</v>
      </c>
      <c r="B1536" t="str">
        <f>MID(Articles_collection_modified!A1536, FIND(",", Articles_collection_modified!A1536) + 1, FIND(",", Articles_collection_modified!A1536, FIND(",", Articles_collection_modified!A1536) + 1) - FIND(",", Articles_collection_modified!A1536) - 1)</f>
        <v>https://www.manufacturingtomorrow.com/news/2024/07/30/middleground-capital-completes-acquisition-of-majority-ownership-stake-in-helix/23109</v>
      </c>
      <c r="C1536" t="str">
        <f>IF(ISNUMBER(FIND(", vol",Articles_collection_modified!A1536)), MID(Articles_collection_modified!A1536, FIND(", vol", Articles_collection_modified!A1536) + 5, FIND(",", Articles_collection_modified!A1536, FIND(", vol", Articles_collection_modified!A1536) + 5) - FIND(", vol", Articles_collection_modified!A1536) - 5), MID(Articles_collection_modified!A1536, FIND(",vol", Articles_collection_modified!A1536) + 4, FIND(",", Articles_collection_modified!A1536, FIND(",vol", Articles_collection_modified!A1536) + 4) - FIND(",vol",Articles_collection_modified!A1536) - 4))</f>
        <v>1</v>
      </c>
      <c r="D1536" t="str">
        <f>IF(ISNUMBER(FIND(", 20", Articles_collection_modified!A1536)), MID(Articles_collection_modified!A1536, FIND(", 20", Articles_collection_modified!A1536) + 2, FIND(",", Articles_collection_modified!A1536, FIND(", 20", Articles_collection_modified!A1536) + 2) - FIND(", 20", Articles_collection_modified!A1536) - 2), MID(Articles_collection_modified!A1536, FIND(",20", Articles_collection_modified!A1536) + 1, FIND(",", Articles_collection_modified!A1536, FIND(",20", Articles_collection_modified!A1536) + 1) - FIND(",20", Articles_collection_modified!A1536) - 1))</f>
        <v>2024-w31</v>
      </c>
      <c r="E1536" t="str">
        <f t="shared" si="48"/>
        <v>2024</v>
      </c>
      <c r="F1536" t="str">
        <f t="shared" si="49"/>
        <v>31</v>
      </c>
      <c r="G1536" t="str" cm="1">
        <f t="array" ref="G1536">_xlfn.TEXTJOIN(", ", TRUE, IF(ISNUMBER(SEARCH(Index!$A$8:$A$22, Articles_collection_modified!A1536)), Index!$A$8:$A$22, ""))</f>
        <v>Electrification</v>
      </c>
      <c r="H1536" t="str" cm="1">
        <f t="array" ref="H1536">IFERROR(INDEX(Index!$A$8:$A$22, MATCH(TRUE, ISNUMBER(SEARCH(Index!$A$8:$A$22, Articles_collection_modified!A1536)), 0)), "")</f>
        <v>Electrification</v>
      </c>
      <c r="I1536" t="str" cm="1">
        <f t="array" ref="I1536">IFERROR(INDEX(Index!$A$3:$A$5, MATCH(TRUE, ISNUMBER(SEARCH(Index!$A$3:$A$5, Articles_collection_modified!A1536)), 0)), "")</f>
        <v>SEEP</v>
      </c>
      <c r="J1536" t="str" cm="1">
        <f t="array" ref="J1536">IFERROR(INDEX(Index!$A$25:$A$69, MATCH(TRUE, ISNUMBER(SEARCH(Index!$A$25:$A$69, Articles_collection_modified!A1536)), 0)), "")</f>
        <v>m&amp;a</v>
      </c>
      <c r="K1536" t="str" cm="1">
        <f t="array" ref="K1536">IFERROR(INDEX(Index!$C$3:$C$5, MATCH(TRUE, ISNUMBER(SEARCH(Index!$C$3:$C$5, Articles_collection_modified!A1536)), 0)), "")</f>
        <v>H1</v>
      </c>
      <c r="L1536" t="str" cm="1">
        <f t="array" ref="L1536">_xlfn.TEXTJOIN(", ", TRUE, IF(ISNUMBER(SEARCH(Index!$C$8:$C$58, Articles_collection_modified!A1536)), Index!$C$8:$C$58, ""))</f>
        <v>NB-1, NB-8, NB-10</v>
      </c>
      <c r="M1536" t="str" cm="1">
        <f t="array" ref="M1536">_xlfn.TEXTJOIN(", ", TRUE, IFERROR(VLOOKUP(_xlfn.TEXTSPLIT(L1536, ", "), Index!$C$8:$D$58, 2, FALSE), ""))</f>
        <v>Digital Platforms &amp; Marketplaces, Sustainaible Maritime Applications, Air &amp; Space</v>
      </c>
      <c r="N1536" t="str" cm="1">
        <f t="array" ref="N1536">_xlfn.TEXTJOIN(", ", TRUE, _xlfn.UNIQUE(_xlfn.FILTERXML("&lt;t&gt;&lt;s&gt;" &amp; SUBSTITUTE(_xlfn.TEXTJOIN(", ", TRUE, _xlfn.UNIQUE(_xlfn._xlws.FILTER(IFERROR(VLOOKUP(LEFT(_xlfn.TEXTSPLIT(L1536, ", "), FIND("-", _xlfn.TEXTSPLIT(L1536, ", ")) - 1), Index!$F$8:$G$13, 2, FALSE), ""), IFERROR(VLOOKUP(LEFT(_xlfn.TEXTSPLIT(L1536, ", "), FIND("-", _xlfn.TEXTSPLIT(L1536, ", ")) - 1), Index!$F$8:$G$13, 2, FALSE), "") &lt;&gt; ""))), ", ", "&lt;/s&gt;&lt;s&gt;") &amp; "&lt;/s&gt;&lt;/t&gt;", "//s[normalize-space()]")))</f>
        <v>New Business</v>
      </c>
      <c r="O1536" t="str" cm="1">
        <f t="array" ref="O1536">IFERROR(INDEX(Index!$C$8:$C$58, MATCH(TRUE, ISNUMBER(SEARCH(Index!$C$8:$C$58, Articles_collection_modified!A1536)), 0)), "")</f>
        <v>NB-1</v>
      </c>
      <c r="P1536" t="str">
        <f>IFERROR(VLOOKUP(LEFT(O1536, FIND("-", O1536)-1), Index!$F$8:$G$13, 2, FALSE), "Not Found")</f>
        <v>New Business</v>
      </c>
      <c r="Q1536" t="str">
        <f>IFERROR(VLOOKUP(O1536, Index!$C$8:$D$58, 2, FALSE), "Not Found")</f>
        <v>Digital Platforms &amp; Marketplaces</v>
      </c>
    </row>
    <row r="1537" spans="1:17" x14ac:dyDescent="0.3">
      <c r="A1537" t="str">
        <f>LEFT(Articles_collection_modified!A1537, FIND(",", Articles_collection_modified!A1537) - 1)</f>
        <v>Motrac Industries geht an Anders Invest</v>
      </c>
      <c r="B1537" t="str">
        <f>MID(Articles_collection_modified!A1537, FIND(",", Articles_collection_modified!A1537) + 1, FIND(",", Articles_collection_modified!A1537, FIND(",", Articles_collection_modified!A1537) + 1) - FIND(",", Articles_collection_modified!A1537) - 1)</f>
        <v>https://www.oup-fluidtechnik.de/motrac-industries-geht-an-anders-invest/</v>
      </c>
      <c r="C1537" t="str">
        <f>IF(ISNUMBER(FIND(", vol",Articles_collection_modified!A1537)), MID(Articles_collection_modified!A1537, FIND(", vol", Articles_collection_modified!A1537) + 5, FIND(",", Articles_collection_modified!A1537, FIND(", vol", Articles_collection_modified!A1537) + 5) - FIND(", vol", Articles_collection_modified!A1537) - 5), MID(Articles_collection_modified!A1537, FIND(",vol", Articles_collection_modified!A1537) + 4, FIND(",", Articles_collection_modified!A1537, FIND(",vol", Articles_collection_modified!A1537) + 4) - FIND(",vol",Articles_collection_modified!A1537) - 4))</f>
        <v>1</v>
      </c>
      <c r="D1537" t="str">
        <f>IF(ISNUMBER(FIND(", 20", Articles_collection_modified!A1537)), MID(Articles_collection_modified!A1537, FIND(", 20", Articles_collection_modified!A1537) + 2, FIND(",", Articles_collection_modified!A1537, FIND(", 20", Articles_collection_modified!A1537) + 2) - FIND(", 20", Articles_collection_modified!A1537) - 2), MID(Articles_collection_modified!A1537, FIND(",20", Articles_collection_modified!A1537) + 1, FIND(",", Articles_collection_modified!A1537, FIND(",20", Articles_collection_modified!A1537) + 1) - FIND(",20", Articles_collection_modified!A1537) - 1))</f>
        <v>2024-w31</v>
      </c>
      <c r="E1537" t="str">
        <f t="shared" si="48"/>
        <v>2024</v>
      </c>
      <c r="F1537" t="str">
        <f t="shared" si="49"/>
        <v>31</v>
      </c>
      <c r="G1537" t="str" cm="1">
        <f t="array" ref="G1537">_xlfn.TEXTJOIN(", ", TRUE, IF(ISNUMBER(SEARCH(Index!$A$8:$A$22, Articles_collection_modified!A1537)), Index!$A$8:$A$22, ""))</f>
        <v>Hydraulics</v>
      </c>
      <c r="H1537" t="str" cm="1">
        <f t="array" ref="H1537">IFERROR(INDEX(Index!$A$8:$A$22, MATCH(TRUE, ISNUMBER(SEARCH(Index!$A$8:$A$22, Articles_collection_modified!A1537)), 0)), "")</f>
        <v>Hydraulics</v>
      </c>
      <c r="I1537" t="str" cm="1">
        <f t="array" ref="I1537">IFERROR(INDEX(Index!$A$3:$A$5, MATCH(TRUE, ISNUMBER(SEARCH(Index!$A$3:$A$5, Articles_collection_modified!A1537)), 0)), "")</f>
        <v>SEEP</v>
      </c>
      <c r="J1537" t="str" cm="1">
        <f t="array" ref="J1537">IFERROR(INDEX(Index!$A$25:$A$69, MATCH(TRUE, ISNUMBER(SEARCH(Index!$A$25:$A$69, Articles_collection_modified!A1537)), 0)), "")</f>
        <v>m&amp;a</v>
      </c>
      <c r="K1537" t="str" cm="1">
        <f t="array" ref="K1537">IFERROR(INDEX(Index!$C$3:$C$5, MATCH(TRUE, ISNUMBER(SEARCH(Index!$C$3:$C$5, Articles_collection_modified!A1537)), 0)), "")</f>
        <v>H1</v>
      </c>
      <c r="L1537" t="str" cm="1">
        <f t="array" ref="L1537">_xlfn.TEXTJOIN(", ", TRUE, IF(ISNUMBER(SEARCH(Index!$C$8:$C$58, Articles_collection_modified!A1537)), Index!$C$8:$C$58, ""))</f>
        <v/>
      </c>
      <c r="M1537" t="str" cm="1">
        <f t="array" ref="M1537">_xlfn.TEXTJOIN(", ", TRUE, IFERROR(VLOOKUP(_xlfn.TEXTSPLIT(L1537, ", "), Index!$C$8:$D$58, 2, FALSE), ""))</f>
        <v/>
      </c>
      <c r="N1537" t="e" cm="1" vm="1">
        <f t="array" ref="N1537">_xlfn.TEXTJOIN(", ", TRUE, _xlfn.UNIQUE(_xlfn.FILTERXML("&lt;t&gt;&lt;s&gt;" &amp; SUBSTITUTE(_xlfn.TEXTJOIN(", ", TRUE, _xlfn.UNIQUE(_xlfn._xlws.FILTER(IFERROR(VLOOKUP(LEFT(_xlfn.TEXTSPLIT(L1537, ", "), FIND("-", _xlfn.TEXTSPLIT(L1537, ", ")) - 1), Index!$F$8:$G$13, 2, FALSE), ""), IFERROR(VLOOKUP(LEFT(_xlfn.TEXTSPLIT(L1537, ", "), FIND("-", _xlfn.TEXTSPLIT(L1537, ", ")) - 1), Index!$F$8:$G$13, 2, FALSE), "") &lt;&gt; ""))), ", ", "&lt;/s&gt;&lt;s&gt;") &amp; "&lt;/s&gt;&lt;/t&gt;", "//s[normalize-space()]")))</f>
        <v>#VALUE!</v>
      </c>
      <c r="O1537" t="str" cm="1">
        <f t="array" ref="O1537">IFERROR(INDEX(Index!$C$8:$C$58, MATCH(TRUE, ISNUMBER(SEARCH(Index!$C$8:$C$58, Articles_collection_modified!A1537)), 0)), "")</f>
        <v/>
      </c>
      <c r="P1537" t="str">
        <f>IFERROR(VLOOKUP(LEFT(O1537, FIND("-", O1537)-1), Index!$F$8:$G$13, 2, FALSE), "Not Found")</f>
        <v>Not Found</v>
      </c>
      <c r="Q1537" t="str">
        <f>IFERROR(VLOOKUP(O1537, Index!$C$8:$D$58, 2, FALSE), "Not Found")</f>
        <v>Not Found</v>
      </c>
    </row>
    <row r="1538" spans="1:17" x14ac:dyDescent="0.3">
      <c r="A1538" t="str">
        <f>LEFT(Articles_collection_modified!A1538, FIND(",", Articles_collection_modified!A1538) - 1)</f>
        <v>Understanding What Mechatronics is and the Technologies Involved</v>
      </c>
      <c r="B1538" t="str">
        <f>MID(Articles_collection_modified!A1538, FIND(",", Articles_collection_modified!A1538) + 1, FIND(",", Articles_collection_modified!A1538, FIND(",", Articles_collection_modified!A1538) + 1) - FIND(",", Articles_collection_modified!A1538) - 1)</f>
        <v>https://www.powermotiontech.com/mechatronics/video/55125247/schaeffler-group-usa-inc-understanding-what-mechatronics-is-and-the-technologies-involved</v>
      </c>
      <c r="C1538" t="str">
        <f>IF(ISNUMBER(FIND(", vol",Articles_collection_modified!A1538)), MID(Articles_collection_modified!A1538, FIND(", vol", Articles_collection_modified!A1538) + 5, FIND(",", Articles_collection_modified!A1538, FIND(", vol", Articles_collection_modified!A1538) + 5) - FIND(", vol", Articles_collection_modified!A1538) - 5), MID(Articles_collection_modified!A1538, FIND(",vol", Articles_collection_modified!A1538) + 4, FIND(",", Articles_collection_modified!A1538, FIND(",vol", Articles_collection_modified!A1538) + 4) - FIND(",vol",Articles_collection_modified!A1538) - 4))</f>
        <v>1</v>
      </c>
      <c r="D1538" t="str">
        <f>IF(ISNUMBER(FIND(", 20", Articles_collection_modified!A1538)), MID(Articles_collection_modified!A1538, FIND(", 20", Articles_collection_modified!A1538) + 2, FIND(",", Articles_collection_modified!A1538, FIND(", 20", Articles_collection_modified!A1538) + 2) - FIND(", 20", Articles_collection_modified!A1538) - 2), MID(Articles_collection_modified!A1538, FIND(",20", Articles_collection_modified!A1538) + 1, FIND(",", Articles_collection_modified!A1538, FIND(",20", Articles_collection_modified!A1538) + 1) - FIND(",20", Articles_collection_modified!A1538) - 1))</f>
        <v>2024-w31</v>
      </c>
      <c r="E1538" t="str">
        <f t="shared" si="48"/>
        <v>2024</v>
      </c>
      <c r="F1538" t="str">
        <f t="shared" si="49"/>
        <v>31</v>
      </c>
      <c r="G1538" t="str" cm="1">
        <f t="array" ref="G1538">_xlfn.TEXTJOIN(", ", TRUE, IF(ISNUMBER(SEARCH(Index!$A$8:$A$22, Articles_collection_modified!A1538)), Index!$A$8:$A$22, ""))</f>
        <v>Electrification</v>
      </c>
      <c r="H1538" t="str" cm="1">
        <f t="array" ref="H1538">IFERROR(INDEX(Index!$A$8:$A$22, MATCH(TRUE, ISNUMBER(SEARCH(Index!$A$8:$A$22, Articles_collection_modified!A1538)), 0)), "")</f>
        <v>Electrification</v>
      </c>
      <c r="I1538" t="str" cm="1">
        <f t="array" ref="I1538">IFERROR(INDEX(Index!$A$3:$A$5, MATCH(TRUE, ISNUMBER(SEARCH(Index!$A$3:$A$5, Articles_collection_modified!A1538)), 0)), "")</f>
        <v>Technology</v>
      </c>
      <c r="J1538" t="str" cm="1">
        <f t="array" ref="J1538">IFERROR(INDEX(Index!$A$25:$A$69, MATCH(TRUE, ISNUMBER(SEARCH(Index!$A$25:$A$69, Articles_collection_modified!A1538)), 0)), "")</f>
        <v>Architecture</v>
      </c>
      <c r="K1538" t="str" cm="1">
        <f t="array" ref="K1538">IFERROR(INDEX(Index!$C$3:$C$5, MATCH(TRUE, ISNUMBER(SEARCH(Index!$C$3:$C$5, Articles_collection_modified!A1538)), 0)), "")</f>
        <v>H1</v>
      </c>
      <c r="L1538" t="str" cm="1">
        <f t="array" ref="L1538">_xlfn.TEXTJOIN(", ", TRUE, IF(ISNUMBER(SEARCH(Index!$C$8:$C$58, Articles_collection_modified!A1538)), Index!$C$8:$C$58, ""))</f>
        <v/>
      </c>
      <c r="M1538" t="str" cm="1">
        <f t="array" ref="M1538">_xlfn.TEXTJOIN(", ", TRUE, IFERROR(VLOOKUP(_xlfn.TEXTSPLIT(L1538, ", "), Index!$C$8:$D$58, 2, FALSE), ""))</f>
        <v/>
      </c>
      <c r="N1538" t="e" cm="1" vm="1">
        <f t="array" ref="N1538">_xlfn.TEXTJOIN(", ", TRUE, _xlfn.UNIQUE(_xlfn.FILTERXML("&lt;t&gt;&lt;s&gt;" &amp; SUBSTITUTE(_xlfn.TEXTJOIN(", ", TRUE, _xlfn.UNIQUE(_xlfn._xlws.FILTER(IFERROR(VLOOKUP(LEFT(_xlfn.TEXTSPLIT(L1538, ", "), FIND("-", _xlfn.TEXTSPLIT(L1538, ", ")) - 1), Index!$F$8:$G$13, 2, FALSE), ""), IFERROR(VLOOKUP(LEFT(_xlfn.TEXTSPLIT(L1538, ", "), FIND("-", _xlfn.TEXTSPLIT(L1538, ", ")) - 1), Index!$F$8:$G$13, 2, FALSE), "") &lt;&gt; ""))), ", ", "&lt;/s&gt;&lt;s&gt;") &amp; "&lt;/s&gt;&lt;/t&gt;", "//s[normalize-space()]")))</f>
        <v>#VALUE!</v>
      </c>
      <c r="O1538" t="str" cm="1">
        <f t="array" ref="O1538">IFERROR(INDEX(Index!$C$8:$C$58, MATCH(TRUE, ISNUMBER(SEARCH(Index!$C$8:$C$58, Articles_collection_modified!A1538)), 0)), "")</f>
        <v/>
      </c>
      <c r="P1538" t="str">
        <f>IFERROR(VLOOKUP(LEFT(O1538, FIND("-", O1538)-1), Index!$F$8:$G$13, 2, FALSE), "Not Found")</f>
        <v>Not Found</v>
      </c>
      <c r="Q1538" t="str">
        <f>IFERROR(VLOOKUP(O1538, Index!$C$8:$D$58, 2, FALSE), "Not Found")</f>
        <v>Not Found</v>
      </c>
    </row>
    <row r="1539" spans="1:17" x14ac:dyDescent="0.3">
      <c r="A1539" t="str">
        <f>LEFT(Articles_collection_modified!A1539, FIND(",", Articles_collection_modified!A1539) - 1)</f>
        <v>The outlook for CO2 removal</v>
      </c>
      <c r="B1539" t="str">
        <f>MID(Articles_collection_modified!A1539, FIND(",", Articles_collection_modified!A1539) + 1, FIND(",", Articles_collection_modified!A1539, FIND(",", Articles_collection_modified!A1539) + 1) - FIND(",", Articles_collection_modified!A1539) - 1)</f>
        <v>https://www.eco-business.com/news/the-outlook-for-co2-removal/</v>
      </c>
      <c r="C1539" t="str">
        <f>IF(ISNUMBER(FIND(", vol",Articles_collection_modified!A1539)), MID(Articles_collection_modified!A1539, FIND(", vol", Articles_collection_modified!A1539) + 5, FIND(",", Articles_collection_modified!A1539, FIND(", vol", Articles_collection_modified!A1539) + 5) - FIND(", vol", Articles_collection_modified!A1539) - 5), MID(Articles_collection_modified!A1539, FIND(",vol", Articles_collection_modified!A1539) + 4, FIND(",", Articles_collection_modified!A1539, FIND(",vol", Articles_collection_modified!A1539) + 4) - FIND(",vol",Articles_collection_modified!A1539) - 4))</f>
        <v>1</v>
      </c>
      <c r="D1539" t="str">
        <f>IF(ISNUMBER(FIND(", 20", Articles_collection_modified!A1539)), MID(Articles_collection_modified!A1539, FIND(", 20", Articles_collection_modified!A1539) + 2, FIND(",", Articles_collection_modified!A1539, FIND(", 20", Articles_collection_modified!A1539) + 2) - FIND(", 20", Articles_collection_modified!A1539) - 2), MID(Articles_collection_modified!A1539, FIND(",20", Articles_collection_modified!A1539) + 1, FIND(",", Articles_collection_modified!A1539, FIND(",20", Articles_collection_modified!A1539) + 1) - FIND(",20", Articles_collection_modified!A1539) - 1))</f>
        <v>2024-w27</v>
      </c>
      <c r="E1539" t="str">
        <f t="shared" si="48"/>
        <v>2024</v>
      </c>
      <c r="F1539" t="str">
        <f t="shared" si="49"/>
        <v>27</v>
      </c>
      <c r="G1539" t="str" cm="1">
        <f t="array" ref="G1539">_xlfn.TEXTJOIN(", ", TRUE, IF(ISNUMBER(SEARCH(Index!$A$8:$A$22, Articles_collection_modified!A1539)), Index!$A$8:$A$22, ""))</f>
        <v>Industrial applications, Sustainability</v>
      </c>
      <c r="H1539" t="str" cm="1">
        <f t="array" ref="H1539">IFERROR(INDEX(Index!$A$8:$A$22, MATCH(TRUE, ISNUMBER(SEARCH(Index!$A$8:$A$22, Articles_collection_modified!A1539)), 0)), "")</f>
        <v>Industrial applications</v>
      </c>
      <c r="I1539" t="str" cm="1">
        <f t="array" ref="I1539">IFERROR(INDEX(Index!$A$3:$A$5, MATCH(TRUE, ISNUMBER(SEARCH(Index!$A$3:$A$5, Articles_collection_modified!A1539)), 0)), "")</f>
        <v>SEEP</v>
      </c>
      <c r="J1539" t="str" cm="1">
        <f t="array" ref="J1539">IFERROR(INDEX(Index!$A$25:$A$69, MATCH(TRUE, ISNUMBER(SEARCH(Index!$A$25:$A$69, Articles_collection_modified!A1539)), 0)), "")</f>
        <v>market development</v>
      </c>
      <c r="K1539" t="str" cm="1">
        <f t="array" ref="K1539">IFERROR(INDEX(Index!$C$3:$C$5, MATCH(TRUE, ISNUMBER(SEARCH(Index!$C$3:$C$5, Articles_collection_modified!A1539)), 0)), "")</f>
        <v>H3</v>
      </c>
      <c r="L1539" t="str" cm="1">
        <f t="array" ref="L1539">_xlfn.TEXTJOIN(", ", TRUE, IF(ISNUMBER(SEARCH(Index!$C$8:$C$58, Articles_collection_modified!A1539)), Index!$C$8:$C$58, ""))</f>
        <v>ES-7, HA-5, NB-6</v>
      </c>
      <c r="M1539" t="str" cm="1">
        <f t="array" ref="M1539">_xlfn.TEXTJOIN(", ", TRUE, IFERROR(VLOOKUP(_xlfn.TEXTSPLIT(L1539, ", "), Index!$C$8:$D$58, 2, FALSE), ""))</f>
        <v>Geo-Engineering &amp; Clean Air, Intelligent &amp; Efficient Factory, Green Energy System</v>
      </c>
      <c r="N1539" t="str" cm="1">
        <f t="array" ref="N1539">_xlfn.TEXTJOIN(", ", TRUE, _xlfn.UNIQUE(_xlfn.FILTERXML("&lt;t&gt;&lt;s&gt;" &amp; SUBSTITUTE(_xlfn.TEXTJOIN(", ", TRUE, _xlfn.UNIQUE(_xlfn._xlws.FILTER(IFERROR(VLOOKUP(LEFT(_xlfn.TEXTSPLIT(L1539, ", "), FIND("-", _xlfn.TEXTSPLIT(L1539, ", ")) - 1), Index!$F$8:$G$13, 2, FALSE), ""), IFERROR(VLOOKUP(LEFT(_xlfn.TEXTSPLIT(L1539, ", "), FIND("-", _xlfn.TEXTSPLIT(L1539, ", ")) - 1), Index!$F$8:$G$13, 2, FALSE), "") &lt;&gt; ""))), ", ", "&lt;/s&gt;&lt;s&gt;") &amp; "&lt;/s&gt;&lt;/t&gt;", "//s[normalize-space()]")))</f>
        <v>Ecological Sustainability, Hydraulic Applications Ecosystem, New Business</v>
      </c>
      <c r="O1539" t="str" cm="1">
        <f t="array" ref="O1539">IFERROR(INDEX(Index!$C$8:$C$58, MATCH(TRUE, ISNUMBER(SEARCH(Index!$C$8:$C$58, Articles_collection_modified!A1539)), 0)), "")</f>
        <v>ES-7</v>
      </c>
      <c r="P1539" t="str">
        <f>IFERROR(VLOOKUP(LEFT(O1539, FIND("-", O1539)-1), Index!$F$8:$G$13, 2, FALSE), "Not Found")</f>
        <v>Ecological Sustainability</v>
      </c>
      <c r="Q1539" t="str">
        <f>IFERROR(VLOOKUP(O1539, Index!$C$8:$D$58, 2, FALSE), "Not Found")</f>
        <v>Geo-Engineering &amp; Clean Air</v>
      </c>
    </row>
    <row r="1540" spans="1:17" x14ac:dyDescent="0.3">
      <c r="A1540" t="str">
        <f>LEFT(Articles_collection_modified!A1540, FIND(",", Articles_collection_modified!A1540) - 1)</f>
        <v>IDS: Neuheiten fÃ¼r die Messe</v>
      </c>
      <c r="B1540" t="str">
        <f>MID(Articles_collection_modified!A1540, FIND(",", Articles_collection_modified!A1540) + 1, FIND(",", Articles_collection_modified!A1540, FIND(",", Articles_collection_modified!A1540) + 1) - FIND(",", Articles_collection_modified!A1540) - 1)</f>
        <v>https://www.industrielle-automation.net/ids-neuheiten-fuer-die-messe/</v>
      </c>
      <c r="C1540" t="str">
        <f>IF(ISNUMBER(FIND(", vol",Articles_collection_modified!A1540)), MID(Articles_collection_modified!A1540, FIND(", vol", Articles_collection_modified!A1540) + 5, FIND(",", Articles_collection_modified!A1540, FIND(", vol", Articles_collection_modified!A1540) + 5) - FIND(", vol", Articles_collection_modified!A1540) - 5), MID(Articles_collection_modified!A1540, FIND(",vol", Articles_collection_modified!A1540) + 4, FIND(",", Articles_collection_modified!A1540, FIND(",vol", Articles_collection_modified!A1540) + 4) - FIND(",vol",Articles_collection_modified!A1540) - 4))</f>
        <v>1</v>
      </c>
      <c r="D1540" t="str">
        <f>IF(ISNUMBER(FIND(", 20", Articles_collection_modified!A1540)), MID(Articles_collection_modified!A1540, FIND(", 20", Articles_collection_modified!A1540) + 2, FIND(",", Articles_collection_modified!A1540, FIND(", 20", Articles_collection_modified!A1540) + 2) - FIND(", 20", Articles_collection_modified!A1540) - 2), MID(Articles_collection_modified!A1540, FIND(",20", Articles_collection_modified!A1540) + 1, FIND(",", Articles_collection_modified!A1540, FIND(",20", Articles_collection_modified!A1540) + 1) - FIND(",20", Articles_collection_modified!A1540) - 1))</f>
        <v>2024-w29</v>
      </c>
      <c r="E1540" t="str">
        <f t="shared" si="48"/>
        <v>2024</v>
      </c>
      <c r="F1540" t="str">
        <f t="shared" si="49"/>
        <v>29</v>
      </c>
      <c r="G1540" t="str" cm="1">
        <f t="array" ref="G1540">_xlfn.TEXTJOIN(", ", TRUE, IF(ISNUMBER(SEARCH(Index!$A$8:$A$22, Articles_collection_modified!A1540)), Index!$A$8:$A$22, ""))</f>
        <v>Sensors</v>
      </c>
      <c r="H1540" t="str" cm="1">
        <f t="array" ref="H1540">IFERROR(INDEX(Index!$A$8:$A$22, MATCH(TRUE, ISNUMBER(SEARCH(Index!$A$8:$A$22, Articles_collection_modified!A1540)), 0)), "")</f>
        <v>Sensors</v>
      </c>
      <c r="I1540" t="str" cm="1">
        <f t="array" ref="I1540">IFERROR(INDEX(Index!$A$3:$A$5, MATCH(TRUE, ISNUMBER(SEARCH(Index!$A$3:$A$5, Articles_collection_modified!A1540)), 0)), "")</f>
        <v>product release</v>
      </c>
      <c r="J1540" t="str" cm="1">
        <f t="array" ref="J1540">IFERROR(INDEX(Index!$A$25:$A$69, MATCH(TRUE, ISNUMBER(SEARCH(Index!$A$25:$A$69, Articles_collection_modified!A1540)), 0)), "")</f>
        <v>Camera</v>
      </c>
      <c r="K1540" t="str" cm="1">
        <f t="array" ref="K1540">IFERROR(INDEX(Index!$C$3:$C$5, MATCH(TRUE, ISNUMBER(SEARCH(Index!$C$3:$C$5, Articles_collection_modified!A1540)), 0)), "")</f>
        <v>H1</v>
      </c>
      <c r="L1540" t="str" cm="1">
        <f t="array" ref="L1540">_xlfn.TEXTJOIN(", ", TRUE, IF(ISNUMBER(SEARCH(Index!$C$8:$C$58, Articles_collection_modified!A1540)), Index!$C$8:$C$58, ""))</f>
        <v>IPr-2</v>
      </c>
      <c r="M1540" t="str" cm="1">
        <f t="array" ref="M1540">_xlfn.TEXTJOIN(", ", TRUE, IFERROR(VLOOKUP(_xlfn.TEXTSPLIT(L1540, ", "), Index!$C$8:$D$58, 2, FALSE), ""))</f>
        <v>Advanced Robotics</v>
      </c>
      <c r="N1540" t="str" cm="1">
        <f t="array" ref="N1540">_xlfn.TEXTJOIN(", ", TRUE, _xlfn.UNIQUE(_xlfn.FILTERXML("&lt;t&gt;&lt;s&gt;" &amp; SUBSTITUTE(_xlfn.TEXTJOIN(", ", TRUE, _xlfn.UNIQUE(_xlfn._xlws.FILTER(IFERROR(VLOOKUP(LEFT(_xlfn.TEXTSPLIT(L1540, ", "), FIND("-", _xlfn.TEXTSPLIT(L1540, ", ")) - 1), Index!$F$8:$G$13, 2, FALSE), ""), IFERROR(VLOOKUP(LEFT(_xlfn.TEXTSPLIT(L1540, ", "), FIND("-", _xlfn.TEXTSPLIT(L1540, ", ")) - 1), Index!$F$8:$G$13, 2, FALSE), "") &lt;&gt; ""))), ", ", "&lt;/s&gt;&lt;s&gt;") &amp; "&lt;/s&gt;&lt;/t&gt;", "//s[normalize-space()]")))</f>
        <v>Intelligent Production</v>
      </c>
      <c r="O1540" t="str" cm="1">
        <f t="array" ref="O1540">IFERROR(INDEX(Index!$C$8:$C$58, MATCH(TRUE, ISNUMBER(SEARCH(Index!$C$8:$C$58, Articles_collection_modified!A1540)), 0)), "")</f>
        <v>IPr-2</v>
      </c>
      <c r="P1540" t="str">
        <f>IFERROR(VLOOKUP(LEFT(O1540, FIND("-", O1540)-1), Index!$F$8:$G$13, 2, FALSE), "Not Found")</f>
        <v>Intelligent Production</v>
      </c>
      <c r="Q1540" t="str">
        <f>IFERROR(VLOOKUP(O1540, Index!$C$8:$D$58, 2, FALSE), "Not Found")</f>
        <v>Advanced Robotics</v>
      </c>
    </row>
    <row r="1541" spans="1:17" x14ac:dyDescent="0.3">
      <c r="A1541" t="str">
        <f>LEFT(Articles_collection_modified!A1541, FIND(",", Articles_collection_modified!A1541) - 1)</f>
        <v>A Bright Future Ahead for Electric Actuators</v>
      </c>
      <c r="B1541" t="str">
        <f>MID(Articles_collection_modified!A1541, FIND(",", Articles_collection_modified!A1541) + 1, FIND(",", Articles_collection_modified!A1541, FIND(",", Articles_collection_modified!A1541) + 1) - FIND(",", Articles_collection_modified!A1541) - 1)</f>
        <v>https://www.powermotiontech.com/mechatronics/actuators/article/21276358/ewellix-a-bright-future-ahead-for-electric-actuators</v>
      </c>
      <c r="C1541" t="str">
        <f>IF(ISNUMBER(FIND(", vol",Articles_collection_modified!A1541)), MID(Articles_collection_modified!A1541, FIND(", vol", Articles_collection_modified!A1541) + 5, FIND(",", Articles_collection_modified!A1541, FIND(", vol", Articles_collection_modified!A1541) + 5) - FIND(", vol", Articles_collection_modified!A1541) - 5), MID(Articles_collection_modified!A1541, FIND(",vol", Articles_collection_modified!A1541) + 4, FIND(",", Articles_collection_modified!A1541, FIND(",vol", Articles_collection_modified!A1541) + 4) - FIND(",vol",Articles_collection_modified!A1541) - 4))</f>
        <v>0</v>
      </c>
      <c r="D1541" t="str">
        <f>IF(ISNUMBER(FIND(", 20", Articles_collection_modified!A1541)), MID(Articles_collection_modified!A1541, FIND(", 20", Articles_collection_modified!A1541) + 2, FIND(",", Articles_collection_modified!A1541, FIND(", 20", Articles_collection_modified!A1541) + 2) - FIND(", 20", Articles_collection_modified!A1541) - 2), MID(Articles_collection_modified!A1541, FIND(",20", Articles_collection_modified!A1541) + 1, FIND(",", Articles_collection_modified!A1541, FIND(",20", Articles_collection_modified!A1541) + 1) - FIND(",20", Articles_collection_modified!A1541) - 1))</f>
        <v>2023-w44</v>
      </c>
      <c r="E1541" t="str">
        <f t="shared" si="48"/>
        <v>2023</v>
      </c>
      <c r="F1541" t="str">
        <f t="shared" si="49"/>
        <v>44</v>
      </c>
      <c r="G1541" t="str" cm="1">
        <f t="array" ref="G1541">_xlfn.TEXTJOIN(", ", TRUE, IF(ISNUMBER(SEARCH(Index!$A$8:$A$22, Articles_collection_modified!A1541)), Index!$A$8:$A$22, ""))</f>
        <v>Electrification</v>
      </c>
      <c r="H1541" t="str" cm="1">
        <f t="array" ref="H1541">IFERROR(INDEX(Index!$A$8:$A$22, MATCH(TRUE, ISNUMBER(SEARCH(Index!$A$8:$A$22, Articles_collection_modified!A1541)), 0)), "")</f>
        <v>Electrification</v>
      </c>
      <c r="I1541" t="str" cm="1">
        <f t="array" ref="I1541">IFERROR(INDEX(Index!$A$3:$A$5, MATCH(TRUE, ISNUMBER(SEARCH(Index!$A$3:$A$5, Articles_collection_modified!A1541)), 0)), "")</f>
        <v>SEEP</v>
      </c>
      <c r="J1541" t="str" cm="1">
        <f t="array" ref="J1541">IFERROR(INDEX(Index!$A$25:$A$69, MATCH(TRUE, ISNUMBER(SEARCH(Index!$A$25:$A$69, Articles_collection_modified!A1541)), 0)), "")</f>
        <v>market development</v>
      </c>
      <c r="K1541" t="str" cm="1">
        <f t="array" ref="K1541">IFERROR(INDEX(Index!$C$3:$C$5, MATCH(TRUE, ISNUMBER(SEARCH(Index!$C$3:$C$5, Articles_collection_modified!A1541)), 0)), "")</f>
        <v>H2</v>
      </c>
      <c r="L1541" t="str" cm="1">
        <f t="array" ref="L1541">_xlfn.TEXTJOIN(", ", TRUE, IF(ISNUMBER(SEARCH(Index!$C$8:$C$58, Articles_collection_modified!A1541)), Index!$C$8:$C$58, ""))</f>
        <v>HA-1, HA-3, HA-4, HA-5, HA-6, HA-7, HA-8, HA-9</v>
      </c>
      <c r="M1541" t="str" cm="1">
        <f t="array" ref="M1541">_xlfn.TEXTJOIN(", ", TRUE, IFERROR(VLOOKUP(_xlfn.TEXTSPLIT(L1541, ", "), Index!$C$8:$D$58, 2, FALSE), ""))</f>
        <v>Green &amp; Connected Construction site, Smart Farming, Autonomous Material Handling, Intelligent &amp; Efficient Factory, Future Municipal Services, Future Wood &amp; Forest Industry, Sustainable Mining, Advanced Healthcare Applications</v>
      </c>
      <c r="N1541" t="str" cm="1">
        <f t="array" ref="N1541">_xlfn.TEXTJOIN(", ", TRUE, _xlfn.UNIQUE(_xlfn.FILTERXML("&lt;t&gt;&lt;s&gt;" &amp; SUBSTITUTE(_xlfn.TEXTJOIN(", ", TRUE, _xlfn.UNIQUE(_xlfn._xlws.FILTER(IFERROR(VLOOKUP(LEFT(_xlfn.TEXTSPLIT(L1541, ", "), FIND("-", _xlfn.TEXTSPLIT(L1541, ", ")) - 1), Index!$F$8:$G$13, 2, FALSE), ""), IFERROR(VLOOKUP(LEFT(_xlfn.TEXTSPLIT(L1541, ", "), FIND("-", _xlfn.TEXTSPLIT(L1541, ", ")) - 1), Index!$F$8:$G$13, 2, FALSE), "") &lt;&gt; ""))), ", ", "&lt;/s&gt;&lt;s&gt;") &amp; "&lt;/s&gt;&lt;/t&gt;", "//s[normalize-space()]")))</f>
        <v>Hydraulic Applications Ecosystem</v>
      </c>
      <c r="O1541" t="str" cm="1">
        <f t="array" ref="O1541">IFERROR(INDEX(Index!$C$8:$C$58, MATCH(TRUE, ISNUMBER(SEARCH(Index!$C$8:$C$58, Articles_collection_modified!A1541)), 0)), "")</f>
        <v>HA-1</v>
      </c>
      <c r="P1541" t="str">
        <f>IFERROR(VLOOKUP(LEFT(O1541, FIND("-", O1541)-1), Index!$F$8:$G$13, 2, FALSE), "Not Found")</f>
        <v>Hydraulic Applications Ecosystem</v>
      </c>
      <c r="Q1541" t="str">
        <f>IFERROR(VLOOKUP(O1541, Index!$C$8:$D$58, 2, FALSE), "Not Found")</f>
        <v>Green &amp; Connected Construction site</v>
      </c>
    </row>
    <row r="1542" spans="1:17" x14ac:dyDescent="0.3">
      <c r="A1542" t="str">
        <f>LEFT(Articles_collection_modified!A1542, FIND(",", Articles_collection_modified!A1542) - 1)</f>
        <v>NVIDIA Announces Generative AI Models and NIM Microservices for OpenUSD Language Geometry Physics and Materials | ManufacturingTomorrow</v>
      </c>
      <c r="B1542" t="str">
        <f>MID(Articles_collection_modified!A1542, FIND(",", Articles_collection_modified!A1542) + 1, FIND(",", Articles_collection_modified!A1542, FIND(",", Articles_collection_modified!A1542) + 1) - FIND(",", Articles_collection_modified!A1542) - 1)</f>
        <v>https://www.manufacturingtomorrow.com/news/2024/07/29/nvidia-announces-generative-ai-models-and-nim-microservices-for-openusd-language-geometry-physics-and-materials/23106</v>
      </c>
      <c r="C1542" t="str">
        <f>IF(ISNUMBER(FIND(", vol",Articles_collection_modified!A1542)), MID(Articles_collection_modified!A1542, FIND(", vol", Articles_collection_modified!A1542) + 5, FIND(",", Articles_collection_modified!A1542, FIND(", vol", Articles_collection_modified!A1542) + 5) - FIND(", vol", Articles_collection_modified!A1542) - 5), MID(Articles_collection_modified!A1542, FIND(",vol", Articles_collection_modified!A1542) + 4, FIND(",", Articles_collection_modified!A1542, FIND(",vol", Articles_collection_modified!A1542) + 4) - FIND(",vol",Articles_collection_modified!A1542) - 4))</f>
        <v>1</v>
      </c>
      <c r="D1542" t="str">
        <f>IF(ISNUMBER(FIND(", 20", Articles_collection_modified!A1542)), MID(Articles_collection_modified!A1542, FIND(", 20", Articles_collection_modified!A1542) + 2, FIND(",", Articles_collection_modified!A1542, FIND(", 20", Articles_collection_modified!A1542) + 2) - FIND(", 20", Articles_collection_modified!A1542) - 2), MID(Articles_collection_modified!A1542, FIND(",20", Articles_collection_modified!A1542) + 1, FIND(",", Articles_collection_modified!A1542, FIND(",20", Articles_collection_modified!A1542) + 1) - FIND(",20", Articles_collection_modified!A1542) - 1))</f>
        <v>2024-w31</v>
      </c>
      <c r="E1542" t="str">
        <f t="shared" si="48"/>
        <v>2024</v>
      </c>
      <c r="F1542" t="str">
        <f t="shared" si="49"/>
        <v>31</v>
      </c>
      <c r="G1542" t="str" cm="1">
        <f t="array" ref="G1542">_xlfn.TEXTJOIN(", ", TRUE, IF(ISNUMBER(SEARCH(Index!$A$8:$A$22, Articles_collection_modified!A1542)), Index!$A$8:$A$22, ""))</f>
        <v>Hydraulics</v>
      </c>
      <c r="H1542" t="str" cm="1">
        <f t="array" ref="H1542">IFERROR(INDEX(Index!$A$8:$A$22, MATCH(TRUE, ISNUMBER(SEARCH(Index!$A$8:$A$22, Articles_collection_modified!A1542)), 0)), "")</f>
        <v>Hydraulics</v>
      </c>
      <c r="I1542" t="str" cm="1">
        <f t="array" ref="I1542">IFERROR(INDEX(Index!$A$3:$A$5, MATCH(TRUE, ISNUMBER(SEARCH(Index!$A$3:$A$5, Articles_collection_modified!A1542)), 0)), "")</f>
        <v>Technology</v>
      </c>
      <c r="J1542" t="str" cm="1">
        <f t="array" ref="J1542">IFERROR(INDEX(Index!$A$25:$A$69, MATCH(TRUE, ISNUMBER(SEARCH(Index!$A$25:$A$69, Articles_collection_modified!A1542)), 0)), "")</f>
        <v>Service</v>
      </c>
      <c r="K1542" t="str" cm="1">
        <f t="array" ref="K1542">IFERROR(INDEX(Index!$C$3:$C$5, MATCH(TRUE, ISNUMBER(SEARCH(Index!$C$3:$C$5, Articles_collection_modified!A1542)), 0)), "")</f>
        <v>H1</v>
      </c>
      <c r="L1542" t="str" cm="1">
        <f t="array" ref="L1542">_xlfn.TEXTJOIN(", ", TRUE, IF(ISNUMBER(SEARCH(Index!$C$8:$C$58, Articles_collection_modified!A1542)), Index!$C$8:$C$58, ""))</f>
        <v>IPr-1, SD-1, SD-2</v>
      </c>
      <c r="M1542" t="str" cm="1">
        <f t="array" ref="M1542">_xlfn.TEXTJOIN(", ", TRUE, IFERROR(VLOOKUP(_xlfn.TEXTSPLIT(L1542, ", "), Index!$C$8:$D$58, 2, FALSE), ""))</f>
        <v>Industrial Metaverse, Immersive Technologies, Advanced AI Capabilities</v>
      </c>
      <c r="N1542" t="str" cm="1">
        <f t="array" ref="N1542">_xlfn.TEXTJOIN(", ", TRUE, _xlfn.UNIQUE(_xlfn.FILTERXML("&lt;t&gt;&lt;s&gt;" &amp; SUBSTITUTE(_xlfn.TEXTJOIN(", ", TRUE, _xlfn.UNIQUE(_xlfn._xlws.FILTER(IFERROR(VLOOKUP(LEFT(_xlfn.TEXTSPLIT(L1542, ", "), FIND("-", _xlfn.TEXTSPLIT(L1542, ", ")) - 1), Index!$F$8:$G$13, 2, FALSE), ""), IFERROR(VLOOKUP(LEFT(_xlfn.TEXTSPLIT(L1542, ", "), FIND("-", _xlfn.TEXTSPLIT(L1542, ", ")) - 1), Index!$F$8:$G$13, 2, FALSE), "") &lt;&gt; ""))), ", ", "&lt;/s&gt;&lt;s&gt;") &amp; "&lt;/s&gt;&lt;/t&gt;", "//s[normalize-space()]")))</f>
        <v>Intelligent Production, Smart Data Usage</v>
      </c>
      <c r="O1542" t="str" cm="1">
        <f t="array" ref="O1542">IFERROR(INDEX(Index!$C$8:$C$58, MATCH(TRUE, ISNUMBER(SEARCH(Index!$C$8:$C$58, Articles_collection_modified!A1542)), 0)), "")</f>
        <v>IPr-1</v>
      </c>
      <c r="P1542" t="str">
        <f>IFERROR(VLOOKUP(LEFT(O1542, FIND("-", O1542)-1), Index!$F$8:$G$13, 2, FALSE), "Not Found")</f>
        <v>Intelligent Production</v>
      </c>
      <c r="Q1542" t="str">
        <f>IFERROR(VLOOKUP(O1542, Index!$C$8:$D$58, 2, FALSE), "Not Found")</f>
        <v>Industrial Metaverse</v>
      </c>
    </row>
    <row r="1543" spans="1:17" x14ac:dyDescent="0.3">
      <c r="A1543" t="str">
        <f>LEFT(Articles_collection_modified!A1543, FIND(",", Articles_collection_modified!A1543) - 1)</f>
        <v>Domin Receives Another Patent for S4 Pro Servo Valve</v>
      </c>
      <c r="B1543" t="str">
        <f>MID(Articles_collection_modified!A1543, FIND(",", Articles_collection_modified!A1543) + 1, FIND(",", Articles_collection_modified!A1543, FIND(",", Articles_collection_modified!A1543) + 1) - FIND(",", Articles_collection_modified!A1543) - 1)</f>
        <v>https://domin.co/learn/domin-receives-another-patent-for-s4-pro-servo-valve/</v>
      </c>
      <c r="C1543" t="str">
        <f>IF(ISNUMBER(FIND(", vol",Articles_collection_modified!A1543)), MID(Articles_collection_modified!A1543, FIND(", vol", Articles_collection_modified!A1543) + 5, FIND(",", Articles_collection_modified!A1543, FIND(", vol", Articles_collection_modified!A1543) + 5) - FIND(", vol", Articles_collection_modified!A1543) - 5), MID(Articles_collection_modified!A1543, FIND(",vol", Articles_collection_modified!A1543) + 4, FIND(",", Articles_collection_modified!A1543, FIND(",vol", Articles_collection_modified!A1543) + 4) - FIND(",vol",Articles_collection_modified!A1543) - 4))</f>
        <v>1</v>
      </c>
      <c r="D1543" t="str">
        <f>IF(ISNUMBER(FIND(", 20", Articles_collection_modified!A1543)), MID(Articles_collection_modified!A1543, FIND(", 20", Articles_collection_modified!A1543) + 2, FIND(",", Articles_collection_modified!A1543, FIND(", 20", Articles_collection_modified!A1543) + 2) - FIND(", 20", Articles_collection_modified!A1543) - 2), MID(Articles_collection_modified!A1543, FIND(",20", Articles_collection_modified!A1543) + 1, FIND(",", Articles_collection_modified!A1543, FIND(",20", Articles_collection_modified!A1543) + 1) - FIND(",20", Articles_collection_modified!A1543) - 1))</f>
        <v>2024-w30</v>
      </c>
      <c r="E1543" t="str">
        <f t="shared" si="48"/>
        <v>2024</v>
      </c>
      <c r="F1543" t="str">
        <f t="shared" si="49"/>
        <v>30</v>
      </c>
      <c r="G1543" t="str" cm="1">
        <f t="array" ref="G1543">_xlfn.TEXTJOIN(", ", TRUE, IF(ISNUMBER(SEARCH(Index!$A$8:$A$22, Articles_collection_modified!A1543)), Index!$A$8:$A$22, ""))</f>
        <v>3dp, Hydraulics</v>
      </c>
      <c r="H1543" t="str" cm="1">
        <f t="array" ref="H1543">IFERROR(INDEX(Index!$A$8:$A$22, MATCH(TRUE, ISNUMBER(SEARCH(Index!$A$8:$A$22, Articles_collection_modified!A1543)), 0)), "")</f>
        <v>3dp</v>
      </c>
      <c r="I1543" t="str" cm="1">
        <f t="array" ref="I1543">IFERROR(INDEX(Index!$A$3:$A$5, MATCH(TRUE, ISNUMBER(SEARCH(Index!$A$3:$A$5, Articles_collection_modified!A1543)), 0)), "")</f>
        <v>SEEP</v>
      </c>
      <c r="J1543" t="str" cm="1">
        <f t="array" ref="J1543">IFERROR(INDEX(Index!$A$25:$A$69, MATCH(TRUE, ISNUMBER(SEARCH(Index!$A$25:$A$69, Articles_collection_modified!A1543)), 0)), "")</f>
        <v>market development</v>
      </c>
      <c r="K1543" t="str" cm="1">
        <f t="array" ref="K1543">IFERROR(INDEX(Index!$C$3:$C$5, MATCH(TRUE, ISNUMBER(SEARCH(Index!$C$3:$C$5, Articles_collection_modified!A1543)), 0)), "")</f>
        <v>H1</v>
      </c>
      <c r="L1543" t="str" cm="1">
        <f t="array" ref="L1543">_xlfn.TEXTJOIN(", ", TRUE, IF(ISNUMBER(SEARCH(Index!$C$8:$C$58, Articles_collection_modified!A1543)), Index!$C$8:$C$58, ""))</f>
        <v>IPr-7</v>
      </c>
      <c r="M1543" t="str" cm="1">
        <f t="array" ref="M1543">_xlfn.TEXTJOIN(", ", TRUE, IFERROR(VLOOKUP(_xlfn.TEXTSPLIT(L1543, ", "), Index!$C$8:$D$58, 2, FALSE), ""))</f>
        <v>Additive Manufacturing Technologies</v>
      </c>
      <c r="N1543" t="str" cm="1">
        <f t="array" ref="N1543">_xlfn.TEXTJOIN(", ", TRUE, _xlfn.UNIQUE(_xlfn.FILTERXML("&lt;t&gt;&lt;s&gt;" &amp; SUBSTITUTE(_xlfn.TEXTJOIN(", ", TRUE, _xlfn.UNIQUE(_xlfn._xlws.FILTER(IFERROR(VLOOKUP(LEFT(_xlfn.TEXTSPLIT(L1543, ", "), FIND("-", _xlfn.TEXTSPLIT(L1543, ", ")) - 1), Index!$F$8:$G$13, 2, FALSE), ""), IFERROR(VLOOKUP(LEFT(_xlfn.TEXTSPLIT(L1543, ", "), FIND("-", _xlfn.TEXTSPLIT(L1543, ", ")) - 1), Index!$F$8:$G$13, 2, FALSE), "") &lt;&gt; ""))), ", ", "&lt;/s&gt;&lt;s&gt;") &amp; "&lt;/s&gt;&lt;/t&gt;", "//s[normalize-space()]")))</f>
        <v>Intelligent Production</v>
      </c>
      <c r="O1543" t="str" cm="1">
        <f t="array" ref="O1543">IFERROR(INDEX(Index!$C$8:$C$58, MATCH(TRUE, ISNUMBER(SEARCH(Index!$C$8:$C$58, Articles_collection_modified!A1543)), 0)), "")</f>
        <v>IPr-7</v>
      </c>
      <c r="P1543" t="str">
        <f>IFERROR(VLOOKUP(LEFT(O1543, FIND("-", O1543)-1), Index!$F$8:$G$13, 2, FALSE), "Not Found")</f>
        <v>Intelligent Production</v>
      </c>
      <c r="Q1543" t="str">
        <f>IFERROR(VLOOKUP(O1543, Index!$C$8:$D$58, 2, FALSE), "Not Found")</f>
        <v>Additive Manufacturing Technologies</v>
      </c>
    </row>
    <row r="1544" spans="1:17" x14ac:dyDescent="0.3">
      <c r="A1544" t="str">
        <f>LEFT(Articles_collection_modified!A1544, FIND(",", Articles_collection_modified!A1544) - 1)</f>
        <v>Elektrozylinder auch fÃ¼r drauÃŸen</v>
      </c>
      <c r="B1544" t="str">
        <f>MID(Articles_collection_modified!A1544, FIND(",", Articles_collection_modified!A1544) + 1, FIND(",", Articles_collection_modified!A1544, FIND(",", Articles_collection_modified!A1544) + 1) - FIND(",", Articles_collection_modified!A1544) - 1)</f>
        <v>https://www.oup-fluidtechnik.de/elektrozylinder-auch-fuer-draussen/</v>
      </c>
      <c r="C1544" t="str">
        <f>IF(ISNUMBER(FIND(", vol",Articles_collection_modified!A1544)), MID(Articles_collection_modified!A1544, FIND(", vol", Articles_collection_modified!A1544) + 5, FIND(",", Articles_collection_modified!A1544, FIND(", vol", Articles_collection_modified!A1544) + 5) - FIND(", vol", Articles_collection_modified!A1544) - 5), MID(Articles_collection_modified!A1544, FIND(",vol", Articles_collection_modified!A1544) + 4, FIND(",", Articles_collection_modified!A1544, FIND(",vol", Articles_collection_modified!A1544) + 4) - FIND(",vol",Articles_collection_modified!A1544) - 4))</f>
        <v>1</v>
      </c>
      <c r="D1544" t="str">
        <f>IF(ISNUMBER(FIND(", 20", Articles_collection_modified!A1544)), MID(Articles_collection_modified!A1544, FIND(", 20", Articles_collection_modified!A1544) + 2, FIND(",", Articles_collection_modified!A1544, FIND(", 20", Articles_collection_modified!A1544) + 2) - FIND(", 20", Articles_collection_modified!A1544) - 2), MID(Articles_collection_modified!A1544, FIND(",20", Articles_collection_modified!A1544) + 1, FIND(",", Articles_collection_modified!A1544, FIND(",20", Articles_collection_modified!A1544) + 1) - FIND(",20", Articles_collection_modified!A1544) - 1))</f>
        <v>2024-w31</v>
      </c>
      <c r="E1544" t="str">
        <f t="shared" si="48"/>
        <v>2024</v>
      </c>
      <c r="F1544" t="str">
        <f t="shared" si="49"/>
        <v>31</v>
      </c>
      <c r="G1544" t="str" cm="1">
        <f t="array" ref="G1544">_xlfn.TEXTJOIN(", ", TRUE, IF(ISNUMBER(SEARCH(Index!$A$8:$A$22, Articles_collection_modified!A1544)), Index!$A$8:$A$22, ""))</f>
        <v>Electrification, Mobile</v>
      </c>
      <c r="H1544" t="str" cm="1">
        <f t="array" ref="H1544">IFERROR(INDEX(Index!$A$8:$A$22, MATCH(TRUE, ISNUMBER(SEARCH(Index!$A$8:$A$22, Articles_collection_modified!A1544)), 0)), "")</f>
        <v>Electrification</v>
      </c>
      <c r="I1544" t="str" cm="1">
        <f t="array" ref="I1544">IFERROR(INDEX(Index!$A$3:$A$5, MATCH(TRUE, ISNUMBER(SEARCH(Index!$A$3:$A$5, Articles_collection_modified!A1544)), 0)), "")</f>
        <v>product release</v>
      </c>
      <c r="J1544" t="str" cm="1">
        <f t="array" ref="J1544">IFERROR(INDEX(Index!$A$25:$A$69, MATCH(TRUE, ISNUMBER(SEARCH(Index!$A$25:$A$69, Articles_collection_modified!A1544)), 0)), "")</f>
        <v>Actuators</v>
      </c>
      <c r="K1544" t="str" cm="1">
        <f t="array" ref="K1544">IFERROR(INDEX(Index!$C$3:$C$5, MATCH(TRUE, ISNUMBER(SEARCH(Index!$C$3:$C$5, Articles_collection_modified!A1544)), 0)), "")</f>
        <v>H1</v>
      </c>
      <c r="L1544" t="str" cm="1">
        <f t="array" ref="L1544">_xlfn.TEXTJOIN(", ", TRUE, IF(ISNUMBER(SEARCH(Index!$C$8:$C$58, Articles_collection_modified!A1544)), Index!$C$8:$C$58, ""))</f>
        <v>HA-1, HA-3, HA-4, HA-5, HA-6, HA-7, HA-8</v>
      </c>
      <c r="M1544" t="str" cm="1">
        <f t="array" ref="M1544">_xlfn.TEXTJOIN(", ", TRUE, IFERROR(VLOOKUP(_xlfn.TEXTSPLIT(L1544, ", "), Index!$C$8:$D$58, 2, FALSE), ""))</f>
        <v>Green &amp; Connected Construction site, Smart Farming, Autonomous Material Handling, Intelligent &amp; Efficient Factory, Future Municipal Services, Future Wood &amp; Forest Industry, Sustainable Mining</v>
      </c>
      <c r="N1544" t="str" cm="1">
        <f t="array" ref="N1544">_xlfn.TEXTJOIN(", ", TRUE, _xlfn.UNIQUE(_xlfn.FILTERXML("&lt;t&gt;&lt;s&gt;" &amp; SUBSTITUTE(_xlfn.TEXTJOIN(", ", TRUE, _xlfn.UNIQUE(_xlfn._xlws.FILTER(IFERROR(VLOOKUP(LEFT(_xlfn.TEXTSPLIT(L1544, ", "), FIND("-", _xlfn.TEXTSPLIT(L1544, ", ")) - 1), Index!$F$8:$G$13, 2, FALSE), ""), IFERROR(VLOOKUP(LEFT(_xlfn.TEXTSPLIT(L1544, ", "), FIND("-", _xlfn.TEXTSPLIT(L1544, ", ")) - 1), Index!$F$8:$G$13, 2, FALSE), "") &lt;&gt; ""))), ", ", "&lt;/s&gt;&lt;s&gt;") &amp; "&lt;/s&gt;&lt;/t&gt;", "//s[normalize-space()]")))</f>
        <v>Hydraulic Applications Ecosystem</v>
      </c>
      <c r="O1544" t="str" cm="1">
        <f t="array" ref="O1544">IFERROR(INDEX(Index!$C$8:$C$58, MATCH(TRUE, ISNUMBER(SEARCH(Index!$C$8:$C$58, Articles_collection_modified!A1544)), 0)), "")</f>
        <v>HA-1</v>
      </c>
      <c r="P1544" t="str">
        <f>IFERROR(VLOOKUP(LEFT(O1544, FIND("-", O1544)-1), Index!$F$8:$G$13, 2, FALSE), "Not Found")</f>
        <v>Hydraulic Applications Ecosystem</v>
      </c>
      <c r="Q1544" t="str">
        <f>IFERROR(VLOOKUP(O1544, Index!$C$8:$D$58, 2, FALSE), "Not Found")</f>
        <v>Green &amp; Connected Construction site</v>
      </c>
    </row>
    <row r="1545" spans="1:17" x14ac:dyDescent="0.3">
      <c r="A1545" t="str">
        <f>LEFT(Articles_collection_modified!A1545, FIND(",", Articles_collection_modified!A1545) - 1)</f>
        <v>Danfoss launches ePanda eDrive for low-voltage applications</v>
      </c>
      <c r="B1545" t="str">
        <f>MID(Articles_collection_modified!A1545, FIND(",", Articles_collection_modified!A1545) + 1, FIND(",", Articles_collection_modified!A1545, FIND(",", Articles_collection_modified!A1545) + 1) - FIND(",", Articles_collection_modified!A1545) - 1)</f>
        <v>https://www.mobilehydraulictips.com/danfoss-launches-epanda-edrive-for-low-voltage-applications/</v>
      </c>
      <c r="C1545" t="str">
        <f>IF(ISNUMBER(FIND(", vol",Articles_collection_modified!A1545)), MID(Articles_collection_modified!A1545, FIND(", vol", Articles_collection_modified!A1545) + 5, FIND(",", Articles_collection_modified!A1545, FIND(", vol", Articles_collection_modified!A1545) + 5) - FIND(", vol", Articles_collection_modified!A1545) - 5), MID(Articles_collection_modified!A1545, FIND(",vol", Articles_collection_modified!A1545) + 4, FIND(",", Articles_collection_modified!A1545, FIND(",vol", Articles_collection_modified!A1545) + 4) - FIND(",vol",Articles_collection_modified!A1545) - 4))</f>
        <v>1</v>
      </c>
      <c r="D1545" t="str">
        <f>IF(ISNUMBER(FIND(", 20", Articles_collection_modified!A1545)), MID(Articles_collection_modified!A1545, FIND(", 20", Articles_collection_modified!A1545) + 2, FIND(",", Articles_collection_modified!A1545, FIND(", 20", Articles_collection_modified!A1545) + 2) - FIND(", 20", Articles_collection_modified!A1545) - 2), MID(Articles_collection_modified!A1545, FIND(",20", Articles_collection_modified!A1545) + 1, FIND(",", Articles_collection_modified!A1545, FIND(",20", Articles_collection_modified!A1545) + 1) - FIND(",20", Articles_collection_modified!A1545) - 1))</f>
        <v>2024-w30</v>
      </c>
      <c r="E1545" t="str">
        <f t="shared" si="48"/>
        <v>2024</v>
      </c>
      <c r="F1545" t="str">
        <f t="shared" si="49"/>
        <v>30</v>
      </c>
      <c r="G1545" t="str" cm="1">
        <f t="array" ref="G1545">_xlfn.TEXTJOIN(", ", TRUE, IF(ISNUMBER(SEARCH(Index!$A$8:$A$22, Articles_collection_modified!A1545)), Index!$A$8:$A$22, ""))</f>
        <v>Electrification, Mobile</v>
      </c>
      <c r="H1545" t="str" cm="1">
        <f t="array" ref="H1545">IFERROR(INDEX(Index!$A$8:$A$22, MATCH(TRUE, ISNUMBER(SEARCH(Index!$A$8:$A$22, Articles_collection_modified!A1545)), 0)), "")</f>
        <v>Electrification</v>
      </c>
      <c r="I1545" t="str" cm="1">
        <f t="array" ref="I1545">IFERROR(INDEX(Index!$A$3:$A$5, MATCH(TRUE, ISNUMBER(SEARCH(Index!$A$3:$A$5, Articles_collection_modified!A1545)), 0)), "")</f>
        <v>product release</v>
      </c>
      <c r="J1545" t="str" cm="1">
        <f t="array" ref="J1545">IFERROR(INDEX(Index!$A$25:$A$69, MATCH(TRUE, ISNUMBER(SEARCH(Index!$A$25:$A$69, Articles_collection_modified!A1545)), 0)), "")</f>
        <v>Motor</v>
      </c>
      <c r="K1545" t="str" cm="1">
        <f t="array" ref="K1545">IFERROR(INDEX(Index!$C$3:$C$5, MATCH(TRUE, ISNUMBER(SEARCH(Index!$C$3:$C$5, Articles_collection_modified!A1545)), 0)), "")</f>
        <v>H1</v>
      </c>
      <c r="L1545" t="str" cm="1">
        <f t="array" ref="L1545">_xlfn.TEXTJOIN(", ", TRUE, IF(ISNUMBER(SEARCH(Index!$C$8:$C$58, Articles_collection_modified!A1545)), Index!$C$8:$C$58, ""))</f>
        <v>HA-1, HA-6</v>
      </c>
      <c r="M1545" t="str" cm="1">
        <f t="array" ref="M1545">_xlfn.TEXTJOIN(", ", TRUE, IFERROR(VLOOKUP(_xlfn.TEXTSPLIT(L1545, ", "), Index!$C$8:$D$58, 2, FALSE), ""))</f>
        <v>Green &amp; Connected Construction site, Future Municipal Services</v>
      </c>
      <c r="N1545" t="str" cm="1">
        <f t="array" ref="N1545">_xlfn.TEXTJOIN(", ", TRUE, _xlfn.UNIQUE(_xlfn.FILTERXML("&lt;t&gt;&lt;s&gt;" &amp; SUBSTITUTE(_xlfn.TEXTJOIN(", ", TRUE, _xlfn.UNIQUE(_xlfn._xlws.FILTER(IFERROR(VLOOKUP(LEFT(_xlfn.TEXTSPLIT(L1545, ", "), FIND("-", _xlfn.TEXTSPLIT(L1545, ", ")) - 1), Index!$F$8:$G$13, 2, FALSE), ""), IFERROR(VLOOKUP(LEFT(_xlfn.TEXTSPLIT(L1545, ", "), FIND("-", _xlfn.TEXTSPLIT(L1545, ", ")) - 1), Index!$F$8:$G$13, 2, FALSE), "") &lt;&gt; ""))), ", ", "&lt;/s&gt;&lt;s&gt;") &amp; "&lt;/s&gt;&lt;/t&gt;", "//s[normalize-space()]")))</f>
        <v>Hydraulic Applications Ecosystem</v>
      </c>
      <c r="O1545" t="str" cm="1">
        <f t="array" ref="O1545">IFERROR(INDEX(Index!$C$8:$C$58, MATCH(TRUE, ISNUMBER(SEARCH(Index!$C$8:$C$58, Articles_collection_modified!A1545)), 0)), "")</f>
        <v>HA-1</v>
      </c>
      <c r="P1545" t="str">
        <f>IFERROR(VLOOKUP(LEFT(O1545, FIND("-", O1545)-1), Index!$F$8:$G$13, 2, FALSE), "Not Found")</f>
        <v>Hydraulic Applications Ecosystem</v>
      </c>
      <c r="Q1545" t="str">
        <f>IFERROR(VLOOKUP(O1545, Index!$C$8:$D$58, 2, FALSE), "Not Found")</f>
        <v>Green &amp; Connected Construction site</v>
      </c>
    </row>
    <row r="1546" spans="1:17" x14ac:dyDescent="0.3">
      <c r="A1546" t="str">
        <f>LEFT(Articles_collection_modified!A1546, FIND(",", Articles_collection_modified!A1546) - 1)</f>
        <v>Ireland set for its first innovative 3D printed housing units</v>
      </c>
      <c r="B1546" t="str">
        <f>MID(Articles_collection_modified!A1546, FIND(",", Articles_collection_modified!A1546) + 1, FIND(",", Articles_collection_modified!A1546, FIND(",", Articles_collection_modified!A1546) + 1) - FIND(",", Articles_collection_modified!A1546) - 1)</f>
        <v>https://3dprintingindustry.com/news/ireland-set-for-its-first-innovative-3d-printed-housing-units-231898/</v>
      </c>
      <c r="C1546" t="str">
        <f>IF(ISNUMBER(FIND(", vol",Articles_collection_modified!A1546)), MID(Articles_collection_modified!A1546, FIND(", vol", Articles_collection_modified!A1546) + 5, FIND(",", Articles_collection_modified!A1546, FIND(", vol", Articles_collection_modified!A1546) + 5) - FIND(", vol", Articles_collection_modified!A1546) - 5), MID(Articles_collection_modified!A1546, FIND(",vol", Articles_collection_modified!A1546) + 4, FIND(",", Articles_collection_modified!A1546, FIND(",vol", Articles_collection_modified!A1546) + 4) - FIND(",vol",Articles_collection_modified!A1546) - 4))</f>
        <v>1</v>
      </c>
      <c r="D1546" t="str">
        <f>IF(ISNUMBER(FIND(", 20", Articles_collection_modified!A1546)), MID(Articles_collection_modified!A1546, FIND(", 20", Articles_collection_modified!A1546) + 2, FIND(",", Articles_collection_modified!A1546, FIND(", 20", Articles_collection_modified!A1546) + 2) - FIND(", 20", Articles_collection_modified!A1546) - 2), MID(Articles_collection_modified!A1546, FIND(",20", Articles_collection_modified!A1546) + 1, FIND(",", Articles_collection_modified!A1546, FIND(",20", Articles_collection_modified!A1546) + 1) - FIND(",20", Articles_collection_modified!A1546) - 1))</f>
        <v>2024-w31</v>
      </c>
      <c r="E1546" t="str">
        <f t="shared" si="48"/>
        <v>2024</v>
      </c>
      <c r="F1546" t="str">
        <f t="shared" si="49"/>
        <v>31</v>
      </c>
      <c r="G1546" t="str" cm="1">
        <f t="array" ref="G1546">_xlfn.TEXTJOIN(", ", TRUE, IF(ISNUMBER(SEARCH(Index!$A$8:$A$22, Articles_collection_modified!A1546)), Index!$A$8:$A$22, ""))</f>
        <v>3dp</v>
      </c>
      <c r="H1546" t="str" cm="1">
        <f t="array" ref="H1546">IFERROR(INDEX(Index!$A$8:$A$22, MATCH(TRUE, ISNUMBER(SEARCH(Index!$A$8:$A$22, Articles_collection_modified!A1546)), 0)), "")</f>
        <v>3dp</v>
      </c>
      <c r="I1546" t="str" cm="1">
        <f t="array" ref="I1546">IFERROR(INDEX(Index!$A$3:$A$5, MATCH(TRUE, ISNUMBER(SEARCH(Index!$A$3:$A$5, Articles_collection_modified!A1546)), 0)), "")</f>
        <v>SEEP</v>
      </c>
      <c r="J1546" t="str" cm="1">
        <f t="array" ref="J1546">IFERROR(INDEX(Index!$A$25:$A$69, MATCH(TRUE, ISNUMBER(SEARCH(Index!$A$25:$A$69, Articles_collection_modified!A1546)), 0)), "")</f>
        <v>market development</v>
      </c>
      <c r="K1546" t="str" cm="1">
        <f t="array" ref="K1546">IFERROR(INDEX(Index!$C$3:$C$5, MATCH(TRUE, ISNUMBER(SEARCH(Index!$C$3:$C$5, Articles_collection_modified!A1546)), 0)), "")</f>
        <v>H1</v>
      </c>
      <c r="L1546" t="str" cm="1">
        <f t="array" ref="L1546">_xlfn.TEXTJOIN(", ", TRUE, IF(ISNUMBER(SEARCH(Index!$C$8:$C$58, Articles_collection_modified!A1546)), Index!$C$8:$C$58, ""))</f>
        <v>IPr-7</v>
      </c>
      <c r="M1546" t="str" cm="1">
        <f t="array" ref="M1546">_xlfn.TEXTJOIN(", ", TRUE, IFERROR(VLOOKUP(_xlfn.TEXTSPLIT(L1546, ", "), Index!$C$8:$D$58, 2, FALSE), ""))</f>
        <v>Additive Manufacturing Technologies</v>
      </c>
      <c r="N1546" t="str" cm="1">
        <f t="array" ref="N1546">_xlfn.TEXTJOIN(", ", TRUE, _xlfn.UNIQUE(_xlfn.FILTERXML("&lt;t&gt;&lt;s&gt;" &amp; SUBSTITUTE(_xlfn.TEXTJOIN(", ", TRUE, _xlfn.UNIQUE(_xlfn._xlws.FILTER(IFERROR(VLOOKUP(LEFT(_xlfn.TEXTSPLIT(L1546, ", "), FIND("-", _xlfn.TEXTSPLIT(L1546, ", ")) - 1), Index!$F$8:$G$13, 2, FALSE), ""), IFERROR(VLOOKUP(LEFT(_xlfn.TEXTSPLIT(L1546, ", "), FIND("-", _xlfn.TEXTSPLIT(L1546, ", ")) - 1), Index!$F$8:$G$13, 2, FALSE), "") &lt;&gt; ""))), ", ", "&lt;/s&gt;&lt;s&gt;") &amp; "&lt;/s&gt;&lt;/t&gt;", "//s[normalize-space()]")))</f>
        <v>Intelligent Production</v>
      </c>
      <c r="O1546" t="str" cm="1">
        <f t="array" ref="O1546">IFERROR(INDEX(Index!$C$8:$C$58, MATCH(TRUE, ISNUMBER(SEARCH(Index!$C$8:$C$58, Articles_collection_modified!A1546)), 0)), "")</f>
        <v>IPr-7</v>
      </c>
      <c r="P1546" t="str">
        <f>IFERROR(VLOOKUP(LEFT(O1546, FIND("-", O1546)-1), Index!$F$8:$G$13, 2, FALSE), "Not Found")</f>
        <v>Intelligent Production</v>
      </c>
      <c r="Q1546" t="str">
        <f>IFERROR(VLOOKUP(O1546, Index!$C$8:$D$58, 2, FALSE), "Not Found")</f>
        <v>Additive Manufacturing Technologies</v>
      </c>
    </row>
    <row r="1547" spans="1:17" x14ac:dyDescent="0.3">
      <c r="A1547" t="str">
        <f>LEFT(Articles_collection_modified!A1547, FIND(",", Articles_collection_modified!A1547) - 1)</f>
        <v>Electric Actuators Offer Leak-Free Alternative for Whiskey Barrel Manufacturer</v>
      </c>
      <c r="B1547" t="str">
        <f>MID(Articles_collection_modified!A1547, FIND(",", Articles_collection_modified!A1547) + 1, FIND(",", Articles_collection_modified!A1547, FIND(",", Articles_collection_modified!A1547) + 1) - FIND(",", Articles_collection_modified!A1547) - 1)</f>
        <v>https://www.powermotiontech.com/mechatronics/actuators/article/55127860/electric-actuators-offer-leak-free-alternative-for-whiskey-barrel-manufacturer</v>
      </c>
      <c r="C1547" t="str">
        <f>IF(ISNUMBER(FIND(", vol",Articles_collection_modified!A1547)), MID(Articles_collection_modified!A1547, FIND(", vol", Articles_collection_modified!A1547) + 5, FIND(",", Articles_collection_modified!A1547, FIND(", vol", Articles_collection_modified!A1547) + 5) - FIND(", vol", Articles_collection_modified!A1547) - 5), MID(Articles_collection_modified!A1547, FIND(",vol", Articles_collection_modified!A1547) + 4, FIND(",", Articles_collection_modified!A1547, FIND(",vol", Articles_collection_modified!A1547) + 4) - FIND(",vol",Articles_collection_modified!A1547) - 4))</f>
        <v>1</v>
      </c>
      <c r="D1547" t="str">
        <f>IF(ISNUMBER(FIND(", 20", Articles_collection_modified!A1547)), MID(Articles_collection_modified!A1547, FIND(", 20", Articles_collection_modified!A1547) + 2, FIND(",", Articles_collection_modified!A1547, FIND(", 20", Articles_collection_modified!A1547) + 2) - FIND(", 20", Articles_collection_modified!A1547) - 2), MID(Articles_collection_modified!A1547, FIND(",20", Articles_collection_modified!A1547) + 1, FIND(",", Articles_collection_modified!A1547, FIND(",20", Articles_collection_modified!A1547) + 1) - FIND(",20", Articles_collection_modified!A1547) - 1))</f>
        <v>2024-w31</v>
      </c>
      <c r="E1547" t="str">
        <f t="shared" si="48"/>
        <v>2024</v>
      </c>
      <c r="F1547" t="str">
        <f t="shared" si="49"/>
        <v>31</v>
      </c>
      <c r="G1547" t="str" cm="1">
        <f t="array" ref="G1547">_xlfn.TEXTJOIN(", ", TRUE, IF(ISNUMBER(SEARCH(Index!$A$8:$A$22, Articles_collection_modified!A1547)), Index!$A$8:$A$22, ""))</f>
        <v>Electrification</v>
      </c>
      <c r="H1547" t="str" cm="1">
        <f t="array" ref="H1547">IFERROR(INDEX(Index!$A$8:$A$22, MATCH(TRUE, ISNUMBER(SEARCH(Index!$A$8:$A$22, Articles_collection_modified!A1547)), 0)), "")</f>
        <v>Electrification</v>
      </c>
      <c r="I1547" t="str" cm="1">
        <f t="array" ref="I1547">IFERROR(INDEX(Index!$A$3:$A$5, MATCH(TRUE, ISNUMBER(SEARCH(Index!$A$3:$A$5, Articles_collection_modified!A1547)), 0)), "")</f>
        <v>Technology</v>
      </c>
      <c r="J1547" t="str" cm="1">
        <f t="array" ref="J1547">IFERROR(INDEX(Index!$A$25:$A$69, MATCH(TRUE, ISNUMBER(SEARCH(Index!$A$25:$A$69, Articles_collection_modified!A1547)), 0)), "")</f>
        <v>Actuators</v>
      </c>
      <c r="K1547" t="str" cm="1">
        <f t="array" ref="K1547">IFERROR(INDEX(Index!$C$3:$C$5, MATCH(TRUE, ISNUMBER(SEARCH(Index!$C$3:$C$5, Articles_collection_modified!A1547)), 0)), "")</f>
        <v>H1</v>
      </c>
      <c r="L1547" t="str" cm="1">
        <f t="array" ref="L1547">_xlfn.TEXTJOIN(", ", TRUE, IF(ISNUMBER(SEARCH(Index!$C$8:$C$58, Articles_collection_modified!A1547)), Index!$C$8:$C$58, ""))</f>
        <v>HA-5</v>
      </c>
      <c r="M1547" t="str" cm="1">
        <f t="array" ref="M1547">_xlfn.TEXTJOIN(", ", TRUE, IFERROR(VLOOKUP(_xlfn.TEXTSPLIT(L1547, ", "), Index!$C$8:$D$58, 2, FALSE), ""))</f>
        <v>Intelligent &amp; Efficient Factory</v>
      </c>
      <c r="N1547" t="str" cm="1">
        <f t="array" ref="N1547">_xlfn.TEXTJOIN(", ", TRUE, _xlfn.UNIQUE(_xlfn.FILTERXML("&lt;t&gt;&lt;s&gt;" &amp; SUBSTITUTE(_xlfn.TEXTJOIN(", ", TRUE, _xlfn.UNIQUE(_xlfn._xlws.FILTER(IFERROR(VLOOKUP(LEFT(_xlfn.TEXTSPLIT(L1547, ", "), FIND("-", _xlfn.TEXTSPLIT(L1547, ", ")) - 1), Index!$F$8:$G$13, 2, FALSE), ""), IFERROR(VLOOKUP(LEFT(_xlfn.TEXTSPLIT(L1547, ", "), FIND("-", _xlfn.TEXTSPLIT(L1547, ", ")) - 1), Index!$F$8:$G$13, 2, FALSE), "") &lt;&gt; ""))), ", ", "&lt;/s&gt;&lt;s&gt;") &amp; "&lt;/s&gt;&lt;/t&gt;", "//s[normalize-space()]")))</f>
        <v>Hydraulic Applications Ecosystem</v>
      </c>
      <c r="O1547" t="str" cm="1">
        <f t="array" ref="O1547">IFERROR(INDEX(Index!$C$8:$C$58, MATCH(TRUE, ISNUMBER(SEARCH(Index!$C$8:$C$58, Articles_collection_modified!A1547)), 0)), "")</f>
        <v>HA-5</v>
      </c>
      <c r="P1547" t="str">
        <f>IFERROR(VLOOKUP(LEFT(O1547, FIND("-", O1547)-1), Index!$F$8:$G$13, 2, FALSE), "Not Found")</f>
        <v>Hydraulic Applications Ecosystem</v>
      </c>
      <c r="Q1547" t="str">
        <f>IFERROR(VLOOKUP(O1547, Index!$C$8:$D$58, 2, FALSE), "Not Found")</f>
        <v>Intelligent &amp; Efficient Factory</v>
      </c>
    </row>
    <row r="1548" spans="1:17" x14ac:dyDescent="0.3">
      <c r="A1548" t="str">
        <f>LEFT(Articles_collection_modified!A1548, FIND(",", Articles_collection_modified!A1548) - 1)</f>
        <v>How Hydraulics Power Every Day Applications</v>
      </c>
      <c r="B1548" t="str">
        <f>MID(Articles_collection_modified!A1548, FIND(",", Articles_collection_modified!A1548) + 1, FIND(",", Articles_collection_modified!A1548, FIND(",", Articles_collection_modified!A1548) + 1) - FIND(",", Articles_collection_modified!A1548) - 1)</f>
        <v>https://www.powermotiontech.com/hydraulics/article/55126492/pirtek-uk-and-ireland-how-hydraulics-power-every-day-applications</v>
      </c>
      <c r="C1548" t="str">
        <f>IF(ISNUMBER(FIND(", vol",Articles_collection_modified!A1548)), MID(Articles_collection_modified!A1548, FIND(", vol", Articles_collection_modified!A1548) + 5, FIND(",", Articles_collection_modified!A1548, FIND(", vol", Articles_collection_modified!A1548) + 5) - FIND(", vol", Articles_collection_modified!A1548) - 5), MID(Articles_collection_modified!A1548, FIND(",vol", Articles_collection_modified!A1548) + 4, FIND(",", Articles_collection_modified!A1548, FIND(",vol", Articles_collection_modified!A1548) + 4) - FIND(",vol",Articles_collection_modified!A1548) - 4))</f>
        <v>1</v>
      </c>
      <c r="D1548" t="str">
        <f>IF(ISNUMBER(FIND(", 20", Articles_collection_modified!A1548)), MID(Articles_collection_modified!A1548, FIND(", 20", Articles_collection_modified!A1548) + 2, FIND(",", Articles_collection_modified!A1548, FIND(", 20", Articles_collection_modified!A1548) + 2) - FIND(", 20", Articles_collection_modified!A1548) - 2), MID(Articles_collection_modified!A1548, FIND(",20", Articles_collection_modified!A1548) + 1, FIND(",", Articles_collection_modified!A1548, FIND(",20", Articles_collection_modified!A1548) + 1) - FIND(",20", Articles_collection_modified!A1548) - 1))</f>
        <v>2024-w30</v>
      </c>
      <c r="E1548" t="str">
        <f t="shared" si="48"/>
        <v>2024</v>
      </c>
      <c r="F1548" t="str">
        <f t="shared" si="49"/>
        <v>30</v>
      </c>
      <c r="G1548" t="str" cm="1">
        <f t="array" ref="G1548">_xlfn.TEXTJOIN(", ", TRUE, IF(ISNUMBER(SEARCH(Index!$A$8:$A$22, Articles_collection_modified!A1548)), Index!$A$8:$A$22, ""))</f>
        <v>Hydraulics</v>
      </c>
      <c r="H1548" t="str" cm="1">
        <f t="array" ref="H1548">IFERROR(INDEX(Index!$A$8:$A$22, MATCH(TRUE, ISNUMBER(SEARCH(Index!$A$8:$A$22, Articles_collection_modified!A1548)), 0)), "")</f>
        <v>Hydraulics</v>
      </c>
      <c r="I1548" t="str" cm="1">
        <f t="array" ref="I1548">IFERROR(INDEX(Index!$A$3:$A$5, MATCH(TRUE, ISNUMBER(SEARCH(Index!$A$3:$A$5, Articles_collection_modified!A1548)), 0)), "")</f>
        <v>SEEP</v>
      </c>
      <c r="J1548" t="str" cm="1">
        <f t="array" ref="J1548">IFERROR(INDEX(Index!$A$25:$A$69, MATCH(TRUE, ISNUMBER(SEARCH(Index!$A$25:$A$69, Articles_collection_modified!A1548)), 0)), "")</f>
        <v>market development</v>
      </c>
      <c r="K1548" t="str" cm="1">
        <f t="array" ref="K1548">IFERROR(INDEX(Index!$C$3:$C$5, MATCH(TRUE, ISNUMBER(SEARCH(Index!$C$3:$C$5, Articles_collection_modified!A1548)), 0)), "")</f>
        <v>H1</v>
      </c>
      <c r="L1548" t="str" cm="1">
        <f t="array" ref="L1548">_xlfn.TEXTJOIN(", ", TRUE, IF(ISNUMBER(SEARCH(Index!$C$8:$C$58, Articles_collection_modified!A1548)), Index!$C$8:$C$58, ""))</f>
        <v>HA-1, HA-3, NB-1, NB-9, NB-10</v>
      </c>
      <c r="M1548" t="str" cm="1">
        <f t="array" ref="M1548">_xlfn.TEXTJOIN(", ", TRUE, IFERROR(VLOOKUP(_xlfn.TEXTSPLIT(L1548, ", "), Index!$C$8:$D$58, 2, FALSE), ""))</f>
        <v>Green &amp; Connected Construction site, Smart Farming, Digital Platforms &amp; Marketplaces, Expanded Railway Mobility, Air &amp; Space</v>
      </c>
      <c r="N1548" t="str" cm="1">
        <f t="array" ref="N1548">_xlfn.TEXTJOIN(", ", TRUE, _xlfn.UNIQUE(_xlfn.FILTERXML("&lt;t&gt;&lt;s&gt;" &amp; SUBSTITUTE(_xlfn.TEXTJOIN(", ", TRUE, _xlfn.UNIQUE(_xlfn._xlws.FILTER(IFERROR(VLOOKUP(LEFT(_xlfn.TEXTSPLIT(L1548, ", "), FIND("-", _xlfn.TEXTSPLIT(L1548, ", ")) - 1), Index!$F$8:$G$13, 2, FALSE), ""), IFERROR(VLOOKUP(LEFT(_xlfn.TEXTSPLIT(L1548, ", "), FIND("-", _xlfn.TEXTSPLIT(L1548, ", ")) - 1), Index!$F$8:$G$13, 2, FALSE), "") &lt;&gt; ""))), ", ", "&lt;/s&gt;&lt;s&gt;") &amp; "&lt;/s&gt;&lt;/t&gt;", "//s[normalize-space()]")))</f>
        <v>Hydraulic Applications Ecosystem, New Business</v>
      </c>
      <c r="O1548" t="str" cm="1">
        <f t="array" ref="O1548">IFERROR(INDEX(Index!$C$8:$C$58, MATCH(TRUE, ISNUMBER(SEARCH(Index!$C$8:$C$58, Articles_collection_modified!A1548)), 0)), "")</f>
        <v>HA-1</v>
      </c>
      <c r="P1548" t="str">
        <f>IFERROR(VLOOKUP(LEFT(O1548, FIND("-", O1548)-1), Index!$F$8:$G$13, 2, FALSE), "Not Found")</f>
        <v>Hydraulic Applications Ecosystem</v>
      </c>
      <c r="Q1548" t="str">
        <f>IFERROR(VLOOKUP(O1548, Index!$C$8:$D$58, 2, FALSE), "Not Found")</f>
        <v>Green &amp; Connected Construction site</v>
      </c>
    </row>
    <row r="1549" spans="1:17" x14ac:dyDescent="0.3">
      <c r="A1549" t="str">
        <f>LEFT(Articles_collection_modified!A1549, FIND(",", Articles_collection_modified!A1549) - 1)</f>
        <v>Unimog trifft Raupe</v>
      </c>
      <c r="B1549" t="str">
        <f>MID(Articles_collection_modified!A1549, FIND(",", Articles_collection_modified!A1549) + 1, FIND(",", Articles_collection_modified!A1549, FIND(",", Articles_collection_modified!A1549) + 1) - FIND(",", Articles_collection_modified!A1549) - 1)</f>
        <v>https://www.oup-fluidtechnik.de/unimog-trifft-raupe/</v>
      </c>
      <c r="C1549" t="str">
        <f>IF(ISNUMBER(FIND(", vol",Articles_collection_modified!A1549)), MID(Articles_collection_modified!A1549, FIND(", vol", Articles_collection_modified!A1549) + 5, FIND(",", Articles_collection_modified!A1549, FIND(", vol", Articles_collection_modified!A1549) + 5) - FIND(", vol", Articles_collection_modified!A1549) - 5), MID(Articles_collection_modified!A1549, FIND(",vol", Articles_collection_modified!A1549) + 4, FIND(",", Articles_collection_modified!A1549, FIND(",vol", Articles_collection_modified!A1549) + 4) - FIND(",vol",Articles_collection_modified!A1549) - 4))</f>
        <v>1</v>
      </c>
      <c r="D1549" t="str">
        <f>IF(ISNUMBER(FIND(", 20", Articles_collection_modified!A1549)), MID(Articles_collection_modified!A1549, FIND(", 20", Articles_collection_modified!A1549) + 2, FIND(",", Articles_collection_modified!A1549, FIND(", 20", Articles_collection_modified!A1549) + 2) - FIND(", 20", Articles_collection_modified!A1549) - 2), MID(Articles_collection_modified!A1549, FIND(",20", Articles_collection_modified!A1549) + 1, FIND(",", Articles_collection_modified!A1549, FIND(",20", Articles_collection_modified!A1549) + 1) - FIND(",20", Articles_collection_modified!A1549) - 1))</f>
        <v>2024-w30</v>
      </c>
      <c r="E1549" t="str">
        <f t="shared" si="48"/>
        <v>2024</v>
      </c>
      <c r="F1549" t="str">
        <f t="shared" si="49"/>
        <v>30</v>
      </c>
      <c r="G1549" t="str" cm="1">
        <f t="array" ref="G1549">_xlfn.TEXTJOIN(", ", TRUE, IF(ISNUMBER(SEARCH(Index!$A$8:$A$22, Articles_collection_modified!A1549)), Index!$A$8:$A$22, ""))</f>
        <v>Mobile, Sustainability</v>
      </c>
      <c r="H1549" t="str" cm="1">
        <f t="array" ref="H1549">IFERROR(INDEX(Index!$A$8:$A$22, MATCH(TRUE, ISNUMBER(SEARCH(Index!$A$8:$A$22, Articles_collection_modified!A1549)), 0)), "")</f>
        <v>Mobile</v>
      </c>
      <c r="I1549" t="str" cm="1">
        <f t="array" ref="I1549">IFERROR(INDEX(Index!$A$3:$A$5, MATCH(TRUE, ISNUMBER(SEARCH(Index!$A$3:$A$5, Articles_collection_modified!A1549)), 0)), "")</f>
        <v>Technology</v>
      </c>
      <c r="J1549" t="str" cm="1">
        <f t="array" ref="J1549">IFERROR(INDEX(Index!$A$25:$A$69, MATCH(TRUE, ISNUMBER(SEARCH(Index!$A$25:$A$69, Articles_collection_modified!A1549)), 0)), "")</f>
        <v>Prototype</v>
      </c>
      <c r="K1549" t="str" cm="1">
        <f t="array" ref="K1549">IFERROR(INDEX(Index!$C$3:$C$5, MATCH(TRUE, ISNUMBER(SEARCH(Index!$C$3:$C$5, Articles_collection_modified!A1549)), 0)), "")</f>
        <v>H1</v>
      </c>
      <c r="L1549" t="str" cm="1">
        <f t="array" ref="L1549">_xlfn.TEXTJOIN(", ", TRUE, IF(ISNUMBER(SEARCH(Index!$C$8:$C$58, Articles_collection_modified!A1549)), Index!$C$8:$C$58, ""))</f>
        <v>ES-1, ES-2, HA-6</v>
      </c>
      <c r="M1549" t="str" cm="1">
        <f t="array" ref="M1549">_xlfn.TEXTJOIN(", ", TRUE, IFERROR(VLOOKUP(_xlfn.TEXTSPLIT(L1549, ", "), Index!$C$8:$D$58, 2, FALSE), ""))</f>
        <v>Green Cities, Enhanced Emission Policy, Future Municipal Services</v>
      </c>
      <c r="N1549" t="str" cm="1">
        <f t="array" ref="N1549">_xlfn.TEXTJOIN(", ", TRUE, _xlfn.UNIQUE(_xlfn.FILTERXML("&lt;t&gt;&lt;s&gt;" &amp; SUBSTITUTE(_xlfn.TEXTJOIN(", ", TRUE, _xlfn.UNIQUE(_xlfn._xlws.FILTER(IFERROR(VLOOKUP(LEFT(_xlfn.TEXTSPLIT(L1549, ", "), FIND("-", _xlfn.TEXTSPLIT(L1549, ", ")) - 1), Index!$F$8:$G$13, 2, FALSE), ""), IFERROR(VLOOKUP(LEFT(_xlfn.TEXTSPLIT(L1549, ", "), FIND("-", _xlfn.TEXTSPLIT(L1549, ", ")) - 1), Index!$F$8:$G$13, 2, FALSE), "") &lt;&gt; ""))), ", ", "&lt;/s&gt;&lt;s&gt;") &amp; "&lt;/s&gt;&lt;/t&gt;", "//s[normalize-space()]")))</f>
        <v>Ecological Sustainability, Hydraulic Applications Ecosystem</v>
      </c>
      <c r="O1549" t="str" cm="1">
        <f t="array" ref="O1549">IFERROR(INDEX(Index!$C$8:$C$58, MATCH(TRUE, ISNUMBER(SEARCH(Index!$C$8:$C$58, Articles_collection_modified!A1549)), 0)), "")</f>
        <v>ES-1</v>
      </c>
      <c r="P1549" t="str">
        <f>IFERROR(VLOOKUP(LEFT(O1549, FIND("-", O1549)-1), Index!$F$8:$G$13, 2, FALSE), "Not Found")</f>
        <v>Ecological Sustainability</v>
      </c>
      <c r="Q1549" t="str">
        <f>IFERROR(VLOOKUP(O1549, Index!$C$8:$D$58, 2, FALSE), "Not Found")</f>
        <v>Green Cities</v>
      </c>
    </row>
    <row r="1550" spans="1:17" x14ac:dyDescent="0.3">
      <c r="A1550" t="str">
        <f>LEFT(Articles_collection_modified!A1550, FIND(",", Articles_collection_modified!A1550) - 1)</f>
        <v>Rosotics unveils new metal 3D printer and partners with Siemens to â€œrevolutionizeâ€ manufacturing</v>
      </c>
      <c r="B1550" t="str">
        <f>MID(Articles_collection_modified!A1550, FIND(",", Articles_collection_modified!A1550) + 1, FIND(",", Articles_collection_modified!A1550, FIND(",", Articles_collection_modified!A1550) + 1) - FIND(",", Articles_collection_modified!A1550) - 1)</f>
        <v>https://3dprintingindustry.com/news/rosotics-unveils-new-metal-3d-printer-and-partners-with-siemens-to-revolutionize-manufacturing-231832/</v>
      </c>
      <c r="C1550" t="str">
        <f>IF(ISNUMBER(FIND(", vol",Articles_collection_modified!A1550)), MID(Articles_collection_modified!A1550, FIND(", vol", Articles_collection_modified!A1550) + 5, FIND(",", Articles_collection_modified!A1550, FIND(", vol", Articles_collection_modified!A1550) + 5) - FIND(", vol", Articles_collection_modified!A1550) - 5), MID(Articles_collection_modified!A1550, FIND(",vol", Articles_collection_modified!A1550) + 4, FIND(",", Articles_collection_modified!A1550, FIND(",vol", Articles_collection_modified!A1550) + 4) - FIND(",vol",Articles_collection_modified!A1550) - 4))</f>
        <v>1</v>
      </c>
      <c r="D1550" t="str">
        <f>IF(ISNUMBER(FIND(", 20", Articles_collection_modified!A1550)), MID(Articles_collection_modified!A1550, FIND(", 20", Articles_collection_modified!A1550) + 2, FIND(",", Articles_collection_modified!A1550, FIND(", 20", Articles_collection_modified!A1550) + 2) - FIND(", 20", Articles_collection_modified!A1550) - 2), MID(Articles_collection_modified!A1550, FIND(",20", Articles_collection_modified!A1550) + 1, FIND(",", Articles_collection_modified!A1550, FIND(",20", Articles_collection_modified!A1550) + 1) - FIND(",20", Articles_collection_modified!A1550) - 1))</f>
        <v>2024-w30</v>
      </c>
      <c r="E1550" t="str">
        <f t="shared" si="48"/>
        <v>2024</v>
      </c>
      <c r="F1550" t="str">
        <f t="shared" si="49"/>
        <v>30</v>
      </c>
      <c r="G1550" t="str" cm="1">
        <f t="array" ref="G1550">_xlfn.TEXTJOIN(", ", TRUE, IF(ISNUMBER(SEARCH(Index!$A$8:$A$22, Articles_collection_modified!A1550)), Index!$A$8:$A$22, ""))</f>
        <v>3dp</v>
      </c>
      <c r="H1550" t="str" cm="1">
        <f t="array" ref="H1550">IFERROR(INDEX(Index!$A$8:$A$22, MATCH(TRUE, ISNUMBER(SEARCH(Index!$A$8:$A$22, Articles_collection_modified!A1550)), 0)), "")</f>
        <v>3dp</v>
      </c>
      <c r="I1550" t="str" cm="1">
        <f t="array" ref="I1550">IFERROR(INDEX(Index!$A$3:$A$5, MATCH(TRUE, ISNUMBER(SEARCH(Index!$A$3:$A$5, Articles_collection_modified!A1550)), 0)), "")</f>
        <v>Technology</v>
      </c>
      <c r="J1550" t="str" cm="1">
        <f t="array" ref="J1550">IFERROR(INDEX(Index!$A$25:$A$69, MATCH(TRUE, ISNUMBER(SEARCH(Index!$A$25:$A$69, Articles_collection_modified!A1550)), 0)), "")</f>
        <v>Manufacturing</v>
      </c>
      <c r="K1550" t="str" cm="1">
        <f t="array" ref="K1550">IFERROR(INDEX(Index!$C$3:$C$5, MATCH(TRUE, ISNUMBER(SEARCH(Index!$C$3:$C$5, Articles_collection_modified!A1550)), 0)), "")</f>
        <v>H2</v>
      </c>
      <c r="L1550" t="str" cm="1">
        <f t="array" ref="L1550">_xlfn.TEXTJOIN(", ", TRUE, IF(ISNUMBER(SEARCH(Index!$C$8:$C$58, Articles_collection_modified!A1550)), Index!$C$8:$C$58, ""))</f>
        <v>IPr-7</v>
      </c>
      <c r="M1550" t="str" cm="1">
        <f t="array" ref="M1550">_xlfn.TEXTJOIN(", ", TRUE, IFERROR(VLOOKUP(_xlfn.TEXTSPLIT(L1550, ", "), Index!$C$8:$D$58, 2, FALSE), ""))</f>
        <v>Additive Manufacturing Technologies</v>
      </c>
      <c r="N1550" t="str" cm="1">
        <f t="array" ref="N1550">_xlfn.TEXTJOIN(", ", TRUE, _xlfn.UNIQUE(_xlfn.FILTERXML("&lt;t&gt;&lt;s&gt;" &amp; SUBSTITUTE(_xlfn.TEXTJOIN(", ", TRUE, _xlfn.UNIQUE(_xlfn._xlws.FILTER(IFERROR(VLOOKUP(LEFT(_xlfn.TEXTSPLIT(L1550, ", "), FIND("-", _xlfn.TEXTSPLIT(L1550, ", ")) - 1), Index!$F$8:$G$13, 2, FALSE), ""), IFERROR(VLOOKUP(LEFT(_xlfn.TEXTSPLIT(L1550, ", "), FIND("-", _xlfn.TEXTSPLIT(L1550, ", ")) - 1), Index!$F$8:$G$13, 2, FALSE), "") &lt;&gt; ""))), ", ", "&lt;/s&gt;&lt;s&gt;") &amp; "&lt;/s&gt;&lt;/t&gt;", "//s[normalize-space()]")))</f>
        <v>Intelligent Production</v>
      </c>
      <c r="O1550" t="str" cm="1">
        <f t="array" ref="O1550">IFERROR(INDEX(Index!$C$8:$C$58, MATCH(TRUE, ISNUMBER(SEARCH(Index!$C$8:$C$58, Articles_collection_modified!A1550)), 0)), "")</f>
        <v>IPr-7</v>
      </c>
      <c r="P1550" t="str">
        <f>IFERROR(VLOOKUP(LEFT(O1550, FIND("-", O1550)-1), Index!$F$8:$G$13, 2, FALSE), "Not Found")</f>
        <v>Intelligent Production</v>
      </c>
      <c r="Q1550" t="str">
        <f>IFERROR(VLOOKUP(O1550, Index!$C$8:$D$58, 2, FALSE), "Not Found")</f>
        <v>Additive Manufacturing Technologies</v>
      </c>
    </row>
    <row r="1551" spans="1:17" x14ac:dyDescent="0.3">
      <c r="A1551" t="str">
        <f>LEFT(Articles_collection_modified!A1551, FIND(",", Articles_collection_modified!A1551) - 1)</f>
        <v>WASP technology produces new eco-friendly 3D printed building</v>
      </c>
      <c r="B1551" t="str">
        <f>MID(Articles_collection_modified!A1551, FIND(",", Articles_collection_modified!A1551) + 1, FIND(",", Articles_collection_modified!A1551, FIND(",", Articles_collection_modified!A1551) + 1) - FIND(",", Articles_collection_modified!A1551) - 1)</f>
        <v>https://3dprintingindustry.com/news/wasp-technology-produces-new-eco-friendly-3d-printed-building-231841/</v>
      </c>
      <c r="C1551" t="str">
        <f>IF(ISNUMBER(FIND(", vol",Articles_collection_modified!A1551)), MID(Articles_collection_modified!A1551, FIND(", vol", Articles_collection_modified!A1551) + 5, FIND(",", Articles_collection_modified!A1551, FIND(", vol", Articles_collection_modified!A1551) + 5) - FIND(", vol", Articles_collection_modified!A1551) - 5), MID(Articles_collection_modified!A1551, FIND(",vol", Articles_collection_modified!A1551) + 4, FIND(",", Articles_collection_modified!A1551, FIND(",vol", Articles_collection_modified!A1551) + 4) - FIND(",vol",Articles_collection_modified!A1551) - 4))</f>
        <v>1</v>
      </c>
      <c r="D1551" t="str">
        <f>IF(ISNUMBER(FIND(", 20", Articles_collection_modified!A1551)), MID(Articles_collection_modified!A1551, FIND(", 20", Articles_collection_modified!A1551) + 2, FIND(",", Articles_collection_modified!A1551, FIND(", 20", Articles_collection_modified!A1551) + 2) - FIND(", 20", Articles_collection_modified!A1551) - 2), MID(Articles_collection_modified!A1551, FIND(",20", Articles_collection_modified!A1551) + 1, FIND(",", Articles_collection_modified!A1551, FIND(",20", Articles_collection_modified!A1551) + 1) - FIND(",20", Articles_collection_modified!A1551) - 1))</f>
        <v>2024-w30</v>
      </c>
      <c r="E1551" t="str">
        <f t="shared" si="48"/>
        <v>2024</v>
      </c>
      <c r="F1551" t="str">
        <f t="shared" si="49"/>
        <v>30</v>
      </c>
      <c r="G1551" t="str" cm="1">
        <f t="array" ref="G1551">_xlfn.TEXTJOIN(", ", TRUE, IF(ISNUMBER(SEARCH(Index!$A$8:$A$22, Articles_collection_modified!A1551)), Index!$A$8:$A$22, ""))</f>
        <v>3dp</v>
      </c>
      <c r="H1551" t="str" cm="1">
        <f t="array" ref="H1551">IFERROR(INDEX(Index!$A$8:$A$22, MATCH(TRUE, ISNUMBER(SEARCH(Index!$A$8:$A$22, Articles_collection_modified!A1551)), 0)), "")</f>
        <v>3dp</v>
      </c>
      <c r="I1551" t="str" cm="1">
        <f t="array" ref="I1551">IFERROR(INDEX(Index!$A$3:$A$5, MATCH(TRUE, ISNUMBER(SEARCH(Index!$A$3:$A$5, Articles_collection_modified!A1551)), 0)), "")</f>
        <v>Technology</v>
      </c>
      <c r="J1551" t="str" cm="1">
        <f t="array" ref="J1551">IFERROR(INDEX(Index!$A$25:$A$69, MATCH(TRUE, ISNUMBER(SEARCH(Index!$A$25:$A$69, Articles_collection_modified!A1551)), 0)), "")</f>
        <v>Manufacturing</v>
      </c>
      <c r="K1551" t="str" cm="1">
        <f t="array" ref="K1551">IFERROR(INDEX(Index!$C$3:$C$5, MATCH(TRUE, ISNUMBER(SEARCH(Index!$C$3:$C$5, Articles_collection_modified!A1551)), 0)), "")</f>
        <v>H3</v>
      </c>
      <c r="L1551" t="str" cm="1">
        <f t="array" ref="L1551">_xlfn.TEXTJOIN(", ", TRUE, IF(ISNUMBER(SEARCH(Index!$C$8:$C$58, Articles_collection_modified!A1551)), Index!$C$8:$C$58, ""))</f>
        <v>ES-1, ES-4, ES-5, HA-1, IPr-7</v>
      </c>
      <c r="M1551" t="str" cm="1">
        <f t="array" ref="M1551">_xlfn.TEXTJOIN(", ", TRUE, IFERROR(VLOOKUP(_xlfn.TEXTSPLIT(L1551, ", "), Index!$C$8:$D$58, 2, FALSE), ""))</f>
        <v>Green Cities, Circular Economy, Promoting Biodiversity, Green &amp; Connected Construction site, Additive Manufacturing Technologies</v>
      </c>
      <c r="N1551" t="str" cm="1">
        <f t="array" ref="N1551">_xlfn.TEXTJOIN(", ", TRUE, _xlfn.UNIQUE(_xlfn.FILTERXML("&lt;t&gt;&lt;s&gt;" &amp; SUBSTITUTE(_xlfn.TEXTJOIN(", ", TRUE, _xlfn.UNIQUE(_xlfn._xlws.FILTER(IFERROR(VLOOKUP(LEFT(_xlfn.TEXTSPLIT(L1551, ", "), FIND("-", _xlfn.TEXTSPLIT(L1551, ", ")) - 1), Index!$F$8:$G$13, 2, FALSE), ""), IFERROR(VLOOKUP(LEFT(_xlfn.TEXTSPLIT(L1551, ", "), FIND("-", _xlfn.TEXTSPLIT(L1551, ", ")) - 1), Index!$F$8:$G$13, 2, FALSE), "") &lt;&gt; ""))), ", ", "&lt;/s&gt;&lt;s&gt;") &amp; "&lt;/s&gt;&lt;/t&gt;", "//s[normalize-space()]")))</f>
        <v>Ecological Sustainability, Hydraulic Applications Ecosystem, Intelligent Production</v>
      </c>
      <c r="O1551" t="str" cm="1">
        <f t="array" ref="O1551">IFERROR(INDEX(Index!$C$8:$C$58, MATCH(TRUE, ISNUMBER(SEARCH(Index!$C$8:$C$58, Articles_collection_modified!A1551)), 0)), "")</f>
        <v>ES-1</v>
      </c>
      <c r="P1551" t="str">
        <f>IFERROR(VLOOKUP(LEFT(O1551, FIND("-", O1551)-1), Index!$F$8:$G$13, 2, FALSE), "Not Found")</f>
        <v>Ecological Sustainability</v>
      </c>
      <c r="Q1551" t="str">
        <f>IFERROR(VLOOKUP(O1551, Index!$C$8:$D$58, 2, FALSE), "Not Found")</f>
        <v>Green Cities</v>
      </c>
    </row>
    <row r="1552" spans="1:17" x14ac:dyDescent="0.3">
      <c r="A1552" t="str">
        <f>LEFT(Articles_collection_modified!A1552, FIND(",", Articles_collection_modified!A1552) - 1)</f>
        <v>Automating the impossible in any factory in any country. | ManufacturingTomorrow</v>
      </c>
      <c r="B1552" t="str">
        <f>MID(Articles_collection_modified!A1552, FIND(",", Articles_collection_modified!A1552) + 1, FIND(",", Articles_collection_modified!A1552, FIND(",", Articles_collection_modified!A1552) + 1) - FIND(",", Articles_collection_modified!A1552) - 1)</f>
        <v>https://www.manufacturingtomorrow.com/news/2024/07/24/automating-the-impossible-in-any-factory-in-any-country/23087</v>
      </c>
      <c r="C1552" t="str">
        <f>IF(ISNUMBER(FIND(", vol",Articles_collection_modified!A1552)), MID(Articles_collection_modified!A1552, FIND(", vol", Articles_collection_modified!A1552) + 5, FIND(",", Articles_collection_modified!A1552, FIND(", vol", Articles_collection_modified!A1552) + 5) - FIND(", vol", Articles_collection_modified!A1552) - 5), MID(Articles_collection_modified!A1552, FIND(",vol", Articles_collection_modified!A1552) + 4, FIND(",", Articles_collection_modified!A1552, FIND(",vol", Articles_collection_modified!A1552) + 4) - FIND(",vol",Articles_collection_modified!A1552) - 4))</f>
        <v>1</v>
      </c>
      <c r="D1552" t="str">
        <f>IF(ISNUMBER(FIND(", 20", Articles_collection_modified!A1552)), MID(Articles_collection_modified!A1552, FIND(", 20", Articles_collection_modified!A1552) + 2, FIND(",", Articles_collection_modified!A1552, FIND(", 20", Articles_collection_modified!A1552) + 2) - FIND(", 20", Articles_collection_modified!A1552) - 2), MID(Articles_collection_modified!A1552, FIND(",20", Articles_collection_modified!A1552) + 1, FIND(",", Articles_collection_modified!A1552, FIND(",20", Articles_collection_modified!A1552) + 1) - FIND(",20", Articles_collection_modified!A1552) - 1))</f>
        <v>2024-w30</v>
      </c>
      <c r="E1552" t="str">
        <f t="shared" si="48"/>
        <v>2024</v>
      </c>
      <c r="F1552" t="str">
        <f t="shared" si="49"/>
        <v>30</v>
      </c>
      <c r="G1552" t="str" cm="1">
        <f t="array" ref="G1552">_xlfn.TEXTJOIN(", ", TRUE, IF(ISNUMBER(SEARCH(Index!$A$8:$A$22, Articles_collection_modified!A1552)), Index!$A$8:$A$22, ""))</f>
        <v>Industrial mfg, Robotics</v>
      </c>
      <c r="H1552" t="str" cm="1">
        <f t="array" ref="H1552">IFERROR(INDEX(Index!$A$8:$A$22, MATCH(TRUE, ISNUMBER(SEARCH(Index!$A$8:$A$22, Articles_collection_modified!A1552)), 0)), "")</f>
        <v>Industrial mfg</v>
      </c>
      <c r="I1552" t="str" cm="1">
        <f t="array" ref="I1552">IFERROR(INDEX(Index!$A$3:$A$5, MATCH(TRUE, ISNUMBER(SEARCH(Index!$A$3:$A$5, Articles_collection_modified!A1552)), 0)), "")</f>
        <v>product release</v>
      </c>
      <c r="J1552" t="str" cm="1">
        <f t="array" ref="J1552">IFERROR(INDEX(Index!$A$25:$A$69, MATCH(TRUE, ISNUMBER(SEARCH(Index!$A$25:$A$69, Articles_collection_modified!A1552)), 0)), "")</f>
        <v>Actuators</v>
      </c>
      <c r="K1552" t="str" cm="1">
        <f t="array" ref="K1552">IFERROR(INDEX(Index!$C$3:$C$5, MATCH(TRUE, ISNUMBER(SEARCH(Index!$C$3:$C$5, Articles_collection_modified!A1552)), 0)), "")</f>
        <v>H1</v>
      </c>
      <c r="L1552" t="str" cm="1">
        <f t="array" ref="L1552">_xlfn.TEXTJOIN(", ", TRUE, IF(ISNUMBER(SEARCH(Index!$C$8:$C$58, Articles_collection_modified!A1552)), Index!$C$8:$C$58, ""))</f>
        <v>HA-4, IPr-2</v>
      </c>
      <c r="M1552" t="str" cm="1">
        <f t="array" ref="M1552">_xlfn.TEXTJOIN(", ", TRUE, IFERROR(VLOOKUP(_xlfn.TEXTSPLIT(L1552, ", "), Index!$C$8:$D$58, 2, FALSE), ""))</f>
        <v>Autonomous Material Handling, Advanced Robotics</v>
      </c>
      <c r="N1552" t="str" cm="1">
        <f t="array" ref="N1552">_xlfn.TEXTJOIN(", ", TRUE, _xlfn.UNIQUE(_xlfn.FILTERXML("&lt;t&gt;&lt;s&gt;" &amp; SUBSTITUTE(_xlfn.TEXTJOIN(", ", TRUE, _xlfn.UNIQUE(_xlfn._xlws.FILTER(IFERROR(VLOOKUP(LEFT(_xlfn.TEXTSPLIT(L1552, ", "), FIND("-", _xlfn.TEXTSPLIT(L1552, ", ")) - 1), Index!$F$8:$G$13, 2, FALSE), ""), IFERROR(VLOOKUP(LEFT(_xlfn.TEXTSPLIT(L1552, ", "), FIND("-", _xlfn.TEXTSPLIT(L1552, ", ")) - 1), Index!$F$8:$G$13, 2, FALSE), "") &lt;&gt; ""))), ", ", "&lt;/s&gt;&lt;s&gt;") &amp; "&lt;/s&gt;&lt;/t&gt;", "//s[normalize-space()]")))</f>
        <v>Hydraulic Applications Ecosystem, Intelligent Production</v>
      </c>
      <c r="O1552" t="str" cm="1">
        <f t="array" ref="O1552">IFERROR(INDEX(Index!$C$8:$C$58, MATCH(TRUE, ISNUMBER(SEARCH(Index!$C$8:$C$58, Articles_collection_modified!A1552)), 0)), "")</f>
        <v>HA-4</v>
      </c>
      <c r="P1552" t="str">
        <f>IFERROR(VLOOKUP(LEFT(O1552, FIND("-", O1552)-1), Index!$F$8:$G$13, 2, FALSE), "Not Found")</f>
        <v>Hydraulic Applications Ecosystem</v>
      </c>
      <c r="Q1552" t="str">
        <f>IFERROR(VLOOKUP(O1552, Index!$C$8:$D$58, 2, FALSE), "Not Found")</f>
        <v>Autonomous Material Handling</v>
      </c>
    </row>
    <row r="1553" spans="1:17" x14ac:dyDescent="0.3">
      <c r="A1553" t="str">
        <f>LEFT(Articles_collection_modified!A1553, FIND(",", Articles_collection_modified!A1553) - 1)</f>
        <v>Elektro-Linearaktuator liefert absolute Position</v>
      </c>
      <c r="B1553" t="str">
        <f>MID(Articles_collection_modified!A1553, FIND(",", Articles_collection_modified!A1553) + 1, FIND(",", Articles_collection_modified!A1553, FIND(",", Articles_collection_modified!A1553) + 1) - FIND(",", Articles_collection_modified!A1553) - 1)</f>
        <v>https://www.oup-fluidtechnik.de/elektro-linearaktuator-liefert-absolute-position/</v>
      </c>
      <c r="C1553" t="str">
        <f>IF(ISNUMBER(FIND(", vol",Articles_collection_modified!A1553)), MID(Articles_collection_modified!A1553, FIND(", vol", Articles_collection_modified!A1553) + 5, FIND(",", Articles_collection_modified!A1553, FIND(", vol", Articles_collection_modified!A1553) + 5) - FIND(", vol", Articles_collection_modified!A1553) - 5), MID(Articles_collection_modified!A1553, FIND(",vol", Articles_collection_modified!A1553) + 4, FIND(",", Articles_collection_modified!A1553, FIND(",vol", Articles_collection_modified!A1553) + 4) - FIND(",vol",Articles_collection_modified!A1553) - 4))</f>
        <v>1</v>
      </c>
      <c r="D1553" t="str">
        <f>IF(ISNUMBER(FIND(", 20", Articles_collection_modified!A1553)), MID(Articles_collection_modified!A1553, FIND(", 20", Articles_collection_modified!A1553) + 2, FIND(",", Articles_collection_modified!A1553, FIND(", 20", Articles_collection_modified!A1553) + 2) - FIND(", 20", Articles_collection_modified!A1553) - 2), MID(Articles_collection_modified!A1553, FIND(",20", Articles_collection_modified!A1553) + 1, FIND(",", Articles_collection_modified!A1553, FIND(",20", Articles_collection_modified!A1553) + 1) - FIND(",20", Articles_collection_modified!A1553) - 1))</f>
        <v>2024-w30</v>
      </c>
      <c r="E1553" t="str">
        <f t="shared" si="48"/>
        <v>2024</v>
      </c>
      <c r="F1553" t="str">
        <f t="shared" si="49"/>
        <v>30</v>
      </c>
      <c r="G1553" t="str" cm="1">
        <f t="array" ref="G1553">_xlfn.TEXTJOIN(", ", TRUE, IF(ISNUMBER(SEARCH(Index!$A$8:$A$22, Articles_collection_modified!A1553)), Index!$A$8:$A$22, ""))</f>
        <v>Electrification</v>
      </c>
      <c r="H1553" t="str" cm="1">
        <f t="array" ref="H1553">IFERROR(INDEX(Index!$A$8:$A$22, MATCH(TRUE, ISNUMBER(SEARCH(Index!$A$8:$A$22, Articles_collection_modified!A1553)), 0)), "")</f>
        <v>Electrification</v>
      </c>
      <c r="I1553" t="str" cm="1">
        <f t="array" ref="I1553">IFERROR(INDEX(Index!$A$3:$A$5, MATCH(TRUE, ISNUMBER(SEARCH(Index!$A$3:$A$5, Articles_collection_modified!A1553)), 0)), "")</f>
        <v>product release</v>
      </c>
      <c r="J1553" t="str" cm="1">
        <f t="array" ref="J1553">IFERROR(INDEX(Index!$A$25:$A$69, MATCH(TRUE, ISNUMBER(SEARCH(Index!$A$25:$A$69, Articles_collection_modified!A1553)), 0)), "")</f>
        <v>Actuators</v>
      </c>
      <c r="K1553" t="str" cm="1">
        <f t="array" ref="K1553">IFERROR(INDEX(Index!$C$3:$C$5, MATCH(TRUE, ISNUMBER(SEARCH(Index!$C$3:$C$5, Articles_collection_modified!A1553)), 0)), "")</f>
        <v>H1</v>
      </c>
      <c r="L1553" t="str" cm="1">
        <f t="array" ref="L1553">_xlfn.TEXTJOIN(", ", TRUE, IF(ISNUMBER(SEARCH(Index!$C$8:$C$58, Articles_collection_modified!A1553)), Index!$C$8:$C$58, ""))</f>
        <v>HA-3, HA-4, HA-6, NB-9</v>
      </c>
      <c r="M1553" t="str" cm="1">
        <f t="array" ref="M1553">_xlfn.TEXTJOIN(", ", TRUE, IFERROR(VLOOKUP(_xlfn.TEXTSPLIT(L1553, ", "), Index!$C$8:$D$58, 2, FALSE), ""))</f>
        <v>Smart Farming, Autonomous Material Handling, Future Municipal Services, Expanded Railway Mobility</v>
      </c>
      <c r="N1553" t="str" cm="1">
        <f t="array" ref="N1553">_xlfn.TEXTJOIN(", ", TRUE, _xlfn.UNIQUE(_xlfn.FILTERXML("&lt;t&gt;&lt;s&gt;" &amp; SUBSTITUTE(_xlfn.TEXTJOIN(", ", TRUE, _xlfn.UNIQUE(_xlfn._xlws.FILTER(IFERROR(VLOOKUP(LEFT(_xlfn.TEXTSPLIT(L1553, ", "), FIND("-", _xlfn.TEXTSPLIT(L1553, ", ")) - 1), Index!$F$8:$G$13, 2, FALSE), ""), IFERROR(VLOOKUP(LEFT(_xlfn.TEXTSPLIT(L1553, ", "), FIND("-", _xlfn.TEXTSPLIT(L1553, ", ")) - 1), Index!$F$8:$G$13, 2, FALSE), "") &lt;&gt; ""))), ", ", "&lt;/s&gt;&lt;s&gt;") &amp; "&lt;/s&gt;&lt;/t&gt;", "//s[normalize-space()]")))</f>
        <v>Hydraulic Applications Ecosystem, New Business</v>
      </c>
      <c r="O1553" t="str" cm="1">
        <f t="array" ref="O1553">IFERROR(INDEX(Index!$C$8:$C$58, MATCH(TRUE, ISNUMBER(SEARCH(Index!$C$8:$C$58, Articles_collection_modified!A1553)), 0)), "")</f>
        <v>HA-3</v>
      </c>
      <c r="P1553" t="str">
        <f>IFERROR(VLOOKUP(LEFT(O1553, FIND("-", O1553)-1), Index!$F$8:$G$13, 2, FALSE), "Not Found")</f>
        <v>Hydraulic Applications Ecosystem</v>
      </c>
      <c r="Q1553" t="str">
        <f>IFERROR(VLOOKUP(O1553, Index!$C$8:$D$58, 2, FALSE), "Not Found")</f>
        <v>Smart Farming</v>
      </c>
    </row>
    <row r="1554" spans="1:17" x14ac:dyDescent="0.3">
      <c r="A1554" t="str">
        <f>LEFT(Articles_collection_modified!A1554, FIND(",", Articles_collection_modified!A1554) - 1)</f>
        <v>Medical Device Maker Increases Efficiency by 50 Percent</v>
      </c>
      <c r="B1554" t="str">
        <f>MID(Articles_collection_modified!A1554, FIND(",", Articles_collection_modified!A1554) + 1, FIND(",", Articles_collection_modified!A1554, FIND(",", Articles_collection_modified!A1554) + 1) - FIND(",", Articles_collection_modified!A1554) - 1)</f>
        <v>https://www.assemblymag.com/articles/98635-medical-device-maker-increases-efficiency-by-50-percent?utm_medium=emailsend&amp;utm_source=NL-ASB-ASSEMBLY&amp;utm_content=BNPCD240724032_01&amp;oly_enc_id=4423B5594889B8I</v>
      </c>
      <c r="C1554" t="str">
        <f>IF(ISNUMBER(FIND(", vol",Articles_collection_modified!A1554)), MID(Articles_collection_modified!A1554, FIND(", vol", Articles_collection_modified!A1554) + 5, FIND(",", Articles_collection_modified!A1554, FIND(", vol", Articles_collection_modified!A1554) + 5) - FIND(", vol", Articles_collection_modified!A1554) - 5), MID(Articles_collection_modified!A1554, FIND(",vol", Articles_collection_modified!A1554) + 4, FIND(",", Articles_collection_modified!A1554, FIND(",vol", Articles_collection_modified!A1554) + 4) - FIND(",vol",Articles_collection_modified!A1554) - 4))</f>
        <v>1</v>
      </c>
      <c r="D1554" t="str">
        <f>IF(ISNUMBER(FIND(", 20", Articles_collection_modified!A1554)), MID(Articles_collection_modified!A1554, FIND(", 20", Articles_collection_modified!A1554) + 2, FIND(",", Articles_collection_modified!A1554, FIND(", 20", Articles_collection_modified!A1554) + 2) - FIND(", 20", Articles_collection_modified!A1554) - 2), MID(Articles_collection_modified!A1554, FIND(",20", Articles_collection_modified!A1554) + 1, FIND(",", Articles_collection_modified!A1554, FIND(",20", Articles_collection_modified!A1554) + 1) - FIND(",20", Articles_collection_modified!A1554) - 1))</f>
        <v>2024-w28</v>
      </c>
      <c r="E1554" t="str">
        <f t="shared" si="48"/>
        <v>2024</v>
      </c>
      <c r="F1554" t="str">
        <f t="shared" si="49"/>
        <v>28</v>
      </c>
      <c r="G1554" t="str" cm="1">
        <f t="array" ref="G1554">_xlfn.TEXTJOIN(", ", TRUE, IF(ISNUMBER(SEARCH(Index!$A$8:$A$22, Articles_collection_modified!A1554)), Index!$A$8:$A$22, ""))</f>
        <v>Hydraulics, Medical</v>
      </c>
      <c r="H1554" t="str" cm="1">
        <f t="array" ref="H1554">IFERROR(INDEX(Index!$A$8:$A$22, MATCH(TRUE, ISNUMBER(SEARCH(Index!$A$8:$A$22, Articles_collection_modified!A1554)), 0)), "")</f>
        <v>Hydraulics</v>
      </c>
      <c r="I1554" t="str" cm="1">
        <f t="array" ref="I1554">IFERROR(INDEX(Index!$A$3:$A$5, MATCH(TRUE, ISNUMBER(SEARCH(Index!$A$3:$A$5, Articles_collection_modified!A1554)), 0)), "")</f>
        <v>Technology</v>
      </c>
      <c r="J1554" t="str" cm="1">
        <f t="array" ref="J1554">IFERROR(INDEX(Index!$A$25:$A$69, MATCH(TRUE, ISNUMBER(SEARCH(Index!$A$25:$A$69, Articles_collection_modified!A1554)), 0)), "")</f>
        <v>Efficiency</v>
      </c>
      <c r="K1554" t="str" cm="1">
        <f t="array" ref="K1554">IFERROR(INDEX(Index!$C$3:$C$5, MATCH(TRUE, ISNUMBER(SEARCH(Index!$C$3:$C$5, Articles_collection_modified!A1554)), 0)), "")</f>
        <v>H1</v>
      </c>
      <c r="L1554" t="str" cm="1">
        <f t="array" ref="L1554">_xlfn.TEXTJOIN(", ", TRUE, IF(ISNUMBER(SEARCH(Index!$C$8:$C$58, Articles_collection_modified!A1554)), Index!$C$8:$C$58, ""))</f>
        <v>IPr-9, SD-4, SD-5</v>
      </c>
      <c r="M1554" t="str" cm="1">
        <f t="array" ref="M1554">_xlfn.TEXTJOIN(", ", TRUE, IFERROR(VLOOKUP(_xlfn.TEXTSPLIT(L1554, ", "), Index!$C$8:$D$58, 2, FALSE), ""))</f>
        <v>Smart Factory Data Analytics, Big Data Value Creation, New Data Management Strategies</v>
      </c>
      <c r="N1554" t="str" cm="1">
        <f t="array" ref="N1554">_xlfn.TEXTJOIN(", ", TRUE, _xlfn.UNIQUE(_xlfn.FILTERXML("&lt;t&gt;&lt;s&gt;" &amp; SUBSTITUTE(_xlfn.TEXTJOIN(", ", TRUE, _xlfn.UNIQUE(_xlfn._xlws.FILTER(IFERROR(VLOOKUP(LEFT(_xlfn.TEXTSPLIT(L1554, ", "), FIND("-", _xlfn.TEXTSPLIT(L1554, ", ")) - 1), Index!$F$8:$G$13, 2, FALSE), ""), IFERROR(VLOOKUP(LEFT(_xlfn.TEXTSPLIT(L1554, ", "), FIND("-", _xlfn.TEXTSPLIT(L1554, ", ")) - 1), Index!$F$8:$G$13, 2, FALSE), "") &lt;&gt; ""))), ", ", "&lt;/s&gt;&lt;s&gt;") &amp; "&lt;/s&gt;&lt;/t&gt;", "//s[normalize-space()]")))</f>
        <v>Intelligent Production, Smart Data Usage</v>
      </c>
      <c r="O1554" t="str" cm="1">
        <f t="array" ref="O1554">IFERROR(INDEX(Index!$C$8:$C$58, MATCH(TRUE, ISNUMBER(SEARCH(Index!$C$8:$C$58, Articles_collection_modified!A1554)), 0)), "")</f>
        <v>IPr-9</v>
      </c>
      <c r="P1554" t="str">
        <f>IFERROR(VLOOKUP(LEFT(O1554, FIND("-", O1554)-1), Index!$F$8:$G$13, 2, FALSE), "Not Found")</f>
        <v>Intelligent Production</v>
      </c>
      <c r="Q1554" t="str">
        <f>IFERROR(VLOOKUP(O1554, Index!$C$8:$D$58, 2, FALSE), "Not Found")</f>
        <v>Smart Factory Data Analytics</v>
      </c>
    </row>
    <row r="1555" spans="1:17" x14ac:dyDescent="0.3">
      <c r="A1555" t="str">
        <f>LEFT(Articles_collection_modified!A1555, FIND(",", Articles_collection_modified!A1555) - 1)</f>
        <v>Monarch Tractor Announces $133M Series C Funding - Marking Largest-Ever Raise in Agricultural Robotics | RoboticsTomorrow</v>
      </c>
      <c r="B1555" t="str">
        <f>MID(Articles_collection_modified!A1555, FIND(",", Articles_collection_modified!A1555) + 1, FIND(",", Articles_collection_modified!A1555, FIND(",", Articles_collection_modified!A1555) + 1) - FIND(",", Articles_collection_modified!A1555) - 1)</f>
        <v>https://www.roboticstomorrow.com/story/2024/07/monarch-tractor-announces-133m-series-c-funding-marking-largest-ever-raise-in-agricultural-robotics/22889/</v>
      </c>
      <c r="C1555" t="str">
        <f>IF(ISNUMBER(FIND(", vol",Articles_collection_modified!A1555)), MID(Articles_collection_modified!A1555, FIND(", vol", Articles_collection_modified!A1555) + 5, FIND(",", Articles_collection_modified!A1555, FIND(", vol", Articles_collection_modified!A1555) + 5) - FIND(", vol", Articles_collection_modified!A1555) - 5), MID(Articles_collection_modified!A1555, FIND(",vol", Articles_collection_modified!A1555) + 4, FIND(",", Articles_collection_modified!A1555, FIND(",vol", Articles_collection_modified!A1555) + 4) - FIND(",vol",Articles_collection_modified!A1555) - 4))</f>
        <v>1</v>
      </c>
      <c r="D1555" t="str">
        <f>IF(ISNUMBER(FIND(", 20", Articles_collection_modified!A1555)), MID(Articles_collection_modified!A1555, FIND(", 20", Articles_collection_modified!A1555) + 2, FIND(",", Articles_collection_modified!A1555, FIND(", 20", Articles_collection_modified!A1555) + 2) - FIND(", 20", Articles_collection_modified!A1555) - 2), MID(Articles_collection_modified!A1555, FIND(",20", Articles_collection_modified!A1555) + 1, FIND(",", Articles_collection_modified!A1555, FIND(",20", Articles_collection_modified!A1555) + 1) - FIND(",20", Articles_collection_modified!A1555) - 1))</f>
        <v>2024-w30</v>
      </c>
      <c r="E1555" t="str">
        <f t="shared" si="48"/>
        <v>2024</v>
      </c>
      <c r="F1555" t="str">
        <f t="shared" si="49"/>
        <v>30</v>
      </c>
      <c r="G1555" t="str" cm="1">
        <f t="array" ref="G1555">_xlfn.TEXTJOIN(", ", TRUE, IF(ISNUMBER(SEARCH(Index!$A$8:$A$22, Articles_collection_modified!A1555)), Index!$A$8:$A$22, ""))</f>
        <v>Electrification, Mobile, Robotics</v>
      </c>
      <c r="H1555" t="str" cm="1">
        <f t="array" ref="H1555">IFERROR(INDEX(Index!$A$8:$A$22, MATCH(TRUE, ISNUMBER(SEARCH(Index!$A$8:$A$22, Articles_collection_modified!A1555)), 0)), "")</f>
        <v>Electrification</v>
      </c>
      <c r="I1555" t="str" cm="1">
        <f t="array" ref="I1555">IFERROR(INDEX(Index!$A$3:$A$5, MATCH(TRUE, ISNUMBER(SEARCH(Index!$A$3:$A$5, Articles_collection_modified!A1555)), 0)), "")</f>
        <v>SEEP</v>
      </c>
      <c r="J1555" t="str" cm="1">
        <f t="array" ref="J1555">IFERROR(INDEX(Index!$A$25:$A$69, MATCH(TRUE, ISNUMBER(SEARCH(Index!$A$25:$A$69, Articles_collection_modified!A1555)), 0)), "")</f>
        <v>funding</v>
      </c>
      <c r="K1555" t="str" cm="1">
        <f t="array" ref="K1555">IFERROR(INDEX(Index!$C$3:$C$5, MATCH(TRUE, ISNUMBER(SEARCH(Index!$C$3:$C$5, Articles_collection_modified!A1555)), 0)), "")</f>
        <v>H2</v>
      </c>
      <c r="L1555" t="str" cm="1">
        <f t="array" ref="L1555">_xlfn.TEXTJOIN(", ", TRUE, IF(ISNUMBER(SEARCH(Index!$C$8:$C$58, Articles_collection_modified!A1555)), Index!$C$8:$C$58, ""))</f>
        <v>ES-1, ES-2, HA-3, SD-2, SD-4, SD-6, NB-7</v>
      </c>
      <c r="M1555" t="str" cm="1">
        <f t="array" ref="M1555">_xlfn.TEXTJOIN(", ", TRUE, IFERROR(VLOOKUP(_xlfn.TEXTSPLIT(L1555, ", "), Index!$C$8:$D$58, 2, FALSE), ""))</f>
        <v>Green Cities, Enhanced Emission Policy, Smart Farming, Advanced AI Capabilities, Big Data Value Creation, Intelligent Process Automation, Future Agriculture</v>
      </c>
      <c r="N1555" t="str" cm="1">
        <f t="array" ref="N1555">_xlfn.TEXTJOIN(", ", TRUE, _xlfn.UNIQUE(_xlfn.FILTERXML("&lt;t&gt;&lt;s&gt;" &amp; SUBSTITUTE(_xlfn.TEXTJOIN(", ", TRUE, _xlfn.UNIQUE(_xlfn._xlws.FILTER(IFERROR(VLOOKUP(LEFT(_xlfn.TEXTSPLIT(L1555, ", "), FIND("-", _xlfn.TEXTSPLIT(L1555, ", ")) - 1), Index!$F$8:$G$13, 2, FALSE), ""), IFERROR(VLOOKUP(LEFT(_xlfn.TEXTSPLIT(L1555, ", "), FIND("-", _xlfn.TEXTSPLIT(L1555, ", ")) - 1), Index!$F$8:$G$13, 2, FALSE), "") &lt;&gt; ""))), ", ", "&lt;/s&gt;&lt;s&gt;") &amp; "&lt;/s&gt;&lt;/t&gt;", "//s[normalize-space()]")))</f>
        <v>Ecological Sustainability, Hydraulic Applications Ecosystem, Smart Data Usage, New Business</v>
      </c>
      <c r="O1555" t="str" cm="1">
        <f t="array" ref="O1555">IFERROR(INDEX(Index!$C$8:$C$58, MATCH(TRUE, ISNUMBER(SEARCH(Index!$C$8:$C$58, Articles_collection_modified!A1555)), 0)), "")</f>
        <v>ES-1</v>
      </c>
      <c r="P1555" t="str">
        <f>IFERROR(VLOOKUP(LEFT(O1555, FIND("-", O1555)-1), Index!$F$8:$G$13, 2, FALSE), "Not Found")</f>
        <v>Ecological Sustainability</v>
      </c>
      <c r="Q1555" t="str">
        <f>IFERROR(VLOOKUP(O1555, Index!$C$8:$D$58, 2, FALSE), "Not Found")</f>
        <v>Green Cities</v>
      </c>
    </row>
    <row r="1556" spans="1:17" x14ac:dyDescent="0.3">
      <c r="A1556" t="str">
        <f>LEFT(Articles_collection_modified!A1556, FIND(",", Articles_collection_modified!A1556) - 1)</f>
        <v>Securing Aerospace &amp; Military Hydraulic System Finishing - Fluid Power Journal</v>
      </c>
      <c r="B1556" t="str">
        <f>MID(Articles_collection_modified!A1556, FIND(",", Articles_collection_modified!A1556) + 1, FIND(",", Articles_collection_modified!A1556, FIND(",", Articles_collection_modified!A1556) + 1) - FIND(",", Articles_collection_modified!A1556) - 1)</f>
        <v>https://fluidpowerjournal.com/securing-aerospace-military-hydraulic-system-finishing/</v>
      </c>
      <c r="C1556" t="str">
        <f>IF(ISNUMBER(FIND(", vol",Articles_collection_modified!A1556)), MID(Articles_collection_modified!A1556, FIND(", vol", Articles_collection_modified!A1556) + 5, FIND(",", Articles_collection_modified!A1556, FIND(", vol", Articles_collection_modified!A1556) + 5) - FIND(", vol", Articles_collection_modified!A1556) - 5), MID(Articles_collection_modified!A1556, FIND(",vol", Articles_collection_modified!A1556) + 4, FIND(",", Articles_collection_modified!A1556, FIND(",vol", Articles_collection_modified!A1556) + 4) - FIND(",vol",Articles_collection_modified!A1556) - 4))</f>
        <v>1</v>
      </c>
      <c r="D1556" t="str">
        <f>IF(ISNUMBER(FIND(", 20", Articles_collection_modified!A1556)), MID(Articles_collection_modified!A1556, FIND(", 20", Articles_collection_modified!A1556) + 2, FIND(",", Articles_collection_modified!A1556, FIND(", 20", Articles_collection_modified!A1556) + 2) - FIND(", 20", Articles_collection_modified!A1556) - 2), MID(Articles_collection_modified!A1556, FIND(",20", Articles_collection_modified!A1556) + 1, FIND(",", Articles_collection_modified!A1556, FIND(",20", Articles_collection_modified!A1556) + 1) - FIND(",20", Articles_collection_modified!A1556) - 1))</f>
        <v>2024-w30</v>
      </c>
      <c r="E1556" t="str">
        <f t="shared" si="48"/>
        <v>2024</v>
      </c>
      <c r="F1556" t="str">
        <f t="shared" si="49"/>
        <v>30</v>
      </c>
      <c r="G1556" t="str" cm="1">
        <f t="array" ref="G1556">_xlfn.TEXTJOIN(", ", TRUE, IF(ISNUMBER(SEARCH(Index!$A$8:$A$22, Articles_collection_modified!A1556)), Index!$A$8:$A$22, ""))</f>
        <v>aviation &amp; space, Hydraulics</v>
      </c>
      <c r="H1556" t="str" cm="1">
        <f t="array" ref="H1556">IFERROR(INDEX(Index!$A$8:$A$22, MATCH(TRUE, ISNUMBER(SEARCH(Index!$A$8:$A$22, Articles_collection_modified!A1556)), 0)), "")</f>
        <v>aviation &amp; space</v>
      </c>
      <c r="I1556" t="str" cm="1">
        <f t="array" ref="I1556">IFERROR(INDEX(Index!$A$3:$A$5, MATCH(TRUE, ISNUMBER(SEARCH(Index!$A$3:$A$5, Articles_collection_modified!A1556)), 0)), "")</f>
        <v>Technology</v>
      </c>
      <c r="J1556" t="str" cm="1">
        <f t="array" ref="J1556">IFERROR(INDEX(Index!$A$25:$A$69, MATCH(TRUE, ISNUMBER(SEARCH(Index!$A$25:$A$69, Articles_collection_modified!A1556)), 0)), "")</f>
        <v>System</v>
      </c>
      <c r="K1556" t="str" cm="1">
        <f t="array" ref="K1556">IFERROR(INDEX(Index!$C$3:$C$5, MATCH(TRUE, ISNUMBER(SEARCH(Index!$C$3:$C$5, Articles_collection_modified!A1556)), 0)), "")</f>
        <v>H1</v>
      </c>
      <c r="L1556" t="str" cm="1">
        <f t="array" ref="L1556">_xlfn.TEXTJOIN(", ", TRUE, IF(ISNUMBER(SEARCH(Index!$C$8:$C$58, Articles_collection_modified!A1556)), Index!$C$8:$C$58, ""))</f>
        <v>NB-1, NB-10</v>
      </c>
      <c r="M1556" t="str" cm="1">
        <f t="array" ref="M1556">_xlfn.TEXTJOIN(", ", TRUE, IFERROR(VLOOKUP(_xlfn.TEXTSPLIT(L1556, ", "), Index!$C$8:$D$58, 2, FALSE), ""))</f>
        <v>Digital Platforms &amp; Marketplaces, Air &amp; Space</v>
      </c>
      <c r="N1556" t="str" cm="1">
        <f t="array" ref="N1556">_xlfn.TEXTJOIN(", ", TRUE, _xlfn.UNIQUE(_xlfn.FILTERXML("&lt;t&gt;&lt;s&gt;" &amp; SUBSTITUTE(_xlfn.TEXTJOIN(", ", TRUE, _xlfn.UNIQUE(_xlfn._xlws.FILTER(IFERROR(VLOOKUP(LEFT(_xlfn.TEXTSPLIT(L1556, ", "), FIND("-", _xlfn.TEXTSPLIT(L1556, ", ")) - 1), Index!$F$8:$G$13, 2, FALSE), ""), IFERROR(VLOOKUP(LEFT(_xlfn.TEXTSPLIT(L1556, ", "), FIND("-", _xlfn.TEXTSPLIT(L1556, ", ")) - 1), Index!$F$8:$G$13, 2, FALSE), "") &lt;&gt; ""))), ", ", "&lt;/s&gt;&lt;s&gt;") &amp; "&lt;/s&gt;&lt;/t&gt;", "//s[normalize-space()]")))</f>
        <v>New Business</v>
      </c>
      <c r="O1556" t="str" cm="1">
        <f t="array" ref="O1556">IFERROR(INDEX(Index!$C$8:$C$58, MATCH(TRUE, ISNUMBER(SEARCH(Index!$C$8:$C$58, Articles_collection_modified!A1556)), 0)), "")</f>
        <v>NB-1</v>
      </c>
      <c r="P1556" t="str">
        <f>IFERROR(VLOOKUP(LEFT(O1556, FIND("-", O1556)-1), Index!$F$8:$G$13, 2, FALSE), "Not Found")</f>
        <v>New Business</v>
      </c>
      <c r="Q1556" t="str">
        <f>IFERROR(VLOOKUP(O1556, Index!$C$8:$D$58, 2, FALSE), "Not Found")</f>
        <v>Digital Platforms &amp; Marketplaces</v>
      </c>
    </row>
    <row r="1557" spans="1:17" x14ac:dyDescent="0.3">
      <c r="A1557" t="str">
        <f>LEFT(Articles_collection_modified!A1557, FIND(",", Articles_collection_modified!A1557) - 1)</f>
        <v>ICONâ€™s energy-efficient 3D printed homes now available in Wimberley Springs</v>
      </c>
      <c r="B1557" t="str">
        <f>MID(Articles_collection_modified!A1557, FIND(",", Articles_collection_modified!A1557) + 1, FIND(",", Articles_collection_modified!A1557, FIND(",", Articles_collection_modified!A1557) + 1) - FIND(",", Articles_collection_modified!A1557) - 1)</f>
        <v>https://3dprintingindustry.com/news/icons-energy-efficient-3d-printed-homes-now-available-in-wimberley-springs-231762/</v>
      </c>
      <c r="C1557" t="str">
        <f>IF(ISNUMBER(FIND(", vol",Articles_collection_modified!A1557)), MID(Articles_collection_modified!A1557, FIND(", vol", Articles_collection_modified!A1557) + 5, FIND(",", Articles_collection_modified!A1557, FIND(", vol", Articles_collection_modified!A1557) + 5) - FIND(", vol", Articles_collection_modified!A1557) - 5), MID(Articles_collection_modified!A1557, FIND(",vol", Articles_collection_modified!A1557) + 4, FIND(",", Articles_collection_modified!A1557, FIND(",vol", Articles_collection_modified!A1557) + 4) - FIND(",vol",Articles_collection_modified!A1557) - 4))</f>
        <v>1</v>
      </c>
      <c r="D1557" t="str">
        <f>IF(ISNUMBER(FIND(", 20", Articles_collection_modified!A1557)), MID(Articles_collection_modified!A1557, FIND(", 20", Articles_collection_modified!A1557) + 2, FIND(",", Articles_collection_modified!A1557, FIND(", 20", Articles_collection_modified!A1557) + 2) - FIND(", 20", Articles_collection_modified!A1557) - 2), MID(Articles_collection_modified!A1557, FIND(",20", Articles_collection_modified!A1557) + 1, FIND(",", Articles_collection_modified!A1557, FIND(",20", Articles_collection_modified!A1557) + 1) - FIND(",20", Articles_collection_modified!A1557) - 1))</f>
        <v>2024-w30</v>
      </c>
      <c r="E1557" t="str">
        <f t="shared" si="48"/>
        <v>2024</v>
      </c>
      <c r="F1557" t="str">
        <f t="shared" si="49"/>
        <v>30</v>
      </c>
      <c r="G1557" t="str" cm="1">
        <f t="array" ref="G1557">_xlfn.TEXTJOIN(", ", TRUE, IF(ISNUMBER(SEARCH(Index!$A$8:$A$22, Articles_collection_modified!A1557)), Index!$A$8:$A$22, ""))</f>
        <v>3dp</v>
      </c>
      <c r="H1557" t="str" cm="1">
        <f t="array" ref="H1557">IFERROR(INDEX(Index!$A$8:$A$22, MATCH(TRUE, ISNUMBER(SEARCH(Index!$A$8:$A$22, Articles_collection_modified!A1557)), 0)), "")</f>
        <v>3dp</v>
      </c>
      <c r="I1557" t="str" cm="1">
        <f t="array" ref="I1557">IFERROR(INDEX(Index!$A$3:$A$5, MATCH(TRUE, ISNUMBER(SEARCH(Index!$A$3:$A$5, Articles_collection_modified!A1557)), 0)), "")</f>
        <v>Technology</v>
      </c>
      <c r="J1557" t="str" cm="1">
        <f t="array" ref="J1557">IFERROR(INDEX(Index!$A$25:$A$69, MATCH(TRUE, ISNUMBER(SEARCH(Index!$A$25:$A$69, Articles_collection_modified!A1557)), 0)), "")</f>
        <v>Manufacturing</v>
      </c>
      <c r="K1557" t="str" cm="1">
        <f t="array" ref="K1557">IFERROR(INDEX(Index!$C$3:$C$5, MATCH(TRUE, ISNUMBER(SEARCH(Index!$C$3:$C$5, Articles_collection_modified!A1557)), 0)), "")</f>
        <v>H2</v>
      </c>
      <c r="L1557" t="str" cm="1">
        <f t="array" ref="L1557">_xlfn.TEXTJOIN(", ", TRUE, IF(ISNUMBER(SEARCH(Index!$C$8:$C$58, Articles_collection_modified!A1557)), Index!$C$8:$C$58, ""))</f>
        <v>HA-1, IPr-7</v>
      </c>
      <c r="M1557" t="str" cm="1">
        <f t="array" ref="M1557">_xlfn.TEXTJOIN(", ", TRUE, IFERROR(VLOOKUP(_xlfn.TEXTSPLIT(L1557, ", "), Index!$C$8:$D$58, 2, FALSE), ""))</f>
        <v>Green &amp; Connected Construction site, Additive Manufacturing Technologies</v>
      </c>
      <c r="N1557" t="str" cm="1">
        <f t="array" ref="N1557">_xlfn.TEXTJOIN(", ", TRUE, _xlfn.UNIQUE(_xlfn.FILTERXML("&lt;t&gt;&lt;s&gt;" &amp; SUBSTITUTE(_xlfn.TEXTJOIN(", ", TRUE, _xlfn.UNIQUE(_xlfn._xlws.FILTER(IFERROR(VLOOKUP(LEFT(_xlfn.TEXTSPLIT(L1557, ", "), FIND("-", _xlfn.TEXTSPLIT(L1557, ", ")) - 1), Index!$F$8:$G$13, 2, FALSE), ""), IFERROR(VLOOKUP(LEFT(_xlfn.TEXTSPLIT(L1557, ", "), FIND("-", _xlfn.TEXTSPLIT(L1557, ", ")) - 1), Index!$F$8:$G$13, 2, FALSE), "") &lt;&gt; ""))), ", ", "&lt;/s&gt;&lt;s&gt;") &amp; "&lt;/s&gt;&lt;/t&gt;", "//s[normalize-space()]")))</f>
        <v>Hydraulic Applications Ecosystem, Intelligent Production</v>
      </c>
      <c r="O1557" t="str" cm="1">
        <f t="array" ref="O1557">IFERROR(INDEX(Index!$C$8:$C$58, MATCH(TRUE, ISNUMBER(SEARCH(Index!$C$8:$C$58, Articles_collection_modified!A1557)), 0)), "")</f>
        <v>HA-1</v>
      </c>
      <c r="P1557" t="str">
        <f>IFERROR(VLOOKUP(LEFT(O1557, FIND("-", O1557)-1), Index!$F$8:$G$13, 2, FALSE), "Not Found")</f>
        <v>Hydraulic Applications Ecosystem</v>
      </c>
      <c r="Q1557" t="str">
        <f>IFERROR(VLOOKUP(O1557, Index!$C$8:$D$58, 2, FALSE), "Not Found")</f>
        <v>Green &amp; Connected Construction site</v>
      </c>
    </row>
    <row r="1558" spans="1:17" x14ac:dyDescent="0.3">
      <c r="A1558" t="str">
        <f>LEFT(Articles_collection_modified!A1558, FIND(",", Articles_collection_modified!A1558) - 1)</f>
        <v>CLAAS Releases LEXION 8900 TERRA TRAC in North America From: CLAAS of America Inc.</v>
      </c>
      <c r="B1558" t="str">
        <f>MID(Articles_collection_modified!A1558, FIND(",", Articles_collection_modified!A1558) + 1, FIND(",", Articles_collection_modified!A1558, FIND(",", Articles_collection_modified!A1558) + 1) - FIND(",", Articles_collection_modified!A1558) - 1)</f>
        <v>https://www.oemoffhighway.com/trends/equipment-launches/agriculture/product/22915162/claas-of-america-inc-claas-releases-lexion-8900-terra-trac-in-north-america</v>
      </c>
      <c r="C1558" t="str">
        <f>IF(ISNUMBER(FIND(", vol",Articles_collection_modified!A1558)), MID(Articles_collection_modified!A1558, FIND(", vol", Articles_collection_modified!A1558) + 5, FIND(",", Articles_collection_modified!A1558, FIND(", vol", Articles_collection_modified!A1558) + 5) - FIND(", vol", Articles_collection_modified!A1558) - 5), MID(Articles_collection_modified!A1558, FIND(",vol", Articles_collection_modified!A1558) + 4, FIND(",", Articles_collection_modified!A1558, FIND(",vol", Articles_collection_modified!A1558) + 4) - FIND(",vol",Articles_collection_modified!A1558) - 4))</f>
        <v>1</v>
      </c>
      <c r="D1558" t="str">
        <f>IF(ISNUMBER(FIND(", 20", Articles_collection_modified!A1558)), MID(Articles_collection_modified!A1558, FIND(", 20", Articles_collection_modified!A1558) + 2, FIND(",", Articles_collection_modified!A1558, FIND(", 20", Articles_collection_modified!A1558) + 2) - FIND(", 20", Articles_collection_modified!A1558) - 2), MID(Articles_collection_modified!A1558, FIND(",20", Articles_collection_modified!A1558) + 1, FIND(",", Articles_collection_modified!A1558, FIND(",20", Articles_collection_modified!A1558) + 1) - FIND(",20", Articles_collection_modified!A1558) - 1))</f>
        <v>2024-w29</v>
      </c>
      <c r="E1558" t="str">
        <f t="shared" si="48"/>
        <v>2024</v>
      </c>
      <c r="F1558" t="str">
        <f t="shared" si="49"/>
        <v>29</v>
      </c>
      <c r="G1558" t="str" cm="1">
        <f t="array" ref="G1558">_xlfn.TEXTJOIN(", ", TRUE, IF(ISNUMBER(SEARCH(Index!$A$8:$A$22, Articles_collection_modified!A1558)), Index!$A$8:$A$22, ""))</f>
        <v>Mobile</v>
      </c>
      <c r="H1558" t="str" cm="1">
        <f t="array" ref="H1558">IFERROR(INDEX(Index!$A$8:$A$22, MATCH(TRUE, ISNUMBER(SEARCH(Index!$A$8:$A$22, Articles_collection_modified!A1558)), 0)), "")</f>
        <v>Mobile</v>
      </c>
      <c r="I1558" t="str" cm="1">
        <f t="array" ref="I1558">IFERROR(INDEX(Index!$A$3:$A$5, MATCH(TRUE, ISNUMBER(SEARCH(Index!$A$3:$A$5, Articles_collection_modified!A1558)), 0)), "")</f>
        <v>product release</v>
      </c>
      <c r="J1558" t="str" cm="1">
        <f t="array" ref="J1558">IFERROR(INDEX(Index!$A$25:$A$69, MATCH(TRUE, ISNUMBER(SEARCH(Index!$A$25:$A$69, Articles_collection_modified!A1558)), 0)), "")</f>
        <v>System</v>
      </c>
      <c r="K1558" t="str" cm="1">
        <f t="array" ref="K1558">IFERROR(INDEX(Index!$C$3:$C$5, MATCH(TRUE, ISNUMBER(SEARCH(Index!$C$3:$C$5, Articles_collection_modified!A1558)), 0)), "")</f>
        <v>H1</v>
      </c>
      <c r="L1558" t="str" cm="1">
        <f t="array" ref="L1558">_xlfn.TEXTJOIN(", ", TRUE, IF(ISNUMBER(SEARCH(Index!$C$8:$C$58, Articles_collection_modified!A1558)), Index!$C$8:$C$58, ""))</f>
        <v>HA-3</v>
      </c>
      <c r="M1558" t="str" cm="1">
        <f t="array" ref="M1558">_xlfn.TEXTJOIN(", ", TRUE, IFERROR(VLOOKUP(_xlfn.TEXTSPLIT(L1558, ", "), Index!$C$8:$D$58, 2, FALSE), ""))</f>
        <v>Smart Farming</v>
      </c>
      <c r="N1558" t="str" cm="1">
        <f t="array" ref="N1558">_xlfn.TEXTJOIN(", ", TRUE, _xlfn.UNIQUE(_xlfn.FILTERXML("&lt;t&gt;&lt;s&gt;" &amp; SUBSTITUTE(_xlfn.TEXTJOIN(", ", TRUE, _xlfn.UNIQUE(_xlfn._xlws.FILTER(IFERROR(VLOOKUP(LEFT(_xlfn.TEXTSPLIT(L1558, ", "), FIND("-", _xlfn.TEXTSPLIT(L1558, ", ")) - 1), Index!$F$8:$G$13, 2, FALSE), ""), IFERROR(VLOOKUP(LEFT(_xlfn.TEXTSPLIT(L1558, ", "), FIND("-", _xlfn.TEXTSPLIT(L1558, ", ")) - 1), Index!$F$8:$G$13, 2, FALSE), "") &lt;&gt; ""))), ", ", "&lt;/s&gt;&lt;s&gt;") &amp; "&lt;/s&gt;&lt;/t&gt;", "//s[normalize-space()]")))</f>
        <v>Hydraulic Applications Ecosystem</v>
      </c>
      <c r="O1558" t="str" cm="1">
        <f t="array" ref="O1558">IFERROR(INDEX(Index!$C$8:$C$58, MATCH(TRUE, ISNUMBER(SEARCH(Index!$C$8:$C$58, Articles_collection_modified!A1558)), 0)), "")</f>
        <v>HA-3</v>
      </c>
      <c r="P1558" t="str">
        <f>IFERROR(VLOOKUP(LEFT(O1558, FIND("-", O1558)-1), Index!$F$8:$G$13, 2, FALSE), "Not Found")</f>
        <v>Hydraulic Applications Ecosystem</v>
      </c>
      <c r="Q1558" t="str">
        <f>IFERROR(VLOOKUP(O1558, Index!$C$8:$D$58, 2, FALSE), "Not Found")</f>
        <v>Smart Farming</v>
      </c>
    </row>
    <row r="1559" spans="1:17" x14ac:dyDescent="0.3">
      <c r="A1559" t="str">
        <f>LEFT(Articles_collection_modified!A1559, FIND(",", Articles_collection_modified!A1559) - 1)</f>
        <v>Landmark Study Reveals Wearable Robotics Significantly Boost Safety and Efficiency in Industrial Environments | RoboticsTomorrow</v>
      </c>
      <c r="B1559" t="str">
        <f>MID(Articles_collection_modified!A1559, FIND(",", Articles_collection_modified!A1559) + 1, FIND(",", Articles_collection_modified!A1559, FIND(",", Articles_collection_modified!A1559) + 1) - FIND(",", Articles_collection_modified!A1559) - 1)</f>
        <v>https://www.roboticstomorrow.com/story/2024/07/landmark-study-reveals-wearable-robotics-significantly-boost-safety-and-efficiency-in-industrial-environments/22882/</v>
      </c>
      <c r="C1559" t="str">
        <f>IF(ISNUMBER(FIND(", vol",Articles_collection_modified!A1559)), MID(Articles_collection_modified!A1559, FIND(", vol", Articles_collection_modified!A1559) + 5, FIND(",", Articles_collection_modified!A1559, FIND(", vol", Articles_collection_modified!A1559) + 5) - FIND(", vol", Articles_collection_modified!A1559) - 5), MID(Articles_collection_modified!A1559, FIND(",vol", Articles_collection_modified!A1559) + 4, FIND(",", Articles_collection_modified!A1559, FIND(",vol", Articles_collection_modified!A1559) + 4) - FIND(",vol",Articles_collection_modified!A1559) - 4))</f>
        <v>1</v>
      </c>
      <c r="D1559" t="str">
        <f>IF(ISNUMBER(FIND(", 20", Articles_collection_modified!A1559)), MID(Articles_collection_modified!A1559, FIND(", 20", Articles_collection_modified!A1559) + 2, FIND(",", Articles_collection_modified!A1559, FIND(", 20", Articles_collection_modified!A1559) + 2) - FIND(", 20", Articles_collection_modified!A1559) - 2), MID(Articles_collection_modified!A1559, FIND(",20", Articles_collection_modified!A1559) + 1, FIND(",", Articles_collection_modified!A1559, FIND(",20", Articles_collection_modified!A1559) + 1) - FIND(",20", Articles_collection_modified!A1559) - 1))</f>
        <v>2024-w29</v>
      </c>
      <c r="E1559" t="str">
        <f t="shared" si="48"/>
        <v>2024</v>
      </c>
      <c r="F1559" t="str">
        <f t="shared" si="49"/>
        <v>29</v>
      </c>
      <c r="G1559" t="str" cm="1">
        <f t="array" ref="G1559">_xlfn.TEXTJOIN(", ", TRUE, IF(ISNUMBER(SEARCH(Index!$A$8:$A$22, Articles_collection_modified!A1559)), Index!$A$8:$A$22, ""))</f>
        <v>Robotics</v>
      </c>
      <c r="H1559" t="str" cm="1">
        <f t="array" ref="H1559">IFERROR(INDEX(Index!$A$8:$A$22, MATCH(TRUE, ISNUMBER(SEARCH(Index!$A$8:$A$22, Articles_collection_modified!A1559)), 0)), "")</f>
        <v>Robotics</v>
      </c>
      <c r="I1559" t="str" cm="1">
        <f t="array" ref="I1559">IFERROR(INDEX(Index!$A$3:$A$5, MATCH(TRUE, ISNUMBER(SEARCH(Index!$A$3:$A$5, Articles_collection_modified!A1559)), 0)), "")</f>
        <v>Technology</v>
      </c>
      <c r="J1559" t="str" cm="1">
        <f t="array" ref="J1559">IFERROR(INDEX(Index!$A$25:$A$69, MATCH(TRUE, ISNUMBER(SEARCH(Index!$A$25:$A$69, Articles_collection_modified!A1559)), 0)), "")</f>
        <v>Efficiency</v>
      </c>
      <c r="K1559" t="str" cm="1">
        <f t="array" ref="K1559">IFERROR(INDEX(Index!$C$3:$C$5, MATCH(TRUE, ISNUMBER(SEARCH(Index!$C$3:$C$5, Articles_collection_modified!A1559)), 0)), "")</f>
        <v>H1</v>
      </c>
      <c r="L1559" t="str" cm="1">
        <f t="array" ref="L1559">_xlfn.TEXTJOIN(", ", TRUE, IF(ISNUMBER(SEARCH(Index!$C$8:$C$58, Articles_collection_modified!A1559)), Index!$C$8:$C$58, ""))</f>
        <v>IPr-2, IPr-3</v>
      </c>
      <c r="M1559" t="str" cm="1">
        <f t="array" ref="M1559">_xlfn.TEXTJOIN(", ", TRUE, IFERROR(VLOOKUP(_xlfn.TEXTSPLIT(L1559, ", "), Index!$C$8:$D$58, 2, FALSE), ""))</f>
        <v>Advanced Robotics, Intelligent Worker Assistant</v>
      </c>
      <c r="N1559" t="str" cm="1">
        <f t="array" ref="N1559">_xlfn.TEXTJOIN(", ", TRUE, _xlfn.UNIQUE(_xlfn.FILTERXML("&lt;t&gt;&lt;s&gt;" &amp; SUBSTITUTE(_xlfn.TEXTJOIN(", ", TRUE, _xlfn.UNIQUE(_xlfn._xlws.FILTER(IFERROR(VLOOKUP(LEFT(_xlfn.TEXTSPLIT(L1559, ", "), FIND("-", _xlfn.TEXTSPLIT(L1559, ", ")) - 1), Index!$F$8:$G$13, 2, FALSE), ""), IFERROR(VLOOKUP(LEFT(_xlfn.TEXTSPLIT(L1559, ", "), FIND("-", _xlfn.TEXTSPLIT(L1559, ", ")) - 1), Index!$F$8:$G$13, 2, FALSE), "") &lt;&gt; ""))), ", ", "&lt;/s&gt;&lt;s&gt;") &amp; "&lt;/s&gt;&lt;/t&gt;", "//s[normalize-space()]")))</f>
        <v>Intelligent Production</v>
      </c>
      <c r="O1559" t="str" cm="1">
        <f t="array" ref="O1559">IFERROR(INDEX(Index!$C$8:$C$58, MATCH(TRUE, ISNUMBER(SEARCH(Index!$C$8:$C$58, Articles_collection_modified!A1559)), 0)), "")</f>
        <v>IPr-2</v>
      </c>
      <c r="P1559" t="str">
        <f>IFERROR(VLOOKUP(LEFT(O1559, FIND("-", O1559)-1), Index!$F$8:$G$13, 2, FALSE), "Not Found")</f>
        <v>Intelligent Production</v>
      </c>
      <c r="Q1559" t="str">
        <f>IFERROR(VLOOKUP(O1559, Index!$C$8:$D$58, 2, FALSE), "Not Found")</f>
        <v>Advanced Robotics</v>
      </c>
    </row>
    <row r="1560" spans="1:17" x14ac:dyDescent="0.3">
      <c r="A1560" t="str">
        <f>LEFT(Articles_collection_modified!A1560, FIND(",", Articles_collection_modified!A1560) - 1)</f>
        <v>Komatsu Launches Battery-Electric Drilling &amp; Bolting Rigs From: Komatsu America Corp.</v>
      </c>
      <c r="B1560" t="str">
        <f>MID(Articles_collection_modified!A1560, FIND(",", Articles_collection_modified!A1560) + 1, FIND(",", Articles_collection_modified!A1560, FIND(",", Articles_collection_modified!A1560) + 1) - FIND(",", Articles_collection_modified!A1560) - 1)</f>
        <v>https://www.oemoffhighway.com/trends/equipment-launches/mining/product/22911164/komatsu-america-corp-komatsu-launches-batteryelectric-drilling-bolting-rigs</v>
      </c>
      <c r="C1560" t="str">
        <f>IF(ISNUMBER(FIND(", vol",Articles_collection_modified!A1560)), MID(Articles_collection_modified!A1560, FIND(", vol", Articles_collection_modified!A1560) + 5, FIND(",", Articles_collection_modified!A1560, FIND(", vol", Articles_collection_modified!A1560) + 5) - FIND(", vol", Articles_collection_modified!A1560) - 5), MID(Articles_collection_modified!A1560, FIND(",vol", Articles_collection_modified!A1560) + 4, FIND(",", Articles_collection_modified!A1560, FIND(",vol", Articles_collection_modified!A1560) + 4) - FIND(",vol",Articles_collection_modified!A1560) - 4))</f>
        <v>0</v>
      </c>
      <c r="D1560" t="str">
        <f>IF(ISNUMBER(FIND(", 20", Articles_collection_modified!A1560)), MID(Articles_collection_modified!A1560, FIND(", 20", Articles_collection_modified!A1560) + 2, FIND(",", Articles_collection_modified!A1560, FIND(", 20", Articles_collection_modified!A1560) + 2) - FIND(", 20", Articles_collection_modified!A1560) - 2), MID(Articles_collection_modified!A1560, FIND(",20", Articles_collection_modified!A1560) + 1, FIND(",", Articles_collection_modified!A1560, FIND(",20", Articles_collection_modified!A1560) + 1) - FIND(",20", Articles_collection_modified!A1560) - 1))</f>
        <v>2024-w22</v>
      </c>
      <c r="E1560" t="str">
        <f t="shared" si="48"/>
        <v>2024</v>
      </c>
      <c r="F1560" t="str">
        <f t="shared" si="49"/>
        <v>22</v>
      </c>
      <c r="G1560" t="str" cm="1">
        <f t="array" ref="G1560">_xlfn.TEXTJOIN(", ", TRUE, IF(ISNUMBER(SEARCH(Index!$A$8:$A$22, Articles_collection_modified!A1560)), Index!$A$8:$A$22, ""))</f>
        <v>Battery, Electrification, Mobile</v>
      </c>
      <c r="H1560" t="str" cm="1">
        <f t="array" ref="H1560">IFERROR(INDEX(Index!$A$8:$A$22, MATCH(TRUE, ISNUMBER(SEARCH(Index!$A$8:$A$22, Articles_collection_modified!A1560)), 0)), "")</f>
        <v>Battery</v>
      </c>
      <c r="I1560" t="str" cm="1">
        <f t="array" ref="I1560">IFERROR(INDEX(Index!$A$3:$A$5, MATCH(TRUE, ISNUMBER(SEARCH(Index!$A$3:$A$5, Articles_collection_modified!A1560)), 0)), "")</f>
        <v>product release</v>
      </c>
      <c r="J1560" t="str" cm="1">
        <f t="array" ref="J1560">IFERROR(INDEX(Index!$A$25:$A$69, MATCH(TRUE, ISNUMBER(SEARCH(Index!$A$25:$A$69, Articles_collection_modified!A1560)), 0)), "")</f>
        <v>System</v>
      </c>
      <c r="K1560" t="str" cm="1">
        <f t="array" ref="K1560">IFERROR(INDEX(Index!$C$3:$C$5, MATCH(TRUE, ISNUMBER(SEARCH(Index!$C$3:$C$5, Articles_collection_modified!A1560)), 0)), "")</f>
        <v>H1</v>
      </c>
      <c r="L1560" t="str" cm="1">
        <f t="array" ref="L1560">_xlfn.TEXTJOIN(", ", TRUE, IF(ISNUMBER(SEARCH(Index!$C$8:$C$58, Articles_collection_modified!A1560)), Index!$C$8:$C$58, ""))</f>
        <v>ES-2, HA-8</v>
      </c>
      <c r="M1560" t="str" cm="1">
        <f t="array" ref="M1560">_xlfn.TEXTJOIN(", ", TRUE, IFERROR(VLOOKUP(_xlfn.TEXTSPLIT(L1560, ", "), Index!$C$8:$D$58, 2, FALSE), ""))</f>
        <v>Enhanced Emission Policy, Sustainable Mining</v>
      </c>
      <c r="N1560" t="str" cm="1">
        <f t="array" ref="N1560">_xlfn.TEXTJOIN(", ", TRUE, _xlfn.UNIQUE(_xlfn.FILTERXML("&lt;t&gt;&lt;s&gt;" &amp; SUBSTITUTE(_xlfn.TEXTJOIN(", ", TRUE, _xlfn.UNIQUE(_xlfn._xlws.FILTER(IFERROR(VLOOKUP(LEFT(_xlfn.TEXTSPLIT(L1560, ", "), FIND("-", _xlfn.TEXTSPLIT(L1560, ", ")) - 1), Index!$F$8:$G$13, 2, FALSE), ""), IFERROR(VLOOKUP(LEFT(_xlfn.TEXTSPLIT(L1560, ", "), FIND("-", _xlfn.TEXTSPLIT(L1560, ", ")) - 1), Index!$F$8:$G$13, 2, FALSE), "") &lt;&gt; ""))), ", ", "&lt;/s&gt;&lt;s&gt;") &amp; "&lt;/s&gt;&lt;/t&gt;", "//s[normalize-space()]")))</f>
        <v>Ecological Sustainability, Hydraulic Applications Ecosystem</v>
      </c>
      <c r="O1560" t="str" cm="1">
        <f t="array" ref="O1560">IFERROR(INDEX(Index!$C$8:$C$58, MATCH(TRUE, ISNUMBER(SEARCH(Index!$C$8:$C$58, Articles_collection_modified!A1560)), 0)), "")</f>
        <v>ES-2</v>
      </c>
      <c r="P1560" t="str">
        <f>IFERROR(VLOOKUP(LEFT(O1560, FIND("-", O1560)-1), Index!$F$8:$G$13, 2, FALSE), "Not Found")</f>
        <v>Ecological Sustainability</v>
      </c>
      <c r="Q1560" t="str">
        <f>IFERROR(VLOOKUP(O1560, Index!$C$8:$D$58, 2, FALSE), "Not Found")</f>
        <v>Enhanced Emission Policy</v>
      </c>
    </row>
    <row r="1561" spans="1:17" x14ac:dyDescent="0.3">
      <c r="A1561" t="str">
        <f>LEFT(Articles_collection_modified!A1561, FIND(",", Articles_collection_modified!A1561) - 1)</f>
        <v>Eleo Unveils Modular Battery Pack Product Platform for Off-Highway Applications From: Yanmar Holdings Co. Ltd.</v>
      </c>
      <c r="B1561" t="str">
        <f>MID(Articles_collection_modified!A1561, FIND(",", Articles_collection_modified!A1561) + 1, FIND(",", Articles_collection_modified!A1561, FIND(",", Articles_collection_modified!A1561) + 1) - FIND(",", Articles_collection_modified!A1561) - 1)</f>
        <v>https://www.oemoffhighway.com/electronics/power-systems/batteries-capacitors/product/22914663/yanmar-holdings-co-ltd-eleo-unveils-modular-battery-pack-product-platform-for-offhighway-applications</v>
      </c>
      <c r="C1561" t="str">
        <f>IF(ISNUMBER(FIND(", vol",Articles_collection_modified!A1561)), MID(Articles_collection_modified!A1561, FIND(", vol", Articles_collection_modified!A1561) + 5, FIND(",", Articles_collection_modified!A1561, FIND(", vol", Articles_collection_modified!A1561) + 5) - FIND(", vol", Articles_collection_modified!A1561) - 5), MID(Articles_collection_modified!A1561, FIND(",vol", Articles_collection_modified!A1561) + 4, FIND(",", Articles_collection_modified!A1561, FIND(",vol", Articles_collection_modified!A1561) + 4) - FIND(",vol",Articles_collection_modified!A1561) - 4))</f>
        <v>1</v>
      </c>
      <c r="D1561" t="str">
        <f>IF(ISNUMBER(FIND(", 20", Articles_collection_modified!A1561)), MID(Articles_collection_modified!A1561, FIND(", 20", Articles_collection_modified!A1561) + 2, FIND(",", Articles_collection_modified!A1561, FIND(", 20", Articles_collection_modified!A1561) + 2) - FIND(", 20", Articles_collection_modified!A1561) - 2), MID(Articles_collection_modified!A1561, FIND(",20", Articles_collection_modified!A1561) + 1, FIND(",", Articles_collection_modified!A1561, FIND(",20", Articles_collection_modified!A1561) + 1) - FIND(",20", Articles_collection_modified!A1561) - 1))</f>
        <v>2024-w29</v>
      </c>
      <c r="E1561" t="str">
        <f t="shared" ref="E1561:E1609" si="50">LEFT(D1561, 4)</f>
        <v>2024</v>
      </c>
      <c r="F1561" t="str">
        <f t="shared" ref="F1561:F1609" si="51">MID(D1561, FIND("w", D1561) + 1, LEN(D1561) - FIND("w", D1561))</f>
        <v>29</v>
      </c>
      <c r="G1561" t="str" cm="1">
        <f t="array" ref="G1561">_xlfn.TEXTJOIN(", ", TRUE, IF(ISNUMBER(SEARCH(Index!$A$8:$A$22, Articles_collection_modified!A1561)), Index!$A$8:$A$22, ""))</f>
        <v>Battery, Electrification, Electronics, Mobile</v>
      </c>
      <c r="H1561" t="str" cm="1">
        <f t="array" ref="H1561">IFERROR(INDEX(Index!$A$8:$A$22, MATCH(TRUE, ISNUMBER(SEARCH(Index!$A$8:$A$22, Articles_collection_modified!A1561)), 0)), "")</f>
        <v>Battery</v>
      </c>
      <c r="I1561" t="str" cm="1">
        <f t="array" ref="I1561">IFERROR(INDEX(Index!$A$3:$A$5, MATCH(TRUE, ISNUMBER(SEARCH(Index!$A$3:$A$5, Articles_collection_modified!A1561)), 0)), "")</f>
        <v>product release</v>
      </c>
      <c r="J1561" t="str" cm="1">
        <f t="array" ref="J1561">IFERROR(INDEX(Index!$A$25:$A$69, MATCH(TRUE, ISNUMBER(SEARCH(Index!$A$25:$A$69, Articles_collection_modified!A1561)), 0)), "")</f>
        <v>System</v>
      </c>
      <c r="K1561" t="str" cm="1">
        <f t="array" ref="K1561">IFERROR(INDEX(Index!$C$3:$C$5, MATCH(TRUE, ISNUMBER(SEARCH(Index!$C$3:$C$5, Articles_collection_modified!A1561)), 0)), "")</f>
        <v>H1</v>
      </c>
      <c r="L1561" t="str" cm="1">
        <f t="array" ref="L1561">_xlfn.TEXTJOIN(", ", TRUE, IF(ISNUMBER(SEARCH(Index!$C$8:$C$58, Articles_collection_modified!A1561)), Index!$C$8:$C$58, ""))</f>
        <v>ES-2, ES-6, HA-1, HA-3, HA-6, HA-7, HA-8</v>
      </c>
      <c r="M1561" t="str" cm="1">
        <f t="array" ref="M1561">_xlfn.TEXTJOIN(", ", TRUE, IFERROR(VLOOKUP(_xlfn.TEXTSPLIT(L1561, ", "), Index!$C$8:$D$58, 2, FALSE), ""))</f>
        <v>Enhanced Emission Policy, Zero Emission Company Value, Green &amp; Connected Construction site, Smart Farming, Future Municipal Services, Future Wood &amp; Forest Industry, Sustainable Mining</v>
      </c>
      <c r="N1561" t="str" cm="1">
        <f t="array" ref="N1561">_xlfn.TEXTJOIN(", ", TRUE, _xlfn.UNIQUE(_xlfn.FILTERXML("&lt;t&gt;&lt;s&gt;" &amp; SUBSTITUTE(_xlfn.TEXTJOIN(", ", TRUE, _xlfn.UNIQUE(_xlfn._xlws.FILTER(IFERROR(VLOOKUP(LEFT(_xlfn.TEXTSPLIT(L1561, ", "), FIND("-", _xlfn.TEXTSPLIT(L1561, ", ")) - 1), Index!$F$8:$G$13, 2, FALSE), ""), IFERROR(VLOOKUP(LEFT(_xlfn.TEXTSPLIT(L1561, ", "), FIND("-", _xlfn.TEXTSPLIT(L1561, ", ")) - 1), Index!$F$8:$G$13, 2, FALSE), "") &lt;&gt; ""))), ", ", "&lt;/s&gt;&lt;s&gt;") &amp; "&lt;/s&gt;&lt;/t&gt;", "//s[normalize-space()]")))</f>
        <v>Ecological Sustainability, Hydraulic Applications Ecosystem</v>
      </c>
      <c r="O1561" t="str" cm="1">
        <f t="array" ref="O1561">IFERROR(INDEX(Index!$C$8:$C$58, MATCH(TRUE, ISNUMBER(SEARCH(Index!$C$8:$C$58, Articles_collection_modified!A1561)), 0)), "")</f>
        <v>ES-2</v>
      </c>
      <c r="P1561" t="str">
        <f>IFERROR(VLOOKUP(LEFT(O1561, FIND("-", O1561)-1), Index!$F$8:$G$13, 2, FALSE), "Not Found")</f>
        <v>Ecological Sustainability</v>
      </c>
      <c r="Q1561" t="str">
        <f>IFERROR(VLOOKUP(O1561, Index!$C$8:$D$58, 2, FALSE), "Not Found")</f>
        <v>Enhanced Emission Policy</v>
      </c>
    </row>
    <row r="1562" spans="1:17" x14ac:dyDescent="0.3">
      <c r="A1562" t="str">
        <f>LEFT(Articles_collection_modified!A1562, FIND(",", Articles_collection_modified!A1562) - 1)</f>
        <v>Electric Actuators Present Emissions and Efficiency Benefits in Mobile Equipment</v>
      </c>
      <c r="B1562" t="str">
        <f>MID(Articles_collection_modified!A1562, FIND(",", Articles_collection_modified!A1562) + 1, FIND(",", Articles_collection_modified!A1562, FIND(",", Articles_collection_modified!A1562) + 1) - FIND(",", Articles_collection_modified!A1562) - 1)</f>
        <v>https://www.powermotiontech.com/mechatronics/actuators/video/55124843/ewellix-electric-actuators-present-emissions-and-efficiency-benefits-in-mobile-equipment</v>
      </c>
      <c r="C1562" t="str">
        <f>IF(ISNUMBER(FIND(", vol",Articles_collection_modified!A1562)), MID(Articles_collection_modified!A1562, FIND(", vol", Articles_collection_modified!A1562) + 5, FIND(",", Articles_collection_modified!A1562, FIND(", vol", Articles_collection_modified!A1562) + 5) - FIND(", vol", Articles_collection_modified!A1562) - 5), MID(Articles_collection_modified!A1562, FIND(",vol", Articles_collection_modified!A1562) + 4, FIND(",", Articles_collection_modified!A1562, FIND(",vol", Articles_collection_modified!A1562) + 4) - FIND(",vol",Articles_collection_modified!A1562) - 4))</f>
        <v>1</v>
      </c>
      <c r="D1562" t="str">
        <f>IF(ISNUMBER(FIND(", 20", Articles_collection_modified!A1562)), MID(Articles_collection_modified!A1562, FIND(", 20", Articles_collection_modified!A1562) + 2, FIND(",", Articles_collection_modified!A1562, FIND(", 20", Articles_collection_modified!A1562) + 2) - FIND(", 20", Articles_collection_modified!A1562) - 2), MID(Articles_collection_modified!A1562, FIND(",20", Articles_collection_modified!A1562) + 1, FIND(",", Articles_collection_modified!A1562, FIND(",20", Articles_collection_modified!A1562) + 1) - FIND(",20", Articles_collection_modified!A1562) - 1))</f>
        <v>2024-w29</v>
      </c>
      <c r="E1562" t="str">
        <f t="shared" si="50"/>
        <v>2024</v>
      </c>
      <c r="F1562" t="str">
        <f t="shared" si="51"/>
        <v>29</v>
      </c>
      <c r="G1562" t="str" cm="1">
        <f t="array" ref="G1562">_xlfn.TEXTJOIN(", ", TRUE, IF(ISNUMBER(SEARCH(Index!$A$8:$A$22, Articles_collection_modified!A1562)), Index!$A$8:$A$22, ""))</f>
        <v>Electrification, Mobile</v>
      </c>
      <c r="H1562" t="str" cm="1">
        <f t="array" ref="H1562">IFERROR(INDEX(Index!$A$8:$A$22, MATCH(TRUE, ISNUMBER(SEARCH(Index!$A$8:$A$22, Articles_collection_modified!A1562)), 0)), "")</f>
        <v>Electrification</v>
      </c>
      <c r="I1562" t="str" cm="1">
        <f t="array" ref="I1562">IFERROR(INDEX(Index!$A$3:$A$5, MATCH(TRUE, ISNUMBER(SEARCH(Index!$A$3:$A$5, Articles_collection_modified!A1562)), 0)), "")</f>
        <v>SEEP</v>
      </c>
      <c r="J1562" t="str" cm="1">
        <f t="array" ref="J1562">IFERROR(INDEX(Index!$A$25:$A$69, MATCH(TRUE, ISNUMBER(SEARCH(Index!$A$25:$A$69, Articles_collection_modified!A1562)), 0)), "")</f>
        <v>market development</v>
      </c>
      <c r="K1562" t="str" cm="1">
        <f t="array" ref="K1562">IFERROR(INDEX(Index!$C$3:$C$5, MATCH(TRUE, ISNUMBER(SEARCH(Index!$C$3:$C$5, Articles_collection_modified!A1562)), 0)), "")</f>
        <v>H1</v>
      </c>
      <c r="L1562" t="str" cm="1">
        <f t="array" ref="L1562">_xlfn.TEXTJOIN(", ", TRUE, IF(ISNUMBER(SEARCH(Index!$C$8:$C$58, Articles_collection_modified!A1562)), Index!$C$8:$C$58, ""))</f>
        <v>ES-2, HA-1, HA-6</v>
      </c>
      <c r="M1562" t="str" cm="1">
        <f t="array" ref="M1562">_xlfn.TEXTJOIN(", ", TRUE, IFERROR(VLOOKUP(_xlfn.TEXTSPLIT(L1562, ", "), Index!$C$8:$D$58, 2, FALSE), ""))</f>
        <v>Enhanced Emission Policy, Green &amp; Connected Construction site, Future Municipal Services</v>
      </c>
      <c r="N1562" t="str" cm="1">
        <f t="array" ref="N1562">_xlfn.TEXTJOIN(", ", TRUE, _xlfn.UNIQUE(_xlfn.FILTERXML("&lt;t&gt;&lt;s&gt;" &amp; SUBSTITUTE(_xlfn.TEXTJOIN(", ", TRUE, _xlfn.UNIQUE(_xlfn._xlws.FILTER(IFERROR(VLOOKUP(LEFT(_xlfn.TEXTSPLIT(L1562, ", "), FIND("-", _xlfn.TEXTSPLIT(L1562, ", ")) - 1), Index!$F$8:$G$13, 2, FALSE), ""), IFERROR(VLOOKUP(LEFT(_xlfn.TEXTSPLIT(L1562, ", "), FIND("-", _xlfn.TEXTSPLIT(L1562, ", ")) - 1), Index!$F$8:$G$13, 2, FALSE), "") &lt;&gt; ""))), ", ", "&lt;/s&gt;&lt;s&gt;") &amp; "&lt;/s&gt;&lt;/t&gt;", "//s[normalize-space()]")))</f>
        <v>Ecological Sustainability, Hydraulic Applications Ecosystem</v>
      </c>
      <c r="O1562" t="str" cm="1">
        <f t="array" ref="O1562">IFERROR(INDEX(Index!$C$8:$C$58, MATCH(TRUE, ISNUMBER(SEARCH(Index!$C$8:$C$58, Articles_collection_modified!A1562)), 0)), "")</f>
        <v>ES-2</v>
      </c>
      <c r="P1562" t="str">
        <f>IFERROR(VLOOKUP(LEFT(O1562, FIND("-", O1562)-1), Index!$F$8:$G$13, 2, FALSE), "Not Found")</f>
        <v>Ecological Sustainability</v>
      </c>
      <c r="Q1562" t="str">
        <f>IFERROR(VLOOKUP(O1562, Index!$C$8:$D$58, 2, FALSE), "Not Found")</f>
        <v>Enhanced Emission Policy</v>
      </c>
    </row>
    <row r="1563" spans="1:17" x14ac:dyDescent="0.3">
      <c r="A1563" t="str">
        <f>LEFT(Articles_collection_modified!A1563, FIND(",", Articles_collection_modified!A1563) - 1)</f>
        <v>Building the Worldâ€™s First Fully Electric Large Foundation Rig - Fluid Power Journal</v>
      </c>
      <c r="B1563" t="str">
        <f>MID(Articles_collection_modified!A1563, FIND(",", Articles_collection_modified!A1563) + 1, FIND(",", Articles_collection_modified!A1563, FIND(",", Articles_collection_modified!A1563) + 1) - FIND(",", Articles_collection_modified!A1563) - 1)</f>
        <v>https://fluidpowerjournal.com/building-the-worlds-first-fully-electric-large-foundation-rig/</v>
      </c>
      <c r="C1563" t="str">
        <f>IF(ISNUMBER(FIND(", vol",Articles_collection_modified!A1563)), MID(Articles_collection_modified!A1563, FIND(", vol", Articles_collection_modified!A1563) + 5, FIND(",", Articles_collection_modified!A1563, FIND(", vol", Articles_collection_modified!A1563) + 5) - FIND(", vol", Articles_collection_modified!A1563) - 5), MID(Articles_collection_modified!A1563, FIND(",vol", Articles_collection_modified!A1563) + 4, FIND(",", Articles_collection_modified!A1563, FIND(",vol", Articles_collection_modified!A1563) + 4) - FIND(",vol",Articles_collection_modified!A1563) - 4))</f>
        <v>1</v>
      </c>
      <c r="D1563" t="str">
        <f>IF(ISNUMBER(FIND(", 20", Articles_collection_modified!A1563)), MID(Articles_collection_modified!A1563, FIND(", 20", Articles_collection_modified!A1563) + 2, FIND(",", Articles_collection_modified!A1563, FIND(", 20", Articles_collection_modified!A1563) + 2) - FIND(", 20", Articles_collection_modified!A1563) - 2), MID(Articles_collection_modified!A1563, FIND(",20", Articles_collection_modified!A1563) + 1, FIND(",", Articles_collection_modified!A1563, FIND(",20", Articles_collection_modified!A1563) + 1) - FIND(",20", Articles_collection_modified!A1563) - 1))</f>
        <v>2024-w29</v>
      </c>
      <c r="E1563" t="str">
        <f t="shared" si="50"/>
        <v>2024</v>
      </c>
      <c r="F1563" t="str">
        <f t="shared" si="51"/>
        <v>29</v>
      </c>
      <c r="G1563" t="str" cm="1">
        <f t="array" ref="G1563">_xlfn.TEXTJOIN(", ", TRUE, IF(ISNUMBER(SEARCH(Index!$A$8:$A$22, Articles_collection_modified!A1563)), Index!$A$8:$A$22, ""))</f>
        <v>Electrification, Mobile</v>
      </c>
      <c r="H1563" t="str" cm="1">
        <f t="array" ref="H1563">IFERROR(INDEX(Index!$A$8:$A$22, MATCH(TRUE, ISNUMBER(SEARCH(Index!$A$8:$A$22, Articles_collection_modified!A1563)), 0)), "")</f>
        <v>Electrification</v>
      </c>
      <c r="I1563" t="str" cm="1">
        <f t="array" ref="I1563">IFERROR(INDEX(Index!$A$3:$A$5, MATCH(TRUE, ISNUMBER(SEARCH(Index!$A$3:$A$5, Articles_collection_modified!A1563)), 0)), "")</f>
        <v>SEEP</v>
      </c>
      <c r="J1563" t="str" cm="1">
        <f t="array" ref="J1563">IFERROR(INDEX(Index!$A$25:$A$69, MATCH(TRUE, ISNUMBER(SEARCH(Index!$A$25:$A$69, Articles_collection_modified!A1563)), 0)), "")</f>
        <v>partnership</v>
      </c>
      <c r="K1563" t="str" cm="1">
        <f t="array" ref="K1563">IFERROR(INDEX(Index!$C$3:$C$5, MATCH(TRUE, ISNUMBER(SEARCH(Index!$C$3:$C$5, Articles_collection_modified!A1563)), 0)), "")</f>
        <v>H1</v>
      </c>
      <c r="L1563" t="str" cm="1">
        <f t="array" ref="L1563">_xlfn.TEXTJOIN(", ", TRUE, IF(ISNUMBER(SEARCH(Index!$C$8:$C$58, Articles_collection_modified!A1563)), Index!$C$8:$C$58, ""))</f>
        <v>ES-2, HA-1</v>
      </c>
      <c r="M1563" t="str" cm="1">
        <f t="array" ref="M1563">_xlfn.TEXTJOIN(", ", TRUE, IFERROR(VLOOKUP(_xlfn.TEXTSPLIT(L1563, ", "), Index!$C$8:$D$58, 2, FALSE), ""))</f>
        <v>Enhanced Emission Policy, Green &amp; Connected Construction site</v>
      </c>
      <c r="N1563" t="str" cm="1">
        <f t="array" ref="N1563">_xlfn.TEXTJOIN(", ", TRUE, _xlfn.UNIQUE(_xlfn.FILTERXML("&lt;t&gt;&lt;s&gt;" &amp; SUBSTITUTE(_xlfn.TEXTJOIN(", ", TRUE, _xlfn.UNIQUE(_xlfn._xlws.FILTER(IFERROR(VLOOKUP(LEFT(_xlfn.TEXTSPLIT(L1563, ", "), FIND("-", _xlfn.TEXTSPLIT(L1563, ", ")) - 1), Index!$F$8:$G$13, 2, FALSE), ""), IFERROR(VLOOKUP(LEFT(_xlfn.TEXTSPLIT(L1563, ", "), FIND("-", _xlfn.TEXTSPLIT(L1563, ", ")) - 1), Index!$F$8:$G$13, 2, FALSE), "") &lt;&gt; ""))), ", ", "&lt;/s&gt;&lt;s&gt;") &amp; "&lt;/s&gt;&lt;/t&gt;", "//s[normalize-space()]")))</f>
        <v>Ecological Sustainability, Hydraulic Applications Ecosystem</v>
      </c>
      <c r="O1563" t="str" cm="1">
        <f t="array" ref="O1563">IFERROR(INDEX(Index!$C$8:$C$58, MATCH(TRUE, ISNUMBER(SEARCH(Index!$C$8:$C$58, Articles_collection_modified!A1563)), 0)), "")</f>
        <v>ES-2</v>
      </c>
      <c r="P1563" t="str">
        <f>IFERROR(VLOOKUP(LEFT(O1563, FIND("-", O1563)-1), Index!$F$8:$G$13, 2, FALSE), "Not Found")</f>
        <v>Ecological Sustainability</v>
      </c>
      <c r="Q1563" t="str">
        <f>IFERROR(VLOOKUP(O1563, Index!$C$8:$D$58, 2, FALSE), "Not Found")</f>
        <v>Enhanced Emission Policy</v>
      </c>
    </row>
    <row r="1564" spans="1:17" x14ac:dyDescent="0.3">
      <c r="A1564" t="str">
        <f>LEFT(Articles_collection_modified!A1564, FIND(",", Articles_collection_modified!A1564) - 1)</f>
        <v>Korean giant enters smart factory market with multi-$bn goals - Drives and Controls Magazine</v>
      </c>
      <c r="B1564" t="str">
        <f>MID(Articles_collection_modified!A1564, FIND(",", Articles_collection_modified!A1564) + 1, FIND(",", Articles_collection_modified!A1564, FIND(",", Articles_collection_modified!A1564) + 1) - FIND(",", Articles_collection_modified!A1564) - 1)</f>
        <v>https://www.drivesncontrols.com/news/fullstory.php/aid/7754/Korean_giant_enters_smart_factory_market_with_multi-$bn_goals.html</v>
      </c>
      <c r="C1564" t="str">
        <f>IF(ISNUMBER(FIND(", vol",Articles_collection_modified!A1564)), MID(Articles_collection_modified!A1564, FIND(", vol", Articles_collection_modified!A1564) + 5, FIND(",", Articles_collection_modified!A1564, FIND(", vol", Articles_collection_modified!A1564) + 5) - FIND(", vol", Articles_collection_modified!A1564) - 5), MID(Articles_collection_modified!A1564, FIND(",vol", Articles_collection_modified!A1564) + 4, FIND(",", Articles_collection_modified!A1564, FIND(",vol", Articles_collection_modified!A1564) + 4) - FIND(",vol",Articles_collection_modified!A1564) - 4))</f>
        <v>1</v>
      </c>
      <c r="D1564" t="str">
        <f>IF(ISNUMBER(FIND(", 20", Articles_collection_modified!A1564)), MID(Articles_collection_modified!A1564, FIND(", 20", Articles_collection_modified!A1564) + 2, FIND(",", Articles_collection_modified!A1564, FIND(", 20", Articles_collection_modified!A1564) + 2) - FIND(", 20", Articles_collection_modified!A1564) - 2), MID(Articles_collection_modified!A1564, FIND(",20", Articles_collection_modified!A1564) + 1, FIND(",", Articles_collection_modified!A1564, FIND(",20", Articles_collection_modified!A1564) + 1) - FIND(",20", Articles_collection_modified!A1564) - 1))</f>
        <v>2024-w29</v>
      </c>
      <c r="E1564" t="str">
        <f t="shared" si="50"/>
        <v>2024</v>
      </c>
      <c r="F1564" t="str">
        <f t="shared" si="51"/>
        <v>29</v>
      </c>
      <c r="G1564" t="str" cm="1">
        <f t="array" ref="G1564">_xlfn.TEXTJOIN(", ", TRUE, IF(ISNUMBER(SEARCH(Index!$A$8:$A$22, Articles_collection_modified!A1564)), Index!$A$8:$A$22, ""))</f>
        <v>Hydraulics</v>
      </c>
      <c r="H1564" t="str" cm="1">
        <f t="array" ref="H1564">IFERROR(INDEX(Index!$A$8:$A$22, MATCH(TRUE, ISNUMBER(SEARCH(Index!$A$8:$A$22, Articles_collection_modified!A1564)), 0)), "")</f>
        <v>Hydraulics</v>
      </c>
      <c r="I1564" t="str" cm="1">
        <f t="array" ref="I1564">IFERROR(INDEX(Index!$A$3:$A$5, MATCH(TRUE, ISNUMBER(SEARCH(Index!$A$3:$A$5, Articles_collection_modified!A1564)), 0)), "")</f>
        <v>Technology</v>
      </c>
      <c r="J1564" t="str" cm="1">
        <f t="array" ref="J1564">IFERROR(INDEX(Index!$A$25:$A$69, MATCH(TRUE, ISNUMBER(SEARCH(Index!$A$25:$A$69, Articles_collection_modified!A1564)), 0)), "")</f>
        <v>Manufacturing</v>
      </c>
      <c r="K1564" t="str" cm="1">
        <f t="array" ref="K1564">IFERROR(INDEX(Index!$C$3:$C$5, MATCH(TRUE, ISNUMBER(SEARCH(Index!$C$3:$C$5, Articles_collection_modified!A1564)), 0)), "")</f>
        <v>H2</v>
      </c>
      <c r="L1564" t="str" cm="1">
        <f t="array" ref="L1564">_xlfn.TEXTJOIN(", ", TRUE, IF(ISNUMBER(SEARCH(Index!$C$8:$C$58, Articles_collection_modified!A1564)), Index!$C$8:$C$58, ""))</f>
        <v>IPr-2</v>
      </c>
      <c r="M1564" t="str" cm="1">
        <f t="array" ref="M1564">_xlfn.TEXTJOIN(", ", TRUE, IFERROR(VLOOKUP(_xlfn.TEXTSPLIT(L1564, ", "), Index!$C$8:$D$58, 2, FALSE), ""))</f>
        <v>Advanced Robotics</v>
      </c>
      <c r="N1564" t="str" cm="1">
        <f t="array" ref="N1564">_xlfn.TEXTJOIN(", ", TRUE, _xlfn.UNIQUE(_xlfn.FILTERXML("&lt;t&gt;&lt;s&gt;" &amp; SUBSTITUTE(_xlfn.TEXTJOIN(", ", TRUE, _xlfn.UNIQUE(_xlfn._xlws.FILTER(IFERROR(VLOOKUP(LEFT(_xlfn.TEXTSPLIT(L1564, ", "), FIND("-", _xlfn.TEXTSPLIT(L1564, ", ")) - 1), Index!$F$8:$G$13, 2, FALSE), ""), IFERROR(VLOOKUP(LEFT(_xlfn.TEXTSPLIT(L1564, ", "), FIND("-", _xlfn.TEXTSPLIT(L1564, ", ")) - 1), Index!$F$8:$G$13, 2, FALSE), "") &lt;&gt; ""))), ", ", "&lt;/s&gt;&lt;s&gt;") &amp; "&lt;/s&gt;&lt;/t&gt;", "//s[normalize-space()]")))</f>
        <v>Intelligent Production</v>
      </c>
      <c r="O1564" t="str" cm="1">
        <f t="array" ref="O1564">IFERROR(INDEX(Index!$C$8:$C$58, MATCH(TRUE, ISNUMBER(SEARCH(Index!$C$8:$C$58, Articles_collection_modified!A1564)), 0)), "")</f>
        <v>IPr-2</v>
      </c>
      <c r="P1564" t="str">
        <f>IFERROR(VLOOKUP(LEFT(O1564, FIND("-", O1564)-1), Index!$F$8:$G$13, 2, FALSE), "Not Found")</f>
        <v>Intelligent Production</v>
      </c>
      <c r="Q1564" t="str">
        <f>IFERROR(VLOOKUP(O1564, Index!$C$8:$D$58, 2, FALSE), "Not Found")</f>
        <v>Advanced Robotics</v>
      </c>
    </row>
    <row r="1565" spans="1:17" x14ac:dyDescent="0.3">
      <c r="A1565" t="str">
        <f>LEFT(Articles_collection_modified!A1565, FIND(",", Articles_collection_modified!A1565) - 1)</f>
        <v>Material handlers lead the charge to the future</v>
      </c>
      <c r="B1565" t="str">
        <f>MID(Articles_collection_modified!A1565, FIND(",", Articles_collection_modified!A1565) + 1, FIND(",", Articles_collection_modified!A1565, FIND(",", Articles_collection_modified!A1565) + 1) - FIND(",", Articles_collection_modified!A1565) - 1)</f>
        <v>https://www.mobilehydraulictips.com/material-handlers-lead-the-charge-to-the-future/</v>
      </c>
      <c r="C1565" t="str">
        <f>IF(ISNUMBER(FIND(", vol",Articles_collection_modified!A1565)), MID(Articles_collection_modified!A1565, FIND(", vol", Articles_collection_modified!A1565) + 5, FIND(",", Articles_collection_modified!A1565, FIND(", vol", Articles_collection_modified!A1565) + 5) - FIND(", vol", Articles_collection_modified!A1565) - 5), MID(Articles_collection_modified!A1565, FIND(",vol", Articles_collection_modified!A1565) + 4, FIND(",", Articles_collection_modified!A1565, FIND(",vol", Articles_collection_modified!A1565) + 4) - FIND(",vol",Articles_collection_modified!A1565) - 4))</f>
        <v>0</v>
      </c>
      <c r="D1565" t="str">
        <f>IF(ISNUMBER(FIND(", 20", Articles_collection_modified!A1565)), MID(Articles_collection_modified!A1565, FIND(", 20", Articles_collection_modified!A1565) + 2, FIND(",", Articles_collection_modified!A1565, FIND(", 20", Articles_collection_modified!A1565) + 2) - FIND(", 20", Articles_collection_modified!A1565) - 2), MID(Articles_collection_modified!A1565, FIND(",20", Articles_collection_modified!A1565) + 1, FIND(",", Articles_collection_modified!A1565, FIND(",20", Articles_collection_modified!A1565) + 1) - FIND(",20", Articles_collection_modified!A1565) - 1))</f>
        <v>2023-w44</v>
      </c>
      <c r="E1565" t="str">
        <f t="shared" si="50"/>
        <v>2023</v>
      </c>
      <c r="F1565" t="str">
        <f t="shared" si="51"/>
        <v>44</v>
      </c>
      <c r="G1565" t="str" cm="1">
        <f t="array" ref="G1565">_xlfn.TEXTJOIN(", ", TRUE, IF(ISNUMBER(SEARCH(Index!$A$8:$A$22, Articles_collection_modified!A1565)), Index!$A$8:$A$22, ""))</f>
        <v>Electrification, Mobile</v>
      </c>
      <c r="H1565" t="str" cm="1">
        <f t="array" ref="H1565">IFERROR(INDEX(Index!$A$8:$A$22, MATCH(TRUE, ISNUMBER(SEARCH(Index!$A$8:$A$22, Articles_collection_modified!A1565)), 0)), "")</f>
        <v>Electrification</v>
      </c>
      <c r="I1565" t="str" cm="1">
        <f t="array" ref="I1565">IFERROR(INDEX(Index!$A$3:$A$5, MATCH(TRUE, ISNUMBER(SEARCH(Index!$A$3:$A$5, Articles_collection_modified!A1565)), 0)), "")</f>
        <v>product release</v>
      </c>
      <c r="J1565" t="str" cm="1">
        <f t="array" ref="J1565">IFERROR(INDEX(Index!$A$25:$A$69, MATCH(TRUE, ISNUMBER(SEARCH(Index!$A$25:$A$69, Articles_collection_modified!A1565)), 0)), "")</f>
        <v>System</v>
      </c>
      <c r="K1565" t="str" cm="1">
        <f t="array" ref="K1565">IFERROR(INDEX(Index!$C$3:$C$5, MATCH(TRUE, ISNUMBER(SEARCH(Index!$C$3:$C$5, Articles_collection_modified!A1565)), 0)), "")</f>
        <v>H1</v>
      </c>
      <c r="L1565" t="str" cm="1">
        <f t="array" ref="L1565">_xlfn.TEXTJOIN(", ", TRUE, IF(ISNUMBER(SEARCH(Index!$C$8:$C$58, Articles_collection_modified!A1565)), Index!$C$8:$C$58, ""))</f>
        <v>HA-4, IPr-4</v>
      </c>
      <c r="M1565" t="str" cm="1">
        <f t="array" ref="M1565">_xlfn.TEXTJOIN(", ", TRUE, IFERROR(VLOOKUP(_xlfn.TEXTSPLIT(L1565, ", "), Index!$C$8:$D$58, 2, FALSE), ""))</f>
        <v>Autonomous Material Handling, Autonomus Intralofistic</v>
      </c>
      <c r="N1565" t="str" cm="1">
        <f t="array" ref="N1565">_xlfn.TEXTJOIN(", ", TRUE, _xlfn.UNIQUE(_xlfn.FILTERXML("&lt;t&gt;&lt;s&gt;" &amp; SUBSTITUTE(_xlfn.TEXTJOIN(", ", TRUE, _xlfn.UNIQUE(_xlfn._xlws.FILTER(IFERROR(VLOOKUP(LEFT(_xlfn.TEXTSPLIT(L1565, ", "), FIND("-", _xlfn.TEXTSPLIT(L1565, ", ")) - 1), Index!$F$8:$G$13, 2, FALSE), ""), IFERROR(VLOOKUP(LEFT(_xlfn.TEXTSPLIT(L1565, ", "), FIND("-", _xlfn.TEXTSPLIT(L1565, ", ")) - 1), Index!$F$8:$G$13, 2, FALSE), "") &lt;&gt; ""))), ", ", "&lt;/s&gt;&lt;s&gt;") &amp; "&lt;/s&gt;&lt;/t&gt;", "//s[normalize-space()]")))</f>
        <v>Hydraulic Applications Ecosystem, Intelligent Production</v>
      </c>
      <c r="O1565" t="str" cm="1">
        <f t="array" ref="O1565">IFERROR(INDEX(Index!$C$8:$C$58, MATCH(TRUE, ISNUMBER(SEARCH(Index!$C$8:$C$58, Articles_collection_modified!A1565)), 0)), "")</f>
        <v>HA-4</v>
      </c>
      <c r="P1565" t="str">
        <f>IFERROR(VLOOKUP(LEFT(O1565, FIND("-", O1565)-1), Index!$F$8:$G$13, 2, FALSE), "Not Found")</f>
        <v>Hydraulic Applications Ecosystem</v>
      </c>
      <c r="Q1565" t="str">
        <f>IFERROR(VLOOKUP(O1565, Index!$C$8:$D$58, 2, FALSE), "Not Found")</f>
        <v>Autonomous Material Handling</v>
      </c>
    </row>
    <row r="1566" spans="1:17" x14ac:dyDescent="0.3">
      <c r="A1566" t="str">
        <f>LEFT(Articles_collection_modified!A1566, FIND(",", Articles_collection_modified!A1566) - 1)</f>
        <v>Deere to Build New Assembly Plant in North Carolina</v>
      </c>
      <c r="B1566" t="str">
        <f>MID(Articles_collection_modified!A1566, FIND(",", Articles_collection_modified!A1566) + 1, FIND(",", Articles_collection_modified!A1566, FIND(",", Articles_collection_modified!A1566) + 1) - FIND(",", Articles_collection_modified!A1566) - 1)</f>
        <v>https://www.assemblymag.com/articles/98610-deere-to-build-new-assembly-plant-in-north-carolina?utm_medium=emailsend&amp;utm_source=NL-ASB-ASSEMBLY&amp;utm_content=BNPCD240717054_01&amp;oly_enc_id=4423B5594889B8I</v>
      </c>
      <c r="C1566" t="str">
        <f>IF(ISNUMBER(FIND(", vol",Articles_collection_modified!A1566)), MID(Articles_collection_modified!A1566, FIND(", vol", Articles_collection_modified!A1566) + 5, FIND(",", Articles_collection_modified!A1566, FIND(", vol", Articles_collection_modified!A1566) + 5) - FIND(", vol", Articles_collection_modified!A1566) - 5), MID(Articles_collection_modified!A1566, FIND(",vol", Articles_collection_modified!A1566) + 4, FIND(",", Articles_collection_modified!A1566, FIND(",vol", Articles_collection_modified!A1566) + 4) - FIND(",vol",Articles_collection_modified!A1566) - 4))</f>
        <v>1</v>
      </c>
      <c r="D1566" t="str">
        <f>IF(ISNUMBER(FIND(", 20", Articles_collection_modified!A1566)), MID(Articles_collection_modified!A1566, FIND(", 20", Articles_collection_modified!A1566) + 2, FIND(",", Articles_collection_modified!A1566, FIND(", 20", Articles_collection_modified!A1566) + 2) - FIND(", 20", Articles_collection_modified!A1566) - 2), MID(Articles_collection_modified!A1566, FIND(",20", Articles_collection_modified!A1566) + 1, FIND(",", Articles_collection_modified!A1566, FIND(",20", Articles_collection_modified!A1566) + 1) - FIND(",20", Articles_collection_modified!A1566) - 1))</f>
        <v>2024-w27</v>
      </c>
      <c r="E1566" t="str">
        <f t="shared" si="50"/>
        <v>2024</v>
      </c>
      <c r="F1566" t="str">
        <f t="shared" si="51"/>
        <v>27</v>
      </c>
      <c r="G1566" t="str" cm="1">
        <f t="array" ref="G1566">_xlfn.TEXTJOIN(", ", TRUE, IF(ISNUMBER(SEARCH(Index!$A$8:$A$22, Articles_collection_modified!A1566)), Index!$A$8:$A$22, ""))</f>
        <v>Mobile</v>
      </c>
      <c r="H1566" t="str" cm="1">
        <f t="array" ref="H1566">IFERROR(INDEX(Index!$A$8:$A$22, MATCH(TRUE, ISNUMBER(SEARCH(Index!$A$8:$A$22, Articles_collection_modified!A1566)), 0)), "")</f>
        <v>Mobile</v>
      </c>
      <c r="I1566" t="str" cm="1">
        <f t="array" ref="I1566">IFERROR(INDEX(Index!$A$3:$A$5, MATCH(TRUE, ISNUMBER(SEARCH(Index!$A$3:$A$5, Articles_collection_modified!A1566)), 0)), "")</f>
        <v>SEEP</v>
      </c>
      <c r="J1566" t="str" cm="1">
        <f t="array" ref="J1566">IFERROR(INDEX(Index!$A$25:$A$69, MATCH(TRUE, ISNUMBER(SEARCH(Index!$A$25:$A$69, Articles_collection_modified!A1566)), 0)), "")</f>
        <v>investment</v>
      </c>
      <c r="K1566" t="str" cm="1">
        <f t="array" ref="K1566">IFERROR(INDEX(Index!$C$3:$C$5, MATCH(TRUE, ISNUMBER(SEARCH(Index!$C$3:$C$5, Articles_collection_modified!A1566)), 0)), "")</f>
        <v>H1</v>
      </c>
      <c r="L1566" t="str" cm="1">
        <f t="array" ref="L1566">_xlfn.TEXTJOIN(", ", TRUE, IF(ISNUMBER(SEARCH(Index!$C$8:$C$58, Articles_collection_modified!A1566)), Index!$C$8:$C$58, ""))</f>
        <v>HA-1</v>
      </c>
      <c r="M1566" t="str" cm="1">
        <f t="array" ref="M1566">_xlfn.TEXTJOIN(", ", TRUE, IFERROR(VLOOKUP(_xlfn.TEXTSPLIT(L1566, ", "), Index!$C$8:$D$58, 2, FALSE), ""))</f>
        <v>Green &amp; Connected Construction site</v>
      </c>
      <c r="N1566" t="str" cm="1">
        <f t="array" ref="N1566">_xlfn.TEXTJOIN(", ", TRUE, _xlfn.UNIQUE(_xlfn.FILTERXML("&lt;t&gt;&lt;s&gt;" &amp; SUBSTITUTE(_xlfn.TEXTJOIN(", ", TRUE, _xlfn.UNIQUE(_xlfn._xlws.FILTER(IFERROR(VLOOKUP(LEFT(_xlfn.TEXTSPLIT(L1566, ", "), FIND("-", _xlfn.TEXTSPLIT(L1566, ", ")) - 1), Index!$F$8:$G$13, 2, FALSE), ""), IFERROR(VLOOKUP(LEFT(_xlfn.TEXTSPLIT(L1566, ", "), FIND("-", _xlfn.TEXTSPLIT(L1566, ", ")) - 1), Index!$F$8:$G$13, 2, FALSE), "") &lt;&gt; ""))), ", ", "&lt;/s&gt;&lt;s&gt;") &amp; "&lt;/s&gt;&lt;/t&gt;", "//s[normalize-space()]")))</f>
        <v>Hydraulic Applications Ecosystem</v>
      </c>
      <c r="O1566" t="str" cm="1">
        <f t="array" ref="O1566">IFERROR(INDEX(Index!$C$8:$C$58, MATCH(TRUE, ISNUMBER(SEARCH(Index!$C$8:$C$58, Articles_collection_modified!A1566)), 0)), "")</f>
        <v>HA-1</v>
      </c>
      <c r="P1566" t="str">
        <f>IFERROR(VLOOKUP(LEFT(O1566, FIND("-", O1566)-1), Index!$F$8:$G$13, 2, FALSE), "Not Found")</f>
        <v>Hydraulic Applications Ecosystem</v>
      </c>
      <c r="Q1566" t="str">
        <f>IFERROR(VLOOKUP(O1566, Index!$C$8:$D$58, 2, FALSE), "Not Found")</f>
        <v>Green &amp; Connected Construction site</v>
      </c>
    </row>
    <row r="1567" spans="1:17" x14ac:dyDescent="0.3">
      <c r="A1567" t="str">
        <f>LEFT(Articles_collection_modified!A1567, FIND(",", Articles_collection_modified!A1567) - 1)</f>
        <v>Study Shows Benefits of Self-Scheduling Robot Teams</v>
      </c>
      <c r="B1567" t="str">
        <f>MID(Articles_collection_modified!A1567, FIND(",", Articles_collection_modified!A1567) + 1, FIND(",", Articles_collection_modified!A1567, FIND(",", Articles_collection_modified!A1567) + 1) - FIND(",", Articles_collection_modified!A1567) - 1)</f>
        <v>https://www.assemblymag.com/articles/98623-study-shows-benefits-of-self-scheduling-robot-teams?utm_medium=emailsend&amp;utm_source=NL-ASB-ASSEMBLY&amp;utm_content=BNPCD240717054_01&amp;oly_enc_id=4423B5594889B8I</v>
      </c>
      <c r="C1567" t="str">
        <f>IF(ISNUMBER(FIND(", vol",Articles_collection_modified!A1567)), MID(Articles_collection_modified!A1567, FIND(", vol", Articles_collection_modified!A1567) + 5, FIND(",", Articles_collection_modified!A1567, FIND(", vol", Articles_collection_modified!A1567) + 5) - FIND(", vol", Articles_collection_modified!A1567) - 5), MID(Articles_collection_modified!A1567, FIND(",vol", Articles_collection_modified!A1567) + 4, FIND(",", Articles_collection_modified!A1567, FIND(",vol", Articles_collection_modified!A1567) + 4) - FIND(",vol",Articles_collection_modified!A1567) - 4))</f>
        <v>1</v>
      </c>
      <c r="D1567" t="str">
        <f>IF(ISNUMBER(FIND(", 20", Articles_collection_modified!A1567)), MID(Articles_collection_modified!A1567, FIND(", 20", Articles_collection_modified!A1567) + 2, FIND(",", Articles_collection_modified!A1567, FIND(", 20", Articles_collection_modified!A1567) + 2) - FIND(", 20", Articles_collection_modified!A1567) - 2), MID(Articles_collection_modified!A1567, FIND(",20", Articles_collection_modified!A1567) + 1, FIND(",", Articles_collection_modified!A1567, FIND(",20", Articles_collection_modified!A1567) + 1) - FIND(",20", Articles_collection_modified!A1567) - 1))</f>
        <v>2024-w28</v>
      </c>
      <c r="E1567" t="str">
        <f t="shared" si="50"/>
        <v>2024</v>
      </c>
      <c r="F1567" t="str">
        <f t="shared" si="51"/>
        <v>28</v>
      </c>
      <c r="G1567" t="str" cm="1">
        <f t="array" ref="G1567">_xlfn.TEXTJOIN(", ", TRUE, IF(ISNUMBER(SEARCH(Index!$A$8:$A$22, Articles_collection_modified!A1567)), Index!$A$8:$A$22, ""))</f>
        <v>Robotics</v>
      </c>
      <c r="H1567" t="str" cm="1">
        <f t="array" ref="H1567">IFERROR(INDEX(Index!$A$8:$A$22, MATCH(TRUE, ISNUMBER(SEARCH(Index!$A$8:$A$22, Articles_collection_modified!A1567)), 0)), "")</f>
        <v>Robotics</v>
      </c>
      <c r="I1567" t="str" cm="1">
        <f t="array" ref="I1567">IFERROR(INDEX(Index!$A$3:$A$5, MATCH(TRUE, ISNUMBER(SEARCH(Index!$A$3:$A$5, Articles_collection_modified!A1567)), 0)), "")</f>
        <v>Technology</v>
      </c>
      <c r="J1567" t="str" cm="1">
        <f t="array" ref="J1567">IFERROR(INDEX(Index!$A$25:$A$69, MATCH(TRUE, ISNUMBER(SEARCH(Index!$A$25:$A$69, Articles_collection_modified!A1567)), 0)), "")</f>
        <v>Research</v>
      </c>
      <c r="K1567" t="str" cm="1">
        <f t="array" ref="K1567">IFERROR(INDEX(Index!$C$3:$C$5, MATCH(TRUE, ISNUMBER(SEARCH(Index!$C$3:$C$5, Articles_collection_modified!A1567)), 0)), "")</f>
        <v>H2</v>
      </c>
      <c r="L1567" t="str" cm="1">
        <f t="array" ref="L1567">_xlfn.TEXTJOIN(", ", TRUE, IF(ISNUMBER(SEARCH(Index!$C$8:$C$58, Articles_collection_modified!A1567)), Index!$C$8:$C$58, ""))</f>
        <v>IPr-2, IPr-4</v>
      </c>
      <c r="M1567" t="str" cm="1">
        <f t="array" ref="M1567">_xlfn.TEXTJOIN(", ", TRUE, IFERROR(VLOOKUP(_xlfn.TEXTSPLIT(L1567, ", "), Index!$C$8:$D$58, 2, FALSE), ""))</f>
        <v>Advanced Robotics, Autonomus Intralofistic</v>
      </c>
      <c r="N1567" t="str" cm="1">
        <f t="array" ref="N1567">_xlfn.TEXTJOIN(", ", TRUE, _xlfn.UNIQUE(_xlfn.FILTERXML("&lt;t&gt;&lt;s&gt;" &amp; SUBSTITUTE(_xlfn.TEXTJOIN(", ", TRUE, _xlfn.UNIQUE(_xlfn._xlws.FILTER(IFERROR(VLOOKUP(LEFT(_xlfn.TEXTSPLIT(L1567, ", "), FIND("-", _xlfn.TEXTSPLIT(L1567, ", ")) - 1), Index!$F$8:$G$13, 2, FALSE), ""), IFERROR(VLOOKUP(LEFT(_xlfn.TEXTSPLIT(L1567, ", "), FIND("-", _xlfn.TEXTSPLIT(L1567, ", ")) - 1), Index!$F$8:$G$13, 2, FALSE), "") &lt;&gt; ""))), ", ", "&lt;/s&gt;&lt;s&gt;") &amp; "&lt;/s&gt;&lt;/t&gt;", "//s[normalize-space()]")))</f>
        <v>Intelligent Production</v>
      </c>
      <c r="O1567" t="str" cm="1">
        <f t="array" ref="O1567">IFERROR(INDEX(Index!$C$8:$C$58, MATCH(TRUE, ISNUMBER(SEARCH(Index!$C$8:$C$58, Articles_collection_modified!A1567)), 0)), "")</f>
        <v>IPr-2</v>
      </c>
      <c r="P1567" t="str">
        <f>IFERROR(VLOOKUP(LEFT(O1567, FIND("-", O1567)-1), Index!$F$8:$G$13, 2, FALSE), "Not Found")</f>
        <v>Intelligent Production</v>
      </c>
      <c r="Q1567" t="str">
        <f>IFERROR(VLOOKUP(O1567, Index!$C$8:$D$58, 2, FALSE), "Not Found")</f>
        <v>Advanced Robotics</v>
      </c>
    </row>
    <row r="1568" spans="1:17" x14ac:dyDescent="0.3">
      <c r="A1568" t="str">
        <f>LEFT(Articles_collection_modified!A1568, FIND(",", Articles_collection_modified!A1568) - 1)</f>
        <v>Medizintechnik: Lebensrettende Millimeterarbeit</v>
      </c>
      <c r="B1568" t="str">
        <f>MID(Articles_collection_modified!A1568, FIND(",", Articles_collection_modified!A1568) + 1, FIND(",", Articles_collection_modified!A1568, FIND(",", Articles_collection_modified!A1568) + 1) - FIND(",", Articles_collection_modified!A1568) - 1)</f>
        <v>https://www.antriebstechnik.de/medizintechnik-lebensrettende-millimeterarbeit/</v>
      </c>
      <c r="C1568" t="str">
        <f>IF(ISNUMBER(FIND(", vol",Articles_collection_modified!A1568)), MID(Articles_collection_modified!A1568, FIND(", vol", Articles_collection_modified!A1568) + 5, FIND(",", Articles_collection_modified!A1568, FIND(", vol", Articles_collection_modified!A1568) + 5) - FIND(", vol", Articles_collection_modified!A1568) - 5), MID(Articles_collection_modified!A1568, FIND(",vol", Articles_collection_modified!A1568) + 4, FIND(",", Articles_collection_modified!A1568, FIND(",vol", Articles_collection_modified!A1568) + 4) - FIND(",vol",Articles_collection_modified!A1568) - 4))</f>
        <v>1</v>
      </c>
      <c r="D1568" t="str">
        <f>IF(ISNUMBER(FIND(", 20", Articles_collection_modified!A1568)), MID(Articles_collection_modified!A1568, FIND(", 20", Articles_collection_modified!A1568) + 2, FIND(",", Articles_collection_modified!A1568, FIND(", 20", Articles_collection_modified!A1568) + 2) - FIND(", 20", Articles_collection_modified!A1568) - 2), MID(Articles_collection_modified!A1568, FIND(",20", Articles_collection_modified!A1568) + 1, FIND(",", Articles_collection_modified!A1568, FIND(",20", Articles_collection_modified!A1568) + 1) - FIND(",20", Articles_collection_modified!A1568) - 1))</f>
        <v>2024-w28</v>
      </c>
      <c r="E1568" t="str">
        <f t="shared" si="50"/>
        <v>2024</v>
      </c>
      <c r="F1568" t="str">
        <f t="shared" si="51"/>
        <v>28</v>
      </c>
      <c r="G1568" t="str" cm="1">
        <f t="array" ref="G1568">_xlfn.TEXTJOIN(", ", TRUE, IF(ISNUMBER(SEARCH(Index!$A$8:$A$22, Articles_collection_modified!A1568)), Index!$A$8:$A$22, ""))</f>
        <v>Medical, Robotics</v>
      </c>
      <c r="H1568" t="str" cm="1">
        <f t="array" ref="H1568">IFERROR(INDEX(Index!$A$8:$A$22, MATCH(TRUE, ISNUMBER(SEARCH(Index!$A$8:$A$22, Articles_collection_modified!A1568)), 0)), "")</f>
        <v>Medical</v>
      </c>
      <c r="I1568" t="str" cm="1">
        <f t="array" ref="I1568">IFERROR(INDEX(Index!$A$3:$A$5, MATCH(TRUE, ISNUMBER(SEARCH(Index!$A$3:$A$5, Articles_collection_modified!A1568)), 0)), "")</f>
        <v>Technology</v>
      </c>
      <c r="J1568" t="str" cm="1">
        <f t="array" ref="J1568">IFERROR(INDEX(Index!$A$25:$A$69, MATCH(TRUE, ISNUMBER(SEARCH(Index!$A$25:$A$69, Articles_collection_modified!A1568)), 0)), "")</f>
        <v>Automation</v>
      </c>
      <c r="K1568" t="str" cm="1">
        <f t="array" ref="K1568">IFERROR(INDEX(Index!$C$3:$C$5, MATCH(TRUE, ISNUMBER(SEARCH(Index!$C$3:$C$5, Articles_collection_modified!A1568)), 0)), "")</f>
        <v>H1</v>
      </c>
      <c r="L1568" t="str" cm="1">
        <f t="array" ref="L1568">_xlfn.TEXTJOIN(", ", TRUE, IF(ISNUMBER(SEARCH(Index!$C$8:$C$58, Articles_collection_modified!A1568)), Index!$C$8:$C$58, ""))</f>
        <v>HA-9, IPr-2</v>
      </c>
      <c r="M1568" t="str" cm="1">
        <f t="array" ref="M1568">_xlfn.TEXTJOIN(", ", TRUE, IFERROR(VLOOKUP(_xlfn.TEXTSPLIT(L1568, ", "), Index!$C$8:$D$58, 2, FALSE), ""))</f>
        <v>Advanced Healthcare Applications, Advanced Robotics</v>
      </c>
      <c r="N1568" t="str" cm="1">
        <f t="array" ref="N1568">_xlfn.TEXTJOIN(", ", TRUE, _xlfn.UNIQUE(_xlfn.FILTERXML("&lt;t&gt;&lt;s&gt;" &amp; SUBSTITUTE(_xlfn.TEXTJOIN(", ", TRUE, _xlfn.UNIQUE(_xlfn._xlws.FILTER(IFERROR(VLOOKUP(LEFT(_xlfn.TEXTSPLIT(L1568, ", "), FIND("-", _xlfn.TEXTSPLIT(L1568, ", ")) - 1), Index!$F$8:$G$13, 2, FALSE), ""), IFERROR(VLOOKUP(LEFT(_xlfn.TEXTSPLIT(L1568, ", "), FIND("-", _xlfn.TEXTSPLIT(L1568, ", ")) - 1), Index!$F$8:$G$13, 2, FALSE), "") &lt;&gt; ""))), ", ", "&lt;/s&gt;&lt;s&gt;") &amp; "&lt;/s&gt;&lt;/t&gt;", "//s[normalize-space()]")))</f>
        <v>Hydraulic Applications Ecosystem, Intelligent Production</v>
      </c>
      <c r="O1568" t="str" cm="1">
        <f t="array" ref="O1568">IFERROR(INDEX(Index!$C$8:$C$58, MATCH(TRUE, ISNUMBER(SEARCH(Index!$C$8:$C$58, Articles_collection_modified!A1568)), 0)), "")</f>
        <v>HA-9</v>
      </c>
      <c r="P1568" t="str">
        <f>IFERROR(VLOOKUP(LEFT(O1568, FIND("-", O1568)-1), Index!$F$8:$G$13, 2, FALSE), "Not Found")</f>
        <v>Hydraulic Applications Ecosystem</v>
      </c>
      <c r="Q1568" t="str">
        <f>IFERROR(VLOOKUP(O1568, Index!$C$8:$D$58, 2, FALSE), "Not Found")</f>
        <v>Advanced Healthcare Applications</v>
      </c>
    </row>
    <row r="1569" spans="1:17" x14ac:dyDescent="0.3">
      <c r="A1569" t="str">
        <f>LEFT(Articles_collection_modified!A1569, FIND(",", Articles_collection_modified!A1569) - 1)</f>
        <v>Neue Ã–kodesign Verordnung und digitaler Produktpass</v>
      </c>
      <c r="B1569" t="str">
        <f>MID(Articles_collection_modified!A1569, FIND(",", Articles_collection_modified!A1569) + 1, FIND(",", Articles_collection_modified!A1569, FIND(",", Articles_collection_modified!A1569) + 1) - FIND(",", Articles_collection_modified!A1569) - 1)</f>
        <v>https://www.vdma.org/viewer/-/v2article/render/73857482</v>
      </c>
      <c r="C1569" t="str">
        <f>IF(ISNUMBER(FIND(", vol",Articles_collection_modified!A1569)), MID(Articles_collection_modified!A1569, FIND(", vol", Articles_collection_modified!A1569) + 5, FIND(",", Articles_collection_modified!A1569, FIND(", vol", Articles_collection_modified!A1569) + 5) - FIND(", vol", Articles_collection_modified!A1569) - 5), MID(Articles_collection_modified!A1569, FIND(",vol", Articles_collection_modified!A1569) + 4, FIND(",", Articles_collection_modified!A1569, FIND(",vol", Articles_collection_modified!A1569) + 4) - FIND(",vol",Articles_collection_modified!A1569) - 4))</f>
        <v>1</v>
      </c>
      <c r="D1569" t="str">
        <f>IF(ISNUMBER(FIND(", 20", Articles_collection_modified!A1569)), MID(Articles_collection_modified!A1569, FIND(", 20", Articles_collection_modified!A1569) + 2, FIND(",", Articles_collection_modified!A1569, FIND(", 20", Articles_collection_modified!A1569) + 2) - FIND(", 20", Articles_collection_modified!A1569) - 2), MID(Articles_collection_modified!A1569, FIND(",20", Articles_collection_modified!A1569) + 1, FIND(",", Articles_collection_modified!A1569, FIND(",20", Articles_collection_modified!A1569) + 1) - FIND(",20", Articles_collection_modified!A1569) - 1))</f>
        <v>2024-w27</v>
      </c>
      <c r="E1569" t="str">
        <f t="shared" si="50"/>
        <v>2024</v>
      </c>
      <c r="F1569" t="str">
        <f t="shared" si="51"/>
        <v>27</v>
      </c>
      <c r="G1569" t="str" cm="1">
        <f t="array" ref="G1569">_xlfn.TEXTJOIN(", ", TRUE, IF(ISNUMBER(SEARCH(Index!$A$8:$A$22, Articles_collection_modified!A1569)), Index!$A$8:$A$22, ""))</f>
        <v>Sustainability</v>
      </c>
      <c r="H1569" t="str" cm="1">
        <f t="array" ref="H1569">IFERROR(INDEX(Index!$A$8:$A$22, MATCH(TRUE, ISNUMBER(SEARCH(Index!$A$8:$A$22, Articles_collection_modified!A1569)), 0)), "")</f>
        <v>Sustainability</v>
      </c>
      <c r="I1569" t="str" cm="1">
        <f t="array" ref="I1569">IFERROR(INDEX(Index!$A$3:$A$5, MATCH(TRUE, ISNUMBER(SEARCH(Index!$A$3:$A$5, Articles_collection_modified!A1569)), 0)), "")</f>
        <v>SEEP</v>
      </c>
      <c r="J1569" t="str" cm="1">
        <f t="array" ref="J1569">IFERROR(INDEX(Index!$A$25:$A$69, MATCH(TRUE, ISNUMBER(SEARCH(Index!$A$25:$A$69, Articles_collection_modified!A1569)), 0)), "")</f>
        <v>regulation</v>
      </c>
      <c r="K1569" t="str" cm="1">
        <f t="array" ref="K1569">IFERROR(INDEX(Index!$C$3:$C$5, MATCH(TRUE, ISNUMBER(SEARCH(Index!$C$3:$C$5, Articles_collection_modified!A1569)), 0)), "")</f>
        <v>H2</v>
      </c>
      <c r="L1569" t="str" cm="1">
        <f t="array" ref="L1569">_xlfn.TEXTJOIN(", ", TRUE, IF(ISNUMBER(SEARCH(Index!$C$8:$C$58, Articles_collection_modified!A1569)), Index!$C$8:$C$58, ""))</f>
        <v>ES-4</v>
      </c>
      <c r="M1569" t="str" cm="1">
        <f t="array" ref="M1569">_xlfn.TEXTJOIN(", ", TRUE, IFERROR(VLOOKUP(_xlfn.TEXTSPLIT(L1569, ", "), Index!$C$8:$D$58, 2, FALSE), ""))</f>
        <v>Circular Economy</v>
      </c>
      <c r="N1569" t="str" cm="1">
        <f t="array" ref="N1569">_xlfn.TEXTJOIN(", ", TRUE, _xlfn.UNIQUE(_xlfn.FILTERXML("&lt;t&gt;&lt;s&gt;" &amp; SUBSTITUTE(_xlfn.TEXTJOIN(", ", TRUE, _xlfn.UNIQUE(_xlfn._xlws.FILTER(IFERROR(VLOOKUP(LEFT(_xlfn.TEXTSPLIT(L1569, ", "), FIND("-", _xlfn.TEXTSPLIT(L1569, ", ")) - 1), Index!$F$8:$G$13, 2, FALSE), ""), IFERROR(VLOOKUP(LEFT(_xlfn.TEXTSPLIT(L1569, ", "), FIND("-", _xlfn.TEXTSPLIT(L1569, ", ")) - 1), Index!$F$8:$G$13, 2, FALSE), "") &lt;&gt; ""))), ", ", "&lt;/s&gt;&lt;s&gt;") &amp; "&lt;/s&gt;&lt;/t&gt;", "//s[normalize-space()]")))</f>
        <v>Ecological Sustainability</v>
      </c>
      <c r="O1569" t="str" cm="1">
        <f t="array" ref="O1569">IFERROR(INDEX(Index!$C$8:$C$58, MATCH(TRUE, ISNUMBER(SEARCH(Index!$C$8:$C$58, Articles_collection_modified!A1569)), 0)), "")</f>
        <v>ES-4</v>
      </c>
      <c r="P1569" t="str">
        <f>IFERROR(VLOOKUP(LEFT(O1569, FIND("-", O1569)-1), Index!$F$8:$G$13, 2, FALSE), "Not Found")</f>
        <v>Ecological Sustainability</v>
      </c>
      <c r="Q1569" t="str">
        <f>IFERROR(VLOOKUP(O1569, Index!$C$8:$D$58, 2, FALSE), "Not Found")</f>
        <v>Circular Economy</v>
      </c>
    </row>
    <row r="1570" spans="1:17" x14ac:dyDescent="0.3">
      <c r="A1570" t="str">
        <f>LEFT(Articles_collection_modified!A1570, FIND(",", Articles_collection_modified!A1570) - 1)</f>
        <v>3D printed lattice structures drive innovation in manufacturing</v>
      </c>
      <c r="B1570" t="str">
        <f>MID(Articles_collection_modified!A1570, FIND(",", Articles_collection_modified!A1570) + 1, FIND(",", Articles_collection_modified!A1570, FIND(",", Articles_collection_modified!A1570) + 1) - FIND(",", Articles_collection_modified!A1570) - 1)</f>
        <v>https://3dprintingindustry.com/news/3d-printed-lattice-structures-drive-innovation-in-manufacturing-231671/</v>
      </c>
      <c r="C1570" t="str">
        <f>IF(ISNUMBER(FIND(", vol",Articles_collection_modified!A1570)), MID(Articles_collection_modified!A1570, FIND(", vol", Articles_collection_modified!A1570) + 5, FIND(",", Articles_collection_modified!A1570, FIND(", vol", Articles_collection_modified!A1570) + 5) - FIND(", vol", Articles_collection_modified!A1570) - 5), MID(Articles_collection_modified!A1570, FIND(",vol", Articles_collection_modified!A1570) + 4, FIND(",", Articles_collection_modified!A1570, FIND(",vol", Articles_collection_modified!A1570) + 4) - FIND(",vol",Articles_collection_modified!A1570) - 4))</f>
        <v>1</v>
      </c>
      <c r="D1570" t="str">
        <f>IF(ISNUMBER(FIND(", 20", Articles_collection_modified!A1570)), MID(Articles_collection_modified!A1570, FIND(", 20", Articles_collection_modified!A1570) + 2, FIND(",", Articles_collection_modified!A1570, FIND(", 20", Articles_collection_modified!A1570) + 2) - FIND(", 20", Articles_collection_modified!A1570) - 2), MID(Articles_collection_modified!A1570, FIND(",20", Articles_collection_modified!A1570) + 1, FIND(",", Articles_collection_modified!A1570, FIND(",20", Articles_collection_modified!A1570) + 1) - FIND(",20", Articles_collection_modified!A1570) - 1))</f>
        <v>2024-w29</v>
      </c>
      <c r="E1570" t="str">
        <f t="shared" si="50"/>
        <v>2024</v>
      </c>
      <c r="F1570" t="str">
        <f t="shared" si="51"/>
        <v>29</v>
      </c>
      <c r="G1570" t="str" cm="1">
        <f t="array" ref="G1570">_xlfn.TEXTJOIN(", ", TRUE, IF(ISNUMBER(SEARCH(Index!$A$8:$A$22, Articles_collection_modified!A1570)), Index!$A$8:$A$22, ""))</f>
        <v>3dp, Hydraulics</v>
      </c>
      <c r="H1570" t="str" cm="1">
        <f t="array" ref="H1570">IFERROR(INDEX(Index!$A$8:$A$22, MATCH(TRUE, ISNUMBER(SEARCH(Index!$A$8:$A$22, Articles_collection_modified!A1570)), 0)), "")</f>
        <v>3dp</v>
      </c>
      <c r="I1570" t="str" cm="1">
        <f t="array" ref="I1570">IFERROR(INDEX(Index!$A$3:$A$5, MATCH(TRUE, ISNUMBER(SEARCH(Index!$A$3:$A$5, Articles_collection_modified!A1570)), 0)), "")</f>
        <v>Technology</v>
      </c>
      <c r="J1570" t="str" cm="1">
        <f t="array" ref="J1570">IFERROR(INDEX(Index!$A$25:$A$69, MATCH(TRUE, ISNUMBER(SEARCH(Index!$A$25:$A$69, Articles_collection_modified!A1570)), 0)), "")</f>
        <v>Manufacturing</v>
      </c>
      <c r="K1570" t="str" cm="1">
        <f t="array" ref="K1570">IFERROR(INDEX(Index!$C$3:$C$5, MATCH(TRUE, ISNUMBER(SEARCH(Index!$C$3:$C$5, Articles_collection_modified!A1570)), 0)), "")</f>
        <v>H3</v>
      </c>
      <c r="L1570" t="str" cm="1">
        <f t="array" ref="L1570">_xlfn.TEXTJOIN(", ", TRUE, IF(ISNUMBER(SEARCH(Index!$C$8:$C$58, Articles_collection_modified!A1570)), Index!$C$8:$C$58, ""))</f>
        <v>IPr-7</v>
      </c>
      <c r="M1570" t="str" cm="1">
        <f t="array" ref="M1570">_xlfn.TEXTJOIN(", ", TRUE, IFERROR(VLOOKUP(_xlfn.TEXTSPLIT(L1570, ", "), Index!$C$8:$D$58, 2, FALSE), ""))</f>
        <v>Additive Manufacturing Technologies</v>
      </c>
      <c r="N1570" t="str" cm="1">
        <f t="array" ref="N1570">_xlfn.TEXTJOIN(", ", TRUE, _xlfn.UNIQUE(_xlfn.FILTERXML("&lt;t&gt;&lt;s&gt;" &amp; SUBSTITUTE(_xlfn.TEXTJOIN(", ", TRUE, _xlfn.UNIQUE(_xlfn._xlws.FILTER(IFERROR(VLOOKUP(LEFT(_xlfn.TEXTSPLIT(L1570, ", "), FIND("-", _xlfn.TEXTSPLIT(L1570, ", ")) - 1), Index!$F$8:$G$13, 2, FALSE), ""), IFERROR(VLOOKUP(LEFT(_xlfn.TEXTSPLIT(L1570, ", "), FIND("-", _xlfn.TEXTSPLIT(L1570, ", ")) - 1), Index!$F$8:$G$13, 2, FALSE), "") &lt;&gt; ""))), ", ", "&lt;/s&gt;&lt;s&gt;") &amp; "&lt;/s&gt;&lt;/t&gt;", "//s[normalize-space()]")))</f>
        <v>Intelligent Production</v>
      </c>
      <c r="O1570" t="str" cm="1">
        <f t="array" ref="O1570">IFERROR(INDEX(Index!$C$8:$C$58, MATCH(TRUE, ISNUMBER(SEARCH(Index!$C$8:$C$58, Articles_collection_modified!A1570)), 0)), "")</f>
        <v>IPr-7</v>
      </c>
      <c r="P1570" t="str">
        <f>IFERROR(VLOOKUP(LEFT(O1570, FIND("-", O1570)-1), Index!$F$8:$G$13, 2, FALSE), "Not Found")</f>
        <v>Intelligent Production</v>
      </c>
      <c r="Q1570" t="str">
        <f>IFERROR(VLOOKUP(O1570, Index!$C$8:$D$58, 2, FALSE), "Not Found")</f>
        <v>Additive Manufacturing Technologies</v>
      </c>
    </row>
    <row r="1571" spans="1:17" x14ac:dyDescent="0.3">
      <c r="A1571" t="str">
        <f>LEFT(Articles_collection_modified!A1571, FIND(",", Articles_collection_modified!A1571) - 1)</f>
        <v>Agriculture Robots Market is projected to surpass USD 80 billion revenue by 2032 | RoboticsTomorrow</v>
      </c>
      <c r="B1571" t="str">
        <f>MID(Articles_collection_modified!A1571, FIND(",", Articles_collection_modified!A1571) + 1, FIND(",", Articles_collection_modified!A1571, FIND(",", Articles_collection_modified!A1571) + 1) - FIND(",", Articles_collection_modified!A1571) - 1)</f>
        <v>https://www.roboticstomorrow.com/story/2024/07/agriculture-robots-market-is-projected-to-surpass-usd-80-billion-revenue-by-2032/22856/</v>
      </c>
      <c r="C1571" t="str">
        <f>IF(ISNUMBER(FIND(", vol",Articles_collection_modified!A1571)), MID(Articles_collection_modified!A1571, FIND(", vol", Articles_collection_modified!A1571) + 5, FIND(",", Articles_collection_modified!A1571, FIND(", vol", Articles_collection_modified!A1571) + 5) - FIND(", vol", Articles_collection_modified!A1571) - 5), MID(Articles_collection_modified!A1571, FIND(",vol", Articles_collection_modified!A1571) + 4, FIND(",", Articles_collection_modified!A1571, FIND(",vol", Articles_collection_modified!A1571) + 4) - FIND(",vol",Articles_collection_modified!A1571) - 4))</f>
        <v>1</v>
      </c>
      <c r="D1571" t="str">
        <f>IF(ISNUMBER(FIND(", 20", Articles_collection_modified!A1571)), MID(Articles_collection_modified!A1571, FIND(", 20", Articles_collection_modified!A1571) + 2, FIND(",", Articles_collection_modified!A1571, FIND(", 20", Articles_collection_modified!A1571) + 2) - FIND(", 20", Articles_collection_modified!A1571) - 2), MID(Articles_collection_modified!A1571, FIND(",20", Articles_collection_modified!A1571) + 1, FIND(",", Articles_collection_modified!A1571, FIND(",20", Articles_collection_modified!A1571) + 1) - FIND(",20", Articles_collection_modified!A1571) - 1))</f>
        <v>2024-w28</v>
      </c>
      <c r="E1571" t="str">
        <f t="shared" si="50"/>
        <v>2024</v>
      </c>
      <c r="F1571" t="str">
        <f t="shared" si="51"/>
        <v>28</v>
      </c>
      <c r="G1571" t="str" cm="1">
        <f t="array" ref="G1571">_xlfn.TEXTJOIN(", ", TRUE, IF(ISNUMBER(SEARCH(Index!$A$8:$A$22, Articles_collection_modified!A1571)), Index!$A$8:$A$22, ""))</f>
        <v>Mobile, Robotics</v>
      </c>
      <c r="H1571" t="str" cm="1">
        <f t="array" ref="H1571">IFERROR(INDEX(Index!$A$8:$A$22, MATCH(TRUE, ISNUMBER(SEARCH(Index!$A$8:$A$22, Articles_collection_modified!A1571)), 0)), "")</f>
        <v>Mobile</v>
      </c>
      <c r="I1571" t="str" cm="1">
        <f t="array" ref="I1571">IFERROR(INDEX(Index!$A$3:$A$5, MATCH(TRUE, ISNUMBER(SEARCH(Index!$A$3:$A$5, Articles_collection_modified!A1571)), 0)), "")</f>
        <v>SEEP</v>
      </c>
      <c r="J1571" t="str" cm="1">
        <f t="array" ref="J1571">IFERROR(INDEX(Index!$A$25:$A$69, MATCH(TRUE, ISNUMBER(SEARCH(Index!$A$25:$A$69, Articles_collection_modified!A1571)), 0)), "")</f>
        <v>market development</v>
      </c>
      <c r="K1571" t="str" cm="1">
        <f t="array" ref="K1571">IFERROR(INDEX(Index!$C$3:$C$5, MATCH(TRUE, ISNUMBER(SEARCH(Index!$C$3:$C$5, Articles_collection_modified!A1571)), 0)), "")</f>
        <v>H3</v>
      </c>
      <c r="L1571" t="str" cm="1">
        <f t="array" ref="L1571">_xlfn.TEXTJOIN(", ", TRUE, IF(ISNUMBER(SEARCH(Index!$C$8:$C$58, Articles_collection_modified!A1571)), Index!$C$8:$C$58, ""))</f>
        <v>HA-3, IPr-2, SD-8, NB-7</v>
      </c>
      <c r="M1571" t="str" cm="1">
        <f t="array" ref="M1571">_xlfn.TEXTJOIN(", ", TRUE, IFERROR(VLOOKUP(_xlfn.TEXTSPLIT(L1571, ", "), Index!$C$8:$D$58, 2, FALSE), ""))</f>
        <v>Smart Farming, Advanced Robotics, Advanced Computational Hardware, Future Agriculture</v>
      </c>
      <c r="N1571" t="str" cm="1">
        <f t="array" ref="N1571">_xlfn.TEXTJOIN(", ", TRUE, _xlfn.UNIQUE(_xlfn.FILTERXML("&lt;t&gt;&lt;s&gt;" &amp; SUBSTITUTE(_xlfn.TEXTJOIN(", ", TRUE, _xlfn.UNIQUE(_xlfn._xlws.FILTER(IFERROR(VLOOKUP(LEFT(_xlfn.TEXTSPLIT(L1571, ", "), FIND("-", _xlfn.TEXTSPLIT(L1571, ", ")) - 1), Index!$F$8:$G$13, 2, FALSE), ""), IFERROR(VLOOKUP(LEFT(_xlfn.TEXTSPLIT(L1571, ", "), FIND("-", _xlfn.TEXTSPLIT(L1571, ", ")) - 1), Index!$F$8:$G$13, 2, FALSE), "") &lt;&gt; ""))), ", ", "&lt;/s&gt;&lt;s&gt;") &amp; "&lt;/s&gt;&lt;/t&gt;", "//s[normalize-space()]")))</f>
        <v>Hydraulic Applications Ecosystem, Intelligent Production, Smart Data Usage, New Business</v>
      </c>
      <c r="O1571" t="str" cm="1">
        <f t="array" ref="O1571">IFERROR(INDEX(Index!$C$8:$C$58, MATCH(TRUE, ISNUMBER(SEARCH(Index!$C$8:$C$58, Articles_collection_modified!A1571)), 0)), "")</f>
        <v>HA-3</v>
      </c>
      <c r="P1571" t="str">
        <f>IFERROR(VLOOKUP(LEFT(O1571, FIND("-", O1571)-1), Index!$F$8:$G$13, 2, FALSE), "Not Found")</f>
        <v>Hydraulic Applications Ecosystem</v>
      </c>
      <c r="Q1571" t="str">
        <f>IFERROR(VLOOKUP(O1571, Index!$C$8:$D$58, 2, FALSE), "Not Found")</f>
        <v>Smart Farming</v>
      </c>
    </row>
    <row r="1572" spans="1:17" x14ac:dyDescent="0.3">
      <c r="A1572" t="str">
        <f>LEFT(Articles_collection_modified!A1572, FIND(",", Articles_collection_modified!A1572) - 1)</f>
        <v>World's first bricklayer robot that boosts construction speed enters US</v>
      </c>
      <c r="B1572" t="str">
        <f>MID(Articles_collection_modified!A1572, FIND(",", Articles_collection_modified!A1572) + 1, FIND(",", Articles_collection_modified!A1572, FIND(",", Articles_collection_modified!A1572) + 1) - FIND(",", Articles_collection_modified!A1572) - 1)</f>
        <v>https://interestingengineering.com/innovation/mobile-bricklayer-robot-hadrian-in-us</v>
      </c>
      <c r="C1572" t="str">
        <f>IF(ISNUMBER(FIND(", vol",Articles_collection_modified!A1572)), MID(Articles_collection_modified!A1572, FIND(", vol", Articles_collection_modified!A1572) + 5, FIND(",", Articles_collection_modified!A1572, FIND(", vol", Articles_collection_modified!A1572) + 5) - FIND(", vol", Articles_collection_modified!A1572) - 5), MID(Articles_collection_modified!A1572, FIND(",vol", Articles_collection_modified!A1572) + 4, FIND(",", Articles_collection_modified!A1572, FIND(",vol", Articles_collection_modified!A1572) + 4) - FIND(",vol",Articles_collection_modified!A1572) - 4))</f>
        <v>1</v>
      </c>
      <c r="D1572" t="str">
        <f>IF(ISNUMBER(FIND(", 20", Articles_collection_modified!A1572)), MID(Articles_collection_modified!A1572, FIND(", 20", Articles_collection_modified!A1572) + 2, FIND(",", Articles_collection_modified!A1572, FIND(", 20", Articles_collection_modified!A1572) + 2) - FIND(", 20", Articles_collection_modified!A1572) - 2), MID(Articles_collection_modified!A1572, FIND(",20", Articles_collection_modified!A1572) + 1, FIND(",", Articles_collection_modified!A1572, FIND(",20", Articles_collection_modified!A1572) + 1) - FIND(",20", Articles_collection_modified!A1572) - 1))</f>
        <v>2024-w28</v>
      </c>
      <c r="E1572" t="str">
        <f t="shared" si="50"/>
        <v>2024</v>
      </c>
      <c r="F1572" t="str">
        <f t="shared" si="51"/>
        <v>28</v>
      </c>
      <c r="G1572" t="str" cm="1">
        <f t="array" ref="G1572">_xlfn.TEXTJOIN(", ", TRUE, IF(ISNUMBER(SEARCH(Index!$A$8:$A$22, Articles_collection_modified!A1572)), Index!$A$8:$A$22, ""))</f>
        <v>Mobile</v>
      </c>
      <c r="H1572" t="str" cm="1">
        <f t="array" ref="H1572">IFERROR(INDEX(Index!$A$8:$A$22, MATCH(TRUE, ISNUMBER(SEARCH(Index!$A$8:$A$22, Articles_collection_modified!A1572)), 0)), "")</f>
        <v>Mobile</v>
      </c>
      <c r="I1572" t="str" cm="1">
        <f t="array" ref="I1572">IFERROR(INDEX(Index!$A$3:$A$5, MATCH(TRUE, ISNUMBER(SEARCH(Index!$A$3:$A$5, Articles_collection_modified!A1572)), 0)), "")</f>
        <v>product release</v>
      </c>
      <c r="J1572" t="str" cm="1">
        <f t="array" ref="J1572">IFERROR(INDEX(Index!$A$25:$A$69, MATCH(TRUE, ISNUMBER(SEARCH(Index!$A$25:$A$69, Articles_collection_modified!A1572)), 0)), "")</f>
        <v>System</v>
      </c>
      <c r="K1572" t="str" cm="1">
        <f t="array" ref="K1572">IFERROR(INDEX(Index!$C$3:$C$5, MATCH(TRUE, ISNUMBER(SEARCH(Index!$C$3:$C$5, Articles_collection_modified!A1572)), 0)), "")</f>
        <v>H1</v>
      </c>
      <c r="L1572" t="str" cm="1">
        <f t="array" ref="L1572">_xlfn.TEXTJOIN(", ", TRUE, IF(ISNUMBER(SEARCH(Index!$C$8:$C$58, Articles_collection_modified!A1572)), Index!$C$8:$C$58, ""))</f>
        <v>HA-1, IPr-2</v>
      </c>
      <c r="M1572" t="str" cm="1">
        <f t="array" ref="M1572">_xlfn.TEXTJOIN(", ", TRUE, IFERROR(VLOOKUP(_xlfn.TEXTSPLIT(L1572, ", "), Index!$C$8:$D$58, 2, FALSE), ""))</f>
        <v>Green &amp; Connected Construction site, Advanced Robotics</v>
      </c>
      <c r="N1572" t="str" cm="1">
        <f t="array" ref="N1572">_xlfn.TEXTJOIN(", ", TRUE, _xlfn.UNIQUE(_xlfn.FILTERXML("&lt;t&gt;&lt;s&gt;" &amp; SUBSTITUTE(_xlfn.TEXTJOIN(", ", TRUE, _xlfn.UNIQUE(_xlfn._xlws.FILTER(IFERROR(VLOOKUP(LEFT(_xlfn.TEXTSPLIT(L1572, ", "), FIND("-", _xlfn.TEXTSPLIT(L1572, ", ")) - 1), Index!$F$8:$G$13, 2, FALSE), ""), IFERROR(VLOOKUP(LEFT(_xlfn.TEXTSPLIT(L1572, ", "), FIND("-", _xlfn.TEXTSPLIT(L1572, ", ")) - 1), Index!$F$8:$G$13, 2, FALSE), "") &lt;&gt; ""))), ", ", "&lt;/s&gt;&lt;s&gt;") &amp; "&lt;/s&gt;&lt;/t&gt;", "//s[normalize-space()]")))</f>
        <v>Hydraulic Applications Ecosystem, Intelligent Production</v>
      </c>
      <c r="O1572" t="str" cm="1">
        <f t="array" ref="O1572">IFERROR(INDEX(Index!$C$8:$C$58, MATCH(TRUE, ISNUMBER(SEARCH(Index!$C$8:$C$58, Articles_collection_modified!A1572)), 0)), "")</f>
        <v>HA-1</v>
      </c>
      <c r="P1572" t="str">
        <f>IFERROR(VLOOKUP(LEFT(O1572, FIND("-", O1572)-1), Index!$F$8:$G$13, 2, FALSE), "Not Found")</f>
        <v>Hydraulic Applications Ecosystem</v>
      </c>
      <c r="Q1572" t="str">
        <f>IFERROR(VLOOKUP(O1572, Index!$C$8:$D$58, 2, FALSE), "Not Found")</f>
        <v>Green &amp; Connected Construction site</v>
      </c>
    </row>
    <row r="1573" spans="1:17" x14ac:dyDescent="0.3">
      <c r="A1573" t="str">
        <f>LEFT(Articles_collection_modified!A1573, FIND(",", Articles_collection_modified!A1573) - 1)</f>
        <v>Batteriepreise in China fallen drastisch: Auswirkungen auf globalen E-Auto-Markt</v>
      </c>
      <c r="B1573" t="str">
        <f>MID(Articles_collection_modified!A1573, FIND(",", Articles_collection_modified!A1573) + 1, FIND(",", Articles_collection_modified!A1573, FIND(",", Articles_collection_modified!A1573) + 1) - FIND(",", Articles_collection_modified!A1573) - 1)</f>
        <v>https://www.msn.com/de-de/finanzen/top-stories/batteriepreise-in-china-fallen-drastisch-auswirkungen-auf-globalen-e-auto-markt/ar-BB1pSvbJ?ocid=entnewsntp&amp;pc=U531&amp;cvid=fa8030f71b77412b9cd67dcb96892fa9&amp;ei=59</v>
      </c>
      <c r="C1573" t="str">
        <f>IF(ISNUMBER(FIND(", vol",Articles_collection_modified!A1573)), MID(Articles_collection_modified!A1573, FIND(", vol", Articles_collection_modified!A1573) + 5, FIND(",", Articles_collection_modified!A1573, FIND(", vol", Articles_collection_modified!A1573) + 5) - FIND(", vol", Articles_collection_modified!A1573) - 5), MID(Articles_collection_modified!A1573, FIND(",vol", Articles_collection_modified!A1573) + 4, FIND(",", Articles_collection_modified!A1573, FIND(",vol", Articles_collection_modified!A1573) + 4) - FIND(",vol",Articles_collection_modified!A1573) - 4))</f>
        <v>1</v>
      </c>
      <c r="D1573" t="str">
        <f>IF(ISNUMBER(FIND(", 20", Articles_collection_modified!A1573)), MID(Articles_collection_modified!A1573, FIND(", 20", Articles_collection_modified!A1573) + 2, FIND(",", Articles_collection_modified!A1573, FIND(", 20", Articles_collection_modified!A1573) + 2) - FIND(", 20", Articles_collection_modified!A1573) - 2), MID(Articles_collection_modified!A1573, FIND(",20", Articles_collection_modified!A1573) + 1, FIND(",", Articles_collection_modified!A1573, FIND(",20", Articles_collection_modified!A1573) + 1) - FIND(",20", Articles_collection_modified!A1573) - 1))</f>
        <v>2024-w28</v>
      </c>
      <c r="E1573" t="str">
        <f t="shared" si="50"/>
        <v>2024</v>
      </c>
      <c r="F1573" t="str">
        <f t="shared" si="51"/>
        <v>28</v>
      </c>
      <c r="G1573" t="str" cm="1">
        <f t="array" ref="G1573">_xlfn.TEXTJOIN(", ", TRUE, IF(ISNUMBER(SEARCH(Index!$A$8:$A$22, Articles_collection_modified!A1573)), Index!$A$8:$A$22, ""))</f>
        <v>Electrification</v>
      </c>
      <c r="H1573" t="str" cm="1">
        <f t="array" ref="H1573">IFERROR(INDEX(Index!$A$8:$A$22, MATCH(TRUE, ISNUMBER(SEARCH(Index!$A$8:$A$22, Articles_collection_modified!A1573)), 0)), "")</f>
        <v>Electrification</v>
      </c>
      <c r="I1573" t="str" cm="1">
        <f t="array" ref="I1573">IFERROR(INDEX(Index!$A$3:$A$5, MATCH(TRUE, ISNUMBER(SEARCH(Index!$A$3:$A$5, Articles_collection_modified!A1573)), 0)), "")</f>
        <v>SEEP</v>
      </c>
      <c r="J1573" t="str" cm="1">
        <f t="array" ref="J1573">IFERROR(INDEX(Index!$A$25:$A$69, MATCH(TRUE, ISNUMBER(SEARCH(Index!$A$25:$A$69, Articles_collection_modified!A1573)), 0)), "")</f>
        <v>market development</v>
      </c>
      <c r="K1573" t="str" cm="1">
        <f t="array" ref="K1573">IFERROR(INDEX(Index!$C$3:$C$5, MATCH(TRUE, ISNUMBER(SEARCH(Index!$C$3:$C$5, Articles_collection_modified!A1573)), 0)), "")</f>
        <v>H1</v>
      </c>
      <c r="L1573" t="str" cm="1">
        <f t="array" ref="L1573">_xlfn.TEXTJOIN(", ", TRUE, IF(ISNUMBER(SEARCH(Index!$C$8:$C$58, Articles_collection_modified!A1573)), Index!$C$8:$C$58, ""))</f>
        <v>ES-2</v>
      </c>
      <c r="M1573" t="str" cm="1">
        <f t="array" ref="M1573">_xlfn.TEXTJOIN(", ", TRUE, IFERROR(VLOOKUP(_xlfn.TEXTSPLIT(L1573, ", "), Index!$C$8:$D$58, 2, FALSE), ""))</f>
        <v>Enhanced Emission Policy</v>
      </c>
      <c r="N1573" t="str" cm="1">
        <f t="array" ref="N1573">_xlfn.TEXTJOIN(", ", TRUE, _xlfn.UNIQUE(_xlfn.FILTERXML("&lt;t&gt;&lt;s&gt;" &amp; SUBSTITUTE(_xlfn.TEXTJOIN(", ", TRUE, _xlfn.UNIQUE(_xlfn._xlws.FILTER(IFERROR(VLOOKUP(LEFT(_xlfn.TEXTSPLIT(L1573, ", "), FIND("-", _xlfn.TEXTSPLIT(L1573, ", ")) - 1), Index!$F$8:$G$13, 2, FALSE), ""), IFERROR(VLOOKUP(LEFT(_xlfn.TEXTSPLIT(L1573, ", "), FIND("-", _xlfn.TEXTSPLIT(L1573, ", ")) - 1), Index!$F$8:$G$13, 2, FALSE), "") &lt;&gt; ""))), ", ", "&lt;/s&gt;&lt;s&gt;") &amp; "&lt;/s&gt;&lt;/t&gt;", "//s[normalize-space()]")))</f>
        <v>Ecological Sustainability</v>
      </c>
      <c r="O1573" t="str" cm="1">
        <f t="array" ref="O1573">IFERROR(INDEX(Index!$C$8:$C$58, MATCH(TRUE, ISNUMBER(SEARCH(Index!$C$8:$C$58, Articles_collection_modified!A1573)), 0)), "")</f>
        <v>ES-2</v>
      </c>
      <c r="P1573" t="str">
        <f>IFERROR(VLOOKUP(LEFT(O1573, FIND("-", O1573)-1), Index!$F$8:$G$13, 2, FALSE), "Not Found")</f>
        <v>Ecological Sustainability</v>
      </c>
      <c r="Q1573" t="str">
        <f>IFERROR(VLOOKUP(O1573, Index!$C$8:$D$58, 2, FALSE), "Not Found")</f>
        <v>Enhanced Emission Policy</v>
      </c>
    </row>
    <row r="1574" spans="1:17" x14ac:dyDescent="0.3">
      <c r="A1574" t="str">
        <f>LEFT(Articles_collection_modified!A1574, FIND(",", Articles_collection_modified!A1574) - 1)</f>
        <v>FANUC Unveils New $110 Million Robotics and Automation Campus</v>
      </c>
      <c r="B1574" t="str">
        <f>MID(Articles_collection_modified!A1574, FIND(",", Articles_collection_modified!A1574) + 1, FIND(",", Articles_collection_modified!A1574, FIND(",", Articles_collection_modified!A1574) + 1) - FIND(",", Articles_collection_modified!A1574) - 1)</f>
        <v>https://www.assemblymag.com/articles/98644-fanuc-unveils-new-110-million-robotics-and-automation-campus</v>
      </c>
      <c r="C1574" t="str">
        <f>IF(ISNUMBER(FIND(", vol",Articles_collection_modified!A1574)), MID(Articles_collection_modified!A1574, FIND(", vol", Articles_collection_modified!A1574) + 5, FIND(",", Articles_collection_modified!A1574, FIND(", vol", Articles_collection_modified!A1574) + 5) - FIND(", vol", Articles_collection_modified!A1574) - 5), MID(Articles_collection_modified!A1574, FIND(",vol", Articles_collection_modified!A1574) + 4, FIND(",", Articles_collection_modified!A1574, FIND(",vol", Articles_collection_modified!A1574) + 4) - FIND(",vol",Articles_collection_modified!A1574) - 4))</f>
        <v>1</v>
      </c>
      <c r="D1574" t="str">
        <f>IF(ISNUMBER(FIND(", 20", Articles_collection_modified!A1574)), MID(Articles_collection_modified!A1574, FIND(", 20", Articles_collection_modified!A1574) + 2, FIND(",", Articles_collection_modified!A1574, FIND(", 20", Articles_collection_modified!A1574) + 2) - FIND(", 20", Articles_collection_modified!A1574) - 2), MID(Articles_collection_modified!A1574, FIND(",20", Articles_collection_modified!A1574) + 1, FIND(",", Articles_collection_modified!A1574, FIND(",20", Articles_collection_modified!A1574) + 1) - FIND(",20", Articles_collection_modified!A1574) - 1))</f>
        <v>2024-w28</v>
      </c>
      <c r="E1574" t="str">
        <f t="shared" si="50"/>
        <v>2024</v>
      </c>
      <c r="F1574" t="str">
        <f t="shared" si="51"/>
        <v>28</v>
      </c>
      <c r="G1574" t="str" cm="1">
        <f t="array" ref="G1574">_xlfn.TEXTJOIN(", ", TRUE, IF(ISNUMBER(SEARCH(Index!$A$8:$A$22, Articles_collection_modified!A1574)), Index!$A$8:$A$22, ""))</f>
        <v>Robotics</v>
      </c>
      <c r="H1574" t="str" cm="1">
        <f t="array" ref="H1574">IFERROR(INDEX(Index!$A$8:$A$22, MATCH(TRUE, ISNUMBER(SEARCH(Index!$A$8:$A$22, Articles_collection_modified!A1574)), 0)), "")</f>
        <v>Robotics</v>
      </c>
      <c r="I1574" t="str" cm="1">
        <f t="array" ref="I1574">IFERROR(INDEX(Index!$A$3:$A$5, MATCH(TRUE, ISNUMBER(SEARCH(Index!$A$3:$A$5, Articles_collection_modified!A1574)), 0)), "")</f>
        <v>SEEP</v>
      </c>
      <c r="J1574" t="str" cm="1">
        <f t="array" ref="J1574">IFERROR(INDEX(Index!$A$25:$A$69, MATCH(TRUE, ISNUMBER(SEARCH(Index!$A$25:$A$69, Articles_collection_modified!A1574)), 0)), "")</f>
        <v>investment</v>
      </c>
      <c r="K1574" t="str" cm="1">
        <f t="array" ref="K1574">IFERROR(INDEX(Index!$C$3:$C$5, MATCH(TRUE, ISNUMBER(SEARCH(Index!$C$3:$C$5, Articles_collection_modified!A1574)), 0)), "")</f>
        <v>H1</v>
      </c>
      <c r="L1574" t="str" cm="1">
        <f t="array" ref="L1574">_xlfn.TEXTJOIN(", ", TRUE, IF(ISNUMBER(SEARCH(Index!$C$8:$C$58, Articles_collection_modified!A1574)), Index!$C$8:$C$58, ""))</f>
        <v>HA-5, IPr-2</v>
      </c>
      <c r="M1574" t="str" cm="1">
        <f t="array" ref="M1574">_xlfn.TEXTJOIN(", ", TRUE, IFERROR(VLOOKUP(_xlfn.TEXTSPLIT(L1574, ", "), Index!$C$8:$D$58, 2, FALSE), ""))</f>
        <v>Intelligent &amp; Efficient Factory, Advanced Robotics</v>
      </c>
      <c r="N1574" t="str" cm="1">
        <f t="array" ref="N1574">_xlfn.TEXTJOIN(", ", TRUE, _xlfn.UNIQUE(_xlfn.FILTERXML("&lt;t&gt;&lt;s&gt;" &amp; SUBSTITUTE(_xlfn.TEXTJOIN(", ", TRUE, _xlfn.UNIQUE(_xlfn._xlws.FILTER(IFERROR(VLOOKUP(LEFT(_xlfn.TEXTSPLIT(L1574, ", "), FIND("-", _xlfn.TEXTSPLIT(L1574, ", ")) - 1), Index!$F$8:$G$13, 2, FALSE), ""), IFERROR(VLOOKUP(LEFT(_xlfn.TEXTSPLIT(L1574, ", "), FIND("-", _xlfn.TEXTSPLIT(L1574, ", ")) - 1), Index!$F$8:$G$13, 2, FALSE), "") &lt;&gt; ""))), ", ", "&lt;/s&gt;&lt;s&gt;") &amp; "&lt;/s&gt;&lt;/t&gt;", "//s[normalize-space()]")))</f>
        <v>Hydraulic Applications Ecosystem, Intelligent Production</v>
      </c>
      <c r="O1574" t="str" cm="1">
        <f t="array" ref="O1574">IFERROR(INDEX(Index!$C$8:$C$58, MATCH(TRUE, ISNUMBER(SEARCH(Index!$C$8:$C$58, Articles_collection_modified!A1574)), 0)), "")</f>
        <v>HA-5</v>
      </c>
      <c r="P1574" t="str">
        <f>IFERROR(VLOOKUP(LEFT(O1574, FIND("-", O1574)-1), Index!$F$8:$G$13, 2, FALSE), "Not Found")</f>
        <v>Hydraulic Applications Ecosystem</v>
      </c>
      <c r="Q1574" t="str">
        <f>IFERROR(VLOOKUP(O1574, Index!$C$8:$D$58, 2, FALSE), "Not Found")</f>
        <v>Intelligent &amp; Efficient Factory</v>
      </c>
    </row>
    <row r="1575" spans="1:17" x14ac:dyDescent="0.3">
      <c r="A1575" t="str">
        <f>LEFT(Articles_collection_modified!A1575, FIND(",", Articles_collection_modified!A1575) - 1)</f>
        <v>Piezoresistive Absolutdrucksensoren mit Gelschutz</v>
      </c>
      <c r="B1575" t="str">
        <f>MID(Articles_collection_modified!A1575, FIND(",", Articles_collection_modified!A1575) + 1, FIND(",", Articles_collection_modified!A1575, FIND(",", Articles_collection_modified!A1575) + 1) - FIND(",", Articles_collection_modified!A1575) - 1)</f>
        <v>https://www.oup-fluidtechnik.de/piezoresistive-absolutdrucksensoren-mit-gelschutz/</v>
      </c>
      <c r="C1575" t="str">
        <f>IF(ISNUMBER(FIND(", vol",Articles_collection_modified!A1575)), MID(Articles_collection_modified!A1575, FIND(", vol", Articles_collection_modified!A1575) + 5, FIND(",", Articles_collection_modified!A1575, FIND(", vol", Articles_collection_modified!A1575) + 5) - FIND(", vol", Articles_collection_modified!A1575) - 5), MID(Articles_collection_modified!A1575, FIND(",vol", Articles_collection_modified!A1575) + 4, FIND(",", Articles_collection_modified!A1575, FIND(",vol", Articles_collection_modified!A1575) + 4) - FIND(",vol",Articles_collection_modified!A1575) - 4))</f>
        <v>1</v>
      </c>
      <c r="D1575" t="str">
        <f>IF(ISNUMBER(FIND(", 20", Articles_collection_modified!A1575)), MID(Articles_collection_modified!A1575, FIND(", 20", Articles_collection_modified!A1575) + 2, FIND(",", Articles_collection_modified!A1575, FIND(", 20", Articles_collection_modified!A1575) + 2) - FIND(", 20", Articles_collection_modified!A1575) - 2), MID(Articles_collection_modified!A1575, FIND(",20", Articles_collection_modified!A1575) + 1, FIND(",", Articles_collection_modified!A1575, FIND(",20", Articles_collection_modified!A1575) + 1) - FIND(",20", Articles_collection_modified!A1575) - 1))</f>
        <v>2024-w28</v>
      </c>
      <c r="E1575" t="str">
        <f t="shared" si="50"/>
        <v>2024</v>
      </c>
      <c r="F1575" t="str">
        <f t="shared" si="51"/>
        <v>28</v>
      </c>
      <c r="G1575" t="str" cm="1">
        <f t="array" ref="G1575">_xlfn.TEXTJOIN(", ", TRUE, IF(ISNUMBER(SEARCH(Index!$A$8:$A$22, Articles_collection_modified!A1575)), Index!$A$8:$A$22, ""))</f>
        <v>Sensors</v>
      </c>
      <c r="H1575" t="str" cm="1">
        <f t="array" ref="H1575">IFERROR(INDEX(Index!$A$8:$A$22, MATCH(TRUE, ISNUMBER(SEARCH(Index!$A$8:$A$22, Articles_collection_modified!A1575)), 0)), "")</f>
        <v>Sensors</v>
      </c>
      <c r="I1575" t="str" cm="1">
        <f t="array" ref="I1575">IFERROR(INDEX(Index!$A$3:$A$5, MATCH(TRUE, ISNUMBER(SEARCH(Index!$A$3:$A$5, Articles_collection_modified!A1575)), 0)), "")</f>
        <v>product release</v>
      </c>
      <c r="J1575" t="str" cm="1">
        <f t="array" ref="J1575">IFERROR(INDEX(Index!$A$25:$A$69, MATCH(TRUE, ISNUMBER(SEARCH(Index!$A$25:$A$69, Articles_collection_modified!A1575)), 0)), "")</f>
        <v>Pressure</v>
      </c>
      <c r="K1575" t="str" cm="1">
        <f t="array" ref="K1575">IFERROR(INDEX(Index!$C$3:$C$5, MATCH(TRUE, ISNUMBER(SEARCH(Index!$C$3:$C$5, Articles_collection_modified!A1575)), 0)), "")</f>
        <v>H1</v>
      </c>
      <c r="L1575" t="str" cm="1">
        <f t="array" ref="L1575">_xlfn.TEXTJOIN(", ", TRUE, IF(ISNUMBER(SEARCH(Index!$C$8:$C$58, Articles_collection_modified!A1575)), Index!$C$8:$C$58, ""))</f>
        <v/>
      </c>
      <c r="M1575" t="str" cm="1">
        <f t="array" ref="M1575">_xlfn.TEXTJOIN(", ", TRUE, IFERROR(VLOOKUP(_xlfn.TEXTSPLIT(L1575, ", "), Index!$C$8:$D$58, 2, FALSE), ""))</f>
        <v/>
      </c>
      <c r="N1575" t="e" cm="1" vm="1">
        <f t="array" ref="N1575">_xlfn.TEXTJOIN(", ", TRUE, _xlfn.UNIQUE(_xlfn.FILTERXML("&lt;t&gt;&lt;s&gt;" &amp; SUBSTITUTE(_xlfn.TEXTJOIN(", ", TRUE, _xlfn.UNIQUE(_xlfn._xlws.FILTER(IFERROR(VLOOKUP(LEFT(_xlfn.TEXTSPLIT(L1575, ", "), FIND("-", _xlfn.TEXTSPLIT(L1575, ", ")) - 1), Index!$F$8:$G$13, 2, FALSE), ""), IFERROR(VLOOKUP(LEFT(_xlfn.TEXTSPLIT(L1575, ", "), FIND("-", _xlfn.TEXTSPLIT(L1575, ", ")) - 1), Index!$F$8:$G$13, 2, FALSE), "") &lt;&gt; ""))), ", ", "&lt;/s&gt;&lt;s&gt;") &amp; "&lt;/s&gt;&lt;/t&gt;", "//s[normalize-space()]")))</f>
        <v>#VALUE!</v>
      </c>
      <c r="O1575" t="str" cm="1">
        <f t="array" ref="O1575">IFERROR(INDEX(Index!$C$8:$C$58, MATCH(TRUE, ISNUMBER(SEARCH(Index!$C$8:$C$58, Articles_collection_modified!A1575)), 0)), "")</f>
        <v/>
      </c>
      <c r="P1575" t="str">
        <f>IFERROR(VLOOKUP(LEFT(O1575, FIND("-", O1575)-1), Index!$F$8:$G$13, 2, FALSE), "Not Found")</f>
        <v>Not Found</v>
      </c>
      <c r="Q1575" t="str">
        <f>IFERROR(VLOOKUP(O1575, Index!$C$8:$D$58, 2, FALSE), "Not Found")</f>
        <v>Not Found</v>
      </c>
    </row>
    <row r="1576" spans="1:17" x14ac:dyDescent="0.3">
      <c r="A1576" t="str">
        <f>LEFT(Articles_collection_modified!A1576, FIND(",", Articles_collection_modified!A1576) - 1)</f>
        <v>Danfoss Power Solutions Launches Hydraulic Remote Control Portfolio Offering Increased Machine Productivity - Fluid Power Journal</v>
      </c>
      <c r="B1576" t="str">
        <f>MID(Articles_collection_modified!A1576, FIND(",", Articles_collection_modified!A1576) + 1, FIND(",", Articles_collection_modified!A1576, FIND(",", Articles_collection_modified!A1576) + 1) - FIND(",", Articles_collection_modified!A1576) - 1)</f>
        <v>https://fluidpowerjournal.com/danfoss-power-solutions-launches-hydraulic-remote-control-portfolio-offering-increased-machine-productivity/</v>
      </c>
      <c r="C1576" t="str">
        <f>IF(ISNUMBER(FIND(", vol",Articles_collection_modified!A1576)), MID(Articles_collection_modified!A1576, FIND(", vol", Articles_collection_modified!A1576) + 5, FIND(",", Articles_collection_modified!A1576, FIND(", vol", Articles_collection_modified!A1576) + 5) - FIND(", vol", Articles_collection_modified!A1576) - 5), MID(Articles_collection_modified!A1576, FIND(",vol", Articles_collection_modified!A1576) + 4, FIND(",", Articles_collection_modified!A1576, FIND(",vol", Articles_collection_modified!A1576) + 4) - FIND(",vol",Articles_collection_modified!A1576) - 4))</f>
        <v>1</v>
      </c>
      <c r="D1576" t="str">
        <f>IF(ISNUMBER(FIND(", 20", Articles_collection_modified!A1576)), MID(Articles_collection_modified!A1576, FIND(", 20", Articles_collection_modified!A1576) + 2, FIND(",", Articles_collection_modified!A1576, FIND(", 20", Articles_collection_modified!A1576) + 2) - FIND(", 20", Articles_collection_modified!A1576) - 2), MID(Articles_collection_modified!A1576, FIND(",20", Articles_collection_modified!A1576) + 1, FIND(",", Articles_collection_modified!A1576, FIND(",20", Articles_collection_modified!A1576) + 1) - FIND(",20", Articles_collection_modified!A1576) - 1))</f>
        <v>2024-w28</v>
      </c>
      <c r="E1576" t="str">
        <f t="shared" si="50"/>
        <v>2024</v>
      </c>
      <c r="F1576" t="str">
        <f t="shared" si="51"/>
        <v>28</v>
      </c>
      <c r="G1576" t="str" cm="1">
        <f t="array" ref="G1576">_xlfn.TEXTJOIN(", ", TRUE, IF(ISNUMBER(SEARCH(Index!$A$8:$A$22, Articles_collection_modified!A1576)), Index!$A$8:$A$22, ""))</f>
        <v>Mobile</v>
      </c>
      <c r="H1576" t="str" cm="1">
        <f t="array" ref="H1576">IFERROR(INDEX(Index!$A$8:$A$22, MATCH(TRUE, ISNUMBER(SEARCH(Index!$A$8:$A$22, Articles_collection_modified!A1576)), 0)), "")</f>
        <v>Mobile</v>
      </c>
      <c r="I1576" t="str" cm="1">
        <f t="array" ref="I1576">IFERROR(INDEX(Index!$A$3:$A$5, MATCH(TRUE, ISNUMBER(SEARCH(Index!$A$3:$A$5, Articles_collection_modified!A1576)), 0)), "")</f>
        <v>product release</v>
      </c>
      <c r="J1576" t="str" cm="1">
        <f t="array" ref="J1576">IFERROR(INDEX(Index!$A$25:$A$69, MATCH(TRUE, ISNUMBER(SEARCH(Index!$A$25:$A$69, Articles_collection_modified!A1576)), 0)), "")</f>
        <v>HMI</v>
      </c>
      <c r="K1576" t="str" cm="1">
        <f t="array" ref="K1576">IFERROR(INDEX(Index!$C$3:$C$5, MATCH(TRUE, ISNUMBER(SEARCH(Index!$C$3:$C$5, Articles_collection_modified!A1576)), 0)), "")</f>
        <v>H1</v>
      </c>
      <c r="L1576" t="str" cm="1">
        <f t="array" ref="L1576">_xlfn.TEXTJOIN(", ", TRUE, IF(ISNUMBER(SEARCH(Index!$C$8:$C$58, Articles_collection_modified!A1576)), Index!$C$8:$C$58, ""))</f>
        <v>HA-1, HA-3, HA-6, HA-7, HA-8</v>
      </c>
      <c r="M1576" t="str" cm="1">
        <f t="array" ref="M1576">_xlfn.TEXTJOIN(", ", TRUE, IFERROR(VLOOKUP(_xlfn.TEXTSPLIT(L1576, ", "), Index!$C$8:$D$58, 2, FALSE), ""))</f>
        <v>Green &amp; Connected Construction site, Smart Farming, Future Municipal Services, Future Wood &amp; Forest Industry, Sustainable Mining</v>
      </c>
      <c r="N1576" t="str" cm="1">
        <f t="array" ref="N1576">_xlfn.TEXTJOIN(", ", TRUE, _xlfn.UNIQUE(_xlfn.FILTERXML("&lt;t&gt;&lt;s&gt;" &amp; SUBSTITUTE(_xlfn.TEXTJOIN(", ", TRUE, _xlfn.UNIQUE(_xlfn._xlws.FILTER(IFERROR(VLOOKUP(LEFT(_xlfn.TEXTSPLIT(L1576, ", "), FIND("-", _xlfn.TEXTSPLIT(L1576, ", ")) - 1), Index!$F$8:$G$13, 2, FALSE), ""), IFERROR(VLOOKUP(LEFT(_xlfn.TEXTSPLIT(L1576, ", "), FIND("-", _xlfn.TEXTSPLIT(L1576, ", ")) - 1), Index!$F$8:$G$13, 2, FALSE), "") &lt;&gt; ""))), ", ", "&lt;/s&gt;&lt;s&gt;") &amp; "&lt;/s&gt;&lt;/t&gt;", "//s[normalize-space()]")))</f>
        <v>Hydraulic Applications Ecosystem</v>
      </c>
      <c r="O1576" t="str" cm="1">
        <f t="array" ref="O1576">IFERROR(INDEX(Index!$C$8:$C$58, MATCH(TRUE, ISNUMBER(SEARCH(Index!$C$8:$C$58, Articles_collection_modified!A1576)), 0)), "")</f>
        <v>HA-1</v>
      </c>
      <c r="P1576" t="str">
        <f>IFERROR(VLOOKUP(LEFT(O1576, FIND("-", O1576)-1), Index!$F$8:$G$13, 2, FALSE), "Not Found")</f>
        <v>Hydraulic Applications Ecosystem</v>
      </c>
      <c r="Q1576" t="str">
        <f>IFERROR(VLOOKUP(O1576, Index!$C$8:$D$58, 2, FALSE), "Not Found")</f>
        <v>Green &amp; Connected Construction site</v>
      </c>
    </row>
    <row r="1577" spans="1:17" x14ac:dyDescent="0.3">
      <c r="A1577" t="str">
        <f>LEFT(Articles_collection_modified!A1577, FIND(",", Articles_collection_modified!A1577) - 1)</f>
        <v>Smart &amp; Sustainable Monitoring Solutions for Pneumatically-Driven Machines - Fluid Power Journal</v>
      </c>
      <c r="B1577" t="str">
        <f>MID(Articles_collection_modified!A1577, FIND(",", Articles_collection_modified!A1577) + 1, FIND(",", Articles_collection_modified!A1577, FIND(",", Articles_collection_modified!A1577) + 1) - FIND(",", Articles_collection_modified!A1577) - 1)</f>
        <v>https://fluidpowerjournal.com/smart-sustainable-monitoring-solutions-for-pneumatically-driven-machines/</v>
      </c>
      <c r="C1577" t="str">
        <f>IF(ISNUMBER(FIND(", vol",Articles_collection_modified!A1577)), MID(Articles_collection_modified!A1577, FIND(", vol", Articles_collection_modified!A1577) + 5, FIND(",", Articles_collection_modified!A1577, FIND(", vol", Articles_collection_modified!A1577) + 5) - FIND(", vol", Articles_collection_modified!A1577) - 5), MID(Articles_collection_modified!A1577, FIND(",vol", Articles_collection_modified!A1577) + 4, FIND(",", Articles_collection_modified!A1577, FIND(",vol", Articles_collection_modified!A1577) + 4) - FIND(",vol",Articles_collection_modified!A1577) - 4))</f>
        <v>1</v>
      </c>
      <c r="D1577" t="str">
        <f>IF(ISNUMBER(FIND(", 20", Articles_collection_modified!A1577)), MID(Articles_collection_modified!A1577, FIND(", 20", Articles_collection_modified!A1577) + 2, FIND(",", Articles_collection_modified!A1577, FIND(", 20", Articles_collection_modified!A1577) + 2) - FIND(", 20", Articles_collection_modified!A1577) - 2), MID(Articles_collection_modified!A1577, FIND(",20", Articles_collection_modified!A1577) + 1, FIND(",", Articles_collection_modified!A1577, FIND(",20", Articles_collection_modified!A1577) + 1) - FIND(",20", Articles_collection_modified!A1577) - 1))</f>
        <v>2024-w28</v>
      </c>
      <c r="E1577" t="str">
        <f t="shared" si="50"/>
        <v>2024</v>
      </c>
      <c r="F1577" t="str">
        <f t="shared" si="51"/>
        <v>28</v>
      </c>
      <c r="G1577" t="str" cm="1">
        <f t="array" ref="G1577">_xlfn.TEXTJOIN(", ", TRUE, IF(ISNUMBER(SEARCH(Index!$A$8:$A$22, Articles_collection_modified!A1577)), Index!$A$8:$A$22, ""))</f>
        <v>Hydraulics</v>
      </c>
      <c r="H1577" t="str" cm="1">
        <f t="array" ref="H1577">IFERROR(INDEX(Index!$A$8:$A$22, MATCH(TRUE, ISNUMBER(SEARCH(Index!$A$8:$A$22, Articles_collection_modified!A1577)), 0)), "")</f>
        <v>Hydraulics</v>
      </c>
      <c r="I1577" t="str" cm="1">
        <f t="array" ref="I1577">IFERROR(INDEX(Index!$A$3:$A$5, MATCH(TRUE, ISNUMBER(SEARCH(Index!$A$3:$A$5, Articles_collection_modified!A1577)), 0)), "")</f>
        <v>Technology</v>
      </c>
      <c r="J1577" t="str" cm="1">
        <f t="array" ref="J1577">IFERROR(INDEX(Index!$A$25:$A$69, MATCH(TRUE, ISNUMBER(SEARCH(Index!$A$25:$A$69, Articles_collection_modified!A1577)), 0)), "")</f>
        <v>Monitoring</v>
      </c>
      <c r="K1577" t="str" cm="1">
        <f t="array" ref="K1577">IFERROR(INDEX(Index!$C$3:$C$5, MATCH(TRUE, ISNUMBER(SEARCH(Index!$C$3:$C$5, Articles_collection_modified!A1577)), 0)), "")</f>
        <v>H1</v>
      </c>
      <c r="L1577" t="str" cm="1">
        <f t="array" ref="L1577">_xlfn.TEXTJOIN(", ", TRUE, IF(ISNUMBER(SEARCH(Index!$C$8:$C$58, Articles_collection_modified!A1577)), Index!$C$8:$C$58, ""))</f>
        <v>SD-4</v>
      </c>
      <c r="M1577" t="str" cm="1">
        <f t="array" ref="M1577">_xlfn.TEXTJOIN(", ", TRUE, IFERROR(VLOOKUP(_xlfn.TEXTSPLIT(L1577, ", "), Index!$C$8:$D$58, 2, FALSE), ""))</f>
        <v>Big Data Value Creation</v>
      </c>
      <c r="N1577" t="str" cm="1">
        <f t="array" ref="N1577">_xlfn.TEXTJOIN(", ", TRUE, _xlfn.UNIQUE(_xlfn.FILTERXML("&lt;t&gt;&lt;s&gt;" &amp; SUBSTITUTE(_xlfn.TEXTJOIN(", ", TRUE, _xlfn.UNIQUE(_xlfn._xlws.FILTER(IFERROR(VLOOKUP(LEFT(_xlfn.TEXTSPLIT(L1577, ", "), FIND("-", _xlfn.TEXTSPLIT(L1577, ", ")) - 1), Index!$F$8:$G$13, 2, FALSE), ""), IFERROR(VLOOKUP(LEFT(_xlfn.TEXTSPLIT(L1577, ", "), FIND("-", _xlfn.TEXTSPLIT(L1577, ", ")) - 1), Index!$F$8:$G$13, 2, FALSE), "") &lt;&gt; ""))), ", ", "&lt;/s&gt;&lt;s&gt;") &amp; "&lt;/s&gt;&lt;/t&gt;", "//s[normalize-space()]")))</f>
        <v>Smart Data Usage</v>
      </c>
      <c r="O1577" t="str" cm="1">
        <f t="array" ref="O1577">IFERROR(INDEX(Index!$C$8:$C$58, MATCH(TRUE, ISNUMBER(SEARCH(Index!$C$8:$C$58, Articles_collection_modified!A1577)), 0)), "")</f>
        <v>SD-4</v>
      </c>
      <c r="P1577" t="str">
        <f>IFERROR(VLOOKUP(LEFT(O1577, FIND("-", O1577)-1), Index!$F$8:$G$13, 2, FALSE), "Not Found")</f>
        <v>Smart Data Usage</v>
      </c>
      <c r="Q1577" t="str">
        <f>IFERROR(VLOOKUP(O1577, Index!$C$8:$D$58, 2, FALSE), "Not Found")</f>
        <v>Big Data Value Creation</v>
      </c>
    </row>
    <row r="1578" spans="1:17" x14ac:dyDescent="0.3">
      <c r="A1578" t="str">
        <f>LEFT(Articles_collection_modified!A1578, FIND(",", Articles_collection_modified!A1578) - 1)</f>
        <v>Sensorik: Unternehmen erwarten leichtes Wachstum</v>
      </c>
      <c r="B1578" t="str">
        <f>MID(Articles_collection_modified!A1578, FIND(",", Articles_collection_modified!A1578) + 1, FIND(",", Articles_collection_modified!A1578, FIND(",", Articles_collection_modified!A1578) + 1) - FIND(",", Articles_collection_modified!A1578) - 1)</f>
        <v>https://www.oup-fluidtechnik.de/sensorik-unternehmen-erwarten-leichtes-wachstum/</v>
      </c>
      <c r="C1578" t="str">
        <f>IF(ISNUMBER(FIND(", vol",Articles_collection_modified!A1578)), MID(Articles_collection_modified!A1578, FIND(", vol", Articles_collection_modified!A1578) + 5, FIND(",", Articles_collection_modified!A1578, FIND(", vol", Articles_collection_modified!A1578) + 5) - FIND(", vol", Articles_collection_modified!A1578) - 5), MID(Articles_collection_modified!A1578, FIND(",vol", Articles_collection_modified!A1578) + 4, FIND(",", Articles_collection_modified!A1578, FIND(",vol", Articles_collection_modified!A1578) + 4) - FIND(",vol",Articles_collection_modified!A1578) - 4))</f>
        <v>1</v>
      </c>
      <c r="D1578" t="str">
        <f>IF(ISNUMBER(FIND(", 20", Articles_collection_modified!A1578)), MID(Articles_collection_modified!A1578, FIND(", 20", Articles_collection_modified!A1578) + 2, FIND(",", Articles_collection_modified!A1578, FIND(", 20", Articles_collection_modified!A1578) + 2) - FIND(", 20", Articles_collection_modified!A1578) - 2), MID(Articles_collection_modified!A1578, FIND(",20", Articles_collection_modified!A1578) + 1, FIND(",", Articles_collection_modified!A1578, FIND(",20", Articles_collection_modified!A1578) + 1) - FIND(",20", Articles_collection_modified!A1578) - 1))</f>
        <v>2024-w26</v>
      </c>
      <c r="E1578" t="str">
        <f t="shared" si="50"/>
        <v>2024</v>
      </c>
      <c r="F1578" t="str">
        <f t="shared" si="51"/>
        <v>26</v>
      </c>
      <c r="G1578" t="str" cm="1">
        <f t="array" ref="G1578">_xlfn.TEXTJOIN(", ", TRUE, IF(ISNUMBER(SEARCH(Index!$A$8:$A$22, Articles_collection_modified!A1578)), Index!$A$8:$A$22, ""))</f>
        <v>Sensors</v>
      </c>
      <c r="H1578" t="str" cm="1">
        <f t="array" ref="H1578">IFERROR(INDEX(Index!$A$8:$A$22, MATCH(TRUE, ISNUMBER(SEARCH(Index!$A$8:$A$22, Articles_collection_modified!A1578)), 0)), "")</f>
        <v>Sensors</v>
      </c>
      <c r="I1578" t="str" cm="1">
        <f t="array" ref="I1578">IFERROR(INDEX(Index!$A$3:$A$5, MATCH(TRUE, ISNUMBER(SEARCH(Index!$A$3:$A$5, Articles_collection_modified!A1578)), 0)), "")</f>
        <v>SEEP</v>
      </c>
      <c r="J1578" t="str" cm="1">
        <f t="array" ref="J1578">IFERROR(INDEX(Index!$A$25:$A$69, MATCH(TRUE, ISNUMBER(SEARCH(Index!$A$25:$A$69, Articles_collection_modified!A1578)), 0)), "")</f>
        <v>market development</v>
      </c>
      <c r="K1578" t="str" cm="1">
        <f t="array" ref="K1578">IFERROR(INDEX(Index!$C$3:$C$5, MATCH(TRUE, ISNUMBER(SEARCH(Index!$C$3:$C$5, Articles_collection_modified!A1578)), 0)), "")</f>
        <v>H1</v>
      </c>
      <c r="L1578" t="str" cm="1">
        <f t="array" ref="L1578">_xlfn.TEXTJOIN(", ", TRUE, IF(ISNUMBER(SEARCH(Index!$C$8:$C$58, Articles_collection_modified!A1578)), Index!$C$8:$C$58, ""))</f>
        <v/>
      </c>
      <c r="M1578" t="str" cm="1">
        <f t="array" ref="M1578">_xlfn.TEXTJOIN(", ", TRUE, IFERROR(VLOOKUP(_xlfn.TEXTSPLIT(L1578, ", "), Index!$C$8:$D$58, 2, FALSE), ""))</f>
        <v/>
      </c>
      <c r="N1578" t="e" cm="1" vm="1">
        <f t="array" ref="N1578">_xlfn.TEXTJOIN(", ", TRUE, _xlfn.UNIQUE(_xlfn.FILTERXML("&lt;t&gt;&lt;s&gt;" &amp; SUBSTITUTE(_xlfn.TEXTJOIN(", ", TRUE, _xlfn.UNIQUE(_xlfn._xlws.FILTER(IFERROR(VLOOKUP(LEFT(_xlfn.TEXTSPLIT(L1578, ", "), FIND("-", _xlfn.TEXTSPLIT(L1578, ", ")) - 1), Index!$F$8:$G$13, 2, FALSE), ""), IFERROR(VLOOKUP(LEFT(_xlfn.TEXTSPLIT(L1578, ", "), FIND("-", _xlfn.TEXTSPLIT(L1578, ", ")) - 1), Index!$F$8:$G$13, 2, FALSE), "") &lt;&gt; ""))), ", ", "&lt;/s&gt;&lt;s&gt;") &amp; "&lt;/s&gt;&lt;/t&gt;", "//s[normalize-space()]")))</f>
        <v>#VALUE!</v>
      </c>
      <c r="O1578" t="str" cm="1">
        <f t="array" ref="O1578">IFERROR(INDEX(Index!$C$8:$C$58, MATCH(TRUE, ISNUMBER(SEARCH(Index!$C$8:$C$58, Articles_collection_modified!A1578)), 0)), "")</f>
        <v/>
      </c>
      <c r="P1578" t="str">
        <f>IFERROR(VLOOKUP(LEFT(O1578, FIND("-", O1578)-1), Index!$F$8:$G$13, 2, FALSE), "Not Found")</f>
        <v>Not Found</v>
      </c>
      <c r="Q1578" t="str">
        <f>IFERROR(VLOOKUP(O1578, Index!$C$8:$D$58, 2, FALSE), "Not Found")</f>
        <v>Not Found</v>
      </c>
    </row>
    <row r="1579" spans="1:17" x14ac:dyDescent="0.3">
      <c r="A1579" t="str">
        <f>LEFT(Articles_collection_modified!A1579, FIND(",", Articles_collection_modified!A1579) - 1)</f>
        <v>Fluid Power Industry Growth Trend - Fluid Power Journal</v>
      </c>
      <c r="B1579" t="str">
        <f>MID(Articles_collection_modified!A1579, FIND(",", Articles_collection_modified!A1579) + 1, FIND(",", Articles_collection_modified!A1579, FIND(",", Articles_collection_modified!A1579) + 1) - FIND(",", Articles_collection_modified!A1579) - 1)</f>
        <v>https://fluidpowerjournal.com/fluid-power-industry-growth-trend-6/</v>
      </c>
      <c r="C1579" t="str">
        <f>IF(ISNUMBER(FIND(", vol",Articles_collection_modified!A1579)), MID(Articles_collection_modified!A1579, FIND(", vol", Articles_collection_modified!A1579) + 5, FIND(",", Articles_collection_modified!A1579, FIND(", vol", Articles_collection_modified!A1579) + 5) - FIND(", vol", Articles_collection_modified!A1579) - 5), MID(Articles_collection_modified!A1579, FIND(",vol", Articles_collection_modified!A1579) + 4, FIND(",", Articles_collection_modified!A1579, FIND(",vol", Articles_collection_modified!A1579) + 4) - FIND(",vol",Articles_collection_modified!A1579) - 4))</f>
        <v>1</v>
      </c>
      <c r="D1579" t="str">
        <f>IF(ISNUMBER(FIND(", 20", Articles_collection_modified!A1579)), MID(Articles_collection_modified!A1579, FIND(", 20", Articles_collection_modified!A1579) + 2, FIND(",", Articles_collection_modified!A1579, FIND(", 20", Articles_collection_modified!A1579) + 2) - FIND(", 20", Articles_collection_modified!A1579) - 2), MID(Articles_collection_modified!A1579, FIND(",20", Articles_collection_modified!A1579) + 1, FIND(",", Articles_collection_modified!A1579, FIND(",20", Articles_collection_modified!A1579) + 1) - FIND(",20", Articles_collection_modified!A1579) - 1))</f>
        <v>2024-w28</v>
      </c>
      <c r="E1579" t="str">
        <f t="shared" si="50"/>
        <v>2024</v>
      </c>
      <c r="F1579" t="str">
        <f t="shared" si="51"/>
        <v>28</v>
      </c>
      <c r="G1579" t="str" cm="1">
        <f t="array" ref="G1579">_xlfn.TEXTJOIN(", ", TRUE, IF(ISNUMBER(SEARCH(Index!$A$8:$A$22, Articles_collection_modified!A1579)), Index!$A$8:$A$22, ""))</f>
        <v>Hydraulics</v>
      </c>
      <c r="H1579" t="str" cm="1">
        <f t="array" ref="H1579">IFERROR(INDEX(Index!$A$8:$A$22, MATCH(TRUE, ISNUMBER(SEARCH(Index!$A$8:$A$22, Articles_collection_modified!A1579)), 0)), "")</f>
        <v>Hydraulics</v>
      </c>
      <c r="I1579" t="str" cm="1">
        <f t="array" ref="I1579">IFERROR(INDEX(Index!$A$3:$A$5, MATCH(TRUE, ISNUMBER(SEARCH(Index!$A$3:$A$5, Articles_collection_modified!A1579)), 0)), "")</f>
        <v>SEEP</v>
      </c>
      <c r="J1579" t="str" cm="1">
        <f t="array" ref="J1579">IFERROR(INDEX(Index!$A$25:$A$69, MATCH(TRUE, ISNUMBER(SEARCH(Index!$A$25:$A$69, Articles_collection_modified!A1579)), 0)), "")</f>
        <v>market development</v>
      </c>
      <c r="K1579" t="str" cm="1">
        <f t="array" ref="K1579">IFERROR(INDEX(Index!$C$3:$C$5, MATCH(TRUE, ISNUMBER(SEARCH(Index!$C$3:$C$5, Articles_collection_modified!A1579)), 0)), "")</f>
        <v>H1</v>
      </c>
      <c r="L1579" t="str" cm="1">
        <f t="array" ref="L1579">_xlfn.TEXTJOIN(", ", TRUE, IF(ISNUMBER(SEARCH(Index!$C$8:$C$58, Articles_collection_modified!A1579)), Index!$C$8:$C$58, ""))</f>
        <v/>
      </c>
      <c r="M1579" t="str" cm="1">
        <f t="array" ref="M1579">_xlfn.TEXTJOIN(", ", TRUE, IFERROR(VLOOKUP(_xlfn.TEXTSPLIT(L1579, ", "), Index!$C$8:$D$58, 2, FALSE), ""))</f>
        <v/>
      </c>
      <c r="N1579" t="e" cm="1" vm="1">
        <f t="array" ref="N1579">_xlfn.TEXTJOIN(", ", TRUE, _xlfn.UNIQUE(_xlfn.FILTERXML("&lt;t&gt;&lt;s&gt;" &amp; SUBSTITUTE(_xlfn.TEXTJOIN(", ", TRUE, _xlfn.UNIQUE(_xlfn._xlws.FILTER(IFERROR(VLOOKUP(LEFT(_xlfn.TEXTSPLIT(L1579, ", "), FIND("-", _xlfn.TEXTSPLIT(L1579, ", ")) - 1), Index!$F$8:$G$13, 2, FALSE), ""), IFERROR(VLOOKUP(LEFT(_xlfn.TEXTSPLIT(L1579, ", "), FIND("-", _xlfn.TEXTSPLIT(L1579, ", ")) - 1), Index!$F$8:$G$13, 2, FALSE), "") &lt;&gt; ""))), ", ", "&lt;/s&gt;&lt;s&gt;") &amp; "&lt;/s&gt;&lt;/t&gt;", "//s[normalize-space()]")))</f>
        <v>#VALUE!</v>
      </c>
      <c r="O1579" t="str" cm="1">
        <f t="array" ref="O1579">IFERROR(INDEX(Index!$C$8:$C$58, MATCH(TRUE, ISNUMBER(SEARCH(Index!$C$8:$C$58, Articles_collection_modified!A1579)), 0)), "")</f>
        <v/>
      </c>
      <c r="P1579" t="str">
        <f>IFERROR(VLOOKUP(LEFT(O1579, FIND("-", O1579)-1), Index!$F$8:$G$13, 2, FALSE), "Not Found")</f>
        <v>Not Found</v>
      </c>
      <c r="Q1579" t="str">
        <f>IFERROR(VLOOKUP(O1579, Index!$C$8:$D$58, 2, FALSE), "Not Found")</f>
        <v>Not Found</v>
      </c>
    </row>
    <row r="1580" spans="1:17" x14ac:dyDescent="0.3">
      <c r="A1580" t="str">
        <f>LEFT(Articles_collection_modified!A1580, FIND(",", Articles_collection_modified!A1580) - 1)</f>
        <v>Mobile Cobot Workstation Integrates With Larger Systems</v>
      </c>
      <c r="B1580" t="str">
        <f>MID(Articles_collection_modified!A1580, FIND(",", Articles_collection_modified!A1580) + 1, FIND(",", Articles_collection_modified!A1580, FIND(",", Articles_collection_modified!A1580) + 1) - FIND(",", Articles_collection_modified!A1580) - 1)</f>
        <v>https://www.assemblymag.com/articles/98626-mobile-cobot-workstation-integrates-with-larger-systems</v>
      </c>
      <c r="C1580" t="str">
        <f>IF(ISNUMBER(FIND(", vol",Articles_collection_modified!A1580)), MID(Articles_collection_modified!A1580, FIND(", vol", Articles_collection_modified!A1580) + 5, FIND(",", Articles_collection_modified!A1580, FIND(", vol", Articles_collection_modified!A1580) + 5) - FIND(", vol", Articles_collection_modified!A1580) - 5), MID(Articles_collection_modified!A1580, FIND(",vol", Articles_collection_modified!A1580) + 4, FIND(",", Articles_collection_modified!A1580, FIND(",vol", Articles_collection_modified!A1580) + 4) - FIND(",vol",Articles_collection_modified!A1580) - 4))</f>
        <v>1</v>
      </c>
      <c r="D1580" t="str">
        <f>IF(ISNUMBER(FIND(", 20", Articles_collection_modified!A1580)), MID(Articles_collection_modified!A1580, FIND(", 20", Articles_collection_modified!A1580) + 2, FIND(",", Articles_collection_modified!A1580, FIND(", 20", Articles_collection_modified!A1580) + 2) - FIND(", 20", Articles_collection_modified!A1580) - 2), MID(Articles_collection_modified!A1580, FIND(",20", Articles_collection_modified!A1580) + 1, FIND(",", Articles_collection_modified!A1580, FIND(",20", Articles_collection_modified!A1580) + 1) - FIND(",20", Articles_collection_modified!A1580) - 1))</f>
        <v>2024-w28</v>
      </c>
      <c r="E1580" t="str">
        <f t="shared" si="50"/>
        <v>2024</v>
      </c>
      <c r="F1580" t="str">
        <f t="shared" si="51"/>
        <v>28</v>
      </c>
      <c r="G1580" t="str" cm="1">
        <f t="array" ref="G1580">_xlfn.TEXTJOIN(", ", TRUE, IF(ISNUMBER(SEARCH(Index!$A$8:$A$22, Articles_collection_modified!A1580)), Index!$A$8:$A$22, ""))</f>
        <v>Mobile, Robotics</v>
      </c>
      <c r="H1580" t="str" cm="1">
        <f t="array" ref="H1580">IFERROR(INDEX(Index!$A$8:$A$22, MATCH(TRUE, ISNUMBER(SEARCH(Index!$A$8:$A$22, Articles_collection_modified!A1580)), 0)), "")</f>
        <v>Mobile</v>
      </c>
      <c r="I1580" t="str" cm="1">
        <f t="array" ref="I1580">IFERROR(INDEX(Index!$A$3:$A$5, MATCH(TRUE, ISNUMBER(SEARCH(Index!$A$3:$A$5, Articles_collection_modified!A1580)), 0)), "")</f>
        <v>product release</v>
      </c>
      <c r="J1580" t="str" cm="1">
        <f t="array" ref="J1580">IFERROR(INDEX(Index!$A$25:$A$69, MATCH(TRUE, ISNUMBER(SEARCH(Index!$A$25:$A$69, Articles_collection_modified!A1580)), 0)), "")</f>
        <v>Actuators</v>
      </c>
      <c r="K1580" t="str" cm="1">
        <f t="array" ref="K1580">IFERROR(INDEX(Index!$C$3:$C$5, MATCH(TRUE, ISNUMBER(SEARCH(Index!$C$3:$C$5, Articles_collection_modified!A1580)), 0)), "")</f>
        <v>H1</v>
      </c>
      <c r="L1580" t="str" cm="1">
        <f t="array" ref="L1580">_xlfn.TEXTJOIN(", ", TRUE, IF(ISNUMBER(SEARCH(Index!$C$8:$C$58, Articles_collection_modified!A1580)), Index!$C$8:$C$58, ""))</f>
        <v>IPr-2</v>
      </c>
      <c r="M1580" t="str" cm="1">
        <f t="array" ref="M1580">_xlfn.TEXTJOIN(", ", TRUE, IFERROR(VLOOKUP(_xlfn.TEXTSPLIT(L1580, ", "), Index!$C$8:$D$58, 2, FALSE), ""))</f>
        <v>Advanced Robotics</v>
      </c>
      <c r="N1580" t="str" cm="1">
        <f t="array" ref="N1580">_xlfn.TEXTJOIN(", ", TRUE, _xlfn.UNIQUE(_xlfn.FILTERXML("&lt;t&gt;&lt;s&gt;" &amp; SUBSTITUTE(_xlfn.TEXTJOIN(", ", TRUE, _xlfn.UNIQUE(_xlfn._xlws.FILTER(IFERROR(VLOOKUP(LEFT(_xlfn.TEXTSPLIT(L1580, ", "), FIND("-", _xlfn.TEXTSPLIT(L1580, ", ")) - 1), Index!$F$8:$G$13, 2, FALSE), ""), IFERROR(VLOOKUP(LEFT(_xlfn.TEXTSPLIT(L1580, ", "), FIND("-", _xlfn.TEXTSPLIT(L1580, ", ")) - 1), Index!$F$8:$G$13, 2, FALSE), "") &lt;&gt; ""))), ", ", "&lt;/s&gt;&lt;s&gt;") &amp; "&lt;/s&gt;&lt;/t&gt;", "//s[normalize-space()]")))</f>
        <v>Intelligent Production</v>
      </c>
      <c r="O1580" t="str" cm="1">
        <f t="array" ref="O1580">IFERROR(INDEX(Index!$C$8:$C$58, MATCH(TRUE, ISNUMBER(SEARCH(Index!$C$8:$C$58, Articles_collection_modified!A1580)), 0)), "")</f>
        <v>IPr-2</v>
      </c>
      <c r="P1580" t="str">
        <f>IFERROR(VLOOKUP(LEFT(O1580, FIND("-", O1580)-1), Index!$F$8:$G$13, 2, FALSE), "Not Found")</f>
        <v>Intelligent Production</v>
      </c>
      <c r="Q1580" t="str">
        <f>IFERROR(VLOOKUP(O1580, Index!$C$8:$D$58, 2, FALSE), "Not Found")</f>
        <v>Advanced Robotics</v>
      </c>
    </row>
    <row r="1581" spans="1:17" x14ac:dyDescent="0.3">
      <c r="A1581" t="str">
        <f>LEFT(Articles_collection_modified!A1581, FIND(",", Articles_collection_modified!A1581) - 1)</f>
        <v>'World's largest' compressed air energy storage project connects to the grid in China</v>
      </c>
      <c r="B1581" t="str">
        <f>MID(Articles_collection_modified!A1581, FIND(",", Articles_collection_modified!A1581) + 1, FIND(",", Articles_collection_modified!A1581, FIND(",", Articles_collection_modified!A1581) + 1) - FIND(",", Articles_collection_modified!A1581) - 1)</f>
        <v>https://www.energy-storage.news/worlds-largest-compressed-air-energy-storage-project-connects-to-the-grid-in-china/</v>
      </c>
      <c r="C1581" t="str">
        <f>IF(ISNUMBER(FIND(", vol",Articles_collection_modified!A1581)), MID(Articles_collection_modified!A1581, FIND(", vol", Articles_collection_modified!A1581) + 5, FIND(",", Articles_collection_modified!A1581, FIND(", vol", Articles_collection_modified!A1581) + 5) - FIND(", vol", Articles_collection_modified!A1581) - 5), MID(Articles_collection_modified!A1581, FIND(",vol", Articles_collection_modified!A1581) + 4, FIND(",", Articles_collection_modified!A1581, FIND(",vol", Articles_collection_modified!A1581) + 4) - FIND(",vol",Articles_collection_modified!A1581) - 4))</f>
        <v>0</v>
      </c>
      <c r="D1581" t="str">
        <f>IF(ISNUMBER(FIND(", 20", Articles_collection_modified!A1581)), MID(Articles_collection_modified!A1581, FIND(", 20", Articles_collection_modified!A1581) + 2, FIND(",", Articles_collection_modified!A1581, FIND(", 20", Articles_collection_modified!A1581) + 2) - FIND(", 20", Articles_collection_modified!A1581) - 2), MID(Articles_collection_modified!A1581, FIND(",20", Articles_collection_modified!A1581) + 1, FIND(",", Articles_collection_modified!A1581, FIND(",20", Articles_collection_modified!A1581) + 1) - FIND(",20", Articles_collection_modified!A1581) - 1))</f>
        <v>2024-w15</v>
      </c>
      <c r="E1581" t="str">
        <f t="shared" si="50"/>
        <v>2024</v>
      </c>
      <c r="F1581" t="str">
        <f t="shared" si="51"/>
        <v>15</v>
      </c>
      <c r="G1581" t="str" cm="1">
        <f t="array" ref="G1581">_xlfn.TEXTJOIN(", ", TRUE, IF(ISNUMBER(SEARCH(Index!$A$8:$A$22, Articles_collection_modified!A1581)), Index!$A$8:$A$22, ""))</f>
        <v>Industrial applications, Sustainability</v>
      </c>
      <c r="H1581" t="str" cm="1">
        <f t="array" ref="H1581">IFERROR(INDEX(Index!$A$8:$A$22, MATCH(TRUE, ISNUMBER(SEARCH(Index!$A$8:$A$22, Articles_collection_modified!A1581)), 0)), "")</f>
        <v>Industrial applications</v>
      </c>
      <c r="I1581" t="str" cm="1">
        <f t="array" ref="I1581">IFERROR(INDEX(Index!$A$3:$A$5, MATCH(TRUE, ISNUMBER(SEARCH(Index!$A$3:$A$5, Articles_collection_modified!A1581)), 0)), "")</f>
        <v>Technology</v>
      </c>
      <c r="J1581" t="str" cm="1">
        <f t="array" ref="J1581">IFERROR(INDEX(Index!$A$25:$A$69, MATCH(TRUE, ISNUMBER(SEARCH(Index!$A$25:$A$69, Articles_collection_modified!A1581)), 0)), "")</f>
        <v>Energy Storage</v>
      </c>
      <c r="K1581" t="str" cm="1">
        <f t="array" ref="K1581">IFERROR(INDEX(Index!$C$3:$C$5, MATCH(TRUE, ISNUMBER(SEARCH(Index!$C$3:$C$5, Articles_collection_modified!A1581)), 0)), "")</f>
        <v>H1</v>
      </c>
      <c r="L1581" t="str" cm="1">
        <f t="array" ref="L1581">_xlfn.TEXTJOIN(", ", TRUE, IF(ISNUMBER(SEARCH(Index!$C$8:$C$58, Articles_collection_modified!A1581)), Index!$C$8:$C$58, ""))</f>
        <v>ES-3, NB-6</v>
      </c>
      <c r="M1581" t="str" cm="1">
        <f t="array" ref="M1581">_xlfn.TEXTJOIN(", ", TRUE, IFERROR(VLOOKUP(_xlfn.TEXTSPLIT(L1581, ", "), Index!$C$8:$D$58, 2, FALSE), ""))</f>
        <v>Sustainable Energy System, Green Energy System</v>
      </c>
      <c r="N1581" t="str" cm="1">
        <f t="array" ref="N1581">_xlfn.TEXTJOIN(", ", TRUE, _xlfn.UNIQUE(_xlfn.FILTERXML("&lt;t&gt;&lt;s&gt;" &amp; SUBSTITUTE(_xlfn.TEXTJOIN(", ", TRUE, _xlfn.UNIQUE(_xlfn._xlws.FILTER(IFERROR(VLOOKUP(LEFT(_xlfn.TEXTSPLIT(L1581, ", "), FIND("-", _xlfn.TEXTSPLIT(L1581, ", ")) - 1), Index!$F$8:$G$13, 2, FALSE), ""), IFERROR(VLOOKUP(LEFT(_xlfn.TEXTSPLIT(L1581, ", "), FIND("-", _xlfn.TEXTSPLIT(L1581, ", ")) - 1), Index!$F$8:$G$13, 2, FALSE), "") &lt;&gt; ""))), ", ", "&lt;/s&gt;&lt;s&gt;") &amp; "&lt;/s&gt;&lt;/t&gt;", "//s[normalize-space()]")))</f>
        <v>Ecological Sustainability, New Business</v>
      </c>
      <c r="O1581" t="str" cm="1">
        <f t="array" ref="O1581">IFERROR(INDEX(Index!$C$8:$C$58, MATCH(TRUE, ISNUMBER(SEARCH(Index!$C$8:$C$58, Articles_collection_modified!A1581)), 0)), "")</f>
        <v>ES-3</v>
      </c>
      <c r="P1581" t="str">
        <f>IFERROR(VLOOKUP(LEFT(O1581, FIND("-", O1581)-1), Index!$F$8:$G$13, 2, FALSE), "Not Found")</f>
        <v>Ecological Sustainability</v>
      </c>
      <c r="Q1581" t="str">
        <f>IFERROR(VLOOKUP(O1581, Index!$C$8:$D$58, 2, FALSE), "Not Found")</f>
        <v>Sustainable Energy System</v>
      </c>
    </row>
    <row r="1582" spans="1:17" x14ac:dyDescent="0.3">
      <c r="A1582" t="str">
        <f>LEFT(Articles_collection_modified!A1582, FIND(",", Articles_collection_modified!A1582) - 1)</f>
        <v>Portable engine powers artificial muscles in assistive devices</v>
      </c>
      <c r="B1582" t="str">
        <f>MID(Articles_collection_modified!A1582, FIND(",", Articles_collection_modified!A1582) + 1, FIND(",", Articles_collection_modified!A1582, FIND(",", Articles_collection_modified!A1582) + 1) - FIND(",", Articles_collection_modified!A1582) - 1)</f>
        <v>https://www.sciencedaily.com/releases/2024/07/240701131814.htm</v>
      </c>
      <c r="C1582" t="str">
        <f>IF(ISNUMBER(FIND(", vol",Articles_collection_modified!A1582)), MID(Articles_collection_modified!A1582, FIND(", vol", Articles_collection_modified!A1582) + 5, FIND(",", Articles_collection_modified!A1582, FIND(", vol", Articles_collection_modified!A1582) + 5) - FIND(", vol", Articles_collection_modified!A1582) - 5), MID(Articles_collection_modified!A1582, FIND(",vol", Articles_collection_modified!A1582) + 4, FIND(",", Articles_collection_modified!A1582, FIND(",vol", Articles_collection_modified!A1582) + 4) - FIND(",vol",Articles_collection_modified!A1582) - 4))</f>
        <v>1</v>
      </c>
      <c r="D1582" t="str">
        <f>IF(ISNUMBER(FIND(", 20", Articles_collection_modified!A1582)), MID(Articles_collection_modified!A1582, FIND(", 20", Articles_collection_modified!A1582) + 2, FIND(",", Articles_collection_modified!A1582, FIND(", 20", Articles_collection_modified!A1582) + 2) - FIND(", 20", Articles_collection_modified!A1582) - 2), MID(Articles_collection_modified!A1582, FIND(",20", Articles_collection_modified!A1582) + 1, FIND(",", Articles_collection_modified!A1582, FIND(",20", Articles_collection_modified!A1582) + 1) - FIND(",20", Articles_collection_modified!A1582) - 1))</f>
        <v>2024-w27</v>
      </c>
      <c r="E1582" t="str">
        <f t="shared" si="50"/>
        <v>2024</v>
      </c>
      <c r="F1582" t="str">
        <f t="shared" si="51"/>
        <v>27</v>
      </c>
      <c r="G1582" t="str" cm="1">
        <f t="array" ref="G1582">_xlfn.TEXTJOIN(", ", TRUE, IF(ISNUMBER(SEARCH(Index!$A$8:$A$22, Articles_collection_modified!A1582)), Index!$A$8:$A$22, ""))</f>
        <v>Robotics</v>
      </c>
      <c r="H1582" t="str" cm="1">
        <f t="array" ref="H1582">IFERROR(INDEX(Index!$A$8:$A$22, MATCH(TRUE, ISNUMBER(SEARCH(Index!$A$8:$A$22, Articles_collection_modified!A1582)), 0)), "")</f>
        <v>Robotics</v>
      </c>
      <c r="I1582" t="str" cm="1">
        <f t="array" ref="I1582">IFERROR(INDEX(Index!$A$3:$A$5, MATCH(TRUE, ISNUMBER(SEARCH(Index!$A$3:$A$5, Articles_collection_modified!A1582)), 0)), "")</f>
        <v>Technology</v>
      </c>
      <c r="J1582" t="str" cm="1">
        <f t="array" ref="J1582">IFERROR(INDEX(Index!$A$25:$A$69, MATCH(TRUE, ISNUMBER(SEARCH(Index!$A$25:$A$69, Articles_collection_modified!A1582)), 0)), "")</f>
        <v>Research</v>
      </c>
      <c r="K1582" t="str" cm="1">
        <f t="array" ref="K1582">IFERROR(INDEX(Index!$C$3:$C$5, MATCH(TRUE, ISNUMBER(SEARCH(Index!$C$3:$C$5, Articles_collection_modified!A1582)), 0)), "")</f>
        <v>H3</v>
      </c>
      <c r="L1582" t="str" cm="1">
        <f t="array" ref="L1582">_xlfn.TEXTJOIN(", ", TRUE, IF(ISNUMBER(SEARCH(Index!$C$8:$C$58, Articles_collection_modified!A1582)), Index!$C$8:$C$58, ""))</f>
        <v>IPr-3</v>
      </c>
      <c r="M1582" t="str" cm="1">
        <f t="array" ref="M1582">_xlfn.TEXTJOIN(", ", TRUE, IFERROR(VLOOKUP(_xlfn.TEXTSPLIT(L1582, ", "), Index!$C$8:$D$58, 2, FALSE), ""))</f>
        <v>Intelligent Worker Assistant</v>
      </c>
      <c r="N1582" t="str" cm="1">
        <f t="array" ref="N1582">_xlfn.TEXTJOIN(", ", TRUE, _xlfn.UNIQUE(_xlfn.FILTERXML("&lt;t&gt;&lt;s&gt;" &amp; SUBSTITUTE(_xlfn.TEXTJOIN(", ", TRUE, _xlfn.UNIQUE(_xlfn._xlws.FILTER(IFERROR(VLOOKUP(LEFT(_xlfn.TEXTSPLIT(L1582, ", "), FIND("-", _xlfn.TEXTSPLIT(L1582, ", ")) - 1), Index!$F$8:$G$13, 2, FALSE), ""), IFERROR(VLOOKUP(LEFT(_xlfn.TEXTSPLIT(L1582, ", "), FIND("-", _xlfn.TEXTSPLIT(L1582, ", ")) - 1), Index!$F$8:$G$13, 2, FALSE), "") &lt;&gt; ""))), ", ", "&lt;/s&gt;&lt;s&gt;") &amp; "&lt;/s&gt;&lt;/t&gt;", "//s[normalize-space()]")))</f>
        <v>Intelligent Production</v>
      </c>
      <c r="O1582" t="str" cm="1">
        <f t="array" ref="O1582">IFERROR(INDEX(Index!$C$8:$C$58, MATCH(TRUE, ISNUMBER(SEARCH(Index!$C$8:$C$58, Articles_collection_modified!A1582)), 0)), "")</f>
        <v>IPr-3</v>
      </c>
      <c r="P1582" t="str">
        <f>IFERROR(VLOOKUP(LEFT(O1582, FIND("-", O1582)-1), Index!$F$8:$G$13, 2, FALSE), "Not Found")</f>
        <v>Intelligent Production</v>
      </c>
      <c r="Q1582" t="str">
        <f>IFERROR(VLOOKUP(O1582, Index!$C$8:$D$58, 2, FALSE), "Not Found")</f>
        <v>Intelligent Worker Assistant</v>
      </c>
    </row>
    <row r="1583" spans="1:17" x14ac:dyDescent="0.3">
      <c r="A1583" t="str">
        <f>LEFT(Articles_collection_modified!A1583, FIND(",", Articles_collection_modified!A1583) - 1)</f>
        <v>Die 10 grÃ¶ÃŸten Hydraulik-Hersteller im deutschen Markt</v>
      </c>
      <c r="B1583" t="str">
        <f>MID(Articles_collection_modified!A1583, FIND(",", Articles_collection_modified!A1583) + 1, FIND(",", Articles_collection_modified!A1583, FIND(",", Articles_collection_modified!A1583) + 1) - FIND(",", Articles_collection_modified!A1583) - 1)</f>
        <v>https://www.fluid.de/hydraulik/die-10-groessten-hydraulik-hersteller-im-deutschen-markt-986.html?utm_campaign=20240710_FLU+RSS+Themen-NL+FLU+Newsletter&amp;utm_source=fluid-newsletter&amp;utm_medium=email&amp;sc_src=email_6239967&amp;sc_lid=246444469&amp;sc_llid=2104&amp;sc_uid=IuFfHaVeJ9&amp;sc_eh=c7fbc3839a198e1e1</v>
      </c>
      <c r="C1583" t="str">
        <f>IF(ISNUMBER(FIND(", vol",Articles_collection_modified!A1583)), MID(Articles_collection_modified!A1583, FIND(", vol", Articles_collection_modified!A1583) + 5, FIND(",", Articles_collection_modified!A1583, FIND(", vol", Articles_collection_modified!A1583) + 5) - FIND(", vol", Articles_collection_modified!A1583) - 5), MID(Articles_collection_modified!A1583, FIND(",vol", Articles_collection_modified!A1583) + 4, FIND(",", Articles_collection_modified!A1583, FIND(",vol", Articles_collection_modified!A1583) + 4) - FIND(",vol",Articles_collection_modified!A1583) - 4))</f>
        <v>1</v>
      </c>
      <c r="D1583" t="str">
        <f>IF(ISNUMBER(FIND(", 20", Articles_collection_modified!A1583)), MID(Articles_collection_modified!A1583, FIND(", 20", Articles_collection_modified!A1583) + 2, FIND(",", Articles_collection_modified!A1583, FIND(", 20", Articles_collection_modified!A1583) + 2) - FIND(", 20", Articles_collection_modified!A1583) - 2), MID(Articles_collection_modified!A1583, FIND(",20", Articles_collection_modified!A1583) + 1, FIND(",", Articles_collection_modified!A1583, FIND(",20", Articles_collection_modified!A1583) + 1) - FIND(",20", Articles_collection_modified!A1583) - 1))</f>
        <v>2024-w09</v>
      </c>
      <c r="E1583" t="str">
        <f t="shared" si="50"/>
        <v>2024</v>
      </c>
      <c r="F1583" t="str">
        <f t="shared" si="51"/>
        <v>09</v>
      </c>
      <c r="G1583" t="str" cm="1">
        <f t="array" ref="G1583">_xlfn.TEXTJOIN(", ", TRUE, IF(ISNUMBER(SEARCH(Index!$A$8:$A$22, Articles_collection_modified!A1583)), Index!$A$8:$A$22, ""))</f>
        <v>Hydraulics</v>
      </c>
      <c r="H1583" t="str" cm="1">
        <f t="array" ref="H1583">IFERROR(INDEX(Index!$A$8:$A$22, MATCH(TRUE, ISNUMBER(SEARCH(Index!$A$8:$A$22, Articles_collection_modified!A1583)), 0)), "")</f>
        <v>Hydraulics</v>
      </c>
      <c r="I1583" t="str" cm="1">
        <f t="array" ref="I1583">IFERROR(INDEX(Index!$A$3:$A$5, MATCH(TRUE, ISNUMBER(SEARCH(Index!$A$3:$A$5, Articles_collection_modified!A1583)), 0)), "")</f>
        <v>SEEP</v>
      </c>
      <c r="J1583" t="str" cm="1">
        <f t="array" ref="J1583">IFERROR(INDEX(Index!$A$25:$A$69, MATCH(TRUE, ISNUMBER(SEARCH(Index!$A$25:$A$69, Articles_collection_modified!A1583)), 0)), "")</f>
        <v>market development</v>
      </c>
      <c r="K1583" t="str" cm="1">
        <f t="array" ref="K1583">IFERROR(INDEX(Index!$C$3:$C$5, MATCH(TRUE, ISNUMBER(SEARCH(Index!$C$3:$C$5, Articles_collection_modified!A1583)), 0)), "")</f>
        <v>H1</v>
      </c>
      <c r="L1583" t="str" cm="1">
        <f t="array" ref="L1583">_xlfn.TEXTJOIN(", ", TRUE, IF(ISNUMBER(SEARCH(Index!$C$8:$C$58, Articles_collection_modified!A1583)), Index!$C$8:$C$58, ""))</f>
        <v/>
      </c>
      <c r="M1583" t="str" cm="1">
        <f t="array" ref="M1583">_xlfn.TEXTJOIN(", ", TRUE, IFERROR(VLOOKUP(_xlfn.TEXTSPLIT(L1583, ", "), Index!$C$8:$D$58, 2, FALSE), ""))</f>
        <v/>
      </c>
      <c r="N1583" t="e" cm="1" vm="1">
        <f t="array" ref="N1583">_xlfn.TEXTJOIN(", ", TRUE, _xlfn.UNIQUE(_xlfn.FILTERXML("&lt;t&gt;&lt;s&gt;" &amp; SUBSTITUTE(_xlfn.TEXTJOIN(", ", TRUE, _xlfn.UNIQUE(_xlfn._xlws.FILTER(IFERROR(VLOOKUP(LEFT(_xlfn.TEXTSPLIT(L1583, ", "), FIND("-", _xlfn.TEXTSPLIT(L1583, ", ")) - 1), Index!$F$8:$G$13, 2, FALSE), ""), IFERROR(VLOOKUP(LEFT(_xlfn.TEXTSPLIT(L1583, ", "), FIND("-", _xlfn.TEXTSPLIT(L1583, ", ")) - 1), Index!$F$8:$G$13, 2, FALSE), "") &lt;&gt; ""))), ", ", "&lt;/s&gt;&lt;s&gt;") &amp; "&lt;/s&gt;&lt;/t&gt;", "//s[normalize-space()]")))</f>
        <v>#VALUE!</v>
      </c>
      <c r="O1583" t="str" cm="1">
        <f t="array" ref="O1583">IFERROR(INDEX(Index!$C$8:$C$58, MATCH(TRUE, ISNUMBER(SEARCH(Index!$C$8:$C$58, Articles_collection_modified!A1583)), 0)), "")</f>
        <v/>
      </c>
      <c r="P1583" t="str">
        <f>IFERROR(VLOOKUP(LEFT(O1583, FIND("-", O1583)-1), Index!$F$8:$G$13, 2, FALSE), "Not Found")</f>
        <v>Not Found</v>
      </c>
      <c r="Q1583" t="str">
        <f>IFERROR(VLOOKUP(O1583, Index!$C$8:$D$58, 2, FALSE), "Not Found")</f>
        <v>Not Found</v>
      </c>
    </row>
    <row r="1584" spans="1:17" x14ac:dyDescent="0.3">
      <c r="A1584" t="str">
        <f>LEFT(Articles_collection_modified!A1584, FIND(",", Articles_collection_modified!A1584) - 1)</f>
        <v>6 Strategies for Maximizing the Lifespan of Proportional Valves - Fluid Power Journal</v>
      </c>
      <c r="B1584" t="str">
        <f>MID(Articles_collection_modified!A1584, FIND(",", Articles_collection_modified!A1584) + 1, FIND(",", Articles_collection_modified!A1584, FIND(",", Articles_collection_modified!A1584) + 1) - FIND(",", Articles_collection_modified!A1584) - 1)</f>
        <v>https://fluidpowerjournal.com/6-strategies-for-maximizing-the-lifespan-of-proportional-valves/</v>
      </c>
      <c r="C1584" t="str">
        <f>IF(ISNUMBER(FIND(", vol",Articles_collection_modified!A1584)), MID(Articles_collection_modified!A1584, FIND(", vol", Articles_collection_modified!A1584) + 5, FIND(",", Articles_collection_modified!A1584, FIND(", vol", Articles_collection_modified!A1584) + 5) - FIND(", vol", Articles_collection_modified!A1584) - 5), MID(Articles_collection_modified!A1584, FIND(",vol", Articles_collection_modified!A1584) + 4, FIND(",", Articles_collection_modified!A1584, FIND(",vol", Articles_collection_modified!A1584) + 4) - FIND(",vol",Articles_collection_modified!A1584) - 4))</f>
        <v>1</v>
      </c>
      <c r="D1584" t="str">
        <f>IF(ISNUMBER(FIND(", 20", Articles_collection_modified!A1584)), MID(Articles_collection_modified!A1584, FIND(", 20", Articles_collection_modified!A1584) + 2, FIND(",", Articles_collection_modified!A1584, FIND(", 20", Articles_collection_modified!A1584) + 2) - FIND(", 20", Articles_collection_modified!A1584) - 2), MID(Articles_collection_modified!A1584, FIND(",20", Articles_collection_modified!A1584) + 1, FIND(",", Articles_collection_modified!A1584, FIND(",20", Articles_collection_modified!A1584) + 1) - FIND(",20", Articles_collection_modified!A1584) - 1))</f>
        <v>2024-w28</v>
      </c>
      <c r="E1584" t="str">
        <f t="shared" si="50"/>
        <v>2024</v>
      </c>
      <c r="F1584" t="str">
        <f t="shared" si="51"/>
        <v>28</v>
      </c>
      <c r="G1584" t="str" cm="1">
        <f t="array" ref="G1584">_xlfn.TEXTJOIN(", ", TRUE, IF(ISNUMBER(SEARCH(Index!$A$8:$A$22, Articles_collection_modified!A1584)), Index!$A$8:$A$22, ""))</f>
        <v>Hydraulics</v>
      </c>
      <c r="H1584" t="str" cm="1">
        <f t="array" ref="H1584">IFERROR(INDEX(Index!$A$8:$A$22, MATCH(TRUE, ISNUMBER(SEARCH(Index!$A$8:$A$22, Articles_collection_modified!A1584)), 0)), "")</f>
        <v>Hydraulics</v>
      </c>
      <c r="I1584" t="str" cm="1">
        <f t="array" ref="I1584">IFERROR(INDEX(Index!$A$3:$A$5, MATCH(TRUE, ISNUMBER(SEARCH(Index!$A$3:$A$5, Articles_collection_modified!A1584)), 0)), "")</f>
        <v>Technology</v>
      </c>
      <c r="J1584" t="str" cm="1">
        <f t="array" ref="J1584">IFERROR(INDEX(Index!$A$25:$A$69, MATCH(TRUE, ISNUMBER(SEARCH(Index!$A$25:$A$69, Articles_collection_modified!A1584)), 0)), "")</f>
        <v>Valve</v>
      </c>
      <c r="K1584" t="str" cm="1">
        <f t="array" ref="K1584">IFERROR(INDEX(Index!$C$3:$C$5, MATCH(TRUE, ISNUMBER(SEARCH(Index!$C$3:$C$5, Articles_collection_modified!A1584)), 0)), "")</f>
        <v>H1</v>
      </c>
      <c r="L1584" t="str" cm="1">
        <f t="array" ref="L1584">_xlfn.TEXTJOIN(", ", TRUE, IF(ISNUMBER(SEARCH(Index!$C$8:$C$58, Articles_collection_modified!A1584)), Index!$C$8:$C$58, ""))</f>
        <v/>
      </c>
      <c r="M1584" t="str" cm="1">
        <f t="array" ref="M1584">_xlfn.TEXTJOIN(", ", TRUE, IFERROR(VLOOKUP(_xlfn.TEXTSPLIT(L1584, ", "), Index!$C$8:$D$58, 2, FALSE), ""))</f>
        <v/>
      </c>
      <c r="N1584" t="e" cm="1" vm="1">
        <f t="array" ref="N1584">_xlfn.TEXTJOIN(", ", TRUE, _xlfn.UNIQUE(_xlfn.FILTERXML("&lt;t&gt;&lt;s&gt;" &amp; SUBSTITUTE(_xlfn.TEXTJOIN(", ", TRUE, _xlfn.UNIQUE(_xlfn._xlws.FILTER(IFERROR(VLOOKUP(LEFT(_xlfn.TEXTSPLIT(L1584, ", "), FIND("-", _xlfn.TEXTSPLIT(L1584, ", ")) - 1), Index!$F$8:$G$13, 2, FALSE), ""), IFERROR(VLOOKUP(LEFT(_xlfn.TEXTSPLIT(L1584, ", "), FIND("-", _xlfn.TEXTSPLIT(L1584, ", ")) - 1), Index!$F$8:$G$13, 2, FALSE), "") &lt;&gt; ""))), ", ", "&lt;/s&gt;&lt;s&gt;") &amp; "&lt;/s&gt;&lt;/t&gt;", "//s[normalize-space()]")))</f>
        <v>#VALUE!</v>
      </c>
      <c r="O1584" t="str" cm="1">
        <f t="array" ref="O1584">IFERROR(INDEX(Index!$C$8:$C$58, MATCH(TRUE, ISNUMBER(SEARCH(Index!$C$8:$C$58, Articles_collection_modified!A1584)), 0)), "")</f>
        <v/>
      </c>
      <c r="P1584" t="str">
        <f>IFERROR(VLOOKUP(LEFT(O1584, FIND("-", O1584)-1), Index!$F$8:$G$13, 2, FALSE), "Not Found")</f>
        <v>Not Found</v>
      </c>
      <c r="Q1584" t="str">
        <f>IFERROR(VLOOKUP(O1584, Index!$C$8:$D$58, 2, FALSE), "Not Found")</f>
        <v>Not Found</v>
      </c>
    </row>
    <row r="1585" spans="1:17" x14ac:dyDescent="0.3">
      <c r="A1585" t="str">
        <f>LEFT(Articles_collection_modified!A1585, FIND(",", Articles_collection_modified!A1585) - 1)</f>
        <v>Electrohydrostatic Actuation Captures the Best of Hydraulic and Electromechanical</v>
      </c>
      <c r="B1585" t="str">
        <f>MID(Articles_collection_modified!A1585, FIND(",", Articles_collection_modified!A1585) + 1, FIND(",", Articles_collection_modified!A1585, FIND(",", Articles_collection_modified!A1585) + 1) - FIND(",", Articles_collection_modified!A1585) - 1)</f>
        <v>https://www.powermotiontech.com/mechatronics/electrohydraulics/article/55093677/moog-inc-electrohydrostatic-actuation-captures-the-best-of-hydraulic-and-electromechanical</v>
      </c>
      <c r="C1585" t="str">
        <f>IF(ISNUMBER(FIND(", vol",Articles_collection_modified!A1585)), MID(Articles_collection_modified!A1585, FIND(", vol", Articles_collection_modified!A1585) + 5, FIND(",", Articles_collection_modified!A1585, FIND(", vol", Articles_collection_modified!A1585) + 5) - FIND(", vol", Articles_collection_modified!A1585) - 5), MID(Articles_collection_modified!A1585, FIND(",vol", Articles_collection_modified!A1585) + 4, FIND(",", Articles_collection_modified!A1585, FIND(",vol", Articles_collection_modified!A1585) + 4) - FIND(",vol",Articles_collection_modified!A1585) - 4))</f>
        <v>1</v>
      </c>
      <c r="D1585" t="str">
        <f>IF(ISNUMBER(FIND(", 20", Articles_collection_modified!A1585)), MID(Articles_collection_modified!A1585, FIND(", 20", Articles_collection_modified!A1585) + 2, FIND(",", Articles_collection_modified!A1585, FIND(", 20", Articles_collection_modified!A1585) + 2) - FIND(", 20", Articles_collection_modified!A1585) - 2), MID(Articles_collection_modified!A1585, FIND(",20", Articles_collection_modified!A1585) + 1, FIND(",", Articles_collection_modified!A1585, FIND(",20", Articles_collection_modified!A1585) + 1) - FIND(",20", Articles_collection_modified!A1585) - 1))</f>
        <v>2024-w28</v>
      </c>
      <c r="E1585" t="str">
        <f t="shared" si="50"/>
        <v>2024</v>
      </c>
      <c r="F1585" t="str">
        <f t="shared" si="51"/>
        <v>28</v>
      </c>
      <c r="G1585" t="str" cm="1">
        <f t="array" ref="G1585">_xlfn.TEXTJOIN(", ", TRUE, IF(ISNUMBER(SEARCH(Index!$A$8:$A$22, Articles_collection_modified!A1585)), Index!$A$8:$A$22, ""))</f>
        <v>Electrification, Hydraulics</v>
      </c>
      <c r="H1585" t="str" cm="1">
        <f t="array" ref="H1585">IFERROR(INDEX(Index!$A$8:$A$22, MATCH(TRUE, ISNUMBER(SEARCH(Index!$A$8:$A$22, Articles_collection_modified!A1585)), 0)), "")</f>
        <v>Electrification</v>
      </c>
      <c r="I1585" t="str" cm="1">
        <f t="array" ref="I1585">IFERROR(INDEX(Index!$A$3:$A$5, MATCH(TRUE, ISNUMBER(SEARCH(Index!$A$3:$A$5, Articles_collection_modified!A1585)), 0)), "")</f>
        <v>Technology</v>
      </c>
      <c r="J1585" t="str" cm="1">
        <f t="array" ref="J1585">IFERROR(INDEX(Index!$A$25:$A$69, MATCH(TRUE, ISNUMBER(SEARCH(Index!$A$25:$A$69, Articles_collection_modified!A1585)), 0)), "")</f>
        <v>Actuators</v>
      </c>
      <c r="K1585" t="str" cm="1">
        <f t="array" ref="K1585">IFERROR(INDEX(Index!$C$3:$C$5, MATCH(TRUE, ISNUMBER(SEARCH(Index!$C$3:$C$5, Articles_collection_modified!A1585)), 0)), "")</f>
        <v>H1</v>
      </c>
      <c r="L1585" t="str" cm="1">
        <f t="array" ref="L1585">_xlfn.TEXTJOIN(", ", TRUE, IF(ISNUMBER(SEARCH(Index!$C$8:$C$58, Articles_collection_modified!A1585)), Index!$C$8:$C$58, ""))</f>
        <v>ES-2, HA-1</v>
      </c>
      <c r="M1585" t="str" cm="1">
        <f t="array" ref="M1585">_xlfn.TEXTJOIN(", ", TRUE, IFERROR(VLOOKUP(_xlfn.TEXTSPLIT(L1585, ", "), Index!$C$8:$D$58, 2, FALSE), ""))</f>
        <v>Enhanced Emission Policy, Green &amp; Connected Construction site</v>
      </c>
      <c r="N1585" t="str" cm="1">
        <f t="array" ref="N1585">_xlfn.TEXTJOIN(", ", TRUE, _xlfn.UNIQUE(_xlfn.FILTERXML("&lt;t&gt;&lt;s&gt;" &amp; SUBSTITUTE(_xlfn.TEXTJOIN(", ", TRUE, _xlfn.UNIQUE(_xlfn._xlws.FILTER(IFERROR(VLOOKUP(LEFT(_xlfn.TEXTSPLIT(L1585, ", "), FIND("-", _xlfn.TEXTSPLIT(L1585, ", ")) - 1), Index!$F$8:$G$13, 2, FALSE), ""), IFERROR(VLOOKUP(LEFT(_xlfn.TEXTSPLIT(L1585, ", "), FIND("-", _xlfn.TEXTSPLIT(L1585, ", ")) - 1), Index!$F$8:$G$13, 2, FALSE), "") &lt;&gt; ""))), ", ", "&lt;/s&gt;&lt;s&gt;") &amp; "&lt;/s&gt;&lt;/t&gt;", "//s[normalize-space()]")))</f>
        <v>Ecological Sustainability, Hydraulic Applications Ecosystem</v>
      </c>
      <c r="O1585" t="str" cm="1">
        <f t="array" ref="O1585">IFERROR(INDEX(Index!$C$8:$C$58, MATCH(TRUE, ISNUMBER(SEARCH(Index!$C$8:$C$58, Articles_collection_modified!A1585)), 0)), "")</f>
        <v>ES-2</v>
      </c>
      <c r="P1585" t="str">
        <f>IFERROR(VLOOKUP(LEFT(O1585, FIND("-", O1585)-1), Index!$F$8:$G$13, 2, FALSE), "Not Found")</f>
        <v>Ecological Sustainability</v>
      </c>
      <c r="Q1585" t="str">
        <f>IFERROR(VLOOKUP(O1585, Index!$C$8:$D$58, 2, FALSE), "Not Found")</f>
        <v>Enhanced Emission Policy</v>
      </c>
    </row>
    <row r="1586" spans="1:17" x14ac:dyDescent="0.3">
      <c r="A1586" t="str">
        <f>LEFT(Articles_collection_modified!A1586, FIND(",", Articles_collection_modified!A1586) - 1)</f>
        <v>Stone walls make a comeback with an autonomous hydraulic excavator</v>
      </c>
      <c r="B1586" t="str">
        <f>MID(Articles_collection_modified!A1586, FIND(",", Articles_collection_modified!A1586) + 1, FIND(",", Articles_collection_modified!A1586, FIND(",", Articles_collection_modified!A1586) + 1) - FIND(",", Articles_collection_modified!A1586) - 1)</f>
        <v>https://www.mobilehydraulictips.com/stone-walls-make-a-comeback-with-an-autonomous-hydraulic-excavator/</v>
      </c>
      <c r="C1586" t="str">
        <f>IF(ISNUMBER(FIND(", vol",Articles_collection_modified!A1586)), MID(Articles_collection_modified!A1586, FIND(", vol", Articles_collection_modified!A1586) + 5, FIND(",", Articles_collection_modified!A1586, FIND(", vol", Articles_collection_modified!A1586) + 5) - FIND(", vol", Articles_collection_modified!A1586) - 5), MID(Articles_collection_modified!A1586, FIND(",vol", Articles_collection_modified!A1586) + 4, FIND(",", Articles_collection_modified!A1586, FIND(",vol", Articles_collection_modified!A1586) + 4) - FIND(",vol",Articles_collection_modified!A1586) - 4))</f>
        <v>0</v>
      </c>
      <c r="D1586" t="str">
        <f>IF(ISNUMBER(FIND(", 20", Articles_collection_modified!A1586)), MID(Articles_collection_modified!A1586, FIND(", 20", Articles_collection_modified!A1586) + 2, FIND(",", Articles_collection_modified!A1586, FIND(", 20", Articles_collection_modified!A1586) + 2) - FIND(", 20", Articles_collection_modified!A1586) - 2), MID(Articles_collection_modified!A1586, FIND(",20", Articles_collection_modified!A1586) + 1, FIND(",", Articles_collection_modified!A1586, FIND(",20", Articles_collection_modified!A1586) + 1) - FIND(",20", Articles_collection_modified!A1586) - 1))</f>
        <v>2024-w5</v>
      </c>
      <c r="E1586" t="str">
        <f t="shared" si="50"/>
        <v>2024</v>
      </c>
      <c r="F1586" t="str">
        <f t="shared" si="51"/>
        <v>5</v>
      </c>
      <c r="G1586" t="str" cm="1">
        <f t="array" ref="G1586">_xlfn.TEXTJOIN(", ", TRUE, IF(ISNUMBER(SEARCH(Index!$A$8:$A$22, Articles_collection_modified!A1586)), Index!$A$8:$A$22, ""))</f>
        <v>Mobile</v>
      </c>
      <c r="H1586" t="str" cm="1">
        <f t="array" ref="H1586">IFERROR(INDEX(Index!$A$8:$A$22, MATCH(TRUE, ISNUMBER(SEARCH(Index!$A$8:$A$22, Articles_collection_modified!A1586)), 0)), "")</f>
        <v>Mobile</v>
      </c>
      <c r="I1586" t="str" cm="1">
        <f t="array" ref="I1586">IFERROR(INDEX(Index!$A$3:$A$5, MATCH(TRUE, ISNUMBER(SEARCH(Index!$A$3:$A$5, Articles_collection_modified!A1586)), 0)), "")</f>
        <v>Technology</v>
      </c>
      <c r="J1586" t="str" cm="1">
        <f t="array" ref="J1586">IFERROR(INDEX(Index!$A$25:$A$69, MATCH(TRUE, ISNUMBER(SEARCH(Index!$A$25:$A$69, Articles_collection_modified!A1586)), 0)), "")</f>
        <v>Automation</v>
      </c>
      <c r="K1586" t="str" cm="1">
        <f t="array" ref="K1586">IFERROR(INDEX(Index!$C$3:$C$5, MATCH(TRUE, ISNUMBER(SEARCH(Index!$C$3:$C$5, Articles_collection_modified!A1586)), 0)), "")</f>
        <v>H2</v>
      </c>
      <c r="L1586" t="str" cm="1">
        <f t="array" ref="L1586">_xlfn.TEXTJOIN(", ", TRUE, IF(ISNUMBER(SEARCH(Index!$C$8:$C$58, Articles_collection_modified!A1586)), Index!$C$8:$C$58, ""))</f>
        <v>HA-1, SD-6</v>
      </c>
      <c r="M1586" t="str" cm="1">
        <f t="array" ref="M1586">_xlfn.TEXTJOIN(", ", TRUE, IFERROR(VLOOKUP(_xlfn.TEXTSPLIT(L1586, ", "), Index!$C$8:$D$58, 2, FALSE), ""))</f>
        <v>Green &amp; Connected Construction site, Intelligent Process Automation</v>
      </c>
      <c r="N1586" t="str" cm="1">
        <f t="array" ref="N1586">_xlfn.TEXTJOIN(", ", TRUE, _xlfn.UNIQUE(_xlfn.FILTERXML("&lt;t&gt;&lt;s&gt;" &amp; SUBSTITUTE(_xlfn.TEXTJOIN(", ", TRUE, _xlfn.UNIQUE(_xlfn._xlws.FILTER(IFERROR(VLOOKUP(LEFT(_xlfn.TEXTSPLIT(L1586, ", "), FIND("-", _xlfn.TEXTSPLIT(L1586, ", ")) - 1), Index!$F$8:$G$13, 2, FALSE), ""), IFERROR(VLOOKUP(LEFT(_xlfn.TEXTSPLIT(L1586, ", "), FIND("-", _xlfn.TEXTSPLIT(L1586, ", ")) - 1), Index!$F$8:$G$13, 2, FALSE), "") &lt;&gt; ""))), ", ", "&lt;/s&gt;&lt;s&gt;") &amp; "&lt;/s&gt;&lt;/t&gt;", "//s[normalize-space()]")))</f>
        <v>Hydraulic Applications Ecosystem, Smart Data Usage</v>
      </c>
      <c r="O1586" t="str" cm="1">
        <f t="array" ref="O1586">IFERROR(INDEX(Index!$C$8:$C$58, MATCH(TRUE, ISNUMBER(SEARCH(Index!$C$8:$C$58, Articles_collection_modified!A1586)), 0)), "")</f>
        <v>HA-1</v>
      </c>
      <c r="P1586" t="str">
        <f>IFERROR(VLOOKUP(LEFT(O1586, FIND("-", O1586)-1), Index!$F$8:$G$13, 2, FALSE), "Not Found")</f>
        <v>Hydraulic Applications Ecosystem</v>
      </c>
      <c r="Q1586" t="str">
        <f>IFERROR(VLOOKUP(O1586, Index!$C$8:$D$58, 2, FALSE), "Not Found")</f>
        <v>Green &amp; Connected Construction site</v>
      </c>
    </row>
    <row r="1587" spans="1:17" x14ac:dyDescent="0.3">
      <c r="A1587" t="str">
        <f>LEFT(Articles_collection_modified!A1587, FIND(",", Articles_collection_modified!A1587) - 1)</f>
        <v>Joystick fÃ¼r hochprÃ¤zise ManÃ¶ver</v>
      </c>
      <c r="B1587" t="str">
        <f>MID(Articles_collection_modified!A1587, FIND(",", Articles_collection_modified!A1587) + 1, FIND(",", Articles_collection_modified!A1587, FIND(",", Articles_collection_modified!A1587) + 1) - FIND(",", Articles_collection_modified!A1587) - 1)</f>
        <v>https://www.oup-fluidtechnik.de/joystick-fuer-hochpraezise-manoever/</v>
      </c>
      <c r="C1587" t="str">
        <f>IF(ISNUMBER(FIND(", vol",Articles_collection_modified!A1587)), MID(Articles_collection_modified!A1587, FIND(", vol", Articles_collection_modified!A1587) + 5, FIND(",", Articles_collection_modified!A1587, FIND(", vol", Articles_collection_modified!A1587) + 5) - FIND(", vol", Articles_collection_modified!A1587) - 5), MID(Articles_collection_modified!A1587, FIND(",vol", Articles_collection_modified!A1587) + 4, FIND(",", Articles_collection_modified!A1587, FIND(",vol", Articles_collection_modified!A1587) + 4) - FIND(",vol",Articles_collection_modified!A1587) - 4))</f>
        <v>1</v>
      </c>
      <c r="D1587" t="str">
        <f>IF(ISNUMBER(FIND(", 20", Articles_collection_modified!A1587)), MID(Articles_collection_modified!A1587, FIND(", 20", Articles_collection_modified!A1587) + 2, FIND(",", Articles_collection_modified!A1587, FIND(", 20", Articles_collection_modified!A1587) + 2) - FIND(", 20", Articles_collection_modified!A1587) - 2), MID(Articles_collection_modified!A1587, FIND(",20", Articles_collection_modified!A1587) + 1, FIND(",", Articles_collection_modified!A1587, FIND(",20", Articles_collection_modified!A1587) + 1) - FIND(",20", Articles_collection_modified!A1587) - 1))</f>
        <v>2024-w28</v>
      </c>
      <c r="E1587" t="str">
        <f t="shared" si="50"/>
        <v>2024</v>
      </c>
      <c r="F1587" t="str">
        <f t="shared" si="51"/>
        <v>28</v>
      </c>
      <c r="G1587" t="str" cm="1">
        <f t="array" ref="G1587">_xlfn.TEXTJOIN(", ", TRUE, IF(ISNUMBER(SEARCH(Index!$A$8:$A$22, Articles_collection_modified!A1587)), Index!$A$8:$A$22, ""))</f>
        <v>Mobile</v>
      </c>
      <c r="H1587" t="str" cm="1">
        <f t="array" ref="H1587">IFERROR(INDEX(Index!$A$8:$A$22, MATCH(TRUE, ISNUMBER(SEARCH(Index!$A$8:$A$22, Articles_collection_modified!A1587)), 0)), "")</f>
        <v>Mobile</v>
      </c>
      <c r="I1587" t="str" cm="1">
        <f t="array" ref="I1587">IFERROR(INDEX(Index!$A$3:$A$5, MATCH(TRUE, ISNUMBER(SEARCH(Index!$A$3:$A$5, Articles_collection_modified!A1587)), 0)), "")</f>
        <v>product release</v>
      </c>
      <c r="J1587" t="str" cm="1">
        <f t="array" ref="J1587">IFERROR(INDEX(Index!$A$25:$A$69, MATCH(TRUE, ISNUMBER(SEARCH(Index!$A$25:$A$69, Articles_collection_modified!A1587)), 0)), "")</f>
        <v>HMI</v>
      </c>
      <c r="K1587" t="str" cm="1">
        <f t="array" ref="K1587">IFERROR(INDEX(Index!$C$3:$C$5, MATCH(TRUE, ISNUMBER(SEARCH(Index!$C$3:$C$5, Articles_collection_modified!A1587)), 0)), "")</f>
        <v>H1</v>
      </c>
      <c r="L1587" t="str" cm="1">
        <f t="array" ref="L1587">_xlfn.TEXTJOIN(", ", TRUE, IF(ISNUMBER(SEARCH(Index!$C$8:$C$58, Articles_collection_modified!A1587)), Index!$C$8:$C$58, ""))</f>
        <v>NB-8</v>
      </c>
      <c r="M1587" t="str" cm="1">
        <f t="array" ref="M1587">_xlfn.TEXTJOIN(", ", TRUE, IFERROR(VLOOKUP(_xlfn.TEXTSPLIT(L1587, ", "), Index!$C$8:$D$58, 2, FALSE), ""))</f>
        <v>Sustainaible Maritime Applications</v>
      </c>
      <c r="N1587" t="str" cm="1">
        <f t="array" ref="N1587">_xlfn.TEXTJOIN(", ", TRUE, _xlfn.UNIQUE(_xlfn.FILTERXML("&lt;t&gt;&lt;s&gt;" &amp; SUBSTITUTE(_xlfn.TEXTJOIN(", ", TRUE, _xlfn.UNIQUE(_xlfn._xlws.FILTER(IFERROR(VLOOKUP(LEFT(_xlfn.TEXTSPLIT(L1587, ", "), FIND("-", _xlfn.TEXTSPLIT(L1587, ", ")) - 1), Index!$F$8:$G$13, 2, FALSE), ""), IFERROR(VLOOKUP(LEFT(_xlfn.TEXTSPLIT(L1587, ", "), FIND("-", _xlfn.TEXTSPLIT(L1587, ", ")) - 1), Index!$F$8:$G$13, 2, FALSE), "") &lt;&gt; ""))), ", ", "&lt;/s&gt;&lt;s&gt;") &amp; "&lt;/s&gt;&lt;/t&gt;", "//s[normalize-space()]")))</f>
        <v>New Business</v>
      </c>
      <c r="O1587" t="str" cm="1">
        <f t="array" ref="O1587">IFERROR(INDEX(Index!$C$8:$C$58, MATCH(TRUE, ISNUMBER(SEARCH(Index!$C$8:$C$58, Articles_collection_modified!A1587)), 0)), "")</f>
        <v>NB-8</v>
      </c>
      <c r="P1587" t="str">
        <f>IFERROR(VLOOKUP(LEFT(O1587, FIND("-", O1587)-1), Index!$F$8:$G$13, 2, FALSE), "Not Found")</f>
        <v>New Business</v>
      </c>
      <c r="Q1587" t="str">
        <f>IFERROR(VLOOKUP(O1587, Index!$C$8:$D$58, 2, FALSE), "Not Found")</f>
        <v>Sustainaible Maritime Applications</v>
      </c>
    </row>
    <row r="1588" spans="1:17" x14ac:dyDescent="0.3">
      <c r="A1588" t="str">
        <f>LEFT(Articles_collection_modified!A1588, FIND(",", Articles_collection_modified!A1588) - 1)</f>
        <v>Reducing costs and improving efficiency with advanced hydraulic solutions.</v>
      </c>
      <c r="B1588" t="str">
        <f>MID(Articles_collection_modified!A1588, FIND(",", Articles_collection_modified!A1588) + 1, FIND(",", Articles_collection_modified!A1588, FIND(",", Articles_collection_modified!A1588) + 1) - FIND(",", Articles_collection_modified!A1588) - 1)</f>
        <v>https://www.powermotiontech.com/learning-resources/white-papers/whitepaper/55093215/reducing-costs-and-improving-efficiency-with-advanced-hydraulic-solutions</v>
      </c>
      <c r="C1588" t="str">
        <f>IF(ISNUMBER(FIND(", vol",Articles_collection_modified!A1588)), MID(Articles_collection_modified!A1588, FIND(", vol", Articles_collection_modified!A1588) + 5, FIND(",", Articles_collection_modified!A1588, FIND(", vol", Articles_collection_modified!A1588) + 5) - FIND(", vol", Articles_collection_modified!A1588) - 5), MID(Articles_collection_modified!A1588, FIND(",vol", Articles_collection_modified!A1588) + 4, FIND(",", Articles_collection_modified!A1588, FIND(",vol", Articles_collection_modified!A1588) + 4) - FIND(",vol",Articles_collection_modified!A1588) - 4))</f>
        <v>1</v>
      </c>
      <c r="D1588" t="str">
        <f>IF(ISNUMBER(FIND(", 20", Articles_collection_modified!A1588)), MID(Articles_collection_modified!A1588, FIND(", 20", Articles_collection_modified!A1588) + 2, FIND(",", Articles_collection_modified!A1588, FIND(", 20", Articles_collection_modified!A1588) + 2) - FIND(", 20", Articles_collection_modified!A1588) - 2), MID(Articles_collection_modified!A1588, FIND(",20", Articles_collection_modified!A1588) + 1, FIND(",", Articles_collection_modified!A1588, FIND(",20", Articles_collection_modified!A1588) + 1) - FIND(",20", Articles_collection_modified!A1588) - 1))</f>
        <v>2024-w28</v>
      </c>
      <c r="E1588" t="str">
        <f t="shared" si="50"/>
        <v>2024</v>
      </c>
      <c r="F1588" t="str">
        <f t="shared" si="51"/>
        <v>28</v>
      </c>
      <c r="G1588" t="str" cm="1">
        <f t="array" ref="G1588">_xlfn.TEXTJOIN(", ", TRUE, IF(ISNUMBER(SEARCH(Index!$A$8:$A$22, Articles_collection_modified!A1588)), Index!$A$8:$A$22, ""))</f>
        <v>Mobile</v>
      </c>
      <c r="H1588" t="str" cm="1">
        <f t="array" ref="H1588">IFERROR(INDEX(Index!$A$8:$A$22, MATCH(TRUE, ISNUMBER(SEARCH(Index!$A$8:$A$22, Articles_collection_modified!A1588)), 0)), "")</f>
        <v>Mobile</v>
      </c>
      <c r="I1588" t="str" cm="1">
        <f t="array" ref="I1588">IFERROR(INDEX(Index!$A$3:$A$5, MATCH(TRUE, ISNUMBER(SEARCH(Index!$A$3:$A$5, Articles_collection_modified!A1588)), 0)), "")</f>
        <v>SEEP</v>
      </c>
      <c r="J1588" t="str" cm="1">
        <f t="array" ref="J1588">IFERROR(INDEX(Index!$A$25:$A$69, MATCH(TRUE, ISNUMBER(SEARCH(Index!$A$25:$A$69, Articles_collection_modified!A1588)), 0)), "")</f>
        <v>partnership</v>
      </c>
      <c r="K1588" t="str" cm="1">
        <f t="array" ref="K1588">IFERROR(INDEX(Index!$C$3:$C$5, MATCH(TRUE, ISNUMBER(SEARCH(Index!$C$3:$C$5, Articles_collection_modified!A1588)), 0)), "")</f>
        <v>H1</v>
      </c>
      <c r="L1588" t="str" cm="1">
        <f t="array" ref="L1588">_xlfn.TEXTJOIN(", ", TRUE, IF(ISNUMBER(SEARCH(Index!$C$8:$C$58, Articles_collection_modified!A1588)), Index!$C$8:$C$58, ""))</f>
        <v>ES-2</v>
      </c>
      <c r="M1588" t="str" cm="1">
        <f t="array" ref="M1588">_xlfn.TEXTJOIN(", ", TRUE, IFERROR(VLOOKUP(_xlfn.TEXTSPLIT(L1588, ", "), Index!$C$8:$D$58, 2, FALSE), ""))</f>
        <v>Enhanced Emission Policy</v>
      </c>
      <c r="N1588" t="str" cm="1">
        <f t="array" ref="N1588">_xlfn.TEXTJOIN(", ", TRUE, _xlfn.UNIQUE(_xlfn.FILTERXML("&lt;t&gt;&lt;s&gt;" &amp; SUBSTITUTE(_xlfn.TEXTJOIN(", ", TRUE, _xlfn.UNIQUE(_xlfn._xlws.FILTER(IFERROR(VLOOKUP(LEFT(_xlfn.TEXTSPLIT(L1588, ", "), FIND("-", _xlfn.TEXTSPLIT(L1588, ", ")) - 1), Index!$F$8:$G$13, 2, FALSE), ""), IFERROR(VLOOKUP(LEFT(_xlfn.TEXTSPLIT(L1588, ", "), FIND("-", _xlfn.TEXTSPLIT(L1588, ", ")) - 1), Index!$F$8:$G$13, 2, FALSE), "") &lt;&gt; ""))), ", ", "&lt;/s&gt;&lt;s&gt;") &amp; "&lt;/s&gt;&lt;/t&gt;", "//s[normalize-space()]")))</f>
        <v>Ecological Sustainability</v>
      </c>
      <c r="O1588" t="str" cm="1">
        <f t="array" ref="O1588">IFERROR(INDEX(Index!$C$8:$C$58, MATCH(TRUE, ISNUMBER(SEARCH(Index!$C$8:$C$58, Articles_collection_modified!A1588)), 0)), "")</f>
        <v>ES-2</v>
      </c>
      <c r="P1588" t="str">
        <f>IFERROR(VLOOKUP(LEFT(O1588, FIND("-", O1588)-1), Index!$F$8:$G$13, 2, FALSE), "Not Found")</f>
        <v>Ecological Sustainability</v>
      </c>
      <c r="Q1588" t="str">
        <f>IFERROR(VLOOKUP(O1588, Index!$C$8:$D$58, 2, FALSE), "Not Found")</f>
        <v>Enhanced Emission Policy</v>
      </c>
    </row>
    <row r="1589" spans="1:17" x14ac:dyDescent="0.3">
      <c r="A1589" t="str">
        <f>LEFT(Articles_collection_modified!A1589, FIND(",", Articles_collection_modified!A1589) - 1)</f>
        <v>Industrial Robots Are at Increased Risk of Cybersecurity Threats: 7 Considerations for 2024 | RoboticsTomorrow</v>
      </c>
      <c r="B1589" t="str">
        <f>MID(Articles_collection_modified!A1589, FIND(",", Articles_collection_modified!A1589) + 1, FIND(",", Articles_collection_modified!A1589, FIND(",", Articles_collection_modified!A1589) + 1) - FIND(",", Articles_collection_modified!A1589) - 1)</f>
        <v>https://www.roboticstomorrow.com/story/2024/07/industrial-robots-are-at-increased-risk-of-cybersecurity-threats-7-considerations-for-2024/22826/</v>
      </c>
      <c r="C1589" t="str">
        <f>IF(ISNUMBER(FIND(", vol",Articles_collection_modified!A1589)), MID(Articles_collection_modified!A1589, FIND(", vol", Articles_collection_modified!A1589) + 5, FIND(",", Articles_collection_modified!A1589, FIND(", vol", Articles_collection_modified!A1589) + 5) - FIND(", vol", Articles_collection_modified!A1589) - 5), MID(Articles_collection_modified!A1589, FIND(",vol", Articles_collection_modified!A1589) + 4, FIND(",", Articles_collection_modified!A1589, FIND(",vol", Articles_collection_modified!A1589) + 4) - FIND(",vol",Articles_collection_modified!A1589) - 4))</f>
        <v>1</v>
      </c>
      <c r="D1589" t="str">
        <f>IF(ISNUMBER(FIND(", 20", Articles_collection_modified!A1589)), MID(Articles_collection_modified!A1589, FIND(", 20", Articles_collection_modified!A1589) + 2, FIND(",", Articles_collection_modified!A1589, FIND(", 20", Articles_collection_modified!A1589) + 2) - FIND(", 20", Articles_collection_modified!A1589) - 2), MID(Articles_collection_modified!A1589, FIND(",20", Articles_collection_modified!A1589) + 1, FIND(",", Articles_collection_modified!A1589, FIND(",20", Articles_collection_modified!A1589) + 1) - FIND(",20", Articles_collection_modified!A1589) - 1))</f>
        <v>2024-w24</v>
      </c>
      <c r="E1589" t="str">
        <f t="shared" si="50"/>
        <v>2024</v>
      </c>
      <c r="F1589" t="str">
        <f t="shared" si="51"/>
        <v>24</v>
      </c>
      <c r="G1589" t="str" cm="1">
        <f t="array" ref="G1589">_xlfn.TEXTJOIN(", ", TRUE, IF(ISNUMBER(SEARCH(Index!$A$8:$A$22, Articles_collection_modified!A1589)), Index!$A$8:$A$22, ""))</f>
        <v>Electronics, Robotics</v>
      </c>
      <c r="H1589" t="str" cm="1">
        <f t="array" ref="H1589">IFERROR(INDEX(Index!$A$8:$A$22, MATCH(TRUE, ISNUMBER(SEARCH(Index!$A$8:$A$22, Articles_collection_modified!A1589)), 0)), "")</f>
        <v>Electronics</v>
      </c>
      <c r="I1589" t="str" cm="1">
        <f t="array" ref="I1589">IFERROR(INDEX(Index!$A$3:$A$5, MATCH(TRUE, ISNUMBER(SEARCH(Index!$A$3:$A$5, Articles_collection_modified!A1589)), 0)), "")</f>
        <v>Technology</v>
      </c>
      <c r="J1589" t="str" cm="1">
        <f t="array" ref="J1589">IFERROR(INDEX(Index!$A$25:$A$69, MATCH(TRUE, ISNUMBER(SEARCH(Index!$A$25:$A$69, Articles_collection_modified!A1589)), 0)), "")</f>
        <v>Safety</v>
      </c>
      <c r="K1589" t="str" cm="1">
        <f t="array" ref="K1589">IFERROR(INDEX(Index!$C$3:$C$5, MATCH(TRUE, ISNUMBER(SEARCH(Index!$C$3:$C$5, Articles_collection_modified!A1589)), 0)), "")</f>
        <v>H1</v>
      </c>
      <c r="L1589" t="str" cm="1">
        <f t="array" ref="L1589">_xlfn.TEXTJOIN(", ", TRUE, IF(ISNUMBER(SEARCH(Index!$C$8:$C$58, Articles_collection_modified!A1589)), Index!$C$8:$C$58, ""))</f>
        <v>SD-9</v>
      </c>
      <c r="M1589" t="str" cm="1">
        <f t="array" ref="M1589">_xlfn.TEXTJOIN(", ", TRUE, IFERROR(VLOOKUP(_xlfn.TEXTSPLIT(L1589, ", "), Index!$C$8:$D$58, 2, FALSE), ""))</f>
        <v>Increased Cyberthreats</v>
      </c>
      <c r="N1589" t="str" cm="1">
        <f t="array" ref="N1589">_xlfn.TEXTJOIN(", ", TRUE, _xlfn.UNIQUE(_xlfn.FILTERXML("&lt;t&gt;&lt;s&gt;" &amp; SUBSTITUTE(_xlfn.TEXTJOIN(", ", TRUE, _xlfn.UNIQUE(_xlfn._xlws.FILTER(IFERROR(VLOOKUP(LEFT(_xlfn.TEXTSPLIT(L1589, ", "), FIND("-", _xlfn.TEXTSPLIT(L1589, ", ")) - 1), Index!$F$8:$G$13, 2, FALSE), ""), IFERROR(VLOOKUP(LEFT(_xlfn.TEXTSPLIT(L1589, ", "), FIND("-", _xlfn.TEXTSPLIT(L1589, ", ")) - 1), Index!$F$8:$G$13, 2, FALSE), "") &lt;&gt; ""))), ", ", "&lt;/s&gt;&lt;s&gt;") &amp; "&lt;/s&gt;&lt;/t&gt;", "//s[normalize-space()]")))</f>
        <v>Smart Data Usage</v>
      </c>
      <c r="O1589" t="str" cm="1">
        <f t="array" ref="O1589">IFERROR(INDEX(Index!$C$8:$C$58, MATCH(TRUE, ISNUMBER(SEARCH(Index!$C$8:$C$58, Articles_collection_modified!A1589)), 0)), "")</f>
        <v>SD-9</v>
      </c>
      <c r="P1589" t="str">
        <f>IFERROR(VLOOKUP(LEFT(O1589, FIND("-", O1589)-1), Index!$F$8:$G$13, 2, FALSE), "Not Found")</f>
        <v>Smart Data Usage</v>
      </c>
      <c r="Q1589" t="str">
        <f>IFERROR(VLOOKUP(O1589, Index!$C$8:$D$58, 2, FALSE), "Not Found")</f>
        <v>Increased Cyberthreats</v>
      </c>
    </row>
    <row r="1590" spans="1:17" x14ac:dyDescent="0.3">
      <c r="A1590" t="str">
        <f>LEFT(Articles_collection_modified!A1590, FIND(",", Articles_collection_modified!A1590) - 1)</f>
        <v>Exakte Messungen mit Gyro-Technologie</v>
      </c>
      <c r="B1590" t="str">
        <f>MID(Articles_collection_modified!A1590, FIND(",", Articles_collection_modified!A1590) + 1, FIND(",", Articles_collection_modified!A1590, FIND(",", Articles_collection_modified!A1590) + 1) - FIND(",", Articles_collection_modified!A1590) - 1)</f>
        <v>https://www.oup-fluidtechnik.de/exakte-messungen-mit-gyro-technologie/</v>
      </c>
      <c r="C1590" t="str">
        <f>IF(ISNUMBER(FIND(", vol",Articles_collection_modified!A1590)), MID(Articles_collection_modified!A1590, FIND(", vol", Articles_collection_modified!A1590) + 5, FIND(",", Articles_collection_modified!A1590, FIND(", vol", Articles_collection_modified!A1590) + 5) - FIND(", vol", Articles_collection_modified!A1590) - 5), MID(Articles_collection_modified!A1590, FIND(",vol", Articles_collection_modified!A1590) + 4, FIND(",", Articles_collection_modified!A1590, FIND(",vol", Articles_collection_modified!A1590) + 4) - FIND(",vol",Articles_collection_modified!A1590) - 4))</f>
        <v>1</v>
      </c>
      <c r="D1590" t="str">
        <f>IF(ISNUMBER(FIND(", 20", Articles_collection_modified!A1590)), MID(Articles_collection_modified!A1590, FIND(", 20", Articles_collection_modified!A1590) + 2, FIND(",", Articles_collection_modified!A1590, FIND(", 20", Articles_collection_modified!A1590) + 2) - FIND(", 20", Articles_collection_modified!A1590) - 2), MID(Articles_collection_modified!A1590, FIND(",20", Articles_collection_modified!A1590) + 1, FIND(",", Articles_collection_modified!A1590, FIND(",20", Articles_collection_modified!A1590) + 1) - FIND(",20", Articles_collection_modified!A1590) - 1))</f>
        <v>2024-w27</v>
      </c>
      <c r="E1590" t="str">
        <f t="shared" si="50"/>
        <v>2024</v>
      </c>
      <c r="F1590" t="str">
        <f t="shared" si="51"/>
        <v>27</v>
      </c>
      <c r="G1590" t="str" cm="1">
        <f t="array" ref="G1590">_xlfn.TEXTJOIN(", ", TRUE, IF(ISNUMBER(SEARCH(Index!$A$8:$A$22, Articles_collection_modified!A1590)), Index!$A$8:$A$22, ""))</f>
        <v>Mobile, Sensors</v>
      </c>
      <c r="H1590" t="str" cm="1">
        <f t="array" ref="H1590">IFERROR(INDEX(Index!$A$8:$A$22, MATCH(TRUE, ISNUMBER(SEARCH(Index!$A$8:$A$22, Articles_collection_modified!A1590)), 0)), "")</f>
        <v>Mobile</v>
      </c>
      <c r="I1590" t="str" cm="1">
        <f t="array" ref="I1590">IFERROR(INDEX(Index!$A$3:$A$5, MATCH(TRUE, ISNUMBER(SEARCH(Index!$A$3:$A$5, Articles_collection_modified!A1590)), 0)), "")</f>
        <v>product release</v>
      </c>
      <c r="J1590" t="str" cm="1">
        <f t="array" ref="J1590">IFERROR(INDEX(Index!$A$25:$A$69, MATCH(TRUE, ISNUMBER(SEARCH(Index!$A$25:$A$69, Articles_collection_modified!A1590)), 0)), "")</f>
        <v>Inclination</v>
      </c>
      <c r="K1590" t="str" cm="1">
        <f t="array" ref="K1590">IFERROR(INDEX(Index!$C$3:$C$5, MATCH(TRUE, ISNUMBER(SEARCH(Index!$C$3:$C$5, Articles_collection_modified!A1590)), 0)), "")</f>
        <v>H1</v>
      </c>
      <c r="L1590" t="str" cm="1">
        <f t="array" ref="L1590">_xlfn.TEXTJOIN(", ", TRUE, IF(ISNUMBER(SEARCH(Index!$C$8:$C$58, Articles_collection_modified!A1590)), Index!$C$8:$C$58, ""))</f>
        <v>HA-1, HA-3, HA-7</v>
      </c>
      <c r="M1590" t="str" cm="1">
        <f t="array" ref="M1590">_xlfn.TEXTJOIN(", ", TRUE, IFERROR(VLOOKUP(_xlfn.TEXTSPLIT(L1590, ", "), Index!$C$8:$D$58, 2, FALSE), ""))</f>
        <v>Green &amp; Connected Construction site, Smart Farming, Future Wood &amp; Forest Industry</v>
      </c>
      <c r="N1590" t="str" cm="1">
        <f t="array" ref="N1590">_xlfn.TEXTJOIN(", ", TRUE, _xlfn.UNIQUE(_xlfn.FILTERXML("&lt;t&gt;&lt;s&gt;" &amp; SUBSTITUTE(_xlfn.TEXTJOIN(", ", TRUE, _xlfn.UNIQUE(_xlfn._xlws.FILTER(IFERROR(VLOOKUP(LEFT(_xlfn.TEXTSPLIT(L1590, ", "), FIND("-", _xlfn.TEXTSPLIT(L1590, ", ")) - 1), Index!$F$8:$G$13, 2, FALSE), ""), IFERROR(VLOOKUP(LEFT(_xlfn.TEXTSPLIT(L1590, ", "), FIND("-", _xlfn.TEXTSPLIT(L1590, ", ")) - 1), Index!$F$8:$G$13, 2, FALSE), "") &lt;&gt; ""))), ", ", "&lt;/s&gt;&lt;s&gt;") &amp; "&lt;/s&gt;&lt;/t&gt;", "//s[normalize-space()]")))</f>
        <v>Hydraulic Applications Ecosystem</v>
      </c>
      <c r="O1590" t="str" cm="1">
        <f t="array" ref="O1590">IFERROR(INDEX(Index!$C$8:$C$58, MATCH(TRUE, ISNUMBER(SEARCH(Index!$C$8:$C$58, Articles_collection_modified!A1590)), 0)), "")</f>
        <v>HA-1</v>
      </c>
      <c r="P1590" t="str">
        <f>IFERROR(VLOOKUP(LEFT(O1590, FIND("-", O1590)-1), Index!$F$8:$G$13, 2, FALSE), "Not Found")</f>
        <v>Hydraulic Applications Ecosystem</v>
      </c>
      <c r="Q1590" t="str">
        <f>IFERROR(VLOOKUP(O1590, Index!$C$8:$D$58, 2, FALSE), "Not Found")</f>
        <v>Green &amp; Connected Construction site</v>
      </c>
    </row>
    <row r="1591" spans="1:17" x14ac:dyDescent="0.3">
      <c r="A1591" t="str">
        <f>LEFT(Articles_collection_modified!A1591, FIND(",", Articles_collection_modified!A1591) - 1)</f>
        <v>[INTERVIEW] RAPID + TCT 2024: Transforming Aerospace Space and Defense with Velo3Dâ€™s large-format metal 3D printing</v>
      </c>
      <c r="B1591" t="str">
        <f>MID(Articles_collection_modified!A1591, FIND(",", Articles_collection_modified!A1591) + 1, FIND(",", Articles_collection_modified!A1591, FIND(",", Articles_collection_modified!A1591) + 1) - FIND(",", Articles_collection_modified!A1591) - 1)</f>
        <v>https://3dprintingindustry.com/news/interview-rapid-tct-2024-transforming-aerospace-space-and-defense-with-velo3ds-large-format-metal-3d-printing-231460/</v>
      </c>
      <c r="C1591" t="str">
        <f>IF(ISNUMBER(FIND(", vol",Articles_collection_modified!A1591)), MID(Articles_collection_modified!A1591, FIND(", vol", Articles_collection_modified!A1591) + 5, FIND(",", Articles_collection_modified!A1591, FIND(", vol", Articles_collection_modified!A1591) + 5) - FIND(", vol", Articles_collection_modified!A1591) - 5), MID(Articles_collection_modified!A1591, FIND(",vol", Articles_collection_modified!A1591) + 4, FIND(",", Articles_collection_modified!A1591, FIND(",vol", Articles_collection_modified!A1591) + 4) - FIND(",vol",Articles_collection_modified!A1591) - 4))</f>
        <v>1</v>
      </c>
      <c r="D1591" t="str">
        <f>IF(ISNUMBER(FIND(", 20", Articles_collection_modified!A1591)), MID(Articles_collection_modified!A1591, FIND(", 20", Articles_collection_modified!A1591) + 2, FIND(",", Articles_collection_modified!A1591, FIND(", 20", Articles_collection_modified!A1591) + 2) - FIND(", 20", Articles_collection_modified!A1591) - 2), MID(Articles_collection_modified!A1591, FIND(",20", Articles_collection_modified!A1591) + 1, FIND(",", Articles_collection_modified!A1591, FIND(",20", Articles_collection_modified!A1591) + 1) - FIND(",20", Articles_collection_modified!A1591) - 1))</f>
        <v>2024-w27</v>
      </c>
      <c r="E1591" t="str">
        <f t="shared" si="50"/>
        <v>2024</v>
      </c>
      <c r="F1591" t="str">
        <f t="shared" si="51"/>
        <v>27</v>
      </c>
      <c r="G1591" t="str" cm="1">
        <f t="array" ref="G1591">_xlfn.TEXTJOIN(", ", TRUE, IF(ISNUMBER(SEARCH(Index!$A$8:$A$22, Articles_collection_modified!A1591)), Index!$A$8:$A$22, ""))</f>
        <v>3dp, aviation &amp; space</v>
      </c>
      <c r="H1591" t="str" cm="1">
        <f t="array" ref="H1591">IFERROR(INDEX(Index!$A$8:$A$22, MATCH(TRUE, ISNUMBER(SEARCH(Index!$A$8:$A$22, Articles_collection_modified!A1591)), 0)), "")</f>
        <v>3dp</v>
      </c>
      <c r="I1591" t="str" cm="1">
        <f t="array" ref="I1591">IFERROR(INDEX(Index!$A$3:$A$5, MATCH(TRUE, ISNUMBER(SEARCH(Index!$A$3:$A$5, Articles_collection_modified!A1591)), 0)), "")</f>
        <v>Technology</v>
      </c>
      <c r="J1591" t="str" cm="1">
        <f t="array" ref="J1591">IFERROR(INDEX(Index!$A$25:$A$69, MATCH(TRUE, ISNUMBER(SEARCH(Index!$A$25:$A$69, Articles_collection_modified!A1591)), 0)), "")</f>
        <v>Manufacturing</v>
      </c>
      <c r="K1591" t="str" cm="1">
        <f t="array" ref="K1591">IFERROR(INDEX(Index!$C$3:$C$5, MATCH(TRUE, ISNUMBER(SEARCH(Index!$C$3:$C$5, Articles_collection_modified!A1591)), 0)), "")</f>
        <v>H2</v>
      </c>
      <c r="L1591" t="str" cm="1">
        <f t="array" ref="L1591">_xlfn.TEXTJOIN(", ", TRUE, IF(ISNUMBER(SEARCH(Index!$C$8:$C$58, Articles_collection_modified!A1591)), Index!$C$8:$C$58, ""))</f>
        <v>IPr-7</v>
      </c>
      <c r="M1591" t="str" cm="1">
        <f t="array" ref="M1591">_xlfn.TEXTJOIN(", ", TRUE, IFERROR(VLOOKUP(_xlfn.TEXTSPLIT(L1591, ", "), Index!$C$8:$D$58, 2, FALSE), ""))</f>
        <v>Additive Manufacturing Technologies</v>
      </c>
      <c r="N1591" t="str" cm="1">
        <f t="array" ref="N1591">_xlfn.TEXTJOIN(", ", TRUE, _xlfn.UNIQUE(_xlfn.FILTERXML("&lt;t&gt;&lt;s&gt;" &amp; SUBSTITUTE(_xlfn.TEXTJOIN(", ", TRUE, _xlfn.UNIQUE(_xlfn._xlws.FILTER(IFERROR(VLOOKUP(LEFT(_xlfn.TEXTSPLIT(L1591, ", "), FIND("-", _xlfn.TEXTSPLIT(L1591, ", ")) - 1), Index!$F$8:$G$13, 2, FALSE), ""), IFERROR(VLOOKUP(LEFT(_xlfn.TEXTSPLIT(L1591, ", "), FIND("-", _xlfn.TEXTSPLIT(L1591, ", ")) - 1), Index!$F$8:$G$13, 2, FALSE), "") &lt;&gt; ""))), ", ", "&lt;/s&gt;&lt;s&gt;") &amp; "&lt;/s&gt;&lt;/t&gt;", "//s[normalize-space()]")))</f>
        <v>Intelligent Production</v>
      </c>
      <c r="O1591" t="str" cm="1">
        <f t="array" ref="O1591">IFERROR(INDEX(Index!$C$8:$C$58, MATCH(TRUE, ISNUMBER(SEARCH(Index!$C$8:$C$58, Articles_collection_modified!A1591)), 0)), "")</f>
        <v>IPr-7</v>
      </c>
      <c r="P1591" t="str">
        <f>IFERROR(VLOOKUP(LEFT(O1591, FIND("-", O1591)-1), Index!$F$8:$G$13, 2, FALSE), "Not Found")</f>
        <v>Intelligent Production</v>
      </c>
      <c r="Q1591" t="str">
        <f>IFERROR(VLOOKUP(O1591, Index!$C$8:$D$58, 2, FALSE), "Not Found")</f>
        <v>Additive Manufacturing Technologies</v>
      </c>
    </row>
    <row r="1592" spans="1:17" x14ac:dyDescent="0.3">
      <c r="A1592" t="str">
        <f>LEFT(Articles_collection_modified!A1592, FIND(",", Articles_collection_modified!A1592) - 1)</f>
        <v>PrÃ¤zise Sensoren in der E-Mobility-Produktion</v>
      </c>
      <c r="B1592" t="str">
        <f>MID(Articles_collection_modified!A1592, FIND(",", Articles_collection_modified!A1592) + 1, FIND(",", Articles_collection_modified!A1592, FIND(",", Articles_collection_modified!A1592) + 1) - FIND(",", Articles_collection_modified!A1592) - 1)</f>
        <v>https://www.oup-fluidtechnik.de/praezise-sensoren-in-der-e-mobility-produktion/</v>
      </c>
      <c r="C1592" t="str">
        <f>IF(ISNUMBER(FIND(", vol",Articles_collection_modified!A1592)), MID(Articles_collection_modified!A1592, FIND(", vol", Articles_collection_modified!A1592) + 5, FIND(",", Articles_collection_modified!A1592, FIND(", vol", Articles_collection_modified!A1592) + 5) - FIND(", vol", Articles_collection_modified!A1592) - 5), MID(Articles_collection_modified!A1592, FIND(",vol", Articles_collection_modified!A1592) + 4, FIND(",", Articles_collection_modified!A1592, FIND(",vol", Articles_collection_modified!A1592) + 4) - FIND(",vol",Articles_collection_modified!A1592) - 4))</f>
        <v>1</v>
      </c>
      <c r="D1592" t="str">
        <f>IF(ISNUMBER(FIND(", 20", Articles_collection_modified!A1592)), MID(Articles_collection_modified!A1592, FIND(", 20", Articles_collection_modified!A1592) + 2, FIND(",", Articles_collection_modified!A1592, FIND(", 20", Articles_collection_modified!A1592) + 2) - FIND(", 20", Articles_collection_modified!A1592) - 2), MID(Articles_collection_modified!A1592, FIND(",20", Articles_collection_modified!A1592) + 1, FIND(",", Articles_collection_modified!A1592, FIND(",20", Articles_collection_modified!A1592) + 1) - FIND(",20", Articles_collection_modified!A1592) - 1))</f>
        <v>2024-w27</v>
      </c>
      <c r="E1592" t="str">
        <f t="shared" si="50"/>
        <v>2024</v>
      </c>
      <c r="F1592" t="str">
        <f t="shared" si="51"/>
        <v>27</v>
      </c>
      <c r="G1592" t="str" cm="1">
        <f t="array" ref="G1592">_xlfn.TEXTJOIN(", ", TRUE, IF(ISNUMBER(SEARCH(Index!$A$8:$A$22, Articles_collection_modified!A1592)), Index!$A$8:$A$22, ""))</f>
        <v>Battery, Electrification, Mobile, Sensors</v>
      </c>
      <c r="H1592" t="str" cm="1">
        <f t="array" ref="H1592">IFERROR(INDEX(Index!$A$8:$A$22, MATCH(TRUE, ISNUMBER(SEARCH(Index!$A$8:$A$22, Articles_collection_modified!A1592)), 0)), "")</f>
        <v>Battery</v>
      </c>
      <c r="I1592" t="str" cm="1">
        <f t="array" ref="I1592">IFERROR(INDEX(Index!$A$3:$A$5, MATCH(TRUE, ISNUMBER(SEARCH(Index!$A$3:$A$5, Articles_collection_modified!A1592)), 0)), "")</f>
        <v>Technology</v>
      </c>
      <c r="J1592" t="str" cm="1">
        <f t="array" ref="J1592">IFERROR(INDEX(Index!$A$25:$A$69, MATCH(TRUE, ISNUMBER(SEARCH(Index!$A$25:$A$69, Articles_collection_modified!A1592)), 0)), "")</f>
        <v>Manufacturing</v>
      </c>
      <c r="K1592" t="str" cm="1">
        <f t="array" ref="K1592">IFERROR(INDEX(Index!$C$3:$C$5, MATCH(TRUE, ISNUMBER(SEARCH(Index!$C$3:$C$5, Articles_collection_modified!A1592)), 0)), "")</f>
        <v>H1</v>
      </c>
      <c r="L1592" t="str" cm="1">
        <f t="array" ref="L1592">_xlfn.TEXTJOIN(", ", TRUE, IF(ISNUMBER(SEARCH(Index!$C$8:$C$58, Articles_collection_modified!A1592)), Index!$C$8:$C$58, ""))</f>
        <v>IPr-9</v>
      </c>
      <c r="M1592" t="str" cm="1">
        <f t="array" ref="M1592">_xlfn.TEXTJOIN(", ", TRUE, IFERROR(VLOOKUP(_xlfn.TEXTSPLIT(L1592, ", "), Index!$C$8:$D$58, 2, FALSE), ""))</f>
        <v>Smart Factory Data Analytics</v>
      </c>
      <c r="N1592" t="str" cm="1">
        <f t="array" ref="N1592">_xlfn.TEXTJOIN(", ", TRUE, _xlfn.UNIQUE(_xlfn.FILTERXML("&lt;t&gt;&lt;s&gt;" &amp; SUBSTITUTE(_xlfn.TEXTJOIN(", ", TRUE, _xlfn.UNIQUE(_xlfn._xlws.FILTER(IFERROR(VLOOKUP(LEFT(_xlfn.TEXTSPLIT(L1592, ", "), FIND("-", _xlfn.TEXTSPLIT(L1592, ", ")) - 1), Index!$F$8:$G$13, 2, FALSE), ""), IFERROR(VLOOKUP(LEFT(_xlfn.TEXTSPLIT(L1592, ", "), FIND("-", _xlfn.TEXTSPLIT(L1592, ", ")) - 1), Index!$F$8:$G$13, 2, FALSE), "") &lt;&gt; ""))), ", ", "&lt;/s&gt;&lt;s&gt;") &amp; "&lt;/s&gt;&lt;/t&gt;", "//s[normalize-space()]")))</f>
        <v>Intelligent Production</v>
      </c>
      <c r="O1592" t="str" cm="1">
        <f t="array" ref="O1592">IFERROR(INDEX(Index!$C$8:$C$58, MATCH(TRUE, ISNUMBER(SEARCH(Index!$C$8:$C$58, Articles_collection_modified!A1592)), 0)), "")</f>
        <v>IPr-9</v>
      </c>
      <c r="P1592" t="str">
        <f>IFERROR(VLOOKUP(LEFT(O1592, FIND("-", O1592)-1), Index!$F$8:$G$13, 2, FALSE), "Not Found")</f>
        <v>Intelligent Production</v>
      </c>
      <c r="Q1592" t="str">
        <f>IFERROR(VLOOKUP(O1592, Index!$C$8:$D$58, 2, FALSE), "Not Found")</f>
        <v>Smart Factory Data Analytics</v>
      </c>
    </row>
    <row r="1593" spans="1:17" x14ac:dyDescent="0.3">
      <c r="A1593" t="str">
        <f>LEFT(Articles_collection_modified!A1593, FIND(",", Articles_collection_modified!A1593) - 1)</f>
        <v>Bobcat Aims to Make a Big Leap in Construction Equipment Design</v>
      </c>
      <c r="B1593" t="str">
        <f>MID(Articles_collection_modified!A1593, FIND(",", Articles_collection_modified!A1593) + 1, FIND(",", Articles_collection_modified!A1593, FIND(",", Articles_collection_modified!A1593) + 1) - FIND(",", Articles_collection_modified!A1593) - 1)</f>
        <v>https://www.powermotiontech.com/technologies/other-technologies/article/55002021/bobcat-aims-to-make-a-big-leap-in-construction-equipment-design</v>
      </c>
      <c r="C1593" t="str">
        <f>IF(ISNUMBER(FIND(", vol",Articles_collection_modified!A1593)), MID(Articles_collection_modified!A1593, FIND(", vol", Articles_collection_modified!A1593) + 5, FIND(",", Articles_collection_modified!A1593, FIND(", vol", Articles_collection_modified!A1593) + 5) - FIND(", vol", Articles_collection_modified!A1593) - 5), MID(Articles_collection_modified!A1593, FIND(",vol", Articles_collection_modified!A1593) + 4, FIND(",", Articles_collection_modified!A1593, FIND(",vol", Articles_collection_modified!A1593) + 4) - FIND(",vol",Articles_collection_modified!A1593) - 4))</f>
        <v>0</v>
      </c>
      <c r="D1593" t="str">
        <f>IF(ISNUMBER(FIND(", 20", Articles_collection_modified!A1593)), MID(Articles_collection_modified!A1593, FIND(", 20", Articles_collection_modified!A1593) + 2, FIND(",", Articles_collection_modified!A1593, FIND(", 20", Articles_collection_modified!A1593) + 2) - FIND(", 20", Articles_collection_modified!A1593) - 2), MID(Articles_collection_modified!A1593, FIND(",20", Articles_collection_modified!A1593) + 1, FIND(",", Articles_collection_modified!A1593, FIND(",20", Articles_collection_modified!A1593) + 1) - FIND(",20", Articles_collection_modified!A1593) - 1))</f>
        <v>2024-w10</v>
      </c>
      <c r="E1593" t="str">
        <f t="shared" si="50"/>
        <v>2024</v>
      </c>
      <c r="F1593" t="str">
        <f t="shared" si="51"/>
        <v>10</v>
      </c>
      <c r="G1593" t="str" cm="1">
        <f t="array" ref="G1593">_xlfn.TEXTJOIN(", ", TRUE, IF(ISNUMBER(SEARCH(Index!$A$8:$A$22, Articles_collection_modified!A1593)), Index!$A$8:$A$22, ""))</f>
        <v>Electrification, Mobile</v>
      </c>
      <c r="H1593" t="str" cm="1">
        <f t="array" ref="H1593">IFERROR(INDEX(Index!$A$8:$A$22, MATCH(TRUE, ISNUMBER(SEARCH(Index!$A$8:$A$22, Articles_collection_modified!A1593)), 0)), "")</f>
        <v>Electrification</v>
      </c>
      <c r="I1593" t="str" cm="1">
        <f t="array" ref="I1593">IFERROR(INDEX(Index!$A$3:$A$5, MATCH(TRUE, ISNUMBER(SEARCH(Index!$A$3:$A$5, Articles_collection_modified!A1593)), 0)), "")</f>
        <v>Technology</v>
      </c>
      <c r="J1593" t="str" cm="1">
        <f t="array" ref="J1593">IFERROR(INDEX(Index!$A$25:$A$69, MATCH(TRUE, ISNUMBER(SEARCH(Index!$A$25:$A$69, Articles_collection_modified!A1593)), 0)), "")</f>
        <v>Prototype</v>
      </c>
      <c r="K1593" t="str" cm="1">
        <f t="array" ref="K1593">IFERROR(INDEX(Index!$C$3:$C$5, MATCH(TRUE, ISNUMBER(SEARCH(Index!$C$3:$C$5, Articles_collection_modified!A1593)), 0)), "")</f>
        <v>H2</v>
      </c>
      <c r="L1593" t="str" cm="1">
        <f t="array" ref="L1593">_xlfn.TEXTJOIN(", ", TRUE, IF(ISNUMBER(SEARCH(Index!$C$8:$C$58, Articles_collection_modified!A1593)), Index!$C$8:$C$58, ""))</f>
        <v>HA-1</v>
      </c>
      <c r="M1593" t="str" cm="1">
        <f t="array" ref="M1593">_xlfn.TEXTJOIN(", ", TRUE, IFERROR(VLOOKUP(_xlfn.TEXTSPLIT(L1593, ", "), Index!$C$8:$D$58, 2, FALSE), ""))</f>
        <v>Green &amp; Connected Construction site</v>
      </c>
      <c r="N1593" t="str" cm="1">
        <f t="array" ref="N1593">_xlfn.TEXTJOIN(", ", TRUE, _xlfn.UNIQUE(_xlfn.FILTERXML("&lt;t&gt;&lt;s&gt;" &amp; SUBSTITUTE(_xlfn.TEXTJOIN(", ", TRUE, _xlfn.UNIQUE(_xlfn._xlws.FILTER(IFERROR(VLOOKUP(LEFT(_xlfn.TEXTSPLIT(L1593, ", "), FIND("-", _xlfn.TEXTSPLIT(L1593, ", ")) - 1), Index!$F$8:$G$13, 2, FALSE), ""), IFERROR(VLOOKUP(LEFT(_xlfn.TEXTSPLIT(L1593, ", "), FIND("-", _xlfn.TEXTSPLIT(L1593, ", ")) - 1), Index!$F$8:$G$13, 2, FALSE), "") &lt;&gt; ""))), ", ", "&lt;/s&gt;&lt;s&gt;") &amp; "&lt;/s&gt;&lt;/t&gt;", "//s[normalize-space()]")))</f>
        <v>Hydraulic Applications Ecosystem</v>
      </c>
      <c r="O1593" t="str" cm="1">
        <f t="array" ref="O1593">IFERROR(INDEX(Index!$C$8:$C$58, MATCH(TRUE, ISNUMBER(SEARCH(Index!$C$8:$C$58, Articles_collection_modified!A1593)), 0)), "")</f>
        <v>HA-1</v>
      </c>
      <c r="P1593" t="str">
        <f>IFERROR(VLOOKUP(LEFT(O1593, FIND("-", O1593)-1), Index!$F$8:$G$13, 2, FALSE), "Not Found")</f>
        <v>Hydraulic Applications Ecosystem</v>
      </c>
      <c r="Q1593" t="str">
        <f>IFERROR(VLOOKUP(O1593, Index!$C$8:$D$58, 2, FALSE), "Not Found")</f>
        <v>Green &amp; Connected Construction site</v>
      </c>
    </row>
    <row r="1594" spans="1:17" x14ac:dyDescent="0.3">
      <c r="A1594" t="str">
        <f>LEFT(Articles_collection_modified!A1594, FIND(",", Articles_collection_modified!A1594) - 1)</f>
        <v>Why Electric Actuators are Replacing Hydraulics</v>
      </c>
      <c r="B1594" t="str">
        <f>MID(Articles_collection_modified!A1594, FIND(",", Articles_collection_modified!A1594) + 1, FIND(",", Articles_collection_modified!A1594, FIND(",", Articles_collection_modified!A1594) + 1) - FIND(",", Articles_collection_modified!A1594) - 1)</f>
        <v>https://www.powermotiontech.com/mechatronics/actuators/article/55036713/why-electric-actuators-are-replacing-hydraulics</v>
      </c>
      <c r="C1594" t="str">
        <f>IF(ISNUMBER(FIND(", vol",Articles_collection_modified!A1594)), MID(Articles_collection_modified!A1594, FIND(", vol", Articles_collection_modified!A1594) + 5, FIND(",", Articles_collection_modified!A1594, FIND(", vol", Articles_collection_modified!A1594) + 5) - FIND(", vol", Articles_collection_modified!A1594) - 5), MID(Articles_collection_modified!A1594, FIND(",vol", Articles_collection_modified!A1594) + 4, FIND(",", Articles_collection_modified!A1594, FIND(",vol", Articles_collection_modified!A1594) + 4) - FIND(",vol",Articles_collection_modified!A1594) - 4))</f>
        <v>0</v>
      </c>
      <c r="D1594" t="str">
        <f>IF(ISNUMBER(FIND(", 20", Articles_collection_modified!A1594)), MID(Articles_collection_modified!A1594, FIND(", 20", Articles_collection_modified!A1594) + 2, FIND(",", Articles_collection_modified!A1594, FIND(", 20", Articles_collection_modified!A1594) + 2) - FIND(", 20", Articles_collection_modified!A1594) - 2), MID(Articles_collection_modified!A1594, FIND(",20", Articles_collection_modified!A1594) + 1, FIND(",", Articles_collection_modified!A1594, FIND(",20", Articles_collection_modified!A1594) + 1) - FIND(",20", Articles_collection_modified!A1594) - 1))</f>
        <v>2024-w20</v>
      </c>
      <c r="E1594" t="str">
        <f t="shared" si="50"/>
        <v>2024</v>
      </c>
      <c r="F1594" t="str">
        <f t="shared" si="51"/>
        <v>20</v>
      </c>
      <c r="G1594" t="str" cm="1">
        <f t="array" ref="G1594">_xlfn.TEXTJOIN(", ", TRUE, IF(ISNUMBER(SEARCH(Index!$A$8:$A$22, Articles_collection_modified!A1594)), Index!$A$8:$A$22, ""))</f>
        <v>Electrification, Hydraulics</v>
      </c>
      <c r="H1594" t="str" cm="1">
        <f t="array" ref="H1594">IFERROR(INDEX(Index!$A$8:$A$22, MATCH(TRUE, ISNUMBER(SEARCH(Index!$A$8:$A$22, Articles_collection_modified!A1594)), 0)), "")</f>
        <v>Electrification</v>
      </c>
      <c r="I1594" t="str" cm="1">
        <f t="array" ref="I1594">IFERROR(INDEX(Index!$A$3:$A$5, MATCH(TRUE, ISNUMBER(SEARCH(Index!$A$3:$A$5, Articles_collection_modified!A1594)), 0)), "")</f>
        <v>Technology</v>
      </c>
      <c r="J1594" t="str" cm="1">
        <f t="array" ref="J1594">IFERROR(INDEX(Index!$A$25:$A$69, MATCH(TRUE, ISNUMBER(SEARCH(Index!$A$25:$A$69, Articles_collection_modified!A1594)), 0)), "")</f>
        <v>Actuators</v>
      </c>
      <c r="K1594" t="str" cm="1">
        <f t="array" ref="K1594">IFERROR(INDEX(Index!$C$3:$C$5, MATCH(TRUE, ISNUMBER(SEARCH(Index!$C$3:$C$5, Articles_collection_modified!A1594)), 0)), "")</f>
        <v>H2</v>
      </c>
      <c r="L1594" t="str" cm="1">
        <f t="array" ref="L1594">_xlfn.TEXTJOIN(", ", TRUE, IF(ISNUMBER(SEARCH(Index!$C$8:$C$58, Articles_collection_modified!A1594)), Index!$C$8:$C$58, ""))</f>
        <v/>
      </c>
      <c r="M1594" t="str" cm="1">
        <f t="array" ref="M1594">_xlfn.TEXTJOIN(", ", TRUE, IFERROR(VLOOKUP(_xlfn.TEXTSPLIT(L1594, ", "), Index!$C$8:$D$58, 2, FALSE), ""))</f>
        <v/>
      </c>
      <c r="N1594" t="e" cm="1" vm="1">
        <f t="array" ref="N1594">_xlfn.TEXTJOIN(", ", TRUE, _xlfn.UNIQUE(_xlfn.FILTERXML("&lt;t&gt;&lt;s&gt;" &amp; SUBSTITUTE(_xlfn.TEXTJOIN(", ", TRUE, _xlfn.UNIQUE(_xlfn._xlws.FILTER(IFERROR(VLOOKUP(LEFT(_xlfn.TEXTSPLIT(L1594, ", "), FIND("-", _xlfn.TEXTSPLIT(L1594, ", ")) - 1), Index!$F$8:$G$13, 2, FALSE), ""), IFERROR(VLOOKUP(LEFT(_xlfn.TEXTSPLIT(L1594, ", "), FIND("-", _xlfn.TEXTSPLIT(L1594, ", ")) - 1), Index!$F$8:$G$13, 2, FALSE), "") &lt;&gt; ""))), ", ", "&lt;/s&gt;&lt;s&gt;") &amp; "&lt;/s&gt;&lt;/t&gt;", "//s[normalize-space()]")))</f>
        <v>#VALUE!</v>
      </c>
      <c r="O1594" t="str" cm="1">
        <f t="array" ref="O1594">IFERROR(INDEX(Index!$C$8:$C$58, MATCH(TRUE, ISNUMBER(SEARCH(Index!$C$8:$C$58, Articles_collection_modified!A1594)), 0)), "")</f>
        <v/>
      </c>
      <c r="P1594" t="str">
        <f>IFERROR(VLOOKUP(LEFT(O1594, FIND("-", O1594)-1), Index!$F$8:$G$13, 2, FALSE), "Not Found")</f>
        <v>Not Found</v>
      </c>
      <c r="Q1594" t="str">
        <f>IFERROR(VLOOKUP(O1594, Index!$C$8:$D$58, 2, FALSE), "Not Found")</f>
        <v>Not Found</v>
      </c>
    </row>
    <row r="1595" spans="1:17" x14ac:dyDescent="0.3">
      <c r="A1595" t="str">
        <f>LEFT(Articles_collection_modified!A1595, FIND(",", Articles_collection_modified!A1595) - 1)</f>
        <v>IHA und Hydac intensivieren Zusammenarbeit</v>
      </c>
      <c r="B1595" t="str">
        <f>MID(Articles_collection_modified!A1595, FIND(",", Articles_collection_modified!A1595) + 1, FIND(",", Articles_collection_modified!A1595, FIND(",", Articles_collection_modified!A1595) + 1) - FIND(",", Articles_collection_modified!A1595) - 1)</f>
        <v>https://www.oup-fluidtechnik.de/iha-und-hydac-intensivieren-zusammenarbeit/</v>
      </c>
      <c r="C1595" t="str">
        <f>IF(ISNUMBER(FIND(", vol",Articles_collection_modified!A1595)), MID(Articles_collection_modified!A1595, FIND(", vol", Articles_collection_modified!A1595) + 5, FIND(",", Articles_collection_modified!A1595, FIND(", vol", Articles_collection_modified!A1595) + 5) - FIND(", vol", Articles_collection_modified!A1595) - 5), MID(Articles_collection_modified!A1595, FIND(",vol", Articles_collection_modified!A1595) + 4, FIND(",", Articles_collection_modified!A1595, FIND(",vol", Articles_collection_modified!A1595) + 4) - FIND(",vol",Articles_collection_modified!A1595) - 4))</f>
        <v>1</v>
      </c>
      <c r="D1595" t="str">
        <f>IF(ISNUMBER(FIND(", 20", Articles_collection_modified!A1595)), MID(Articles_collection_modified!A1595, FIND(", 20", Articles_collection_modified!A1595) + 2, FIND(",", Articles_collection_modified!A1595, FIND(", 20", Articles_collection_modified!A1595) + 2) - FIND(", 20", Articles_collection_modified!A1595) - 2), MID(Articles_collection_modified!A1595, FIND(",20", Articles_collection_modified!A1595) + 1, FIND(",", Articles_collection_modified!A1595, FIND(",20", Articles_collection_modified!A1595) + 1) - FIND(",20", Articles_collection_modified!A1595) - 1))</f>
        <v>2024-w26</v>
      </c>
      <c r="E1595" t="str">
        <f t="shared" si="50"/>
        <v>2024</v>
      </c>
      <c r="F1595" t="str">
        <f t="shared" si="51"/>
        <v>26</v>
      </c>
      <c r="G1595" t="str" cm="1">
        <f t="array" ref="G1595">_xlfn.TEXTJOIN(", ", TRUE, IF(ISNUMBER(SEARCH(Index!$A$8:$A$22, Articles_collection_modified!A1595)), Index!$A$8:$A$22, ""))</f>
        <v>Hydraulics</v>
      </c>
      <c r="H1595" t="str" cm="1">
        <f t="array" ref="H1595">IFERROR(INDEX(Index!$A$8:$A$22, MATCH(TRUE, ISNUMBER(SEARCH(Index!$A$8:$A$22, Articles_collection_modified!A1595)), 0)), "")</f>
        <v>Hydraulics</v>
      </c>
      <c r="I1595" t="str" cm="1">
        <f t="array" ref="I1595">IFERROR(INDEX(Index!$A$3:$A$5, MATCH(TRUE, ISNUMBER(SEARCH(Index!$A$3:$A$5, Articles_collection_modified!A1595)), 0)), "")</f>
        <v>SEEP</v>
      </c>
      <c r="J1595" t="str" cm="1">
        <f t="array" ref="J1595">IFERROR(INDEX(Index!$A$25:$A$69, MATCH(TRUE, ISNUMBER(SEARCH(Index!$A$25:$A$69, Articles_collection_modified!A1595)), 0)), "")</f>
        <v>partnership</v>
      </c>
      <c r="K1595" t="str" cm="1">
        <f t="array" ref="K1595">IFERROR(INDEX(Index!$C$3:$C$5, MATCH(TRUE, ISNUMBER(SEARCH(Index!$C$3:$C$5, Articles_collection_modified!A1595)), 0)), "")</f>
        <v>H2</v>
      </c>
      <c r="L1595" t="str" cm="1">
        <f t="array" ref="L1595">_xlfn.TEXTJOIN(", ", TRUE, IF(ISNUMBER(SEARCH(Index!$C$8:$C$58, Articles_collection_modified!A1595)), Index!$C$8:$C$58, ""))</f>
        <v>AO-2, AO-3, AO-4</v>
      </c>
      <c r="M1595" t="str" cm="1">
        <f t="array" ref="M1595">_xlfn.TEXTJOIN(", ", TRUE, IFERROR(VLOOKUP(_xlfn.TEXTSPLIT(L1595, ", "), Index!$C$8:$D$58, 2, FALSE), ""))</f>
        <v>Future Collaboration, Skilled Workers Shortage, Enforced Innovation Culture</v>
      </c>
      <c r="N1595" t="str" cm="1">
        <f t="array" ref="N1595">_xlfn.TEXTJOIN(", ", TRUE, _xlfn.UNIQUE(_xlfn.FILTERXML("&lt;t&gt;&lt;s&gt;" &amp; SUBSTITUTE(_xlfn.TEXTJOIN(", ", TRUE, _xlfn.UNIQUE(_xlfn._xlws.FILTER(IFERROR(VLOOKUP(LEFT(_xlfn.TEXTSPLIT(L1595, ", "), FIND("-", _xlfn.TEXTSPLIT(L1595, ", ")) - 1), Index!$F$8:$G$13, 2, FALSE), ""), IFERROR(VLOOKUP(LEFT(_xlfn.TEXTSPLIT(L1595, ", "), FIND("-", _xlfn.TEXTSPLIT(L1595, ", ")) - 1), Index!$F$8:$G$13, 2, FALSE), "") &lt;&gt; ""))), ", ", "&lt;/s&gt;&lt;s&gt;") &amp; "&lt;/s&gt;&lt;/t&gt;", "//s[normalize-space()]")))</f>
        <v>Adaptive Organization</v>
      </c>
      <c r="O1595" t="str" cm="1">
        <f t="array" ref="O1595">IFERROR(INDEX(Index!$C$8:$C$58, MATCH(TRUE, ISNUMBER(SEARCH(Index!$C$8:$C$58, Articles_collection_modified!A1595)), 0)), "")</f>
        <v>AO-2</v>
      </c>
      <c r="P1595" t="str">
        <f>IFERROR(VLOOKUP(LEFT(O1595, FIND("-", O1595)-1), Index!$F$8:$G$13, 2, FALSE), "Not Found")</f>
        <v>Adaptive Organization</v>
      </c>
      <c r="Q1595" t="str">
        <f>IFERROR(VLOOKUP(O1595, Index!$C$8:$D$58, 2, FALSE), "Not Found")</f>
        <v>Future Collaboration</v>
      </c>
    </row>
    <row r="1596" spans="1:17" x14ac:dyDescent="0.3">
      <c r="A1596" t="str">
        <f>LEFT(Articles_collection_modified!A1596, FIND(",", Articles_collection_modified!A1596) - 1)</f>
        <v>Converting from Hydraulic to Electric Actuators: Key Steps to Follow</v>
      </c>
      <c r="B1596" t="str">
        <f>MID(Articles_collection_modified!A1596, FIND(",", Articles_collection_modified!A1596) + 1, FIND(",", Articles_collection_modified!A1596, FIND(",", Articles_collection_modified!A1596) + 1) - FIND(",", Articles_collection_modified!A1596) - 1)</f>
        <v>https://www.powermotiontech.com/mechatronics/actuators/article/55075989/tolomatic-converting-from-hydraulic-to-electric-actuators-key-steps-to-follow</v>
      </c>
      <c r="C1596" t="str">
        <f>IF(ISNUMBER(FIND(", vol",Articles_collection_modified!A1596)), MID(Articles_collection_modified!A1596, FIND(", vol", Articles_collection_modified!A1596) + 5, FIND(",", Articles_collection_modified!A1596, FIND(", vol", Articles_collection_modified!A1596) + 5) - FIND(", vol", Articles_collection_modified!A1596) - 5), MID(Articles_collection_modified!A1596, FIND(",vol", Articles_collection_modified!A1596) + 4, FIND(",", Articles_collection_modified!A1596, FIND(",vol", Articles_collection_modified!A1596) + 4) - FIND(",vol",Articles_collection_modified!A1596) - 4))</f>
        <v>1</v>
      </c>
      <c r="D1596" t="str">
        <f>IF(ISNUMBER(FIND(", 20", Articles_collection_modified!A1596)), MID(Articles_collection_modified!A1596, FIND(", 20", Articles_collection_modified!A1596) + 2, FIND(",", Articles_collection_modified!A1596, FIND(", 20", Articles_collection_modified!A1596) + 2) - FIND(", 20", Articles_collection_modified!A1596) - 2), MID(Articles_collection_modified!A1596, FIND(",20", Articles_collection_modified!A1596) + 1, FIND(",", Articles_collection_modified!A1596, FIND(",20", Articles_collection_modified!A1596) + 1) - FIND(",20", Articles_collection_modified!A1596) - 1))</f>
        <v>2024-w25</v>
      </c>
      <c r="E1596" t="str">
        <f t="shared" si="50"/>
        <v>2024</v>
      </c>
      <c r="F1596" t="str">
        <f t="shared" si="51"/>
        <v>25</v>
      </c>
      <c r="G1596" t="str" cm="1">
        <f t="array" ref="G1596">_xlfn.TEXTJOIN(", ", TRUE, IF(ISNUMBER(SEARCH(Index!$A$8:$A$22, Articles_collection_modified!A1596)), Index!$A$8:$A$22, ""))</f>
        <v>Electrification</v>
      </c>
      <c r="H1596" t="str" cm="1">
        <f t="array" ref="H1596">IFERROR(INDEX(Index!$A$8:$A$22, MATCH(TRUE, ISNUMBER(SEARCH(Index!$A$8:$A$22, Articles_collection_modified!A1596)), 0)), "")</f>
        <v>Electrification</v>
      </c>
      <c r="I1596" t="str" cm="1">
        <f t="array" ref="I1596">IFERROR(INDEX(Index!$A$3:$A$5, MATCH(TRUE, ISNUMBER(SEARCH(Index!$A$3:$A$5, Articles_collection_modified!A1596)), 0)), "")</f>
        <v>Technology</v>
      </c>
      <c r="J1596" t="str" cm="1">
        <f t="array" ref="J1596">IFERROR(INDEX(Index!$A$25:$A$69, MATCH(TRUE, ISNUMBER(SEARCH(Index!$A$25:$A$69, Articles_collection_modified!A1596)), 0)), "")</f>
        <v>Actuators</v>
      </c>
      <c r="K1596" t="str" cm="1">
        <f t="array" ref="K1596">IFERROR(INDEX(Index!$C$3:$C$5, MATCH(TRUE, ISNUMBER(SEARCH(Index!$C$3:$C$5, Articles_collection_modified!A1596)), 0)), "")</f>
        <v>H2</v>
      </c>
      <c r="L1596" t="str" cm="1">
        <f t="array" ref="L1596">_xlfn.TEXTJOIN(", ", TRUE, IF(ISNUMBER(SEARCH(Index!$C$8:$C$58, Articles_collection_modified!A1596)), Index!$C$8:$C$58, ""))</f>
        <v/>
      </c>
      <c r="M1596" t="str" cm="1">
        <f t="array" ref="M1596">_xlfn.TEXTJOIN(", ", TRUE, IFERROR(VLOOKUP(_xlfn.TEXTSPLIT(L1596, ", "), Index!$C$8:$D$58, 2, FALSE), ""))</f>
        <v/>
      </c>
      <c r="N1596" t="e" cm="1" vm="1">
        <f t="array" ref="N1596">_xlfn.TEXTJOIN(", ", TRUE, _xlfn.UNIQUE(_xlfn.FILTERXML("&lt;t&gt;&lt;s&gt;" &amp; SUBSTITUTE(_xlfn.TEXTJOIN(", ", TRUE, _xlfn.UNIQUE(_xlfn._xlws.FILTER(IFERROR(VLOOKUP(LEFT(_xlfn.TEXTSPLIT(L1596, ", "), FIND("-", _xlfn.TEXTSPLIT(L1596, ", ")) - 1), Index!$F$8:$G$13, 2, FALSE), ""), IFERROR(VLOOKUP(LEFT(_xlfn.TEXTSPLIT(L1596, ", "), FIND("-", _xlfn.TEXTSPLIT(L1596, ", ")) - 1), Index!$F$8:$G$13, 2, FALSE), "") &lt;&gt; ""))), ", ", "&lt;/s&gt;&lt;s&gt;") &amp; "&lt;/s&gt;&lt;/t&gt;", "//s[normalize-space()]")))</f>
        <v>#VALUE!</v>
      </c>
      <c r="O1596" t="str" cm="1">
        <f t="array" ref="O1596">IFERROR(INDEX(Index!$C$8:$C$58, MATCH(TRUE, ISNUMBER(SEARCH(Index!$C$8:$C$58, Articles_collection_modified!A1596)), 0)), "")</f>
        <v/>
      </c>
      <c r="P1596" t="str">
        <f>IFERROR(VLOOKUP(LEFT(O1596, FIND("-", O1596)-1), Index!$F$8:$G$13, 2, FALSE), "Not Found")</f>
        <v>Not Found</v>
      </c>
      <c r="Q1596" t="str">
        <f>IFERROR(VLOOKUP(O1596, Index!$C$8:$D$58, 2, FALSE), "Not Found")</f>
        <v>Not Found</v>
      </c>
    </row>
    <row r="1597" spans="1:17" x14ac:dyDescent="0.3">
      <c r="A1597" t="str">
        <f>LEFT(Articles_collection_modified!A1597, FIND(",", Articles_collection_modified!A1597) - 1)</f>
        <v>Danfoss Proportional Valve Provides Improved Precision for Articulated Crane</v>
      </c>
      <c r="B1597" t="str">
        <f>MID(Articles_collection_modified!A1597, FIND(",", Articles_collection_modified!A1597) + 1, FIND(",", Articles_collection_modified!A1597, FIND(",", Articles_collection_modified!A1597) + 1) - FIND(",", Articles_collection_modified!A1597) - 1)</f>
        <v>https://www.powermotiontech.com/hydraulics/hydraulic-valves/media-gallery/55089274/danfoss-proportional-valve-provides-improved-precision-for-articulated-crane</v>
      </c>
      <c r="C1597" t="str">
        <f>IF(ISNUMBER(FIND(", vol",Articles_collection_modified!A1597)), MID(Articles_collection_modified!A1597, FIND(", vol", Articles_collection_modified!A1597) + 5, FIND(",", Articles_collection_modified!A1597, FIND(", vol", Articles_collection_modified!A1597) + 5) - FIND(", vol", Articles_collection_modified!A1597) - 5), MID(Articles_collection_modified!A1597, FIND(",vol", Articles_collection_modified!A1597) + 4, FIND(",", Articles_collection_modified!A1597, FIND(",vol", Articles_collection_modified!A1597) + 4) - FIND(",vol",Articles_collection_modified!A1597) - 4))</f>
        <v>1</v>
      </c>
      <c r="D1597" t="str">
        <f>IF(ISNUMBER(FIND(", 20", Articles_collection_modified!A1597)), MID(Articles_collection_modified!A1597, FIND(", 20", Articles_collection_modified!A1597) + 2, FIND(",", Articles_collection_modified!A1597, FIND(", 20", Articles_collection_modified!A1597) + 2) - FIND(", 20", Articles_collection_modified!A1597) - 2), MID(Articles_collection_modified!A1597, FIND(",20", Articles_collection_modified!A1597) + 1, FIND(",", Articles_collection_modified!A1597, FIND(",20", Articles_collection_modified!A1597) + 1) - FIND(",20", Articles_collection_modified!A1597) - 1))</f>
        <v>2024-w25</v>
      </c>
      <c r="E1597" t="str">
        <f t="shared" si="50"/>
        <v>2024</v>
      </c>
      <c r="F1597" t="str">
        <f t="shared" si="51"/>
        <v>25</v>
      </c>
      <c r="G1597" t="str" cm="1">
        <f t="array" ref="G1597">_xlfn.TEXTJOIN(", ", TRUE, IF(ISNUMBER(SEARCH(Index!$A$8:$A$22, Articles_collection_modified!A1597)), Index!$A$8:$A$22, ""))</f>
        <v>Crane, Hydraulics, Mobile</v>
      </c>
      <c r="H1597" t="str" cm="1">
        <f t="array" ref="H1597">IFERROR(INDEX(Index!$A$8:$A$22, MATCH(TRUE, ISNUMBER(SEARCH(Index!$A$8:$A$22, Articles_collection_modified!A1597)), 0)), "")</f>
        <v>Crane</v>
      </c>
      <c r="I1597" t="str" cm="1">
        <f t="array" ref="I1597">IFERROR(INDEX(Index!$A$3:$A$5, MATCH(TRUE, ISNUMBER(SEARCH(Index!$A$3:$A$5, Articles_collection_modified!A1597)), 0)), "")</f>
        <v>product release</v>
      </c>
      <c r="J1597" t="str" cm="1">
        <f t="array" ref="J1597">IFERROR(INDEX(Index!$A$25:$A$69, MATCH(TRUE, ISNUMBER(SEARCH(Index!$A$25:$A$69, Articles_collection_modified!A1597)), 0)), "")</f>
        <v>Valve</v>
      </c>
      <c r="K1597" t="str" cm="1">
        <f t="array" ref="K1597">IFERROR(INDEX(Index!$C$3:$C$5, MATCH(TRUE, ISNUMBER(SEARCH(Index!$C$3:$C$5, Articles_collection_modified!A1597)), 0)), "")</f>
        <v>H1</v>
      </c>
      <c r="L1597" t="str" cm="1">
        <f t="array" ref="L1597">_xlfn.TEXTJOIN(", ", TRUE, IF(ISNUMBER(SEARCH(Index!$C$8:$C$58, Articles_collection_modified!A1597)), Index!$C$8:$C$58, ""))</f>
        <v>HA-1</v>
      </c>
      <c r="M1597" t="str" cm="1">
        <f t="array" ref="M1597">_xlfn.TEXTJOIN(", ", TRUE, IFERROR(VLOOKUP(_xlfn.TEXTSPLIT(L1597, ", "), Index!$C$8:$D$58, 2, FALSE), ""))</f>
        <v>Green &amp; Connected Construction site</v>
      </c>
      <c r="N1597" t="str" cm="1">
        <f t="array" ref="N1597">_xlfn.TEXTJOIN(", ", TRUE, _xlfn.UNIQUE(_xlfn.FILTERXML("&lt;t&gt;&lt;s&gt;" &amp; SUBSTITUTE(_xlfn.TEXTJOIN(", ", TRUE, _xlfn.UNIQUE(_xlfn._xlws.FILTER(IFERROR(VLOOKUP(LEFT(_xlfn.TEXTSPLIT(L1597, ", "), FIND("-", _xlfn.TEXTSPLIT(L1597, ", ")) - 1), Index!$F$8:$G$13, 2, FALSE), ""), IFERROR(VLOOKUP(LEFT(_xlfn.TEXTSPLIT(L1597, ", "), FIND("-", _xlfn.TEXTSPLIT(L1597, ", ")) - 1), Index!$F$8:$G$13, 2, FALSE), "") &lt;&gt; ""))), ", ", "&lt;/s&gt;&lt;s&gt;") &amp; "&lt;/s&gt;&lt;/t&gt;", "//s[normalize-space()]")))</f>
        <v>Hydraulic Applications Ecosystem</v>
      </c>
      <c r="O1597" t="str" cm="1">
        <f t="array" ref="O1597">IFERROR(INDEX(Index!$C$8:$C$58, MATCH(TRUE, ISNUMBER(SEARCH(Index!$C$8:$C$58, Articles_collection_modified!A1597)), 0)), "")</f>
        <v>HA-1</v>
      </c>
      <c r="P1597" t="str">
        <f>IFERROR(VLOOKUP(LEFT(O1597, FIND("-", O1597)-1), Index!$F$8:$G$13, 2, FALSE), "Not Found")</f>
        <v>Hydraulic Applications Ecosystem</v>
      </c>
      <c r="Q1597" t="str">
        <f>IFERROR(VLOOKUP(O1597, Index!$C$8:$D$58, 2, FALSE), "Not Found")</f>
        <v>Green &amp; Connected Construction site</v>
      </c>
    </row>
    <row r="1598" spans="1:17" x14ac:dyDescent="0.3">
      <c r="A1598" t="str">
        <f>LEFT(Articles_collection_modified!A1598, FIND(",", Articles_collection_modified!A1598) - 1)</f>
        <v>How CAN makes mobile hydraulic control more reliable and precise</v>
      </c>
      <c r="B1598" t="str">
        <f>MID(Articles_collection_modified!A1598, FIND(",", Articles_collection_modified!A1598) + 1, FIND(",", Articles_collection_modified!A1598, FIND(",", Articles_collection_modified!A1598) + 1) - FIND(",", Articles_collection_modified!A1598) - 1)</f>
        <v>https://www.mobilehydraulictips.com/how-can-makes-mobile-hydraulic-control-more-reliable-and-precise/</v>
      </c>
      <c r="C1598" t="str">
        <f>IF(ISNUMBER(FIND(", vol",Articles_collection_modified!A1598)), MID(Articles_collection_modified!A1598, FIND(", vol", Articles_collection_modified!A1598) + 5, FIND(",", Articles_collection_modified!A1598, FIND(", vol", Articles_collection_modified!A1598) + 5) - FIND(", vol", Articles_collection_modified!A1598) - 5), MID(Articles_collection_modified!A1598, FIND(",vol", Articles_collection_modified!A1598) + 4, FIND(",", Articles_collection_modified!A1598, FIND(",vol", Articles_collection_modified!A1598) + 4) - FIND(",vol",Articles_collection_modified!A1598) - 4))</f>
        <v>1</v>
      </c>
      <c r="D1598" t="str">
        <f>IF(ISNUMBER(FIND(", 20", Articles_collection_modified!A1598)), MID(Articles_collection_modified!A1598, FIND(", 20", Articles_collection_modified!A1598) + 2, FIND(",", Articles_collection_modified!A1598, FIND(", 20", Articles_collection_modified!A1598) + 2) - FIND(", 20", Articles_collection_modified!A1598) - 2), MID(Articles_collection_modified!A1598, FIND(",20", Articles_collection_modified!A1598) + 1, FIND(",", Articles_collection_modified!A1598, FIND(",20", Articles_collection_modified!A1598) + 1) - FIND(",20", Articles_collection_modified!A1598) - 1))</f>
        <v>2024-w25</v>
      </c>
      <c r="E1598" t="str">
        <f t="shared" si="50"/>
        <v>2024</v>
      </c>
      <c r="F1598" t="str">
        <f t="shared" si="51"/>
        <v>25</v>
      </c>
      <c r="G1598" t="str" cm="1">
        <f t="array" ref="G1598">_xlfn.TEXTJOIN(", ", TRUE, IF(ISNUMBER(SEARCH(Index!$A$8:$A$22, Articles_collection_modified!A1598)), Index!$A$8:$A$22, ""))</f>
        <v>Electronics, Mobile</v>
      </c>
      <c r="H1598" t="str" cm="1">
        <f t="array" ref="H1598">IFERROR(INDEX(Index!$A$8:$A$22, MATCH(TRUE, ISNUMBER(SEARCH(Index!$A$8:$A$22, Articles_collection_modified!A1598)), 0)), "")</f>
        <v>Electronics</v>
      </c>
      <c r="I1598" t="str" cm="1">
        <f t="array" ref="I1598">IFERROR(INDEX(Index!$A$3:$A$5, MATCH(TRUE, ISNUMBER(SEARCH(Index!$A$3:$A$5, Articles_collection_modified!A1598)), 0)), "")</f>
        <v>Technology</v>
      </c>
      <c r="J1598" t="str" cm="1">
        <f t="array" ref="J1598">IFERROR(INDEX(Index!$A$25:$A$69, MATCH(TRUE, ISNUMBER(SEARCH(Index!$A$25:$A$69, Articles_collection_modified!A1598)), 0)), "")</f>
        <v>Communication</v>
      </c>
      <c r="K1598" t="str" cm="1">
        <f t="array" ref="K1598">IFERROR(INDEX(Index!$C$3:$C$5, MATCH(TRUE, ISNUMBER(SEARCH(Index!$C$3:$C$5, Articles_collection_modified!A1598)), 0)), "")</f>
        <v>H1</v>
      </c>
      <c r="L1598" t="str" cm="1">
        <f t="array" ref="L1598">_xlfn.TEXTJOIN(", ", TRUE, IF(ISNUMBER(SEARCH(Index!$C$8:$C$58, Articles_collection_modified!A1598)), Index!$C$8:$C$58, ""))</f>
        <v>HA-1, HA-3, HA-6, HA-7, HA-8</v>
      </c>
      <c r="M1598" t="str" cm="1">
        <f t="array" ref="M1598">_xlfn.TEXTJOIN(", ", TRUE, IFERROR(VLOOKUP(_xlfn.TEXTSPLIT(L1598, ", "), Index!$C$8:$D$58, 2, FALSE), ""))</f>
        <v>Green &amp; Connected Construction site, Smart Farming, Future Municipal Services, Future Wood &amp; Forest Industry, Sustainable Mining</v>
      </c>
      <c r="N1598" t="str" cm="1">
        <f t="array" ref="N1598">_xlfn.TEXTJOIN(", ", TRUE, _xlfn.UNIQUE(_xlfn.FILTERXML("&lt;t&gt;&lt;s&gt;" &amp; SUBSTITUTE(_xlfn.TEXTJOIN(", ", TRUE, _xlfn.UNIQUE(_xlfn._xlws.FILTER(IFERROR(VLOOKUP(LEFT(_xlfn.TEXTSPLIT(L1598, ", "), FIND("-", _xlfn.TEXTSPLIT(L1598, ", ")) - 1), Index!$F$8:$G$13, 2, FALSE), ""), IFERROR(VLOOKUP(LEFT(_xlfn.TEXTSPLIT(L1598, ", "), FIND("-", _xlfn.TEXTSPLIT(L1598, ", ")) - 1), Index!$F$8:$G$13, 2, FALSE), "") &lt;&gt; ""))), ", ", "&lt;/s&gt;&lt;s&gt;") &amp; "&lt;/s&gt;&lt;/t&gt;", "//s[normalize-space()]")))</f>
        <v>Hydraulic Applications Ecosystem</v>
      </c>
      <c r="O1598" t="str" cm="1">
        <f t="array" ref="O1598">IFERROR(INDEX(Index!$C$8:$C$58, MATCH(TRUE, ISNUMBER(SEARCH(Index!$C$8:$C$58, Articles_collection_modified!A1598)), 0)), "")</f>
        <v>HA-1</v>
      </c>
      <c r="P1598" t="str">
        <f>IFERROR(VLOOKUP(LEFT(O1598, FIND("-", O1598)-1), Index!$F$8:$G$13, 2, FALSE), "Not Found")</f>
        <v>Hydraulic Applications Ecosystem</v>
      </c>
      <c r="Q1598" t="str">
        <f>IFERROR(VLOOKUP(O1598, Index!$C$8:$D$58, 2, FALSE), "Not Found")</f>
        <v>Green &amp; Connected Construction site</v>
      </c>
    </row>
    <row r="1599" spans="1:17" x14ac:dyDescent="0.3">
      <c r="A1599" t="str">
        <f>LEFT(Articles_collection_modified!A1599, FIND(",", Articles_collection_modified!A1599) - 1)</f>
        <v>Radarsensor fÃ¼r Kollisionsvermeidung und mehr</v>
      </c>
      <c r="B1599" t="str">
        <f>MID(Articles_collection_modified!A1599, FIND(",", Articles_collection_modified!A1599) + 1, FIND(",", Articles_collection_modified!A1599, FIND(",", Articles_collection_modified!A1599) + 1) - FIND(",", Articles_collection_modified!A1599) - 1)</f>
        <v>https://www.oup-fluidtechnik.de/radarsensor-fuer-kollisionsvermeidung-und-mehr/</v>
      </c>
      <c r="C1599" t="str">
        <f>IF(ISNUMBER(FIND(", vol",Articles_collection_modified!A1599)), MID(Articles_collection_modified!A1599, FIND(", vol", Articles_collection_modified!A1599) + 5, FIND(",", Articles_collection_modified!A1599, FIND(", vol", Articles_collection_modified!A1599) + 5) - FIND(", vol", Articles_collection_modified!A1599) - 5), MID(Articles_collection_modified!A1599, FIND(",vol", Articles_collection_modified!A1599) + 4, FIND(",", Articles_collection_modified!A1599, FIND(",vol", Articles_collection_modified!A1599) + 4) - FIND(",vol",Articles_collection_modified!A1599) - 4))</f>
        <v>1</v>
      </c>
      <c r="D1599" t="str">
        <f>IF(ISNUMBER(FIND(", 20", Articles_collection_modified!A1599)), MID(Articles_collection_modified!A1599, FIND(", 20", Articles_collection_modified!A1599) + 2, FIND(",", Articles_collection_modified!A1599, FIND(", 20", Articles_collection_modified!A1599) + 2) - FIND(", 20", Articles_collection_modified!A1599) - 2), MID(Articles_collection_modified!A1599, FIND(",20", Articles_collection_modified!A1599) + 1, FIND(",", Articles_collection_modified!A1599, FIND(",20", Articles_collection_modified!A1599) + 1) - FIND(",20", Articles_collection_modified!A1599) - 1))</f>
        <v>2024-w25</v>
      </c>
      <c r="E1599" t="str">
        <f t="shared" si="50"/>
        <v>2024</v>
      </c>
      <c r="F1599" t="str">
        <f t="shared" si="51"/>
        <v>25</v>
      </c>
      <c r="G1599" t="str" cm="1">
        <f t="array" ref="G1599">_xlfn.TEXTJOIN(", ", TRUE, IF(ISNUMBER(SEARCH(Index!$A$8:$A$22, Articles_collection_modified!A1599)), Index!$A$8:$A$22, ""))</f>
        <v>Sensors</v>
      </c>
      <c r="H1599" t="str" cm="1">
        <f t="array" ref="H1599">IFERROR(INDEX(Index!$A$8:$A$22, MATCH(TRUE, ISNUMBER(SEARCH(Index!$A$8:$A$22, Articles_collection_modified!A1599)), 0)), "")</f>
        <v>Sensors</v>
      </c>
      <c r="I1599" t="str" cm="1">
        <f t="array" ref="I1599">IFERROR(INDEX(Index!$A$3:$A$5, MATCH(TRUE, ISNUMBER(SEARCH(Index!$A$3:$A$5, Articles_collection_modified!A1599)), 0)), "")</f>
        <v>product release</v>
      </c>
      <c r="J1599" t="str" cm="1">
        <f t="array" ref="J1599">IFERROR(INDEX(Index!$A$25:$A$69, MATCH(TRUE, ISNUMBER(SEARCH(Index!$A$25:$A$69, Articles_collection_modified!A1599)), 0)), "")</f>
        <v>Radar</v>
      </c>
      <c r="K1599" t="str" cm="1">
        <f t="array" ref="K1599">IFERROR(INDEX(Index!$C$3:$C$5, MATCH(TRUE, ISNUMBER(SEARCH(Index!$C$3:$C$5, Articles_collection_modified!A1599)), 0)), "")</f>
        <v>H1</v>
      </c>
      <c r="L1599" t="str" cm="1">
        <f t="array" ref="L1599">_xlfn.TEXTJOIN(", ", TRUE, IF(ISNUMBER(SEARCH(Index!$C$8:$C$58, Articles_collection_modified!A1599)), Index!$C$8:$C$58, ""))</f>
        <v/>
      </c>
      <c r="M1599" t="str" cm="1">
        <f t="array" ref="M1599">_xlfn.TEXTJOIN(", ", TRUE, IFERROR(VLOOKUP(_xlfn.TEXTSPLIT(L1599, ", "), Index!$C$8:$D$58, 2, FALSE), ""))</f>
        <v/>
      </c>
      <c r="N1599" t="e" cm="1" vm="1">
        <f t="array" ref="N1599">_xlfn.TEXTJOIN(", ", TRUE, _xlfn.UNIQUE(_xlfn.FILTERXML("&lt;t&gt;&lt;s&gt;" &amp; SUBSTITUTE(_xlfn.TEXTJOIN(", ", TRUE, _xlfn.UNIQUE(_xlfn._xlws.FILTER(IFERROR(VLOOKUP(LEFT(_xlfn.TEXTSPLIT(L1599, ", "), FIND("-", _xlfn.TEXTSPLIT(L1599, ", ")) - 1), Index!$F$8:$G$13, 2, FALSE), ""), IFERROR(VLOOKUP(LEFT(_xlfn.TEXTSPLIT(L1599, ", "), FIND("-", _xlfn.TEXTSPLIT(L1599, ", ")) - 1), Index!$F$8:$G$13, 2, FALSE), "") &lt;&gt; ""))), ", ", "&lt;/s&gt;&lt;s&gt;") &amp; "&lt;/s&gt;&lt;/t&gt;", "//s[normalize-space()]")))</f>
        <v>#VALUE!</v>
      </c>
      <c r="O1599" t="str" cm="1">
        <f t="array" ref="O1599">IFERROR(INDEX(Index!$C$8:$C$58, MATCH(TRUE, ISNUMBER(SEARCH(Index!$C$8:$C$58, Articles_collection_modified!A1599)), 0)), "")</f>
        <v/>
      </c>
      <c r="P1599" t="str">
        <f>IFERROR(VLOOKUP(LEFT(O1599, FIND("-", O1599)-1), Index!$F$8:$G$13, 2, FALSE), "Not Found")</f>
        <v>Not Found</v>
      </c>
      <c r="Q1599" t="str">
        <f>IFERROR(VLOOKUP(O1599, Index!$C$8:$D$58, 2, FALSE), "Not Found")</f>
        <v>Not Found</v>
      </c>
    </row>
    <row r="1600" spans="1:17" x14ac:dyDescent="0.3">
      <c r="A1600" t="str">
        <f>LEFT(Articles_collection_modified!A1600, FIND(",", Articles_collection_modified!A1600) - 1)</f>
        <v>Neue Marke: Biologisch abbaubare Schmierstoffe</v>
      </c>
      <c r="B1600" t="str">
        <f>MID(Articles_collection_modified!A1600, FIND(",", Articles_collection_modified!A1600) + 1, FIND(",", Articles_collection_modified!A1600, FIND(",", Articles_collection_modified!A1600) + 1) - FIND(",", Articles_collection_modified!A1600) - 1)</f>
        <v>https://www.oup-fluidtechnik.de/neue-marke-biologisch-abbaubarer-schmierstoffe/</v>
      </c>
      <c r="C1600" t="str">
        <f>IF(ISNUMBER(FIND(", vol",Articles_collection_modified!A1600)), MID(Articles_collection_modified!A1600, FIND(", vol", Articles_collection_modified!A1600) + 5, FIND(",", Articles_collection_modified!A1600, FIND(", vol", Articles_collection_modified!A1600) + 5) - FIND(", vol", Articles_collection_modified!A1600) - 5), MID(Articles_collection_modified!A1600, FIND(",vol", Articles_collection_modified!A1600) + 4, FIND(",", Articles_collection_modified!A1600, FIND(",vol", Articles_collection_modified!A1600) + 4) - FIND(",vol",Articles_collection_modified!A1600) - 4))</f>
        <v>1</v>
      </c>
      <c r="D1600" t="str">
        <f>IF(ISNUMBER(FIND(", 20", Articles_collection_modified!A1600)), MID(Articles_collection_modified!A1600, FIND(", 20", Articles_collection_modified!A1600) + 2, FIND(",", Articles_collection_modified!A1600, FIND(", 20", Articles_collection_modified!A1600) + 2) - FIND(", 20", Articles_collection_modified!A1600) - 2), MID(Articles_collection_modified!A1600, FIND(",20", Articles_collection_modified!A1600) + 1, FIND(",", Articles_collection_modified!A1600, FIND(",20", Articles_collection_modified!A1600) + 1) - FIND(",20", Articles_collection_modified!A1600) - 1))</f>
        <v>2024-w26</v>
      </c>
      <c r="E1600" t="str">
        <f t="shared" si="50"/>
        <v>2024</v>
      </c>
      <c r="F1600" t="str">
        <f t="shared" si="51"/>
        <v>26</v>
      </c>
      <c r="G1600" t="str" cm="1">
        <f t="array" ref="G1600">_xlfn.TEXTJOIN(", ", TRUE, IF(ISNUMBER(SEARCH(Index!$A$8:$A$22, Articles_collection_modified!A1600)), Index!$A$8:$A$22, ""))</f>
        <v>Mobile, Sustainability</v>
      </c>
      <c r="H1600" t="str" cm="1">
        <f t="array" ref="H1600">IFERROR(INDEX(Index!$A$8:$A$22, MATCH(TRUE, ISNUMBER(SEARCH(Index!$A$8:$A$22, Articles_collection_modified!A1600)), 0)), "")</f>
        <v>Mobile</v>
      </c>
      <c r="I1600" t="str" cm="1">
        <f t="array" ref="I1600">IFERROR(INDEX(Index!$A$3:$A$5, MATCH(TRUE, ISNUMBER(SEARCH(Index!$A$3:$A$5, Articles_collection_modified!A1600)), 0)), "")</f>
        <v>Technology</v>
      </c>
      <c r="J1600" t="str" cm="1">
        <f t="array" ref="J1600">IFERROR(INDEX(Index!$A$25:$A$69, MATCH(TRUE, ISNUMBER(SEARCH(Index!$A$25:$A$69, Articles_collection_modified!A1600)), 0)), "")</f>
        <v>HMI</v>
      </c>
      <c r="K1600" t="str" cm="1">
        <f t="array" ref="K1600">IFERROR(INDEX(Index!$C$3:$C$5, MATCH(TRUE, ISNUMBER(SEARCH(Index!$C$3:$C$5, Articles_collection_modified!A1600)), 0)), "")</f>
        <v>H1</v>
      </c>
      <c r="L1600" t="str" cm="1">
        <f t="array" ref="L1600">_xlfn.TEXTJOIN(", ", TRUE, IF(ISNUMBER(SEARCH(Index!$C$8:$C$58, Articles_collection_modified!A1600)), Index!$C$8:$C$58, ""))</f>
        <v>ES-4</v>
      </c>
      <c r="M1600" t="str" cm="1">
        <f t="array" ref="M1600">_xlfn.TEXTJOIN(", ", TRUE, IFERROR(VLOOKUP(_xlfn.TEXTSPLIT(L1600, ", "), Index!$C$8:$D$58, 2, FALSE), ""))</f>
        <v>Circular Economy</v>
      </c>
      <c r="N1600" t="str" cm="1">
        <f t="array" ref="N1600">_xlfn.TEXTJOIN(", ", TRUE, _xlfn.UNIQUE(_xlfn.FILTERXML("&lt;t&gt;&lt;s&gt;" &amp; SUBSTITUTE(_xlfn.TEXTJOIN(", ", TRUE, _xlfn.UNIQUE(_xlfn._xlws.FILTER(IFERROR(VLOOKUP(LEFT(_xlfn.TEXTSPLIT(L1600, ", "), FIND("-", _xlfn.TEXTSPLIT(L1600, ", ")) - 1), Index!$F$8:$G$13, 2, FALSE), ""), IFERROR(VLOOKUP(LEFT(_xlfn.TEXTSPLIT(L1600, ", "), FIND("-", _xlfn.TEXTSPLIT(L1600, ", ")) - 1), Index!$F$8:$G$13, 2, FALSE), "") &lt;&gt; ""))), ", ", "&lt;/s&gt;&lt;s&gt;") &amp; "&lt;/s&gt;&lt;/t&gt;", "//s[normalize-space()]")))</f>
        <v>Ecological Sustainability</v>
      </c>
      <c r="O1600" t="str" cm="1">
        <f t="array" ref="O1600">IFERROR(INDEX(Index!$C$8:$C$58, MATCH(TRUE, ISNUMBER(SEARCH(Index!$C$8:$C$58, Articles_collection_modified!A1600)), 0)), "")</f>
        <v>ES-4</v>
      </c>
      <c r="P1600" t="str">
        <f>IFERROR(VLOOKUP(LEFT(O1600, FIND("-", O1600)-1), Index!$F$8:$G$13, 2, FALSE), "Not Found")</f>
        <v>Ecological Sustainability</v>
      </c>
      <c r="Q1600" t="str">
        <f>IFERROR(VLOOKUP(O1600, Index!$C$8:$D$58, 2, FALSE), "Not Found")</f>
        <v>Circular Economy</v>
      </c>
    </row>
    <row r="1601" spans="1:17" x14ac:dyDescent="0.3">
      <c r="A1601" t="str">
        <f>LEFT(Articles_collection_modified!A1601, FIND(",", Articles_collection_modified!A1601) - 1)</f>
        <v>New open-center directional valve group for mobile machinery</v>
      </c>
      <c r="B1601" t="str">
        <f>MID(Articles_collection_modified!A1601, FIND(",", Articles_collection_modified!A1601) + 1, FIND(",", Articles_collection_modified!A1601, FIND(",", Articles_collection_modified!A1601) + 1) - FIND(",", Articles_collection_modified!A1601) - 1)</f>
        <v>https://www.mobilehydraulictips.com/new-open-center-directional-valve-group-for-mobile-machinery/</v>
      </c>
      <c r="C1601" t="str">
        <f>IF(ISNUMBER(FIND(", vol",Articles_collection_modified!A1601)), MID(Articles_collection_modified!A1601, FIND(", vol", Articles_collection_modified!A1601) + 5, FIND(",", Articles_collection_modified!A1601, FIND(", vol", Articles_collection_modified!A1601) + 5) - FIND(", vol", Articles_collection_modified!A1601) - 5), MID(Articles_collection_modified!A1601, FIND(",vol", Articles_collection_modified!A1601) + 4, FIND(",", Articles_collection_modified!A1601, FIND(",vol", Articles_collection_modified!A1601) + 4) - FIND(",vol",Articles_collection_modified!A1601) - 4))</f>
        <v>1</v>
      </c>
      <c r="D1601" t="str">
        <f>IF(ISNUMBER(FIND(", 20", Articles_collection_modified!A1601)), MID(Articles_collection_modified!A1601, FIND(", 20", Articles_collection_modified!A1601) + 2, FIND(",", Articles_collection_modified!A1601, FIND(", 20", Articles_collection_modified!A1601) + 2) - FIND(", 20", Articles_collection_modified!A1601) - 2), MID(Articles_collection_modified!A1601, FIND(",20", Articles_collection_modified!A1601) + 1, FIND(",", Articles_collection_modified!A1601, FIND(",20", Articles_collection_modified!A1601) + 1) - FIND(",20", Articles_collection_modified!A1601) - 1))</f>
        <v>2024-w26</v>
      </c>
      <c r="E1601" t="str">
        <f t="shared" si="50"/>
        <v>2024</v>
      </c>
      <c r="F1601" t="str">
        <f t="shared" si="51"/>
        <v>26</v>
      </c>
      <c r="G1601" t="str" cm="1">
        <f t="array" ref="G1601">_xlfn.TEXTJOIN(", ", TRUE, IF(ISNUMBER(SEARCH(Index!$A$8:$A$22, Articles_collection_modified!A1601)), Index!$A$8:$A$22, ""))</f>
        <v>Mobile</v>
      </c>
      <c r="H1601" t="str" cm="1">
        <f t="array" ref="H1601">IFERROR(INDEX(Index!$A$8:$A$22, MATCH(TRUE, ISNUMBER(SEARCH(Index!$A$8:$A$22, Articles_collection_modified!A1601)), 0)), "")</f>
        <v>Mobile</v>
      </c>
      <c r="I1601" t="str" cm="1">
        <f t="array" ref="I1601">IFERROR(INDEX(Index!$A$3:$A$5, MATCH(TRUE, ISNUMBER(SEARCH(Index!$A$3:$A$5, Articles_collection_modified!A1601)), 0)), "")</f>
        <v>product release</v>
      </c>
      <c r="J1601" t="str" cm="1">
        <f t="array" ref="J1601">IFERROR(INDEX(Index!$A$25:$A$69, MATCH(TRUE, ISNUMBER(SEARCH(Index!$A$25:$A$69, Articles_collection_modified!A1601)), 0)), "")</f>
        <v>Valve</v>
      </c>
      <c r="K1601" t="str" cm="1">
        <f t="array" ref="K1601">IFERROR(INDEX(Index!$C$3:$C$5, MATCH(TRUE, ISNUMBER(SEARCH(Index!$C$3:$C$5, Articles_collection_modified!A1601)), 0)), "")</f>
        <v>H1</v>
      </c>
      <c r="L1601" t="str" cm="1">
        <f t="array" ref="L1601">_xlfn.TEXTJOIN(", ", TRUE, IF(ISNUMBER(SEARCH(Index!$C$8:$C$58, Articles_collection_modified!A1601)), Index!$C$8:$C$58, ""))</f>
        <v>HA-1, HA-3, HA-6, HA-7, HA-8</v>
      </c>
      <c r="M1601" t="str" cm="1">
        <f t="array" ref="M1601">_xlfn.TEXTJOIN(", ", TRUE, IFERROR(VLOOKUP(_xlfn.TEXTSPLIT(L1601, ", "), Index!$C$8:$D$58, 2, FALSE), ""))</f>
        <v>Green &amp; Connected Construction site, Smart Farming, Future Municipal Services, Future Wood &amp; Forest Industry, Sustainable Mining</v>
      </c>
      <c r="N1601" t="str" cm="1">
        <f t="array" ref="N1601">_xlfn.TEXTJOIN(", ", TRUE, _xlfn.UNIQUE(_xlfn.FILTERXML("&lt;t&gt;&lt;s&gt;" &amp; SUBSTITUTE(_xlfn.TEXTJOIN(", ", TRUE, _xlfn.UNIQUE(_xlfn._xlws.FILTER(IFERROR(VLOOKUP(LEFT(_xlfn.TEXTSPLIT(L1601, ", "), FIND("-", _xlfn.TEXTSPLIT(L1601, ", ")) - 1), Index!$F$8:$G$13, 2, FALSE), ""), IFERROR(VLOOKUP(LEFT(_xlfn.TEXTSPLIT(L1601, ", "), FIND("-", _xlfn.TEXTSPLIT(L1601, ", ")) - 1), Index!$F$8:$G$13, 2, FALSE), "") &lt;&gt; ""))), ", ", "&lt;/s&gt;&lt;s&gt;") &amp; "&lt;/s&gt;&lt;/t&gt;", "//s[normalize-space()]")))</f>
        <v>Hydraulic Applications Ecosystem</v>
      </c>
      <c r="O1601" t="str" cm="1">
        <f t="array" ref="O1601">IFERROR(INDEX(Index!$C$8:$C$58, MATCH(TRUE, ISNUMBER(SEARCH(Index!$C$8:$C$58, Articles_collection_modified!A1601)), 0)), "")</f>
        <v>HA-1</v>
      </c>
      <c r="P1601" t="str">
        <f>IFERROR(VLOOKUP(LEFT(O1601, FIND("-", O1601)-1), Index!$F$8:$G$13, 2, FALSE), "Not Found")</f>
        <v>Hydraulic Applications Ecosystem</v>
      </c>
      <c r="Q1601" t="str">
        <f>IFERROR(VLOOKUP(O1601, Index!$C$8:$D$58, 2, FALSE), "Not Found")</f>
        <v>Green &amp; Connected Construction site</v>
      </c>
    </row>
    <row r="1602" spans="1:17" x14ac:dyDescent="0.3">
      <c r="A1602" t="str">
        <f>LEFT(Articles_collection_modified!A1602, FIND(",", Articles_collection_modified!A1602) - 1)</f>
        <v>Ãœberwachung von Hydraulik- und SchmierÃ¶len</v>
      </c>
      <c r="B1602" t="str">
        <f>MID(Articles_collection_modified!A1602, FIND(",", Articles_collection_modified!A1602) + 1, FIND(",", Articles_collection_modified!A1602, FIND(",", Articles_collection_modified!A1602) + 1) - FIND(",", Articles_collection_modified!A1602) - 1)</f>
        <v>https://www.oup-fluidtechnik.de/ueberwachung-von-hydraulik-und-schmieroelen/</v>
      </c>
      <c r="C1602" t="str">
        <f>IF(ISNUMBER(FIND(", vol",Articles_collection_modified!A1602)), MID(Articles_collection_modified!A1602, FIND(", vol", Articles_collection_modified!A1602) + 5, FIND(",", Articles_collection_modified!A1602, FIND(", vol", Articles_collection_modified!A1602) + 5) - FIND(", vol", Articles_collection_modified!A1602) - 5), MID(Articles_collection_modified!A1602, FIND(",vol", Articles_collection_modified!A1602) + 4, FIND(",", Articles_collection_modified!A1602, FIND(",vol", Articles_collection_modified!A1602) + 4) - FIND(",vol",Articles_collection_modified!A1602) - 4))</f>
        <v>1</v>
      </c>
      <c r="D1602" t="str">
        <f>IF(ISNUMBER(FIND(", 20", Articles_collection_modified!A1602)), MID(Articles_collection_modified!A1602, FIND(", 20", Articles_collection_modified!A1602) + 2, FIND(",", Articles_collection_modified!A1602, FIND(", 20", Articles_collection_modified!A1602) + 2) - FIND(", 20", Articles_collection_modified!A1602) - 2), MID(Articles_collection_modified!A1602, FIND(",20", Articles_collection_modified!A1602) + 1, FIND(",", Articles_collection_modified!A1602, FIND(",20", Articles_collection_modified!A1602) + 1) - FIND(",20", Articles_collection_modified!A1602) - 1))</f>
        <v>2024-w26</v>
      </c>
      <c r="E1602" t="str">
        <f t="shared" si="50"/>
        <v>2024</v>
      </c>
      <c r="F1602" t="str">
        <f t="shared" si="51"/>
        <v>26</v>
      </c>
      <c r="G1602" t="str" cm="1">
        <f t="array" ref="G1602">_xlfn.TEXTJOIN(", ", TRUE, IF(ISNUMBER(SEARCH(Index!$A$8:$A$22, Articles_collection_modified!A1602)), Index!$A$8:$A$22, ""))</f>
        <v>Sensors</v>
      </c>
      <c r="H1602" t="str" cm="1">
        <f t="array" ref="H1602">IFERROR(INDEX(Index!$A$8:$A$22, MATCH(TRUE, ISNUMBER(SEARCH(Index!$A$8:$A$22, Articles_collection_modified!A1602)), 0)), "")</f>
        <v>Sensors</v>
      </c>
      <c r="I1602" t="str" cm="1">
        <f t="array" ref="I1602">IFERROR(INDEX(Index!$A$3:$A$5, MATCH(TRUE, ISNUMBER(SEARCH(Index!$A$3:$A$5, Articles_collection_modified!A1602)), 0)), "")</f>
        <v>product release</v>
      </c>
      <c r="J1602" t="str" cm="1">
        <f t="array" ref="J1602">IFERROR(INDEX(Index!$A$25:$A$69, MATCH(TRUE, ISNUMBER(SEARCH(Index!$A$25:$A$69, Articles_collection_modified!A1602)), 0)), "")</f>
        <v>HMI</v>
      </c>
      <c r="K1602" t="str" cm="1">
        <f t="array" ref="K1602">IFERROR(INDEX(Index!$C$3:$C$5, MATCH(TRUE, ISNUMBER(SEARCH(Index!$C$3:$C$5, Articles_collection_modified!A1602)), 0)), "")</f>
        <v>H1</v>
      </c>
      <c r="L1602" t="str" cm="1">
        <f t="array" ref="L1602">_xlfn.TEXTJOIN(", ", TRUE, IF(ISNUMBER(SEARCH(Index!$C$8:$C$58, Articles_collection_modified!A1602)), Index!$C$8:$C$58, ""))</f>
        <v/>
      </c>
      <c r="M1602" t="str" cm="1">
        <f t="array" ref="M1602">_xlfn.TEXTJOIN(", ", TRUE, IFERROR(VLOOKUP(_xlfn.TEXTSPLIT(L1602, ", "), Index!$C$8:$D$58, 2, FALSE), ""))</f>
        <v/>
      </c>
      <c r="N1602" t="e" cm="1" vm="1">
        <f t="array" ref="N1602">_xlfn.TEXTJOIN(", ", TRUE, _xlfn.UNIQUE(_xlfn.FILTERXML("&lt;t&gt;&lt;s&gt;" &amp; SUBSTITUTE(_xlfn.TEXTJOIN(", ", TRUE, _xlfn.UNIQUE(_xlfn._xlws.FILTER(IFERROR(VLOOKUP(LEFT(_xlfn.TEXTSPLIT(L1602, ", "), FIND("-", _xlfn.TEXTSPLIT(L1602, ", ")) - 1), Index!$F$8:$G$13, 2, FALSE), ""), IFERROR(VLOOKUP(LEFT(_xlfn.TEXTSPLIT(L1602, ", "), FIND("-", _xlfn.TEXTSPLIT(L1602, ", ")) - 1), Index!$F$8:$G$13, 2, FALSE), "") &lt;&gt; ""))), ", ", "&lt;/s&gt;&lt;s&gt;") &amp; "&lt;/s&gt;&lt;/t&gt;", "//s[normalize-space()]")))</f>
        <v>#VALUE!</v>
      </c>
      <c r="O1602" t="str" cm="1">
        <f t="array" ref="O1602">IFERROR(INDEX(Index!$C$8:$C$58, MATCH(TRUE, ISNUMBER(SEARCH(Index!$C$8:$C$58, Articles_collection_modified!A1602)), 0)), "")</f>
        <v/>
      </c>
      <c r="P1602" t="str">
        <f>IFERROR(VLOOKUP(LEFT(O1602, FIND("-", O1602)-1), Index!$F$8:$G$13, 2, FALSE), "Not Found")</f>
        <v>Not Found</v>
      </c>
      <c r="Q1602" t="str">
        <f>IFERROR(VLOOKUP(O1602, Index!$C$8:$D$58, 2, FALSE), "Not Found")</f>
        <v>Not Found</v>
      </c>
    </row>
    <row r="1603" spans="1:17" x14ac:dyDescent="0.3">
      <c r="A1603" t="str">
        <f>LEFT(Articles_collection_modified!A1603, FIND(",", Articles_collection_modified!A1603) - 1)</f>
        <v>ZukunftsfÃ¤hig: Mobilcontroller fÃ¼r Landmaschinen</v>
      </c>
      <c r="B1603" t="str">
        <f>MID(Articles_collection_modified!A1603, FIND(",", Articles_collection_modified!A1603) + 1, FIND(",", Articles_collection_modified!A1603, FIND(",", Articles_collection_modified!A1603) + 1) - FIND(",", Articles_collection_modified!A1603) - 1)</f>
        <v>https://www.oup-fluidtechnik.de/zukunftsfaehig-mobilcontroller-fuer-landmaschinen/</v>
      </c>
      <c r="C1603" t="str">
        <f>IF(ISNUMBER(FIND(", vol",Articles_collection_modified!A1603)), MID(Articles_collection_modified!A1603, FIND(", vol", Articles_collection_modified!A1603) + 5, FIND(",", Articles_collection_modified!A1603, FIND(", vol", Articles_collection_modified!A1603) + 5) - FIND(", vol", Articles_collection_modified!A1603) - 5), MID(Articles_collection_modified!A1603, FIND(",vol", Articles_collection_modified!A1603) + 4, FIND(",", Articles_collection_modified!A1603, FIND(",vol", Articles_collection_modified!A1603) + 4) - FIND(",vol",Articles_collection_modified!A1603) - 4))</f>
        <v>1</v>
      </c>
      <c r="D1603" t="str">
        <f>IF(ISNUMBER(FIND(", 20", Articles_collection_modified!A1603)), MID(Articles_collection_modified!A1603, FIND(", 20", Articles_collection_modified!A1603) + 2, FIND(",", Articles_collection_modified!A1603, FIND(", 20", Articles_collection_modified!A1603) + 2) - FIND(", 20", Articles_collection_modified!A1603) - 2), MID(Articles_collection_modified!A1603, FIND(",20", Articles_collection_modified!A1603) + 1, FIND(",", Articles_collection_modified!A1603, FIND(",20", Articles_collection_modified!A1603) + 1) - FIND(",20", Articles_collection_modified!A1603) - 1))</f>
        <v>2024-w26</v>
      </c>
      <c r="E1603" t="str">
        <f t="shared" si="50"/>
        <v>2024</v>
      </c>
      <c r="F1603" t="str">
        <f t="shared" si="51"/>
        <v>26</v>
      </c>
      <c r="G1603" t="str" cm="1">
        <f t="array" ref="G1603">_xlfn.TEXTJOIN(", ", TRUE, IF(ISNUMBER(SEARCH(Index!$A$8:$A$22, Articles_collection_modified!A1603)), Index!$A$8:$A$22, ""))</f>
        <v>Electronics, Mobile</v>
      </c>
      <c r="H1603" t="str" cm="1">
        <f t="array" ref="H1603">IFERROR(INDEX(Index!$A$8:$A$22, MATCH(TRUE, ISNUMBER(SEARCH(Index!$A$8:$A$22, Articles_collection_modified!A1603)), 0)), "")</f>
        <v>Electronics</v>
      </c>
      <c r="I1603" t="str" cm="1">
        <f t="array" ref="I1603">IFERROR(INDEX(Index!$A$3:$A$5, MATCH(TRUE, ISNUMBER(SEARCH(Index!$A$3:$A$5, Articles_collection_modified!A1603)), 0)), "")</f>
        <v>product release</v>
      </c>
      <c r="J1603" t="str" cm="1">
        <f t="array" ref="J1603">IFERROR(INDEX(Index!$A$25:$A$69, MATCH(TRUE, ISNUMBER(SEARCH(Index!$A$25:$A$69, Articles_collection_modified!A1603)), 0)), "")</f>
        <v>Controller</v>
      </c>
      <c r="K1603" t="str" cm="1">
        <f t="array" ref="K1603">IFERROR(INDEX(Index!$C$3:$C$5, MATCH(TRUE, ISNUMBER(SEARCH(Index!$C$3:$C$5, Articles_collection_modified!A1603)), 0)), "")</f>
        <v>H1</v>
      </c>
      <c r="L1603" t="str" cm="1">
        <f t="array" ref="L1603">_xlfn.TEXTJOIN(", ", TRUE, IF(ISNUMBER(SEARCH(Index!$C$8:$C$58, Articles_collection_modified!A1603)), Index!$C$8:$C$58, ""))</f>
        <v>HA-1, HA-3, HA-6, HA-7, HA-8</v>
      </c>
      <c r="M1603" t="str" cm="1">
        <f t="array" ref="M1603">_xlfn.TEXTJOIN(", ", TRUE, IFERROR(VLOOKUP(_xlfn.TEXTSPLIT(L1603, ", "), Index!$C$8:$D$58, 2, FALSE), ""))</f>
        <v>Green &amp; Connected Construction site, Smart Farming, Future Municipal Services, Future Wood &amp; Forest Industry, Sustainable Mining</v>
      </c>
      <c r="N1603" t="str" cm="1">
        <f t="array" ref="N1603">_xlfn.TEXTJOIN(", ", TRUE, _xlfn.UNIQUE(_xlfn.FILTERXML("&lt;t&gt;&lt;s&gt;" &amp; SUBSTITUTE(_xlfn.TEXTJOIN(", ", TRUE, _xlfn.UNIQUE(_xlfn._xlws.FILTER(IFERROR(VLOOKUP(LEFT(_xlfn.TEXTSPLIT(L1603, ", "), FIND("-", _xlfn.TEXTSPLIT(L1603, ", ")) - 1), Index!$F$8:$G$13, 2, FALSE), ""), IFERROR(VLOOKUP(LEFT(_xlfn.TEXTSPLIT(L1603, ", "), FIND("-", _xlfn.TEXTSPLIT(L1603, ", ")) - 1), Index!$F$8:$G$13, 2, FALSE), "") &lt;&gt; ""))), ", ", "&lt;/s&gt;&lt;s&gt;") &amp; "&lt;/s&gt;&lt;/t&gt;", "//s[normalize-space()]")))</f>
        <v>Hydraulic Applications Ecosystem</v>
      </c>
      <c r="O1603" t="str" cm="1">
        <f t="array" ref="O1603">IFERROR(INDEX(Index!$C$8:$C$58, MATCH(TRUE, ISNUMBER(SEARCH(Index!$C$8:$C$58, Articles_collection_modified!A1603)), 0)), "")</f>
        <v>HA-1</v>
      </c>
      <c r="P1603" t="str">
        <f>IFERROR(VLOOKUP(LEFT(O1603, FIND("-", O1603)-1), Index!$F$8:$G$13, 2, FALSE), "Not Found")</f>
        <v>Hydraulic Applications Ecosystem</v>
      </c>
      <c r="Q1603" t="str">
        <f>IFERROR(VLOOKUP(O1603, Index!$C$8:$D$58, 2, FALSE), "Not Found")</f>
        <v>Green &amp; Connected Construction site</v>
      </c>
    </row>
    <row r="1604" spans="1:17" x14ac:dyDescent="0.3">
      <c r="A1604" t="str">
        <f>LEFT(Articles_collection_modified!A1604, FIND(",", Articles_collection_modified!A1604) - 1)</f>
        <v>Mini Board-Mount Drucksensoren fÃ¼r die Pneumatik</v>
      </c>
      <c r="B1604" t="str">
        <f>MID(Articles_collection_modified!A1604, FIND(",", Articles_collection_modified!A1604) + 1, FIND(",", Articles_collection_modified!A1604, FIND(",", Articles_collection_modified!A1604) + 1) - FIND(",", Articles_collection_modified!A1604) - 1)</f>
        <v>https://www.oup-fluidtechnik.de/mini-board-mount-drucksensoren-fuer-die-pneumatik/</v>
      </c>
      <c r="C1604" t="str">
        <f>IF(ISNUMBER(FIND(", vol",Articles_collection_modified!A1604)), MID(Articles_collection_modified!A1604, FIND(", vol", Articles_collection_modified!A1604) + 5, FIND(",", Articles_collection_modified!A1604, FIND(", vol", Articles_collection_modified!A1604) + 5) - FIND(", vol", Articles_collection_modified!A1604) - 5), MID(Articles_collection_modified!A1604, FIND(",vol", Articles_collection_modified!A1604) + 4, FIND(",", Articles_collection_modified!A1604, FIND(",vol", Articles_collection_modified!A1604) + 4) - FIND(",vol",Articles_collection_modified!A1604) - 4))</f>
        <v>1</v>
      </c>
      <c r="D1604" t="str">
        <f>IF(ISNUMBER(FIND(", 20", Articles_collection_modified!A1604)), MID(Articles_collection_modified!A1604, FIND(", 20", Articles_collection_modified!A1604) + 2, FIND(",", Articles_collection_modified!A1604, FIND(", 20", Articles_collection_modified!A1604) + 2) - FIND(", 20", Articles_collection_modified!A1604) - 2), MID(Articles_collection_modified!A1604, FIND(",20", Articles_collection_modified!A1604) + 1, FIND(",", Articles_collection_modified!A1604, FIND(",20", Articles_collection_modified!A1604) + 1) - FIND(",20", Articles_collection_modified!A1604) - 1))</f>
        <v>2024-w27</v>
      </c>
      <c r="E1604" t="str">
        <f t="shared" si="50"/>
        <v>2024</v>
      </c>
      <c r="F1604" t="str">
        <f t="shared" si="51"/>
        <v>27</v>
      </c>
      <c r="G1604" t="str" cm="1">
        <f t="array" ref="G1604">_xlfn.TEXTJOIN(", ", TRUE, IF(ISNUMBER(SEARCH(Index!$A$8:$A$22, Articles_collection_modified!A1604)), Index!$A$8:$A$22, ""))</f>
        <v>Electronics, Sensors</v>
      </c>
      <c r="H1604" t="str" cm="1">
        <f t="array" ref="H1604">IFERROR(INDEX(Index!$A$8:$A$22, MATCH(TRUE, ISNUMBER(SEARCH(Index!$A$8:$A$22, Articles_collection_modified!A1604)), 0)), "")</f>
        <v>Electronics</v>
      </c>
      <c r="I1604" t="str" cm="1">
        <f t="array" ref="I1604">IFERROR(INDEX(Index!$A$3:$A$5, MATCH(TRUE, ISNUMBER(SEARCH(Index!$A$3:$A$5, Articles_collection_modified!A1604)), 0)), "")</f>
        <v>product release</v>
      </c>
      <c r="J1604" t="str" cm="1">
        <f t="array" ref="J1604">IFERROR(INDEX(Index!$A$25:$A$69, MATCH(TRUE, ISNUMBER(SEARCH(Index!$A$25:$A$69, Articles_collection_modified!A1604)), 0)), "")</f>
        <v>Pressure</v>
      </c>
      <c r="K1604" t="str" cm="1">
        <f t="array" ref="K1604">IFERROR(INDEX(Index!$C$3:$C$5, MATCH(TRUE, ISNUMBER(SEARCH(Index!$C$3:$C$5, Articles_collection_modified!A1604)), 0)), "")</f>
        <v>H1</v>
      </c>
      <c r="L1604" t="str" cm="1">
        <f t="array" ref="L1604">_xlfn.TEXTJOIN(", ", TRUE, IF(ISNUMBER(SEARCH(Index!$C$8:$C$58, Articles_collection_modified!A1604)), Index!$C$8:$C$58, ""))</f>
        <v/>
      </c>
      <c r="M1604" t="str" cm="1">
        <f t="array" ref="M1604">_xlfn.TEXTJOIN(", ", TRUE, IFERROR(VLOOKUP(_xlfn.TEXTSPLIT(L1604, ", "), Index!$C$8:$D$58, 2, FALSE), ""))</f>
        <v/>
      </c>
      <c r="N1604" t="e" cm="1" vm="1">
        <f t="array" ref="N1604">_xlfn.TEXTJOIN(", ", TRUE, _xlfn.UNIQUE(_xlfn.FILTERXML("&lt;t&gt;&lt;s&gt;" &amp; SUBSTITUTE(_xlfn.TEXTJOIN(", ", TRUE, _xlfn.UNIQUE(_xlfn._xlws.FILTER(IFERROR(VLOOKUP(LEFT(_xlfn.TEXTSPLIT(L1604, ", "), FIND("-", _xlfn.TEXTSPLIT(L1604, ", ")) - 1), Index!$F$8:$G$13, 2, FALSE), ""), IFERROR(VLOOKUP(LEFT(_xlfn.TEXTSPLIT(L1604, ", "), FIND("-", _xlfn.TEXTSPLIT(L1604, ", ")) - 1), Index!$F$8:$G$13, 2, FALSE), "") &lt;&gt; ""))), ", ", "&lt;/s&gt;&lt;s&gt;") &amp; "&lt;/s&gt;&lt;/t&gt;", "//s[normalize-space()]")))</f>
        <v>#VALUE!</v>
      </c>
      <c r="O1604" t="str" cm="1">
        <f t="array" ref="O1604">IFERROR(INDEX(Index!$C$8:$C$58, MATCH(TRUE, ISNUMBER(SEARCH(Index!$C$8:$C$58, Articles_collection_modified!A1604)), 0)), "")</f>
        <v/>
      </c>
      <c r="P1604" t="str">
        <f>IFERROR(VLOOKUP(LEFT(O1604, FIND("-", O1604)-1), Index!$F$8:$G$13, 2, FALSE), "Not Found")</f>
        <v>Not Found</v>
      </c>
      <c r="Q1604" t="str">
        <f>IFERROR(VLOOKUP(O1604, Index!$C$8:$D$58, 2, FALSE), "Not Found")</f>
        <v>Not Found</v>
      </c>
    </row>
    <row r="1605" spans="1:17" x14ac:dyDescent="0.3">
      <c r="A1605" t="str">
        <f>LEFT(Articles_collection_modified!A1605, FIND(",", Articles_collection_modified!A1605) - 1)</f>
        <v>Expanded Hydraulic Valve Portfolio Brings New Market Opportunities</v>
      </c>
      <c r="B1605" t="str">
        <f>MID(Articles_collection_modified!A1605, FIND(",", Articles_collection_modified!A1605) + 1, FIND(",", Articles_collection_modified!A1605, FIND(",", Articles_collection_modified!A1605) + 1) - FIND(",", Articles_collection_modified!A1605) - 1)</f>
        <v>https://www.powermotiontech.com/hydraulics/hydraulic-valves/article/55055358/moog-inc-expanded-hydraulic-valve-portfolio-brings-new-market-opportunities</v>
      </c>
      <c r="C1605" t="str">
        <f>IF(ISNUMBER(FIND(", vol",Articles_collection_modified!A1605)), MID(Articles_collection_modified!A1605, FIND(", vol", Articles_collection_modified!A1605) + 5, FIND(",", Articles_collection_modified!A1605, FIND(", vol", Articles_collection_modified!A1605) + 5) - FIND(", vol", Articles_collection_modified!A1605) - 5), MID(Articles_collection_modified!A1605, FIND(",vol", Articles_collection_modified!A1605) + 4, FIND(",", Articles_collection_modified!A1605, FIND(",vol", Articles_collection_modified!A1605) + 4) - FIND(",vol",Articles_collection_modified!A1605) - 4))</f>
        <v>1</v>
      </c>
      <c r="D1605" t="str">
        <f>IF(ISNUMBER(FIND(", 20", Articles_collection_modified!A1605)), MID(Articles_collection_modified!A1605, FIND(", 20", Articles_collection_modified!A1605) + 2, FIND(",", Articles_collection_modified!A1605, FIND(", 20", Articles_collection_modified!A1605) + 2) - FIND(", 20", Articles_collection_modified!A1605) - 2), MID(Articles_collection_modified!A1605, FIND(",20", Articles_collection_modified!A1605) + 1, FIND(",", Articles_collection_modified!A1605, FIND(",20", Articles_collection_modified!A1605) + 1) - FIND(",20", Articles_collection_modified!A1605) - 1))</f>
        <v>2024-w23</v>
      </c>
      <c r="E1605" t="str">
        <f t="shared" si="50"/>
        <v>2024</v>
      </c>
      <c r="F1605" t="str">
        <f t="shared" si="51"/>
        <v>23</v>
      </c>
      <c r="G1605" t="str" cm="1">
        <f t="array" ref="G1605">_xlfn.TEXTJOIN(", ", TRUE, IF(ISNUMBER(SEARCH(Index!$A$8:$A$22, Articles_collection_modified!A1605)), Index!$A$8:$A$22, ""))</f>
        <v>Hydraulics, Industrial applications</v>
      </c>
      <c r="H1605" t="str" cm="1">
        <f t="array" ref="H1605">IFERROR(INDEX(Index!$A$8:$A$22, MATCH(TRUE, ISNUMBER(SEARCH(Index!$A$8:$A$22, Articles_collection_modified!A1605)), 0)), "")</f>
        <v>Hydraulics</v>
      </c>
      <c r="I1605" t="str" cm="1">
        <f t="array" ref="I1605">IFERROR(INDEX(Index!$A$3:$A$5, MATCH(TRUE, ISNUMBER(SEARCH(Index!$A$3:$A$5, Articles_collection_modified!A1605)), 0)), "")</f>
        <v>product release</v>
      </c>
      <c r="J1605" t="str" cm="1">
        <f t="array" ref="J1605">IFERROR(INDEX(Index!$A$25:$A$69, MATCH(TRUE, ISNUMBER(SEARCH(Index!$A$25:$A$69, Articles_collection_modified!A1605)), 0)), "")</f>
        <v>Valve</v>
      </c>
      <c r="K1605" t="str" cm="1">
        <f t="array" ref="K1605">IFERROR(INDEX(Index!$C$3:$C$5, MATCH(TRUE, ISNUMBER(SEARCH(Index!$C$3:$C$5, Articles_collection_modified!A1605)), 0)), "")</f>
        <v>H1</v>
      </c>
      <c r="L1605" t="str" cm="1">
        <f t="array" ref="L1605">_xlfn.TEXTJOIN(", ", TRUE, IF(ISNUMBER(SEARCH(Index!$C$8:$C$58, Articles_collection_modified!A1605)), Index!$C$8:$C$58, ""))</f>
        <v/>
      </c>
      <c r="M1605" t="str" cm="1">
        <f t="array" ref="M1605">_xlfn.TEXTJOIN(", ", TRUE, IFERROR(VLOOKUP(_xlfn.TEXTSPLIT(L1605, ", "), Index!$C$8:$D$58, 2, FALSE), ""))</f>
        <v/>
      </c>
      <c r="N1605" t="e" cm="1" vm="1">
        <f t="array" ref="N1605">_xlfn.TEXTJOIN(", ", TRUE, _xlfn.UNIQUE(_xlfn.FILTERXML("&lt;t&gt;&lt;s&gt;" &amp; SUBSTITUTE(_xlfn.TEXTJOIN(", ", TRUE, _xlfn.UNIQUE(_xlfn._xlws.FILTER(IFERROR(VLOOKUP(LEFT(_xlfn.TEXTSPLIT(L1605, ", "), FIND("-", _xlfn.TEXTSPLIT(L1605, ", ")) - 1), Index!$F$8:$G$13, 2, FALSE), ""), IFERROR(VLOOKUP(LEFT(_xlfn.TEXTSPLIT(L1605, ", "), FIND("-", _xlfn.TEXTSPLIT(L1605, ", ")) - 1), Index!$F$8:$G$13, 2, FALSE), "") &lt;&gt; ""))), ", ", "&lt;/s&gt;&lt;s&gt;") &amp; "&lt;/s&gt;&lt;/t&gt;", "//s[normalize-space()]")))</f>
        <v>#VALUE!</v>
      </c>
      <c r="O1605" t="str" cm="1">
        <f t="array" ref="O1605">IFERROR(INDEX(Index!$C$8:$C$58, MATCH(TRUE, ISNUMBER(SEARCH(Index!$C$8:$C$58, Articles_collection_modified!A1605)), 0)), "")</f>
        <v/>
      </c>
      <c r="P1605" t="str">
        <f>IFERROR(VLOOKUP(LEFT(O1605, FIND("-", O1605)-1), Index!$F$8:$G$13, 2, FALSE), "Not Found")</f>
        <v>Not Found</v>
      </c>
      <c r="Q1605" t="str">
        <f>IFERROR(VLOOKUP(O1605, Index!$C$8:$D$58, 2, FALSE), "Not Found")</f>
        <v>Not Found</v>
      </c>
    </row>
    <row r="1606" spans="1:17" x14ac:dyDescent="0.3">
      <c r="A1606" t="str">
        <f>LEFT(Articles_collection_modified!A1606, FIND(",", Articles_collection_modified!A1606) - 1)</f>
        <v>How Off-Road Powertrain Electrification Differs From On-Road</v>
      </c>
      <c r="B1606" t="str">
        <f>MID(Articles_collection_modified!A1606, FIND(",", Articles_collection_modified!A1606) + 1, FIND(",", Articles_collection_modified!A1606, FIND(",", Articles_collection_modified!A1606) + 1) - FIND(",", Articles_collection_modified!A1606) - 1)</f>
        <v>https://www.oemoffhighway.com/drivetrains/article/22883089/interact-analysis-how-offroad-powertrain-electrification-differs-from-onroad</v>
      </c>
      <c r="C1606" t="str">
        <f>IF(ISNUMBER(FIND(", vol",Articles_collection_modified!A1606)), MID(Articles_collection_modified!A1606, FIND(", vol", Articles_collection_modified!A1606) + 5, FIND(",", Articles_collection_modified!A1606, FIND(", vol", Articles_collection_modified!A1606) + 5) - FIND(", vol", Articles_collection_modified!A1606) - 5), MID(Articles_collection_modified!A1606, FIND(",vol", Articles_collection_modified!A1606) + 4, FIND(",", Articles_collection_modified!A1606, FIND(",vol", Articles_collection_modified!A1606) + 4) - FIND(",vol",Articles_collection_modified!A1606) - 4))</f>
        <v>0</v>
      </c>
      <c r="D1606" t="str">
        <f>IF(ISNUMBER(FIND(", 20", Articles_collection_modified!A1606)), MID(Articles_collection_modified!A1606, FIND(", 20", Articles_collection_modified!A1606) + 2, FIND(",", Articles_collection_modified!A1606, FIND(", 20", Articles_collection_modified!A1606) + 2) - FIND(", 20", Articles_collection_modified!A1606) - 2), MID(Articles_collection_modified!A1606, FIND(",20", Articles_collection_modified!A1606) + 1, FIND(",", Articles_collection_modified!A1606, FIND(",20", Articles_collection_modified!A1606) + 1) - FIND(",20", Articles_collection_modified!A1606) - 1))</f>
        <v>2024-w09</v>
      </c>
      <c r="E1606" t="str">
        <f t="shared" si="50"/>
        <v>2024</v>
      </c>
      <c r="F1606" t="str">
        <f t="shared" si="51"/>
        <v>09</v>
      </c>
      <c r="G1606" t="str" cm="1">
        <f t="array" ref="G1606">_xlfn.TEXTJOIN(", ", TRUE, IF(ISNUMBER(SEARCH(Index!$A$8:$A$22, Articles_collection_modified!A1606)), Index!$A$8:$A$22, ""))</f>
        <v>Electrification</v>
      </c>
      <c r="H1606" t="str" cm="1">
        <f t="array" ref="H1606">IFERROR(INDEX(Index!$A$8:$A$22, MATCH(TRUE, ISNUMBER(SEARCH(Index!$A$8:$A$22, Articles_collection_modified!A1606)), 0)), "")</f>
        <v>Electrification</v>
      </c>
      <c r="I1606" t="str" cm="1">
        <f t="array" ref="I1606">IFERROR(INDEX(Index!$A$3:$A$5, MATCH(TRUE, ISNUMBER(SEARCH(Index!$A$3:$A$5, Articles_collection_modified!A1606)), 0)), "")</f>
        <v>SEEP</v>
      </c>
      <c r="J1606" t="str" cm="1">
        <f t="array" ref="J1606">IFERROR(INDEX(Index!$A$25:$A$69, MATCH(TRUE, ISNUMBER(SEARCH(Index!$A$25:$A$69, Articles_collection_modified!A1606)), 0)), "")</f>
        <v>market development</v>
      </c>
      <c r="K1606" t="str" cm="1">
        <f t="array" ref="K1606">IFERROR(INDEX(Index!$C$3:$C$5, MATCH(TRUE, ISNUMBER(SEARCH(Index!$C$3:$C$5, Articles_collection_modified!A1606)), 0)), "")</f>
        <v>H3</v>
      </c>
      <c r="L1606" t="str" cm="1">
        <f t="array" ref="L1606">_xlfn.TEXTJOIN(", ", TRUE, IF(ISNUMBER(SEARCH(Index!$C$8:$C$58, Articles_collection_modified!A1606)), Index!$C$8:$C$58, ""))</f>
        <v>HA-1, HA-3, HA-6, HA-7, HA-8</v>
      </c>
      <c r="M1606" t="str" cm="1">
        <f t="array" ref="M1606">_xlfn.TEXTJOIN(", ", TRUE, IFERROR(VLOOKUP(_xlfn.TEXTSPLIT(L1606, ", "), Index!$C$8:$D$58, 2, FALSE), ""))</f>
        <v>Green &amp; Connected Construction site, Smart Farming, Future Municipal Services, Future Wood &amp; Forest Industry, Sustainable Mining</v>
      </c>
      <c r="N1606" t="str" cm="1">
        <f t="array" ref="N1606">_xlfn.TEXTJOIN(", ", TRUE, _xlfn.UNIQUE(_xlfn.FILTERXML("&lt;t&gt;&lt;s&gt;" &amp; SUBSTITUTE(_xlfn.TEXTJOIN(", ", TRUE, _xlfn.UNIQUE(_xlfn._xlws.FILTER(IFERROR(VLOOKUP(LEFT(_xlfn.TEXTSPLIT(L1606, ", "), FIND("-", _xlfn.TEXTSPLIT(L1606, ", ")) - 1), Index!$F$8:$G$13, 2, FALSE), ""), IFERROR(VLOOKUP(LEFT(_xlfn.TEXTSPLIT(L1606, ", "), FIND("-", _xlfn.TEXTSPLIT(L1606, ", ")) - 1), Index!$F$8:$G$13, 2, FALSE), "") &lt;&gt; ""))), ", ", "&lt;/s&gt;&lt;s&gt;") &amp; "&lt;/s&gt;&lt;/t&gt;", "//s[normalize-space()]")))</f>
        <v>Hydraulic Applications Ecosystem</v>
      </c>
      <c r="O1606" t="str" cm="1">
        <f t="array" ref="O1606">IFERROR(INDEX(Index!$C$8:$C$58, MATCH(TRUE, ISNUMBER(SEARCH(Index!$C$8:$C$58, Articles_collection_modified!A1606)), 0)), "")</f>
        <v>HA-1</v>
      </c>
      <c r="P1606" t="str">
        <f>IFERROR(VLOOKUP(LEFT(O1606, FIND("-", O1606)-1), Index!$F$8:$G$13, 2, FALSE), "Not Found")</f>
        <v>Hydraulic Applications Ecosystem</v>
      </c>
      <c r="Q1606" t="str">
        <f>IFERROR(VLOOKUP(O1606, Index!$C$8:$D$58, 2, FALSE), "Not Found")</f>
        <v>Green &amp; Connected Construction site</v>
      </c>
    </row>
    <row r="1607" spans="1:17" x14ac:dyDescent="0.3">
      <c r="A1607" t="str">
        <f>LEFT(Articles_collection_modified!A1607, FIND(",", Articles_collection_modified!A1607) - 1)</f>
        <v>Hydraulic Optimization for Electric Machines</v>
      </c>
      <c r="B1607" t="str">
        <f>MID(Articles_collection_modified!A1607, FIND(",", Articles_collection_modified!A1607) + 1, FIND(",", Articles_collection_modified!A1607, FIND(",", Articles_collection_modified!A1607) + 1) - FIND(",", Articles_collection_modified!A1607) - 1)</f>
        <v>https://www.oemoffhighway.com/fluid-power/article/22894946/danfoss-danfoss-power-solutions-hydraulic-optimization-for-electric-machines</v>
      </c>
      <c r="C1607" t="str">
        <f>IF(ISNUMBER(FIND(", vol",Articles_collection_modified!A1607)), MID(Articles_collection_modified!A1607, FIND(", vol", Articles_collection_modified!A1607) + 5, FIND(",", Articles_collection_modified!A1607, FIND(", vol", Articles_collection_modified!A1607) + 5) - FIND(", vol", Articles_collection_modified!A1607) - 5), MID(Articles_collection_modified!A1607, FIND(",vol", Articles_collection_modified!A1607) + 4, FIND(",", Articles_collection_modified!A1607, FIND(",vol", Articles_collection_modified!A1607) + 4) - FIND(",vol",Articles_collection_modified!A1607) - 4))</f>
        <v>0</v>
      </c>
      <c r="D1607" t="str">
        <f>IF(ISNUMBER(FIND(", 20", Articles_collection_modified!A1607)), MID(Articles_collection_modified!A1607, FIND(", 20", Articles_collection_modified!A1607) + 2, FIND(",", Articles_collection_modified!A1607, FIND(", 20", Articles_collection_modified!A1607) + 2) - FIND(", 20", Articles_collection_modified!A1607) - 2), MID(Articles_collection_modified!A1607, FIND(",20", Articles_collection_modified!A1607) + 1, FIND(",", Articles_collection_modified!A1607, FIND(",20", Articles_collection_modified!A1607) + 1) - FIND(",20", Articles_collection_modified!A1607) - 1))</f>
        <v>2024-w23</v>
      </c>
      <c r="E1607" t="str">
        <f t="shared" si="50"/>
        <v>2024</v>
      </c>
      <c r="F1607" t="str">
        <f t="shared" si="51"/>
        <v>23</v>
      </c>
      <c r="G1607" t="str" cm="1">
        <f t="array" ref="G1607">_xlfn.TEXTJOIN(", ", TRUE, IF(ISNUMBER(SEARCH(Index!$A$8:$A$22, Articles_collection_modified!A1607)), Index!$A$8:$A$22, ""))</f>
        <v>Electrification, Mobile</v>
      </c>
      <c r="H1607" t="str" cm="1">
        <f t="array" ref="H1607">IFERROR(INDEX(Index!$A$8:$A$22, MATCH(TRUE, ISNUMBER(SEARCH(Index!$A$8:$A$22, Articles_collection_modified!A1607)), 0)), "")</f>
        <v>Electrification</v>
      </c>
      <c r="I1607" t="str" cm="1">
        <f t="array" ref="I1607">IFERROR(INDEX(Index!$A$3:$A$5, MATCH(TRUE, ISNUMBER(SEARCH(Index!$A$3:$A$5, Articles_collection_modified!A1607)), 0)), "")</f>
        <v>Technology</v>
      </c>
      <c r="J1607" t="str" cm="1">
        <f t="array" ref="J1607">IFERROR(INDEX(Index!$A$25:$A$69, MATCH(TRUE, ISNUMBER(SEARCH(Index!$A$25:$A$69, Articles_collection_modified!A1607)), 0)), "")</f>
        <v>Architecture</v>
      </c>
      <c r="K1607" t="str" cm="1">
        <f t="array" ref="K1607">IFERROR(INDEX(Index!$C$3:$C$5, MATCH(TRUE, ISNUMBER(SEARCH(Index!$C$3:$C$5, Articles_collection_modified!A1607)), 0)), "")</f>
        <v>H2</v>
      </c>
      <c r="L1607" t="str" cm="1">
        <f t="array" ref="L1607">_xlfn.TEXTJOIN(", ", TRUE, IF(ISNUMBER(SEARCH(Index!$C$8:$C$58, Articles_collection_modified!A1607)), Index!$C$8:$C$58, ""))</f>
        <v>ES-2</v>
      </c>
      <c r="M1607" t="str" cm="1">
        <f t="array" ref="M1607">_xlfn.TEXTJOIN(", ", TRUE, IFERROR(VLOOKUP(_xlfn.TEXTSPLIT(L1607, ", "), Index!$C$8:$D$58, 2, FALSE), ""))</f>
        <v>Enhanced Emission Policy</v>
      </c>
      <c r="N1607" t="str" cm="1">
        <f t="array" ref="N1607">_xlfn.TEXTJOIN(", ", TRUE, _xlfn.UNIQUE(_xlfn.FILTERXML("&lt;t&gt;&lt;s&gt;" &amp; SUBSTITUTE(_xlfn.TEXTJOIN(", ", TRUE, _xlfn.UNIQUE(_xlfn._xlws.FILTER(IFERROR(VLOOKUP(LEFT(_xlfn.TEXTSPLIT(L1607, ", "), FIND("-", _xlfn.TEXTSPLIT(L1607, ", ")) - 1), Index!$F$8:$G$13, 2, FALSE), ""), IFERROR(VLOOKUP(LEFT(_xlfn.TEXTSPLIT(L1607, ", "), FIND("-", _xlfn.TEXTSPLIT(L1607, ", ")) - 1), Index!$F$8:$G$13, 2, FALSE), "") &lt;&gt; ""))), ", ", "&lt;/s&gt;&lt;s&gt;") &amp; "&lt;/s&gt;&lt;/t&gt;", "//s[normalize-space()]")))</f>
        <v>Ecological Sustainability</v>
      </c>
      <c r="O1607" t="str" cm="1">
        <f t="array" ref="O1607">IFERROR(INDEX(Index!$C$8:$C$58, MATCH(TRUE, ISNUMBER(SEARCH(Index!$C$8:$C$58, Articles_collection_modified!A1607)), 0)), "")</f>
        <v>ES-2</v>
      </c>
      <c r="P1607" t="str">
        <f>IFERROR(VLOOKUP(LEFT(O1607, FIND("-", O1607)-1), Index!$F$8:$G$13, 2, FALSE), "Not Found")</f>
        <v>Ecological Sustainability</v>
      </c>
      <c r="Q1607" t="str">
        <f>IFERROR(VLOOKUP(O1607, Index!$C$8:$D$58, 2, FALSE), "Not Found")</f>
        <v>Enhanced Emission Policy</v>
      </c>
    </row>
    <row r="1608" spans="1:17" x14ac:dyDescent="0.3">
      <c r="A1608" t="str">
        <f>LEFT(Articles_collection_modified!A1608, FIND(",", Articles_collection_modified!A1608) - 1)</f>
        <v>Economic Outlook Dips for Metalformers in May</v>
      </c>
      <c r="B1608" t="str">
        <f>MID(Articles_collection_modified!A1608, FIND(",", Articles_collection_modified!A1608) + 1, FIND(",", Articles_collection_modified!A1608, FIND(",", Articles_collection_modified!A1608) + 1) - FIND(",", Articles_collection_modified!A1608) - 1)</f>
        <v>https://www.powermotiontech.com/technologies/news/55056506/economic-outlook-dips-for-metalformers-in-may</v>
      </c>
      <c r="C1608" t="str">
        <f>IF(ISNUMBER(FIND(", vol",Articles_collection_modified!A1608)), MID(Articles_collection_modified!A1608, FIND(", vol", Articles_collection_modified!A1608) + 5, FIND(",", Articles_collection_modified!A1608, FIND(", vol", Articles_collection_modified!A1608) + 5) - FIND(", vol", Articles_collection_modified!A1608) - 5), MID(Articles_collection_modified!A1608, FIND(",vol", Articles_collection_modified!A1608) + 4, FIND(",", Articles_collection_modified!A1608, FIND(",vol", Articles_collection_modified!A1608) + 4) - FIND(",vol",Articles_collection_modified!A1608) - 4))</f>
        <v>1</v>
      </c>
      <c r="D1608" t="str">
        <f>IF(ISNUMBER(FIND(", 20", Articles_collection_modified!A1608)), MID(Articles_collection_modified!A1608, FIND(", 20", Articles_collection_modified!A1608) + 2, FIND(",", Articles_collection_modified!A1608, FIND(", 20", Articles_collection_modified!A1608) + 2) - FIND(", 20", Articles_collection_modified!A1608) - 2), MID(Articles_collection_modified!A1608, FIND(",20", Articles_collection_modified!A1608) + 1, FIND(",", Articles_collection_modified!A1608, FIND(",20", Articles_collection_modified!A1608) + 1) - FIND(",20", Articles_collection_modified!A1608) - 1))</f>
        <v>2024-w24</v>
      </c>
      <c r="E1608" t="str">
        <f t="shared" si="50"/>
        <v>2024</v>
      </c>
      <c r="F1608" t="str">
        <f t="shared" si="51"/>
        <v>24</v>
      </c>
      <c r="G1608" t="str" cm="1">
        <f t="array" ref="G1608">_xlfn.TEXTJOIN(", ", TRUE, IF(ISNUMBER(SEARCH(Index!$A$8:$A$22, Articles_collection_modified!A1608)), Index!$A$8:$A$22, ""))</f>
        <v>Industrial applications</v>
      </c>
      <c r="H1608" t="str" cm="1">
        <f t="array" ref="H1608">IFERROR(INDEX(Index!$A$8:$A$22, MATCH(TRUE, ISNUMBER(SEARCH(Index!$A$8:$A$22, Articles_collection_modified!A1608)), 0)), "")</f>
        <v>Industrial applications</v>
      </c>
      <c r="I1608" t="str" cm="1">
        <f t="array" ref="I1608">IFERROR(INDEX(Index!$A$3:$A$5, MATCH(TRUE, ISNUMBER(SEARCH(Index!$A$3:$A$5, Articles_collection_modified!A1608)), 0)), "")</f>
        <v>SEEP</v>
      </c>
      <c r="J1608" t="str" cm="1">
        <f t="array" ref="J1608">IFERROR(INDEX(Index!$A$25:$A$69, MATCH(TRUE, ISNUMBER(SEARCH(Index!$A$25:$A$69, Articles_collection_modified!A1608)), 0)), "")</f>
        <v>market development</v>
      </c>
      <c r="K1608" t="str" cm="1">
        <f t="array" ref="K1608">IFERROR(INDEX(Index!$C$3:$C$5, MATCH(TRUE, ISNUMBER(SEARCH(Index!$C$3:$C$5, Articles_collection_modified!A1608)), 0)), "")</f>
        <v>H1</v>
      </c>
      <c r="L1608" t="str" cm="1">
        <f t="array" ref="L1608">_xlfn.TEXTJOIN(", ", TRUE, IF(ISNUMBER(SEARCH(Index!$C$8:$C$58, Articles_collection_modified!A1608)), Index!$C$8:$C$58, ""))</f>
        <v>HA-5</v>
      </c>
      <c r="M1608" t="str" cm="1">
        <f t="array" ref="M1608">_xlfn.TEXTJOIN(", ", TRUE, IFERROR(VLOOKUP(_xlfn.TEXTSPLIT(L1608, ", "), Index!$C$8:$D$58, 2, FALSE), ""))</f>
        <v>Intelligent &amp; Efficient Factory</v>
      </c>
      <c r="N1608" t="str" cm="1">
        <f t="array" ref="N1608">_xlfn.TEXTJOIN(", ", TRUE, _xlfn.UNIQUE(_xlfn.FILTERXML("&lt;t&gt;&lt;s&gt;" &amp; SUBSTITUTE(_xlfn.TEXTJOIN(", ", TRUE, _xlfn.UNIQUE(_xlfn._xlws.FILTER(IFERROR(VLOOKUP(LEFT(_xlfn.TEXTSPLIT(L1608, ", "), FIND("-", _xlfn.TEXTSPLIT(L1608, ", ")) - 1), Index!$F$8:$G$13, 2, FALSE), ""), IFERROR(VLOOKUP(LEFT(_xlfn.TEXTSPLIT(L1608, ", "), FIND("-", _xlfn.TEXTSPLIT(L1608, ", ")) - 1), Index!$F$8:$G$13, 2, FALSE), "") &lt;&gt; ""))), ", ", "&lt;/s&gt;&lt;s&gt;") &amp; "&lt;/s&gt;&lt;/t&gt;", "//s[normalize-space()]")))</f>
        <v>Hydraulic Applications Ecosystem</v>
      </c>
      <c r="O1608" t="str" cm="1">
        <f t="array" ref="O1608">IFERROR(INDEX(Index!$C$8:$C$58, MATCH(TRUE, ISNUMBER(SEARCH(Index!$C$8:$C$58, Articles_collection_modified!A1608)), 0)), "")</f>
        <v>HA-5</v>
      </c>
      <c r="P1608" t="str">
        <f>IFERROR(VLOOKUP(LEFT(O1608, FIND("-", O1608)-1), Index!$F$8:$G$13, 2, FALSE), "Not Found")</f>
        <v>Hydraulic Applications Ecosystem</v>
      </c>
      <c r="Q1608" t="str">
        <f>IFERROR(VLOOKUP(O1608, Index!$C$8:$D$58, 2, FALSE), "Not Found")</f>
        <v>Intelligent &amp; Efficient Factory</v>
      </c>
    </row>
    <row r="1609" spans="1:17" x14ac:dyDescent="0.3">
      <c r="A1609" t="str">
        <f>LEFT(Articles_collection_modified!A1609, FIND(",", Articles_collection_modified!A1609) - 1)</f>
        <v>Fluid Power Shipments Decreased in April 2024</v>
      </c>
      <c r="B1609" t="str">
        <f>MID(Articles_collection_modified!A1609, FIND(",", Articles_collection_modified!A1609) + 1, FIND(",", Articles_collection_modified!A1609, FIND(",", Articles_collection_modified!A1609) + 1) - FIND(",", Articles_collection_modified!A1609) - 1)</f>
        <v>https://www.powermotiontech.com/hydraulics/media-gallery/55088098/national-fluid-power-association-nfpa-fluid-power-shipments-decreased-in-april-2024</v>
      </c>
      <c r="C1609" t="str">
        <f>IF(ISNUMBER(FIND(", vol",Articles_collection_modified!A1609)), MID(Articles_collection_modified!A1609, FIND(", vol", Articles_collection_modified!A1609) + 5, FIND(",", Articles_collection_modified!A1609, FIND(", vol", Articles_collection_modified!A1609) + 5) - FIND(", vol", Articles_collection_modified!A1609) - 5), MID(Articles_collection_modified!A1609, FIND(",vol", Articles_collection_modified!A1609) + 4, FIND(",", Articles_collection_modified!A1609, FIND(",vol", Articles_collection_modified!A1609) + 4) - FIND(",vol",Articles_collection_modified!A1609) - 4))</f>
        <v>1</v>
      </c>
      <c r="D1609" t="str">
        <f>IF(ISNUMBER(FIND(", 20", Articles_collection_modified!A1609)), MID(Articles_collection_modified!A1609, FIND(", 20", Articles_collection_modified!A1609) + 2, FIND(",", Articles_collection_modified!A1609, FIND(", 20", Articles_collection_modified!A1609) + 2) - FIND(", 20", Articles_collection_modified!A1609) - 2), MID(Articles_collection_modified!A1609, FIND(",20", Articles_collection_modified!A1609) + 1, FIND(",", Articles_collection_modified!A1609, FIND(",20", Articles_collection_modified!A1609) + 1) - FIND(",20", Articles_collection_modified!A1609) - 1))</f>
        <v>2024-w24</v>
      </c>
      <c r="E1609" t="str">
        <f t="shared" si="50"/>
        <v>2024</v>
      </c>
      <c r="F1609" t="str">
        <f t="shared" si="51"/>
        <v>24</v>
      </c>
      <c r="G1609" t="str" cm="1">
        <f t="array" ref="G1609">_xlfn.TEXTJOIN(", ", TRUE, IF(ISNUMBER(SEARCH(Index!$A$8:$A$22, Articles_collection_modified!A1609)), Index!$A$8:$A$22, ""))</f>
        <v>Hydraulics, Mobile</v>
      </c>
      <c r="H1609" t="str" cm="1">
        <f t="array" ref="H1609">IFERROR(INDEX(Index!$A$8:$A$22, MATCH(TRUE, ISNUMBER(SEARCH(Index!$A$8:$A$22, Articles_collection_modified!A1609)), 0)), "")</f>
        <v>Hydraulics</v>
      </c>
      <c r="I1609" t="str" cm="1">
        <f t="array" ref="I1609">IFERROR(INDEX(Index!$A$3:$A$5, MATCH(TRUE, ISNUMBER(SEARCH(Index!$A$3:$A$5, Articles_collection_modified!A1609)), 0)), "")</f>
        <v>SEEP</v>
      </c>
      <c r="J1609" t="str" cm="1">
        <f t="array" ref="J1609">IFERROR(INDEX(Index!$A$25:$A$69, MATCH(TRUE, ISNUMBER(SEARCH(Index!$A$25:$A$69, Articles_collection_modified!A1609)), 0)), "")</f>
        <v>market development</v>
      </c>
      <c r="K1609" t="str" cm="1">
        <f t="array" ref="K1609">IFERROR(INDEX(Index!$C$3:$C$5, MATCH(TRUE, ISNUMBER(SEARCH(Index!$C$3:$C$5, Articles_collection_modified!A1609)), 0)), "")</f>
        <v>H1</v>
      </c>
      <c r="L1609" t="str" cm="1">
        <f t="array" ref="L1609">_xlfn.TEXTJOIN(", ", TRUE, IF(ISNUMBER(SEARCH(Index!$C$8:$C$58, Articles_collection_modified!A1609)), Index!$C$8:$C$58, ""))</f>
        <v/>
      </c>
      <c r="M1609" t="str" cm="1">
        <f t="array" ref="M1609">_xlfn.TEXTJOIN(", ", TRUE, IFERROR(VLOOKUP(_xlfn.TEXTSPLIT(L1609, ", "), Index!$C$8:$D$58, 2, FALSE), ""))</f>
        <v/>
      </c>
      <c r="N1609" t="e" cm="1" vm="1">
        <f t="array" ref="N1609">_xlfn.TEXTJOIN(", ", TRUE, _xlfn.UNIQUE(_xlfn.FILTERXML("&lt;t&gt;&lt;s&gt;" &amp; SUBSTITUTE(_xlfn.TEXTJOIN(", ", TRUE, _xlfn.UNIQUE(_xlfn._xlws.FILTER(IFERROR(VLOOKUP(LEFT(_xlfn.TEXTSPLIT(L1609, ", "), FIND("-", _xlfn.TEXTSPLIT(L1609, ", ")) - 1), Index!$F$8:$G$13, 2, FALSE), ""), IFERROR(VLOOKUP(LEFT(_xlfn.TEXTSPLIT(L1609, ", "), FIND("-", _xlfn.TEXTSPLIT(L1609, ", ")) - 1), Index!$F$8:$G$13, 2, FALSE), "") &lt;&gt; ""))), ", ", "&lt;/s&gt;&lt;s&gt;") &amp; "&lt;/s&gt;&lt;/t&gt;", "//s[normalize-space()]")))</f>
        <v>#VALUE!</v>
      </c>
      <c r="O1609" t="str" cm="1">
        <f t="array" ref="O1609">IFERROR(INDEX(Index!$C$8:$C$58, MATCH(TRUE, ISNUMBER(SEARCH(Index!$C$8:$C$58, Articles_collection_modified!A1609)), 0)), "")</f>
        <v/>
      </c>
      <c r="P1609" t="str">
        <f>IFERROR(VLOOKUP(LEFT(O1609, FIND("-", O1609)-1), Index!$F$8:$G$13, 2, FALSE), "Not Found")</f>
        <v>Not Found</v>
      </c>
      <c r="Q1609" t="str">
        <f>IFERROR(VLOOKUP(O1609, Index!$C$8:$D$58, 2, FALSE), "Not Found")</f>
        <v>Not Found</v>
      </c>
    </row>
  </sheetData>
  <autoFilter ref="A1:A219" xr:uid="{323A3B52-47F9-4AFC-933B-32ED6C2BCC60}"/>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DB84-E7D2-4674-8908-DA3E3506DD0C}">
  <dimension ref="A2:G69"/>
  <sheetViews>
    <sheetView topLeftCell="A25" workbookViewId="0">
      <selection activeCell="I48" sqref="I48"/>
    </sheetView>
  </sheetViews>
  <sheetFormatPr defaultRowHeight="14.4" x14ac:dyDescent="0.3"/>
  <cols>
    <col min="1" max="1" width="21" bestFit="1" customWidth="1"/>
    <col min="4" max="4" width="32" customWidth="1"/>
    <col min="6" max="6" width="8.88671875" customWidth="1"/>
    <col min="7" max="7" width="30.5546875" bestFit="1" customWidth="1"/>
  </cols>
  <sheetData>
    <row r="2" spans="1:7" x14ac:dyDescent="0.3">
      <c r="A2" s="1" t="s">
        <v>149</v>
      </c>
      <c r="C2" s="1" t="s">
        <v>200</v>
      </c>
    </row>
    <row r="3" spans="1:7" x14ac:dyDescent="0.3">
      <c r="A3" s="2" t="s">
        <v>150</v>
      </c>
      <c r="C3" s="2" t="s">
        <v>201</v>
      </c>
    </row>
    <row r="4" spans="1:7" x14ac:dyDescent="0.3">
      <c r="A4" s="2" t="s">
        <v>152</v>
      </c>
      <c r="C4" s="2" t="s">
        <v>202</v>
      </c>
    </row>
    <row r="5" spans="1:7" x14ac:dyDescent="0.3">
      <c r="A5" s="2" t="s">
        <v>151</v>
      </c>
      <c r="C5" s="2" t="s">
        <v>203</v>
      </c>
    </row>
    <row r="7" spans="1:7" x14ac:dyDescent="0.3">
      <c r="A7" s="1" t="s">
        <v>165</v>
      </c>
      <c r="C7" s="1" t="s">
        <v>276</v>
      </c>
      <c r="D7" s="1" t="s">
        <v>257</v>
      </c>
      <c r="F7" s="1" t="s">
        <v>266</v>
      </c>
      <c r="G7" s="1" t="s">
        <v>204</v>
      </c>
    </row>
    <row r="8" spans="1:7" x14ac:dyDescent="0.3">
      <c r="A8" s="2" t="s">
        <v>153</v>
      </c>
      <c r="C8" s="2" t="s">
        <v>205</v>
      </c>
      <c r="D8" s="2" t="s">
        <v>277</v>
      </c>
      <c r="F8" s="2" t="s">
        <v>267</v>
      </c>
      <c r="G8" s="2" t="s">
        <v>258</v>
      </c>
    </row>
    <row r="9" spans="1:7" x14ac:dyDescent="0.3">
      <c r="A9" s="2" t="s">
        <v>154</v>
      </c>
      <c r="C9" s="2" t="s">
        <v>206</v>
      </c>
      <c r="D9" s="2" t="s">
        <v>278</v>
      </c>
      <c r="F9" s="2" t="s">
        <v>270</v>
      </c>
      <c r="G9" s="2" t="s">
        <v>259</v>
      </c>
    </row>
    <row r="10" spans="1:7" x14ac:dyDescent="0.3">
      <c r="A10" s="2" t="s">
        <v>155</v>
      </c>
      <c r="C10" s="2" t="s">
        <v>207</v>
      </c>
      <c r="D10" s="2" t="s">
        <v>279</v>
      </c>
      <c r="F10" s="2" t="s">
        <v>272</v>
      </c>
      <c r="G10" s="2" t="s">
        <v>260</v>
      </c>
    </row>
    <row r="11" spans="1:7" x14ac:dyDescent="0.3">
      <c r="A11" s="2" t="s">
        <v>750</v>
      </c>
      <c r="C11" s="2" t="s">
        <v>208</v>
      </c>
      <c r="D11" s="2" t="s">
        <v>280</v>
      </c>
      <c r="F11" s="2" t="s">
        <v>268</v>
      </c>
      <c r="G11" s="2" t="s">
        <v>261</v>
      </c>
    </row>
    <row r="12" spans="1:7" x14ac:dyDescent="0.3">
      <c r="A12" s="2" t="s">
        <v>156</v>
      </c>
      <c r="C12" s="2" t="s">
        <v>209</v>
      </c>
      <c r="D12" s="2" t="s">
        <v>281</v>
      </c>
      <c r="F12" s="2" t="s">
        <v>271</v>
      </c>
      <c r="G12" s="2" t="s">
        <v>262</v>
      </c>
    </row>
    <row r="13" spans="1:7" x14ac:dyDescent="0.3">
      <c r="A13" s="2" t="s">
        <v>157</v>
      </c>
      <c r="C13" s="2" t="s">
        <v>210</v>
      </c>
      <c r="D13" s="2" t="s">
        <v>282</v>
      </c>
      <c r="F13" s="2" t="s">
        <v>269</v>
      </c>
      <c r="G13" s="2" t="s">
        <v>263</v>
      </c>
    </row>
    <row r="14" spans="1:7" x14ac:dyDescent="0.3">
      <c r="A14" s="2" t="s">
        <v>158</v>
      </c>
      <c r="C14" s="2" t="s">
        <v>211</v>
      </c>
      <c r="D14" s="2" t="s">
        <v>283</v>
      </c>
    </row>
    <row r="15" spans="1:7" x14ac:dyDescent="0.3">
      <c r="A15" s="5" t="s">
        <v>410</v>
      </c>
      <c r="C15" s="2" t="s">
        <v>212</v>
      </c>
      <c r="D15" s="2" t="s">
        <v>284</v>
      </c>
    </row>
    <row r="16" spans="1:7" x14ac:dyDescent="0.3">
      <c r="A16" s="2" t="s">
        <v>411</v>
      </c>
      <c r="C16" s="2" t="s">
        <v>213</v>
      </c>
      <c r="D16" s="2" t="s">
        <v>285</v>
      </c>
    </row>
    <row r="17" spans="1:4" x14ac:dyDescent="0.3">
      <c r="A17" s="2" t="s">
        <v>409</v>
      </c>
      <c r="C17" s="2" t="s">
        <v>214</v>
      </c>
      <c r="D17" s="2" t="s">
        <v>286</v>
      </c>
    </row>
    <row r="18" spans="1:4" x14ac:dyDescent="0.3">
      <c r="A18" s="2" t="s">
        <v>159</v>
      </c>
      <c r="C18" s="2" t="s">
        <v>215</v>
      </c>
      <c r="D18" s="2" t="s">
        <v>287</v>
      </c>
    </row>
    <row r="19" spans="1:4" x14ac:dyDescent="0.3">
      <c r="A19" s="2" t="s">
        <v>160</v>
      </c>
      <c r="C19" s="2" t="s">
        <v>216</v>
      </c>
      <c r="D19" s="2" t="s">
        <v>288</v>
      </c>
    </row>
    <row r="20" spans="1:4" x14ac:dyDescent="0.3">
      <c r="A20" s="2" t="s">
        <v>161</v>
      </c>
      <c r="C20" s="2" t="s">
        <v>217</v>
      </c>
      <c r="D20" s="2" t="s">
        <v>289</v>
      </c>
    </row>
    <row r="21" spans="1:4" x14ac:dyDescent="0.3">
      <c r="A21" s="2" t="s">
        <v>162</v>
      </c>
      <c r="C21" s="2" t="s">
        <v>218</v>
      </c>
      <c r="D21" s="2" t="s">
        <v>290</v>
      </c>
    </row>
    <row r="22" spans="1:4" x14ac:dyDescent="0.3">
      <c r="A22" s="2" t="s">
        <v>163</v>
      </c>
      <c r="C22" s="2" t="s">
        <v>219</v>
      </c>
      <c r="D22" s="2" t="s">
        <v>291</v>
      </c>
    </row>
    <row r="23" spans="1:4" x14ac:dyDescent="0.3">
      <c r="C23" s="2" t="s">
        <v>220</v>
      </c>
      <c r="D23" s="2" t="s">
        <v>292</v>
      </c>
    </row>
    <row r="24" spans="1:4" x14ac:dyDescent="0.3">
      <c r="A24" s="1" t="s">
        <v>166</v>
      </c>
      <c r="C24" s="2" t="s">
        <v>221</v>
      </c>
      <c r="D24" s="2" t="s">
        <v>293</v>
      </c>
    </row>
    <row r="25" spans="1:4" x14ac:dyDescent="0.3">
      <c r="A25" s="2" t="s">
        <v>167</v>
      </c>
      <c r="C25" s="2" t="s">
        <v>222</v>
      </c>
      <c r="D25" s="2" t="s">
        <v>294</v>
      </c>
    </row>
    <row r="26" spans="1:4" x14ac:dyDescent="0.3">
      <c r="A26" s="2" t="s">
        <v>559</v>
      </c>
      <c r="C26" s="2" t="s">
        <v>223</v>
      </c>
      <c r="D26" s="2" t="s">
        <v>295</v>
      </c>
    </row>
    <row r="27" spans="1:4" x14ac:dyDescent="0.3">
      <c r="A27" s="2" t="s">
        <v>168</v>
      </c>
      <c r="C27" s="2" t="s">
        <v>224</v>
      </c>
      <c r="D27" s="2" t="s">
        <v>296</v>
      </c>
    </row>
    <row r="28" spans="1:4" x14ac:dyDescent="0.3">
      <c r="A28" s="2" t="s">
        <v>169</v>
      </c>
      <c r="C28" s="2" t="s">
        <v>225</v>
      </c>
      <c r="D28" s="2" t="s">
        <v>297</v>
      </c>
    </row>
    <row r="29" spans="1:4" x14ac:dyDescent="0.3">
      <c r="A29" s="2" t="s">
        <v>170</v>
      </c>
      <c r="C29" s="2" t="s">
        <v>226</v>
      </c>
      <c r="D29" s="2" t="s">
        <v>298</v>
      </c>
    </row>
    <row r="30" spans="1:4" x14ac:dyDescent="0.3">
      <c r="A30" s="2" t="s">
        <v>171</v>
      </c>
      <c r="C30" s="2" t="s">
        <v>227</v>
      </c>
      <c r="D30" s="2" t="s">
        <v>299</v>
      </c>
    </row>
    <row r="31" spans="1:4" x14ac:dyDescent="0.3">
      <c r="A31" s="2" t="s">
        <v>172</v>
      </c>
      <c r="C31" s="2" t="s">
        <v>228</v>
      </c>
      <c r="D31" s="2" t="s">
        <v>300</v>
      </c>
    </row>
    <row r="32" spans="1:4" x14ac:dyDescent="0.3">
      <c r="A32" s="2" t="s">
        <v>173</v>
      </c>
      <c r="C32" s="2" t="s">
        <v>229</v>
      </c>
      <c r="D32" s="2" t="s">
        <v>301</v>
      </c>
    </row>
    <row r="33" spans="1:4" x14ac:dyDescent="0.3">
      <c r="A33" s="2" t="s">
        <v>174</v>
      </c>
      <c r="C33" s="2" t="s">
        <v>230</v>
      </c>
      <c r="D33" s="2" t="s">
        <v>302</v>
      </c>
    </row>
    <row r="34" spans="1:4" x14ac:dyDescent="0.3">
      <c r="A34" s="2" t="s">
        <v>1820</v>
      </c>
      <c r="C34" s="2" t="s">
        <v>231</v>
      </c>
      <c r="D34" s="2" t="s">
        <v>303</v>
      </c>
    </row>
    <row r="35" spans="1:4" x14ac:dyDescent="0.3">
      <c r="A35" s="2" t="s">
        <v>1821</v>
      </c>
      <c r="C35" s="2" t="s">
        <v>232</v>
      </c>
      <c r="D35" s="2" t="s">
        <v>304</v>
      </c>
    </row>
    <row r="36" spans="1:4" x14ac:dyDescent="0.3">
      <c r="A36" s="2" t="s">
        <v>175</v>
      </c>
      <c r="C36" s="2" t="s">
        <v>233</v>
      </c>
      <c r="D36" s="2" t="s">
        <v>305</v>
      </c>
    </row>
    <row r="37" spans="1:4" x14ac:dyDescent="0.3">
      <c r="A37" s="2" t="s">
        <v>756</v>
      </c>
      <c r="C37" s="2" t="s">
        <v>234</v>
      </c>
      <c r="D37" s="2" t="s">
        <v>338</v>
      </c>
    </row>
    <row r="38" spans="1:4" x14ac:dyDescent="0.3">
      <c r="A38" s="2" t="s">
        <v>176</v>
      </c>
      <c r="C38" s="2" t="s">
        <v>235</v>
      </c>
      <c r="D38" s="2" t="s">
        <v>306</v>
      </c>
    </row>
    <row r="39" spans="1:4" x14ac:dyDescent="0.3">
      <c r="A39" s="2" t="s">
        <v>1822</v>
      </c>
      <c r="C39" s="2" t="s">
        <v>236</v>
      </c>
      <c r="D39" s="2" t="s">
        <v>307</v>
      </c>
    </row>
    <row r="40" spans="1:4" x14ac:dyDescent="0.3">
      <c r="A40" s="2" t="s">
        <v>749</v>
      </c>
      <c r="C40" s="2" t="s">
        <v>237</v>
      </c>
      <c r="D40" s="2" t="s">
        <v>308</v>
      </c>
    </row>
    <row r="41" spans="1:4" x14ac:dyDescent="0.3">
      <c r="A41" s="2" t="s">
        <v>177</v>
      </c>
      <c r="C41" s="2" t="s">
        <v>238</v>
      </c>
      <c r="D41" s="2" t="s">
        <v>309</v>
      </c>
    </row>
    <row r="42" spans="1:4" x14ac:dyDescent="0.3">
      <c r="A42" s="2" t="s">
        <v>752</v>
      </c>
      <c r="C42" s="2" t="s">
        <v>239</v>
      </c>
      <c r="D42" s="2" t="s">
        <v>310</v>
      </c>
    </row>
    <row r="43" spans="1:4" x14ac:dyDescent="0.3">
      <c r="A43" s="2" t="s">
        <v>178</v>
      </c>
      <c r="C43" s="2" t="s">
        <v>240</v>
      </c>
      <c r="D43" s="2" t="s">
        <v>311</v>
      </c>
    </row>
    <row r="44" spans="1:4" x14ac:dyDescent="0.3">
      <c r="A44" s="2" t="s">
        <v>179</v>
      </c>
      <c r="C44" s="2" t="s">
        <v>241</v>
      </c>
      <c r="D44" s="2" t="s">
        <v>312</v>
      </c>
    </row>
    <row r="45" spans="1:4" x14ac:dyDescent="0.3">
      <c r="A45" s="2" t="s">
        <v>753</v>
      </c>
      <c r="C45" s="2" t="s">
        <v>242</v>
      </c>
      <c r="D45" s="2" t="s">
        <v>313</v>
      </c>
    </row>
    <row r="46" spans="1:4" x14ac:dyDescent="0.3">
      <c r="A46" s="2" t="s">
        <v>180</v>
      </c>
      <c r="C46" s="2" t="s">
        <v>243</v>
      </c>
      <c r="D46" s="2" t="s">
        <v>314</v>
      </c>
    </row>
    <row r="47" spans="1:4" x14ac:dyDescent="0.3">
      <c r="A47" s="2" t="s">
        <v>181</v>
      </c>
      <c r="C47" s="2" t="s">
        <v>244</v>
      </c>
      <c r="D47" s="2" t="s">
        <v>315</v>
      </c>
    </row>
    <row r="48" spans="1:4" x14ac:dyDescent="0.3">
      <c r="A48" s="2" t="s">
        <v>755</v>
      </c>
      <c r="C48" s="2" t="s">
        <v>245</v>
      </c>
      <c r="D48" s="2" t="s">
        <v>316</v>
      </c>
    </row>
    <row r="49" spans="1:4" x14ac:dyDescent="0.3">
      <c r="A49" s="2" t="s">
        <v>182</v>
      </c>
      <c r="C49" s="2" t="s">
        <v>246</v>
      </c>
      <c r="D49" s="2" t="s">
        <v>317</v>
      </c>
    </row>
    <row r="50" spans="1:4" x14ac:dyDescent="0.3">
      <c r="A50" s="2" t="s">
        <v>183</v>
      </c>
      <c r="C50" s="2" t="s">
        <v>247</v>
      </c>
      <c r="D50" s="2" t="s">
        <v>318</v>
      </c>
    </row>
    <row r="51" spans="1:4" x14ac:dyDescent="0.3">
      <c r="A51" s="2" t="s">
        <v>184</v>
      </c>
      <c r="C51" s="2" t="s">
        <v>248</v>
      </c>
      <c r="D51" s="2" t="s">
        <v>319</v>
      </c>
    </row>
    <row r="52" spans="1:4" x14ac:dyDescent="0.3">
      <c r="A52" s="2" t="s">
        <v>185</v>
      </c>
      <c r="C52" s="2" t="s">
        <v>249</v>
      </c>
      <c r="D52" s="2" t="s">
        <v>320</v>
      </c>
    </row>
    <row r="53" spans="1:4" x14ac:dyDescent="0.3">
      <c r="A53" s="2" t="s">
        <v>186</v>
      </c>
      <c r="C53" s="2" t="s">
        <v>250</v>
      </c>
      <c r="D53" s="2" t="s">
        <v>321</v>
      </c>
    </row>
    <row r="54" spans="1:4" x14ac:dyDescent="0.3">
      <c r="A54" s="2" t="s">
        <v>187</v>
      </c>
      <c r="C54" s="2" t="s">
        <v>251</v>
      </c>
      <c r="D54" s="2" t="s">
        <v>322</v>
      </c>
    </row>
    <row r="55" spans="1:4" x14ac:dyDescent="0.3">
      <c r="A55" s="2" t="s">
        <v>1819</v>
      </c>
      <c r="C55" s="2" t="s">
        <v>252</v>
      </c>
      <c r="D55" s="2" t="s">
        <v>323</v>
      </c>
    </row>
    <row r="56" spans="1:4" x14ac:dyDescent="0.3">
      <c r="A56" s="2" t="s">
        <v>748</v>
      </c>
      <c r="C56" s="2" t="s">
        <v>253</v>
      </c>
      <c r="D56" s="2" t="s">
        <v>324</v>
      </c>
    </row>
    <row r="57" spans="1:4" x14ac:dyDescent="0.3">
      <c r="A57" s="2" t="s">
        <v>751</v>
      </c>
      <c r="C57" s="2" t="s">
        <v>254</v>
      </c>
      <c r="D57" s="2" t="s">
        <v>325</v>
      </c>
    </row>
    <row r="58" spans="1:4" x14ac:dyDescent="0.3">
      <c r="A58" s="2" t="s">
        <v>188</v>
      </c>
      <c r="C58" s="2" t="s">
        <v>255</v>
      </c>
      <c r="D58" s="2" t="s">
        <v>326</v>
      </c>
    </row>
    <row r="59" spans="1:4" x14ac:dyDescent="0.3">
      <c r="A59" s="2" t="s">
        <v>189</v>
      </c>
    </row>
    <row r="60" spans="1:4" x14ac:dyDescent="0.3">
      <c r="A60" s="2" t="s">
        <v>190</v>
      </c>
    </row>
    <row r="61" spans="1:4" x14ac:dyDescent="0.3">
      <c r="A61" s="2" t="s">
        <v>191</v>
      </c>
    </row>
    <row r="62" spans="1:4" x14ac:dyDescent="0.3">
      <c r="A62" s="2" t="s">
        <v>192</v>
      </c>
    </row>
    <row r="63" spans="1:4" x14ac:dyDescent="0.3">
      <c r="A63" s="2" t="s">
        <v>193</v>
      </c>
    </row>
    <row r="64" spans="1:4" x14ac:dyDescent="0.3">
      <c r="A64" s="2" t="s">
        <v>194</v>
      </c>
    </row>
    <row r="65" spans="1:1" x14ac:dyDescent="0.3">
      <c r="A65" s="2" t="s">
        <v>195</v>
      </c>
    </row>
    <row r="66" spans="1:1" x14ac:dyDescent="0.3">
      <c r="A66" s="2" t="s">
        <v>196</v>
      </c>
    </row>
    <row r="67" spans="1:1" x14ac:dyDescent="0.3">
      <c r="A67" s="2" t="s">
        <v>197</v>
      </c>
    </row>
    <row r="68" spans="1:1" x14ac:dyDescent="0.3">
      <c r="A68" s="2" t="s">
        <v>754</v>
      </c>
    </row>
    <row r="69" spans="1:1" x14ac:dyDescent="0.3">
      <c r="A69"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5918-8351-464F-947F-914F87974A9A}">
  <dimension ref="A1:T1609"/>
  <sheetViews>
    <sheetView zoomScale="85" zoomScaleNormal="85" workbookViewId="0">
      <selection activeCell="F1" sqref="F1:F1048576"/>
    </sheetView>
  </sheetViews>
  <sheetFormatPr defaultRowHeight="14.4" x14ac:dyDescent="0.3"/>
  <cols>
    <col min="3" max="3" width="28.33203125" style="23" bestFit="1" customWidth="1"/>
    <col min="4" max="4" width="31.109375" bestFit="1" customWidth="1"/>
    <col min="5" max="5" width="23.44140625" customWidth="1"/>
    <col min="6" max="6" width="37.6640625" style="17" customWidth="1"/>
    <col min="7" max="7" width="17.44140625" customWidth="1"/>
    <col min="8" max="8" width="32.77734375" bestFit="1" customWidth="1"/>
    <col min="9" max="9" width="9.33203125" bestFit="1" customWidth="1"/>
    <col min="10" max="10" width="16.33203125" style="6" customWidth="1"/>
    <col min="12" max="12" width="17.21875" bestFit="1" customWidth="1"/>
    <col min="13" max="13" width="16.5546875" style="6" customWidth="1"/>
    <col min="17" max="17" width="32.77734375" bestFit="1" customWidth="1"/>
    <col min="18" max="18" width="19.21875" customWidth="1"/>
    <col min="19" max="19" width="9.5546875" customWidth="1"/>
    <col min="20" max="20" width="16.5546875" customWidth="1"/>
  </cols>
  <sheetData>
    <row r="1" spans="1:20" x14ac:dyDescent="0.3">
      <c r="A1" s="1" t="s">
        <v>199</v>
      </c>
      <c r="B1" s="1" t="s">
        <v>866</v>
      </c>
      <c r="C1" s="22" t="s">
        <v>274</v>
      </c>
      <c r="D1" s="1" t="s">
        <v>275</v>
      </c>
      <c r="E1" s="1" t="s">
        <v>204</v>
      </c>
      <c r="F1" s="16" t="s">
        <v>257</v>
      </c>
    </row>
    <row r="2" spans="1:20" ht="29.4" thickBot="1" x14ac:dyDescent="0.35">
      <c r="A2" t="str">
        <f>News_statistics!K2</f>
        <v>H1</v>
      </c>
      <c r="B2" cm="1">
        <f t="array" aca="1" ref="B2" ca="1">SUMPRODUCT(MID(0&amp;A2,LARGE(INDEX(ISNUMBER(--MID(A2,ROW(INDIRECT("1:"&amp;LEN(A2))),1))*ROW(INDIRECT("1:"&amp;LEN(A2))),0),ROW(INDIRECT("1:"&amp;LEN(A2))))+1,1)*10^ROW(INDIRECT("1:"&amp;LEN(A2)))/10)</f>
        <v>1</v>
      </c>
      <c r="C2" s="23" t="str">
        <f>News_statistics!P2</f>
        <v>Hydraulic Applications Ecosystem</v>
      </c>
      <c r="D2" t="str">
        <f>News_statistics!Q2</f>
        <v>Future Wood &amp; Forest Industry</v>
      </c>
      <c r="E2" t="str">
        <f>News_statistics!N2</f>
        <v>Hydraulic Applications Ecosystem</v>
      </c>
      <c r="F2" s="17" t="str">
        <f>News_statistics!M2</f>
        <v>Future Wood &amp; Forest Industry</v>
      </c>
      <c r="I2" s="26" t="s">
        <v>869</v>
      </c>
      <c r="J2" s="26"/>
      <c r="K2" s="25" t="s">
        <v>870</v>
      </c>
      <c r="L2" s="25"/>
      <c r="M2" s="25"/>
    </row>
    <row r="3" spans="1:20" ht="28.8" x14ac:dyDescent="0.3">
      <c r="A3" t="str">
        <f>News_statistics!K3</f>
        <v>H1</v>
      </c>
      <c r="B3" cm="1">
        <f t="array" aca="1" ref="B3" ca="1">SUMPRODUCT(MID(0&amp;A3,LARGE(INDEX(ISNUMBER(--MID(A3,ROW(INDIRECT("1:"&amp;LEN(A3))),1))*ROW(INDIRECT("1:"&amp;LEN(A3))),0),ROW(INDIRECT("1:"&amp;LEN(A3))))+1,1)*10^ROW(INDIRECT("1:"&amp;LEN(A3)))/10)</f>
        <v>1</v>
      </c>
      <c r="C3" s="23" t="str">
        <f>News_statistics!P3</f>
        <v>Ecological Sustainability</v>
      </c>
      <c r="D3" t="str">
        <f>News_statistics!Q3</f>
        <v>Green Cities</v>
      </c>
      <c r="E3" t="str">
        <f>News_statistics!N3</f>
        <v>Ecological Sustainability</v>
      </c>
      <c r="F3" s="17" t="str">
        <f>News_statistics!M3</f>
        <v>Green Cities, Enhanced Emission Policy</v>
      </c>
      <c r="H3" s="1" t="s">
        <v>204</v>
      </c>
      <c r="I3" s="8" t="s">
        <v>868</v>
      </c>
      <c r="J3" s="9" t="s">
        <v>865</v>
      </c>
      <c r="K3" s="8" t="s">
        <v>868</v>
      </c>
      <c r="L3" s="18" t="s">
        <v>871</v>
      </c>
      <c r="M3" s="9" t="s">
        <v>865</v>
      </c>
    </row>
    <row r="4" spans="1:20" x14ac:dyDescent="0.3">
      <c r="A4" t="str">
        <f>News_statistics!K4</f>
        <v>H2</v>
      </c>
      <c r="B4" cm="1">
        <f t="array" aca="1" ref="B4" ca="1">SUMPRODUCT(MID(0&amp;A4,LARGE(INDEX(ISNUMBER(--MID(A4,ROW(INDIRECT("1:"&amp;LEN(A4))),1))*ROW(INDIRECT("1:"&amp;LEN(A4))),0),ROW(INDIRECT("1:"&amp;LEN(A4))))+1,1)*10^ROW(INDIRECT("1:"&amp;LEN(A4)))/10)</f>
        <v>2</v>
      </c>
      <c r="C4" s="23" t="str">
        <f>News_statistics!P4</f>
        <v>New Business</v>
      </c>
      <c r="D4" t="str">
        <f>News_statistics!Q4</f>
        <v>Geopolitics &amp; Decoupling</v>
      </c>
      <c r="E4" t="str">
        <f>News_statistics!N4</f>
        <v>New Business</v>
      </c>
      <c r="F4" s="17" t="str">
        <f>News_statistics!M4</f>
        <v>Geopolitics &amp; Decoupling</v>
      </c>
      <c r="H4" s="21" t="s">
        <v>258</v>
      </c>
      <c r="I4" s="10">
        <f t="shared" ref="I4:I9" si="0">COUNTIF(C:C,H4)</f>
        <v>695</v>
      </c>
      <c r="J4" s="11">
        <f t="shared" ref="J4:J9" ca="1" si="1">SUMIF(C:C,H4,B:B)/I4</f>
        <v>1.702158273381295</v>
      </c>
      <c r="K4" s="14">
        <f t="shared" ref="K4:K9" si="2">COUNTIF(E:E,"*" &amp; H4 &amp; "*")</f>
        <v>695</v>
      </c>
      <c r="L4">
        <v>3</v>
      </c>
      <c r="M4" s="11">
        <f t="shared" ref="M4:M9" ca="1" si="3">SUMIF(E:E,"*" &amp; H4 &amp; "*",B:B)/K4</f>
        <v>1.702158273381295</v>
      </c>
    </row>
    <row r="5" spans="1:20" x14ac:dyDescent="0.3">
      <c r="A5" t="str">
        <f>News_statistics!K5</f>
        <v>H1</v>
      </c>
      <c r="B5" cm="1">
        <f t="array" aca="1" ref="B5" ca="1">SUMPRODUCT(MID(0&amp;A5,LARGE(INDEX(ISNUMBER(--MID(A5,ROW(INDIRECT("1:"&amp;LEN(A5))),1))*ROW(INDIRECT("1:"&amp;LEN(A5))),0),ROW(INDIRECT("1:"&amp;LEN(A5))))+1,1)*10^ROW(INDIRECT("1:"&amp;LEN(A5)))/10)</f>
        <v>1</v>
      </c>
      <c r="C5" s="23" t="str">
        <f>News_statistics!P5</f>
        <v>Ecological Sustainability</v>
      </c>
      <c r="D5" t="str">
        <f>News_statistics!Q5</f>
        <v>Circular Economy</v>
      </c>
      <c r="E5" t="str">
        <f>News_statistics!N5</f>
        <v>Ecological Sustainability</v>
      </c>
      <c r="F5" s="17" t="str">
        <f>News_statistics!M5</f>
        <v>Circular Economy</v>
      </c>
      <c r="H5" s="7" t="s">
        <v>259</v>
      </c>
      <c r="I5" s="10">
        <f t="shared" si="0"/>
        <v>525</v>
      </c>
      <c r="J5" s="11">
        <f t="shared" ca="1" si="1"/>
        <v>1.3314285714285714</v>
      </c>
      <c r="K5" s="14">
        <f t="shared" si="2"/>
        <v>806</v>
      </c>
      <c r="L5">
        <v>3</v>
      </c>
      <c r="M5" s="11">
        <f t="shared" ca="1" si="3"/>
        <v>1.3920595533498759</v>
      </c>
    </row>
    <row r="6" spans="1:20" ht="28.8" x14ac:dyDescent="0.3">
      <c r="A6" t="str">
        <f>News_statistics!K6</f>
        <v>H2</v>
      </c>
      <c r="B6" cm="1">
        <f t="array" aca="1" ref="B6" ca="1">SUMPRODUCT(MID(0&amp;A6,LARGE(INDEX(ISNUMBER(--MID(A6,ROW(INDIRECT("1:"&amp;LEN(A6))),1))*ROW(INDIRECT("1:"&amp;LEN(A6))),0),ROW(INDIRECT("1:"&amp;LEN(A6))))+1,1)*10^ROW(INDIRECT("1:"&amp;LEN(A6)))/10)</f>
        <v>2</v>
      </c>
      <c r="C6" s="23" t="str">
        <f>News_statistics!P6</f>
        <v>Ecological Sustainability</v>
      </c>
      <c r="D6" t="str">
        <f>News_statistics!Q6</f>
        <v>Enhanced Emission Policy</v>
      </c>
      <c r="E6" t="str">
        <f>News_statistics!N6</f>
        <v>Ecological Sustainability, New Business</v>
      </c>
      <c r="F6" s="17" t="str">
        <f>News_statistics!M6</f>
        <v>Enhanced Emission Policy, Geopolitics &amp; Decoupling</v>
      </c>
      <c r="H6" s="7" t="s">
        <v>260</v>
      </c>
      <c r="I6" s="10">
        <f t="shared" si="0"/>
        <v>102</v>
      </c>
      <c r="J6" s="11">
        <f t="shared" ca="1" si="1"/>
        <v>1.6274509803921569</v>
      </c>
      <c r="K6" s="14">
        <f t="shared" si="2"/>
        <v>204</v>
      </c>
      <c r="L6">
        <v>2</v>
      </c>
      <c r="M6" s="11">
        <f t="shared" ca="1" si="3"/>
        <v>1.6813725490196079</v>
      </c>
    </row>
    <row r="7" spans="1:20" ht="28.8" x14ac:dyDescent="0.3">
      <c r="A7" t="str">
        <f>News_statistics!K7</f>
        <v>H1</v>
      </c>
      <c r="B7" cm="1">
        <f t="array" aca="1" ref="B7" ca="1">SUMPRODUCT(MID(0&amp;A7,LARGE(INDEX(ISNUMBER(--MID(A7,ROW(INDIRECT("1:"&amp;LEN(A7))),1))*ROW(INDIRECT("1:"&amp;LEN(A7))),0),ROW(INDIRECT("1:"&amp;LEN(A7))))+1,1)*10^ROW(INDIRECT("1:"&amp;LEN(A7)))/10)</f>
        <v>1</v>
      </c>
      <c r="C7" s="23" t="str">
        <f>News_statistics!P7</f>
        <v>Hydraulic Applications Ecosystem</v>
      </c>
      <c r="D7" t="str">
        <f>News_statistics!Q7</f>
        <v>Green &amp; Connected Construction site</v>
      </c>
      <c r="E7" t="str">
        <f>News_statistics!N7</f>
        <v>Hydraulic Applications Ecosystem</v>
      </c>
      <c r="F7" s="17" t="str">
        <f>News_statistics!M7</f>
        <v>Green &amp; Connected Construction site</v>
      </c>
      <c r="H7" s="7" t="s">
        <v>261</v>
      </c>
      <c r="I7" s="10">
        <f t="shared" si="0"/>
        <v>7</v>
      </c>
      <c r="J7" s="11">
        <f t="shared" ca="1" si="1"/>
        <v>1.4285714285714286</v>
      </c>
      <c r="K7" s="14">
        <f t="shared" si="2"/>
        <v>37</v>
      </c>
      <c r="L7">
        <v>1</v>
      </c>
      <c r="M7" s="11">
        <f t="shared" ca="1" si="3"/>
        <v>1.5675675675675675</v>
      </c>
    </row>
    <row r="8" spans="1:20" ht="43.2" x14ac:dyDescent="0.3">
      <c r="A8" t="str">
        <f>News_statistics!K8</f>
        <v>H1</v>
      </c>
      <c r="B8" cm="1">
        <f t="array" aca="1" ref="B8" ca="1">SUMPRODUCT(MID(0&amp;A8,LARGE(INDEX(ISNUMBER(--MID(A8,ROW(INDIRECT("1:"&amp;LEN(A8))),1))*ROW(INDIRECT("1:"&amp;LEN(A8))),0),ROW(INDIRECT("1:"&amp;LEN(A8))))+1,1)*10^ROW(INDIRECT("1:"&amp;LEN(A8)))/10)</f>
        <v>1</v>
      </c>
      <c r="C8" s="23" t="str">
        <f>News_statistics!P8</f>
        <v>Hydraulic Applications Ecosystem</v>
      </c>
      <c r="D8" t="str">
        <f>News_statistics!Q8</f>
        <v>Intelligent &amp; Efficient Factory</v>
      </c>
      <c r="E8" t="str">
        <f>News_statistics!N8</f>
        <v>Hydraulic Applications Ecosystem, Intelligent Production, Adaptive Organization</v>
      </c>
      <c r="F8" s="17" t="str">
        <f>News_statistics!M8</f>
        <v>Intelligent &amp; Efficient Factory, Advanced Robotics, Skilled Workers Shortage</v>
      </c>
      <c r="H8" s="7" t="s">
        <v>262</v>
      </c>
      <c r="I8" s="10">
        <f t="shared" si="0"/>
        <v>38</v>
      </c>
      <c r="J8" s="11">
        <f t="shared" ca="1" si="1"/>
        <v>1.4473684210526316</v>
      </c>
      <c r="K8" s="14">
        <f t="shared" si="2"/>
        <v>111</v>
      </c>
      <c r="L8">
        <v>1</v>
      </c>
      <c r="M8" s="11">
        <f t="shared" ca="1" si="3"/>
        <v>1.5765765765765767</v>
      </c>
    </row>
    <row r="9" spans="1:20" ht="15" thickBot="1" x14ac:dyDescent="0.35">
      <c r="A9" t="str">
        <f>News_statistics!K9</f>
        <v>H1</v>
      </c>
      <c r="B9" cm="1">
        <f t="array" aca="1" ref="B9" ca="1">SUMPRODUCT(MID(0&amp;A9,LARGE(INDEX(ISNUMBER(--MID(A9,ROW(INDIRECT("1:"&amp;LEN(A9))),1))*ROW(INDIRECT("1:"&amp;LEN(A9))),0),ROW(INDIRECT("1:"&amp;LEN(A9))))+1,1)*10^ROW(INDIRECT("1:"&amp;LEN(A9)))/10)</f>
        <v>1</v>
      </c>
      <c r="C9" s="23" t="str">
        <f>News_statistics!P9</f>
        <v>Hydraulic Applications Ecosystem</v>
      </c>
      <c r="D9" t="str">
        <f>News_statistics!Q9</f>
        <v>Smart Farming</v>
      </c>
      <c r="E9" t="str">
        <f>News_statistics!N9</f>
        <v>Hydraulic Applications Ecosystem</v>
      </c>
      <c r="F9" s="17" t="str">
        <f>News_statistics!M9</f>
        <v>Smart Farming</v>
      </c>
      <c r="H9" s="7" t="s">
        <v>263</v>
      </c>
      <c r="I9" s="12">
        <f t="shared" si="0"/>
        <v>71</v>
      </c>
      <c r="J9" s="13">
        <f t="shared" ca="1" si="1"/>
        <v>1.7183098591549295</v>
      </c>
      <c r="K9" s="15">
        <f t="shared" si="2"/>
        <v>267</v>
      </c>
      <c r="L9" s="19">
        <v>2</v>
      </c>
      <c r="M9" s="13">
        <f t="shared" ca="1" si="3"/>
        <v>1.8838951310861423</v>
      </c>
    </row>
    <row r="10" spans="1:20" x14ac:dyDescent="0.3">
      <c r="A10" t="str">
        <f>News_statistics!K10</f>
        <v>H1</v>
      </c>
      <c r="B10" cm="1">
        <f t="array" aca="1" ref="B10" ca="1">SUMPRODUCT(MID(0&amp;A10,LARGE(INDEX(ISNUMBER(--MID(A10,ROW(INDIRECT("1:"&amp;LEN(A10))),1))*ROW(INDIRECT("1:"&amp;LEN(A10))),0),ROW(INDIRECT("1:"&amp;LEN(A10))))+1,1)*10^ROW(INDIRECT("1:"&amp;LEN(A10)))/10)</f>
        <v>1</v>
      </c>
      <c r="C10" s="23" t="str">
        <f>News_statistics!P10</f>
        <v>Hydraulic Applications Ecosystem</v>
      </c>
      <c r="D10" t="str">
        <f>News_statistics!Q10</f>
        <v>Smart Farming</v>
      </c>
      <c r="E10" t="str">
        <f>News_statistics!N10</f>
        <v>Hydraulic Applications Ecosystem</v>
      </c>
      <c r="F10" s="17" t="str">
        <f>News_statistics!M10</f>
        <v>Smart Farming</v>
      </c>
    </row>
    <row r="11" spans="1:20" ht="43.8" thickBot="1" x14ac:dyDescent="0.35">
      <c r="A11" t="str">
        <f>News_statistics!K11</f>
        <v>H3</v>
      </c>
      <c r="B11" cm="1">
        <f t="array" aca="1" ref="B11" ca="1">SUMPRODUCT(MID(0&amp;A11,LARGE(INDEX(ISNUMBER(--MID(A11,ROW(INDIRECT("1:"&amp;LEN(A11))),1))*ROW(INDIRECT("1:"&amp;LEN(A11))),0),ROW(INDIRECT("1:"&amp;LEN(A11))))+1,1)*10^ROW(INDIRECT("1:"&amp;LEN(A11)))/10)</f>
        <v>3</v>
      </c>
      <c r="C11" s="23" t="str">
        <f>News_statistics!P11</f>
        <v>Ecological Sustainability</v>
      </c>
      <c r="D11" t="str">
        <f>News_statistics!Q11</f>
        <v>Promoting Biodiversity</v>
      </c>
      <c r="E11" t="str">
        <f>News_statistics!N11</f>
        <v>Ecological Sustainability, New Business</v>
      </c>
      <c r="F11" s="17" t="str">
        <f>News_statistics!M11</f>
        <v>Promoting Biodiversity, Geo-Engineering &amp; Clean Air, Green Energy System</v>
      </c>
      <c r="I11" s="26" t="s">
        <v>869</v>
      </c>
      <c r="J11" s="26"/>
      <c r="K11" s="25" t="s">
        <v>870</v>
      </c>
      <c r="L11" s="25"/>
      <c r="M11" s="25"/>
      <c r="Q11" s="20" t="s">
        <v>872</v>
      </c>
      <c r="R11" s="25"/>
      <c r="S11" s="25"/>
      <c r="T11" s="25"/>
    </row>
    <row r="12" spans="1:20" ht="28.8" x14ac:dyDescent="0.3">
      <c r="A12" t="str">
        <f>News_statistics!K12</f>
        <v>H3</v>
      </c>
      <c r="B12" cm="1">
        <f t="array" aca="1" ref="B12" ca="1">SUMPRODUCT(MID(0&amp;A12,LARGE(INDEX(ISNUMBER(--MID(A12,ROW(INDIRECT("1:"&amp;LEN(A12))),1))*ROW(INDIRECT("1:"&amp;LEN(A12))),0),ROW(INDIRECT("1:"&amp;LEN(A12))))+1,1)*10^ROW(INDIRECT("1:"&amp;LEN(A12)))/10)</f>
        <v>3</v>
      </c>
      <c r="C12" s="23" t="str">
        <f>News_statistics!P12</f>
        <v>Ecological Sustainability</v>
      </c>
      <c r="D12" t="str">
        <f>News_statistics!Q12</f>
        <v>Geo-Engineering &amp; Clean Air</v>
      </c>
      <c r="E12" t="str">
        <f>News_statistics!N12</f>
        <v>Ecological Sustainability, New Business</v>
      </c>
      <c r="F12" s="17" t="str">
        <f>News_statistics!M12</f>
        <v>Geo-Engineering &amp; Clean Air, Green Energy System</v>
      </c>
      <c r="H12" s="1" t="s">
        <v>257</v>
      </c>
      <c r="I12" s="8" t="s">
        <v>867</v>
      </c>
      <c r="J12" s="9" t="s">
        <v>865</v>
      </c>
      <c r="K12" s="8" t="s">
        <v>867</v>
      </c>
      <c r="L12" s="18" t="s">
        <v>871</v>
      </c>
      <c r="M12" s="9" t="s">
        <v>865</v>
      </c>
      <c r="Q12" s="1" t="s">
        <v>257</v>
      </c>
      <c r="R12" s="8" t="s">
        <v>871</v>
      </c>
      <c r="S12" s="18" t="s">
        <v>874</v>
      </c>
      <c r="T12" s="9" t="s">
        <v>873</v>
      </c>
    </row>
    <row r="13" spans="1:20" ht="43.2" x14ac:dyDescent="0.3">
      <c r="A13" t="str">
        <f>News_statistics!K13</f>
        <v>H1</v>
      </c>
      <c r="B13" cm="1">
        <f t="array" aca="1" ref="B13" ca="1">SUMPRODUCT(MID(0&amp;A13,LARGE(INDEX(ISNUMBER(--MID(A13,ROW(INDIRECT("1:"&amp;LEN(A13))),1))*ROW(INDIRECT("1:"&amp;LEN(A13))),0),ROW(INDIRECT("1:"&amp;LEN(A13))))+1,1)*10^ROW(INDIRECT("1:"&amp;LEN(A13)))/10)</f>
        <v>1</v>
      </c>
      <c r="C13" s="23" t="str">
        <f>News_statistics!P13</f>
        <v>Ecological Sustainability</v>
      </c>
      <c r="D13" t="str">
        <f>News_statistics!Q13</f>
        <v>Green Cities</v>
      </c>
      <c r="E13" t="str">
        <f>News_statistics!N13</f>
        <v>Ecological Sustainability, Hydraulic Applications Ecosystem</v>
      </c>
      <c r="F13" s="17" t="str">
        <f>News_statistics!M13</f>
        <v>Green Cities, Enhanced Emission Policy, Green &amp; Connected Construction site, Sustainable Mining</v>
      </c>
      <c r="H13" s="7" t="s">
        <v>277</v>
      </c>
      <c r="I13" s="14">
        <f t="shared" ref="I13:I44" si="4">COUNTIF(D:D,H13)</f>
        <v>80</v>
      </c>
      <c r="J13" s="11">
        <f t="shared" ref="J13:J44" ca="1" si="5">SUMIF(D:D,H13,B:B)/I13</f>
        <v>1.5</v>
      </c>
      <c r="K13" s="14">
        <f t="shared" ref="K13:K44" si="6">COUNTIF(F:F,"*" &amp; H13 &amp; "*")</f>
        <v>80</v>
      </c>
      <c r="L13" cm="1">
        <f t="array" ref="L13">_xlfn.IFS(
    K13 &lt;= 25, 1,
    K13 &lt;= 75, 2,
    K13 &lt;= 100, 3,
    K13 &lt;= 125, 4,
    K13 &gt; 150, 5
)</f>
        <v>3</v>
      </c>
      <c r="M13" s="11">
        <f t="shared" ref="M13:M44" ca="1" si="7">SUMIF(F:F,"*" &amp; H13 &amp; "*",B:B)/K13</f>
        <v>1.5</v>
      </c>
      <c r="Q13" s="7" t="s">
        <v>277</v>
      </c>
      <c r="R13" s="14">
        <v>4</v>
      </c>
      <c r="S13">
        <v>7</v>
      </c>
      <c r="T13" s="11" cm="1">
        <f t="array" ref="T13">_xlfn.IFS(S13&lt;=2,0.5*S13,
     AND(S13&gt;2,S13&lt;=5),0.3333*S13+0.3333,
     S13&gt;5,0.2*S13+1)</f>
        <v>2.4000000000000004</v>
      </c>
    </row>
    <row r="14" spans="1:20" x14ac:dyDescent="0.3">
      <c r="A14" t="str">
        <f>News_statistics!K14</f>
        <v>H2</v>
      </c>
      <c r="B14" cm="1">
        <f t="array" aca="1" ref="B14" ca="1">SUMPRODUCT(MID(0&amp;A14,LARGE(INDEX(ISNUMBER(--MID(A14,ROW(INDIRECT("1:"&amp;LEN(A14))),1))*ROW(INDIRECT("1:"&amp;LEN(A14))),0),ROW(INDIRECT("1:"&amp;LEN(A14))))+1,1)*10^ROW(INDIRECT("1:"&amp;LEN(A14)))/10)</f>
        <v>2</v>
      </c>
      <c r="C14" s="23" t="str">
        <f>News_statistics!P14</f>
        <v>New Business</v>
      </c>
      <c r="D14" t="str">
        <f>News_statistics!Q14</f>
        <v>Sustainaible Maritime Applications</v>
      </c>
      <c r="E14" t="str">
        <f>News_statistics!N14</f>
        <v>New Business</v>
      </c>
      <c r="F14" s="17" t="str">
        <f>News_statistics!M14</f>
        <v>Sustainaible Maritime Applications</v>
      </c>
      <c r="H14" s="7" t="s">
        <v>278</v>
      </c>
      <c r="I14" s="14">
        <f t="shared" si="4"/>
        <v>531</v>
      </c>
      <c r="J14" s="11">
        <f t="shared" ca="1" si="5"/>
        <v>1.6760828625235404</v>
      </c>
      <c r="K14" s="14">
        <f t="shared" si="6"/>
        <v>602</v>
      </c>
      <c r="L14" cm="1">
        <f t="array" ref="L14">_xlfn.IFS(
    K14 &lt;= 25, 1,
    K14 &lt;= 75, 2,
    K14 &lt;= 100, 3,
    K14 &lt;= 125, 4,
    K14 &gt; 150, 5
)</f>
        <v>5</v>
      </c>
      <c r="M14" s="11">
        <f t="shared" ca="1" si="7"/>
        <v>1.6411960132890366</v>
      </c>
      <c r="Q14" s="7" t="s">
        <v>278</v>
      </c>
      <c r="R14" s="14">
        <v>5</v>
      </c>
      <c r="S14">
        <v>1</v>
      </c>
      <c r="T14" s="11" cm="1">
        <f t="array" ref="T14">_xlfn.IFS(S14&lt;=2,0.5*S14,
     AND(S14&gt;2,S14&lt;=5),0.3333*S14+0.3333,
     S14&gt;5,0.2*S14+1)</f>
        <v>0.5</v>
      </c>
    </row>
    <row r="15" spans="1:20" x14ac:dyDescent="0.3">
      <c r="A15" t="str">
        <f>News_statistics!K15</f>
        <v>H1</v>
      </c>
      <c r="B15" cm="1">
        <f t="array" aca="1" ref="B15" ca="1">SUMPRODUCT(MID(0&amp;A15,LARGE(INDEX(ISNUMBER(--MID(A15,ROW(INDIRECT("1:"&amp;LEN(A15))),1))*ROW(INDIRECT("1:"&amp;LEN(A15))),0),ROW(INDIRECT("1:"&amp;LEN(A15))))+1,1)*10^ROW(INDIRECT("1:"&amp;LEN(A15)))/10)</f>
        <v>1</v>
      </c>
      <c r="C15" s="23" t="str">
        <f>News_statistics!P15</f>
        <v>Hydraulic Applications Ecosystem</v>
      </c>
      <c r="D15" t="str">
        <f>News_statistics!Q15</f>
        <v>Advanced Wind Power</v>
      </c>
      <c r="E15" t="str">
        <f>News_statistics!N15</f>
        <v>Hydraulic Applications Ecosystem</v>
      </c>
      <c r="F15" s="17" t="str">
        <f>News_statistics!M15</f>
        <v>Advanced Wind Power</v>
      </c>
      <c r="H15" s="7" t="s">
        <v>279</v>
      </c>
      <c r="I15" s="14">
        <f t="shared" si="4"/>
        <v>32</v>
      </c>
      <c r="J15" s="11">
        <f t="shared" ca="1" si="5"/>
        <v>2.15625</v>
      </c>
      <c r="K15" s="14">
        <f t="shared" si="6"/>
        <v>35</v>
      </c>
      <c r="L15" cm="1">
        <f t="array" ref="L15">_xlfn.IFS(
    K15 &lt;= 25, 1,
    K15 &lt;= 75, 2,
    K15 &lt;= 100, 3,
    K15 &lt;= 125, 4,
    K15 &gt; 150, 5
)</f>
        <v>2</v>
      </c>
      <c r="M15" s="11">
        <f t="shared" ca="1" si="7"/>
        <v>2.1142857142857143</v>
      </c>
      <c r="Q15" s="7" t="s">
        <v>279</v>
      </c>
      <c r="R15" s="14">
        <v>3</v>
      </c>
      <c r="S15">
        <v>3</v>
      </c>
      <c r="T15" s="11" cm="1">
        <f t="array" ref="T15">_xlfn.IFS(S15&lt;=2,0.5*S15,
     AND(S15&gt;2,S15&lt;=5),0.3333*S15+0.3333,
     S15&gt;5,0.2*S15+1)</f>
        <v>1.3331999999999999</v>
      </c>
    </row>
    <row r="16" spans="1:20" ht="28.8" x14ac:dyDescent="0.3">
      <c r="A16" t="str">
        <f>News_statistics!K16</f>
        <v>H2</v>
      </c>
      <c r="B16" cm="1">
        <f t="array" aca="1" ref="B16" ca="1">SUMPRODUCT(MID(0&amp;A16,LARGE(INDEX(ISNUMBER(--MID(A16,ROW(INDIRECT("1:"&amp;LEN(A16))),1))*ROW(INDIRECT("1:"&amp;LEN(A16))),0),ROW(INDIRECT("1:"&amp;LEN(A16))))+1,1)*10^ROW(INDIRECT("1:"&amp;LEN(A16)))/10)</f>
        <v>2</v>
      </c>
      <c r="C16" s="23" t="str">
        <f>News_statistics!P16</f>
        <v>Intelligent Production</v>
      </c>
      <c r="D16" t="str">
        <f>News_statistics!Q16</f>
        <v>Advanced Robotics</v>
      </c>
      <c r="E16" t="str">
        <f>News_statistics!N16</f>
        <v>Intelligent Production, Smart Data Usage</v>
      </c>
      <c r="F16" s="17" t="str">
        <f>News_statistics!M16</f>
        <v>Advanced Robotics, Intelligent Worker Assistant, Advanced AI Capabilities</v>
      </c>
      <c r="H16" s="7" t="s">
        <v>280</v>
      </c>
      <c r="I16" s="14">
        <f t="shared" si="4"/>
        <v>28</v>
      </c>
      <c r="J16" s="11">
        <f t="shared" ca="1" si="5"/>
        <v>1.9285714285714286</v>
      </c>
      <c r="K16" s="14">
        <f t="shared" si="6"/>
        <v>60</v>
      </c>
      <c r="L16" cm="1">
        <f t="array" ref="L16">_xlfn.IFS(
    K16 &lt;= 25, 1,
    K16 &lt;= 75, 2,
    K16 &lt;= 100, 3,
    K16 &lt;= 125, 4,
    K16 &gt; 150, 5
)</f>
        <v>2</v>
      </c>
      <c r="M16" s="11">
        <f t="shared" ca="1" si="7"/>
        <v>1.9</v>
      </c>
      <c r="Q16" s="7" t="s">
        <v>280</v>
      </c>
      <c r="R16" s="14">
        <v>4</v>
      </c>
      <c r="S16">
        <v>7</v>
      </c>
      <c r="T16" s="11" cm="1">
        <f t="array" ref="T16">_xlfn.IFS(S16&lt;=2,0.5*S16,
     AND(S16&gt;2,S16&lt;=5),0.3333*S16+0.3333,
     S16&gt;5,0.2*S16+1)</f>
        <v>2.4000000000000004</v>
      </c>
    </row>
    <row r="17" spans="1:20" x14ac:dyDescent="0.3">
      <c r="A17" t="str">
        <f>News_statistics!K17</f>
        <v>H2</v>
      </c>
      <c r="B17" cm="1">
        <f t="array" aca="1" ref="B17" ca="1">SUMPRODUCT(MID(0&amp;A17,LARGE(INDEX(ISNUMBER(--MID(A17,ROW(INDIRECT("1:"&amp;LEN(A17))),1))*ROW(INDIRECT("1:"&amp;LEN(A17))),0),ROW(INDIRECT("1:"&amp;LEN(A17))))+1,1)*10^ROW(INDIRECT("1:"&amp;LEN(A17)))/10)</f>
        <v>2</v>
      </c>
      <c r="C17" s="23" t="str">
        <f>News_statistics!P17</f>
        <v>Intelligent Production</v>
      </c>
      <c r="D17" t="str">
        <f>News_statistics!Q17</f>
        <v>Advanced Robotics</v>
      </c>
      <c r="E17" t="str">
        <f>News_statistics!N17</f>
        <v>Intelligent Production</v>
      </c>
      <c r="F17" s="17" t="str">
        <f>News_statistics!M17</f>
        <v>Advanced Robotics</v>
      </c>
      <c r="H17" s="7" t="s">
        <v>281</v>
      </c>
      <c r="I17" s="14">
        <f t="shared" si="4"/>
        <v>8</v>
      </c>
      <c r="J17" s="11">
        <f t="shared" ca="1" si="5"/>
        <v>1.625</v>
      </c>
      <c r="K17" s="14">
        <f t="shared" si="6"/>
        <v>15</v>
      </c>
      <c r="L17" cm="1">
        <f t="array" ref="L17">_xlfn.IFS(
    K17 &lt;= 25, 1,
    K17 &lt;= 75, 2,
    K17 &lt;= 100, 3,
    K17 &lt;= 125, 4,
    K17 &gt; 150, 5
)</f>
        <v>1</v>
      </c>
      <c r="M17" s="11">
        <f t="shared" ca="1" si="7"/>
        <v>1.8666666666666667</v>
      </c>
      <c r="Q17" s="7" t="s">
        <v>281</v>
      </c>
      <c r="R17" s="14">
        <v>2</v>
      </c>
      <c r="S17">
        <v>3</v>
      </c>
      <c r="T17" s="11" cm="1">
        <f t="array" ref="T17">_xlfn.IFS(S17&lt;=2,0.5*S17,
     AND(S17&gt;2,S17&lt;=5),0.3333*S17+0.3333,
     S17&gt;5,0.2*S17+1)</f>
        <v>1.3331999999999999</v>
      </c>
    </row>
    <row r="18" spans="1:20" x14ac:dyDescent="0.3">
      <c r="A18" t="str">
        <f>News_statistics!K18</f>
        <v>H1</v>
      </c>
      <c r="B18" cm="1">
        <f t="array" aca="1" ref="B18" ca="1">SUMPRODUCT(MID(0&amp;A18,LARGE(INDEX(ISNUMBER(--MID(A18,ROW(INDIRECT("1:"&amp;LEN(A18))),1))*ROW(INDIRECT("1:"&amp;LEN(A18))),0),ROW(INDIRECT("1:"&amp;LEN(A18))))+1,1)*10^ROW(INDIRECT("1:"&amp;LEN(A18)))/10)</f>
        <v>1</v>
      </c>
      <c r="C18" s="23" t="str">
        <f>News_statistics!P18</f>
        <v>Not Found</v>
      </c>
      <c r="D18" t="str">
        <f>News_statistics!Q18</f>
        <v>Not Found</v>
      </c>
      <c r="E18" t="e" vm="2">
        <f>News_statistics!N18</f>
        <v>#VALUE!</v>
      </c>
      <c r="F18" s="17" t="str">
        <f>News_statistics!M18</f>
        <v/>
      </c>
      <c r="H18" s="7" t="s">
        <v>282</v>
      </c>
      <c r="I18" s="14">
        <f t="shared" si="4"/>
        <v>4</v>
      </c>
      <c r="J18" s="11">
        <f t="shared" ca="1" si="5"/>
        <v>1.75</v>
      </c>
      <c r="K18" s="14">
        <f t="shared" si="6"/>
        <v>33</v>
      </c>
      <c r="L18" cm="1">
        <f t="array" ref="L18">_xlfn.IFS(
    K18 &lt;= 25, 1,
    K18 &lt;= 75, 2,
    K18 &lt;= 100, 3,
    K18 &lt;= 125, 4,
    K18 &gt; 150, 5
)</f>
        <v>2</v>
      </c>
      <c r="M18" s="11">
        <f t="shared" ca="1" si="7"/>
        <v>1.7575757575757576</v>
      </c>
      <c r="Q18" s="7" t="s">
        <v>282</v>
      </c>
      <c r="R18" s="14">
        <v>6</v>
      </c>
      <c r="S18">
        <v>3</v>
      </c>
      <c r="T18" s="11" cm="1">
        <f t="array" ref="T18">_xlfn.IFS(S18&lt;=2,0.5*S18,
     AND(S18&gt;2,S18&lt;=5),0.3333*S18+0.3333,
     S18&gt;5,0.2*S18+1)</f>
        <v>1.3331999999999999</v>
      </c>
    </row>
    <row r="19" spans="1:20" x14ac:dyDescent="0.3">
      <c r="A19" t="str">
        <f>News_statistics!K19</f>
        <v>H3</v>
      </c>
      <c r="B19" cm="1">
        <f t="array" aca="1" ref="B19" ca="1">SUMPRODUCT(MID(0&amp;A19,LARGE(INDEX(ISNUMBER(--MID(A19,ROW(INDIRECT("1:"&amp;LEN(A19))),1))*ROW(INDIRECT("1:"&amp;LEN(A19))),0),ROW(INDIRECT("1:"&amp;LEN(A19))))+1,1)*10^ROW(INDIRECT("1:"&amp;LEN(A19)))/10)</f>
        <v>3</v>
      </c>
      <c r="C19" s="23" t="str">
        <f>News_statistics!P19</f>
        <v>Intelligent Production</v>
      </c>
      <c r="D19" t="str">
        <f>News_statistics!Q19</f>
        <v>Advanced Robotics</v>
      </c>
      <c r="E19" t="str">
        <f>News_statistics!N19</f>
        <v>Intelligent Production</v>
      </c>
      <c r="F19" s="17" t="str">
        <f>News_statistics!M19</f>
        <v>Advanced Robotics</v>
      </c>
      <c r="H19" s="7" t="s">
        <v>283</v>
      </c>
      <c r="I19" s="14">
        <f t="shared" si="4"/>
        <v>12</v>
      </c>
      <c r="J19" s="11">
        <f t="shared" ca="1" si="5"/>
        <v>2.5</v>
      </c>
      <c r="K19" s="14">
        <f t="shared" si="6"/>
        <v>17</v>
      </c>
      <c r="L19" cm="1">
        <f t="array" ref="L19">_xlfn.IFS(
    K19 &lt;= 25, 1,
    K19 &lt;= 75, 2,
    K19 &lt;= 100, 3,
    K19 &lt;= 125, 4,
    K19 &gt; 150, 5
)</f>
        <v>1</v>
      </c>
      <c r="M19" s="11">
        <f t="shared" ca="1" si="7"/>
        <v>2.5882352941176472</v>
      </c>
      <c r="Q19" s="7" t="s">
        <v>283</v>
      </c>
      <c r="R19" s="14">
        <v>2</v>
      </c>
      <c r="S19">
        <v>10</v>
      </c>
      <c r="T19" s="11" cm="1">
        <f t="array" ref="T19">_xlfn.IFS(S19&lt;=2,0.5*S19,
     AND(S19&gt;2,S19&lt;=5),0.3333*S19+0.3333,
     S19&gt;5,0.2*S19+1)</f>
        <v>3</v>
      </c>
    </row>
    <row r="20" spans="1:20" x14ac:dyDescent="0.3">
      <c r="A20" t="str">
        <f>News_statistics!K20</f>
        <v>H2</v>
      </c>
      <c r="B20" cm="1">
        <f t="array" aca="1" ref="B20" ca="1">SUMPRODUCT(MID(0&amp;A20,LARGE(INDEX(ISNUMBER(--MID(A20,ROW(INDIRECT("1:"&amp;LEN(A20))),1))*ROW(INDIRECT("1:"&amp;LEN(A20))),0),ROW(INDIRECT("1:"&amp;LEN(A20))))+1,1)*10^ROW(INDIRECT("1:"&amp;LEN(A20)))/10)</f>
        <v>2</v>
      </c>
      <c r="C20" s="23" t="str">
        <f>News_statistics!P20</f>
        <v>New Business</v>
      </c>
      <c r="D20" t="str">
        <f>News_statistics!Q20</f>
        <v>Geopolitics &amp; Decoupling</v>
      </c>
      <c r="E20" t="str">
        <f>News_statistics!N20</f>
        <v>New Business</v>
      </c>
      <c r="F20" s="17" t="str">
        <f>News_statistics!M20</f>
        <v>Geopolitics &amp; Decoupling</v>
      </c>
      <c r="H20" s="7" t="s">
        <v>284</v>
      </c>
      <c r="I20" s="14">
        <f t="shared" si="4"/>
        <v>143</v>
      </c>
      <c r="J20" s="11">
        <f t="shared" ca="1" si="5"/>
        <v>1.3076923076923077</v>
      </c>
      <c r="K20" s="14">
        <f t="shared" si="6"/>
        <v>241</v>
      </c>
      <c r="L20" cm="1">
        <f t="array" ref="L20">_xlfn.IFS(
    K20 &lt;= 25, 1,
    K20 &lt;= 75, 2,
    K20 &lt;= 100, 3,
    K20 &lt;= 125, 4,
    K20 &gt; 150, 5
)</f>
        <v>5</v>
      </c>
      <c r="M20" s="11">
        <f t="shared" ca="1" si="7"/>
        <v>1.3734439834024896</v>
      </c>
      <c r="Q20" s="7" t="s">
        <v>284</v>
      </c>
      <c r="R20" s="14">
        <v>5</v>
      </c>
      <c r="S20">
        <v>7</v>
      </c>
      <c r="T20" s="11" cm="1">
        <f t="array" ref="T20">_xlfn.IFS(S20&lt;=2,0.5*S20,
     AND(S20&gt;2,S20&lt;=5),0.3333*S20+0.3333,
     S20&gt;5,0.2*S20+1)</f>
        <v>2.4000000000000004</v>
      </c>
    </row>
    <row r="21" spans="1:20" ht="28.8" x14ac:dyDescent="0.3">
      <c r="A21" t="str">
        <f>News_statistics!K21</f>
        <v>H1</v>
      </c>
      <c r="B21" cm="1">
        <f t="array" aca="1" ref="B21" ca="1">SUMPRODUCT(MID(0&amp;A21,LARGE(INDEX(ISNUMBER(--MID(A21,ROW(INDIRECT("1:"&amp;LEN(A21))),1))*ROW(INDIRECT("1:"&amp;LEN(A21))),0),ROW(INDIRECT("1:"&amp;LEN(A21))))+1,1)*10^ROW(INDIRECT("1:"&amp;LEN(A21)))/10)</f>
        <v>1</v>
      </c>
      <c r="C21" s="23" t="str">
        <f>News_statistics!P21</f>
        <v>Hydraulic Applications Ecosystem</v>
      </c>
      <c r="D21" t="str">
        <f>News_statistics!Q21</f>
        <v>Intelligent &amp; Efficient Factory</v>
      </c>
      <c r="E21" t="str">
        <f>News_statistics!N21</f>
        <v>Hydraulic Applications Ecosystem, Intelligent Production</v>
      </c>
      <c r="F21" s="17" t="str">
        <f>News_statistics!M21</f>
        <v>Intelligent &amp; Efficient Factory, Advanced Robotics</v>
      </c>
      <c r="H21" s="7" t="s">
        <v>285</v>
      </c>
      <c r="I21" s="14">
        <f t="shared" si="4"/>
        <v>85</v>
      </c>
      <c r="J21" s="11">
        <f t="shared" ca="1" si="5"/>
        <v>1.6235294117647059</v>
      </c>
      <c r="K21" s="14">
        <f t="shared" si="6"/>
        <v>102</v>
      </c>
      <c r="L21" cm="1">
        <f t="array" ref="L21">_xlfn.IFS(
    K21 &lt;= 25, 1,
    K21 &lt;= 75, 2,
    K21 &lt;= 100, 3,
    K21 &lt;= 125, 4,
    K21 &gt; 150, 5
)</f>
        <v>4</v>
      </c>
      <c r="M21" s="11">
        <f t="shared" ca="1" si="7"/>
        <v>1.6862745098039216</v>
      </c>
      <c r="Q21" s="7" t="s">
        <v>285</v>
      </c>
      <c r="R21" s="14">
        <v>5</v>
      </c>
      <c r="S21">
        <v>3</v>
      </c>
      <c r="T21" s="11" cm="1">
        <f t="array" ref="T21">_xlfn.IFS(S21&lt;=2,0.5*S21,
     AND(S21&gt;2,S21&lt;=5),0.3333*S21+0.3333,
     S21&gt;5,0.2*S21+1)</f>
        <v>1.3331999999999999</v>
      </c>
    </row>
    <row r="22" spans="1:20" x14ac:dyDescent="0.3">
      <c r="A22" t="str">
        <f>News_statistics!K22</f>
        <v>H2</v>
      </c>
      <c r="B22" cm="1">
        <f t="array" aca="1" ref="B22" ca="1">SUMPRODUCT(MID(0&amp;A22,LARGE(INDEX(ISNUMBER(--MID(A22,ROW(INDIRECT("1:"&amp;LEN(A22))),1))*ROW(INDIRECT("1:"&amp;LEN(A22))),0),ROW(INDIRECT("1:"&amp;LEN(A22))))+1,1)*10^ROW(INDIRECT("1:"&amp;LEN(A22)))/10)</f>
        <v>2</v>
      </c>
      <c r="C22" s="23" t="str">
        <f>News_statistics!P22</f>
        <v>Ecological Sustainability</v>
      </c>
      <c r="D22" t="str">
        <f>News_statistics!Q22</f>
        <v>Green Cities</v>
      </c>
      <c r="E22" t="str">
        <f>News_statistics!N22</f>
        <v>Ecological Sustainability</v>
      </c>
      <c r="F22" s="17" t="str">
        <f>News_statistics!M22</f>
        <v>Green Cities, Enhanced Emission Policy</v>
      </c>
      <c r="H22" s="7" t="s">
        <v>286</v>
      </c>
      <c r="I22" s="14">
        <f t="shared" si="4"/>
        <v>59</v>
      </c>
      <c r="J22" s="11">
        <f t="shared" ca="1" si="5"/>
        <v>1.271186440677966</v>
      </c>
      <c r="K22" s="14">
        <f t="shared" si="6"/>
        <v>101</v>
      </c>
      <c r="L22" cm="1">
        <f t="array" ref="L22">_xlfn.IFS(
    K22 &lt;= 25, 1,
    K22 &lt;= 75, 2,
    K22 &lt;= 100, 3,
    K22 &lt;= 125, 4,
    K22 &gt; 150, 5
)</f>
        <v>4</v>
      </c>
      <c r="M22" s="11">
        <f t="shared" ca="1" si="7"/>
        <v>1.3366336633663367</v>
      </c>
      <c r="Q22" s="7" t="s">
        <v>286</v>
      </c>
      <c r="R22" s="14">
        <v>2</v>
      </c>
      <c r="S22">
        <v>7</v>
      </c>
      <c r="T22" s="11" cm="1">
        <f t="array" ref="T22">_xlfn.IFS(S22&lt;=2,0.5*S22,
     AND(S22&gt;2,S22&lt;=5),0.3333*S22+0.3333,
     S22&gt;5,0.2*S22+1)</f>
        <v>2.4000000000000004</v>
      </c>
    </row>
    <row r="23" spans="1:20" ht="28.8" x14ac:dyDescent="0.3">
      <c r="A23" t="str">
        <f>News_statistics!K23</f>
        <v>H1</v>
      </c>
      <c r="B23" cm="1">
        <f t="array" aca="1" ref="B23" ca="1">SUMPRODUCT(MID(0&amp;A23,LARGE(INDEX(ISNUMBER(--MID(A23,ROW(INDIRECT("1:"&amp;LEN(A23))),1))*ROW(INDIRECT("1:"&amp;LEN(A23))),0),ROW(INDIRECT("1:"&amp;LEN(A23))))+1,1)*10^ROW(INDIRECT("1:"&amp;LEN(A23)))/10)</f>
        <v>1</v>
      </c>
      <c r="C23" s="23" t="str">
        <f>News_statistics!P23</f>
        <v>Ecological Sustainability</v>
      </c>
      <c r="D23" t="str">
        <f>News_statistics!Q23</f>
        <v>Enhanced Emission Policy</v>
      </c>
      <c r="E23" t="str">
        <f>News_statistics!N23</f>
        <v>Ecological Sustainability, Hydraulic Applications Ecosystem</v>
      </c>
      <c r="F23" s="17" t="str">
        <f>News_statistics!M23</f>
        <v>Enhanced Emission Policy, Autonomous Material Handling</v>
      </c>
      <c r="H23" s="7" t="s">
        <v>287</v>
      </c>
      <c r="I23" s="14">
        <f t="shared" si="4"/>
        <v>68</v>
      </c>
      <c r="J23" s="11">
        <f t="shared" ca="1" si="5"/>
        <v>1.1176470588235294</v>
      </c>
      <c r="K23" s="14">
        <f t="shared" si="6"/>
        <v>118</v>
      </c>
      <c r="L23" cm="1">
        <f t="array" ref="L23">_xlfn.IFS(
    K23 &lt;= 25, 1,
    K23 &lt;= 75, 2,
    K23 &lt;= 100, 3,
    K23 &lt;= 125, 4,
    K23 &gt; 150, 5
)</f>
        <v>4</v>
      </c>
      <c r="M23" s="11">
        <f t="shared" ca="1" si="7"/>
        <v>1.1440677966101696</v>
      </c>
      <c r="Q23" s="7" t="s">
        <v>287</v>
      </c>
      <c r="R23" s="14">
        <v>2</v>
      </c>
      <c r="S23">
        <v>3</v>
      </c>
      <c r="T23" s="11" cm="1">
        <f t="array" ref="T23">_xlfn.IFS(S23&lt;=2,0.5*S23,
     AND(S23&gt;2,S23&lt;=5),0.3333*S23+0.3333,
     S23&gt;5,0.2*S23+1)</f>
        <v>1.3331999999999999</v>
      </c>
    </row>
    <row r="24" spans="1:20" x14ac:dyDescent="0.3">
      <c r="A24" t="str">
        <f>News_statistics!K24</f>
        <v>H3</v>
      </c>
      <c r="B24" cm="1">
        <f t="array" aca="1" ref="B24" ca="1">SUMPRODUCT(MID(0&amp;A24,LARGE(INDEX(ISNUMBER(--MID(A24,ROW(INDIRECT("1:"&amp;LEN(A24))),1))*ROW(INDIRECT("1:"&amp;LEN(A24))),0),ROW(INDIRECT("1:"&amp;LEN(A24))))+1,1)*10^ROW(INDIRECT("1:"&amp;LEN(A24)))/10)</f>
        <v>3</v>
      </c>
      <c r="C24" s="23" t="str">
        <f>News_statistics!P24</f>
        <v>Ecological Sustainability</v>
      </c>
      <c r="D24" t="str">
        <f>News_statistics!Q24</f>
        <v>Circular Economy</v>
      </c>
      <c r="E24" t="str">
        <f>News_statistics!N24</f>
        <v>Ecological Sustainability</v>
      </c>
      <c r="F24" s="17" t="str">
        <f>News_statistics!M24</f>
        <v>Circular Economy</v>
      </c>
      <c r="H24" s="7" t="s">
        <v>288</v>
      </c>
      <c r="I24" s="14">
        <f t="shared" si="4"/>
        <v>53</v>
      </c>
      <c r="J24" s="11">
        <f t="shared" ca="1" si="5"/>
        <v>1.320754716981132</v>
      </c>
      <c r="K24" s="14">
        <f t="shared" si="6"/>
        <v>61</v>
      </c>
      <c r="L24" cm="1">
        <f t="array" ref="L24">_xlfn.IFS(
    K24 &lt;= 25, 1,
    K24 &lt;= 75, 2,
    K24 &lt;= 100, 3,
    K24 &lt;= 125, 4,
    K24 &gt; 150, 5
)</f>
        <v>2</v>
      </c>
      <c r="M24" s="11">
        <f t="shared" ca="1" si="7"/>
        <v>1.3770491803278688</v>
      </c>
      <c r="Q24" s="7" t="s">
        <v>288</v>
      </c>
      <c r="R24" s="14">
        <v>3</v>
      </c>
      <c r="S24">
        <v>1</v>
      </c>
      <c r="T24" s="11" cm="1">
        <f t="array" ref="T24">_xlfn.IFS(S24&lt;=2,0.5*S24,
     AND(S24&gt;2,S24&lt;=5),0.3333*S24+0.3333,
     S24&gt;5,0.2*S24+1)</f>
        <v>0.5</v>
      </c>
    </row>
    <row r="25" spans="1:20" x14ac:dyDescent="0.3">
      <c r="A25" t="str">
        <f>News_statistics!K25</f>
        <v>H1</v>
      </c>
      <c r="B25" cm="1">
        <f t="array" aca="1" ref="B25" ca="1">SUMPRODUCT(MID(0&amp;A25,LARGE(INDEX(ISNUMBER(--MID(A25,ROW(INDIRECT("1:"&amp;LEN(A25))),1))*ROW(INDIRECT("1:"&amp;LEN(A25))),0),ROW(INDIRECT("1:"&amp;LEN(A25))))+1,1)*10^ROW(INDIRECT("1:"&amp;LEN(A25)))/10)</f>
        <v>1</v>
      </c>
      <c r="C25" s="23" t="str">
        <f>News_statistics!P25</f>
        <v>Not Found</v>
      </c>
      <c r="D25" t="str">
        <f>News_statistics!Q25</f>
        <v>Not Found</v>
      </c>
      <c r="E25" t="e" vm="2">
        <f>News_statistics!N25</f>
        <v>#VALUE!</v>
      </c>
      <c r="F25" s="17" t="str">
        <f>News_statistics!M25</f>
        <v/>
      </c>
      <c r="H25" s="7" t="s">
        <v>289</v>
      </c>
      <c r="I25" s="14">
        <f t="shared" si="4"/>
        <v>6</v>
      </c>
      <c r="J25" s="11">
        <f t="shared" ca="1" si="5"/>
        <v>1.1666666666666667</v>
      </c>
      <c r="K25" s="14">
        <f t="shared" si="6"/>
        <v>37</v>
      </c>
      <c r="L25" cm="1">
        <f t="array" ref="L25">_xlfn.IFS(
    K25 &lt;= 25, 1,
    K25 &lt;= 75, 2,
    K25 &lt;= 100, 3,
    K25 &lt;= 125, 4,
    K25 &gt; 150, 5
)</f>
        <v>2</v>
      </c>
      <c r="M25" s="11">
        <f t="shared" ca="1" si="7"/>
        <v>1.1891891891891893</v>
      </c>
      <c r="Q25" s="7" t="s">
        <v>289</v>
      </c>
      <c r="R25" s="14">
        <v>4</v>
      </c>
      <c r="S25">
        <v>1</v>
      </c>
      <c r="T25" s="11" cm="1">
        <f t="array" ref="T25">_xlfn.IFS(S25&lt;=2,0.5*S25,
     AND(S25&gt;2,S25&lt;=5),0.3333*S25+0.3333,
     S25&gt;5,0.2*S25+1)</f>
        <v>0.5</v>
      </c>
    </row>
    <row r="26" spans="1:20" x14ac:dyDescent="0.3">
      <c r="A26" t="str">
        <f>News_statistics!K26</f>
        <v>H1</v>
      </c>
      <c r="B26" cm="1">
        <f t="array" aca="1" ref="B26" ca="1">SUMPRODUCT(MID(0&amp;A26,LARGE(INDEX(ISNUMBER(--MID(A26,ROW(INDIRECT("1:"&amp;LEN(A26))),1))*ROW(INDIRECT("1:"&amp;LEN(A26))),0),ROW(INDIRECT("1:"&amp;LEN(A26))))+1,1)*10^ROW(INDIRECT("1:"&amp;LEN(A26)))/10)</f>
        <v>1</v>
      </c>
      <c r="C26" s="23" t="str">
        <f>News_statistics!P26</f>
        <v>Hydraulic Applications Ecosystem</v>
      </c>
      <c r="D26" t="str">
        <f>News_statistics!Q26</f>
        <v>Future Wood &amp; Forest Industry</v>
      </c>
      <c r="E26" t="str">
        <f>News_statistics!N26</f>
        <v>Hydraulic Applications Ecosystem</v>
      </c>
      <c r="F26" s="17" t="str">
        <f>News_statistics!M26</f>
        <v>Future Wood &amp; Forest Industry</v>
      </c>
      <c r="H26" s="7" t="s">
        <v>290</v>
      </c>
      <c r="I26" s="14">
        <f t="shared" si="4"/>
        <v>26</v>
      </c>
      <c r="J26" s="11">
        <f t="shared" ca="1" si="5"/>
        <v>1.0769230769230769</v>
      </c>
      <c r="K26" s="14">
        <f t="shared" si="6"/>
        <v>45</v>
      </c>
      <c r="L26" cm="1">
        <f t="array" ref="L26">_xlfn.IFS(
    K26 &lt;= 25, 1,
    K26 &lt;= 75, 2,
    K26 &lt;= 100, 3,
    K26 &lt;= 125, 4,
    K26 &gt; 150, 5
)</f>
        <v>2</v>
      </c>
      <c r="M26" s="11">
        <f t="shared" ca="1" si="7"/>
        <v>1.2444444444444445</v>
      </c>
      <c r="Q26" s="7" t="s">
        <v>290</v>
      </c>
      <c r="R26" s="14">
        <v>3</v>
      </c>
      <c r="S26">
        <v>5</v>
      </c>
      <c r="T26" s="11" cm="1">
        <f t="array" ref="T26">_xlfn.IFS(S26&lt;=2,0.5*S26,
     AND(S26&gt;2,S26&lt;=5),0.3333*S26+0.3333,
     S26&gt;5,0.2*S26+1)</f>
        <v>1.9997999999999998</v>
      </c>
    </row>
    <row r="27" spans="1:20" x14ac:dyDescent="0.3">
      <c r="A27" t="str">
        <f>News_statistics!K27</f>
        <v>H2</v>
      </c>
      <c r="B27" cm="1">
        <f t="array" aca="1" ref="B27" ca="1">SUMPRODUCT(MID(0&amp;A27,LARGE(INDEX(ISNUMBER(--MID(A27,ROW(INDIRECT("1:"&amp;LEN(A27))),1))*ROW(INDIRECT("1:"&amp;LEN(A27))),0),ROW(INDIRECT("1:"&amp;LEN(A27))))+1,1)*10^ROW(INDIRECT("1:"&amp;LEN(A27)))/10)</f>
        <v>2</v>
      </c>
      <c r="C27" s="23" t="str">
        <f>News_statistics!P27</f>
        <v>New Business</v>
      </c>
      <c r="D27" t="str">
        <f>News_statistics!Q27</f>
        <v>Sustainaible Maritime Applications</v>
      </c>
      <c r="E27" t="str">
        <f>News_statistics!N27</f>
        <v>New Business</v>
      </c>
      <c r="F27" s="17" t="str">
        <f>News_statistics!M27</f>
        <v>Sustainaible Maritime Applications</v>
      </c>
      <c r="H27" s="7" t="s">
        <v>291</v>
      </c>
      <c r="I27" s="14">
        <f t="shared" si="4"/>
        <v>84</v>
      </c>
      <c r="J27" s="11">
        <f t="shared" ca="1" si="5"/>
        <v>1.3928571428571428</v>
      </c>
      <c r="K27" s="14">
        <f t="shared" si="6"/>
        <v>229</v>
      </c>
      <c r="L27" cm="1">
        <f t="array" ref="L27">_xlfn.IFS(
    K27 &lt;= 25, 1,
    K27 &lt;= 75, 2,
    K27 &lt;= 100, 3,
    K27 &lt;= 125, 4,
    K27 &gt; 150, 5
)</f>
        <v>5</v>
      </c>
      <c r="M27" s="11">
        <f t="shared" ca="1" si="7"/>
        <v>1.462882096069869</v>
      </c>
      <c r="Q27" s="7" t="s">
        <v>291</v>
      </c>
      <c r="R27" s="14">
        <v>3</v>
      </c>
      <c r="S27">
        <v>3</v>
      </c>
      <c r="T27" s="11" cm="1">
        <f t="array" ref="T27">_xlfn.IFS(S27&lt;=2,0.5*S27,
     AND(S27&gt;2,S27&lt;=5),0.3333*S27+0.3333,
     S27&gt;5,0.2*S27+1)</f>
        <v>1.3331999999999999</v>
      </c>
    </row>
    <row r="28" spans="1:20" x14ac:dyDescent="0.3">
      <c r="A28" t="str">
        <f>News_statistics!K28</f>
        <v>H2</v>
      </c>
      <c r="B28" cm="1">
        <f t="array" aca="1" ref="B28" ca="1">SUMPRODUCT(MID(0&amp;A28,LARGE(INDEX(ISNUMBER(--MID(A28,ROW(INDIRECT("1:"&amp;LEN(A28))),1))*ROW(INDIRECT("1:"&amp;LEN(A28))),0),ROW(INDIRECT("1:"&amp;LEN(A28))))+1,1)*10^ROW(INDIRECT("1:"&amp;LEN(A28)))/10)</f>
        <v>2</v>
      </c>
      <c r="C28" s="23" t="str">
        <f>News_statistics!P28</f>
        <v>Hydraulic Applications Ecosystem</v>
      </c>
      <c r="D28" t="str">
        <f>News_statistics!Q28</f>
        <v>Advanced Wind Power</v>
      </c>
      <c r="E28" t="str">
        <f>News_statistics!N28</f>
        <v>Hydraulic Applications Ecosystem</v>
      </c>
      <c r="F28" s="17" t="str">
        <f>News_statistics!M28</f>
        <v>Advanced Wind Power</v>
      </c>
      <c r="H28" s="7" t="s">
        <v>292</v>
      </c>
      <c r="I28" s="14">
        <f t="shared" si="4"/>
        <v>1</v>
      </c>
      <c r="J28" s="11">
        <f t="shared" ca="1" si="5"/>
        <v>1</v>
      </c>
      <c r="K28" s="14">
        <f t="shared" si="6"/>
        <v>2</v>
      </c>
      <c r="L28" cm="1">
        <f t="array" ref="L28">_xlfn.IFS(
    K28 &lt;= 25, 1,
    K28 &lt;= 75, 2,
    K28 &lt;= 100, 3,
    K28 &lt;= 125, 4,
    K28 &gt; 150, 5
)</f>
        <v>1</v>
      </c>
      <c r="M28" s="11">
        <f t="shared" ca="1" si="7"/>
        <v>1.5</v>
      </c>
      <c r="Q28" s="7" t="s">
        <v>292</v>
      </c>
      <c r="R28" s="14">
        <v>3</v>
      </c>
      <c r="S28">
        <v>5</v>
      </c>
      <c r="T28" s="11" cm="1">
        <f t="array" ref="T28">_xlfn.IFS(S28&lt;=2,0.5*S28,
     AND(S28&gt;2,S28&lt;=5),0.3333*S28+0.3333,
     S28&gt;5,0.2*S28+1)</f>
        <v>1.9997999999999998</v>
      </c>
    </row>
    <row r="29" spans="1:20" x14ac:dyDescent="0.3">
      <c r="A29" t="str">
        <f>News_statistics!K29</f>
        <v>H1</v>
      </c>
      <c r="B29" cm="1">
        <f t="array" aca="1" ref="B29" ca="1">SUMPRODUCT(MID(0&amp;A29,LARGE(INDEX(ISNUMBER(--MID(A29,ROW(INDIRECT("1:"&amp;LEN(A29))),1))*ROW(INDIRECT("1:"&amp;LEN(A29))),0),ROW(INDIRECT("1:"&amp;LEN(A29))))+1,1)*10^ROW(INDIRECT("1:"&amp;LEN(A29)))/10)</f>
        <v>1</v>
      </c>
      <c r="C29" s="23" t="str">
        <f>News_statistics!P29</f>
        <v>Hydraulic Applications Ecosystem</v>
      </c>
      <c r="D29" t="str">
        <f>News_statistics!Q29</f>
        <v>Advanced Wind Power</v>
      </c>
      <c r="E29" t="str">
        <f>News_statistics!N29</f>
        <v>Hydraulic Applications Ecosystem</v>
      </c>
      <c r="F29" s="17" t="str">
        <f>News_statistics!M29</f>
        <v>Advanced Wind Power</v>
      </c>
      <c r="H29" s="7" t="s">
        <v>293</v>
      </c>
      <c r="I29" s="14">
        <f t="shared" si="4"/>
        <v>4</v>
      </c>
      <c r="J29" s="11">
        <f t="shared" ca="1" si="5"/>
        <v>1.5</v>
      </c>
      <c r="K29" s="14">
        <f t="shared" si="6"/>
        <v>4</v>
      </c>
      <c r="L29" cm="1">
        <f t="array" ref="L29">_xlfn.IFS(
    K29 &lt;= 25, 1,
    K29 &lt;= 75, 2,
    K29 &lt;= 100, 3,
    K29 &lt;= 125, 4,
    K29 &gt; 150, 5
)</f>
        <v>1</v>
      </c>
      <c r="M29" s="11">
        <f t="shared" ca="1" si="7"/>
        <v>1.5</v>
      </c>
      <c r="Q29" s="7" t="s">
        <v>293</v>
      </c>
      <c r="R29" s="14">
        <v>4</v>
      </c>
      <c r="S29">
        <v>7</v>
      </c>
      <c r="T29" s="11" cm="1">
        <f t="array" ref="T29">_xlfn.IFS(S29&lt;=2,0.5*S29,
     AND(S29&gt;2,S29&lt;=5),0.3333*S29+0.3333,
     S29&gt;5,0.2*S29+1)</f>
        <v>2.4000000000000004</v>
      </c>
    </row>
    <row r="30" spans="1:20" x14ac:dyDescent="0.3">
      <c r="A30" t="str">
        <f>News_statistics!K30</f>
        <v>H3</v>
      </c>
      <c r="B30" cm="1">
        <f t="array" aca="1" ref="B30" ca="1">SUMPRODUCT(MID(0&amp;A30,LARGE(INDEX(ISNUMBER(--MID(A30,ROW(INDIRECT("1:"&amp;LEN(A30))),1))*ROW(INDIRECT("1:"&amp;LEN(A30))),0),ROW(INDIRECT("1:"&amp;LEN(A30))))+1,1)*10^ROW(INDIRECT("1:"&amp;LEN(A30)))/10)</f>
        <v>3</v>
      </c>
      <c r="C30" s="23" t="str">
        <f>News_statistics!P30</f>
        <v>New Business</v>
      </c>
      <c r="D30" t="str">
        <f>News_statistics!Q30</f>
        <v>Green Energy System</v>
      </c>
      <c r="E30" t="str">
        <f>News_statistics!N30</f>
        <v>New Business</v>
      </c>
      <c r="F30" s="17" t="str">
        <f>News_statistics!M30</f>
        <v>Green Energy System</v>
      </c>
      <c r="H30" s="7" t="s">
        <v>294</v>
      </c>
      <c r="I30" s="14">
        <f t="shared" si="4"/>
        <v>69</v>
      </c>
      <c r="J30" s="11">
        <f t="shared" ca="1" si="5"/>
        <v>1.6231884057971016</v>
      </c>
      <c r="K30" s="14">
        <f t="shared" si="6"/>
        <v>109</v>
      </c>
      <c r="L30" cm="1">
        <f t="array" ref="L30">_xlfn.IFS(
    K30 &lt;= 25, 1,
    K30 &lt;= 75, 2,
    K30 &lt;= 100, 3,
    K30 &lt;= 125, 4,
    K30 &gt; 150, 5
)</f>
        <v>4</v>
      </c>
      <c r="M30" s="11">
        <f t="shared" ca="1" si="7"/>
        <v>1.6238532110091743</v>
      </c>
      <c r="Q30" s="7" t="s">
        <v>294</v>
      </c>
      <c r="R30" s="14">
        <v>5</v>
      </c>
      <c r="S30">
        <v>5</v>
      </c>
      <c r="T30" s="11" cm="1">
        <f t="array" ref="T30">_xlfn.IFS(S30&lt;=2,0.5*S30,
     AND(S30&gt;2,S30&lt;=5),0.3333*S30+0.3333,
     S30&gt;5,0.2*S30+1)</f>
        <v>1.9997999999999998</v>
      </c>
    </row>
    <row r="31" spans="1:20" ht="28.8" x14ac:dyDescent="0.3">
      <c r="A31" t="str">
        <f>News_statistics!K31</f>
        <v>H1</v>
      </c>
      <c r="B31" cm="1">
        <f t="array" aca="1" ref="B31" ca="1">SUMPRODUCT(MID(0&amp;A31,LARGE(INDEX(ISNUMBER(--MID(A31,ROW(INDIRECT("1:"&amp;LEN(A31))),1))*ROW(INDIRECT("1:"&amp;LEN(A31))),0),ROW(INDIRECT("1:"&amp;LEN(A31))))+1,1)*10^ROW(INDIRECT("1:"&amp;LEN(A31)))/10)</f>
        <v>1</v>
      </c>
      <c r="C31" s="23" t="str">
        <f>News_statistics!P31</f>
        <v>Ecological Sustainability</v>
      </c>
      <c r="D31" t="str">
        <f>News_statistics!Q31</f>
        <v>Enhanced Emission Policy</v>
      </c>
      <c r="E31" t="str">
        <f>News_statistics!N31</f>
        <v>Ecological Sustainability, New Business</v>
      </c>
      <c r="F31" s="17" t="str">
        <f>News_statistics!M31</f>
        <v>Enhanced Emission Policy, Geopolitics &amp; Decoupling</v>
      </c>
      <c r="H31" s="7" t="s">
        <v>295</v>
      </c>
      <c r="I31" s="14">
        <f t="shared" si="4"/>
        <v>4</v>
      </c>
      <c r="J31" s="11">
        <f t="shared" ca="1" si="5"/>
        <v>2</v>
      </c>
      <c r="K31" s="14">
        <f t="shared" si="6"/>
        <v>20</v>
      </c>
      <c r="L31" cm="1">
        <f t="array" ref="L31">_xlfn.IFS(
    K31 &lt;= 25, 1,
    K31 &lt;= 75, 2,
    K31 &lt;= 100, 3,
    K31 &lt;= 125, 4,
    K31 &gt; 150, 5
)</f>
        <v>1</v>
      </c>
      <c r="M31" s="11">
        <f t="shared" ca="1" si="7"/>
        <v>1.7</v>
      </c>
      <c r="Q31" s="7" t="s">
        <v>295</v>
      </c>
      <c r="R31" s="14">
        <v>4</v>
      </c>
      <c r="S31">
        <v>5</v>
      </c>
      <c r="T31" s="11" cm="1">
        <f t="array" ref="T31">_xlfn.IFS(S31&lt;=2,0.5*S31,
     AND(S31&gt;2,S31&lt;=5),0.3333*S31+0.3333,
     S31&gt;5,0.2*S31+1)</f>
        <v>1.9997999999999998</v>
      </c>
    </row>
    <row r="32" spans="1:20" x14ac:dyDescent="0.3">
      <c r="A32" t="str">
        <f>News_statistics!K32</f>
        <v>H2</v>
      </c>
      <c r="B32" cm="1">
        <f t="array" aca="1" ref="B32" ca="1">SUMPRODUCT(MID(0&amp;A32,LARGE(INDEX(ISNUMBER(--MID(A32,ROW(INDIRECT("1:"&amp;LEN(A32))),1))*ROW(INDIRECT("1:"&amp;LEN(A32))),0),ROW(INDIRECT("1:"&amp;LEN(A32))))+1,1)*10^ROW(INDIRECT("1:"&amp;LEN(A32)))/10)</f>
        <v>2</v>
      </c>
      <c r="C32" s="23" t="str">
        <f>News_statistics!P32</f>
        <v>New Business</v>
      </c>
      <c r="D32" t="str">
        <f>News_statistics!Q32</f>
        <v>Digital Platforms &amp; Marketplaces</v>
      </c>
      <c r="E32" t="str">
        <f>News_statistics!N32</f>
        <v>New Business</v>
      </c>
      <c r="F32" s="17" t="str">
        <f>News_statistics!M32</f>
        <v>Digital Platforms &amp; Marketplaces, Air &amp; Space</v>
      </c>
      <c r="H32" s="7" t="s">
        <v>875</v>
      </c>
      <c r="I32" s="14">
        <f t="shared" si="4"/>
        <v>0</v>
      </c>
      <c r="J32" s="11" t="e">
        <f t="shared" si="5"/>
        <v>#DIV/0!</v>
      </c>
      <c r="K32" s="14">
        <f t="shared" si="6"/>
        <v>0</v>
      </c>
      <c r="L32" cm="1">
        <f t="array" ref="L32">_xlfn.IFS(
    K32 &lt;= 25, 1,
    K32 &lt;= 75, 2,
    K32 &lt;= 100, 3,
    K32 &lt;= 125, 4,
    K32 &gt; 150, 5
)</f>
        <v>1</v>
      </c>
      <c r="M32" s="11" t="e">
        <f t="shared" si="7"/>
        <v>#DIV/0!</v>
      </c>
      <c r="Q32" s="7" t="s">
        <v>875</v>
      </c>
      <c r="R32" s="14">
        <v>5</v>
      </c>
      <c r="S32">
        <v>5</v>
      </c>
      <c r="T32" s="11" cm="1">
        <f t="array" ref="T32">_xlfn.IFS(S32&lt;=2,0.5*S32,
     AND(S32&gt;2,S32&lt;=5),0.3333*S32+0.3333,
     S32&gt;5,0.2*S32+1)</f>
        <v>1.9997999999999998</v>
      </c>
    </row>
    <row r="33" spans="1:20" x14ac:dyDescent="0.3">
      <c r="A33" t="str">
        <f>News_statistics!K33</f>
        <v>H1</v>
      </c>
      <c r="B33" cm="1">
        <f t="array" aca="1" ref="B33" ca="1">SUMPRODUCT(MID(0&amp;A33,LARGE(INDEX(ISNUMBER(--MID(A33,ROW(INDIRECT("1:"&amp;LEN(A33))),1))*ROW(INDIRECT("1:"&amp;LEN(A33))),0),ROW(INDIRECT("1:"&amp;LEN(A33))))+1,1)*10^ROW(INDIRECT("1:"&amp;LEN(A33)))/10)</f>
        <v>1</v>
      </c>
      <c r="C33" s="23" t="str">
        <f>News_statistics!P33</f>
        <v>Hydraulic Applications Ecosystem</v>
      </c>
      <c r="D33" t="str">
        <f>News_statistics!Q33</f>
        <v>Green &amp; Connected Construction site</v>
      </c>
      <c r="E33" t="str">
        <f>News_statistics!N33</f>
        <v>Hydraulic Applications Ecosystem</v>
      </c>
      <c r="F33" s="17" t="str">
        <f>News_statistics!M33</f>
        <v>Green &amp; Connected Construction site</v>
      </c>
      <c r="H33" s="7" t="s">
        <v>297</v>
      </c>
      <c r="I33" s="14">
        <f t="shared" si="4"/>
        <v>0</v>
      </c>
      <c r="J33" s="11" t="e">
        <f t="shared" si="5"/>
        <v>#DIV/0!</v>
      </c>
      <c r="K33" s="14">
        <f t="shared" si="6"/>
        <v>2</v>
      </c>
      <c r="L33" cm="1">
        <f t="array" ref="L33">_xlfn.IFS(
    K33 &lt;= 25, 1,
    K33 &lt;= 75, 2,
    K33 &lt;= 100, 3,
    K33 &lt;= 125, 4,
    K33 &gt; 150, 5
)</f>
        <v>1</v>
      </c>
      <c r="M33" s="11">
        <f t="shared" ca="1" si="7"/>
        <v>1.5</v>
      </c>
      <c r="Q33" s="7" t="s">
        <v>297</v>
      </c>
      <c r="R33" s="14">
        <v>5</v>
      </c>
      <c r="S33">
        <v>3</v>
      </c>
      <c r="T33" s="11" cm="1">
        <f t="array" ref="T33">_xlfn.IFS(S33&lt;=2,0.5*S33,
     AND(S33&gt;2,S33&lt;=5),0.3333*S33+0.3333,
     S33&gt;5,0.2*S33+1)</f>
        <v>1.3331999999999999</v>
      </c>
    </row>
    <row r="34" spans="1:20" ht="28.8" x14ac:dyDescent="0.3">
      <c r="A34" t="str">
        <f>News_statistics!K34</f>
        <v>H1</v>
      </c>
      <c r="B34" cm="1">
        <f t="array" aca="1" ref="B34" ca="1">SUMPRODUCT(MID(0&amp;A34,LARGE(INDEX(ISNUMBER(--MID(A34,ROW(INDIRECT("1:"&amp;LEN(A34))),1))*ROW(INDIRECT("1:"&amp;LEN(A34))),0),ROW(INDIRECT("1:"&amp;LEN(A34))))+1,1)*10^ROW(INDIRECT("1:"&amp;LEN(A34)))/10)</f>
        <v>1</v>
      </c>
      <c r="C34" s="23" t="str">
        <f>News_statistics!P34</f>
        <v>Hydraulic Applications Ecosystem</v>
      </c>
      <c r="D34" t="str">
        <f>News_statistics!Q34</f>
        <v>Green &amp; Connected Construction site</v>
      </c>
      <c r="E34" t="str">
        <f>News_statistics!N34</f>
        <v>Hydraulic Applications Ecosystem, New Business</v>
      </c>
      <c r="F34" s="17" t="str">
        <f>News_statistics!M34</f>
        <v>Green &amp; Connected Construction site, Geopolitics &amp; Decoupling</v>
      </c>
      <c r="H34" s="7" t="s">
        <v>298</v>
      </c>
      <c r="I34" s="14">
        <f t="shared" si="4"/>
        <v>0</v>
      </c>
      <c r="J34" s="11" t="e">
        <f t="shared" si="5"/>
        <v>#DIV/0!</v>
      </c>
      <c r="K34" s="14">
        <f t="shared" si="6"/>
        <v>3</v>
      </c>
      <c r="L34" cm="1">
        <f t="array" ref="L34">_xlfn.IFS(
    K34 &lt;= 25, 1,
    K34 &lt;= 75, 2,
    K34 &lt;= 100, 3,
    K34 &lt;= 125, 4,
    K34 &gt; 150, 5
)</f>
        <v>1</v>
      </c>
      <c r="M34" s="11">
        <f t="shared" ca="1" si="7"/>
        <v>1.3333333333333333</v>
      </c>
      <c r="Q34" s="7" t="s">
        <v>298</v>
      </c>
      <c r="R34" s="14">
        <v>2</v>
      </c>
      <c r="S34">
        <v>9</v>
      </c>
      <c r="T34" s="11" cm="1">
        <f t="array" ref="T34">_xlfn.IFS(S34&lt;=2,0.5*S34,
     AND(S34&gt;2,S34&lt;=5),0.3333*S34+0.3333,
     S34&gt;5,0.2*S34+1)</f>
        <v>2.8</v>
      </c>
    </row>
    <row r="35" spans="1:20" ht="28.8" x14ac:dyDescent="0.3">
      <c r="A35" t="str">
        <f>News_statistics!K35</f>
        <v>H3</v>
      </c>
      <c r="B35" cm="1">
        <f t="array" aca="1" ref="B35" ca="1">SUMPRODUCT(MID(0&amp;A35,LARGE(INDEX(ISNUMBER(--MID(A35,ROW(INDIRECT("1:"&amp;LEN(A35))),1))*ROW(INDIRECT("1:"&amp;LEN(A35))),0),ROW(INDIRECT("1:"&amp;LEN(A35))))+1,1)*10^ROW(INDIRECT("1:"&amp;LEN(A35)))/10)</f>
        <v>3</v>
      </c>
      <c r="C35" s="23" t="str">
        <f>News_statistics!P35</f>
        <v>Ecological Sustainability</v>
      </c>
      <c r="D35" t="str">
        <f>News_statistics!Q35</f>
        <v>Enhanced Emission Policy</v>
      </c>
      <c r="E35" t="str">
        <f>News_statistics!N35</f>
        <v>Ecological Sustainability, Hydraulic Applications Ecosystem</v>
      </c>
      <c r="F35" s="17" t="str">
        <f>News_statistics!M35</f>
        <v>Enhanced Emission Policy, Sustainable Mining</v>
      </c>
      <c r="H35" s="7" t="s">
        <v>299</v>
      </c>
      <c r="I35" s="14">
        <f t="shared" si="4"/>
        <v>13</v>
      </c>
      <c r="J35" s="11">
        <f t="shared" ca="1" si="5"/>
        <v>1.9230769230769231</v>
      </c>
      <c r="K35" s="14">
        <f t="shared" si="6"/>
        <v>32</v>
      </c>
      <c r="L35" cm="1">
        <f t="array" ref="L35">_xlfn.IFS(
    K35 &lt;= 25, 1,
    K35 &lt;= 75, 2,
    K35 &lt;= 100, 3,
    K35 &lt;= 125, 4,
    K35 &gt; 150, 5
)</f>
        <v>2</v>
      </c>
      <c r="M35" s="11">
        <f t="shared" ca="1" si="7"/>
        <v>2.1875</v>
      </c>
      <c r="Q35" s="7" t="s">
        <v>299</v>
      </c>
      <c r="R35" s="14">
        <v>5</v>
      </c>
      <c r="S35">
        <v>3</v>
      </c>
      <c r="T35" s="11" cm="1">
        <f t="array" ref="T35">_xlfn.IFS(S35&lt;=2,0.5*S35,
     AND(S35&gt;2,S35&lt;=5),0.3333*S35+0.3333,
     S35&gt;5,0.2*S35+1)</f>
        <v>1.3331999999999999</v>
      </c>
    </row>
    <row r="36" spans="1:20" ht="43.2" x14ac:dyDescent="0.3">
      <c r="A36" t="str">
        <f>News_statistics!K36</f>
        <v>H3</v>
      </c>
      <c r="B36" cm="1">
        <f t="array" aca="1" ref="B36" ca="1">SUMPRODUCT(MID(0&amp;A36,LARGE(INDEX(ISNUMBER(--MID(A36,ROW(INDIRECT("1:"&amp;LEN(A36))),1))*ROW(INDIRECT("1:"&amp;LEN(A36))),0),ROW(INDIRECT("1:"&amp;LEN(A36))))+1,1)*10^ROW(INDIRECT("1:"&amp;LEN(A36)))/10)</f>
        <v>3</v>
      </c>
      <c r="C36" s="23" t="str">
        <f>News_statistics!P36</f>
        <v>Ecological Sustainability</v>
      </c>
      <c r="D36" t="str">
        <f>News_statistics!Q36</f>
        <v>Circular Economy</v>
      </c>
      <c r="E36" t="str">
        <f>News_statistics!N36</f>
        <v>Ecological Sustainability, Hydraulic Applications Ecosystem, Intelligent Production</v>
      </c>
      <c r="F36" s="17" t="str">
        <f>News_statistics!M36</f>
        <v>Circular Economy, Green &amp; Connected Construction site, Additive Manufacturing Technologies</v>
      </c>
      <c r="H36" s="7" t="s">
        <v>300</v>
      </c>
      <c r="I36" s="14">
        <f t="shared" si="4"/>
        <v>0</v>
      </c>
      <c r="J36" s="11" t="e">
        <f t="shared" si="5"/>
        <v>#DIV/0!</v>
      </c>
      <c r="K36" s="14">
        <f t="shared" si="6"/>
        <v>2</v>
      </c>
      <c r="L36" cm="1">
        <f t="array" ref="L36">_xlfn.IFS(
    K36 &lt;= 25, 1,
    K36 &lt;= 75, 2,
    K36 &lt;= 100, 3,
    K36 &lt;= 125, 4,
    K36 &gt; 150, 5
)</f>
        <v>1</v>
      </c>
      <c r="M36" s="11">
        <f t="shared" ca="1" si="7"/>
        <v>3</v>
      </c>
      <c r="Q36" s="7" t="s">
        <v>300</v>
      </c>
      <c r="R36" s="14">
        <v>3</v>
      </c>
      <c r="S36">
        <v>9</v>
      </c>
      <c r="T36" s="11" cm="1">
        <f t="array" ref="T36">_xlfn.IFS(S36&lt;=2,0.5*S36,
     AND(S36&gt;2,S36&lt;=5),0.3333*S36+0.3333,
     S36&gt;5,0.2*S36+1)</f>
        <v>2.8</v>
      </c>
    </row>
    <row r="37" spans="1:20" x14ac:dyDescent="0.3">
      <c r="A37" t="str">
        <f>News_statistics!K37</f>
        <v>H3</v>
      </c>
      <c r="B37" cm="1">
        <f t="array" aca="1" ref="B37" ca="1">SUMPRODUCT(MID(0&amp;A37,LARGE(INDEX(ISNUMBER(--MID(A37,ROW(INDIRECT("1:"&amp;LEN(A37))),1))*ROW(INDIRECT("1:"&amp;LEN(A37))),0),ROW(INDIRECT("1:"&amp;LEN(A37))))+1,1)*10^ROW(INDIRECT("1:"&amp;LEN(A37)))/10)</f>
        <v>3</v>
      </c>
      <c r="C37" s="23" t="str">
        <f>News_statistics!P37</f>
        <v>Hydraulic Applications Ecosystem</v>
      </c>
      <c r="D37" t="str">
        <f>News_statistics!Q37</f>
        <v>Sustainable Mining</v>
      </c>
      <c r="E37" t="str">
        <f>News_statistics!N37</f>
        <v>Hydraulic Applications Ecosystem, Smart Data Usage</v>
      </c>
      <c r="F37" s="17" t="str">
        <f>News_statistics!M37</f>
        <v>Sustainable Mining, Big Data Value Creation</v>
      </c>
      <c r="H37" s="7" t="s">
        <v>301</v>
      </c>
      <c r="I37" s="14">
        <f t="shared" si="4"/>
        <v>5</v>
      </c>
      <c r="J37" s="11">
        <f t="shared" ca="1" si="5"/>
        <v>1.2</v>
      </c>
      <c r="K37" s="14">
        <f t="shared" si="6"/>
        <v>10</v>
      </c>
      <c r="L37" cm="1">
        <f t="array" ref="L37">_xlfn.IFS(
    K37 &lt;= 25, 1,
    K37 &lt;= 75, 2,
    K37 &lt;= 100, 3,
    K37 &lt;= 125, 4,
    K37 &gt; 150, 5
)</f>
        <v>1</v>
      </c>
      <c r="M37" s="11">
        <f t="shared" ca="1" si="7"/>
        <v>1.2</v>
      </c>
      <c r="Q37" s="7" t="s">
        <v>301</v>
      </c>
      <c r="R37" s="14">
        <v>6</v>
      </c>
      <c r="S37">
        <v>1</v>
      </c>
      <c r="T37" s="11" cm="1">
        <f t="array" ref="T37">_xlfn.IFS(S37&lt;=2,0.5*S37,
     AND(S37&gt;2,S37&lt;=5),0.3333*S37+0.3333,
     S37&gt;5,0.2*S37+1)</f>
        <v>0.5</v>
      </c>
    </row>
    <row r="38" spans="1:20" ht="28.8" x14ac:dyDescent="0.3">
      <c r="A38" t="str">
        <f>News_statistics!K38</f>
        <v>H1</v>
      </c>
      <c r="B38" cm="1">
        <f t="array" aca="1" ref="B38" ca="1">SUMPRODUCT(MID(0&amp;A38,LARGE(INDEX(ISNUMBER(--MID(A38,ROW(INDIRECT("1:"&amp;LEN(A38))),1))*ROW(INDIRECT("1:"&amp;LEN(A38))),0),ROW(INDIRECT("1:"&amp;LEN(A38))))+1,1)*10^ROW(INDIRECT("1:"&amp;LEN(A38)))/10)</f>
        <v>1</v>
      </c>
      <c r="C38" s="23" t="str">
        <f>News_statistics!P38</f>
        <v>Ecological Sustainability</v>
      </c>
      <c r="D38" t="str">
        <f>News_statistics!Q38</f>
        <v>Enhanced Emission Policy</v>
      </c>
      <c r="E38" t="str">
        <f>News_statistics!N38</f>
        <v>Ecological Sustainability, Hydraulic Applications Ecosystem</v>
      </c>
      <c r="F38" s="17" t="str">
        <f>News_statistics!M38</f>
        <v>Enhanced Emission Policy, Autonomous Material Handling</v>
      </c>
      <c r="H38" s="7" t="s">
        <v>302</v>
      </c>
      <c r="I38" s="14">
        <f t="shared" si="4"/>
        <v>0</v>
      </c>
      <c r="J38" s="11" t="e">
        <f t="shared" si="5"/>
        <v>#DIV/0!</v>
      </c>
      <c r="K38" s="14">
        <f t="shared" si="6"/>
        <v>2</v>
      </c>
      <c r="L38" cm="1">
        <f t="array" ref="L38">_xlfn.IFS(
    K38 &lt;= 25, 1,
    K38 &lt;= 75, 2,
    K38 &lt;= 100, 3,
    K38 &lt;= 125, 4,
    K38 &gt; 150, 5
)</f>
        <v>1</v>
      </c>
      <c r="M38" s="11">
        <f t="shared" ca="1" si="7"/>
        <v>1.5</v>
      </c>
      <c r="Q38" s="7" t="s">
        <v>302</v>
      </c>
      <c r="R38" s="14">
        <v>5</v>
      </c>
      <c r="S38">
        <v>3</v>
      </c>
      <c r="T38" s="11" cm="1">
        <f t="array" ref="T38">_xlfn.IFS(S38&lt;=2,0.5*S38,
     AND(S38&gt;2,S38&lt;=5),0.3333*S38+0.3333,
     S38&gt;5,0.2*S38+1)</f>
        <v>1.3331999999999999</v>
      </c>
    </row>
    <row r="39" spans="1:20" x14ac:dyDescent="0.3">
      <c r="A39" t="str">
        <f>News_statistics!K39</f>
        <v>H1</v>
      </c>
      <c r="B39" cm="1">
        <f t="array" aca="1" ref="B39" ca="1">SUMPRODUCT(MID(0&amp;A39,LARGE(INDEX(ISNUMBER(--MID(A39,ROW(INDIRECT("1:"&amp;LEN(A39))),1))*ROW(INDIRECT("1:"&amp;LEN(A39))),0),ROW(INDIRECT("1:"&amp;LEN(A39))))+1,1)*10^ROW(INDIRECT("1:"&amp;LEN(A39)))/10)</f>
        <v>1</v>
      </c>
      <c r="C39" s="23" t="str">
        <f>News_statistics!P39</f>
        <v>Hydraulic Applications Ecosystem</v>
      </c>
      <c r="D39" t="str">
        <f>News_statistics!Q39</f>
        <v>Green &amp; Connected Construction site</v>
      </c>
      <c r="E39" t="str">
        <f>News_statistics!N39</f>
        <v>Hydraulic Applications Ecosystem</v>
      </c>
      <c r="F39" s="17" t="str">
        <f>News_statistics!M39</f>
        <v>Green &amp; Connected Construction site</v>
      </c>
      <c r="H39" s="7" t="s">
        <v>303</v>
      </c>
      <c r="I39" s="14">
        <f t="shared" si="4"/>
        <v>1</v>
      </c>
      <c r="J39" s="11">
        <f t="shared" ca="1" si="5"/>
        <v>1</v>
      </c>
      <c r="K39" s="14">
        <f t="shared" si="6"/>
        <v>1</v>
      </c>
      <c r="L39" cm="1">
        <f t="array" ref="L39">_xlfn.IFS(
    K39 &lt;= 25, 1,
    K39 &lt;= 75, 2,
    K39 &lt;= 100, 3,
    K39 &lt;= 125, 4,
    K39 &gt; 150, 5
)</f>
        <v>1</v>
      </c>
      <c r="M39" s="11">
        <f t="shared" ca="1" si="7"/>
        <v>1</v>
      </c>
      <c r="Q39" s="7" t="s">
        <v>303</v>
      </c>
      <c r="R39" s="14">
        <v>4</v>
      </c>
      <c r="S39">
        <v>1</v>
      </c>
      <c r="T39" s="11" cm="1">
        <f t="array" ref="T39">_xlfn.IFS(S39&lt;=2,0.5*S39,
     AND(S39&gt;2,S39&lt;=5),0.3333*S39+0.3333,
     S39&gt;5,0.2*S39+1)</f>
        <v>0.5</v>
      </c>
    </row>
    <row r="40" spans="1:20" x14ac:dyDescent="0.3">
      <c r="A40" t="str">
        <f>News_statistics!K40</f>
        <v>H1</v>
      </c>
      <c r="B40" cm="1">
        <f t="array" aca="1" ref="B40" ca="1">SUMPRODUCT(MID(0&amp;A40,LARGE(INDEX(ISNUMBER(--MID(A40,ROW(INDIRECT("1:"&amp;LEN(A40))),1))*ROW(INDIRECT("1:"&amp;LEN(A40))),0),ROW(INDIRECT("1:"&amp;LEN(A40))))+1,1)*10^ROW(INDIRECT("1:"&amp;LEN(A40)))/10)</f>
        <v>1</v>
      </c>
      <c r="C40" s="23" t="str">
        <f>News_statistics!P40</f>
        <v>Hydraulic Applications Ecosystem</v>
      </c>
      <c r="D40" t="str">
        <f>News_statistics!Q40</f>
        <v>Green &amp; Connected Construction site</v>
      </c>
      <c r="E40" t="str">
        <f>News_statistics!N40</f>
        <v>Hydraulic Applications Ecosystem</v>
      </c>
      <c r="F40" s="17" t="str">
        <f>News_statistics!M40</f>
        <v>Green &amp; Connected Construction site</v>
      </c>
      <c r="H40" s="7" t="s">
        <v>304</v>
      </c>
      <c r="I40" s="14">
        <f t="shared" si="4"/>
        <v>3</v>
      </c>
      <c r="J40" s="11">
        <f t="shared" ca="1" si="5"/>
        <v>1.3333333333333333</v>
      </c>
      <c r="K40" s="14">
        <f t="shared" si="6"/>
        <v>26</v>
      </c>
      <c r="L40" cm="1">
        <f t="array" ref="L40">_xlfn.IFS(
    K40 &lt;= 25, 1,
    K40 &lt;= 75, 2,
    K40 &lt;= 100, 3,
    K40 &lt;= 125, 4,
    K40 &gt; 150, 5
)</f>
        <v>2</v>
      </c>
      <c r="M40" s="11">
        <f t="shared" ca="1" si="7"/>
        <v>1.5769230769230769</v>
      </c>
      <c r="Q40" s="7" t="s">
        <v>304</v>
      </c>
      <c r="R40" s="14">
        <v>3</v>
      </c>
      <c r="S40">
        <v>1</v>
      </c>
      <c r="T40" s="11" cm="1">
        <f t="array" ref="T40">_xlfn.IFS(S40&lt;=2,0.5*S40,
     AND(S40&gt;2,S40&lt;=5),0.3333*S40+0.3333,
     S40&gt;5,0.2*S40+1)</f>
        <v>0.5</v>
      </c>
    </row>
    <row r="41" spans="1:20" ht="28.8" x14ac:dyDescent="0.3">
      <c r="A41" t="str">
        <f>News_statistics!K41</f>
        <v>H1</v>
      </c>
      <c r="B41" cm="1">
        <f t="array" aca="1" ref="B41" ca="1">SUMPRODUCT(MID(0&amp;A41,LARGE(INDEX(ISNUMBER(--MID(A41,ROW(INDIRECT("1:"&amp;LEN(A41))),1))*ROW(INDIRECT("1:"&amp;LEN(A41))),0),ROW(INDIRECT("1:"&amp;LEN(A41))))+1,1)*10^ROW(INDIRECT("1:"&amp;LEN(A41)))/10)</f>
        <v>1</v>
      </c>
      <c r="C41" s="23" t="str">
        <f>News_statistics!P41</f>
        <v>Hydraulic Applications Ecosystem</v>
      </c>
      <c r="D41" t="str">
        <f>News_statistics!Q41</f>
        <v>Future Wood &amp; Forest Industry</v>
      </c>
      <c r="E41" t="str">
        <f>News_statistics!N41</f>
        <v>Hydraulic Applications Ecosystem, New Business</v>
      </c>
      <c r="F41" s="17" t="str">
        <f>News_statistics!M41</f>
        <v>Future Wood &amp; Forest Industry, Geopolitics &amp; Decoupling</v>
      </c>
      <c r="H41" s="7" t="s">
        <v>305</v>
      </c>
      <c r="I41" s="14">
        <f t="shared" si="4"/>
        <v>2</v>
      </c>
      <c r="J41" s="11">
        <f t="shared" ca="1" si="5"/>
        <v>1</v>
      </c>
      <c r="K41" s="14">
        <f t="shared" si="6"/>
        <v>8</v>
      </c>
      <c r="L41" cm="1">
        <f t="array" ref="L41">_xlfn.IFS(
    K41 &lt;= 25, 1,
    K41 &lt;= 75, 2,
    K41 &lt;= 100, 3,
    K41 &lt;= 125, 4,
    K41 &gt; 150, 5
)</f>
        <v>1</v>
      </c>
      <c r="M41" s="11">
        <f t="shared" ca="1" si="7"/>
        <v>1.125</v>
      </c>
      <c r="Q41" s="7" t="s">
        <v>305</v>
      </c>
      <c r="R41" s="14">
        <v>5</v>
      </c>
      <c r="S41">
        <v>3</v>
      </c>
      <c r="T41" s="11" cm="1">
        <f t="array" ref="T41">_xlfn.IFS(S41&lt;=2,0.5*S41,
     AND(S41&gt;2,S41&lt;=5),0.3333*S41+0.3333,
     S41&gt;5,0.2*S41+1)</f>
        <v>1.3331999999999999</v>
      </c>
    </row>
    <row r="42" spans="1:20" x14ac:dyDescent="0.3">
      <c r="A42" t="str">
        <f>News_statistics!K42</f>
        <v>H1</v>
      </c>
      <c r="B42" cm="1">
        <f t="array" aca="1" ref="B42" ca="1">SUMPRODUCT(MID(0&amp;A42,LARGE(INDEX(ISNUMBER(--MID(A42,ROW(INDIRECT("1:"&amp;LEN(A42))),1))*ROW(INDIRECT("1:"&amp;LEN(A42))),0),ROW(INDIRECT("1:"&amp;LEN(A42))))+1,1)*10^ROW(INDIRECT("1:"&amp;LEN(A42)))/10)</f>
        <v>1</v>
      </c>
      <c r="C42" s="23" t="str">
        <f>News_statistics!P42</f>
        <v>Hydraulic Applications Ecosystem</v>
      </c>
      <c r="D42" t="str">
        <f>News_statistics!Q42</f>
        <v>Smart Farming</v>
      </c>
      <c r="E42" t="str">
        <f>News_statistics!N42</f>
        <v>Hydraulic Applications Ecosystem</v>
      </c>
      <c r="F42" s="17" t="str">
        <f>News_statistics!M42</f>
        <v>Smart Farming</v>
      </c>
      <c r="H42" s="7" t="s">
        <v>338</v>
      </c>
      <c r="I42" s="14">
        <f t="shared" si="4"/>
        <v>1</v>
      </c>
      <c r="J42" s="11">
        <f t="shared" ca="1" si="5"/>
        <v>3</v>
      </c>
      <c r="K42" s="14">
        <f t="shared" si="6"/>
        <v>2</v>
      </c>
      <c r="L42" cm="1">
        <f t="array" ref="L42">_xlfn.IFS(
    K42 &lt;= 25, 1,
    K42 &lt;= 75, 2,
    K42 &lt;= 100, 3,
    K42 &lt;= 125, 4,
    K42 &gt; 150, 5
)</f>
        <v>1</v>
      </c>
      <c r="M42" s="11">
        <f t="shared" ca="1" si="7"/>
        <v>2.5</v>
      </c>
      <c r="Q42" s="7" t="s">
        <v>338</v>
      </c>
      <c r="R42" s="14">
        <v>5</v>
      </c>
      <c r="S42">
        <v>5</v>
      </c>
      <c r="T42" s="11" cm="1">
        <f t="array" ref="T42">_xlfn.IFS(S42&lt;=2,0.5*S42,
     AND(S42&gt;2,S42&lt;=5),0.3333*S42+0.3333,
     S42&gt;5,0.2*S42+1)</f>
        <v>1.9997999999999998</v>
      </c>
    </row>
    <row r="43" spans="1:20" x14ac:dyDescent="0.3">
      <c r="A43" t="str">
        <f>News_statistics!K43</f>
        <v>H1</v>
      </c>
      <c r="B43" cm="1">
        <f t="array" aca="1" ref="B43" ca="1">SUMPRODUCT(MID(0&amp;A43,LARGE(INDEX(ISNUMBER(--MID(A43,ROW(INDIRECT("1:"&amp;LEN(A43))),1))*ROW(INDIRECT("1:"&amp;LEN(A43))),0),ROW(INDIRECT("1:"&amp;LEN(A43))))+1,1)*10^ROW(INDIRECT("1:"&amp;LEN(A43)))/10)</f>
        <v>1</v>
      </c>
      <c r="C43" s="23" t="str">
        <f>News_statistics!P43</f>
        <v>New Business</v>
      </c>
      <c r="D43" t="str">
        <f>News_statistics!Q43</f>
        <v>Geopolitics &amp; Decoupling</v>
      </c>
      <c r="E43" t="str">
        <f>News_statistics!N43</f>
        <v>New Business</v>
      </c>
      <c r="F43" s="17" t="str">
        <f>News_statistics!M43</f>
        <v>Geopolitics &amp; Decoupling</v>
      </c>
      <c r="H43" s="7" t="s">
        <v>306</v>
      </c>
      <c r="I43" s="14">
        <f t="shared" si="4"/>
        <v>0</v>
      </c>
      <c r="J43" s="11" t="e">
        <f t="shared" si="5"/>
        <v>#DIV/0!</v>
      </c>
      <c r="K43" s="14">
        <f t="shared" si="6"/>
        <v>0</v>
      </c>
      <c r="L43" cm="1">
        <f t="array" ref="L43">_xlfn.IFS(
    K43 &lt;= 25, 1,
    K43 &lt;= 75, 2,
    K43 &lt;= 100, 3,
    K43 &lt;= 125, 4,
    K43 &gt; 150, 5
)</f>
        <v>1</v>
      </c>
      <c r="M43" s="11" t="e">
        <f t="shared" si="7"/>
        <v>#DIV/0!</v>
      </c>
      <c r="Q43" s="7" t="s">
        <v>306</v>
      </c>
      <c r="R43" s="14">
        <v>3</v>
      </c>
      <c r="S43">
        <v>3</v>
      </c>
      <c r="T43" s="11" cm="1">
        <f t="array" ref="T43">_xlfn.IFS(S43&lt;=2,0.5*S43,
     AND(S43&gt;2,S43&lt;=5),0.3333*S43+0.3333,
     S43&gt;5,0.2*S43+1)</f>
        <v>1.3331999999999999</v>
      </c>
    </row>
    <row r="44" spans="1:20" x14ac:dyDescent="0.3">
      <c r="A44" t="str">
        <f>News_statistics!K44</f>
        <v>H2</v>
      </c>
      <c r="B44" cm="1">
        <f t="array" aca="1" ref="B44" ca="1">SUMPRODUCT(MID(0&amp;A44,LARGE(INDEX(ISNUMBER(--MID(A44,ROW(INDIRECT("1:"&amp;LEN(A44))),1))*ROW(INDIRECT("1:"&amp;LEN(A44))),0),ROW(INDIRECT("1:"&amp;LEN(A44))))+1,1)*10^ROW(INDIRECT("1:"&amp;LEN(A44)))/10)</f>
        <v>2</v>
      </c>
      <c r="C44" s="23" t="str">
        <f>News_statistics!P44</f>
        <v>Hydraulic Applications Ecosystem</v>
      </c>
      <c r="D44" t="str">
        <f>News_statistics!Q44</f>
        <v>Advanced Wind Power</v>
      </c>
      <c r="E44" t="str">
        <f>News_statistics!N44</f>
        <v>Hydraulic Applications Ecosystem</v>
      </c>
      <c r="F44" s="17" t="str">
        <f>News_statistics!M44</f>
        <v>Advanced Wind Power</v>
      </c>
      <c r="H44" s="7" t="s">
        <v>307</v>
      </c>
      <c r="I44" s="14">
        <f t="shared" si="4"/>
        <v>0</v>
      </c>
      <c r="J44" s="11" t="e">
        <f t="shared" si="5"/>
        <v>#DIV/0!</v>
      </c>
      <c r="K44" s="14">
        <f t="shared" si="6"/>
        <v>2</v>
      </c>
      <c r="L44" cm="1">
        <f t="array" ref="L44">_xlfn.IFS(
    K44 &lt;= 25, 1,
    K44 &lt;= 75, 2,
    K44 &lt;= 100, 3,
    K44 &lt;= 125, 4,
    K44 &gt; 150, 5
)</f>
        <v>1</v>
      </c>
      <c r="M44" s="11">
        <f t="shared" ca="1" si="7"/>
        <v>3</v>
      </c>
      <c r="Q44" s="7" t="s">
        <v>307</v>
      </c>
      <c r="R44" s="14">
        <v>3</v>
      </c>
      <c r="S44">
        <v>3</v>
      </c>
      <c r="T44" s="11" cm="1">
        <f t="array" ref="T44">_xlfn.IFS(S44&lt;=2,0.5*S44,
     AND(S44&gt;2,S44&lt;=5),0.3333*S44+0.3333,
     S44&gt;5,0.2*S44+1)</f>
        <v>1.3331999999999999</v>
      </c>
    </row>
    <row r="45" spans="1:20" ht="28.8" x14ac:dyDescent="0.3">
      <c r="A45" t="str">
        <f>News_statistics!K45</f>
        <v>H2</v>
      </c>
      <c r="B45" cm="1">
        <f t="array" aca="1" ref="B45" ca="1">SUMPRODUCT(MID(0&amp;A45,LARGE(INDEX(ISNUMBER(--MID(A45,ROW(INDIRECT("1:"&amp;LEN(A45))),1))*ROW(INDIRECT("1:"&amp;LEN(A45))),0),ROW(INDIRECT("1:"&amp;LEN(A45))))+1,1)*10^ROW(INDIRECT("1:"&amp;LEN(A45)))/10)</f>
        <v>2</v>
      </c>
      <c r="C45" s="23" t="str">
        <f>News_statistics!P45</f>
        <v>Ecological Sustainability</v>
      </c>
      <c r="D45" t="str">
        <f>News_statistics!Q45</f>
        <v>Geo-Engineering &amp; Clean Air</v>
      </c>
      <c r="E45" t="str">
        <f>News_statistics!N45</f>
        <v>Ecological Sustainability, New Business</v>
      </c>
      <c r="F45" s="17" t="str">
        <f>News_statistics!M45</f>
        <v>Geo-Engineering &amp; Clean Air, Green Energy System</v>
      </c>
      <c r="H45" s="7" t="s">
        <v>308</v>
      </c>
      <c r="I45" s="14">
        <f t="shared" ref="I45:I63" si="8">COUNTIF(D:D,H45)</f>
        <v>1</v>
      </c>
      <c r="J45" s="11">
        <f t="shared" ref="J45:J63" ca="1" si="9">SUMIF(D:D,H45,B:B)/I45</f>
        <v>1</v>
      </c>
      <c r="K45" s="14">
        <f t="shared" ref="K45:K63" si="10">COUNTIF(F:F,"*" &amp; H45 &amp; "*")</f>
        <v>10</v>
      </c>
      <c r="L45" cm="1">
        <f t="array" ref="L45">_xlfn.IFS(
    K45 &lt;= 25, 1,
    K45 &lt;= 75, 2,
    K45 &lt;= 100, 3,
    K45 &lt;= 125, 4,
    K45 &gt; 150, 5
)</f>
        <v>1</v>
      </c>
      <c r="M45" s="11">
        <f t="shared" ref="M45:M63" ca="1" si="11">SUMIF(F:F,"*" &amp; H45 &amp; "*",B:B)/K45</f>
        <v>1.2</v>
      </c>
      <c r="Q45" s="7" t="s">
        <v>308</v>
      </c>
      <c r="R45" s="14">
        <v>3</v>
      </c>
      <c r="S45">
        <v>5</v>
      </c>
      <c r="T45" s="11" cm="1">
        <f t="array" ref="T45">_xlfn.IFS(S45&lt;=2,0.5*S45,
     AND(S45&gt;2,S45&lt;=5),0.3333*S45+0.3333,
     S45&gt;5,0.2*S45+1)</f>
        <v>1.9997999999999998</v>
      </c>
    </row>
    <row r="46" spans="1:20" x14ac:dyDescent="0.3">
      <c r="A46" t="str">
        <f>News_statistics!K46</f>
        <v>H1</v>
      </c>
      <c r="B46" cm="1">
        <f t="array" aca="1" ref="B46" ca="1">SUMPRODUCT(MID(0&amp;A46,LARGE(INDEX(ISNUMBER(--MID(A46,ROW(INDIRECT("1:"&amp;LEN(A46))),1))*ROW(INDIRECT("1:"&amp;LEN(A46))),0),ROW(INDIRECT("1:"&amp;LEN(A46))))+1,1)*10^ROW(INDIRECT("1:"&amp;LEN(A46)))/10)</f>
        <v>1</v>
      </c>
      <c r="C46" s="23" t="str">
        <f>News_statistics!P46</f>
        <v>Hydraulic Applications Ecosystem</v>
      </c>
      <c r="D46" t="str">
        <f>News_statistics!Q46</f>
        <v>Future Wood &amp; Forest Industry</v>
      </c>
      <c r="E46" t="str">
        <f>News_statistics!N46</f>
        <v>Hydraulic Applications Ecosystem</v>
      </c>
      <c r="F46" s="17" t="str">
        <f>News_statistics!M46</f>
        <v>Future Wood &amp; Forest Industry</v>
      </c>
      <c r="H46" s="7" t="s">
        <v>309</v>
      </c>
      <c r="I46" s="14">
        <f t="shared" si="8"/>
        <v>10</v>
      </c>
      <c r="J46" s="11">
        <f t="shared" ca="1" si="9"/>
        <v>1.7</v>
      </c>
      <c r="K46" s="14">
        <f t="shared" si="10"/>
        <v>39</v>
      </c>
      <c r="L46" cm="1">
        <f t="array" ref="L46">_xlfn.IFS(
    K46 &lt;= 25, 1,
    K46 &lt;= 75, 2,
    K46 &lt;= 100, 3,
    K46 &lt;= 125, 4,
    K46 &gt; 150, 5
)</f>
        <v>2</v>
      </c>
      <c r="M46" s="11">
        <f t="shared" ca="1" si="11"/>
        <v>1.7435897435897436</v>
      </c>
      <c r="Q46" s="7" t="s">
        <v>309</v>
      </c>
      <c r="R46" s="14">
        <v>4</v>
      </c>
      <c r="S46">
        <v>5</v>
      </c>
      <c r="T46" s="11" cm="1">
        <f t="array" ref="T46">_xlfn.IFS(S46&lt;=2,0.5*S46,
     AND(S46&gt;2,S46&lt;=5),0.3333*S46+0.3333,
     S46&gt;5,0.2*S46+1)</f>
        <v>1.9997999999999998</v>
      </c>
    </row>
    <row r="47" spans="1:20" x14ac:dyDescent="0.3">
      <c r="A47" t="str">
        <f>News_statistics!K47</f>
        <v>H2</v>
      </c>
      <c r="B47" cm="1">
        <f t="array" aca="1" ref="B47" ca="1">SUMPRODUCT(MID(0&amp;A47,LARGE(INDEX(ISNUMBER(--MID(A47,ROW(INDIRECT("1:"&amp;LEN(A47))),1))*ROW(INDIRECT("1:"&amp;LEN(A47))),0),ROW(INDIRECT("1:"&amp;LEN(A47))))+1,1)*10^ROW(INDIRECT("1:"&amp;LEN(A47)))/10)</f>
        <v>2</v>
      </c>
      <c r="C47" s="23" t="str">
        <f>News_statistics!P47</f>
        <v>Hydraulic Applications Ecosystem</v>
      </c>
      <c r="D47" t="str">
        <f>News_statistics!Q47</f>
        <v>Advanced Wind Power</v>
      </c>
      <c r="E47" t="str">
        <f>News_statistics!N47</f>
        <v>Hydraulic Applications Ecosystem, New Business</v>
      </c>
      <c r="F47" s="17" t="str">
        <f>News_statistics!M47</f>
        <v>Advanced Wind Power, Green Energy System</v>
      </c>
      <c r="H47" s="7" t="s">
        <v>310</v>
      </c>
      <c r="I47" s="14">
        <f t="shared" si="8"/>
        <v>0</v>
      </c>
      <c r="J47" s="11" t="e">
        <f t="shared" si="9"/>
        <v>#DIV/0!</v>
      </c>
      <c r="K47" s="14">
        <f t="shared" si="10"/>
        <v>1</v>
      </c>
      <c r="L47" cm="1">
        <f t="array" ref="L47">_xlfn.IFS(
    K47 &lt;= 25, 1,
    K47 &lt;= 75, 2,
    K47 &lt;= 100, 3,
    K47 &lt;= 125, 4,
    K47 &gt; 150, 5
)</f>
        <v>1</v>
      </c>
      <c r="M47" s="11">
        <f t="shared" ca="1" si="11"/>
        <v>2</v>
      </c>
      <c r="Q47" s="7" t="s">
        <v>310</v>
      </c>
      <c r="R47" s="14">
        <v>3</v>
      </c>
      <c r="S47">
        <v>7</v>
      </c>
      <c r="T47" s="11" cm="1">
        <f t="array" ref="T47">_xlfn.IFS(S47&lt;=2,0.5*S47,
     AND(S47&gt;2,S47&lt;=5),0.3333*S47+0.3333,
     S47&gt;5,0.2*S47+1)</f>
        <v>2.4000000000000004</v>
      </c>
    </row>
    <row r="48" spans="1:20" ht="28.8" x14ac:dyDescent="0.3">
      <c r="A48" t="str">
        <f>News_statistics!K48</f>
        <v>H3</v>
      </c>
      <c r="B48" cm="1">
        <f t="array" aca="1" ref="B48" ca="1">SUMPRODUCT(MID(0&amp;A48,LARGE(INDEX(ISNUMBER(--MID(A48,ROW(INDIRECT("1:"&amp;LEN(A48))),1))*ROW(INDIRECT("1:"&amp;LEN(A48))),0),ROW(INDIRECT("1:"&amp;LEN(A48))))+1,1)*10^ROW(INDIRECT("1:"&amp;LEN(A48)))/10)</f>
        <v>3</v>
      </c>
      <c r="C48" s="23" t="str">
        <f>News_statistics!P48</f>
        <v>Hydraulic Applications Ecosystem</v>
      </c>
      <c r="D48" t="str">
        <f>News_statistics!Q48</f>
        <v>Advanced Wind Power</v>
      </c>
      <c r="E48" t="str">
        <f>News_statistics!N48</f>
        <v>Hydraulic Applications Ecosystem, New Business</v>
      </c>
      <c r="F48" s="17" t="str">
        <f>News_statistics!M48</f>
        <v>Advanced Wind Power, Sustainaible Maritime Applications</v>
      </c>
      <c r="H48" s="7" t="s">
        <v>311</v>
      </c>
      <c r="I48" s="14">
        <f t="shared" si="8"/>
        <v>18</v>
      </c>
      <c r="J48" s="11">
        <f t="shared" ca="1" si="9"/>
        <v>1.2777777777777777</v>
      </c>
      <c r="K48" s="14">
        <f t="shared" si="10"/>
        <v>48</v>
      </c>
      <c r="L48" cm="1">
        <f t="array" ref="L48">_xlfn.IFS(
    K48 &lt;= 25, 1,
    K48 &lt;= 75, 2,
    K48 &lt;= 100, 3,
    K48 &lt;= 125, 4,
    K48 &gt; 150, 5
)</f>
        <v>2</v>
      </c>
      <c r="M48" s="11">
        <f t="shared" ca="1" si="11"/>
        <v>1.5208333333333333</v>
      </c>
      <c r="Q48" s="7" t="s">
        <v>311</v>
      </c>
      <c r="R48" s="14">
        <v>6</v>
      </c>
      <c r="S48">
        <v>1</v>
      </c>
      <c r="T48" s="11" cm="1">
        <f t="array" ref="T48">_xlfn.IFS(S48&lt;=2,0.5*S48,
     AND(S48&gt;2,S48&lt;=5),0.3333*S48+0.3333,
     S48&gt;5,0.2*S48+1)</f>
        <v>0.5</v>
      </c>
    </row>
    <row r="49" spans="1:20" ht="28.8" x14ac:dyDescent="0.3">
      <c r="A49" t="str">
        <f>News_statistics!K49</f>
        <v>H1</v>
      </c>
      <c r="B49" cm="1">
        <f t="array" aca="1" ref="B49" ca="1">SUMPRODUCT(MID(0&amp;A49,LARGE(INDEX(ISNUMBER(--MID(A49,ROW(INDIRECT("1:"&amp;LEN(A49))),1))*ROW(INDIRECT("1:"&amp;LEN(A49))),0),ROW(INDIRECT("1:"&amp;LEN(A49))))+1,1)*10^ROW(INDIRECT("1:"&amp;LEN(A49)))/10)</f>
        <v>1</v>
      </c>
      <c r="C49" s="23" t="str">
        <f>News_statistics!P49</f>
        <v>Hydraulic Applications Ecosystem</v>
      </c>
      <c r="D49" t="str">
        <f>News_statistics!Q49</f>
        <v>Advanced Wind Power</v>
      </c>
      <c r="E49" t="str">
        <f>News_statistics!N49</f>
        <v>Hydraulic Applications Ecosystem</v>
      </c>
      <c r="F49" s="17" t="str">
        <f>News_statistics!M49</f>
        <v>Advanced Wind Power, Intelligent &amp; Efficient Factory</v>
      </c>
      <c r="H49" s="7" t="s">
        <v>312</v>
      </c>
      <c r="I49" s="14">
        <f t="shared" si="8"/>
        <v>1</v>
      </c>
      <c r="J49" s="11">
        <f t="shared" ca="1" si="9"/>
        <v>1</v>
      </c>
      <c r="K49" s="14">
        <f t="shared" si="10"/>
        <v>15</v>
      </c>
      <c r="L49" cm="1">
        <f t="array" ref="L49">_xlfn.IFS(
    K49 &lt;= 25, 1,
    K49 &lt;= 75, 2,
    K49 &lt;= 100, 3,
    K49 &lt;= 125, 4,
    K49 &gt; 150, 5
)</f>
        <v>1</v>
      </c>
      <c r="M49" s="11">
        <f t="shared" ca="1" si="11"/>
        <v>1.3333333333333333</v>
      </c>
      <c r="Q49" s="7" t="s">
        <v>312</v>
      </c>
      <c r="R49" s="14">
        <v>5</v>
      </c>
      <c r="S49">
        <v>5</v>
      </c>
      <c r="T49" s="11" cm="1">
        <f t="array" ref="T49">_xlfn.IFS(S49&lt;=2,0.5*S49,
     AND(S49&gt;2,S49&lt;=5),0.3333*S49+0.3333,
     S49&gt;5,0.2*S49+1)</f>
        <v>1.9997999999999998</v>
      </c>
    </row>
    <row r="50" spans="1:20" ht="28.8" x14ac:dyDescent="0.3">
      <c r="A50" t="str">
        <f>News_statistics!K50</f>
        <v>H3</v>
      </c>
      <c r="B50" cm="1">
        <f t="array" aca="1" ref="B50" ca="1">SUMPRODUCT(MID(0&amp;A50,LARGE(INDEX(ISNUMBER(--MID(A50,ROW(INDIRECT("1:"&amp;LEN(A50))),1))*ROW(INDIRECT("1:"&amp;LEN(A50))),0),ROW(INDIRECT("1:"&amp;LEN(A50))))+1,1)*10^ROW(INDIRECT("1:"&amp;LEN(A50)))/10)</f>
        <v>3</v>
      </c>
      <c r="C50" s="23" t="str">
        <f>News_statistics!P50</f>
        <v>Ecological Sustainability</v>
      </c>
      <c r="D50" t="str">
        <f>News_statistics!Q50</f>
        <v>Enhanced Emission Policy</v>
      </c>
      <c r="E50" t="str">
        <f>News_statistics!N50</f>
        <v>Ecological Sustainability, New Business</v>
      </c>
      <c r="F50" s="17" t="str">
        <f>News_statistics!M50</f>
        <v>Enhanced Emission Policy, Sustainaible Maritime Applications</v>
      </c>
      <c r="H50" s="7" t="s">
        <v>313</v>
      </c>
      <c r="I50" s="14">
        <f t="shared" si="8"/>
        <v>0</v>
      </c>
      <c r="J50" s="11" t="e">
        <f t="shared" si="9"/>
        <v>#DIV/0!</v>
      </c>
      <c r="K50" s="14">
        <f t="shared" si="10"/>
        <v>21</v>
      </c>
      <c r="L50" cm="1">
        <f t="array" ref="L50">_xlfn.IFS(
    K50 &lt;= 25, 1,
    K50 &lt;= 75, 2,
    K50 &lt;= 100, 3,
    K50 &lt;= 125, 4,
    K50 &gt; 150, 5
)</f>
        <v>1</v>
      </c>
      <c r="M50" s="11">
        <f t="shared" ca="1" si="11"/>
        <v>1.4761904761904763</v>
      </c>
      <c r="Q50" s="7" t="s">
        <v>313</v>
      </c>
      <c r="R50" s="14">
        <v>3</v>
      </c>
      <c r="S50">
        <v>1</v>
      </c>
      <c r="T50" s="11" cm="1">
        <f t="array" ref="T50">_xlfn.IFS(S50&lt;=2,0.5*S50,
     AND(S50&gt;2,S50&lt;=5),0.3333*S50+0.3333,
     S50&gt;5,0.2*S50+1)</f>
        <v>0.5</v>
      </c>
    </row>
    <row r="51" spans="1:20" x14ac:dyDescent="0.3">
      <c r="A51" t="str">
        <f>News_statistics!K51</f>
        <v>H1</v>
      </c>
      <c r="B51" cm="1">
        <f t="array" aca="1" ref="B51" ca="1">SUMPRODUCT(MID(0&amp;A51,LARGE(INDEX(ISNUMBER(--MID(A51,ROW(INDIRECT("1:"&amp;LEN(A51))),1))*ROW(INDIRECT("1:"&amp;LEN(A51))),0),ROW(INDIRECT("1:"&amp;LEN(A51))))+1,1)*10^ROW(INDIRECT("1:"&amp;LEN(A51)))/10)</f>
        <v>1</v>
      </c>
      <c r="C51" s="23" t="str">
        <f>News_statistics!P51</f>
        <v>Intelligent Production</v>
      </c>
      <c r="D51" t="str">
        <f>News_statistics!Q51</f>
        <v>Advanced Robotics</v>
      </c>
      <c r="E51" t="str">
        <f>News_statistics!N51</f>
        <v>Intelligent Production, Smart Data Usage</v>
      </c>
      <c r="F51" s="17" t="str">
        <f>News_statistics!M51</f>
        <v>Advanced Robotics, Advanced AI Capabilities</v>
      </c>
      <c r="H51" s="7" t="s">
        <v>314</v>
      </c>
      <c r="I51" s="14">
        <f t="shared" si="8"/>
        <v>1</v>
      </c>
      <c r="J51" s="11">
        <f t="shared" ca="1" si="9"/>
        <v>1</v>
      </c>
      <c r="K51" s="14">
        <f t="shared" si="10"/>
        <v>6</v>
      </c>
      <c r="L51" cm="1">
        <f t="array" ref="L51">_xlfn.IFS(
    K51 &lt;= 25, 1,
    K51 &lt;= 75, 2,
    K51 &lt;= 100, 3,
    K51 &lt;= 125, 4,
    K51 &gt; 150, 5
)</f>
        <v>1</v>
      </c>
      <c r="M51" s="11">
        <f t="shared" ca="1" si="11"/>
        <v>1.3333333333333333</v>
      </c>
      <c r="Q51" s="7" t="s">
        <v>314</v>
      </c>
      <c r="R51" s="14">
        <v>4</v>
      </c>
      <c r="S51">
        <v>3</v>
      </c>
      <c r="T51" s="11" cm="1">
        <f t="array" ref="T51">_xlfn.IFS(S51&lt;=2,0.5*S51,
     AND(S51&gt;2,S51&lt;=5),0.3333*S51+0.3333,
     S51&gt;5,0.2*S51+1)</f>
        <v>1.3331999999999999</v>
      </c>
    </row>
    <row r="52" spans="1:20" x14ac:dyDescent="0.3">
      <c r="A52" t="str">
        <f>News_statistics!K52</f>
        <v>H1</v>
      </c>
      <c r="B52" cm="1">
        <f t="array" aca="1" ref="B52" ca="1">SUMPRODUCT(MID(0&amp;A52,LARGE(INDEX(ISNUMBER(--MID(A52,ROW(INDIRECT("1:"&amp;LEN(A52))),1))*ROW(INDIRECT("1:"&amp;LEN(A52))),0),ROW(INDIRECT("1:"&amp;LEN(A52))))+1,1)*10^ROW(INDIRECT("1:"&amp;LEN(A52)))/10)</f>
        <v>1</v>
      </c>
      <c r="C52" s="23" t="str">
        <f>News_statistics!P52</f>
        <v>Hydraulic Applications Ecosystem</v>
      </c>
      <c r="D52" t="str">
        <f>News_statistics!Q52</f>
        <v>Advanced Wind Power</v>
      </c>
      <c r="E52" t="str">
        <f>News_statistics!N52</f>
        <v>Hydraulic Applications Ecosystem, New Business</v>
      </c>
      <c r="F52" s="17" t="str">
        <f>News_statistics!M52</f>
        <v>Advanced Wind Power, Green Energy System</v>
      </c>
      <c r="H52" s="7" t="s">
        <v>315</v>
      </c>
      <c r="I52" s="14">
        <f t="shared" si="8"/>
        <v>4</v>
      </c>
      <c r="J52" s="11">
        <f t="shared" ca="1" si="9"/>
        <v>2.25</v>
      </c>
      <c r="K52" s="14">
        <f t="shared" si="10"/>
        <v>7</v>
      </c>
      <c r="L52" cm="1">
        <f t="array" ref="L52">_xlfn.IFS(
    K52 &lt;= 25, 1,
    K52 &lt;= 75, 2,
    K52 &lt;= 100, 3,
    K52 &lt;= 125, 4,
    K52 &gt; 150, 5
)</f>
        <v>1</v>
      </c>
      <c r="M52" s="11">
        <f t="shared" ca="1" si="11"/>
        <v>2.1428571428571428</v>
      </c>
      <c r="Q52" s="7" t="s">
        <v>315</v>
      </c>
      <c r="R52" s="14">
        <v>1</v>
      </c>
      <c r="S52">
        <v>9</v>
      </c>
      <c r="T52" s="11" cm="1">
        <f t="array" ref="T52">_xlfn.IFS(S52&lt;=2,0.5*S52,
     AND(S52&gt;2,S52&lt;=5),0.3333*S52+0.3333,
     S52&gt;5,0.2*S52+1)</f>
        <v>2.8</v>
      </c>
    </row>
    <row r="53" spans="1:20" x14ac:dyDescent="0.3">
      <c r="A53" t="str">
        <f>News_statistics!K53</f>
        <v>H1</v>
      </c>
      <c r="B53" cm="1">
        <f t="array" aca="1" ref="B53" ca="1">SUMPRODUCT(MID(0&amp;A53,LARGE(INDEX(ISNUMBER(--MID(A53,ROW(INDIRECT("1:"&amp;LEN(A53))),1))*ROW(INDIRECT("1:"&amp;LEN(A53))),0),ROW(INDIRECT("1:"&amp;LEN(A53))))+1,1)*10^ROW(INDIRECT("1:"&amp;LEN(A53)))/10)</f>
        <v>1</v>
      </c>
      <c r="C53" s="23" t="str">
        <f>News_statistics!P53</f>
        <v>Hydraulic Applications Ecosystem</v>
      </c>
      <c r="D53" t="str">
        <f>News_statistics!Q53</f>
        <v>Advanced Wind Power</v>
      </c>
      <c r="E53" t="str">
        <f>News_statistics!N53</f>
        <v>Hydraulic Applications Ecosystem</v>
      </c>
      <c r="F53" s="17" t="str">
        <f>News_statistics!M53</f>
        <v>Advanced Wind Power</v>
      </c>
      <c r="H53" s="7" t="s">
        <v>316</v>
      </c>
      <c r="I53" s="14">
        <f t="shared" si="8"/>
        <v>3</v>
      </c>
      <c r="J53" s="11">
        <f t="shared" ca="1" si="9"/>
        <v>1</v>
      </c>
      <c r="K53" s="14">
        <f t="shared" si="10"/>
        <v>3</v>
      </c>
      <c r="L53" cm="1">
        <f t="array" ref="L53">_xlfn.IFS(
    K53 &lt;= 25, 1,
    K53 &lt;= 75, 2,
    K53 &lt;= 100, 3,
    K53 &lt;= 125, 4,
    K53 &gt; 150, 5
)</f>
        <v>1</v>
      </c>
      <c r="M53" s="11">
        <f t="shared" ca="1" si="11"/>
        <v>1</v>
      </c>
      <c r="Q53" s="7" t="s">
        <v>316</v>
      </c>
      <c r="R53" s="14">
        <v>5</v>
      </c>
      <c r="S53">
        <v>1</v>
      </c>
      <c r="T53" s="11" cm="1">
        <f t="array" ref="T53">_xlfn.IFS(S53&lt;=2,0.5*S53,
     AND(S53&gt;2,S53&lt;=5),0.3333*S53+0.3333,
     S53&gt;5,0.2*S53+1)</f>
        <v>0.5</v>
      </c>
    </row>
    <row r="54" spans="1:20" ht="43.2" x14ac:dyDescent="0.3">
      <c r="A54" t="str">
        <f>News_statistics!K54</f>
        <v>H2</v>
      </c>
      <c r="B54" cm="1">
        <f t="array" aca="1" ref="B54" ca="1">SUMPRODUCT(MID(0&amp;A54,LARGE(INDEX(ISNUMBER(--MID(A54,ROW(INDIRECT("1:"&amp;LEN(A54))),1))*ROW(INDIRECT("1:"&amp;LEN(A54))),0),ROW(INDIRECT("1:"&amp;LEN(A54))))+1,1)*10^ROW(INDIRECT("1:"&amp;LEN(A54)))/10)</f>
        <v>2</v>
      </c>
      <c r="C54" s="23" t="str">
        <f>News_statistics!P54</f>
        <v>Ecological Sustainability</v>
      </c>
      <c r="D54" t="str">
        <f>News_statistics!Q54</f>
        <v>Zero Emission Company Value</v>
      </c>
      <c r="E54" t="str">
        <f>News_statistics!N54</f>
        <v>Ecological Sustainability, New Business</v>
      </c>
      <c r="F54" s="17" t="str">
        <f>News_statistics!M54</f>
        <v>Zero Emission Company Value, Geo-Engineering &amp; Clean Air, Green Energy System</v>
      </c>
      <c r="H54" s="7" t="s">
        <v>317</v>
      </c>
      <c r="I54" s="14">
        <f t="shared" si="8"/>
        <v>23</v>
      </c>
      <c r="J54" s="11">
        <f t="shared" ca="1" si="9"/>
        <v>1.9565217391304348</v>
      </c>
      <c r="K54" s="14">
        <f t="shared" si="10"/>
        <v>34</v>
      </c>
      <c r="L54" cm="1">
        <f t="array" ref="L54">_xlfn.IFS(
    K54 &lt;= 25, 1,
    K54 &lt;= 75, 2,
    K54 &lt;= 100, 3,
    K54 &lt;= 125, 4,
    K54 &gt; 150, 5
)</f>
        <v>2</v>
      </c>
      <c r="M54" s="11">
        <f t="shared" ca="1" si="11"/>
        <v>2.0588235294117645</v>
      </c>
      <c r="Q54" s="7" t="s">
        <v>317</v>
      </c>
      <c r="R54" s="14">
        <v>4</v>
      </c>
      <c r="S54">
        <v>3</v>
      </c>
      <c r="T54" s="11" cm="1">
        <f t="array" ref="T54">_xlfn.IFS(S54&lt;=2,0.5*S54,
     AND(S54&gt;2,S54&lt;=5),0.3333*S54+0.3333,
     S54&gt;5,0.2*S54+1)</f>
        <v>1.3331999999999999</v>
      </c>
    </row>
    <row r="55" spans="1:20" ht="28.8" x14ac:dyDescent="0.3">
      <c r="A55" t="str">
        <f>News_statistics!K55</f>
        <v>H3</v>
      </c>
      <c r="B55" cm="1">
        <f t="array" aca="1" ref="B55" ca="1">SUMPRODUCT(MID(0&amp;A55,LARGE(INDEX(ISNUMBER(--MID(A55,ROW(INDIRECT("1:"&amp;LEN(A55))),1))*ROW(INDIRECT("1:"&amp;LEN(A55))),0),ROW(INDIRECT("1:"&amp;LEN(A55))))+1,1)*10^ROW(INDIRECT("1:"&amp;LEN(A55)))/10)</f>
        <v>3</v>
      </c>
      <c r="C55" s="23" t="str">
        <f>News_statistics!P55</f>
        <v>Ecological Sustainability</v>
      </c>
      <c r="D55" t="str">
        <f>News_statistics!Q55</f>
        <v>Enhanced Emission Policy</v>
      </c>
      <c r="E55" t="str">
        <f>News_statistics!N55</f>
        <v>Ecological Sustainability</v>
      </c>
      <c r="F55" s="17" t="str">
        <f>News_statistics!M55</f>
        <v>Enhanced Emission Policy, Promoting Biodiversity</v>
      </c>
      <c r="H55" s="7" t="s">
        <v>318</v>
      </c>
      <c r="I55" s="14">
        <f t="shared" si="8"/>
        <v>1</v>
      </c>
      <c r="J55" s="11">
        <f t="shared" ca="1" si="9"/>
        <v>1</v>
      </c>
      <c r="K55" s="14">
        <f t="shared" si="10"/>
        <v>7</v>
      </c>
      <c r="L55" cm="1">
        <f t="array" ref="L55">_xlfn.IFS(
    K55 &lt;= 25, 1,
    K55 &lt;= 75, 2,
    K55 &lt;= 100, 3,
    K55 &lt;= 125, 4,
    K55 &gt; 150, 5
)</f>
        <v>1</v>
      </c>
      <c r="M55" s="11">
        <f t="shared" ca="1" si="11"/>
        <v>1.4285714285714286</v>
      </c>
      <c r="Q55" s="7" t="s">
        <v>318</v>
      </c>
      <c r="R55" s="14">
        <v>3</v>
      </c>
      <c r="S55">
        <v>1</v>
      </c>
      <c r="T55" s="11" cm="1">
        <f t="array" ref="T55">_xlfn.IFS(S55&lt;=2,0.5*S55,
     AND(S55&gt;2,S55&lt;=5),0.3333*S55+0.3333,
     S55&gt;5,0.2*S55+1)</f>
        <v>0.5</v>
      </c>
    </row>
    <row r="56" spans="1:20" x14ac:dyDescent="0.3">
      <c r="A56" t="str">
        <f>News_statistics!K56</f>
        <v>H1</v>
      </c>
      <c r="B56" cm="1">
        <f t="array" aca="1" ref="B56" ca="1">SUMPRODUCT(MID(0&amp;A56,LARGE(INDEX(ISNUMBER(--MID(A56,ROW(INDIRECT("1:"&amp;LEN(A56))),1))*ROW(INDIRECT("1:"&amp;LEN(A56))),0),ROW(INDIRECT("1:"&amp;LEN(A56))))+1,1)*10^ROW(INDIRECT("1:"&amp;LEN(A56)))/10)</f>
        <v>1</v>
      </c>
      <c r="C56" s="23" t="str">
        <f>News_statistics!P56</f>
        <v>Not Found</v>
      </c>
      <c r="D56" t="str">
        <f>News_statistics!Q56</f>
        <v>Not Found</v>
      </c>
      <c r="E56" t="e" vm="2">
        <f>News_statistics!N56</f>
        <v>#VALUE!</v>
      </c>
      <c r="F56" s="17" t="str">
        <f>News_statistics!M56</f>
        <v/>
      </c>
      <c r="H56" s="7" t="s">
        <v>319</v>
      </c>
      <c r="I56" s="14">
        <f t="shared" si="8"/>
        <v>0</v>
      </c>
      <c r="J56" s="11" t="e">
        <f t="shared" si="9"/>
        <v>#DIV/0!</v>
      </c>
      <c r="K56" s="14">
        <f t="shared" si="10"/>
        <v>0</v>
      </c>
      <c r="L56" cm="1">
        <f t="array" ref="L56">_xlfn.IFS(
    K56 &lt;= 25, 1,
    K56 &lt;= 75, 2,
    K56 &lt;= 100, 3,
    K56 &lt;= 125, 4,
    K56 &gt; 150, 5
)</f>
        <v>1</v>
      </c>
      <c r="M56" s="11" t="e">
        <f t="shared" si="11"/>
        <v>#DIV/0!</v>
      </c>
      <c r="Q56" s="7" t="s">
        <v>319</v>
      </c>
      <c r="R56" s="14">
        <v>3</v>
      </c>
      <c r="S56">
        <v>5</v>
      </c>
      <c r="T56" s="11" cm="1">
        <f t="array" ref="T56">_xlfn.IFS(S56&lt;=2,0.5*S56,
     AND(S56&gt;2,S56&lt;=5),0.3333*S56+0.3333,
     S56&gt;5,0.2*S56+1)</f>
        <v>1.9997999999999998</v>
      </c>
    </row>
    <row r="57" spans="1:20" x14ac:dyDescent="0.3">
      <c r="A57" t="str">
        <f>News_statistics!K57</f>
        <v>H1</v>
      </c>
      <c r="B57" cm="1">
        <f t="array" aca="1" ref="B57" ca="1">SUMPRODUCT(MID(0&amp;A57,LARGE(INDEX(ISNUMBER(--MID(A57,ROW(INDIRECT("1:"&amp;LEN(A57))),1))*ROW(INDIRECT("1:"&amp;LEN(A57))),0),ROW(INDIRECT("1:"&amp;LEN(A57))))+1,1)*10^ROW(INDIRECT("1:"&amp;LEN(A57)))/10)</f>
        <v>1</v>
      </c>
      <c r="C57" s="23" t="str">
        <f>News_statistics!P57</f>
        <v>Hydraulic Applications Ecosystem</v>
      </c>
      <c r="D57" t="str">
        <f>News_statistics!Q57</f>
        <v>Smart Farming</v>
      </c>
      <c r="E57" t="str">
        <f>News_statistics!N57</f>
        <v>Hydraulic Applications Ecosystem</v>
      </c>
      <c r="F57" s="17" t="str">
        <f>News_statistics!M57</f>
        <v>Smart Farming</v>
      </c>
      <c r="H57" s="7" t="s">
        <v>320</v>
      </c>
      <c r="I57" s="14">
        <f t="shared" si="8"/>
        <v>22</v>
      </c>
      <c r="J57" s="11">
        <f t="shared" ca="1" si="9"/>
        <v>1.4090909090909092</v>
      </c>
      <c r="K57" s="14">
        <f t="shared" si="10"/>
        <v>34</v>
      </c>
      <c r="L57" cm="1">
        <f t="array" ref="L57">_xlfn.IFS(
    K57 &lt;= 25, 1,
    K57 &lt;= 75, 2,
    K57 &lt;= 100, 3,
    K57 &lt;= 125, 4,
    K57 &gt; 150, 5
)</f>
        <v>2</v>
      </c>
      <c r="M57" s="11">
        <f t="shared" ca="1" si="11"/>
        <v>1.4411764705882353</v>
      </c>
      <c r="Q57" s="7" t="s">
        <v>320</v>
      </c>
      <c r="R57" s="14">
        <v>5</v>
      </c>
      <c r="S57">
        <v>5</v>
      </c>
      <c r="T57" s="11" cm="1">
        <f t="array" ref="T57">_xlfn.IFS(S57&lt;=2,0.5*S57,
     AND(S57&gt;2,S57&lt;=5),0.3333*S57+0.3333,
     S57&gt;5,0.2*S57+1)</f>
        <v>1.9997999999999998</v>
      </c>
    </row>
    <row r="58" spans="1:20" x14ac:dyDescent="0.3">
      <c r="A58" t="str">
        <f>News_statistics!K58</f>
        <v>H1</v>
      </c>
      <c r="B58" cm="1">
        <f t="array" aca="1" ref="B58" ca="1">SUMPRODUCT(MID(0&amp;A58,LARGE(INDEX(ISNUMBER(--MID(A58,ROW(INDIRECT("1:"&amp;LEN(A58))),1))*ROW(INDIRECT("1:"&amp;LEN(A58))),0),ROW(INDIRECT("1:"&amp;LEN(A58))))+1,1)*10^ROW(INDIRECT("1:"&amp;LEN(A58)))/10)</f>
        <v>1</v>
      </c>
      <c r="C58" s="23" t="str">
        <f>News_statistics!P58</f>
        <v>Hydraulic Applications Ecosystem</v>
      </c>
      <c r="D58" t="str">
        <f>News_statistics!Q58</f>
        <v>Green &amp; Connected Construction site</v>
      </c>
      <c r="E58" t="str">
        <f>News_statistics!N58</f>
        <v>Hydraulic Applications Ecosystem</v>
      </c>
      <c r="F58" s="17" t="str">
        <f>News_statistics!M58</f>
        <v>Green &amp; Connected Construction site</v>
      </c>
      <c r="H58" s="7" t="s">
        <v>321</v>
      </c>
      <c r="I58" s="14">
        <f t="shared" si="8"/>
        <v>0</v>
      </c>
      <c r="J58" s="11" t="e">
        <f t="shared" si="9"/>
        <v>#DIV/0!</v>
      </c>
      <c r="K58" s="14">
        <f t="shared" si="10"/>
        <v>1</v>
      </c>
      <c r="L58" cm="1">
        <f t="array" ref="L58">_xlfn.IFS(
    K58 &lt;= 25, 1,
    K58 &lt;= 75, 2,
    K58 &lt;= 100, 3,
    K58 &lt;= 125, 4,
    K58 &gt; 150, 5
)</f>
        <v>1</v>
      </c>
      <c r="M58" s="11">
        <f t="shared" ca="1" si="11"/>
        <v>3</v>
      </c>
      <c r="Q58" s="7" t="s">
        <v>321</v>
      </c>
      <c r="R58" s="14">
        <v>2</v>
      </c>
      <c r="S58">
        <v>1</v>
      </c>
      <c r="T58" s="11" cm="1">
        <f t="array" ref="T58">_xlfn.IFS(S58&lt;=2,0.5*S58,
     AND(S58&gt;2,S58&lt;=5),0.3333*S58+0.3333,
     S58&gt;5,0.2*S58+1)</f>
        <v>0.5</v>
      </c>
    </row>
    <row r="59" spans="1:20" x14ac:dyDescent="0.3">
      <c r="A59" t="str">
        <f>News_statistics!K59</f>
        <v>H1</v>
      </c>
      <c r="B59" cm="1">
        <f t="array" aca="1" ref="B59" ca="1">SUMPRODUCT(MID(0&amp;A59,LARGE(INDEX(ISNUMBER(--MID(A59,ROW(INDIRECT("1:"&amp;LEN(A59))),1))*ROW(INDIRECT("1:"&amp;LEN(A59))),0),ROW(INDIRECT("1:"&amp;LEN(A59))))+1,1)*10^ROW(INDIRECT("1:"&amp;LEN(A59)))/10)</f>
        <v>1</v>
      </c>
      <c r="C59" s="23" t="str">
        <f>News_statistics!P59</f>
        <v>Hydraulic Applications Ecosystem</v>
      </c>
      <c r="D59" t="str">
        <f>News_statistics!Q59</f>
        <v>Future Wood &amp; Forest Industry</v>
      </c>
      <c r="E59" t="str">
        <f>News_statistics!N59</f>
        <v>Hydraulic Applications Ecosystem</v>
      </c>
      <c r="F59" s="17" t="str">
        <f>News_statistics!M59</f>
        <v>Future Wood &amp; Forest Industry</v>
      </c>
      <c r="H59" s="7" t="s">
        <v>322</v>
      </c>
      <c r="I59" s="14">
        <f t="shared" si="8"/>
        <v>12</v>
      </c>
      <c r="J59" s="11">
        <f t="shared" ca="1" si="9"/>
        <v>2.3333333333333335</v>
      </c>
      <c r="K59" s="14">
        <f t="shared" si="10"/>
        <v>84</v>
      </c>
      <c r="L59" cm="1">
        <f t="array" ref="L59">_xlfn.IFS(
    K59 &lt;= 25, 1,
    K59 &lt;= 75, 2,
    K59 &lt;= 100, 3,
    K59 &lt;= 125, 4,
    K59 &gt; 150, 5
)</f>
        <v>3</v>
      </c>
      <c r="M59" s="11">
        <f t="shared" ca="1" si="11"/>
        <v>2.1666666666666665</v>
      </c>
      <c r="Q59" s="7" t="s">
        <v>322</v>
      </c>
      <c r="R59" s="14">
        <v>5</v>
      </c>
      <c r="S59">
        <v>3</v>
      </c>
      <c r="T59" s="11" cm="1">
        <f t="array" ref="T59">_xlfn.IFS(S59&lt;=2,0.5*S59,
     AND(S59&gt;2,S59&lt;=5),0.3333*S59+0.3333,
     S59&gt;5,0.2*S59+1)</f>
        <v>1.3331999999999999</v>
      </c>
    </row>
    <row r="60" spans="1:20" ht="28.8" x14ac:dyDescent="0.3">
      <c r="A60" t="str">
        <f>News_statistics!K60</f>
        <v>H2</v>
      </c>
      <c r="B60" cm="1">
        <f t="array" aca="1" ref="B60" ca="1">SUMPRODUCT(MID(0&amp;A60,LARGE(INDEX(ISNUMBER(--MID(A60,ROW(INDIRECT("1:"&amp;LEN(A60))),1))*ROW(INDIRECT("1:"&amp;LEN(A60))),0),ROW(INDIRECT("1:"&amp;LEN(A60))))+1,1)*10^ROW(INDIRECT("1:"&amp;LEN(A60)))/10)</f>
        <v>2</v>
      </c>
      <c r="C60" s="23" t="str">
        <f>News_statistics!P60</f>
        <v>Ecological Sustainability</v>
      </c>
      <c r="D60" t="str">
        <f>News_statistics!Q60</f>
        <v>Enhanced Emission Policy</v>
      </c>
      <c r="E60" t="str">
        <f>News_statistics!N60</f>
        <v>Ecological Sustainability, Hydraulic Applications Ecosystem</v>
      </c>
      <c r="F60" s="17" t="str">
        <f>News_statistics!M60</f>
        <v>Enhanced Emission Policy, Future Wood &amp; Forest Industry</v>
      </c>
      <c r="H60" s="7" t="s">
        <v>323</v>
      </c>
      <c r="I60" s="14">
        <f t="shared" si="8"/>
        <v>0</v>
      </c>
      <c r="J60" s="11" t="e">
        <f t="shared" si="9"/>
        <v>#DIV/0!</v>
      </c>
      <c r="K60" s="14">
        <f t="shared" si="10"/>
        <v>15</v>
      </c>
      <c r="L60" cm="1">
        <f t="array" ref="L60">_xlfn.IFS(
    K60 &lt;= 25, 1,
    K60 &lt;= 75, 2,
    K60 &lt;= 100, 3,
    K60 &lt;= 125, 4,
    K60 &gt; 150, 5
)</f>
        <v>1</v>
      </c>
      <c r="M60" s="11">
        <f t="shared" ca="1" si="11"/>
        <v>2.0666666666666669</v>
      </c>
      <c r="Q60" s="7" t="s">
        <v>323</v>
      </c>
      <c r="R60" s="14">
        <v>5</v>
      </c>
      <c r="S60">
        <v>5</v>
      </c>
      <c r="T60" s="11" cm="1">
        <f t="array" ref="T60">_xlfn.IFS(S60&lt;=2,0.5*S60,
     AND(S60&gt;2,S60&lt;=5),0.3333*S60+0.3333,
     S60&gt;5,0.2*S60+1)</f>
        <v>1.9997999999999998</v>
      </c>
    </row>
    <row r="61" spans="1:20" x14ac:dyDescent="0.3">
      <c r="A61" t="str">
        <f>News_statistics!K61</f>
        <v>H1</v>
      </c>
      <c r="B61" cm="1">
        <f t="array" aca="1" ref="B61" ca="1">SUMPRODUCT(MID(0&amp;A61,LARGE(INDEX(ISNUMBER(--MID(A61,ROW(INDIRECT("1:"&amp;LEN(A61))),1))*ROW(INDIRECT("1:"&amp;LEN(A61))),0),ROW(INDIRECT("1:"&amp;LEN(A61))))+1,1)*10^ROW(INDIRECT("1:"&amp;LEN(A61)))/10)</f>
        <v>1</v>
      </c>
      <c r="C61" s="23" t="str">
        <f>News_statistics!P61</f>
        <v>Ecological Sustainability</v>
      </c>
      <c r="D61" t="str">
        <f>News_statistics!Q61</f>
        <v>Enhanced Emission Policy</v>
      </c>
      <c r="E61" t="str">
        <f>News_statistics!N61</f>
        <v>Ecological Sustainability</v>
      </c>
      <c r="F61" s="17" t="str">
        <f>News_statistics!M61</f>
        <v>Enhanced Emission Policy</v>
      </c>
      <c r="H61" s="7" t="s">
        <v>324</v>
      </c>
      <c r="I61" s="14">
        <f t="shared" si="8"/>
        <v>11</v>
      </c>
      <c r="J61" s="11">
        <f t="shared" ca="1" si="9"/>
        <v>1.3636363636363635</v>
      </c>
      <c r="K61" s="14">
        <f t="shared" si="10"/>
        <v>97</v>
      </c>
      <c r="L61" cm="1">
        <f t="array" ref="L61">_xlfn.IFS(
    K61 &lt;= 25, 1,
    K61 &lt;= 75, 2,
    K61 &lt;= 100, 3,
    K61 &lt;= 125, 4,
    K61 &gt; 150, 5
)</f>
        <v>3</v>
      </c>
      <c r="M61" s="11">
        <f t="shared" ca="1" si="11"/>
        <v>1.7938144329896908</v>
      </c>
      <c r="Q61" s="7" t="s">
        <v>324</v>
      </c>
      <c r="R61" s="14">
        <v>4</v>
      </c>
      <c r="S61">
        <v>7</v>
      </c>
      <c r="T61" s="11" cm="1">
        <f t="array" ref="T61">_xlfn.IFS(S61&lt;=2,0.5*S61,
     AND(S61&gt;2,S61&lt;=5),0.3333*S61+0.3333,
     S61&gt;5,0.2*S61+1)</f>
        <v>2.4000000000000004</v>
      </c>
    </row>
    <row r="62" spans="1:20" x14ac:dyDescent="0.3">
      <c r="A62" t="str">
        <f>News_statistics!K62</f>
        <v>H3</v>
      </c>
      <c r="B62" cm="1">
        <f t="array" aca="1" ref="B62" ca="1">SUMPRODUCT(MID(0&amp;A62,LARGE(INDEX(ISNUMBER(--MID(A62,ROW(INDIRECT("1:"&amp;LEN(A62))),1))*ROW(INDIRECT("1:"&amp;LEN(A62))),0),ROW(INDIRECT("1:"&amp;LEN(A62))))+1,1)*10^ROW(INDIRECT("1:"&amp;LEN(A62)))/10)</f>
        <v>3</v>
      </c>
      <c r="C62" s="23" t="str">
        <f>News_statistics!P62</f>
        <v>Ecological Sustainability</v>
      </c>
      <c r="D62" t="str">
        <f>News_statistics!Q62</f>
        <v>Enhanced Emission Policy</v>
      </c>
      <c r="E62" t="str">
        <f>News_statistics!N62</f>
        <v>Ecological Sustainability</v>
      </c>
      <c r="F62" s="17" t="str">
        <f>News_statistics!M62</f>
        <v>Enhanced Emission Policy</v>
      </c>
      <c r="H62" s="7" t="s">
        <v>325</v>
      </c>
      <c r="I62" s="14">
        <f t="shared" si="8"/>
        <v>2</v>
      </c>
      <c r="J62" s="11">
        <f t="shared" ca="1" si="9"/>
        <v>1</v>
      </c>
      <c r="K62" s="14">
        <f t="shared" si="10"/>
        <v>6</v>
      </c>
      <c r="L62" cm="1">
        <f t="array" ref="L62">_xlfn.IFS(
    K62 &lt;= 25, 1,
    K62 &lt;= 75, 2,
    K62 &lt;= 100, 3,
    K62 &lt;= 125, 4,
    K62 &gt; 150, 5
)</f>
        <v>1</v>
      </c>
      <c r="M62" s="11">
        <f t="shared" ca="1" si="11"/>
        <v>1.1666666666666667</v>
      </c>
      <c r="Q62" s="7" t="s">
        <v>325</v>
      </c>
      <c r="R62" s="14">
        <v>4</v>
      </c>
      <c r="S62">
        <v>1</v>
      </c>
      <c r="T62" s="11" cm="1">
        <f t="array" ref="T62">_xlfn.IFS(S62&lt;=2,0.5*S62,
     AND(S62&gt;2,S62&lt;=5),0.3333*S62+0.3333,
     S62&gt;5,0.2*S62+1)</f>
        <v>0.5</v>
      </c>
    </row>
    <row r="63" spans="1:20" ht="15" thickBot="1" x14ac:dyDescent="0.35">
      <c r="A63" t="str">
        <f>News_statistics!K63</f>
        <v>H2</v>
      </c>
      <c r="B63" cm="1">
        <f t="array" aca="1" ref="B63" ca="1">SUMPRODUCT(MID(0&amp;A63,LARGE(INDEX(ISNUMBER(--MID(A63,ROW(INDIRECT("1:"&amp;LEN(A63))),1))*ROW(INDIRECT("1:"&amp;LEN(A63))),0),ROW(INDIRECT("1:"&amp;LEN(A63))))+1,1)*10^ROW(INDIRECT("1:"&amp;LEN(A63)))/10)</f>
        <v>2</v>
      </c>
      <c r="C63" s="23" t="str">
        <f>News_statistics!P63</f>
        <v>Ecological Sustainability</v>
      </c>
      <c r="D63" t="str">
        <f>News_statistics!Q63</f>
        <v>Enhanced Emission Policy</v>
      </c>
      <c r="E63" t="str">
        <f>News_statistics!N63</f>
        <v>Ecological Sustainability</v>
      </c>
      <c r="F63" s="17" t="str">
        <f>News_statistics!M63</f>
        <v>Enhanced Emission Policy</v>
      </c>
      <c r="H63" s="7" t="s">
        <v>326</v>
      </c>
      <c r="I63" s="15">
        <f t="shared" si="8"/>
        <v>0</v>
      </c>
      <c r="J63" s="13" t="e">
        <f t="shared" si="9"/>
        <v>#DIV/0!</v>
      </c>
      <c r="K63" s="15">
        <f t="shared" si="10"/>
        <v>29</v>
      </c>
      <c r="L63" s="19" cm="1">
        <f t="array" ref="L63">_xlfn.IFS(
    K63 &lt;= 25, 1,
    K63 &lt;= 75, 2,
    K63 &lt;= 100, 3,
    K63 &lt;= 125, 4,
    K63 &gt; 150, 5
)</f>
        <v>2</v>
      </c>
      <c r="M63" s="13">
        <f t="shared" ca="1" si="11"/>
        <v>2.2413793103448274</v>
      </c>
      <c r="Q63" s="7" t="s">
        <v>326</v>
      </c>
      <c r="R63" s="15">
        <v>3</v>
      </c>
      <c r="S63" s="19">
        <v>5</v>
      </c>
      <c r="T63" s="13" cm="1">
        <f t="array" ref="T63">_xlfn.IFS(S63&lt;=2,0.5*S63,
     AND(S63&gt;2,S63&lt;=5),0.3333*S63+0.3333,
     S63&gt;5,0.2*S63+1)</f>
        <v>1.9997999999999998</v>
      </c>
    </row>
    <row r="64" spans="1:20" ht="28.8" x14ac:dyDescent="0.3">
      <c r="A64" t="str">
        <f>News_statistics!K64</f>
        <v>H1</v>
      </c>
      <c r="B64" cm="1">
        <f t="array" aca="1" ref="B64" ca="1">SUMPRODUCT(MID(0&amp;A64,LARGE(INDEX(ISNUMBER(--MID(A64,ROW(INDIRECT("1:"&amp;LEN(A64))),1))*ROW(INDIRECT("1:"&amp;LEN(A64))),0),ROW(INDIRECT("1:"&amp;LEN(A64))))+1,1)*10^ROW(INDIRECT("1:"&amp;LEN(A64)))/10)</f>
        <v>1</v>
      </c>
      <c r="C64" s="23" t="str">
        <f>News_statistics!P64</f>
        <v>Hydraulic Applications Ecosystem</v>
      </c>
      <c r="D64" t="str">
        <f>News_statistics!Q64</f>
        <v>Green &amp; Connected Construction site</v>
      </c>
      <c r="E64" t="str">
        <f>News_statistics!N64</f>
        <v>Hydraulic Applications Ecosystem, New Business</v>
      </c>
      <c r="F64" s="17" t="str">
        <f>News_statistics!M64</f>
        <v>Green &amp; Connected Construction site, Geopolitics &amp; Decoupling</v>
      </c>
    </row>
    <row r="65" spans="1:6" x14ac:dyDescent="0.3">
      <c r="A65" t="str">
        <f>News_statistics!K65</f>
        <v>H2</v>
      </c>
      <c r="B65" cm="1">
        <f t="array" aca="1" ref="B65" ca="1">SUMPRODUCT(MID(0&amp;A65,LARGE(INDEX(ISNUMBER(--MID(A65,ROW(INDIRECT("1:"&amp;LEN(A65))),1))*ROW(INDIRECT("1:"&amp;LEN(A65))),0),ROW(INDIRECT("1:"&amp;LEN(A65))))+1,1)*10^ROW(INDIRECT("1:"&amp;LEN(A65)))/10)</f>
        <v>2</v>
      </c>
      <c r="C65" s="23" t="str">
        <f>News_statistics!P65</f>
        <v>Hydraulic Applications Ecosystem</v>
      </c>
      <c r="D65" t="str">
        <f>News_statistics!Q65</f>
        <v>Advanced Wind Power</v>
      </c>
      <c r="E65" t="str">
        <f>News_statistics!N65</f>
        <v>Hydraulic Applications Ecosystem</v>
      </c>
      <c r="F65" s="17" t="str">
        <f>News_statistics!M65</f>
        <v>Advanced Wind Power</v>
      </c>
    </row>
    <row r="66" spans="1:6" x14ac:dyDescent="0.3">
      <c r="A66" t="str">
        <f>News_statistics!K66</f>
        <v>H2</v>
      </c>
      <c r="B66" cm="1">
        <f t="array" aca="1" ref="B66" ca="1">SUMPRODUCT(MID(0&amp;A66,LARGE(INDEX(ISNUMBER(--MID(A66,ROW(INDIRECT("1:"&amp;LEN(A66))),1))*ROW(INDIRECT("1:"&amp;LEN(A66))),0),ROW(INDIRECT("1:"&amp;LEN(A66))))+1,1)*10^ROW(INDIRECT("1:"&amp;LEN(A66)))/10)</f>
        <v>2</v>
      </c>
      <c r="C66" s="23" t="str">
        <f>News_statistics!P66</f>
        <v>Hydraulic Applications Ecosystem</v>
      </c>
      <c r="D66" t="str">
        <f>News_statistics!Q66</f>
        <v>Advanced Wind Power</v>
      </c>
      <c r="E66" t="str">
        <f>News_statistics!N66</f>
        <v>Hydraulic Applications Ecosystem, New Business</v>
      </c>
      <c r="F66" s="17" t="str">
        <f>News_statistics!M66</f>
        <v>Advanced Wind Power, Green Energy System</v>
      </c>
    </row>
    <row r="67" spans="1:6" ht="28.8" x14ac:dyDescent="0.3">
      <c r="A67" t="str">
        <f>News_statistics!K67</f>
        <v>H2</v>
      </c>
      <c r="B67" cm="1">
        <f t="array" aca="1" ref="B67" ca="1">SUMPRODUCT(MID(0&amp;A67,LARGE(INDEX(ISNUMBER(--MID(A67,ROW(INDIRECT("1:"&amp;LEN(A67))),1))*ROW(INDIRECT("1:"&amp;LEN(A67))),0),ROW(INDIRECT("1:"&amp;LEN(A67))))+1,1)*10^ROW(INDIRECT("1:"&amp;LEN(A67)))/10)</f>
        <v>2</v>
      </c>
      <c r="C67" s="23" t="str">
        <f>News_statistics!P67</f>
        <v>Ecological Sustainability</v>
      </c>
      <c r="D67" t="str">
        <f>News_statistics!Q67</f>
        <v>Enhanced Emission Policy</v>
      </c>
      <c r="E67" t="str">
        <f>News_statistics!N67</f>
        <v>Ecological Sustainability, New Business</v>
      </c>
      <c r="F67" s="17" t="str">
        <f>News_statistics!M67</f>
        <v>Enhanced Emission Policy, Sustainaible Maritime Applications</v>
      </c>
    </row>
    <row r="68" spans="1:6" x14ac:dyDescent="0.3">
      <c r="A68" t="str">
        <f>News_statistics!K68</f>
        <v>H2</v>
      </c>
      <c r="B68" cm="1">
        <f t="array" aca="1" ref="B68" ca="1">SUMPRODUCT(MID(0&amp;A68,LARGE(INDEX(ISNUMBER(--MID(A68,ROW(INDIRECT("1:"&amp;LEN(A68))),1))*ROW(INDIRECT("1:"&amp;LEN(A68))),0),ROW(INDIRECT("1:"&amp;LEN(A68))))+1,1)*10^ROW(INDIRECT("1:"&amp;LEN(A68)))/10)</f>
        <v>2</v>
      </c>
      <c r="C68" s="23" t="str">
        <f>News_statistics!P68</f>
        <v>Hydraulic Applications Ecosystem</v>
      </c>
      <c r="D68" t="str">
        <f>News_statistics!Q68</f>
        <v>Advanced Wind Power</v>
      </c>
      <c r="E68" t="str">
        <f>News_statistics!N68</f>
        <v>Hydraulic Applications Ecosystem, New Business</v>
      </c>
      <c r="F68" s="17" t="str">
        <f>News_statistics!M68</f>
        <v>Advanced Wind Power, Green Energy System</v>
      </c>
    </row>
    <row r="69" spans="1:6" x14ac:dyDescent="0.3">
      <c r="A69" t="str">
        <f>News_statistics!K69</f>
        <v>H1</v>
      </c>
      <c r="B69" cm="1">
        <f t="array" aca="1" ref="B69" ca="1">SUMPRODUCT(MID(0&amp;A69,LARGE(INDEX(ISNUMBER(--MID(A69,ROW(INDIRECT("1:"&amp;LEN(A69))),1))*ROW(INDIRECT("1:"&amp;LEN(A69))),0),ROW(INDIRECT("1:"&amp;LEN(A69))))+1,1)*10^ROW(INDIRECT("1:"&amp;LEN(A69)))/10)</f>
        <v>1</v>
      </c>
      <c r="C69" s="23" t="str">
        <f>News_statistics!P69</f>
        <v>Hydraulic Applications Ecosystem</v>
      </c>
      <c r="D69" t="str">
        <f>News_statistics!Q69</f>
        <v>Advanced Wind Power</v>
      </c>
      <c r="E69" t="str">
        <f>News_statistics!N69</f>
        <v>Hydraulic Applications Ecosystem, New Business</v>
      </c>
      <c r="F69" s="17" t="str">
        <f>News_statistics!M69</f>
        <v>Advanced Wind Power, Green Energy System</v>
      </c>
    </row>
    <row r="70" spans="1:6" ht="28.8" x14ac:dyDescent="0.3">
      <c r="A70" t="str">
        <f>News_statistics!K70</f>
        <v>H2</v>
      </c>
      <c r="B70" cm="1">
        <f t="array" aca="1" ref="B70" ca="1">SUMPRODUCT(MID(0&amp;A70,LARGE(INDEX(ISNUMBER(--MID(A70,ROW(INDIRECT("1:"&amp;LEN(A70))),1))*ROW(INDIRECT("1:"&amp;LEN(A70))),0),ROW(INDIRECT("1:"&amp;LEN(A70))))+1,1)*10^ROW(INDIRECT("1:"&amp;LEN(A70)))/10)</f>
        <v>2</v>
      </c>
      <c r="C70" s="23" t="str">
        <f>News_statistics!P70</f>
        <v>Ecological Sustainability</v>
      </c>
      <c r="D70" t="str">
        <f>News_statistics!Q70</f>
        <v>Enhanced Emission Policy</v>
      </c>
      <c r="E70" t="str">
        <f>News_statistics!N70</f>
        <v>Ecological Sustainability, Hydraulic Applications Ecosystem</v>
      </c>
      <c r="F70" s="17" t="str">
        <f>News_statistics!M70</f>
        <v>Enhanced Emission Policy, Advanced Wind Power</v>
      </c>
    </row>
    <row r="71" spans="1:6" ht="28.8" x14ac:dyDescent="0.3">
      <c r="A71" t="str">
        <f>News_statistics!K71</f>
        <v>H2</v>
      </c>
      <c r="B71" cm="1">
        <f t="array" aca="1" ref="B71" ca="1">SUMPRODUCT(MID(0&amp;A71,LARGE(INDEX(ISNUMBER(--MID(A71,ROW(INDIRECT("1:"&amp;LEN(A71))),1))*ROW(INDIRECT("1:"&amp;LEN(A71))),0),ROW(INDIRECT("1:"&amp;LEN(A71))))+1,1)*10^ROW(INDIRECT("1:"&amp;LEN(A71)))/10)</f>
        <v>2</v>
      </c>
      <c r="C71" s="23" t="str">
        <f>News_statistics!P71</f>
        <v>Ecological Sustainability</v>
      </c>
      <c r="D71" t="str">
        <f>News_statistics!Q71</f>
        <v>Enhanced Emission Policy</v>
      </c>
      <c r="E71" t="str">
        <f>News_statistics!N71</f>
        <v>Ecological Sustainability, New Business</v>
      </c>
      <c r="F71" s="17" t="str">
        <f>News_statistics!M71</f>
        <v>Enhanced Emission Policy, Sustainaible Maritime Applications</v>
      </c>
    </row>
    <row r="72" spans="1:6" x14ac:dyDescent="0.3">
      <c r="A72" t="str">
        <f>News_statistics!K72</f>
        <v>H2</v>
      </c>
      <c r="B72" cm="1">
        <f t="array" aca="1" ref="B72" ca="1">SUMPRODUCT(MID(0&amp;A72,LARGE(INDEX(ISNUMBER(--MID(A72,ROW(INDIRECT("1:"&amp;LEN(A72))),1))*ROW(INDIRECT("1:"&amp;LEN(A72))),0),ROW(INDIRECT("1:"&amp;LEN(A72))))+1,1)*10^ROW(INDIRECT("1:"&amp;LEN(A72)))/10)</f>
        <v>2</v>
      </c>
      <c r="C72" s="23" t="str">
        <f>News_statistics!P72</f>
        <v>Hydraulic Applications Ecosystem</v>
      </c>
      <c r="D72" t="str">
        <f>News_statistics!Q72</f>
        <v>Advanced Wind Power</v>
      </c>
      <c r="E72" t="str">
        <f>News_statistics!N72</f>
        <v>Hydraulic Applications Ecosystem, New Business</v>
      </c>
      <c r="F72" s="17" t="str">
        <f>News_statistics!M72</f>
        <v>Advanced Wind Power, Green Energy System</v>
      </c>
    </row>
    <row r="73" spans="1:6" ht="28.8" x14ac:dyDescent="0.3">
      <c r="A73" t="str">
        <f>News_statistics!K73</f>
        <v>H1</v>
      </c>
      <c r="B73" cm="1">
        <f t="array" aca="1" ref="B73" ca="1">SUMPRODUCT(MID(0&amp;A73,LARGE(INDEX(ISNUMBER(--MID(A73,ROW(INDIRECT("1:"&amp;LEN(A73))),1))*ROW(INDIRECT("1:"&amp;LEN(A73))),0),ROW(INDIRECT("1:"&amp;LEN(A73))))+1,1)*10^ROW(INDIRECT("1:"&amp;LEN(A73)))/10)</f>
        <v>1</v>
      </c>
      <c r="C73" s="23" t="str">
        <f>News_statistics!P73</f>
        <v>Ecological Sustainability</v>
      </c>
      <c r="D73" t="str">
        <f>News_statistics!Q73</f>
        <v>Enhanced Emission Policy</v>
      </c>
      <c r="E73" t="str">
        <f>News_statistics!N73</f>
        <v>Ecological Sustainability, Hydraulic Applications Ecosystem</v>
      </c>
      <c r="F73" s="17" t="str">
        <f>News_statistics!M73</f>
        <v>Enhanced Emission Policy, Green &amp; Connected Construction site</v>
      </c>
    </row>
    <row r="74" spans="1:6" x14ac:dyDescent="0.3">
      <c r="A74" t="str">
        <f>News_statistics!K74</f>
        <v>H3</v>
      </c>
      <c r="B74" cm="1">
        <f t="array" aca="1" ref="B74" ca="1">SUMPRODUCT(MID(0&amp;A74,LARGE(INDEX(ISNUMBER(--MID(A74,ROW(INDIRECT("1:"&amp;LEN(A74))),1))*ROW(INDIRECT("1:"&amp;LEN(A74))),0),ROW(INDIRECT("1:"&amp;LEN(A74))))+1,1)*10^ROW(INDIRECT("1:"&amp;LEN(A74)))/10)</f>
        <v>3</v>
      </c>
      <c r="C74" s="23" t="str">
        <f>News_statistics!P74</f>
        <v>New Business</v>
      </c>
      <c r="D74" t="str">
        <f>News_statistics!Q74</f>
        <v>Green Energy System</v>
      </c>
      <c r="E74" t="str">
        <f>News_statistics!N74</f>
        <v>New Business</v>
      </c>
      <c r="F74" s="17" t="str">
        <f>News_statistics!M74</f>
        <v>Green Energy System</v>
      </c>
    </row>
    <row r="75" spans="1:6" ht="28.8" x14ac:dyDescent="0.3">
      <c r="A75" t="str">
        <f>News_statistics!K75</f>
        <v>H1</v>
      </c>
      <c r="B75" cm="1">
        <f t="array" aca="1" ref="B75" ca="1">SUMPRODUCT(MID(0&amp;A75,LARGE(INDEX(ISNUMBER(--MID(A75,ROW(INDIRECT("1:"&amp;LEN(A75))),1))*ROW(INDIRECT("1:"&amp;LEN(A75))),0),ROW(INDIRECT("1:"&amp;LEN(A75))))+1,1)*10^ROW(INDIRECT("1:"&amp;LEN(A75)))/10)</f>
        <v>1</v>
      </c>
      <c r="C75" s="23" t="str">
        <f>News_statistics!P75</f>
        <v>Hydraulic Applications Ecosystem</v>
      </c>
      <c r="D75" t="str">
        <f>News_statistics!Q75</f>
        <v>Intelligent &amp; Efficient Factory</v>
      </c>
      <c r="E75" t="str">
        <f>News_statistics!N75</f>
        <v>Hydraulic Applications Ecosystem, Intelligent Production</v>
      </c>
      <c r="F75" s="17" t="str">
        <f>News_statistics!M75</f>
        <v>Intelligent &amp; Efficient Factory, Additive Manufacturing Technologies</v>
      </c>
    </row>
    <row r="76" spans="1:6" x14ac:dyDescent="0.3">
      <c r="A76" t="str">
        <f>News_statistics!K76</f>
        <v>H2</v>
      </c>
      <c r="B76" cm="1">
        <f t="array" aca="1" ref="B76" ca="1">SUMPRODUCT(MID(0&amp;A76,LARGE(INDEX(ISNUMBER(--MID(A76,ROW(INDIRECT("1:"&amp;LEN(A76))),1))*ROW(INDIRECT("1:"&amp;LEN(A76))),0),ROW(INDIRECT("1:"&amp;LEN(A76))))+1,1)*10^ROW(INDIRECT("1:"&amp;LEN(A76)))/10)</f>
        <v>2</v>
      </c>
      <c r="C76" s="23" t="str">
        <f>News_statistics!P76</f>
        <v>Hydraulic Applications Ecosystem</v>
      </c>
      <c r="D76" t="str">
        <f>News_statistics!Q76</f>
        <v>Green &amp; Connected Construction site</v>
      </c>
      <c r="E76" t="str">
        <f>News_statistics!N76</f>
        <v>Hydraulic Applications Ecosystem</v>
      </c>
      <c r="F76" s="17" t="str">
        <f>News_statistics!M76</f>
        <v>Green &amp; Connected Construction site</v>
      </c>
    </row>
    <row r="77" spans="1:6" ht="28.8" x14ac:dyDescent="0.3">
      <c r="A77" t="str">
        <f>News_statistics!K77</f>
        <v>H1</v>
      </c>
      <c r="B77" cm="1">
        <f t="array" aca="1" ref="B77" ca="1">SUMPRODUCT(MID(0&amp;A77,LARGE(INDEX(ISNUMBER(--MID(A77,ROW(INDIRECT("1:"&amp;LEN(A77))),1))*ROW(INDIRECT("1:"&amp;LEN(A77))),0),ROW(INDIRECT("1:"&amp;LEN(A77))))+1,1)*10^ROW(INDIRECT("1:"&amp;LEN(A77)))/10)</f>
        <v>1</v>
      </c>
      <c r="C77" s="23" t="str">
        <f>News_statistics!P77</f>
        <v>Ecological Sustainability</v>
      </c>
      <c r="D77" t="str">
        <f>News_statistics!Q77</f>
        <v>Enhanced Emission Policy</v>
      </c>
      <c r="E77" t="str">
        <f>News_statistics!N77</f>
        <v>Ecological Sustainability, Hydraulic Applications Ecosystem</v>
      </c>
      <c r="F77" s="17" t="str">
        <f>News_statistics!M77</f>
        <v>Enhanced Emission Policy, Sustainable Mining</v>
      </c>
    </row>
    <row r="78" spans="1:6" ht="28.8" x14ac:dyDescent="0.3">
      <c r="A78" t="str">
        <f>News_statistics!K78</f>
        <v>H2</v>
      </c>
      <c r="B78" cm="1">
        <f t="array" aca="1" ref="B78" ca="1">SUMPRODUCT(MID(0&amp;A78,LARGE(INDEX(ISNUMBER(--MID(A78,ROW(INDIRECT("1:"&amp;LEN(A78))),1))*ROW(INDIRECT("1:"&amp;LEN(A78))),0),ROW(INDIRECT("1:"&amp;LEN(A78))))+1,1)*10^ROW(INDIRECT("1:"&amp;LEN(A78)))/10)</f>
        <v>2</v>
      </c>
      <c r="C78" s="23" t="str">
        <f>News_statistics!P78</f>
        <v>Ecological Sustainability</v>
      </c>
      <c r="D78" t="str">
        <f>News_statistics!Q78</f>
        <v>Enhanced Emission Policy</v>
      </c>
      <c r="E78" t="str">
        <f>News_statistics!N78</f>
        <v>Ecological Sustainability, Hydraulic Applications Ecosystem</v>
      </c>
      <c r="F78" s="17" t="str">
        <f>News_statistics!M78</f>
        <v>Enhanced Emission Policy, Sustainable Mining</v>
      </c>
    </row>
    <row r="79" spans="1:6" ht="28.8" x14ac:dyDescent="0.3">
      <c r="A79" t="str">
        <f>News_statistics!K79</f>
        <v>H1</v>
      </c>
      <c r="B79" cm="1">
        <f t="array" aca="1" ref="B79" ca="1">SUMPRODUCT(MID(0&amp;A79,LARGE(INDEX(ISNUMBER(--MID(A79,ROW(INDIRECT("1:"&amp;LEN(A79))),1))*ROW(INDIRECT("1:"&amp;LEN(A79))),0),ROW(INDIRECT("1:"&amp;LEN(A79))))+1,1)*10^ROW(INDIRECT("1:"&amp;LEN(A79)))/10)</f>
        <v>1</v>
      </c>
      <c r="C79" s="23" t="str">
        <f>News_statistics!P79</f>
        <v>Ecological Sustainability</v>
      </c>
      <c r="D79" t="str">
        <f>News_statistics!Q79</f>
        <v>Enhanced Emission Policy</v>
      </c>
      <c r="E79" t="str">
        <f>News_statistics!N79</f>
        <v>Ecological Sustainability, Hydraulic Applications Ecosystem</v>
      </c>
      <c r="F79" s="17" t="str">
        <f>News_statistics!M79</f>
        <v>Enhanced Emission Policy, Sustainable Mining</v>
      </c>
    </row>
    <row r="80" spans="1:6" x14ac:dyDescent="0.3">
      <c r="A80" t="str">
        <f>News_statistics!K80</f>
        <v>H1</v>
      </c>
      <c r="B80" cm="1">
        <f t="array" aca="1" ref="B80" ca="1">SUMPRODUCT(MID(0&amp;A80,LARGE(INDEX(ISNUMBER(--MID(A80,ROW(INDIRECT("1:"&amp;LEN(A80))),1))*ROW(INDIRECT("1:"&amp;LEN(A80))),0),ROW(INDIRECT("1:"&amp;LEN(A80))))+1,1)*10^ROW(INDIRECT("1:"&amp;LEN(A80)))/10)</f>
        <v>1</v>
      </c>
      <c r="C80" s="23" t="str">
        <f>News_statistics!P80</f>
        <v>Ecological Sustainability</v>
      </c>
      <c r="D80" t="str">
        <f>News_statistics!Q80</f>
        <v>Sustainable Energy System</v>
      </c>
      <c r="E80" t="str">
        <f>News_statistics!N80</f>
        <v>Ecological Sustainability</v>
      </c>
      <c r="F80" s="17" t="str">
        <f>News_statistics!M80</f>
        <v>Sustainable Energy System</v>
      </c>
    </row>
    <row r="81" spans="1:6" x14ac:dyDescent="0.3">
      <c r="A81" t="str">
        <f>News_statistics!K81</f>
        <v>H1</v>
      </c>
      <c r="B81" cm="1">
        <f t="array" aca="1" ref="B81" ca="1">SUMPRODUCT(MID(0&amp;A81,LARGE(INDEX(ISNUMBER(--MID(A81,ROW(INDIRECT("1:"&amp;LEN(A81))),1))*ROW(INDIRECT("1:"&amp;LEN(A81))),0),ROW(INDIRECT("1:"&amp;LEN(A81))))+1,1)*10^ROW(INDIRECT("1:"&amp;LEN(A81)))/10)</f>
        <v>1</v>
      </c>
      <c r="C81" s="23" t="str">
        <f>News_statistics!P81</f>
        <v>Hydraulic Applications Ecosystem</v>
      </c>
      <c r="D81" t="str">
        <f>News_statistics!Q81</f>
        <v>Smart Farming</v>
      </c>
      <c r="E81" t="str">
        <f>News_statistics!N81</f>
        <v>Hydraulic Applications Ecosystem</v>
      </c>
      <c r="F81" s="17" t="str">
        <f>News_statistics!M81</f>
        <v>Smart Farming</v>
      </c>
    </row>
    <row r="82" spans="1:6" x14ac:dyDescent="0.3">
      <c r="A82" t="str">
        <f>News_statistics!K82</f>
        <v>H1</v>
      </c>
      <c r="B82" cm="1">
        <f t="array" aca="1" ref="B82" ca="1">SUMPRODUCT(MID(0&amp;A82,LARGE(INDEX(ISNUMBER(--MID(A82,ROW(INDIRECT("1:"&amp;LEN(A82))),1))*ROW(INDIRECT("1:"&amp;LEN(A82))),0),ROW(INDIRECT("1:"&amp;LEN(A82))))+1,1)*10^ROW(INDIRECT("1:"&amp;LEN(A82)))/10)</f>
        <v>1</v>
      </c>
      <c r="C82" s="23" t="str">
        <f>News_statistics!P82</f>
        <v>Hydraulic Applications Ecosystem</v>
      </c>
      <c r="D82" t="str">
        <f>News_statistics!Q82</f>
        <v>Green &amp; Connected Construction site</v>
      </c>
      <c r="E82" t="str">
        <f>News_statistics!N82</f>
        <v>Hydraulic Applications Ecosystem</v>
      </c>
      <c r="F82" s="17" t="str">
        <f>News_statistics!M82</f>
        <v>Green &amp; Connected Construction site</v>
      </c>
    </row>
    <row r="83" spans="1:6" x14ac:dyDescent="0.3">
      <c r="A83" t="str">
        <f>News_statistics!K83</f>
        <v>H1</v>
      </c>
      <c r="B83" cm="1">
        <f t="array" aca="1" ref="B83" ca="1">SUMPRODUCT(MID(0&amp;A83,LARGE(INDEX(ISNUMBER(--MID(A83,ROW(INDIRECT("1:"&amp;LEN(A83))),1))*ROW(INDIRECT("1:"&amp;LEN(A83))),0),ROW(INDIRECT("1:"&amp;LEN(A83))))+1,1)*10^ROW(INDIRECT("1:"&amp;LEN(A83)))/10)</f>
        <v>1</v>
      </c>
      <c r="C83" s="23" t="str">
        <f>News_statistics!P83</f>
        <v>Hydraulic Applications Ecosystem</v>
      </c>
      <c r="D83" t="str">
        <f>News_statistics!Q83</f>
        <v>Smart Farming</v>
      </c>
      <c r="E83" t="str">
        <f>News_statistics!N83</f>
        <v>Hydraulic Applications Ecosystem</v>
      </c>
      <c r="F83" s="17" t="str">
        <f>News_statistics!M83</f>
        <v>Smart Farming</v>
      </c>
    </row>
    <row r="84" spans="1:6" x14ac:dyDescent="0.3">
      <c r="A84" t="str">
        <f>News_statistics!K84</f>
        <v>H1</v>
      </c>
      <c r="B84" cm="1">
        <f t="array" aca="1" ref="B84" ca="1">SUMPRODUCT(MID(0&amp;A84,LARGE(INDEX(ISNUMBER(--MID(A84,ROW(INDIRECT("1:"&amp;LEN(A84))),1))*ROW(INDIRECT("1:"&amp;LEN(A84))),0),ROW(INDIRECT("1:"&amp;LEN(A84))))+1,1)*10^ROW(INDIRECT("1:"&amp;LEN(A84)))/10)</f>
        <v>1</v>
      </c>
      <c r="C84" s="23" t="str">
        <f>News_statistics!P84</f>
        <v>Hydraulic Applications Ecosystem</v>
      </c>
      <c r="D84" t="str">
        <f>News_statistics!Q84</f>
        <v>Smart Farming</v>
      </c>
      <c r="E84" t="str">
        <f>News_statistics!N84</f>
        <v>Hydraulic Applications Ecosystem</v>
      </c>
      <c r="F84" s="17" t="str">
        <f>News_statistics!M84</f>
        <v>Smart Farming</v>
      </c>
    </row>
    <row r="85" spans="1:6" ht="28.8" x14ac:dyDescent="0.3">
      <c r="A85" t="str">
        <f>News_statistics!K85</f>
        <v>H1</v>
      </c>
      <c r="B85" cm="1">
        <f t="array" aca="1" ref="B85" ca="1">SUMPRODUCT(MID(0&amp;A85,LARGE(INDEX(ISNUMBER(--MID(A85,ROW(INDIRECT("1:"&amp;LEN(A85))),1))*ROW(INDIRECT("1:"&amp;LEN(A85))),0),ROW(INDIRECT("1:"&amp;LEN(A85))))+1,1)*10^ROW(INDIRECT("1:"&amp;LEN(A85)))/10)</f>
        <v>1</v>
      </c>
      <c r="C85" s="23" t="str">
        <f>News_statistics!P85</f>
        <v>Ecological Sustainability</v>
      </c>
      <c r="D85" t="str">
        <f>News_statistics!Q85</f>
        <v>Enhanced Emission Policy</v>
      </c>
      <c r="E85" t="str">
        <f>News_statistics!N85</f>
        <v>Ecological Sustainability, Hydraulic Applications Ecosystem</v>
      </c>
      <c r="F85" s="17" t="str">
        <f>News_statistics!M85</f>
        <v>Enhanced Emission Policy, Green &amp; Connected Construction site</v>
      </c>
    </row>
    <row r="86" spans="1:6" x14ac:dyDescent="0.3">
      <c r="A86" t="str">
        <f>News_statistics!K86</f>
        <v>H1</v>
      </c>
      <c r="B86" cm="1">
        <f t="array" aca="1" ref="B86" ca="1">SUMPRODUCT(MID(0&amp;A86,LARGE(INDEX(ISNUMBER(--MID(A86,ROW(INDIRECT("1:"&amp;LEN(A86))),1))*ROW(INDIRECT("1:"&amp;LEN(A86))),0),ROW(INDIRECT("1:"&amp;LEN(A86))))+1,1)*10^ROW(INDIRECT("1:"&amp;LEN(A86)))/10)</f>
        <v>1</v>
      </c>
      <c r="C86" s="23" t="str">
        <f>News_statistics!P86</f>
        <v>Hydraulic Applications Ecosystem</v>
      </c>
      <c r="D86" t="str">
        <f>News_statistics!Q86</f>
        <v>Smart Farming</v>
      </c>
      <c r="E86" t="str">
        <f>News_statistics!N86</f>
        <v>Hydraulic Applications Ecosystem</v>
      </c>
      <c r="F86" s="17" t="str">
        <f>News_statistics!M86</f>
        <v>Smart Farming</v>
      </c>
    </row>
    <row r="87" spans="1:6" x14ac:dyDescent="0.3">
      <c r="A87" t="str">
        <f>News_statistics!K87</f>
        <v>H1</v>
      </c>
      <c r="B87" cm="1">
        <f t="array" aca="1" ref="B87" ca="1">SUMPRODUCT(MID(0&amp;A87,LARGE(INDEX(ISNUMBER(--MID(A87,ROW(INDIRECT("1:"&amp;LEN(A87))),1))*ROW(INDIRECT("1:"&amp;LEN(A87))),0),ROW(INDIRECT("1:"&amp;LEN(A87))))+1,1)*10^ROW(INDIRECT("1:"&amp;LEN(A87)))/10)</f>
        <v>1</v>
      </c>
      <c r="C87" s="23" t="str">
        <f>News_statistics!P87</f>
        <v>Hydraulic Applications Ecosystem</v>
      </c>
      <c r="D87" t="str">
        <f>News_statistics!Q87</f>
        <v>Future Wood &amp; Forest Industry</v>
      </c>
      <c r="E87" t="str">
        <f>News_statistics!N87</f>
        <v>Hydraulic Applications Ecosystem</v>
      </c>
      <c r="F87" s="17" t="str">
        <f>News_statistics!M87</f>
        <v>Future Wood &amp; Forest Industry</v>
      </c>
    </row>
    <row r="88" spans="1:6" x14ac:dyDescent="0.3">
      <c r="A88" t="str">
        <f>News_statistics!K88</f>
        <v>H1</v>
      </c>
      <c r="B88" cm="1">
        <f t="array" aca="1" ref="B88" ca="1">SUMPRODUCT(MID(0&amp;A88,LARGE(INDEX(ISNUMBER(--MID(A88,ROW(INDIRECT("1:"&amp;LEN(A88))),1))*ROW(INDIRECT("1:"&amp;LEN(A88))),0),ROW(INDIRECT("1:"&amp;LEN(A88))))+1,1)*10^ROW(INDIRECT("1:"&amp;LEN(A88)))/10)</f>
        <v>1</v>
      </c>
      <c r="C88" s="23" t="str">
        <f>News_statistics!P88</f>
        <v>Adaptive Organization</v>
      </c>
      <c r="D88" t="str">
        <f>News_statistics!Q88</f>
        <v>Company Agility Tranfsormation</v>
      </c>
      <c r="E88" t="str">
        <f>News_statistics!N88</f>
        <v>Adaptive Organization</v>
      </c>
      <c r="F88" s="17" t="str">
        <f>News_statistics!M88</f>
        <v>Company Agility Tranfsormation</v>
      </c>
    </row>
    <row r="89" spans="1:6" x14ac:dyDescent="0.3">
      <c r="A89" t="str">
        <f>News_statistics!K89</f>
        <v>H3</v>
      </c>
      <c r="B89" cm="1">
        <f t="array" aca="1" ref="B89" ca="1">SUMPRODUCT(MID(0&amp;A89,LARGE(INDEX(ISNUMBER(--MID(A89,ROW(INDIRECT("1:"&amp;LEN(A89))),1))*ROW(INDIRECT("1:"&amp;LEN(A89))),0),ROW(INDIRECT("1:"&amp;LEN(A89))))+1,1)*10^ROW(INDIRECT("1:"&amp;LEN(A89)))/10)</f>
        <v>3</v>
      </c>
      <c r="C89" s="23" t="str">
        <f>News_statistics!P89</f>
        <v>Ecological Sustainability</v>
      </c>
      <c r="D89" t="str">
        <f>News_statistics!Q89</f>
        <v>Enhanced Emission Policy</v>
      </c>
      <c r="E89" t="str">
        <f>News_statistics!N89</f>
        <v>Ecological Sustainability</v>
      </c>
      <c r="F89" s="17" t="str">
        <f>News_statistics!M89</f>
        <v>Enhanced Emission Policy</v>
      </c>
    </row>
    <row r="90" spans="1:6" x14ac:dyDescent="0.3">
      <c r="A90" t="str">
        <f>News_statistics!K90</f>
        <v>H1</v>
      </c>
      <c r="B90" cm="1">
        <f t="array" aca="1" ref="B90" ca="1">SUMPRODUCT(MID(0&amp;A90,LARGE(INDEX(ISNUMBER(--MID(A90,ROW(INDIRECT("1:"&amp;LEN(A90))),1))*ROW(INDIRECT("1:"&amp;LEN(A90))),0),ROW(INDIRECT("1:"&amp;LEN(A90))))+1,1)*10^ROW(INDIRECT("1:"&amp;LEN(A90)))/10)</f>
        <v>1</v>
      </c>
      <c r="C90" s="23" t="str">
        <f>News_statistics!P90</f>
        <v>Hydraulic Applications Ecosystem</v>
      </c>
      <c r="D90" t="str">
        <f>News_statistics!Q90</f>
        <v>Intelligent &amp; Efficient Factory</v>
      </c>
      <c r="E90" t="str">
        <f>News_statistics!N90</f>
        <v>Hydraulic Applications Ecosystem</v>
      </c>
      <c r="F90" s="17" t="str">
        <f>News_statistics!M90</f>
        <v>Intelligent &amp; Efficient Factory</v>
      </c>
    </row>
    <row r="91" spans="1:6" ht="28.8" x14ac:dyDescent="0.3">
      <c r="A91" t="str">
        <f>News_statistics!K91</f>
        <v>H1</v>
      </c>
      <c r="B91" cm="1">
        <f t="array" aca="1" ref="B91" ca="1">SUMPRODUCT(MID(0&amp;A91,LARGE(INDEX(ISNUMBER(--MID(A91,ROW(INDIRECT("1:"&amp;LEN(A91))),1))*ROW(INDIRECT("1:"&amp;LEN(A91))),0),ROW(INDIRECT("1:"&amp;LEN(A91))))+1,1)*10^ROW(INDIRECT("1:"&amp;LEN(A91)))/10)</f>
        <v>1</v>
      </c>
      <c r="C91" s="23" t="str">
        <f>News_statistics!P91</f>
        <v>Ecological Sustainability</v>
      </c>
      <c r="D91" t="str">
        <f>News_statistics!Q91</f>
        <v>Enhanced Emission Policy</v>
      </c>
      <c r="E91" t="str">
        <f>News_statistics!N91</f>
        <v>Ecological Sustainability, New Business</v>
      </c>
      <c r="F91" s="17" t="str">
        <f>News_statistics!M91</f>
        <v>Enhanced Emission Policy, Sustainaible Maritime Applications</v>
      </c>
    </row>
    <row r="92" spans="1:6" x14ac:dyDescent="0.3">
      <c r="A92" t="str">
        <f>News_statistics!K92</f>
        <v>H1</v>
      </c>
      <c r="B92" cm="1">
        <f t="array" aca="1" ref="B92" ca="1">SUMPRODUCT(MID(0&amp;A92,LARGE(INDEX(ISNUMBER(--MID(A92,ROW(INDIRECT("1:"&amp;LEN(A92))),1))*ROW(INDIRECT("1:"&amp;LEN(A92))),0),ROW(INDIRECT("1:"&amp;LEN(A92))))+1,1)*10^ROW(INDIRECT("1:"&amp;LEN(A92)))/10)</f>
        <v>1</v>
      </c>
      <c r="C92" s="23" t="str">
        <f>News_statistics!P92</f>
        <v>Ecological Sustainability</v>
      </c>
      <c r="D92" t="str">
        <f>News_statistics!Q92</f>
        <v>Circular Economy</v>
      </c>
      <c r="E92" t="str">
        <f>News_statistics!N92</f>
        <v>Ecological Sustainability, New Business</v>
      </c>
      <c r="F92" s="17" t="str">
        <f>News_statistics!M92</f>
        <v>Circular Economy, Green Energy System</v>
      </c>
    </row>
    <row r="93" spans="1:6" x14ac:dyDescent="0.3">
      <c r="A93" t="str">
        <f>News_statistics!K93</f>
        <v>H2</v>
      </c>
      <c r="B93" cm="1">
        <f t="array" aca="1" ref="B93" ca="1">SUMPRODUCT(MID(0&amp;A93,LARGE(INDEX(ISNUMBER(--MID(A93,ROW(INDIRECT("1:"&amp;LEN(A93))),1))*ROW(INDIRECT("1:"&amp;LEN(A93))),0),ROW(INDIRECT("1:"&amp;LEN(A93))))+1,1)*10^ROW(INDIRECT("1:"&amp;LEN(A93)))/10)</f>
        <v>2</v>
      </c>
      <c r="C93" s="23" t="str">
        <f>News_statistics!P93</f>
        <v>Ecological Sustainability</v>
      </c>
      <c r="D93" t="str">
        <f>News_statistics!Q93</f>
        <v>Enhanced Emission Policy</v>
      </c>
      <c r="E93" t="str">
        <f>News_statistics!N93</f>
        <v>Ecological Sustainability</v>
      </c>
      <c r="F93" s="17" t="str">
        <f>News_statistics!M93</f>
        <v>Enhanced Emission Policy</v>
      </c>
    </row>
    <row r="94" spans="1:6" x14ac:dyDescent="0.3">
      <c r="A94" t="str">
        <f>News_statistics!K94</f>
        <v>H1</v>
      </c>
      <c r="B94" cm="1">
        <f t="array" aca="1" ref="B94" ca="1">SUMPRODUCT(MID(0&amp;A94,LARGE(INDEX(ISNUMBER(--MID(A94,ROW(INDIRECT("1:"&amp;LEN(A94))),1))*ROW(INDIRECT("1:"&amp;LEN(A94))),0),ROW(INDIRECT("1:"&amp;LEN(A94))))+1,1)*10^ROW(INDIRECT("1:"&amp;LEN(A94)))/10)</f>
        <v>1</v>
      </c>
      <c r="C94" s="23" t="str">
        <f>News_statistics!P94</f>
        <v>Hydraulic Applications Ecosystem</v>
      </c>
      <c r="D94" t="str">
        <f>News_statistics!Q94</f>
        <v>Intelligent &amp; Efficient Factory</v>
      </c>
      <c r="E94" t="str">
        <f>News_statistics!N94</f>
        <v>Hydraulic Applications Ecosystem</v>
      </c>
      <c r="F94" s="17" t="str">
        <f>News_statistics!M94</f>
        <v>Intelligent &amp; Efficient Factory</v>
      </c>
    </row>
    <row r="95" spans="1:6" x14ac:dyDescent="0.3">
      <c r="A95" t="str">
        <f>News_statistics!K95</f>
        <v>H2</v>
      </c>
      <c r="B95" cm="1">
        <f t="array" aca="1" ref="B95" ca="1">SUMPRODUCT(MID(0&amp;A95,LARGE(INDEX(ISNUMBER(--MID(A95,ROW(INDIRECT("1:"&amp;LEN(A95))),1))*ROW(INDIRECT("1:"&amp;LEN(A95))),0),ROW(INDIRECT("1:"&amp;LEN(A95))))+1,1)*10^ROW(INDIRECT("1:"&amp;LEN(A95)))/10)</f>
        <v>2</v>
      </c>
      <c r="C95" s="23" t="str">
        <f>News_statistics!P95</f>
        <v>Hydraulic Applications Ecosystem</v>
      </c>
      <c r="D95" t="str">
        <f>News_statistics!Q95</f>
        <v>Smart Farming</v>
      </c>
      <c r="E95" t="str">
        <f>News_statistics!N95</f>
        <v>Hydraulic Applications Ecosystem, New Business</v>
      </c>
      <c r="F95" s="17" t="str">
        <f>News_statistics!M95</f>
        <v>Smart Farming, Future Agriculture</v>
      </c>
    </row>
    <row r="96" spans="1:6" x14ac:dyDescent="0.3">
      <c r="A96" t="str">
        <f>News_statistics!K96</f>
        <v>H1</v>
      </c>
      <c r="B96" cm="1">
        <f t="array" aca="1" ref="B96" ca="1">SUMPRODUCT(MID(0&amp;A96,LARGE(INDEX(ISNUMBER(--MID(A96,ROW(INDIRECT("1:"&amp;LEN(A96))),1))*ROW(INDIRECT("1:"&amp;LEN(A96))),0),ROW(INDIRECT("1:"&amp;LEN(A96))))+1,1)*10^ROW(INDIRECT("1:"&amp;LEN(A96)))/10)</f>
        <v>1</v>
      </c>
      <c r="C96" s="23" t="str">
        <f>News_statistics!P96</f>
        <v>New Business</v>
      </c>
      <c r="D96" t="str">
        <f>News_statistics!Q96</f>
        <v>Geopolitics &amp; Decoupling</v>
      </c>
      <c r="E96" t="str">
        <f>News_statistics!N96</f>
        <v>New Business</v>
      </c>
      <c r="F96" s="17" t="str">
        <f>News_statistics!M96</f>
        <v>Geopolitics &amp; Decoupling</v>
      </c>
    </row>
    <row r="97" spans="1:6" x14ac:dyDescent="0.3">
      <c r="A97" t="str">
        <f>News_statistics!K97</f>
        <v>H3</v>
      </c>
      <c r="B97" cm="1">
        <f t="array" aca="1" ref="B97" ca="1">SUMPRODUCT(MID(0&amp;A97,LARGE(INDEX(ISNUMBER(--MID(A97,ROW(INDIRECT("1:"&amp;LEN(A97))),1))*ROW(INDIRECT("1:"&amp;LEN(A97))),0),ROW(INDIRECT("1:"&amp;LEN(A97))))+1,1)*10^ROW(INDIRECT("1:"&amp;LEN(A97)))/10)</f>
        <v>3</v>
      </c>
      <c r="C97" s="23" t="str">
        <f>News_statistics!P97</f>
        <v>Intelligent Production</v>
      </c>
      <c r="D97" t="str">
        <f>News_statistics!Q97</f>
        <v>Additive Manufacturing Technologies</v>
      </c>
      <c r="E97" t="str">
        <f>News_statistics!N97</f>
        <v>Intelligent Production</v>
      </c>
      <c r="F97" s="17" t="str">
        <f>News_statistics!M97</f>
        <v>Additive Manufacturing Technologies</v>
      </c>
    </row>
    <row r="98" spans="1:6" ht="28.8" x14ac:dyDescent="0.3">
      <c r="A98" t="str">
        <f>News_statistics!K98</f>
        <v>H3</v>
      </c>
      <c r="B98" cm="1">
        <f t="array" aca="1" ref="B98" ca="1">SUMPRODUCT(MID(0&amp;A98,LARGE(INDEX(ISNUMBER(--MID(A98,ROW(INDIRECT("1:"&amp;LEN(A98))),1))*ROW(INDIRECT("1:"&amp;LEN(A98))),0),ROW(INDIRECT("1:"&amp;LEN(A98))))+1,1)*10^ROW(INDIRECT("1:"&amp;LEN(A98)))/10)</f>
        <v>3</v>
      </c>
      <c r="C98" s="23" t="str">
        <f>News_statistics!P98</f>
        <v>Ecological Sustainability</v>
      </c>
      <c r="D98" t="str">
        <f>News_statistics!Q98</f>
        <v>Circular Economy</v>
      </c>
      <c r="E98" t="str">
        <f>News_statistics!N98</f>
        <v>Ecological Sustainability, Hydraulic Applications Ecosystem</v>
      </c>
      <c r="F98" s="17" t="str">
        <f>News_statistics!M98</f>
        <v>Circular Economy, Green &amp; Connected Construction site</v>
      </c>
    </row>
    <row r="99" spans="1:6" ht="28.8" x14ac:dyDescent="0.3">
      <c r="A99" t="str">
        <f>News_statistics!K99</f>
        <v>H1</v>
      </c>
      <c r="B99" cm="1">
        <f t="array" aca="1" ref="B99" ca="1">SUMPRODUCT(MID(0&amp;A99,LARGE(INDEX(ISNUMBER(--MID(A99,ROW(INDIRECT("1:"&amp;LEN(A99))),1))*ROW(INDIRECT("1:"&amp;LEN(A99))),0),ROW(INDIRECT("1:"&amp;LEN(A99))))+1,1)*10^ROW(INDIRECT("1:"&amp;LEN(A99)))/10)</f>
        <v>1</v>
      </c>
      <c r="C99" s="23" t="str">
        <f>News_statistics!P99</f>
        <v>Ecological Sustainability</v>
      </c>
      <c r="D99" t="str">
        <f>News_statistics!Q99</f>
        <v>Enhanced Emission Policy</v>
      </c>
      <c r="E99" t="str">
        <f>News_statistics!N99</f>
        <v>Ecological Sustainability</v>
      </c>
      <c r="F99" s="17" t="str">
        <f>News_statistics!M99</f>
        <v>Enhanced Emission Policy, Promoting Biodiversity</v>
      </c>
    </row>
    <row r="100" spans="1:6" x14ac:dyDescent="0.3">
      <c r="A100" t="str">
        <f>News_statistics!K100</f>
        <v>H2</v>
      </c>
      <c r="B100" cm="1">
        <f t="array" aca="1" ref="B100" ca="1">SUMPRODUCT(MID(0&amp;A100,LARGE(INDEX(ISNUMBER(--MID(A100,ROW(INDIRECT("1:"&amp;LEN(A100))),1))*ROW(INDIRECT("1:"&amp;LEN(A100))),0),ROW(INDIRECT("1:"&amp;LEN(A100))))+1,1)*10^ROW(INDIRECT("1:"&amp;LEN(A100)))/10)</f>
        <v>2</v>
      </c>
      <c r="C100" s="23" t="str">
        <f>News_statistics!P100</f>
        <v>Hydraulic Applications Ecosystem</v>
      </c>
      <c r="D100" t="str">
        <f>News_statistics!Q100</f>
        <v>Advanced Wind Power</v>
      </c>
      <c r="E100" t="str">
        <f>News_statistics!N100</f>
        <v>Hydraulic Applications Ecosystem</v>
      </c>
      <c r="F100" s="17" t="str">
        <f>News_statistics!M100</f>
        <v>Advanced Wind Power</v>
      </c>
    </row>
    <row r="101" spans="1:6" ht="28.8" x14ac:dyDescent="0.3">
      <c r="A101" t="str">
        <f>News_statistics!K101</f>
        <v>H2</v>
      </c>
      <c r="B101" cm="1">
        <f t="array" aca="1" ref="B101" ca="1">SUMPRODUCT(MID(0&amp;A101,LARGE(INDEX(ISNUMBER(--MID(A101,ROW(INDIRECT("1:"&amp;LEN(A101))),1))*ROW(INDIRECT("1:"&amp;LEN(A101))),0),ROW(INDIRECT("1:"&amp;LEN(A101))))+1,1)*10^ROW(INDIRECT("1:"&amp;LEN(A101)))/10)</f>
        <v>2</v>
      </c>
      <c r="C101" s="23" t="str">
        <f>News_statistics!P101</f>
        <v>Ecological Sustainability</v>
      </c>
      <c r="D101" t="str">
        <f>News_statistics!Q101</f>
        <v>Enhanced Emission Policy</v>
      </c>
      <c r="E101" t="str">
        <f>News_statistics!N101</f>
        <v>Ecological Sustainability, New Business</v>
      </c>
      <c r="F101" s="17" t="str">
        <f>News_statistics!M101</f>
        <v>Enhanced Emission Policy, Sustainaible Maritime Applications</v>
      </c>
    </row>
    <row r="102" spans="1:6" ht="28.8" x14ac:dyDescent="0.3">
      <c r="A102" t="str">
        <f>News_statistics!K102</f>
        <v>H2</v>
      </c>
      <c r="B102" cm="1">
        <f t="array" aca="1" ref="B102" ca="1">SUMPRODUCT(MID(0&amp;A102,LARGE(INDEX(ISNUMBER(--MID(A102,ROW(INDIRECT("1:"&amp;LEN(A102))),1))*ROW(INDIRECT("1:"&amp;LEN(A102))),0),ROW(INDIRECT("1:"&amp;LEN(A102))))+1,1)*10^ROW(INDIRECT("1:"&amp;LEN(A102)))/10)</f>
        <v>2</v>
      </c>
      <c r="C102" s="23" t="str">
        <f>News_statistics!P102</f>
        <v>Ecological Sustainability</v>
      </c>
      <c r="D102" t="str">
        <f>News_statistics!Q102</f>
        <v>Enhanced Emission Policy</v>
      </c>
      <c r="E102" t="str">
        <f>News_statistics!N102</f>
        <v>Ecological Sustainability, New Business</v>
      </c>
      <c r="F102" s="17" t="str">
        <f>News_statistics!M102</f>
        <v>Enhanced Emission Policy, Sustainaible Maritime Applications</v>
      </c>
    </row>
    <row r="103" spans="1:6" ht="28.8" x14ac:dyDescent="0.3">
      <c r="A103" t="str">
        <f>News_statistics!K103</f>
        <v>H1</v>
      </c>
      <c r="B103" cm="1">
        <f t="array" aca="1" ref="B103" ca="1">SUMPRODUCT(MID(0&amp;A103,LARGE(INDEX(ISNUMBER(--MID(A103,ROW(INDIRECT("1:"&amp;LEN(A103))),1))*ROW(INDIRECT("1:"&amp;LEN(A103))),0),ROW(INDIRECT("1:"&amp;LEN(A103))))+1,1)*10^ROW(INDIRECT("1:"&amp;LEN(A103)))/10)</f>
        <v>1</v>
      </c>
      <c r="C103" s="23" t="str">
        <f>News_statistics!P103</f>
        <v>Ecological Sustainability</v>
      </c>
      <c r="D103" t="str">
        <f>News_statistics!Q103</f>
        <v>Enhanced Emission Policy</v>
      </c>
      <c r="E103" t="str">
        <f>News_statistics!N103</f>
        <v>Ecological Sustainability, New Business</v>
      </c>
      <c r="F103" s="17" t="str">
        <f>News_statistics!M103</f>
        <v>Enhanced Emission Policy, Sustainaible Maritime Applications</v>
      </c>
    </row>
    <row r="104" spans="1:6" ht="28.8" x14ac:dyDescent="0.3">
      <c r="A104" t="str">
        <f>News_statistics!K104</f>
        <v>H1</v>
      </c>
      <c r="B104" cm="1">
        <f t="array" aca="1" ref="B104" ca="1">SUMPRODUCT(MID(0&amp;A104,LARGE(INDEX(ISNUMBER(--MID(A104,ROW(INDIRECT("1:"&amp;LEN(A104))),1))*ROW(INDIRECT("1:"&amp;LEN(A104))),0),ROW(INDIRECT("1:"&amp;LEN(A104))))+1,1)*10^ROW(INDIRECT("1:"&amp;LEN(A104)))/10)</f>
        <v>1</v>
      </c>
      <c r="C104" s="23" t="str">
        <f>News_statistics!P104</f>
        <v>Ecological Sustainability</v>
      </c>
      <c r="D104" t="str">
        <f>News_statistics!Q104</f>
        <v>Enhanced Emission Policy</v>
      </c>
      <c r="E104" t="str">
        <f>News_statistics!N104</f>
        <v>Ecological Sustainability, New Business</v>
      </c>
      <c r="F104" s="17" t="str">
        <f>News_statistics!M104</f>
        <v>Enhanced Emission Policy, Sustainaible Maritime Applications</v>
      </c>
    </row>
    <row r="105" spans="1:6" x14ac:dyDescent="0.3">
      <c r="A105" t="str">
        <f>News_statistics!K105</f>
        <v>H2</v>
      </c>
      <c r="B105" cm="1">
        <f t="array" aca="1" ref="B105" ca="1">SUMPRODUCT(MID(0&amp;A105,LARGE(INDEX(ISNUMBER(--MID(A105,ROW(INDIRECT("1:"&amp;LEN(A105))),1))*ROW(INDIRECT("1:"&amp;LEN(A105))),0),ROW(INDIRECT("1:"&amp;LEN(A105))))+1,1)*10^ROW(INDIRECT("1:"&amp;LEN(A105)))/10)</f>
        <v>2</v>
      </c>
      <c r="C105" s="23" t="str">
        <f>News_statistics!P105</f>
        <v>New Business</v>
      </c>
      <c r="D105" t="str">
        <f>News_statistics!Q105</f>
        <v>Sustainaible Maritime Applications</v>
      </c>
      <c r="E105" t="str">
        <f>News_statistics!N105</f>
        <v>New Business</v>
      </c>
      <c r="F105" s="17" t="str">
        <f>News_statistics!M105</f>
        <v>Sustainaible Maritime Applications</v>
      </c>
    </row>
    <row r="106" spans="1:6" ht="28.8" x14ac:dyDescent="0.3">
      <c r="A106" t="str">
        <f>News_statistics!K106</f>
        <v>H1</v>
      </c>
      <c r="B106" cm="1">
        <f t="array" aca="1" ref="B106" ca="1">SUMPRODUCT(MID(0&amp;A106,LARGE(INDEX(ISNUMBER(--MID(A106,ROW(INDIRECT("1:"&amp;LEN(A106))),1))*ROW(INDIRECT("1:"&amp;LEN(A106))),0),ROW(INDIRECT("1:"&amp;LEN(A106))))+1,1)*10^ROW(INDIRECT("1:"&amp;LEN(A106)))/10)</f>
        <v>1</v>
      </c>
      <c r="C106" s="23" t="str">
        <f>News_statistics!P106</f>
        <v>Ecological Sustainability</v>
      </c>
      <c r="D106" t="str">
        <f>News_statistics!Q106</f>
        <v>Enhanced Emission Policy</v>
      </c>
      <c r="E106" t="str">
        <f>News_statistics!N106</f>
        <v>Ecological Sustainability, New Business</v>
      </c>
      <c r="F106" s="17" t="str">
        <f>News_statistics!M106</f>
        <v>Enhanced Emission Policy, Sustainaible Maritime Applications</v>
      </c>
    </row>
    <row r="107" spans="1:6" ht="28.8" x14ac:dyDescent="0.3">
      <c r="A107" t="str">
        <f>News_statistics!K107</f>
        <v>H1</v>
      </c>
      <c r="B107" cm="1">
        <f t="array" aca="1" ref="B107" ca="1">SUMPRODUCT(MID(0&amp;A107,LARGE(INDEX(ISNUMBER(--MID(A107,ROW(INDIRECT("1:"&amp;LEN(A107))),1))*ROW(INDIRECT("1:"&amp;LEN(A107))),0),ROW(INDIRECT("1:"&amp;LEN(A107))))+1,1)*10^ROW(INDIRECT("1:"&amp;LEN(A107)))/10)</f>
        <v>1</v>
      </c>
      <c r="C107" s="23" t="str">
        <f>News_statistics!P107</f>
        <v>Ecological Sustainability</v>
      </c>
      <c r="D107" t="str">
        <f>News_statistics!Q107</f>
        <v>Enhanced Emission Policy</v>
      </c>
      <c r="E107" t="str">
        <f>News_statistics!N107</f>
        <v>Ecological Sustainability, New Business</v>
      </c>
      <c r="F107" s="17" t="str">
        <f>News_statistics!M107</f>
        <v>Enhanced Emission Policy, Sustainaible Maritime Applications</v>
      </c>
    </row>
    <row r="108" spans="1:6" x14ac:dyDescent="0.3">
      <c r="A108" t="str">
        <f>News_statistics!K108</f>
        <v>H1</v>
      </c>
      <c r="B108" cm="1">
        <f t="array" aca="1" ref="B108" ca="1">SUMPRODUCT(MID(0&amp;A108,LARGE(INDEX(ISNUMBER(--MID(A108,ROW(INDIRECT("1:"&amp;LEN(A108))),1))*ROW(INDIRECT("1:"&amp;LEN(A108))),0),ROW(INDIRECT("1:"&amp;LEN(A108))))+1,1)*10^ROW(INDIRECT("1:"&amp;LEN(A108)))/10)</f>
        <v>1</v>
      </c>
      <c r="C108" s="23" t="str">
        <f>News_statistics!P108</f>
        <v>Intelligent Production</v>
      </c>
      <c r="D108" t="str">
        <f>News_statistics!Q108</f>
        <v>Advanced Robotics</v>
      </c>
      <c r="E108" t="str">
        <f>News_statistics!N108</f>
        <v>Intelligent Production</v>
      </c>
      <c r="F108" s="17" t="str">
        <f>News_statistics!M108</f>
        <v>Advanced Robotics</v>
      </c>
    </row>
    <row r="109" spans="1:6" x14ac:dyDescent="0.3">
      <c r="A109" t="str">
        <f>News_statistics!K109</f>
        <v>H2</v>
      </c>
      <c r="B109" cm="1">
        <f t="array" aca="1" ref="B109" ca="1">SUMPRODUCT(MID(0&amp;A109,LARGE(INDEX(ISNUMBER(--MID(A109,ROW(INDIRECT("1:"&amp;LEN(A109))),1))*ROW(INDIRECT("1:"&amp;LEN(A109))),0),ROW(INDIRECT("1:"&amp;LEN(A109))))+1,1)*10^ROW(INDIRECT("1:"&amp;LEN(A109)))/10)</f>
        <v>2</v>
      </c>
      <c r="C109" s="23" t="str">
        <f>News_statistics!P109</f>
        <v>Intelligent Production</v>
      </c>
      <c r="D109" t="str">
        <f>News_statistics!Q109</f>
        <v>Advanced Robotics</v>
      </c>
      <c r="E109" t="str">
        <f>News_statistics!N109</f>
        <v>Intelligent Production</v>
      </c>
      <c r="F109" s="17" t="str">
        <f>News_statistics!M109</f>
        <v>Advanced Robotics</v>
      </c>
    </row>
    <row r="110" spans="1:6" ht="28.8" x14ac:dyDescent="0.3">
      <c r="A110" t="str">
        <f>News_statistics!K110</f>
        <v>H2</v>
      </c>
      <c r="B110" cm="1">
        <f t="array" aca="1" ref="B110" ca="1">SUMPRODUCT(MID(0&amp;A110,LARGE(INDEX(ISNUMBER(--MID(A110,ROW(INDIRECT("1:"&amp;LEN(A110))),1))*ROW(INDIRECT("1:"&amp;LEN(A110))),0),ROW(INDIRECT("1:"&amp;LEN(A110))))+1,1)*10^ROW(INDIRECT("1:"&amp;LEN(A110)))/10)</f>
        <v>2</v>
      </c>
      <c r="C110" s="23" t="str">
        <f>News_statistics!P110</f>
        <v>Hydraulic Applications Ecosystem</v>
      </c>
      <c r="D110" t="str">
        <f>News_statistics!Q110</f>
        <v>Intelligent &amp; Efficient Factory</v>
      </c>
      <c r="E110" t="str">
        <f>News_statistics!N110</f>
        <v>Hydraulic Applications Ecosystem, Intelligent Production</v>
      </c>
      <c r="F110" s="17" t="str">
        <f>News_statistics!M110</f>
        <v>Intelligent &amp; Efficient Factory, Advanced Robotics</v>
      </c>
    </row>
    <row r="111" spans="1:6" ht="28.8" x14ac:dyDescent="0.3">
      <c r="A111" t="str">
        <f>News_statistics!K111</f>
        <v>H3</v>
      </c>
      <c r="B111" cm="1">
        <f t="array" aca="1" ref="B111" ca="1">SUMPRODUCT(MID(0&amp;A111,LARGE(INDEX(ISNUMBER(--MID(A111,ROW(INDIRECT("1:"&amp;LEN(A111))),1))*ROW(INDIRECT("1:"&amp;LEN(A111))),0),ROW(INDIRECT("1:"&amp;LEN(A111))))+1,1)*10^ROW(INDIRECT("1:"&amp;LEN(A111)))/10)</f>
        <v>3</v>
      </c>
      <c r="C111" s="23" t="str">
        <f>News_statistics!P111</f>
        <v>Ecological Sustainability</v>
      </c>
      <c r="D111" t="str">
        <f>News_statistics!Q111</f>
        <v>Circular Economy</v>
      </c>
      <c r="E111" t="str">
        <f>News_statistics!N111</f>
        <v>Ecological Sustainability, Hydraulic Applications Ecosystem</v>
      </c>
      <c r="F111" s="17" t="str">
        <f>News_statistics!M111</f>
        <v>Circular Economy, Green &amp; Connected Construction site</v>
      </c>
    </row>
    <row r="112" spans="1:6" x14ac:dyDescent="0.3">
      <c r="A112" t="str">
        <f>News_statistics!K112</f>
        <v>H2</v>
      </c>
      <c r="B112" cm="1">
        <f t="array" aca="1" ref="B112" ca="1">SUMPRODUCT(MID(0&amp;A112,LARGE(INDEX(ISNUMBER(--MID(A112,ROW(INDIRECT("1:"&amp;LEN(A112))),1))*ROW(INDIRECT("1:"&amp;LEN(A112))),0),ROW(INDIRECT("1:"&amp;LEN(A112))))+1,1)*10^ROW(INDIRECT("1:"&amp;LEN(A112)))/10)</f>
        <v>2</v>
      </c>
      <c r="C112" s="23" t="str">
        <f>News_statistics!P112</f>
        <v>Hydraulic Applications Ecosystem</v>
      </c>
      <c r="D112" t="str">
        <f>News_statistics!Q112</f>
        <v>Green &amp; Connected Construction site</v>
      </c>
      <c r="E112" t="str">
        <f>News_statistics!N112</f>
        <v>Hydraulic Applications Ecosystem</v>
      </c>
      <c r="F112" s="17" t="str">
        <f>News_statistics!M112</f>
        <v>Green &amp; Connected Construction site</v>
      </c>
    </row>
    <row r="113" spans="1:6" ht="28.8" x14ac:dyDescent="0.3">
      <c r="A113" t="str">
        <f>News_statistics!K113</f>
        <v>H3</v>
      </c>
      <c r="B113" cm="1">
        <f t="array" aca="1" ref="B113" ca="1">SUMPRODUCT(MID(0&amp;A113,LARGE(INDEX(ISNUMBER(--MID(A113,ROW(INDIRECT("1:"&amp;LEN(A113))),1))*ROW(INDIRECT("1:"&amp;LEN(A113))),0),ROW(INDIRECT("1:"&amp;LEN(A113))))+1,1)*10^ROW(INDIRECT("1:"&amp;LEN(A113)))/10)</f>
        <v>3</v>
      </c>
      <c r="C113" s="23" t="str">
        <f>News_statistics!P113</f>
        <v>Ecological Sustainability</v>
      </c>
      <c r="D113" t="str">
        <f>News_statistics!Q113</f>
        <v>Geo-Engineering &amp; Clean Air</v>
      </c>
      <c r="E113" t="str">
        <f>News_statistics!N113</f>
        <v>Ecological Sustainability, New Business</v>
      </c>
      <c r="F113" s="17" t="str">
        <f>News_statistics!M113</f>
        <v>Geo-Engineering &amp; Clean Air, Green Energy System</v>
      </c>
    </row>
    <row r="114" spans="1:6" ht="28.8" x14ac:dyDescent="0.3">
      <c r="A114" t="str">
        <f>News_statistics!K114</f>
        <v>H1</v>
      </c>
      <c r="B114" cm="1">
        <f t="array" aca="1" ref="B114" ca="1">SUMPRODUCT(MID(0&amp;A114,LARGE(INDEX(ISNUMBER(--MID(A114,ROW(INDIRECT("1:"&amp;LEN(A114))),1))*ROW(INDIRECT("1:"&amp;LEN(A114))),0),ROW(INDIRECT("1:"&amp;LEN(A114))))+1,1)*10^ROW(INDIRECT("1:"&amp;LEN(A114)))/10)</f>
        <v>1</v>
      </c>
      <c r="C114" s="23" t="str">
        <f>News_statistics!P114</f>
        <v>Hydraulic Applications Ecosystem</v>
      </c>
      <c r="D114" t="str">
        <f>News_statistics!Q114</f>
        <v>Green &amp; Connected Construction site</v>
      </c>
      <c r="E114" t="str">
        <f>News_statistics!N114</f>
        <v>Hydraulic Applications Ecosystem, Smart Data Usage</v>
      </c>
      <c r="F114" s="17" t="str">
        <f>News_statistics!M114</f>
        <v>Green &amp; Connected Construction site, New Data Management Strategies</v>
      </c>
    </row>
    <row r="115" spans="1:6" ht="28.8" x14ac:dyDescent="0.3">
      <c r="A115" t="str">
        <f>News_statistics!K115</f>
        <v>H1</v>
      </c>
      <c r="B115" cm="1">
        <f t="array" aca="1" ref="B115" ca="1">SUMPRODUCT(MID(0&amp;A115,LARGE(INDEX(ISNUMBER(--MID(A115,ROW(INDIRECT("1:"&amp;LEN(A115))),1))*ROW(INDIRECT("1:"&amp;LEN(A115))),0),ROW(INDIRECT("1:"&amp;LEN(A115))))+1,1)*10^ROW(INDIRECT("1:"&amp;LEN(A115)))/10)</f>
        <v>1</v>
      </c>
      <c r="C115" s="23" t="str">
        <f>News_statistics!P115</f>
        <v>Ecological Sustainability</v>
      </c>
      <c r="D115" t="str">
        <f>News_statistics!Q115</f>
        <v>Enhanced Emission Policy</v>
      </c>
      <c r="E115" t="str">
        <f>News_statistics!N115</f>
        <v>Ecological Sustainability, New Business</v>
      </c>
      <c r="F115" s="17" t="str">
        <f>News_statistics!M115</f>
        <v>Enhanced Emission Policy, Green Energy System</v>
      </c>
    </row>
    <row r="116" spans="1:6" x14ac:dyDescent="0.3">
      <c r="A116" t="str">
        <f>News_statistics!K116</f>
        <v>H1</v>
      </c>
      <c r="B116" cm="1">
        <f t="array" aca="1" ref="B116" ca="1">SUMPRODUCT(MID(0&amp;A116,LARGE(INDEX(ISNUMBER(--MID(A116,ROW(INDIRECT("1:"&amp;LEN(A116))),1))*ROW(INDIRECT("1:"&amp;LEN(A116))),0),ROW(INDIRECT("1:"&amp;LEN(A116))))+1,1)*10^ROW(INDIRECT("1:"&amp;LEN(A116)))/10)</f>
        <v>1</v>
      </c>
      <c r="C116" s="23" t="str">
        <f>News_statistics!P116</f>
        <v>Ecological Sustainability</v>
      </c>
      <c r="D116" t="str">
        <f>News_statistics!Q116</f>
        <v>Enhanced Emission Policy</v>
      </c>
      <c r="E116" t="str">
        <f>News_statistics!N116</f>
        <v>Ecological Sustainability</v>
      </c>
      <c r="F116" s="17" t="str">
        <f>News_statistics!M116</f>
        <v>Enhanced Emission Policy</v>
      </c>
    </row>
    <row r="117" spans="1:6" ht="28.8" x14ac:dyDescent="0.3">
      <c r="A117" t="str">
        <f>News_statistics!K117</f>
        <v>H1</v>
      </c>
      <c r="B117" cm="1">
        <f t="array" aca="1" ref="B117" ca="1">SUMPRODUCT(MID(0&amp;A117,LARGE(INDEX(ISNUMBER(--MID(A117,ROW(INDIRECT("1:"&amp;LEN(A117))),1))*ROW(INDIRECT("1:"&amp;LEN(A117))),0),ROW(INDIRECT("1:"&amp;LEN(A117))))+1,1)*10^ROW(INDIRECT("1:"&amp;LEN(A117)))/10)</f>
        <v>1</v>
      </c>
      <c r="C117" s="23" t="str">
        <f>News_statistics!P117</f>
        <v>Hydraulic Applications Ecosystem</v>
      </c>
      <c r="D117" t="str">
        <f>News_statistics!Q117</f>
        <v>Green &amp; Connected Construction site</v>
      </c>
      <c r="E117" t="str">
        <f>News_statistics!N117</f>
        <v>Hydraulic Applications Ecosystem, Smart Data Usage</v>
      </c>
      <c r="F117" s="17" t="str">
        <f>News_statistics!M117</f>
        <v>Green &amp; Connected Construction site, New Data Management Strategies</v>
      </c>
    </row>
    <row r="118" spans="1:6" x14ac:dyDescent="0.3">
      <c r="A118" t="str">
        <f>News_statistics!K118</f>
        <v>H3</v>
      </c>
      <c r="B118" cm="1">
        <f t="array" aca="1" ref="B118" ca="1">SUMPRODUCT(MID(0&amp;A118,LARGE(INDEX(ISNUMBER(--MID(A118,ROW(INDIRECT("1:"&amp;LEN(A118))),1))*ROW(INDIRECT("1:"&amp;LEN(A118))),0),ROW(INDIRECT("1:"&amp;LEN(A118))))+1,1)*10^ROW(INDIRECT("1:"&amp;LEN(A118)))/10)</f>
        <v>3</v>
      </c>
      <c r="C118" s="23" t="str">
        <f>News_statistics!P118</f>
        <v>New Business</v>
      </c>
      <c r="D118" t="str">
        <f>News_statistics!Q118</f>
        <v>Green Energy System</v>
      </c>
      <c r="E118" t="str">
        <f>News_statistics!N118</f>
        <v>New Business</v>
      </c>
      <c r="F118" s="17" t="str">
        <f>News_statistics!M118</f>
        <v>Green Energy System</v>
      </c>
    </row>
    <row r="119" spans="1:6" ht="28.8" x14ac:dyDescent="0.3">
      <c r="A119" t="str">
        <f>News_statistics!K119</f>
        <v>H1</v>
      </c>
      <c r="B119" cm="1">
        <f t="array" aca="1" ref="B119" ca="1">SUMPRODUCT(MID(0&amp;A119,LARGE(INDEX(ISNUMBER(--MID(A119,ROW(INDIRECT("1:"&amp;LEN(A119))),1))*ROW(INDIRECT("1:"&amp;LEN(A119))),0),ROW(INDIRECT("1:"&amp;LEN(A119))))+1,1)*10^ROW(INDIRECT("1:"&amp;LEN(A119)))/10)</f>
        <v>1</v>
      </c>
      <c r="C119" s="23" t="str">
        <f>News_statistics!P119</f>
        <v>Hydraulic Applications Ecosystem</v>
      </c>
      <c r="D119" t="str">
        <f>News_statistics!Q119</f>
        <v>Autonomous Material Handling</v>
      </c>
      <c r="E119" t="str">
        <f>News_statistics!N119</f>
        <v>Hydraulic Applications Ecosystem, Intelligent Production</v>
      </c>
      <c r="F119" s="17" t="str">
        <f>News_statistics!M119</f>
        <v>Autonomous Material Handling, Advanced Robotics, Intelligent Worker Assistant</v>
      </c>
    </row>
    <row r="120" spans="1:6" x14ac:dyDescent="0.3">
      <c r="A120" t="str">
        <f>News_statistics!K120</f>
        <v>H1</v>
      </c>
      <c r="B120" cm="1">
        <f t="array" aca="1" ref="B120" ca="1">SUMPRODUCT(MID(0&amp;A120,LARGE(INDEX(ISNUMBER(--MID(A120,ROW(INDIRECT("1:"&amp;LEN(A120))),1))*ROW(INDIRECT("1:"&amp;LEN(A120))),0),ROW(INDIRECT("1:"&amp;LEN(A120))))+1,1)*10^ROW(INDIRECT("1:"&amp;LEN(A120)))/10)</f>
        <v>1</v>
      </c>
      <c r="C120" s="23" t="str">
        <f>News_statistics!P120</f>
        <v>Hydraulic Applications Ecosystem</v>
      </c>
      <c r="D120" t="str">
        <f>News_statistics!Q120</f>
        <v>Advanced Wind Power</v>
      </c>
      <c r="E120" t="str">
        <f>News_statistics!N120</f>
        <v>Hydraulic Applications Ecosystem</v>
      </c>
      <c r="F120" s="17" t="str">
        <f>News_statistics!M120</f>
        <v>Advanced Wind Power</v>
      </c>
    </row>
    <row r="121" spans="1:6" x14ac:dyDescent="0.3">
      <c r="A121" t="str">
        <f>News_statistics!K121</f>
        <v>H1</v>
      </c>
      <c r="B121" cm="1">
        <f t="array" aca="1" ref="B121" ca="1">SUMPRODUCT(MID(0&amp;A121,LARGE(INDEX(ISNUMBER(--MID(A121,ROW(INDIRECT("1:"&amp;LEN(A121))),1))*ROW(INDIRECT("1:"&amp;LEN(A121))),0),ROW(INDIRECT("1:"&amp;LEN(A121))))+1,1)*10^ROW(INDIRECT("1:"&amp;LEN(A121)))/10)</f>
        <v>1</v>
      </c>
      <c r="C121" s="23" t="str">
        <f>News_statistics!P121</f>
        <v>Hydraulic Applications Ecosystem</v>
      </c>
      <c r="D121" t="str">
        <f>News_statistics!Q121</f>
        <v>Sustainable Mining</v>
      </c>
      <c r="E121" t="str">
        <f>News_statistics!N121</f>
        <v>Hydraulic Applications Ecosystem</v>
      </c>
      <c r="F121" s="17" t="str">
        <f>News_statistics!M121</f>
        <v>Sustainable Mining</v>
      </c>
    </row>
    <row r="122" spans="1:6" ht="28.8" x14ac:dyDescent="0.3">
      <c r="A122" t="str">
        <f>News_statistics!K122</f>
        <v>H2</v>
      </c>
      <c r="B122" cm="1">
        <f t="array" aca="1" ref="B122" ca="1">SUMPRODUCT(MID(0&amp;A122,LARGE(INDEX(ISNUMBER(--MID(A122,ROW(INDIRECT("1:"&amp;LEN(A122))),1))*ROW(INDIRECT("1:"&amp;LEN(A122))),0),ROW(INDIRECT("1:"&amp;LEN(A122))))+1,1)*10^ROW(INDIRECT("1:"&amp;LEN(A122)))/10)</f>
        <v>2</v>
      </c>
      <c r="C122" s="23" t="str">
        <f>News_statistics!P122</f>
        <v>Ecological Sustainability</v>
      </c>
      <c r="D122" t="str">
        <f>News_statistics!Q122</f>
        <v>Geo-Engineering &amp; Clean Air</v>
      </c>
      <c r="E122" t="str">
        <f>News_statistics!N122</f>
        <v>Ecological Sustainability, Hydraulic Applications Ecosystem</v>
      </c>
      <c r="F122" s="17" t="str">
        <f>News_statistics!M122</f>
        <v>Geo-Engineering &amp; Clean Air, Sustainable Mining</v>
      </c>
    </row>
    <row r="123" spans="1:6" x14ac:dyDescent="0.3">
      <c r="A123" t="str">
        <f>News_statistics!K123</f>
        <v>H1</v>
      </c>
      <c r="B123" cm="1">
        <f t="array" aca="1" ref="B123" ca="1">SUMPRODUCT(MID(0&amp;A123,LARGE(INDEX(ISNUMBER(--MID(A123,ROW(INDIRECT("1:"&amp;LEN(A123))),1))*ROW(INDIRECT("1:"&amp;LEN(A123))),0),ROW(INDIRECT("1:"&amp;LEN(A123))))+1,1)*10^ROW(INDIRECT("1:"&amp;LEN(A123)))/10)</f>
        <v>1</v>
      </c>
      <c r="C123" s="23" t="str">
        <f>News_statistics!P123</f>
        <v>Ecological Sustainability</v>
      </c>
      <c r="D123" t="str">
        <f>News_statistics!Q123</f>
        <v>Enhanced Emission Policy</v>
      </c>
      <c r="E123" t="str">
        <f>News_statistics!N123</f>
        <v>Ecological Sustainability</v>
      </c>
      <c r="F123" s="17" t="str">
        <f>News_statistics!M123</f>
        <v>Enhanced Emission Policy</v>
      </c>
    </row>
    <row r="124" spans="1:6" x14ac:dyDescent="0.3">
      <c r="A124" t="str">
        <f>News_statistics!K124</f>
        <v>H1</v>
      </c>
      <c r="B124" cm="1">
        <f t="array" aca="1" ref="B124" ca="1">SUMPRODUCT(MID(0&amp;A124,LARGE(INDEX(ISNUMBER(--MID(A124,ROW(INDIRECT("1:"&amp;LEN(A124))),1))*ROW(INDIRECT("1:"&amp;LEN(A124))),0),ROW(INDIRECT("1:"&amp;LEN(A124))))+1,1)*10^ROW(INDIRECT("1:"&amp;LEN(A124)))/10)</f>
        <v>1</v>
      </c>
      <c r="C124" s="23" t="str">
        <f>News_statistics!P124</f>
        <v>New Business</v>
      </c>
      <c r="D124" t="str">
        <f>News_statistics!Q124</f>
        <v>Expanded Railway Mobility</v>
      </c>
      <c r="E124" t="str">
        <f>News_statistics!N124</f>
        <v>New Business</v>
      </c>
      <c r="F124" s="17" t="str">
        <f>News_statistics!M124</f>
        <v>Expanded Railway Mobility</v>
      </c>
    </row>
    <row r="125" spans="1:6" x14ac:dyDescent="0.3">
      <c r="A125" t="str">
        <f>News_statistics!K125</f>
        <v>H1</v>
      </c>
      <c r="B125" cm="1">
        <f t="array" aca="1" ref="B125" ca="1">SUMPRODUCT(MID(0&amp;A125,LARGE(INDEX(ISNUMBER(--MID(A125,ROW(INDIRECT("1:"&amp;LEN(A125))),1))*ROW(INDIRECT("1:"&amp;LEN(A125))),0),ROW(INDIRECT("1:"&amp;LEN(A125))))+1,1)*10^ROW(INDIRECT("1:"&amp;LEN(A125)))/10)</f>
        <v>1</v>
      </c>
      <c r="C125" s="23" t="str">
        <f>News_statistics!P125</f>
        <v>Not Found</v>
      </c>
      <c r="D125" t="str">
        <f>News_statistics!Q125</f>
        <v>Not Found</v>
      </c>
      <c r="E125" t="e" vm="2">
        <f>News_statistics!N125</f>
        <v>#VALUE!</v>
      </c>
      <c r="F125" s="17" t="str">
        <f>News_statistics!M125</f>
        <v/>
      </c>
    </row>
    <row r="126" spans="1:6" x14ac:dyDescent="0.3">
      <c r="A126" t="str">
        <f>News_statistics!K126</f>
        <v>H1</v>
      </c>
      <c r="B126" cm="1">
        <f t="array" aca="1" ref="B126" ca="1">SUMPRODUCT(MID(0&amp;A126,LARGE(INDEX(ISNUMBER(--MID(A126,ROW(INDIRECT("1:"&amp;LEN(A126))),1))*ROW(INDIRECT("1:"&amp;LEN(A126))),0),ROW(INDIRECT("1:"&amp;LEN(A126))))+1,1)*10^ROW(INDIRECT("1:"&amp;LEN(A126)))/10)</f>
        <v>1</v>
      </c>
      <c r="C126" s="23" t="str">
        <f>News_statistics!P126</f>
        <v>Hydraulic Applications Ecosystem</v>
      </c>
      <c r="D126" t="str">
        <f>News_statistics!Q126</f>
        <v>Advanced Wind Power</v>
      </c>
      <c r="E126" t="str">
        <f>News_statistics!N126</f>
        <v>Hydraulic Applications Ecosystem</v>
      </c>
      <c r="F126" s="17" t="str">
        <f>News_statistics!M126</f>
        <v>Advanced Wind Power</v>
      </c>
    </row>
    <row r="127" spans="1:6" ht="28.8" x14ac:dyDescent="0.3">
      <c r="A127" t="str">
        <f>News_statistics!K127</f>
        <v>H1</v>
      </c>
      <c r="B127" cm="1">
        <f t="array" aca="1" ref="B127" ca="1">SUMPRODUCT(MID(0&amp;A127,LARGE(INDEX(ISNUMBER(--MID(A127,ROW(INDIRECT("1:"&amp;LEN(A127))),1))*ROW(INDIRECT("1:"&amp;LEN(A127))),0),ROW(INDIRECT("1:"&amp;LEN(A127))))+1,1)*10^ROW(INDIRECT("1:"&amp;LEN(A127)))/10)</f>
        <v>1</v>
      </c>
      <c r="C127" s="23" t="str">
        <f>News_statistics!P127</f>
        <v>Ecological Sustainability</v>
      </c>
      <c r="D127" t="str">
        <f>News_statistics!Q127</f>
        <v>Enhanced Emission Policy</v>
      </c>
      <c r="E127" t="str">
        <f>News_statistics!N127</f>
        <v>Ecological Sustainability, New Business</v>
      </c>
      <c r="F127" s="17" t="str">
        <f>News_statistics!M127</f>
        <v>Enhanced Emission Policy, Sustainaible Maritime Applications</v>
      </c>
    </row>
    <row r="128" spans="1:6" x14ac:dyDescent="0.3">
      <c r="A128" t="str">
        <f>News_statistics!K128</f>
        <v>H2</v>
      </c>
      <c r="B128" cm="1">
        <f t="array" aca="1" ref="B128" ca="1">SUMPRODUCT(MID(0&amp;A128,LARGE(INDEX(ISNUMBER(--MID(A128,ROW(INDIRECT("1:"&amp;LEN(A128))),1))*ROW(INDIRECT("1:"&amp;LEN(A128))),0),ROW(INDIRECT("1:"&amp;LEN(A128))))+1,1)*10^ROW(INDIRECT("1:"&amp;LEN(A128)))/10)</f>
        <v>2</v>
      </c>
      <c r="C128" s="23" t="str">
        <f>News_statistics!P128</f>
        <v>Ecological Sustainability</v>
      </c>
      <c r="D128" t="str">
        <f>News_statistics!Q128</f>
        <v>Enhanced Emission Policy</v>
      </c>
      <c r="E128" t="str">
        <f>News_statistics!N128</f>
        <v>Ecological Sustainability</v>
      </c>
      <c r="F128" s="17" t="str">
        <f>News_statistics!M128</f>
        <v>Enhanced Emission Policy</v>
      </c>
    </row>
    <row r="129" spans="1:6" x14ac:dyDescent="0.3">
      <c r="A129" t="str">
        <f>News_statistics!K129</f>
        <v>H1</v>
      </c>
      <c r="B129" cm="1">
        <f t="array" aca="1" ref="B129" ca="1">SUMPRODUCT(MID(0&amp;A129,LARGE(INDEX(ISNUMBER(--MID(A129,ROW(INDIRECT("1:"&amp;LEN(A129))),1))*ROW(INDIRECT("1:"&amp;LEN(A129))),0),ROW(INDIRECT("1:"&amp;LEN(A129))))+1,1)*10^ROW(INDIRECT("1:"&amp;LEN(A129)))/10)</f>
        <v>1</v>
      </c>
      <c r="C129" s="23" t="str">
        <f>News_statistics!P129</f>
        <v>Hydraulic Applications Ecosystem</v>
      </c>
      <c r="D129" t="str">
        <f>News_statistics!Q129</f>
        <v>Green &amp; Connected Construction site</v>
      </c>
      <c r="E129" t="str">
        <f>News_statistics!N129</f>
        <v>Hydraulic Applications Ecosystem</v>
      </c>
      <c r="F129" s="17" t="str">
        <f>News_statistics!M129</f>
        <v>Green &amp; Connected Construction site</v>
      </c>
    </row>
    <row r="130" spans="1:6" x14ac:dyDescent="0.3">
      <c r="A130" t="str">
        <f>News_statistics!K130</f>
        <v>H1</v>
      </c>
      <c r="B130" cm="1">
        <f t="array" aca="1" ref="B130" ca="1">SUMPRODUCT(MID(0&amp;A130,LARGE(INDEX(ISNUMBER(--MID(A130,ROW(INDIRECT("1:"&amp;LEN(A130))),1))*ROW(INDIRECT("1:"&amp;LEN(A130))),0),ROW(INDIRECT("1:"&amp;LEN(A130))))+1,1)*10^ROW(INDIRECT("1:"&amp;LEN(A130)))/10)</f>
        <v>1</v>
      </c>
      <c r="C130" s="23" t="str">
        <f>News_statistics!P130</f>
        <v>Ecological Sustainability</v>
      </c>
      <c r="D130" t="str">
        <f>News_statistics!Q130</f>
        <v>Enhanced Emission Policy</v>
      </c>
      <c r="E130" t="str">
        <f>News_statistics!N130</f>
        <v>Ecological Sustainability</v>
      </c>
      <c r="F130" s="17" t="str">
        <f>News_statistics!M130</f>
        <v>Enhanced Emission Policy</v>
      </c>
    </row>
    <row r="131" spans="1:6" x14ac:dyDescent="0.3">
      <c r="A131" t="str">
        <f>News_statistics!K131</f>
        <v>H1</v>
      </c>
      <c r="B131" cm="1">
        <f t="array" aca="1" ref="B131" ca="1">SUMPRODUCT(MID(0&amp;A131,LARGE(INDEX(ISNUMBER(--MID(A131,ROW(INDIRECT("1:"&amp;LEN(A131))),1))*ROW(INDIRECT("1:"&amp;LEN(A131))),0),ROW(INDIRECT("1:"&amp;LEN(A131))))+1,1)*10^ROW(INDIRECT("1:"&amp;LEN(A131)))/10)</f>
        <v>1</v>
      </c>
      <c r="C131" s="23" t="str">
        <f>News_statistics!P131</f>
        <v>Not Found</v>
      </c>
      <c r="D131" t="str">
        <f>News_statistics!Q131</f>
        <v>Not Found</v>
      </c>
      <c r="E131" t="e" vm="2">
        <f>News_statistics!N131</f>
        <v>#VALUE!</v>
      </c>
      <c r="F131" s="17" t="str">
        <f>News_statistics!M131</f>
        <v/>
      </c>
    </row>
    <row r="132" spans="1:6" x14ac:dyDescent="0.3">
      <c r="A132" t="str">
        <f>News_statistics!K132</f>
        <v>H1</v>
      </c>
      <c r="B132" cm="1">
        <f t="array" aca="1" ref="B132" ca="1">SUMPRODUCT(MID(0&amp;A132,LARGE(INDEX(ISNUMBER(--MID(A132,ROW(INDIRECT("1:"&amp;LEN(A132))),1))*ROW(INDIRECT("1:"&amp;LEN(A132))),0),ROW(INDIRECT("1:"&amp;LEN(A132))))+1,1)*10^ROW(INDIRECT("1:"&amp;LEN(A132)))/10)</f>
        <v>1</v>
      </c>
      <c r="C132" s="23" t="str">
        <f>News_statistics!P132</f>
        <v>Not Found</v>
      </c>
      <c r="D132" t="str">
        <f>News_statistics!Q132</f>
        <v>Not Found</v>
      </c>
      <c r="E132" t="e" vm="2">
        <f>News_statistics!N132</f>
        <v>#VALUE!</v>
      </c>
      <c r="F132" s="17" t="str">
        <f>News_statistics!M132</f>
        <v/>
      </c>
    </row>
    <row r="133" spans="1:6" x14ac:dyDescent="0.3">
      <c r="A133" t="str">
        <f>News_statistics!K133</f>
        <v>H2</v>
      </c>
      <c r="B133" cm="1">
        <f t="array" aca="1" ref="B133" ca="1">SUMPRODUCT(MID(0&amp;A133,LARGE(INDEX(ISNUMBER(--MID(A133,ROW(INDIRECT("1:"&amp;LEN(A133))),1))*ROW(INDIRECT("1:"&amp;LEN(A133))),0),ROW(INDIRECT("1:"&amp;LEN(A133))))+1,1)*10^ROW(INDIRECT("1:"&amp;LEN(A133)))/10)</f>
        <v>2</v>
      </c>
      <c r="C133" s="23" t="str">
        <f>News_statistics!P133</f>
        <v>Hydraulic Applications Ecosystem</v>
      </c>
      <c r="D133" t="str">
        <f>News_statistics!Q133</f>
        <v>Advanced Wind Power</v>
      </c>
      <c r="E133" t="str">
        <f>News_statistics!N133</f>
        <v>Hydraulic Applications Ecosystem</v>
      </c>
      <c r="F133" s="17" t="str">
        <f>News_statistics!M133</f>
        <v>Advanced Wind Power</v>
      </c>
    </row>
    <row r="134" spans="1:6" x14ac:dyDescent="0.3">
      <c r="A134" t="str">
        <f>News_statistics!K134</f>
        <v>H1</v>
      </c>
      <c r="B134" cm="1">
        <f t="array" aca="1" ref="B134" ca="1">SUMPRODUCT(MID(0&amp;A134,LARGE(INDEX(ISNUMBER(--MID(A134,ROW(INDIRECT("1:"&amp;LEN(A134))),1))*ROW(INDIRECT("1:"&amp;LEN(A134))),0),ROW(INDIRECT("1:"&amp;LEN(A134))))+1,1)*10^ROW(INDIRECT("1:"&amp;LEN(A134)))/10)</f>
        <v>1</v>
      </c>
      <c r="C134" s="23" t="str">
        <f>News_statistics!P134</f>
        <v>Hydraulic Applications Ecosystem</v>
      </c>
      <c r="D134" t="str">
        <f>News_statistics!Q134</f>
        <v>Advanced Wind Power</v>
      </c>
      <c r="E134" t="str">
        <f>News_statistics!N134</f>
        <v>Hydraulic Applications Ecosystem</v>
      </c>
      <c r="F134" s="17" t="str">
        <f>News_statistics!M134</f>
        <v>Advanced Wind Power</v>
      </c>
    </row>
    <row r="135" spans="1:6" x14ac:dyDescent="0.3">
      <c r="A135" t="str">
        <f>News_statistics!K135</f>
        <v>H2</v>
      </c>
      <c r="B135" cm="1">
        <f t="array" aca="1" ref="B135" ca="1">SUMPRODUCT(MID(0&amp;A135,LARGE(INDEX(ISNUMBER(--MID(A135,ROW(INDIRECT("1:"&amp;LEN(A135))),1))*ROW(INDIRECT("1:"&amp;LEN(A135))),0),ROW(INDIRECT("1:"&amp;LEN(A135))))+1,1)*10^ROW(INDIRECT("1:"&amp;LEN(A135)))/10)</f>
        <v>2</v>
      </c>
      <c r="C135" s="23" t="str">
        <f>News_statistics!P135</f>
        <v>Hydraulic Applications Ecosystem</v>
      </c>
      <c r="D135" t="str">
        <f>News_statistics!Q135</f>
        <v>Advanced Wind Power</v>
      </c>
      <c r="E135" t="str">
        <f>News_statistics!N135</f>
        <v>Hydraulic Applications Ecosystem, New Business</v>
      </c>
      <c r="F135" s="17" t="str">
        <f>News_statistics!M135</f>
        <v>Advanced Wind Power, Green Energy System</v>
      </c>
    </row>
    <row r="136" spans="1:6" ht="43.2" x14ac:dyDescent="0.3">
      <c r="A136" t="str">
        <f>News_statistics!K136</f>
        <v>H3</v>
      </c>
      <c r="B136" cm="1">
        <f t="array" aca="1" ref="B136" ca="1">SUMPRODUCT(MID(0&amp;A136,LARGE(INDEX(ISNUMBER(--MID(A136,ROW(INDIRECT("1:"&amp;LEN(A136))),1))*ROW(INDIRECT("1:"&amp;LEN(A136))),0),ROW(INDIRECT("1:"&amp;LEN(A136))))+1,1)*10^ROW(INDIRECT("1:"&amp;LEN(A136)))/10)</f>
        <v>3</v>
      </c>
      <c r="C136" s="23" t="str">
        <f>News_statistics!P136</f>
        <v>Hydraulic Applications Ecosystem</v>
      </c>
      <c r="D136" t="str">
        <f>News_statistics!Q136</f>
        <v>Intelligent &amp; Efficient Factory</v>
      </c>
      <c r="E136" t="str">
        <f>News_statistics!N136</f>
        <v>Hydraulic Applications Ecosystem, Intelligent Production</v>
      </c>
      <c r="F136" s="17" t="str">
        <f>News_statistics!M136</f>
        <v>Intelligent &amp; Efficient Factory, Advanced Robotics, Intelligent Worker Assistant, Autonomus Intralofistic</v>
      </c>
    </row>
    <row r="137" spans="1:6" ht="28.8" x14ac:dyDescent="0.3">
      <c r="A137" t="str">
        <f>News_statistics!K137</f>
        <v>H1</v>
      </c>
      <c r="B137" cm="1">
        <f t="array" aca="1" ref="B137" ca="1">SUMPRODUCT(MID(0&amp;A137,LARGE(INDEX(ISNUMBER(--MID(A137,ROW(INDIRECT("1:"&amp;LEN(A137))),1))*ROW(INDIRECT("1:"&amp;LEN(A137))),0),ROW(INDIRECT("1:"&amp;LEN(A137))))+1,1)*10^ROW(INDIRECT("1:"&amp;LEN(A137)))/10)</f>
        <v>1</v>
      </c>
      <c r="C137" s="23" t="str">
        <f>News_statistics!P137</f>
        <v>Ecological Sustainability</v>
      </c>
      <c r="D137" t="str">
        <f>News_statistics!Q137</f>
        <v>Enhanced Emission Policy</v>
      </c>
      <c r="E137" t="str">
        <f>News_statistics!N137</f>
        <v>Ecological Sustainability, New Business</v>
      </c>
      <c r="F137" s="17" t="str">
        <f>News_statistics!M137</f>
        <v>Enhanced Emission Policy, Sustainaible Maritime Applications</v>
      </c>
    </row>
    <row r="138" spans="1:6" x14ac:dyDescent="0.3">
      <c r="A138" t="str">
        <f>News_statistics!K138</f>
        <v>H2</v>
      </c>
      <c r="B138" cm="1">
        <f t="array" aca="1" ref="B138" ca="1">SUMPRODUCT(MID(0&amp;A138,LARGE(INDEX(ISNUMBER(--MID(A138,ROW(INDIRECT("1:"&amp;LEN(A138))),1))*ROW(INDIRECT("1:"&amp;LEN(A138))),0),ROW(INDIRECT("1:"&amp;LEN(A138))))+1,1)*10^ROW(INDIRECT("1:"&amp;LEN(A138)))/10)</f>
        <v>2</v>
      </c>
      <c r="C138" s="23" t="str">
        <f>News_statistics!P138</f>
        <v>Hydraulic Applications Ecosystem</v>
      </c>
      <c r="D138" t="str">
        <f>News_statistics!Q138</f>
        <v>Advanced Wind Power</v>
      </c>
      <c r="E138" t="str">
        <f>News_statistics!N138</f>
        <v>Hydraulic Applications Ecosystem, New Business</v>
      </c>
      <c r="F138" s="17" t="str">
        <f>News_statistics!M138</f>
        <v>Advanced Wind Power, Green Energy System</v>
      </c>
    </row>
    <row r="139" spans="1:6" x14ac:dyDescent="0.3">
      <c r="A139" t="str">
        <f>News_statistics!K139</f>
        <v>H3</v>
      </c>
      <c r="B139" cm="1">
        <f t="array" aca="1" ref="B139" ca="1">SUMPRODUCT(MID(0&amp;A139,LARGE(INDEX(ISNUMBER(--MID(A139,ROW(INDIRECT("1:"&amp;LEN(A139))),1))*ROW(INDIRECT("1:"&amp;LEN(A139))),0),ROW(INDIRECT("1:"&amp;LEN(A139))))+1,1)*10^ROW(INDIRECT("1:"&amp;LEN(A139)))/10)</f>
        <v>3</v>
      </c>
      <c r="C139" s="23" t="str">
        <f>News_statistics!P139</f>
        <v>New Business</v>
      </c>
      <c r="D139" t="str">
        <f>News_statistics!Q139</f>
        <v>Geopolitics &amp; Decoupling</v>
      </c>
      <c r="E139" t="str">
        <f>News_statistics!N139</f>
        <v>New Business</v>
      </c>
      <c r="F139" s="17" t="str">
        <f>News_statistics!M139</f>
        <v>Geopolitics &amp; Decoupling</v>
      </c>
    </row>
    <row r="140" spans="1:6" x14ac:dyDescent="0.3">
      <c r="A140" t="str">
        <f>News_statistics!K140</f>
        <v>H1</v>
      </c>
      <c r="B140" cm="1">
        <f t="array" aca="1" ref="B140" ca="1">SUMPRODUCT(MID(0&amp;A140,LARGE(INDEX(ISNUMBER(--MID(A140,ROW(INDIRECT("1:"&amp;LEN(A140))),1))*ROW(INDIRECT("1:"&amp;LEN(A140))),0),ROW(INDIRECT("1:"&amp;LEN(A140))))+1,1)*10^ROW(INDIRECT("1:"&amp;LEN(A140)))/10)</f>
        <v>1</v>
      </c>
      <c r="C140" s="23" t="str">
        <f>News_statistics!P140</f>
        <v>Hydraulic Applications Ecosystem</v>
      </c>
      <c r="D140" t="str">
        <f>News_statistics!Q140</f>
        <v>Smart Farming</v>
      </c>
      <c r="E140" t="str">
        <f>News_statistics!N140</f>
        <v>Hydraulic Applications Ecosystem</v>
      </c>
      <c r="F140" s="17" t="str">
        <f>News_statistics!M140</f>
        <v>Smart Farming</v>
      </c>
    </row>
    <row r="141" spans="1:6" ht="28.8" x14ac:dyDescent="0.3">
      <c r="A141" t="str">
        <f>News_statistics!K141</f>
        <v>H1</v>
      </c>
      <c r="B141" cm="1">
        <f t="array" aca="1" ref="B141" ca="1">SUMPRODUCT(MID(0&amp;A141,LARGE(INDEX(ISNUMBER(--MID(A141,ROW(INDIRECT("1:"&amp;LEN(A141))),1))*ROW(INDIRECT("1:"&amp;LEN(A141))),0),ROW(INDIRECT("1:"&amp;LEN(A141))))+1,1)*10^ROW(INDIRECT("1:"&amp;LEN(A141)))/10)</f>
        <v>1</v>
      </c>
      <c r="C141" s="23" t="str">
        <f>News_statistics!P141</f>
        <v>Ecological Sustainability</v>
      </c>
      <c r="D141" t="str">
        <f>News_statistics!Q141</f>
        <v>Enhanced Emission Policy</v>
      </c>
      <c r="E141" t="str">
        <f>News_statistics!N141</f>
        <v>Ecological Sustainability, New Business</v>
      </c>
      <c r="F141" s="17" t="str">
        <f>News_statistics!M141</f>
        <v>Enhanced Emission Policy, Green Energy System</v>
      </c>
    </row>
    <row r="142" spans="1:6" x14ac:dyDescent="0.3">
      <c r="A142" t="str">
        <f>News_statistics!K142</f>
        <v>H2</v>
      </c>
      <c r="B142" cm="1">
        <f t="array" aca="1" ref="B142" ca="1">SUMPRODUCT(MID(0&amp;A142,LARGE(INDEX(ISNUMBER(--MID(A142,ROW(INDIRECT("1:"&amp;LEN(A142))),1))*ROW(INDIRECT("1:"&amp;LEN(A142))),0),ROW(INDIRECT("1:"&amp;LEN(A142))))+1,1)*10^ROW(INDIRECT("1:"&amp;LEN(A142)))/10)</f>
        <v>2</v>
      </c>
      <c r="C142" s="23" t="str">
        <f>News_statistics!P142</f>
        <v>Hydraulic Applications Ecosystem</v>
      </c>
      <c r="D142" t="str">
        <f>News_statistics!Q142</f>
        <v>Advanced Wind Power</v>
      </c>
      <c r="E142" t="str">
        <f>News_statistics!N142</f>
        <v>Hydraulic Applications Ecosystem, New Business</v>
      </c>
      <c r="F142" s="17" t="str">
        <f>News_statistics!M142</f>
        <v>Advanced Wind Power, Green Energy System</v>
      </c>
    </row>
    <row r="143" spans="1:6" x14ac:dyDescent="0.3">
      <c r="A143" t="str">
        <f>News_statistics!K143</f>
        <v>H1</v>
      </c>
      <c r="B143" cm="1">
        <f t="array" aca="1" ref="B143" ca="1">SUMPRODUCT(MID(0&amp;A143,LARGE(INDEX(ISNUMBER(--MID(A143,ROW(INDIRECT("1:"&amp;LEN(A143))),1))*ROW(INDIRECT("1:"&amp;LEN(A143))),0),ROW(INDIRECT("1:"&amp;LEN(A143))))+1,1)*10^ROW(INDIRECT("1:"&amp;LEN(A143)))/10)</f>
        <v>1</v>
      </c>
      <c r="C143" s="23" t="str">
        <f>News_statistics!P143</f>
        <v>Hydraulic Applications Ecosystem</v>
      </c>
      <c r="D143" t="str">
        <f>News_statistics!Q143</f>
        <v>Green &amp; Connected Construction site</v>
      </c>
      <c r="E143" t="str">
        <f>News_statistics!N143</f>
        <v>Hydraulic Applications Ecosystem</v>
      </c>
      <c r="F143" s="17" t="str">
        <f>News_statistics!M143</f>
        <v>Green &amp; Connected Construction site</v>
      </c>
    </row>
    <row r="144" spans="1:6" x14ac:dyDescent="0.3">
      <c r="A144" t="str">
        <f>News_statistics!K144</f>
        <v>H1</v>
      </c>
      <c r="B144" cm="1">
        <f t="array" aca="1" ref="B144" ca="1">SUMPRODUCT(MID(0&amp;A144,LARGE(INDEX(ISNUMBER(--MID(A144,ROW(INDIRECT("1:"&amp;LEN(A144))),1))*ROW(INDIRECT("1:"&amp;LEN(A144))),0),ROW(INDIRECT("1:"&amp;LEN(A144))))+1,1)*10^ROW(INDIRECT("1:"&amp;LEN(A144)))/10)</f>
        <v>1</v>
      </c>
      <c r="C144" s="23" t="str">
        <f>News_statistics!P144</f>
        <v>Not Found</v>
      </c>
      <c r="D144" t="str">
        <f>News_statistics!Q144</f>
        <v>Not Found</v>
      </c>
      <c r="E144" t="e" vm="2">
        <f>News_statistics!N144</f>
        <v>#VALUE!</v>
      </c>
      <c r="F144" s="17" t="str">
        <f>News_statistics!M144</f>
        <v/>
      </c>
    </row>
    <row r="145" spans="1:6" x14ac:dyDescent="0.3">
      <c r="A145" t="str">
        <f>News_statistics!K145</f>
        <v>H2</v>
      </c>
      <c r="B145" cm="1">
        <f t="array" aca="1" ref="B145" ca="1">SUMPRODUCT(MID(0&amp;A145,LARGE(INDEX(ISNUMBER(--MID(A145,ROW(INDIRECT("1:"&amp;LEN(A145))),1))*ROW(INDIRECT("1:"&amp;LEN(A145))),0),ROW(INDIRECT("1:"&amp;LEN(A145))))+1,1)*10^ROW(INDIRECT("1:"&amp;LEN(A145)))/10)</f>
        <v>2</v>
      </c>
      <c r="C145" s="23" t="str">
        <f>News_statistics!P145</f>
        <v>Hydraulic Applications Ecosystem</v>
      </c>
      <c r="D145" t="str">
        <f>News_statistics!Q145</f>
        <v>Advanced Wind Power</v>
      </c>
      <c r="E145" t="str">
        <f>News_statistics!N145</f>
        <v>Hydraulic Applications Ecosystem, New Business</v>
      </c>
      <c r="F145" s="17" t="str">
        <f>News_statistics!M145</f>
        <v>Advanced Wind Power, Green Energy System</v>
      </c>
    </row>
    <row r="146" spans="1:6" x14ac:dyDescent="0.3">
      <c r="A146" t="str">
        <f>News_statistics!K146</f>
        <v>H2</v>
      </c>
      <c r="B146" cm="1">
        <f t="array" aca="1" ref="B146" ca="1">SUMPRODUCT(MID(0&amp;A146,LARGE(INDEX(ISNUMBER(--MID(A146,ROW(INDIRECT("1:"&amp;LEN(A146))),1))*ROW(INDIRECT("1:"&amp;LEN(A146))),0),ROW(INDIRECT("1:"&amp;LEN(A146))))+1,1)*10^ROW(INDIRECT("1:"&amp;LEN(A146)))/10)</f>
        <v>2</v>
      </c>
      <c r="C146" s="23" t="str">
        <f>News_statistics!P146</f>
        <v>Hydraulic Applications Ecosystem</v>
      </c>
      <c r="D146" t="str">
        <f>News_statistics!Q146</f>
        <v>Sustainable Mining</v>
      </c>
      <c r="E146" t="str">
        <f>News_statistics!N146</f>
        <v>Hydraulic Applications Ecosystem</v>
      </c>
      <c r="F146" s="17" t="str">
        <f>News_statistics!M146</f>
        <v>Sustainable Mining</v>
      </c>
    </row>
    <row r="147" spans="1:6" ht="43.2" x14ac:dyDescent="0.3">
      <c r="A147" t="str">
        <f>News_statistics!K147</f>
        <v>H2</v>
      </c>
      <c r="B147" cm="1">
        <f t="array" aca="1" ref="B147" ca="1">SUMPRODUCT(MID(0&amp;A147,LARGE(INDEX(ISNUMBER(--MID(A147,ROW(INDIRECT("1:"&amp;LEN(A147))),1))*ROW(INDIRECT("1:"&amp;LEN(A147))),0),ROW(INDIRECT("1:"&amp;LEN(A147))))+1,1)*10^ROW(INDIRECT("1:"&amp;LEN(A147)))/10)</f>
        <v>2</v>
      </c>
      <c r="C147" s="23" t="str">
        <f>News_statistics!P147</f>
        <v>Ecological Sustainability</v>
      </c>
      <c r="D147" t="str">
        <f>News_statistics!Q147</f>
        <v>Enhanced Emission Policy</v>
      </c>
      <c r="E147" t="str">
        <f>News_statistics!N147</f>
        <v>Ecological Sustainability, Hydraulic Applications Ecosystem</v>
      </c>
      <c r="F147" s="17" t="str">
        <f>News_statistics!M147</f>
        <v>Enhanced Emission Policy, Circular Economy, Green &amp; Connected Construction site</v>
      </c>
    </row>
    <row r="148" spans="1:6" x14ac:dyDescent="0.3">
      <c r="A148" t="str">
        <f>News_statistics!K148</f>
        <v>H1</v>
      </c>
      <c r="B148" cm="1">
        <f t="array" aca="1" ref="B148" ca="1">SUMPRODUCT(MID(0&amp;A148,LARGE(INDEX(ISNUMBER(--MID(A148,ROW(INDIRECT("1:"&amp;LEN(A148))),1))*ROW(INDIRECT("1:"&amp;LEN(A148))),0),ROW(INDIRECT("1:"&amp;LEN(A148))))+1,1)*10^ROW(INDIRECT("1:"&amp;LEN(A148)))/10)</f>
        <v>1</v>
      </c>
      <c r="C148" s="23" t="str">
        <f>News_statistics!P148</f>
        <v>Not Found</v>
      </c>
      <c r="D148" t="str">
        <f>News_statistics!Q148</f>
        <v>Not Found</v>
      </c>
      <c r="E148" t="e" vm="2">
        <f>News_statistics!N148</f>
        <v>#VALUE!</v>
      </c>
      <c r="F148" s="17" t="str">
        <f>News_statistics!M148</f>
        <v/>
      </c>
    </row>
    <row r="149" spans="1:6" x14ac:dyDescent="0.3">
      <c r="A149" t="str">
        <f>News_statistics!K149</f>
        <v>H1</v>
      </c>
      <c r="B149" cm="1">
        <f t="array" aca="1" ref="B149" ca="1">SUMPRODUCT(MID(0&amp;A149,LARGE(INDEX(ISNUMBER(--MID(A149,ROW(INDIRECT("1:"&amp;LEN(A149))),1))*ROW(INDIRECT("1:"&amp;LEN(A149))),0),ROW(INDIRECT("1:"&amp;LEN(A149))))+1,1)*10^ROW(INDIRECT("1:"&amp;LEN(A149)))/10)</f>
        <v>1</v>
      </c>
      <c r="C149" s="23" t="str">
        <f>News_statistics!P149</f>
        <v>Intelligent Production</v>
      </c>
      <c r="D149" t="str">
        <f>News_statistics!Q149</f>
        <v>Additive Manufacturing Technologies</v>
      </c>
      <c r="E149" t="str">
        <f>News_statistics!N149</f>
        <v>Intelligent Production</v>
      </c>
      <c r="F149" s="17" t="str">
        <f>News_statistics!M149</f>
        <v>Additive Manufacturing Technologies</v>
      </c>
    </row>
    <row r="150" spans="1:6" x14ac:dyDescent="0.3">
      <c r="A150" t="str">
        <f>News_statistics!K150</f>
        <v>H1</v>
      </c>
      <c r="B150" cm="1">
        <f t="array" aca="1" ref="B150" ca="1">SUMPRODUCT(MID(0&amp;A150,LARGE(INDEX(ISNUMBER(--MID(A150,ROW(INDIRECT("1:"&amp;LEN(A150))),1))*ROW(INDIRECT("1:"&amp;LEN(A150))),0),ROW(INDIRECT("1:"&amp;LEN(A150))))+1,1)*10^ROW(INDIRECT("1:"&amp;LEN(A150)))/10)</f>
        <v>1</v>
      </c>
      <c r="C150" s="23" t="str">
        <f>News_statistics!P150</f>
        <v>Hydraulic Applications Ecosystem</v>
      </c>
      <c r="D150" t="str">
        <f>News_statistics!Q150</f>
        <v>Advanced Wind Power</v>
      </c>
      <c r="E150" t="str">
        <f>News_statistics!N150</f>
        <v>Hydraulic Applications Ecosystem, New Business</v>
      </c>
      <c r="F150" s="17" t="str">
        <f>News_statistics!M150</f>
        <v>Advanced Wind Power, Green Energy System</v>
      </c>
    </row>
    <row r="151" spans="1:6" x14ac:dyDescent="0.3">
      <c r="A151" t="str">
        <f>News_statistics!K151</f>
        <v>H3</v>
      </c>
      <c r="B151" cm="1">
        <f t="array" aca="1" ref="B151" ca="1">SUMPRODUCT(MID(0&amp;A151,LARGE(INDEX(ISNUMBER(--MID(A151,ROW(INDIRECT("1:"&amp;LEN(A151))),1))*ROW(INDIRECT("1:"&amp;LEN(A151))),0),ROW(INDIRECT("1:"&amp;LEN(A151))))+1,1)*10^ROW(INDIRECT("1:"&amp;LEN(A151)))/10)</f>
        <v>3</v>
      </c>
      <c r="C151" s="23" t="str">
        <f>News_statistics!P151</f>
        <v>Hydraulic Applications Ecosystem</v>
      </c>
      <c r="D151" t="str">
        <f>News_statistics!Q151</f>
        <v>Advanced Wind Power</v>
      </c>
      <c r="E151" t="str">
        <f>News_statistics!N151</f>
        <v>Hydraulic Applications Ecosystem</v>
      </c>
      <c r="F151" s="17" t="str">
        <f>News_statistics!M151</f>
        <v>Advanced Wind Power</v>
      </c>
    </row>
    <row r="152" spans="1:6" x14ac:dyDescent="0.3">
      <c r="A152" t="str">
        <f>News_statistics!K152</f>
        <v>H2</v>
      </c>
      <c r="B152" cm="1">
        <f t="array" aca="1" ref="B152" ca="1">SUMPRODUCT(MID(0&amp;A152,LARGE(INDEX(ISNUMBER(--MID(A152,ROW(INDIRECT("1:"&amp;LEN(A152))),1))*ROW(INDIRECT("1:"&amp;LEN(A152))),0),ROW(INDIRECT("1:"&amp;LEN(A152))))+1,1)*10^ROW(INDIRECT("1:"&amp;LEN(A152)))/10)</f>
        <v>2</v>
      </c>
      <c r="C152" s="23" t="str">
        <f>News_statistics!P152</f>
        <v>Hydraulic Applications Ecosystem</v>
      </c>
      <c r="D152" t="str">
        <f>News_statistics!Q152</f>
        <v>Advanced Wind Power</v>
      </c>
      <c r="E152" t="str">
        <f>News_statistics!N152</f>
        <v>Hydraulic Applications Ecosystem</v>
      </c>
      <c r="F152" s="17" t="str">
        <f>News_statistics!M152</f>
        <v>Advanced Wind Power</v>
      </c>
    </row>
    <row r="153" spans="1:6" ht="28.8" x14ac:dyDescent="0.3">
      <c r="A153" t="str">
        <f>News_statistics!K153</f>
        <v>H1</v>
      </c>
      <c r="B153" cm="1">
        <f t="array" aca="1" ref="B153" ca="1">SUMPRODUCT(MID(0&amp;A153,LARGE(INDEX(ISNUMBER(--MID(A153,ROW(INDIRECT("1:"&amp;LEN(A153))),1))*ROW(INDIRECT("1:"&amp;LEN(A153))),0),ROW(INDIRECT("1:"&amp;LEN(A153))))+1,1)*10^ROW(INDIRECT("1:"&amp;LEN(A153)))/10)</f>
        <v>1</v>
      </c>
      <c r="C153" s="23" t="str">
        <f>News_statistics!P153</f>
        <v>Ecological Sustainability</v>
      </c>
      <c r="D153" t="str">
        <f>News_statistics!Q153</f>
        <v>Enhanced Emission Policy</v>
      </c>
      <c r="E153" t="str">
        <f>News_statistics!N153</f>
        <v>Ecological Sustainability, New Business</v>
      </c>
      <c r="F153" s="17" t="str">
        <f>News_statistics!M153</f>
        <v>Enhanced Emission Policy, Sustainaible Maritime Applications</v>
      </c>
    </row>
    <row r="154" spans="1:6" x14ac:dyDescent="0.3">
      <c r="A154" t="str">
        <f>News_statistics!K154</f>
        <v>H2</v>
      </c>
      <c r="B154" cm="1">
        <f t="array" aca="1" ref="B154" ca="1">SUMPRODUCT(MID(0&amp;A154,LARGE(INDEX(ISNUMBER(--MID(A154,ROW(INDIRECT("1:"&amp;LEN(A154))),1))*ROW(INDIRECT("1:"&amp;LEN(A154))),0),ROW(INDIRECT("1:"&amp;LEN(A154))))+1,1)*10^ROW(INDIRECT("1:"&amp;LEN(A154)))/10)</f>
        <v>2</v>
      </c>
      <c r="C154" s="23" t="str">
        <f>News_statistics!P154</f>
        <v>Hydraulic Applications Ecosystem</v>
      </c>
      <c r="D154" t="str">
        <f>News_statistics!Q154</f>
        <v>Advanced Wind Power</v>
      </c>
      <c r="E154" t="str">
        <f>News_statistics!N154</f>
        <v>Hydraulic Applications Ecosystem</v>
      </c>
      <c r="F154" s="17" t="str">
        <f>News_statistics!M154</f>
        <v>Advanced Wind Power</v>
      </c>
    </row>
    <row r="155" spans="1:6" x14ac:dyDescent="0.3">
      <c r="A155" t="str">
        <f>News_statistics!K155</f>
        <v>H3</v>
      </c>
      <c r="B155" cm="1">
        <f t="array" aca="1" ref="B155" ca="1">SUMPRODUCT(MID(0&amp;A155,LARGE(INDEX(ISNUMBER(--MID(A155,ROW(INDIRECT("1:"&amp;LEN(A155))),1))*ROW(INDIRECT("1:"&amp;LEN(A155))),0),ROW(INDIRECT("1:"&amp;LEN(A155))))+1,1)*10^ROW(INDIRECT("1:"&amp;LEN(A155)))/10)</f>
        <v>3</v>
      </c>
      <c r="C155" s="23" t="str">
        <f>News_statistics!P155</f>
        <v>New Business</v>
      </c>
      <c r="D155" t="str">
        <f>News_statistics!Q155</f>
        <v>Green Energy System</v>
      </c>
      <c r="E155" t="str">
        <f>News_statistics!N155</f>
        <v>New Business</v>
      </c>
      <c r="F155" s="17" t="str">
        <f>News_statistics!M155</f>
        <v>Green Energy System</v>
      </c>
    </row>
    <row r="156" spans="1:6" x14ac:dyDescent="0.3">
      <c r="A156" t="str">
        <f>News_statistics!K156</f>
        <v>H1</v>
      </c>
      <c r="B156" cm="1">
        <f t="array" aca="1" ref="B156" ca="1">SUMPRODUCT(MID(0&amp;A156,LARGE(INDEX(ISNUMBER(--MID(A156,ROW(INDIRECT("1:"&amp;LEN(A156))),1))*ROW(INDIRECT("1:"&amp;LEN(A156))),0),ROW(INDIRECT("1:"&amp;LEN(A156))))+1,1)*10^ROW(INDIRECT("1:"&amp;LEN(A156)))/10)</f>
        <v>1</v>
      </c>
      <c r="C156" s="23" t="str">
        <f>News_statistics!P156</f>
        <v>Hydraulic Applications Ecosystem</v>
      </c>
      <c r="D156" t="str">
        <f>News_statistics!Q156</f>
        <v>Autonomous Material Handling</v>
      </c>
      <c r="E156" t="str">
        <f>News_statistics!N156</f>
        <v>Hydraulic Applications Ecosystem</v>
      </c>
      <c r="F156" s="17" t="str">
        <f>News_statistics!M156</f>
        <v>Autonomous Material Handling</v>
      </c>
    </row>
    <row r="157" spans="1:6" x14ac:dyDescent="0.3">
      <c r="A157" t="str">
        <f>News_statistics!K157</f>
        <v>H1</v>
      </c>
      <c r="B157" cm="1">
        <f t="array" aca="1" ref="B157" ca="1">SUMPRODUCT(MID(0&amp;A157,LARGE(INDEX(ISNUMBER(--MID(A157,ROW(INDIRECT("1:"&amp;LEN(A157))),1))*ROW(INDIRECT("1:"&amp;LEN(A157))),0),ROW(INDIRECT("1:"&amp;LEN(A157))))+1,1)*10^ROW(INDIRECT("1:"&amp;LEN(A157)))/10)</f>
        <v>1</v>
      </c>
      <c r="C157" s="23" t="str">
        <f>News_statistics!P157</f>
        <v>Hydraulic Applications Ecosystem</v>
      </c>
      <c r="D157" t="str">
        <f>News_statistics!Q157</f>
        <v>Smart Farming</v>
      </c>
      <c r="E157" t="str">
        <f>News_statistics!N157</f>
        <v>Hydraulic Applications Ecosystem</v>
      </c>
      <c r="F157" s="17" t="str">
        <f>News_statistics!M157</f>
        <v>Smart Farming</v>
      </c>
    </row>
    <row r="158" spans="1:6" ht="28.8" x14ac:dyDescent="0.3">
      <c r="A158" t="str">
        <f>News_statistics!K158</f>
        <v>H1</v>
      </c>
      <c r="B158" cm="1">
        <f t="array" aca="1" ref="B158" ca="1">SUMPRODUCT(MID(0&amp;A158,LARGE(INDEX(ISNUMBER(--MID(A158,ROW(INDIRECT("1:"&amp;LEN(A158))),1))*ROW(INDIRECT("1:"&amp;LEN(A158))),0),ROW(INDIRECT("1:"&amp;LEN(A158))))+1,1)*10^ROW(INDIRECT("1:"&amp;LEN(A158)))/10)</f>
        <v>1</v>
      </c>
      <c r="C158" s="23" t="str">
        <f>News_statistics!P158</f>
        <v>Hydraulic Applications Ecosystem</v>
      </c>
      <c r="D158" t="str">
        <f>News_statistics!Q158</f>
        <v>Intelligent &amp; Efficient Factory</v>
      </c>
      <c r="E158" t="str">
        <f>News_statistics!N158</f>
        <v>Hydraulic Applications Ecosystem, Intelligent Production</v>
      </c>
      <c r="F158" s="17" t="str">
        <f>News_statistics!M158</f>
        <v>Intelligent &amp; Efficient Factory, Advanced Robotics</v>
      </c>
    </row>
    <row r="159" spans="1:6" ht="28.8" x14ac:dyDescent="0.3">
      <c r="A159" t="str">
        <f>News_statistics!K159</f>
        <v>H1</v>
      </c>
      <c r="B159" cm="1">
        <f t="array" aca="1" ref="B159" ca="1">SUMPRODUCT(MID(0&amp;A159,LARGE(INDEX(ISNUMBER(--MID(A159,ROW(INDIRECT("1:"&amp;LEN(A159))),1))*ROW(INDIRECT("1:"&amp;LEN(A159))),0),ROW(INDIRECT("1:"&amp;LEN(A159))))+1,1)*10^ROW(INDIRECT("1:"&amp;LEN(A159)))/10)</f>
        <v>1</v>
      </c>
      <c r="C159" s="23" t="str">
        <f>News_statistics!P159</f>
        <v>Hydraulic Applications Ecosystem</v>
      </c>
      <c r="D159" t="str">
        <f>News_statistics!Q159</f>
        <v>Intelligent &amp; Efficient Factory</v>
      </c>
      <c r="E159" t="str">
        <f>News_statistics!N159</f>
        <v>Hydraulic Applications Ecosystem, Intelligent Production, Smart Data Usage</v>
      </c>
      <c r="F159" s="17" t="str">
        <f>News_statistics!M159</f>
        <v>Intelligent &amp; Efficient Factory, Intelligent Worker Assistant, Advanced AI Capabilities</v>
      </c>
    </row>
    <row r="160" spans="1:6" x14ac:dyDescent="0.3">
      <c r="A160" t="str">
        <f>News_statistics!K160</f>
        <v>H1</v>
      </c>
      <c r="B160" cm="1">
        <f t="array" aca="1" ref="B160" ca="1">SUMPRODUCT(MID(0&amp;A160,LARGE(INDEX(ISNUMBER(--MID(A160,ROW(INDIRECT("1:"&amp;LEN(A160))),1))*ROW(INDIRECT("1:"&amp;LEN(A160))),0),ROW(INDIRECT("1:"&amp;LEN(A160))))+1,1)*10^ROW(INDIRECT("1:"&amp;LEN(A160)))/10)</f>
        <v>1</v>
      </c>
      <c r="C160" s="23" t="str">
        <f>News_statistics!P160</f>
        <v>Hydraulic Applications Ecosystem</v>
      </c>
      <c r="D160" t="str">
        <f>News_statistics!Q160</f>
        <v>Intelligent &amp; Efficient Factory</v>
      </c>
      <c r="E160" t="str">
        <f>News_statistics!N160</f>
        <v>Hydraulic Applications Ecosystem</v>
      </c>
      <c r="F160" s="17" t="str">
        <f>News_statistics!M160</f>
        <v>Intelligent &amp; Efficient Factory</v>
      </c>
    </row>
    <row r="161" spans="1:6" x14ac:dyDescent="0.3">
      <c r="A161" t="str">
        <f>News_statistics!K161</f>
        <v>H1</v>
      </c>
      <c r="B161" cm="1">
        <f t="array" aca="1" ref="B161" ca="1">SUMPRODUCT(MID(0&amp;A161,LARGE(INDEX(ISNUMBER(--MID(A161,ROW(INDIRECT("1:"&amp;LEN(A161))),1))*ROW(INDIRECT("1:"&amp;LEN(A161))),0),ROW(INDIRECT("1:"&amp;LEN(A161))))+1,1)*10^ROW(INDIRECT("1:"&amp;LEN(A161)))/10)</f>
        <v>1</v>
      </c>
      <c r="C161" s="23" t="str">
        <f>News_statistics!P161</f>
        <v>Intelligent Production</v>
      </c>
      <c r="D161" t="str">
        <f>News_statistics!Q161</f>
        <v>Advanced Robotics</v>
      </c>
      <c r="E161" t="str">
        <f>News_statistics!N161</f>
        <v>Intelligent Production</v>
      </c>
      <c r="F161" s="17" t="str">
        <f>News_statistics!M161</f>
        <v>Advanced Robotics</v>
      </c>
    </row>
    <row r="162" spans="1:6" ht="28.8" x14ac:dyDescent="0.3">
      <c r="A162" t="str">
        <f>News_statistics!K162</f>
        <v>H2</v>
      </c>
      <c r="B162" cm="1">
        <f t="array" aca="1" ref="B162" ca="1">SUMPRODUCT(MID(0&amp;A162,LARGE(INDEX(ISNUMBER(--MID(A162,ROW(INDIRECT("1:"&amp;LEN(A162))),1))*ROW(INDIRECT("1:"&amp;LEN(A162))),0),ROW(INDIRECT("1:"&amp;LEN(A162))))+1,1)*10^ROW(INDIRECT("1:"&amp;LEN(A162)))/10)</f>
        <v>2</v>
      </c>
      <c r="C162" s="23" t="str">
        <f>News_statistics!P162</f>
        <v>Hydraulic Applications Ecosystem</v>
      </c>
      <c r="D162" t="str">
        <f>News_statistics!Q162</f>
        <v>Intelligent &amp; Efficient Factory</v>
      </c>
      <c r="E162" t="str">
        <f>News_statistics!N162</f>
        <v>Hydraulic Applications Ecosystem, Intelligent Production</v>
      </c>
      <c r="F162" s="17" t="str">
        <f>News_statistics!M162</f>
        <v>Intelligent &amp; Efficient Factory, Advanced Robotics</v>
      </c>
    </row>
    <row r="163" spans="1:6" ht="28.8" x14ac:dyDescent="0.3">
      <c r="A163" t="str">
        <f>News_statistics!K163</f>
        <v>H1</v>
      </c>
      <c r="B163" cm="1">
        <f t="array" aca="1" ref="B163" ca="1">SUMPRODUCT(MID(0&amp;A163,LARGE(INDEX(ISNUMBER(--MID(A163,ROW(INDIRECT("1:"&amp;LEN(A163))),1))*ROW(INDIRECT("1:"&amp;LEN(A163))),0),ROW(INDIRECT("1:"&amp;LEN(A163))))+1,1)*10^ROW(INDIRECT("1:"&amp;LEN(A163)))/10)</f>
        <v>1</v>
      </c>
      <c r="C163" s="23" t="str">
        <f>News_statistics!P163</f>
        <v>Hydraulic Applications Ecosystem</v>
      </c>
      <c r="D163" t="str">
        <f>News_statistics!Q163</f>
        <v>Intelligent &amp; Efficient Factory</v>
      </c>
      <c r="E163" t="str">
        <f>News_statistics!N163</f>
        <v>Hydraulic Applications Ecosystem, Intelligent Production</v>
      </c>
      <c r="F163" s="17" t="str">
        <f>News_statistics!M163</f>
        <v>Intelligent &amp; Efficient Factory, Advanced Robotics</v>
      </c>
    </row>
    <row r="164" spans="1:6" x14ac:dyDescent="0.3">
      <c r="A164" t="str">
        <f>News_statistics!K164</f>
        <v>H1</v>
      </c>
      <c r="B164" cm="1">
        <f t="array" aca="1" ref="B164" ca="1">SUMPRODUCT(MID(0&amp;A164,LARGE(INDEX(ISNUMBER(--MID(A164,ROW(INDIRECT("1:"&amp;LEN(A164))),1))*ROW(INDIRECT("1:"&amp;LEN(A164))),0),ROW(INDIRECT("1:"&amp;LEN(A164))))+1,1)*10^ROW(INDIRECT("1:"&amp;LEN(A164)))/10)</f>
        <v>1</v>
      </c>
      <c r="C164" s="23" t="str">
        <f>News_statistics!P164</f>
        <v>Ecological Sustainability</v>
      </c>
      <c r="D164" t="str">
        <f>News_statistics!Q164</f>
        <v>Circular Economy</v>
      </c>
      <c r="E164" t="str">
        <f>News_statistics!N164</f>
        <v>Ecological Sustainability</v>
      </c>
      <c r="F164" s="17" t="str">
        <f>News_statistics!M164</f>
        <v>Circular Economy</v>
      </c>
    </row>
    <row r="165" spans="1:6" x14ac:dyDescent="0.3">
      <c r="A165" t="str">
        <f>News_statistics!K165</f>
        <v>H2</v>
      </c>
      <c r="B165" cm="1">
        <f t="array" aca="1" ref="B165" ca="1">SUMPRODUCT(MID(0&amp;A165,LARGE(INDEX(ISNUMBER(--MID(A165,ROW(INDIRECT("1:"&amp;LEN(A165))),1))*ROW(INDIRECT("1:"&amp;LEN(A165))),0),ROW(INDIRECT("1:"&amp;LEN(A165))))+1,1)*10^ROW(INDIRECT("1:"&amp;LEN(A165)))/10)</f>
        <v>2</v>
      </c>
      <c r="C165" s="23" t="str">
        <f>News_statistics!P165</f>
        <v>Ecological Sustainability</v>
      </c>
      <c r="D165" t="str">
        <f>News_statistics!Q165</f>
        <v>Enhanced Emission Policy</v>
      </c>
      <c r="E165" t="str">
        <f>News_statistics!N165</f>
        <v>Ecological Sustainability</v>
      </c>
      <c r="F165" s="17" t="str">
        <f>News_statistics!M165</f>
        <v>Enhanced Emission Policy, Circular Economy</v>
      </c>
    </row>
    <row r="166" spans="1:6" x14ac:dyDescent="0.3">
      <c r="A166" t="str">
        <f>News_statistics!K166</f>
        <v>H2</v>
      </c>
      <c r="B166" cm="1">
        <f t="array" aca="1" ref="B166" ca="1">SUMPRODUCT(MID(0&amp;A166,LARGE(INDEX(ISNUMBER(--MID(A166,ROW(INDIRECT("1:"&amp;LEN(A166))),1))*ROW(INDIRECT("1:"&amp;LEN(A166))),0),ROW(INDIRECT("1:"&amp;LEN(A166))))+1,1)*10^ROW(INDIRECT("1:"&amp;LEN(A166)))/10)</f>
        <v>2</v>
      </c>
      <c r="C166" s="23" t="str">
        <f>News_statistics!P166</f>
        <v>Ecological Sustainability</v>
      </c>
      <c r="D166" t="str">
        <f>News_statistics!Q166</f>
        <v>Enhanced Emission Policy</v>
      </c>
      <c r="E166" t="str">
        <f>News_statistics!N166</f>
        <v>Ecological Sustainability</v>
      </c>
      <c r="F166" s="17" t="str">
        <f>News_statistics!M166</f>
        <v>Enhanced Emission Policy</v>
      </c>
    </row>
    <row r="167" spans="1:6" ht="28.8" x14ac:dyDescent="0.3">
      <c r="A167" t="str">
        <f>News_statistics!K167</f>
        <v>H1</v>
      </c>
      <c r="B167" cm="1">
        <f t="array" aca="1" ref="B167" ca="1">SUMPRODUCT(MID(0&amp;A167,LARGE(INDEX(ISNUMBER(--MID(A167,ROW(INDIRECT("1:"&amp;LEN(A167))),1))*ROW(INDIRECT("1:"&amp;LEN(A167))),0),ROW(INDIRECT("1:"&amp;LEN(A167))))+1,1)*10^ROW(INDIRECT("1:"&amp;LEN(A167)))/10)</f>
        <v>1</v>
      </c>
      <c r="C167" s="23" t="str">
        <f>News_statistics!P167</f>
        <v>Ecological Sustainability</v>
      </c>
      <c r="D167" t="str">
        <f>News_statistics!Q167</f>
        <v>Enhanced Emission Policy</v>
      </c>
      <c r="E167" t="str">
        <f>News_statistics!N167</f>
        <v>Ecological Sustainability, Hydraulic Applications Ecosystem</v>
      </c>
      <c r="F167" s="17" t="str">
        <f>News_statistics!M167</f>
        <v>Enhanced Emission Policy, Autonomous Material Handling</v>
      </c>
    </row>
    <row r="168" spans="1:6" x14ac:dyDescent="0.3">
      <c r="A168" t="str">
        <f>News_statistics!K168</f>
        <v>H1</v>
      </c>
      <c r="B168" cm="1">
        <f t="array" aca="1" ref="B168" ca="1">SUMPRODUCT(MID(0&amp;A168,LARGE(INDEX(ISNUMBER(--MID(A168,ROW(INDIRECT("1:"&amp;LEN(A168))),1))*ROW(INDIRECT("1:"&amp;LEN(A168))),0),ROW(INDIRECT("1:"&amp;LEN(A168))))+1,1)*10^ROW(INDIRECT("1:"&amp;LEN(A168)))/10)</f>
        <v>1</v>
      </c>
      <c r="C168" s="23" t="str">
        <f>News_statistics!P168</f>
        <v>Ecological Sustainability</v>
      </c>
      <c r="D168" t="str">
        <f>News_statistics!Q168</f>
        <v>Enhanced Emission Policy</v>
      </c>
      <c r="E168" t="str">
        <f>News_statistics!N168</f>
        <v>Ecological Sustainability</v>
      </c>
      <c r="F168" s="17" t="str">
        <f>News_statistics!M168</f>
        <v>Enhanced Emission Policy</v>
      </c>
    </row>
    <row r="169" spans="1:6" x14ac:dyDescent="0.3">
      <c r="A169" t="str">
        <f>News_statistics!K169</f>
        <v>H1</v>
      </c>
      <c r="B169" cm="1">
        <f t="array" aca="1" ref="B169" ca="1">SUMPRODUCT(MID(0&amp;A169,LARGE(INDEX(ISNUMBER(--MID(A169,ROW(INDIRECT("1:"&amp;LEN(A169))),1))*ROW(INDIRECT("1:"&amp;LEN(A169))),0),ROW(INDIRECT("1:"&amp;LEN(A169))))+1,1)*10^ROW(INDIRECT("1:"&amp;LEN(A169)))/10)</f>
        <v>1</v>
      </c>
      <c r="C169" s="23" t="str">
        <f>News_statistics!P169</f>
        <v>Hydraulic Applications Ecosystem</v>
      </c>
      <c r="D169" t="str">
        <f>News_statistics!Q169</f>
        <v>Intelligent &amp; Efficient Factory</v>
      </c>
      <c r="E169" t="str">
        <f>News_statistics!N169</f>
        <v>Hydraulic Applications Ecosystem</v>
      </c>
      <c r="F169" s="17" t="str">
        <f>News_statistics!M169</f>
        <v>Intelligent &amp; Efficient Factory</v>
      </c>
    </row>
    <row r="170" spans="1:6" x14ac:dyDescent="0.3">
      <c r="A170" t="str">
        <f>News_statistics!K170</f>
        <v>H2</v>
      </c>
      <c r="B170" cm="1">
        <f t="array" aca="1" ref="B170" ca="1">SUMPRODUCT(MID(0&amp;A170,LARGE(INDEX(ISNUMBER(--MID(A170,ROW(INDIRECT("1:"&amp;LEN(A170))),1))*ROW(INDIRECT("1:"&amp;LEN(A170))),0),ROW(INDIRECT("1:"&amp;LEN(A170))))+1,1)*10^ROW(INDIRECT("1:"&amp;LEN(A170)))/10)</f>
        <v>2</v>
      </c>
      <c r="C170" s="23" t="str">
        <f>News_statistics!P170</f>
        <v>Ecological Sustainability</v>
      </c>
      <c r="D170" t="str">
        <f>News_statistics!Q170</f>
        <v>Circular Economy</v>
      </c>
      <c r="E170" t="str">
        <f>News_statistics!N170</f>
        <v>Ecological Sustainability</v>
      </c>
      <c r="F170" s="17" t="str">
        <f>News_statistics!M170</f>
        <v>Circular Economy</v>
      </c>
    </row>
    <row r="171" spans="1:6" x14ac:dyDescent="0.3">
      <c r="A171" t="str">
        <f>News_statistics!K171</f>
        <v>H2</v>
      </c>
      <c r="B171" cm="1">
        <f t="array" aca="1" ref="B171" ca="1">SUMPRODUCT(MID(0&amp;A171,LARGE(INDEX(ISNUMBER(--MID(A171,ROW(INDIRECT("1:"&amp;LEN(A171))),1))*ROW(INDIRECT("1:"&amp;LEN(A171))),0),ROW(INDIRECT("1:"&amp;LEN(A171))))+1,1)*10^ROW(INDIRECT("1:"&amp;LEN(A171)))/10)</f>
        <v>2</v>
      </c>
      <c r="C171" s="23" t="str">
        <f>News_statistics!P171</f>
        <v>Hydraulic Applications Ecosystem</v>
      </c>
      <c r="D171" t="str">
        <f>News_statistics!Q171</f>
        <v>Future Wood &amp; Forest Industry</v>
      </c>
      <c r="E171" t="str">
        <f>News_statistics!N171</f>
        <v>Hydraulic Applications Ecosystem</v>
      </c>
      <c r="F171" s="17" t="str">
        <f>News_statistics!M171</f>
        <v>Future Wood &amp; Forest Industry</v>
      </c>
    </row>
    <row r="172" spans="1:6" ht="43.2" x14ac:dyDescent="0.3">
      <c r="A172" t="str">
        <f>News_statistics!K172</f>
        <v>H1</v>
      </c>
      <c r="B172" cm="1">
        <f t="array" aca="1" ref="B172" ca="1">SUMPRODUCT(MID(0&amp;A172,LARGE(INDEX(ISNUMBER(--MID(A172,ROW(INDIRECT("1:"&amp;LEN(A172))),1))*ROW(INDIRECT("1:"&amp;LEN(A172))),0),ROW(INDIRECT("1:"&amp;LEN(A172))))+1,1)*10^ROW(INDIRECT("1:"&amp;LEN(A172)))/10)</f>
        <v>1</v>
      </c>
      <c r="C172" s="23" t="str">
        <f>News_statistics!P172</f>
        <v>Hydraulic Applications Ecosystem</v>
      </c>
      <c r="D172" t="str">
        <f>News_statistics!Q172</f>
        <v>Green &amp; Connected Construction site</v>
      </c>
      <c r="E172" t="str">
        <f>News_statistics!N172</f>
        <v>Hydraulic Applications Ecosystem, Smart Data Usage, New Business</v>
      </c>
      <c r="F172" s="17" t="str">
        <f>News_statistics!M172</f>
        <v>Green &amp; Connected Construction site, Big Data Value Creation, Service Business Models</v>
      </c>
    </row>
    <row r="173" spans="1:6" x14ac:dyDescent="0.3">
      <c r="A173" t="str">
        <f>News_statistics!K173</f>
        <v>H1</v>
      </c>
      <c r="B173" cm="1">
        <f t="array" aca="1" ref="B173" ca="1">SUMPRODUCT(MID(0&amp;A173,LARGE(INDEX(ISNUMBER(--MID(A173,ROW(INDIRECT("1:"&amp;LEN(A173))),1))*ROW(INDIRECT("1:"&amp;LEN(A173))),0),ROW(INDIRECT("1:"&amp;LEN(A173))))+1,1)*10^ROW(INDIRECT("1:"&amp;LEN(A173)))/10)</f>
        <v>1</v>
      </c>
      <c r="C173" s="23" t="str">
        <f>News_statistics!P173</f>
        <v>Hydraulic Applications Ecosystem</v>
      </c>
      <c r="D173" t="str">
        <f>News_statistics!Q173</f>
        <v>Autonomous Material Handling</v>
      </c>
      <c r="E173" t="str">
        <f>News_statistics!N173</f>
        <v>Hydraulic Applications Ecosystem</v>
      </c>
      <c r="F173" s="17" t="str">
        <f>News_statistics!M173</f>
        <v>Autonomous Material Handling</v>
      </c>
    </row>
    <row r="174" spans="1:6" ht="43.2" x14ac:dyDescent="0.3">
      <c r="A174" t="str">
        <f>News_statistics!K174</f>
        <v>H2</v>
      </c>
      <c r="B174" cm="1">
        <f t="array" aca="1" ref="B174" ca="1">SUMPRODUCT(MID(0&amp;A174,LARGE(INDEX(ISNUMBER(--MID(A174,ROW(INDIRECT("1:"&amp;LEN(A174))),1))*ROW(INDIRECT("1:"&amp;LEN(A174))),0),ROW(INDIRECT("1:"&amp;LEN(A174))))+1,1)*10^ROW(INDIRECT("1:"&amp;LEN(A174)))/10)</f>
        <v>2</v>
      </c>
      <c r="C174" s="23" t="str">
        <f>News_statistics!P174</f>
        <v>Ecological Sustainability</v>
      </c>
      <c r="D174" t="str">
        <f>News_statistics!Q174</f>
        <v>Enhanced Emission Policy</v>
      </c>
      <c r="E174" t="str">
        <f>News_statistics!N174</f>
        <v>Ecological Sustainability, Hydraulic Applications Ecosystem, New Business</v>
      </c>
      <c r="F174" s="17" t="str">
        <f>News_statistics!M174</f>
        <v>Enhanced Emission Policy, Green &amp; Connected Construction site, Green Energy System</v>
      </c>
    </row>
    <row r="175" spans="1:6" x14ac:dyDescent="0.3">
      <c r="A175" t="str">
        <f>News_statistics!K175</f>
        <v>H1</v>
      </c>
      <c r="B175" cm="1">
        <f t="array" aca="1" ref="B175" ca="1">SUMPRODUCT(MID(0&amp;A175,LARGE(INDEX(ISNUMBER(--MID(A175,ROW(INDIRECT("1:"&amp;LEN(A175))),1))*ROW(INDIRECT("1:"&amp;LEN(A175))),0),ROW(INDIRECT("1:"&amp;LEN(A175))))+1,1)*10^ROW(INDIRECT("1:"&amp;LEN(A175)))/10)</f>
        <v>1</v>
      </c>
      <c r="C175" s="23" t="str">
        <f>News_statistics!P175</f>
        <v>Hydraulic Applications Ecosystem</v>
      </c>
      <c r="D175" t="str">
        <f>News_statistics!Q175</f>
        <v>Autonomous Material Handling</v>
      </c>
      <c r="E175" t="str">
        <f>News_statistics!N175</f>
        <v>Hydraulic Applications Ecosystem</v>
      </c>
      <c r="F175" s="17" t="str">
        <f>News_statistics!M175</f>
        <v>Autonomous Material Handling</v>
      </c>
    </row>
    <row r="176" spans="1:6" ht="28.8" x14ac:dyDescent="0.3">
      <c r="A176" t="str">
        <f>News_statistics!K176</f>
        <v>H1</v>
      </c>
      <c r="B176" cm="1">
        <f t="array" aca="1" ref="B176" ca="1">SUMPRODUCT(MID(0&amp;A176,LARGE(INDEX(ISNUMBER(--MID(A176,ROW(INDIRECT("1:"&amp;LEN(A176))),1))*ROW(INDIRECT("1:"&amp;LEN(A176))),0),ROW(INDIRECT("1:"&amp;LEN(A176))))+1,1)*10^ROW(INDIRECT("1:"&amp;LEN(A176)))/10)</f>
        <v>1</v>
      </c>
      <c r="C176" s="23" t="str">
        <f>News_statistics!P176</f>
        <v>Ecological Sustainability</v>
      </c>
      <c r="D176" t="str">
        <f>News_statistics!Q176</f>
        <v>Enhanced Emission Policy</v>
      </c>
      <c r="E176" t="str">
        <f>News_statistics!N176</f>
        <v>Ecological Sustainability, Hydraulic Applications Ecosystem</v>
      </c>
      <c r="F176" s="17" t="str">
        <f>News_statistics!M176</f>
        <v>Enhanced Emission Policy, Sustainable Mining</v>
      </c>
    </row>
    <row r="177" spans="1:6" ht="28.8" x14ac:dyDescent="0.3">
      <c r="A177" t="str">
        <f>News_statistics!K177</f>
        <v>H1</v>
      </c>
      <c r="B177" cm="1">
        <f t="array" aca="1" ref="B177" ca="1">SUMPRODUCT(MID(0&amp;A177,LARGE(INDEX(ISNUMBER(--MID(A177,ROW(INDIRECT("1:"&amp;LEN(A177))),1))*ROW(INDIRECT("1:"&amp;LEN(A177))),0),ROW(INDIRECT("1:"&amp;LEN(A177))))+1,1)*10^ROW(INDIRECT("1:"&amp;LEN(A177)))/10)</f>
        <v>1</v>
      </c>
      <c r="C177" s="23" t="str">
        <f>News_statistics!P177</f>
        <v>Ecological Sustainability</v>
      </c>
      <c r="D177" t="str">
        <f>News_statistics!Q177</f>
        <v>Enhanced Emission Policy</v>
      </c>
      <c r="E177" t="str">
        <f>News_statistics!N177</f>
        <v>Ecological Sustainability, Hydraulic Applications Ecosystem</v>
      </c>
      <c r="F177" s="17" t="str">
        <f>News_statistics!M177</f>
        <v>Enhanced Emission Policy, Sustainable Mining</v>
      </c>
    </row>
    <row r="178" spans="1:6" ht="28.8" x14ac:dyDescent="0.3">
      <c r="A178" t="str">
        <f>News_statistics!K178</f>
        <v>H2</v>
      </c>
      <c r="B178" cm="1">
        <f t="array" aca="1" ref="B178" ca="1">SUMPRODUCT(MID(0&amp;A178,LARGE(INDEX(ISNUMBER(--MID(A178,ROW(INDIRECT("1:"&amp;LEN(A178))),1))*ROW(INDIRECT("1:"&amp;LEN(A178))),0),ROW(INDIRECT("1:"&amp;LEN(A178))))+1,1)*10^ROW(INDIRECT("1:"&amp;LEN(A178)))/10)</f>
        <v>2</v>
      </c>
      <c r="C178" s="23" t="str">
        <f>News_statistics!P178</f>
        <v>Ecological Sustainability</v>
      </c>
      <c r="D178" t="str">
        <f>News_statistics!Q178</f>
        <v>Enhanced Emission Policy</v>
      </c>
      <c r="E178" t="str">
        <f>News_statistics!N178</f>
        <v>Ecological Sustainability, Hydraulic Applications Ecosystem</v>
      </c>
      <c r="F178" s="17" t="str">
        <f>News_statistics!M178</f>
        <v>Enhanced Emission Policy, Sustainable Mining</v>
      </c>
    </row>
    <row r="179" spans="1:6" ht="28.8" x14ac:dyDescent="0.3">
      <c r="A179" t="str">
        <f>News_statistics!K179</f>
        <v>H2</v>
      </c>
      <c r="B179" cm="1">
        <f t="array" aca="1" ref="B179" ca="1">SUMPRODUCT(MID(0&amp;A179,LARGE(INDEX(ISNUMBER(--MID(A179,ROW(INDIRECT("1:"&amp;LEN(A179))),1))*ROW(INDIRECT("1:"&amp;LEN(A179))),0),ROW(INDIRECT("1:"&amp;LEN(A179))))+1,1)*10^ROW(INDIRECT("1:"&amp;LEN(A179)))/10)</f>
        <v>2</v>
      </c>
      <c r="C179" s="23" t="str">
        <f>News_statistics!P179</f>
        <v>Ecological Sustainability</v>
      </c>
      <c r="D179" t="str">
        <f>News_statistics!Q179</f>
        <v>Enhanced Emission Policy</v>
      </c>
      <c r="E179" t="str">
        <f>News_statistics!N179</f>
        <v>Ecological Sustainability, Hydraulic Applications Ecosystem</v>
      </c>
      <c r="F179" s="17" t="str">
        <f>News_statistics!M179</f>
        <v>Enhanced Emission Policy, Green &amp; Connected Construction site</v>
      </c>
    </row>
    <row r="180" spans="1:6" x14ac:dyDescent="0.3">
      <c r="A180" t="str">
        <f>News_statistics!K180</f>
        <v>H2</v>
      </c>
      <c r="B180" cm="1">
        <f t="array" aca="1" ref="B180" ca="1">SUMPRODUCT(MID(0&amp;A180,LARGE(INDEX(ISNUMBER(--MID(A180,ROW(INDIRECT("1:"&amp;LEN(A180))),1))*ROW(INDIRECT("1:"&amp;LEN(A180))),0),ROW(INDIRECT("1:"&amp;LEN(A180))))+1,1)*10^ROW(INDIRECT("1:"&amp;LEN(A180)))/10)</f>
        <v>2</v>
      </c>
      <c r="C180" s="23" t="str">
        <f>News_statistics!P180</f>
        <v>Hydraulic Applications Ecosystem</v>
      </c>
      <c r="D180" t="str">
        <f>News_statistics!Q180</f>
        <v>Green &amp; Connected Construction site</v>
      </c>
      <c r="E180" t="str">
        <f>News_statistics!N180</f>
        <v>Hydraulic Applications Ecosystem</v>
      </c>
      <c r="F180" s="17" t="str">
        <f>News_statistics!M180</f>
        <v>Green &amp; Connected Construction site</v>
      </c>
    </row>
    <row r="181" spans="1:6" ht="28.8" x14ac:dyDescent="0.3">
      <c r="A181" t="str">
        <f>News_statistics!K181</f>
        <v>H2</v>
      </c>
      <c r="B181" cm="1">
        <f t="array" aca="1" ref="B181" ca="1">SUMPRODUCT(MID(0&amp;A181,LARGE(INDEX(ISNUMBER(--MID(A181,ROW(INDIRECT("1:"&amp;LEN(A181))),1))*ROW(INDIRECT("1:"&amp;LEN(A181))),0),ROW(INDIRECT("1:"&amp;LEN(A181))))+1,1)*10^ROW(INDIRECT("1:"&amp;LEN(A181)))/10)</f>
        <v>2</v>
      </c>
      <c r="C181" s="23" t="str">
        <f>News_statistics!P181</f>
        <v>Hydraulic Applications Ecosystem</v>
      </c>
      <c r="D181" t="str">
        <f>News_statistics!Q181</f>
        <v>Intelligent &amp; Efficient Factory</v>
      </c>
      <c r="E181" t="str">
        <f>News_statistics!N181</f>
        <v>Hydraulic Applications Ecosystem, Intelligent Production, Smart Data Usage</v>
      </c>
      <c r="F181" s="17" t="str">
        <f>News_statistics!M181</f>
        <v>Intelligent &amp; Efficient Factory, Intelligent Worker Assistant, Advanced AI Capabilities</v>
      </c>
    </row>
    <row r="182" spans="1:6" ht="28.8" x14ac:dyDescent="0.3">
      <c r="A182" t="str">
        <f>News_statistics!K182</f>
        <v>H1</v>
      </c>
      <c r="B182" cm="1">
        <f t="array" aca="1" ref="B182" ca="1">SUMPRODUCT(MID(0&amp;A182,LARGE(INDEX(ISNUMBER(--MID(A182,ROW(INDIRECT("1:"&amp;LEN(A182))),1))*ROW(INDIRECT("1:"&amp;LEN(A182))),0),ROW(INDIRECT("1:"&amp;LEN(A182))))+1,1)*10^ROW(INDIRECT("1:"&amp;LEN(A182)))/10)</f>
        <v>1</v>
      </c>
      <c r="C182" s="23" t="str">
        <f>News_statistics!P182</f>
        <v>Ecological Sustainability</v>
      </c>
      <c r="D182" t="str">
        <f>News_statistics!Q182</f>
        <v>Enhanced Emission Policy</v>
      </c>
      <c r="E182" t="str">
        <f>News_statistics!N182</f>
        <v>Ecological Sustainability, New Business</v>
      </c>
      <c r="F182" s="17" t="str">
        <f>News_statistics!M182</f>
        <v>Enhanced Emission Policy, Green Energy System</v>
      </c>
    </row>
    <row r="183" spans="1:6" ht="28.8" x14ac:dyDescent="0.3">
      <c r="A183" t="str">
        <f>News_statistics!K183</f>
        <v>H3</v>
      </c>
      <c r="B183" cm="1">
        <f t="array" aca="1" ref="B183" ca="1">SUMPRODUCT(MID(0&amp;A183,LARGE(INDEX(ISNUMBER(--MID(A183,ROW(INDIRECT("1:"&amp;LEN(A183))),1))*ROW(INDIRECT("1:"&amp;LEN(A183))),0),ROW(INDIRECT("1:"&amp;LEN(A183))))+1,1)*10^ROW(INDIRECT("1:"&amp;LEN(A183)))/10)</f>
        <v>3</v>
      </c>
      <c r="C183" s="23" t="str">
        <f>News_statistics!P183</f>
        <v>Ecological Sustainability</v>
      </c>
      <c r="D183" t="str">
        <f>News_statistics!Q183</f>
        <v>Enhanced Emission Policy</v>
      </c>
      <c r="E183" t="str">
        <f>News_statistics!N183</f>
        <v>Ecological Sustainability, New Business</v>
      </c>
      <c r="F183" s="17" t="str">
        <f>News_statistics!M183</f>
        <v>Enhanced Emission Policy, Green Energy System</v>
      </c>
    </row>
    <row r="184" spans="1:6" x14ac:dyDescent="0.3">
      <c r="A184" t="str">
        <f>News_statistics!K184</f>
        <v>H1</v>
      </c>
      <c r="B184" cm="1">
        <f t="array" aca="1" ref="B184" ca="1">SUMPRODUCT(MID(0&amp;A184,LARGE(INDEX(ISNUMBER(--MID(A184,ROW(INDIRECT("1:"&amp;LEN(A184))),1))*ROW(INDIRECT("1:"&amp;LEN(A184))),0),ROW(INDIRECT("1:"&amp;LEN(A184))))+1,1)*10^ROW(INDIRECT("1:"&amp;LEN(A184)))/10)</f>
        <v>1</v>
      </c>
      <c r="C184" s="23" t="str">
        <f>News_statistics!P184</f>
        <v>Hydraulic Applications Ecosystem</v>
      </c>
      <c r="D184" t="str">
        <f>News_statistics!Q184</f>
        <v>Future Wood &amp; Forest Industry</v>
      </c>
      <c r="E184" t="str">
        <f>News_statistics!N184</f>
        <v>Hydraulic Applications Ecosystem</v>
      </c>
      <c r="F184" s="17" t="str">
        <f>News_statistics!M184</f>
        <v>Future Wood &amp; Forest Industry</v>
      </c>
    </row>
    <row r="185" spans="1:6" ht="43.2" x14ac:dyDescent="0.3">
      <c r="A185" t="str">
        <f>News_statistics!K185</f>
        <v>H1</v>
      </c>
      <c r="B185" cm="1">
        <f t="array" aca="1" ref="B185" ca="1">SUMPRODUCT(MID(0&amp;A185,LARGE(INDEX(ISNUMBER(--MID(A185,ROW(INDIRECT("1:"&amp;LEN(A185))),1))*ROW(INDIRECT("1:"&amp;LEN(A185))),0),ROW(INDIRECT("1:"&amp;LEN(A185))))+1,1)*10^ROW(INDIRECT("1:"&amp;LEN(A185)))/10)</f>
        <v>1</v>
      </c>
      <c r="C185" s="23" t="str">
        <f>News_statistics!P185</f>
        <v>Ecological Sustainability</v>
      </c>
      <c r="D185" t="str">
        <f>News_statistics!Q185</f>
        <v>Enhanced Emission Policy</v>
      </c>
      <c r="E185" t="str">
        <f>News_statistics!N185</f>
        <v>Ecological Sustainability, Hydraulic Applications Ecosystem</v>
      </c>
      <c r="F185" s="17" t="str">
        <f>News_statistics!M185</f>
        <v>Enhanced Emission Policy, Green &amp; Connected Construction site, Autonomous Material Handling</v>
      </c>
    </row>
    <row r="186" spans="1:6" x14ac:dyDescent="0.3">
      <c r="A186" t="str">
        <f>News_statistics!K186</f>
        <v>H1</v>
      </c>
      <c r="B186" cm="1">
        <f t="array" aca="1" ref="B186" ca="1">SUMPRODUCT(MID(0&amp;A186,LARGE(INDEX(ISNUMBER(--MID(A186,ROW(INDIRECT("1:"&amp;LEN(A186))),1))*ROW(INDIRECT("1:"&amp;LEN(A186))),0),ROW(INDIRECT("1:"&amp;LEN(A186))))+1,1)*10^ROW(INDIRECT("1:"&amp;LEN(A186)))/10)</f>
        <v>1</v>
      </c>
      <c r="C186" s="23" t="str">
        <f>News_statistics!P186</f>
        <v>Ecological Sustainability</v>
      </c>
      <c r="D186" t="str">
        <f>News_statistics!Q186</f>
        <v>Green Cities</v>
      </c>
      <c r="E186" t="str">
        <f>News_statistics!N186</f>
        <v>Ecological Sustainability</v>
      </c>
      <c r="F186" s="17" t="str">
        <f>News_statistics!M186</f>
        <v>Green Cities, Enhanced Emission Policy</v>
      </c>
    </row>
    <row r="187" spans="1:6" x14ac:dyDescent="0.3">
      <c r="A187" t="str">
        <f>News_statistics!K187</f>
        <v>H2</v>
      </c>
      <c r="B187" cm="1">
        <f t="array" aca="1" ref="B187" ca="1">SUMPRODUCT(MID(0&amp;A187,LARGE(INDEX(ISNUMBER(--MID(A187,ROW(INDIRECT("1:"&amp;LEN(A187))),1))*ROW(INDIRECT("1:"&amp;LEN(A187))),0),ROW(INDIRECT("1:"&amp;LEN(A187))))+1,1)*10^ROW(INDIRECT("1:"&amp;LEN(A187)))/10)</f>
        <v>2</v>
      </c>
      <c r="C187" s="23" t="str">
        <f>News_statistics!P187</f>
        <v>Ecological Sustainability</v>
      </c>
      <c r="D187" t="str">
        <f>News_statistics!Q187</f>
        <v>Enhanced Emission Policy</v>
      </c>
      <c r="E187" t="str">
        <f>News_statistics!N187</f>
        <v>Ecological Sustainability</v>
      </c>
      <c r="F187" s="17" t="str">
        <f>News_statistics!M187</f>
        <v>Enhanced Emission Policy</v>
      </c>
    </row>
    <row r="188" spans="1:6" ht="28.8" x14ac:dyDescent="0.3">
      <c r="A188" t="str">
        <f>News_statistics!K188</f>
        <v>H1</v>
      </c>
      <c r="B188" cm="1">
        <f t="array" aca="1" ref="B188" ca="1">SUMPRODUCT(MID(0&amp;A188,LARGE(INDEX(ISNUMBER(--MID(A188,ROW(INDIRECT("1:"&amp;LEN(A188))),1))*ROW(INDIRECT("1:"&amp;LEN(A188))),0),ROW(INDIRECT("1:"&amp;LEN(A188))))+1,1)*10^ROW(INDIRECT("1:"&amp;LEN(A188)))/10)</f>
        <v>1</v>
      </c>
      <c r="C188" s="23" t="str">
        <f>News_statistics!P188</f>
        <v>Ecological Sustainability</v>
      </c>
      <c r="D188" t="str">
        <f>News_statistics!Q188</f>
        <v>Enhanced Emission Policy</v>
      </c>
      <c r="E188" t="str">
        <f>News_statistics!N188</f>
        <v>Ecological Sustainability, Hydraulic Applications Ecosystem</v>
      </c>
      <c r="F188" s="17" t="str">
        <f>News_statistics!M188</f>
        <v>Enhanced Emission Policy, Green &amp; Connected Construction site</v>
      </c>
    </row>
    <row r="189" spans="1:6" x14ac:dyDescent="0.3">
      <c r="A189" t="str">
        <f>News_statistics!K189</f>
        <v>H1</v>
      </c>
      <c r="B189" cm="1">
        <f t="array" aca="1" ref="B189" ca="1">SUMPRODUCT(MID(0&amp;A189,LARGE(INDEX(ISNUMBER(--MID(A189,ROW(INDIRECT("1:"&amp;LEN(A189))),1))*ROW(INDIRECT("1:"&amp;LEN(A189))),0),ROW(INDIRECT("1:"&amp;LEN(A189))))+1,1)*10^ROW(INDIRECT("1:"&amp;LEN(A189)))/10)</f>
        <v>1</v>
      </c>
      <c r="C189" s="23" t="str">
        <f>News_statistics!P189</f>
        <v>Hydraulic Applications Ecosystem</v>
      </c>
      <c r="D189" t="str">
        <f>News_statistics!Q189</f>
        <v>Future Wood &amp; Forest Industry</v>
      </c>
      <c r="E189" t="str">
        <f>News_statistics!N189</f>
        <v>Hydraulic Applications Ecosystem</v>
      </c>
      <c r="F189" s="17" t="str">
        <f>News_statistics!M189</f>
        <v>Future Wood &amp; Forest Industry</v>
      </c>
    </row>
    <row r="190" spans="1:6" x14ac:dyDescent="0.3">
      <c r="A190" t="str">
        <f>News_statistics!K190</f>
        <v>H2</v>
      </c>
      <c r="B190" cm="1">
        <f t="array" aca="1" ref="B190" ca="1">SUMPRODUCT(MID(0&amp;A190,LARGE(INDEX(ISNUMBER(--MID(A190,ROW(INDIRECT("1:"&amp;LEN(A190))),1))*ROW(INDIRECT("1:"&amp;LEN(A190))),0),ROW(INDIRECT("1:"&amp;LEN(A190))))+1,1)*10^ROW(INDIRECT("1:"&amp;LEN(A190)))/10)</f>
        <v>2</v>
      </c>
      <c r="C190" s="23" t="str">
        <f>News_statistics!P190</f>
        <v>Hydraulic Applications Ecosystem</v>
      </c>
      <c r="D190" t="str">
        <f>News_statistics!Q190</f>
        <v>Advanced Wind Power</v>
      </c>
      <c r="E190" t="str">
        <f>News_statistics!N190</f>
        <v>Hydraulic Applications Ecosystem, New Business</v>
      </c>
      <c r="F190" s="17" t="str">
        <f>News_statistics!M190</f>
        <v>Advanced Wind Power, Green Energy System</v>
      </c>
    </row>
    <row r="191" spans="1:6" ht="28.8" x14ac:dyDescent="0.3">
      <c r="A191" t="str">
        <f>News_statistics!K191</f>
        <v>H2</v>
      </c>
      <c r="B191" cm="1">
        <f t="array" aca="1" ref="B191" ca="1">SUMPRODUCT(MID(0&amp;A191,LARGE(INDEX(ISNUMBER(--MID(A191,ROW(INDIRECT("1:"&amp;LEN(A191))),1))*ROW(INDIRECT("1:"&amp;LEN(A191))),0),ROW(INDIRECT("1:"&amp;LEN(A191))))+1,1)*10^ROW(INDIRECT("1:"&amp;LEN(A191)))/10)</f>
        <v>2</v>
      </c>
      <c r="C191" s="23" t="str">
        <f>News_statistics!P191</f>
        <v>Ecological Sustainability</v>
      </c>
      <c r="D191" t="str">
        <f>News_statistics!Q191</f>
        <v>Enhanced Emission Policy</v>
      </c>
      <c r="E191" t="str">
        <f>News_statistics!N191</f>
        <v>Ecological Sustainability, New Business</v>
      </c>
      <c r="F191" s="17" t="str">
        <f>News_statistics!M191</f>
        <v>Enhanced Emission Policy, Sustainaible Maritime Applications</v>
      </c>
    </row>
    <row r="192" spans="1:6" x14ac:dyDescent="0.3">
      <c r="A192" t="str">
        <f>News_statistics!K192</f>
        <v>H2</v>
      </c>
      <c r="B192" cm="1">
        <f t="array" aca="1" ref="B192" ca="1">SUMPRODUCT(MID(0&amp;A192,LARGE(INDEX(ISNUMBER(--MID(A192,ROW(INDIRECT("1:"&amp;LEN(A192))),1))*ROW(INDIRECT("1:"&amp;LEN(A192))),0),ROW(INDIRECT("1:"&amp;LEN(A192))))+1,1)*10^ROW(INDIRECT("1:"&amp;LEN(A192)))/10)</f>
        <v>2</v>
      </c>
      <c r="C192" s="23" t="str">
        <f>News_statistics!P192</f>
        <v>Ecological Sustainability</v>
      </c>
      <c r="D192" t="str">
        <f>News_statistics!Q192</f>
        <v>Green Cities</v>
      </c>
      <c r="E192" t="str">
        <f>News_statistics!N192</f>
        <v>Ecological Sustainability, Hydraulic Applications Ecosystem</v>
      </c>
      <c r="F192" s="17" t="str">
        <f>News_statistics!M192</f>
        <v>Green Cities, Advanced Wind Power</v>
      </c>
    </row>
    <row r="193" spans="1:6" x14ac:dyDescent="0.3">
      <c r="A193" t="str">
        <f>News_statistics!K193</f>
        <v>H1</v>
      </c>
      <c r="B193" cm="1">
        <f t="array" aca="1" ref="B193" ca="1">SUMPRODUCT(MID(0&amp;A193,LARGE(INDEX(ISNUMBER(--MID(A193,ROW(INDIRECT("1:"&amp;LEN(A193))),1))*ROW(INDIRECT("1:"&amp;LEN(A193))),0),ROW(INDIRECT("1:"&amp;LEN(A193))))+1,1)*10^ROW(INDIRECT("1:"&amp;LEN(A193)))/10)</f>
        <v>1</v>
      </c>
      <c r="C193" s="23" t="str">
        <f>News_statistics!P193</f>
        <v>Hydraulic Applications Ecosystem</v>
      </c>
      <c r="D193" t="str">
        <f>News_statistics!Q193</f>
        <v>Advanced Wind Power</v>
      </c>
      <c r="E193" t="str">
        <f>News_statistics!N193</f>
        <v>Hydraulic Applications Ecosystem, New Business</v>
      </c>
      <c r="F193" s="17" t="str">
        <f>News_statistics!M193</f>
        <v>Advanced Wind Power, Green Energy System</v>
      </c>
    </row>
    <row r="194" spans="1:6" x14ac:dyDescent="0.3">
      <c r="A194" t="str">
        <f>News_statistics!K194</f>
        <v>H2</v>
      </c>
      <c r="B194" cm="1">
        <f t="array" aca="1" ref="B194" ca="1">SUMPRODUCT(MID(0&amp;A194,LARGE(INDEX(ISNUMBER(--MID(A194,ROW(INDIRECT("1:"&amp;LEN(A194))),1))*ROW(INDIRECT("1:"&amp;LEN(A194))),0),ROW(INDIRECT("1:"&amp;LEN(A194))))+1,1)*10^ROW(INDIRECT("1:"&amp;LEN(A194)))/10)</f>
        <v>2</v>
      </c>
      <c r="C194" s="23" t="str">
        <f>News_statistics!P194</f>
        <v>Hydraulic Applications Ecosystem</v>
      </c>
      <c r="D194" t="str">
        <f>News_statistics!Q194</f>
        <v>Advanced Wind Power</v>
      </c>
      <c r="E194" t="str">
        <f>News_statistics!N194</f>
        <v>Hydraulic Applications Ecosystem</v>
      </c>
      <c r="F194" s="17" t="str">
        <f>News_statistics!M194</f>
        <v>Advanced Wind Power</v>
      </c>
    </row>
    <row r="195" spans="1:6" ht="28.8" x14ac:dyDescent="0.3">
      <c r="A195" t="str">
        <f>News_statistics!K195</f>
        <v>H1</v>
      </c>
      <c r="B195" cm="1">
        <f t="array" aca="1" ref="B195" ca="1">SUMPRODUCT(MID(0&amp;A195,LARGE(INDEX(ISNUMBER(--MID(A195,ROW(INDIRECT("1:"&amp;LEN(A195))),1))*ROW(INDIRECT("1:"&amp;LEN(A195))),0),ROW(INDIRECT("1:"&amp;LEN(A195))))+1,1)*10^ROW(INDIRECT("1:"&amp;LEN(A195)))/10)</f>
        <v>1</v>
      </c>
      <c r="C195" s="23" t="str">
        <f>News_statistics!P195</f>
        <v>Hydraulic Applications Ecosystem</v>
      </c>
      <c r="D195" t="str">
        <f>News_statistics!Q195</f>
        <v>Green &amp; Connected Construction site</v>
      </c>
      <c r="E195" t="str">
        <f>News_statistics!N195</f>
        <v>Hydraulic Applications Ecosystem, Smart Data Usage</v>
      </c>
      <c r="F195" s="17" t="str">
        <f>News_statistics!M195</f>
        <v>Green &amp; Connected Construction site, Immersive Technologies</v>
      </c>
    </row>
    <row r="196" spans="1:6" ht="28.8" x14ac:dyDescent="0.3">
      <c r="A196" t="str">
        <f>News_statistics!K196</f>
        <v>H2</v>
      </c>
      <c r="B196" cm="1">
        <f t="array" aca="1" ref="B196" ca="1">SUMPRODUCT(MID(0&amp;A196,LARGE(INDEX(ISNUMBER(--MID(A196,ROW(INDIRECT("1:"&amp;LEN(A196))),1))*ROW(INDIRECT("1:"&amp;LEN(A196))),0),ROW(INDIRECT("1:"&amp;LEN(A196))))+1,1)*10^ROW(INDIRECT("1:"&amp;LEN(A196)))/10)</f>
        <v>2</v>
      </c>
      <c r="C196" s="23" t="str">
        <f>News_statistics!P196</f>
        <v>Ecological Sustainability</v>
      </c>
      <c r="D196" t="str">
        <f>News_statistics!Q196</f>
        <v>Enhanced Emission Policy</v>
      </c>
      <c r="E196" t="str">
        <f>News_statistics!N196</f>
        <v>Ecological Sustainability, Hydraulic Applications Ecosystem</v>
      </c>
      <c r="F196" s="17" t="str">
        <f>News_statistics!M196</f>
        <v>Enhanced Emission Policy, Future Wood &amp; Forest Industry</v>
      </c>
    </row>
    <row r="197" spans="1:6" x14ac:dyDescent="0.3">
      <c r="A197" t="str">
        <f>News_statistics!K197</f>
        <v>H1</v>
      </c>
      <c r="B197" cm="1">
        <f t="array" aca="1" ref="B197" ca="1">SUMPRODUCT(MID(0&amp;A197,LARGE(INDEX(ISNUMBER(--MID(A197,ROW(INDIRECT("1:"&amp;LEN(A197))),1))*ROW(INDIRECT("1:"&amp;LEN(A197))),0),ROW(INDIRECT("1:"&amp;LEN(A197))))+1,1)*10^ROW(INDIRECT("1:"&amp;LEN(A197)))/10)</f>
        <v>1</v>
      </c>
      <c r="C197" s="23" t="str">
        <f>News_statistics!P197</f>
        <v>Ecological Sustainability</v>
      </c>
      <c r="D197" t="str">
        <f>News_statistics!Q197</f>
        <v>Enhanced Emission Policy</v>
      </c>
      <c r="E197" t="str">
        <f>News_statistics!N197</f>
        <v>Ecological Sustainability</v>
      </c>
      <c r="F197" s="17" t="str">
        <f>News_statistics!M197</f>
        <v>Enhanced Emission Policy, Circular Economy</v>
      </c>
    </row>
    <row r="198" spans="1:6" x14ac:dyDescent="0.3">
      <c r="A198" t="str">
        <f>News_statistics!K198</f>
        <v>H1</v>
      </c>
      <c r="B198" cm="1">
        <f t="array" aca="1" ref="B198" ca="1">SUMPRODUCT(MID(0&amp;A198,LARGE(INDEX(ISNUMBER(--MID(A198,ROW(INDIRECT("1:"&amp;LEN(A198))),1))*ROW(INDIRECT("1:"&amp;LEN(A198))),0),ROW(INDIRECT("1:"&amp;LEN(A198))))+1,1)*10^ROW(INDIRECT("1:"&amp;LEN(A198)))/10)</f>
        <v>1</v>
      </c>
      <c r="C198" s="23" t="str">
        <f>News_statistics!P198</f>
        <v>Hydraulic Applications Ecosystem</v>
      </c>
      <c r="D198" t="str">
        <f>News_statistics!Q198</f>
        <v>Advanced Wind Power</v>
      </c>
      <c r="E198" t="str">
        <f>News_statistics!N198</f>
        <v>Hydraulic Applications Ecosystem</v>
      </c>
      <c r="F198" s="17" t="str">
        <f>News_statistics!M198</f>
        <v>Advanced Wind Power</v>
      </c>
    </row>
    <row r="199" spans="1:6" ht="28.8" x14ac:dyDescent="0.3">
      <c r="A199" t="str">
        <f>News_statistics!K199</f>
        <v>H1</v>
      </c>
      <c r="B199" cm="1">
        <f t="array" aca="1" ref="B199" ca="1">SUMPRODUCT(MID(0&amp;A199,LARGE(INDEX(ISNUMBER(--MID(A199,ROW(INDIRECT("1:"&amp;LEN(A199))),1))*ROW(INDIRECT("1:"&amp;LEN(A199))),0),ROW(INDIRECT("1:"&amp;LEN(A199))))+1,1)*10^ROW(INDIRECT("1:"&amp;LEN(A199)))/10)</f>
        <v>1</v>
      </c>
      <c r="C199" s="23" t="str">
        <f>News_statistics!P199</f>
        <v>Ecological Sustainability</v>
      </c>
      <c r="D199" t="str">
        <f>News_statistics!Q199</f>
        <v>Enhanced Emission Policy</v>
      </c>
      <c r="E199" t="str">
        <f>News_statistics!N199</f>
        <v>Ecological Sustainability, Hydraulic Applications Ecosystem</v>
      </c>
      <c r="F199" s="17" t="str">
        <f>News_statistics!M199</f>
        <v>Enhanced Emission Policy, Green &amp; Connected Construction site</v>
      </c>
    </row>
    <row r="200" spans="1:6" x14ac:dyDescent="0.3">
      <c r="A200" t="str">
        <f>News_statistics!K200</f>
        <v>H1</v>
      </c>
      <c r="B200" cm="1">
        <f t="array" aca="1" ref="B200" ca="1">SUMPRODUCT(MID(0&amp;A200,LARGE(INDEX(ISNUMBER(--MID(A200,ROW(INDIRECT("1:"&amp;LEN(A200))),1))*ROW(INDIRECT("1:"&amp;LEN(A200))),0),ROW(INDIRECT("1:"&amp;LEN(A200))))+1,1)*10^ROW(INDIRECT("1:"&amp;LEN(A200)))/10)</f>
        <v>1</v>
      </c>
      <c r="C200" s="23" t="str">
        <f>News_statistics!P200</f>
        <v>Ecological Sustainability</v>
      </c>
      <c r="D200" t="str">
        <f>News_statistics!Q200</f>
        <v>Enhanced Emission Policy</v>
      </c>
      <c r="E200" t="str">
        <f>News_statistics!N200</f>
        <v>Ecological Sustainability</v>
      </c>
      <c r="F200" s="17" t="str">
        <f>News_statistics!M200</f>
        <v>Enhanced Emission Policy</v>
      </c>
    </row>
    <row r="201" spans="1:6" ht="28.8" x14ac:dyDescent="0.3">
      <c r="A201" t="str">
        <f>News_statistics!K201</f>
        <v>H1</v>
      </c>
      <c r="B201" cm="1">
        <f t="array" aca="1" ref="B201" ca="1">SUMPRODUCT(MID(0&amp;A201,LARGE(INDEX(ISNUMBER(--MID(A201,ROW(INDIRECT("1:"&amp;LEN(A201))),1))*ROW(INDIRECT("1:"&amp;LEN(A201))),0),ROW(INDIRECT("1:"&amp;LEN(A201))))+1,1)*10^ROW(INDIRECT("1:"&amp;LEN(A201)))/10)</f>
        <v>1</v>
      </c>
      <c r="C201" s="23" t="str">
        <f>News_statistics!P201</f>
        <v>Ecological Sustainability</v>
      </c>
      <c r="D201" t="str">
        <f>News_statistics!Q201</f>
        <v>Enhanced Emission Policy</v>
      </c>
      <c r="E201" t="str">
        <f>News_statistics!N201</f>
        <v>Ecological Sustainability, Hydraulic Applications Ecosystem</v>
      </c>
      <c r="F201" s="17" t="str">
        <f>News_statistics!M201</f>
        <v>Enhanced Emission Policy, Sustainable Mining</v>
      </c>
    </row>
    <row r="202" spans="1:6" ht="28.8" x14ac:dyDescent="0.3">
      <c r="A202" t="str">
        <f>News_statistics!K202</f>
        <v>H2</v>
      </c>
      <c r="B202" cm="1">
        <f t="array" aca="1" ref="B202" ca="1">SUMPRODUCT(MID(0&amp;A202,LARGE(INDEX(ISNUMBER(--MID(A202,ROW(INDIRECT("1:"&amp;LEN(A202))),1))*ROW(INDIRECT("1:"&amp;LEN(A202))),0),ROW(INDIRECT("1:"&amp;LEN(A202))))+1,1)*10^ROW(INDIRECT("1:"&amp;LEN(A202)))/10)</f>
        <v>2</v>
      </c>
      <c r="C202" s="23" t="str">
        <f>News_statistics!P202</f>
        <v>Ecological Sustainability</v>
      </c>
      <c r="D202" t="str">
        <f>News_statistics!Q202</f>
        <v>Enhanced Emission Policy</v>
      </c>
      <c r="E202" t="str">
        <f>News_statistics!N202</f>
        <v>Ecological Sustainability, New Business</v>
      </c>
      <c r="F202" s="17" t="str">
        <f>News_statistics!M202</f>
        <v>Enhanced Emission Policy, Green Energy System</v>
      </c>
    </row>
    <row r="203" spans="1:6" x14ac:dyDescent="0.3">
      <c r="A203" t="str">
        <f>News_statistics!K203</f>
        <v>H2</v>
      </c>
      <c r="B203" cm="1">
        <f t="array" aca="1" ref="B203" ca="1">SUMPRODUCT(MID(0&amp;A203,LARGE(INDEX(ISNUMBER(--MID(A203,ROW(INDIRECT("1:"&amp;LEN(A203))),1))*ROW(INDIRECT("1:"&amp;LEN(A203))),0),ROW(INDIRECT("1:"&amp;LEN(A203))))+1,1)*10^ROW(INDIRECT("1:"&amp;LEN(A203)))/10)</f>
        <v>2</v>
      </c>
      <c r="C203" s="23" t="str">
        <f>News_statistics!P203</f>
        <v>Ecological Sustainability</v>
      </c>
      <c r="D203" t="str">
        <f>News_statistics!Q203</f>
        <v>Enhanced Emission Policy</v>
      </c>
      <c r="E203" t="str">
        <f>News_statistics!N203</f>
        <v>Ecological Sustainability</v>
      </c>
      <c r="F203" s="17" t="str">
        <f>News_statistics!M203</f>
        <v>Enhanced Emission Policy, Circular Economy</v>
      </c>
    </row>
    <row r="204" spans="1:6" x14ac:dyDescent="0.3">
      <c r="A204" t="str">
        <f>News_statistics!K204</f>
        <v>H2</v>
      </c>
      <c r="B204" cm="1">
        <f t="array" aca="1" ref="B204" ca="1">SUMPRODUCT(MID(0&amp;A204,LARGE(INDEX(ISNUMBER(--MID(A204,ROW(INDIRECT("1:"&amp;LEN(A204))),1))*ROW(INDIRECT("1:"&amp;LEN(A204))),0),ROW(INDIRECT("1:"&amp;LEN(A204))))+1,1)*10^ROW(INDIRECT("1:"&amp;LEN(A204)))/10)</f>
        <v>2</v>
      </c>
      <c r="C204" s="23" t="str">
        <f>News_statistics!P204</f>
        <v>Hydraulic Applications Ecosystem</v>
      </c>
      <c r="D204" t="str">
        <f>News_statistics!Q204</f>
        <v>Green &amp; Connected Construction site</v>
      </c>
      <c r="E204" t="str">
        <f>News_statistics!N204</f>
        <v>Hydraulic Applications Ecosystem</v>
      </c>
      <c r="F204" s="17" t="str">
        <f>News_statistics!M204</f>
        <v>Green &amp; Connected Construction site</v>
      </c>
    </row>
    <row r="205" spans="1:6" ht="28.8" x14ac:dyDescent="0.3">
      <c r="A205" t="str">
        <f>News_statistics!K205</f>
        <v>H2</v>
      </c>
      <c r="B205" cm="1">
        <f t="array" aca="1" ref="B205" ca="1">SUMPRODUCT(MID(0&amp;A205,LARGE(INDEX(ISNUMBER(--MID(A205,ROW(INDIRECT("1:"&amp;LEN(A205))),1))*ROW(INDIRECT("1:"&amp;LEN(A205))),0),ROW(INDIRECT("1:"&amp;LEN(A205))))+1,1)*10^ROW(INDIRECT("1:"&amp;LEN(A205)))/10)</f>
        <v>2</v>
      </c>
      <c r="C205" s="23" t="str">
        <f>News_statistics!P205</f>
        <v>Ecological Sustainability</v>
      </c>
      <c r="D205" t="str">
        <f>News_statistics!Q205</f>
        <v>Enhanced Emission Policy</v>
      </c>
      <c r="E205" t="str">
        <f>News_statistics!N205</f>
        <v>Ecological Sustainability, Hydraulic Applications Ecosystem</v>
      </c>
      <c r="F205" s="17" t="str">
        <f>News_statistics!M205</f>
        <v>Enhanced Emission Policy, Sustainable Mining</v>
      </c>
    </row>
    <row r="206" spans="1:6" x14ac:dyDescent="0.3">
      <c r="A206" t="str">
        <f>News_statistics!K206</f>
        <v>H1</v>
      </c>
      <c r="B206" cm="1">
        <f t="array" aca="1" ref="B206" ca="1">SUMPRODUCT(MID(0&amp;A206,LARGE(INDEX(ISNUMBER(--MID(A206,ROW(INDIRECT("1:"&amp;LEN(A206))),1))*ROW(INDIRECT("1:"&amp;LEN(A206))),0),ROW(INDIRECT("1:"&amp;LEN(A206))))+1,1)*10^ROW(INDIRECT("1:"&amp;LEN(A206)))/10)</f>
        <v>1</v>
      </c>
      <c r="C206" s="23" t="str">
        <f>News_statistics!P206</f>
        <v>Smart Data Usage</v>
      </c>
      <c r="D206" t="str">
        <f>News_statistics!Q206</f>
        <v>Advanced Computational Hardware</v>
      </c>
      <c r="E206" t="str">
        <f>News_statistics!N206</f>
        <v>Smart Data Usage</v>
      </c>
      <c r="F206" s="17" t="str">
        <f>News_statistics!M206</f>
        <v>Advanced Computational Hardware</v>
      </c>
    </row>
    <row r="207" spans="1:6" x14ac:dyDescent="0.3">
      <c r="A207" t="str">
        <f>News_statistics!K207</f>
        <v>H3</v>
      </c>
      <c r="B207" cm="1">
        <f t="array" aca="1" ref="B207" ca="1">SUMPRODUCT(MID(0&amp;A207,LARGE(INDEX(ISNUMBER(--MID(A207,ROW(INDIRECT("1:"&amp;LEN(A207))),1))*ROW(INDIRECT("1:"&amp;LEN(A207))),0),ROW(INDIRECT("1:"&amp;LEN(A207))))+1,1)*10^ROW(INDIRECT("1:"&amp;LEN(A207)))/10)</f>
        <v>3</v>
      </c>
      <c r="C207" s="23" t="str">
        <f>News_statistics!P207</f>
        <v>Ecological Sustainability</v>
      </c>
      <c r="D207" t="str">
        <f>News_statistics!Q207</f>
        <v>Enhanced Emission Policy</v>
      </c>
      <c r="E207" t="str">
        <f>News_statistics!N207</f>
        <v>Ecological Sustainability</v>
      </c>
      <c r="F207" s="17" t="str">
        <f>News_statistics!M207</f>
        <v>Enhanced Emission Policy</v>
      </c>
    </row>
    <row r="208" spans="1:6" x14ac:dyDescent="0.3">
      <c r="A208" t="str">
        <f>News_statistics!K208</f>
        <v>H2</v>
      </c>
      <c r="B208" cm="1">
        <f t="array" aca="1" ref="B208" ca="1">SUMPRODUCT(MID(0&amp;A208,LARGE(INDEX(ISNUMBER(--MID(A208,ROW(INDIRECT("1:"&amp;LEN(A208))),1))*ROW(INDIRECT("1:"&amp;LEN(A208))),0),ROW(INDIRECT("1:"&amp;LEN(A208))))+1,1)*10^ROW(INDIRECT("1:"&amp;LEN(A208)))/10)</f>
        <v>2</v>
      </c>
      <c r="C208" s="23" t="str">
        <f>News_statistics!P208</f>
        <v>Ecological Sustainability</v>
      </c>
      <c r="D208" t="str">
        <f>News_statistics!Q208</f>
        <v>Enhanced Emission Policy</v>
      </c>
      <c r="E208" t="str">
        <f>News_statistics!N208</f>
        <v>Ecological Sustainability</v>
      </c>
      <c r="F208" s="17" t="str">
        <f>News_statistics!M208</f>
        <v>Enhanced Emission Policy</v>
      </c>
    </row>
    <row r="209" spans="1:6" x14ac:dyDescent="0.3">
      <c r="A209" t="str">
        <f>News_statistics!K209</f>
        <v>H1</v>
      </c>
      <c r="B209" cm="1">
        <f t="array" aca="1" ref="B209" ca="1">SUMPRODUCT(MID(0&amp;A209,LARGE(INDEX(ISNUMBER(--MID(A209,ROW(INDIRECT("1:"&amp;LEN(A209))),1))*ROW(INDIRECT("1:"&amp;LEN(A209))),0),ROW(INDIRECT("1:"&amp;LEN(A209))))+1,1)*10^ROW(INDIRECT("1:"&amp;LEN(A209)))/10)</f>
        <v>1</v>
      </c>
      <c r="C209" s="23" t="str">
        <f>News_statistics!P209</f>
        <v>New Business</v>
      </c>
      <c r="D209" t="str">
        <f>News_statistics!Q209</f>
        <v>Digital Platforms &amp; Marketplaces</v>
      </c>
      <c r="E209" t="str">
        <f>News_statistics!N209</f>
        <v>New Business</v>
      </c>
      <c r="F209" s="17" t="str">
        <f>News_statistics!M209</f>
        <v>Digital Platforms &amp; Marketplaces, Air &amp; Space</v>
      </c>
    </row>
    <row r="210" spans="1:6" x14ac:dyDescent="0.3">
      <c r="A210" t="str">
        <f>News_statistics!K210</f>
        <v>H2</v>
      </c>
      <c r="B210" cm="1">
        <f t="array" aca="1" ref="B210" ca="1">SUMPRODUCT(MID(0&amp;A210,LARGE(INDEX(ISNUMBER(--MID(A210,ROW(INDIRECT("1:"&amp;LEN(A210))),1))*ROW(INDIRECT("1:"&amp;LEN(A210))),0),ROW(INDIRECT("1:"&amp;LEN(A210))))+1,1)*10^ROW(INDIRECT("1:"&amp;LEN(A210)))/10)</f>
        <v>2</v>
      </c>
      <c r="C210" s="23" t="str">
        <f>News_statistics!P210</f>
        <v>Smart Data Usage</v>
      </c>
      <c r="D210" t="str">
        <f>News_statistics!Q210</f>
        <v>Advanced Computational Hardware</v>
      </c>
      <c r="E210" t="str">
        <f>News_statistics!N210</f>
        <v>Smart Data Usage</v>
      </c>
      <c r="F210" s="17" t="str">
        <f>News_statistics!M210</f>
        <v>Advanced Computational Hardware</v>
      </c>
    </row>
    <row r="211" spans="1:6" x14ac:dyDescent="0.3">
      <c r="A211" t="str">
        <f>News_statistics!K211</f>
        <v>H1</v>
      </c>
      <c r="B211" cm="1">
        <f t="array" aca="1" ref="B211" ca="1">SUMPRODUCT(MID(0&amp;A211,LARGE(INDEX(ISNUMBER(--MID(A211,ROW(INDIRECT("1:"&amp;LEN(A211))),1))*ROW(INDIRECT("1:"&amp;LEN(A211))),0),ROW(INDIRECT("1:"&amp;LEN(A211))))+1,1)*10^ROW(INDIRECT("1:"&amp;LEN(A211)))/10)</f>
        <v>1</v>
      </c>
      <c r="C211" s="23" t="str">
        <f>News_statistics!P211</f>
        <v>Hydraulic Applications Ecosystem</v>
      </c>
      <c r="D211" t="str">
        <f>News_statistics!Q211</f>
        <v>Smart Farming</v>
      </c>
      <c r="E211" t="str">
        <f>News_statistics!N211</f>
        <v>Hydraulic Applications Ecosystem</v>
      </c>
      <c r="F211" s="17" t="str">
        <f>News_statistics!M211</f>
        <v>Smart Farming</v>
      </c>
    </row>
    <row r="212" spans="1:6" x14ac:dyDescent="0.3">
      <c r="A212" t="str">
        <f>News_statistics!K212</f>
        <v>H2</v>
      </c>
      <c r="B212" cm="1">
        <f t="array" aca="1" ref="B212" ca="1">SUMPRODUCT(MID(0&amp;A212,LARGE(INDEX(ISNUMBER(--MID(A212,ROW(INDIRECT("1:"&amp;LEN(A212))),1))*ROW(INDIRECT("1:"&amp;LEN(A212))),0),ROW(INDIRECT("1:"&amp;LEN(A212))))+1,1)*10^ROW(INDIRECT("1:"&amp;LEN(A212)))/10)</f>
        <v>2</v>
      </c>
      <c r="C212" s="23" t="str">
        <f>News_statistics!P212</f>
        <v>Ecological Sustainability</v>
      </c>
      <c r="D212" t="str">
        <f>News_statistics!Q212</f>
        <v>Geo-Engineering &amp; Clean Air</v>
      </c>
      <c r="E212" t="str">
        <f>News_statistics!N212</f>
        <v>Ecological Sustainability</v>
      </c>
      <c r="F212" s="17" t="str">
        <f>News_statistics!M212</f>
        <v>Geo-Engineering &amp; Clean Air</v>
      </c>
    </row>
    <row r="213" spans="1:6" x14ac:dyDescent="0.3">
      <c r="A213" t="str">
        <f>News_statistics!K213</f>
        <v>H1</v>
      </c>
      <c r="B213" cm="1">
        <f t="array" aca="1" ref="B213" ca="1">SUMPRODUCT(MID(0&amp;A213,LARGE(INDEX(ISNUMBER(--MID(A213,ROW(INDIRECT("1:"&amp;LEN(A213))),1))*ROW(INDIRECT("1:"&amp;LEN(A213))),0),ROW(INDIRECT("1:"&amp;LEN(A213))))+1,1)*10^ROW(INDIRECT("1:"&amp;LEN(A213)))/10)</f>
        <v>1</v>
      </c>
      <c r="C213" s="23" t="str">
        <f>News_statistics!P213</f>
        <v>Hydraulic Applications Ecosystem</v>
      </c>
      <c r="D213" t="str">
        <f>News_statistics!Q213</f>
        <v>Autonomous Material Handling</v>
      </c>
      <c r="E213" t="str">
        <f>News_statistics!N213</f>
        <v>Hydraulic Applications Ecosystem</v>
      </c>
      <c r="F213" s="17" t="str">
        <f>News_statistics!M213</f>
        <v>Autonomous Material Handling</v>
      </c>
    </row>
    <row r="214" spans="1:6" x14ac:dyDescent="0.3">
      <c r="A214" t="str">
        <f>News_statistics!K214</f>
        <v>H1</v>
      </c>
      <c r="B214" cm="1">
        <f t="array" aca="1" ref="B214" ca="1">SUMPRODUCT(MID(0&amp;A214,LARGE(INDEX(ISNUMBER(--MID(A214,ROW(INDIRECT("1:"&amp;LEN(A214))),1))*ROW(INDIRECT("1:"&amp;LEN(A214))),0),ROW(INDIRECT("1:"&amp;LEN(A214))))+1,1)*10^ROW(INDIRECT("1:"&amp;LEN(A214)))/10)</f>
        <v>1</v>
      </c>
      <c r="C214" s="23" t="str">
        <f>News_statistics!P214</f>
        <v>Ecological Sustainability</v>
      </c>
      <c r="D214" t="str">
        <f>News_statistics!Q214</f>
        <v>Enhanced Emission Policy</v>
      </c>
      <c r="E214" t="str">
        <f>News_statistics!N214</f>
        <v>Ecological Sustainability</v>
      </c>
      <c r="F214" s="17" t="str">
        <f>News_statistics!M214</f>
        <v>Enhanced Emission Policy</v>
      </c>
    </row>
    <row r="215" spans="1:6" x14ac:dyDescent="0.3">
      <c r="A215" t="str">
        <f>News_statistics!K215</f>
        <v>H1</v>
      </c>
      <c r="B215" cm="1">
        <f t="array" aca="1" ref="B215" ca="1">SUMPRODUCT(MID(0&amp;A215,LARGE(INDEX(ISNUMBER(--MID(A215,ROW(INDIRECT("1:"&amp;LEN(A215))),1))*ROW(INDIRECT("1:"&amp;LEN(A215))),0),ROW(INDIRECT("1:"&amp;LEN(A215))))+1,1)*10^ROW(INDIRECT("1:"&amp;LEN(A215)))/10)</f>
        <v>1</v>
      </c>
      <c r="C215" s="23" t="str">
        <f>News_statistics!P215</f>
        <v>Ecological Sustainability</v>
      </c>
      <c r="D215" t="str">
        <f>News_statistics!Q215</f>
        <v>Enhanced Emission Policy</v>
      </c>
      <c r="E215" t="str">
        <f>News_statistics!N215</f>
        <v>Ecological Sustainability</v>
      </c>
      <c r="F215" s="17" t="str">
        <f>News_statistics!M215</f>
        <v>Enhanced Emission Policy</v>
      </c>
    </row>
    <row r="216" spans="1:6" x14ac:dyDescent="0.3">
      <c r="A216" t="str">
        <f>News_statistics!K216</f>
        <v>H1</v>
      </c>
      <c r="B216" cm="1">
        <f t="array" aca="1" ref="B216" ca="1">SUMPRODUCT(MID(0&amp;A216,LARGE(INDEX(ISNUMBER(--MID(A216,ROW(INDIRECT("1:"&amp;LEN(A216))),1))*ROW(INDIRECT("1:"&amp;LEN(A216))),0),ROW(INDIRECT("1:"&amp;LEN(A216))))+1,1)*10^ROW(INDIRECT("1:"&amp;LEN(A216)))/10)</f>
        <v>1</v>
      </c>
      <c r="C216" s="23" t="str">
        <f>News_statistics!P216</f>
        <v>Ecological Sustainability</v>
      </c>
      <c r="D216" t="str">
        <f>News_statistics!Q216</f>
        <v>Circular Economy</v>
      </c>
      <c r="E216" t="str">
        <f>News_statistics!N216</f>
        <v>Ecological Sustainability</v>
      </c>
      <c r="F216" s="17" t="str">
        <f>News_statistics!M216</f>
        <v>Circular Economy</v>
      </c>
    </row>
    <row r="217" spans="1:6" x14ac:dyDescent="0.3">
      <c r="A217" t="str">
        <f>News_statistics!K217</f>
        <v>H1</v>
      </c>
      <c r="B217" cm="1">
        <f t="array" aca="1" ref="B217" ca="1">SUMPRODUCT(MID(0&amp;A217,LARGE(INDEX(ISNUMBER(--MID(A217,ROW(INDIRECT("1:"&amp;LEN(A217))),1))*ROW(INDIRECT("1:"&amp;LEN(A217))),0),ROW(INDIRECT("1:"&amp;LEN(A217))))+1,1)*10^ROW(INDIRECT("1:"&amp;LEN(A217)))/10)</f>
        <v>1</v>
      </c>
      <c r="C217" s="23" t="str">
        <f>News_statistics!P217</f>
        <v>Ecological Sustainability</v>
      </c>
      <c r="D217" t="str">
        <f>News_statistics!Q217</f>
        <v>Enhanced Emission Policy</v>
      </c>
      <c r="E217" t="str">
        <f>News_statistics!N217</f>
        <v>Ecological Sustainability</v>
      </c>
      <c r="F217" s="17" t="str">
        <f>News_statistics!M217</f>
        <v>Enhanced Emission Policy</v>
      </c>
    </row>
    <row r="218" spans="1:6" ht="28.8" x14ac:dyDescent="0.3">
      <c r="A218" t="str">
        <f>News_statistics!K218</f>
        <v>H3</v>
      </c>
      <c r="B218" cm="1">
        <f t="array" aca="1" ref="B218" ca="1">SUMPRODUCT(MID(0&amp;A218,LARGE(INDEX(ISNUMBER(--MID(A218,ROW(INDIRECT("1:"&amp;LEN(A218))),1))*ROW(INDIRECT("1:"&amp;LEN(A218))),0),ROW(INDIRECT("1:"&amp;LEN(A218))))+1,1)*10^ROW(INDIRECT("1:"&amp;LEN(A218)))/10)</f>
        <v>3</v>
      </c>
      <c r="C218" s="23" t="str">
        <f>News_statistics!P218</f>
        <v>Ecological Sustainability</v>
      </c>
      <c r="D218" t="str">
        <f>News_statistics!Q218</f>
        <v>Enhanced Emission Policy</v>
      </c>
      <c r="E218" t="str">
        <f>News_statistics!N218</f>
        <v>Ecological Sustainability, New Business</v>
      </c>
      <c r="F218" s="17" t="str">
        <f>News_statistics!M218</f>
        <v>Enhanced Emission Policy, Sustainaible Maritime Applications</v>
      </c>
    </row>
    <row r="219" spans="1:6" x14ac:dyDescent="0.3">
      <c r="A219" t="str">
        <f>News_statistics!K219</f>
        <v>H1</v>
      </c>
      <c r="B219" cm="1">
        <f t="array" aca="1" ref="B219" ca="1">SUMPRODUCT(MID(0&amp;A219,LARGE(INDEX(ISNUMBER(--MID(A219,ROW(INDIRECT("1:"&amp;LEN(A219))),1))*ROW(INDIRECT("1:"&amp;LEN(A219))),0),ROW(INDIRECT("1:"&amp;LEN(A219))))+1,1)*10^ROW(INDIRECT("1:"&amp;LEN(A219)))/10)</f>
        <v>1</v>
      </c>
      <c r="C219" s="23" t="str">
        <f>News_statistics!P219</f>
        <v>Ecological Sustainability</v>
      </c>
      <c r="D219" t="str">
        <f>News_statistics!Q219</f>
        <v>Green Cities</v>
      </c>
      <c r="E219" t="str">
        <f>News_statistics!N219</f>
        <v>Ecological Sustainability</v>
      </c>
      <c r="F219" s="17" t="str">
        <f>News_statistics!M219</f>
        <v>Green Cities, Enhanced Emission Policy</v>
      </c>
    </row>
    <row r="220" spans="1:6" x14ac:dyDescent="0.3">
      <c r="A220" t="str">
        <f>News_statistics!K220</f>
        <v>H2</v>
      </c>
      <c r="B220" cm="1">
        <f t="array" aca="1" ref="B220" ca="1">SUMPRODUCT(MID(0&amp;A220,LARGE(INDEX(ISNUMBER(--MID(A220,ROW(INDIRECT("1:"&amp;LEN(A220))),1))*ROW(INDIRECT("1:"&amp;LEN(A220))),0),ROW(INDIRECT("1:"&amp;LEN(A220))))+1,1)*10^ROW(INDIRECT("1:"&amp;LEN(A220)))/10)</f>
        <v>2</v>
      </c>
      <c r="C220" s="23" t="str">
        <f>News_statistics!P220</f>
        <v>Smart Data Usage</v>
      </c>
      <c r="D220" t="str">
        <f>News_statistics!Q220</f>
        <v>Big Data Value Creation</v>
      </c>
      <c r="E220" t="str">
        <f>News_statistics!N220</f>
        <v>Smart Data Usage</v>
      </c>
      <c r="F220" s="17" t="str">
        <f>News_statistics!M220</f>
        <v>Big Data Value Creation</v>
      </c>
    </row>
    <row r="221" spans="1:6" x14ac:dyDescent="0.3">
      <c r="A221" t="str">
        <f>News_statistics!K221</f>
        <v>H2</v>
      </c>
      <c r="B221" cm="1">
        <f t="array" aca="1" ref="B221" ca="1">SUMPRODUCT(MID(0&amp;A221,LARGE(INDEX(ISNUMBER(--MID(A221,ROW(INDIRECT("1:"&amp;LEN(A221))),1))*ROW(INDIRECT("1:"&amp;LEN(A221))),0),ROW(INDIRECT("1:"&amp;LEN(A221))))+1,1)*10^ROW(INDIRECT("1:"&amp;LEN(A221)))/10)</f>
        <v>2</v>
      </c>
      <c r="C221" s="23" t="str">
        <f>News_statistics!P221</f>
        <v>Smart Data Usage</v>
      </c>
      <c r="D221" t="str">
        <f>News_statistics!Q221</f>
        <v>Big Data Value Creation</v>
      </c>
      <c r="E221" t="str">
        <f>News_statistics!N221</f>
        <v>Smart Data Usage</v>
      </c>
      <c r="F221" s="17" t="str">
        <f>News_statistics!M221</f>
        <v>Big Data Value Creation</v>
      </c>
    </row>
    <row r="222" spans="1:6" x14ac:dyDescent="0.3">
      <c r="A222" t="str">
        <f>News_statistics!K222</f>
        <v>H1</v>
      </c>
      <c r="B222" cm="1">
        <f t="array" aca="1" ref="B222" ca="1">SUMPRODUCT(MID(0&amp;A222,LARGE(INDEX(ISNUMBER(--MID(A222,ROW(INDIRECT("1:"&amp;LEN(A222))),1))*ROW(INDIRECT("1:"&amp;LEN(A222))),0),ROW(INDIRECT("1:"&amp;LEN(A222))))+1,1)*10^ROW(INDIRECT("1:"&amp;LEN(A222)))/10)</f>
        <v>1</v>
      </c>
      <c r="C222" s="23" t="str">
        <f>News_statistics!P222</f>
        <v>Not Found</v>
      </c>
      <c r="D222" t="str">
        <f>News_statistics!Q222</f>
        <v>Not Found</v>
      </c>
      <c r="E222" t="e" vm="2">
        <f>News_statistics!N222</f>
        <v>#VALUE!</v>
      </c>
      <c r="F222" s="17" t="str">
        <f>News_statistics!M222</f>
        <v/>
      </c>
    </row>
    <row r="223" spans="1:6" x14ac:dyDescent="0.3">
      <c r="A223" t="str">
        <f>News_statistics!K223</f>
        <v>H2</v>
      </c>
      <c r="B223" cm="1">
        <f t="array" aca="1" ref="B223" ca="1">SUMPRODUCT(MID(0&amp;A223,LARGE(INDEX(ISNUMBER(--MID(A223,ROW(INDIRECT("1:"&amp;LEN(A223))),1))*ROW(INDIRECT("1:"&amp;LEN(A223))),0),ROW(INDIRECT("1:"&amp;LEN(A223))))+1,1)*10^ROW(INDIRECT("1:"&amp;LEN(A223)))/10)</f>
        <v>2</v>
      </c>
      <c r="C223" s="23" t="str">
        <f>News_statistics!P223</f>
        <v>Ecological Sustainability</v>
      </c>
      <c r="D223" t="str">
        <f>News_statistics!Q223</f>
        <v>Enhanced Emission Policy</v>
      </c>
      <c r="E223" t="str">
        <f>News_statistics!N223</f>
        <v>Ecological Sustainability</v>
      </c>
      <c r="F223" s="17" t="str">
        <f>News_statistics!M223</f>
        <v>Enhanced Emission Policy</v>
      </c>
    </row>
    <row r="224" spans="1:6" x14ac:dyDescent="0.3">
      <c r="A224" t="str">
        <f>News_statistics!K224</f>
        <v>H1</v>
      </c>
      <c r="B224" cm="1">
        <f t="array" aca="1" ref="B224" ca="1">SUMPRODUCT(MID(0&amp;A224,LARGE(INDEX(ISNUMBER(--MID(A224,ROW(INDIRECT("1:"&amp;LEN(A224))),1))*ROW(INDIRECT("1:"&amp;LEN(A224))),0),ROW(INDIRECT("1:"&amp;LEN(A224))))+1,1)*10^ROW(INDIRECT("1:"&amp;LEN(A224)))/10)</f>
        <v>1</v>
      </c>
      <c r="C224" s="23" t="str">
        <f>News_statistics!P224</f>
        <v>Hydraulic Applications Ecosystem</v>
      </c>
      <c r="D224" t="str">
        <f>News_statistics!Q224</f>
        <v>Advanced Wind Power</v>
      </c>
      <c r="E224" t="str">
        <f>News_statistics!N224</f>
        <v>Hydraulic Applications Ecosystem</v>
      </c>
      <c r="F224" s="17" t="str">
        <f>News_statistics!M224</f>
        <v>Advanced Wind Power</v>
      </c>
    </row>
    <row r="225" spans="1:6" x14ac:dyDescent="0.3">
      <c r="A225" t="str">
        <f>News_statistics!K225</f>
        <v>H1</v>
      </c>
      <c r="B225" cm="1">
        <f t="array" aca="1" ref="B225" ca="1">SUMPRODUCT(MID(0&amp;A225,LARGE(INDEX(ISNUMBER(--MID(A225,ROW(INDIRECT("1:"&amp;LEN(A225))),1))*ROW(INDIRECT("1:"&amp;LEN(A225))),0),ROW(INDIRECT("1:"&amp;LEN(A225))))+1,1)*10^ROW(INDIRECT("1:"&amp;LEN(A225)))/10)</f>
        <v>1</v>
      </c>
      <c r="C225" s="23" t="str">
        <f>News_statistics!P225</f>
        <v>Hydraulic Applications Ecosystem</v>
      </c>
      <c r="D225" t="str">
        <f>News_statistics!Q225</f>
        <v>Advanced Wind Power</v>
      </c>
      <c r="E225" t="str">
        <f>News_statistics!N225</f>
        <v>Hydraulic Applications Ecosystem</v>
      </c>
      <c r="F225" s="17" t="str">
        <f>News_statistics!M225</f>
        <v>Advanced Wind Power</v>
      </c>
    </row>
    <row r="226" spans="1:6" x14ac:dyDescent="0.3">
      <c r="A226" t="str">
        <f>News_statistics!K226</f>
        <v>H2</v>
      </c>
      <c r="B226" cm="1">
        <f t="array" aca="1" ref="B226" ca="1">SUMPRODUCT(MID(0&amp;A226,LARGE(INDEX(ISNUMBER(--MID(A226,ROW(INDIRECT("1:"&amp;LEN(A226))),1))*ROW(INDIRECT("1:"&amp;LEN(A226))),0),ROW(INDIRECT("1:"&amp;LEN(A226))))+1,1)*10^ROW(INDIRECT("1:"&amp;LEN(A226)))/10)</f>
        <v>2</v>
      </c>
      <c r="C226" s="23" t="str">
        <f>News_statistics!P226</f>
        <v>Hydraulic Applications Ecosystem</v>
      </c>
      <c r="D226" t="str">
        <f>News_statistics!Q226</f>
        <v>Advanced Wind Power</v>
      </c>
      <c r="E226" t="str">
        <f>News_statistics!N226</f>
        <v>Hydraulic Applications Ecosystem, New Business</v>
      </c>
      <c r="F226" s="17" t="str">
        <f>News_statistics!M226</f>
        <v>Advanced Wind Power, Green Energy System</v>
      </c>
    </row>
    <row r="227" spans="1:6" x14ac:dyDescent="0.3">
      <c r="A227" t="str">
        <f>News_statistics!K227</f>
        <v>H2</v>
      </c>
      <c r="B227" cm="1">
        <f t="array" aca="1" ref="B227" ca="1">SUMPRODUCT(MID(0&amp;A227,LARGE(INDEX(ISNUMBER(--MID(A227,ROW(INDIRECT("1:"&amp;LEN(A227))),1))*ROW(INDIRECT("1:"&amp;LEN(A227))),0),ROW(INDIRECT("1:"&amp;LEN(A227))))+1,1)*10^ROW(INDIRECT("1:"&amp;LEN(A227)))/10)</f>
        <v>2</v>
      </c>
      <c r="C227" s="23" t="str">
        <f>News_statistics!P227</f>
        <v>Hydraulic Applications Ecosystem</v>
      </c>
      <c r="D227" t="str">
        <f>News_statistics!Q227</f>
        <v>Advanced Wind Power</v>
      </c>
      <c r="E227" t="str">
        <f>News_statistics!N227</f>
        <v>Hydraulic Applications Ecosystem</v>
      </c>
      <c r="F227" s="17" t="str">
        <f>News_statistics!M227</f>
        <v>Advanced Wind Power</v>
      </c>
    </row>
    <row r="228" spans="1:6" x14ac:dyDescent="0.3">
      <c r="A228" t="str">
        <f>News_statistics!K228</f>
        <v>H1</v>
      </c>
      <c r="B228" cm="1">
        <f t="array" aca="1" ref="B228" ca="1">SUMPRODUCT(MID(0&amp;A228,LARGE(INDEX(ISNUMBER(--MID(A228,ROW(INDIRECT("1:"&amp;LEN(A228))),1))*ROW(INDIRECT("1:"&amp;LEN(A228))),0),ROW(INDIRECT("1:"&amp;LEN(A228))))+1,1)*10^ROW(INDIRECT("1:"&amp;LEN(A228)))/10)</f>
        <v>1</v>
      </c>
      <c r="C228" s="23" t="str">
        <f>News_statistics!P228</f>
        <v>Hydraulic Applications Ecosystem</v>
      </c>
      <c r="D228" t="str">
        <f>News_statistics!Q228</f>
        <v>Green &amp; Connected Construction site</v>
      </c>
      <c r="E228" t="str">
        <f>News_statistics!N228</f>
        <v>Hydraulic Applications Ecosystem</v>
      </c>
      <c r="F228" s="17" t="str">
        <f>News_statistics!M228</f>
        <v>Green &amp; Connected Construction site</v>
      </c>
    </row>
    <row r="229" spans="1:6" ht="28.8" x14ac:dyDescent="0.3">
      <c r="A229" t="str">
        <f>News_statistics!K229</f>
        <v>H1</v>
      </c>
      <c r="B229" cm="1">
        <f t="array" aca="1" ref="B229" ca="1">SUMPRODUCT(MID(0&amp;A229,LARGE(INDEX(ISNUMBER(--MID(A229,ROW(INDIRECT("1:"&amp;LEN(A229))),1))*ROW(INDIRECT("1:"&amp;LEN(A229))),0),ROW(INDIRECT("1:"&amp;LEN(A229))))+1,1)*10^ROW(INDIRECT("1:"&amp;LEN(A229)))/10)</f>
        <v>1</v>
      </c>
      <c r="C229" s="23" t="str">
        <f>News_statistics!P229</f>
        <v>Hydraulic Applications Ecosystem</v>
      </c>
      <c r="D229" t="str">
        <f>News_statistics!Q229</f>
        <v>Green &amp; Connected Construction site</v>
      </c>
      <c r="E229" t="str">
        <f>News_statistics!N229</f>
        <v>Hydraulic Applications Ecosystem</v>
      </c>
      <c r="F229" s="17" t="str">
        <f>News_statistics!M229</f>
        <v>Green &amp; Connected Construction site, Sustainable Mining</v>
      </c>
    </row>
    <row r="230" spans="1:6" x14ac:dyDescent="0.3">
      <c r="A230" t="str">
        <f>News_statistics!K230</f>
        <v>H1</v>
      </c>
      <c r="B230" cm="1">
        <f t="array" aca="1" ref="B230" ca="1">SUMPRODUCT(MID(0&amp;A230,LARGE(INDEX(ISNUMBER(--MID(A230,ROW(INDIRECT("1:"&amp;LEN(A230))),1))*ROW(INDIRECT("1:"&amp;LEN(A230))),0),ROW(INDIRECT("1:"&amp;LEN(A230))))+1,1)*10^ROW(INDIRECT("1:"&amp;LEN(A230)))/10)</f>
        <v>1</v>
      </c>
      <c r="C230" s="23" t="str">
        <f>News_statistics!P230</f>
        <v>Hydraulic Applications Ecosystem</v>
      </c>
      <c r="D230" t="str">
        <f>News_statistics!Q230</f>
        <v>Intelligent &amp; Efficient Factory</v>
      </c>
      <c r="E230" t="str">
        <f>News_statistics!N230</f>
        <v>Hydraulic Applications Ecosystem</v>
      </c>
      <c r="F230" s="17" t="str">
        <f>News_statistics!M230</f>
        <v>Intelligent &amp; Efficient Factory</v>
      </c>
    </row>
    <row r="231" spans="1:6" x14ac:dyDescent="0.3">
      <c r="A231" t="str">
        <f>News_statistics!K231</f>
        <v>H1</v>
      </c>
      <c r="B231" cm="1">
        <f t="array" aca="1" ref="B231" ca="1">SUMPRODUCT(MID(0&amp;A231,LARGE(INDEX(ISNUMBER(--MID(A231,ROW(INDIRECT("1:"&amp;LEN(A231))),1))*ROW(INDIRECT("1:"&amp;LEN(A231))),0),ROW(INDIRECT("1:"&amp;LEN(A231))))+1,1)*10^ROW(INDIRECT("1:"&amp;LEN(A231)))/10)</f>
        <v>1</v>
      </c>
      <c r="C231" s="23" t="str">
        <f>News_statistics!P231</f>
        <v>Not Found</v>
      </c>
      <c r="D231" t="str">
        <f>News_statistics!Q231</f>
        <v>Not Found</v>
      </c>
      <c r="E231" t="e" vm="2">
        <f>News_statistics!N231</f>
        <v>#VALUE!</v>
      </c>
      <c r="F231" s="17" t="str">
        <f>News_statistics!M231</f>
        <v/>
      </c>
    </row>
    <row r="232" spans="1:6" x14ac:dyDescent="0.3">
      <c r="A232" t="str">
        <f>News_statistics!K232</f>
        <v>H1</v>
      </c>
      <c r="B232" cm="1">
        <f t="array" aca="1" ref="B232" ca="1">SUMPRODUCT(MID(0&amp;A232,LARGE(INDEX(ISNUMBER(--MID(A232,ROW(INDIRECT("1:"&amp;LEN(A232))),1))*ROW(INDIRECT("1:"&amp;LEN(A232))),0),ROW(INDIRECT("1:"&amp;LEN(A232))))+1,1)*10^ROW(INDIRECT("1:"&amp;LEN(A232)))/10)</f>
        <v>1</v>
      </c>
      <c r="C232" s="23" t="str">
        <f>News_statistics!P232</f>
        <v>Not Found</v>
      </c>
      <c r="D232" t="str">
        <f>News_statistics!Q232</f>
        <v>Not Found</v>
      </c>
      <c r="E232" t="e" vm="2">
        <f>News_statistics!N232</f>
        <v>#VALUE!</v>
      </c>
      <c r="F232" s="17" t="str">
        <f>News_statistics!M232</f>
        <v/>
      </c>
    </row>
    <row r="233" spans="1:6" x14ac:dyDescent="0.3">
      <c r="A233" t="str">
        <f>News_statistics!K233</f>
        <v>H1</v>
      </c>
      <c r="B233" cm="1">
        <f t="array" aca="1" ref="B233" ca="1">SUMPRODUCT(MID(0&amp;A233,LARGE(INDEX(ISNUMBER(--MID(A233,ROW(INDIRECT("1:"&amp;LEN(A233))),1))*ROW(INDIRECT("1:"&amp;LEN(A233))),0),ROW(INDIRECT("1:"&amp;LEN(A233))))+1,1)*10^ROW(INDIRECT("1:"&amp;LEN(A233)))/10)</f>
        <v>1</v>
      </c>
      <c r="C233" s="23" t="str">
        <f>News_statistics!P233</f>
        <v>Smart Data Usage</v>
      </c>
      <c r="D233" t="str">
        <f>News_statistics!Q233</f>
        <v>Big Data Value Creation</v>
      </c>
      <c r="E233" t="str">
        <f>News_statistics!N233</f>
        <v>Smart Data Usage</v>
      </c>
      <c r="F233" s="17" t="str">
        <f>News_statistics!M233</f>
        <v>Big Data Value Creation</v>
      </c>
    </row>
    <row r="234" spans="1:6" x14ac:dyDescent="0.3">
      <c r="A234" t="str">
        <f>News_statistics!K234</f>
        <v>H1</v>
      </c>
      <c r="B234" cm="1">
        <f t="array" aca="1" ref="B234" ca="1">SUMPRODUCT(MID(0&amp;A234,LARGE(INDEX(ISNUMBER(--MID(A234,ROW(INDIRECT("1:"&amp;LEN(A234))),1))*ROW(INDIRECT("1:"&amp;LEN(A234))),0),ROW(INDIRECT("1:"&amp;LEN(A234))))+1,1)*10^ROW(INDIRECT("1:"&amp;LEN(A234)))/10)</f>
        <v>1</v>
      </c>
      <c r="C234" s="23" t="str">
        <f>News_statistics!P234</f>
        <v>Not Found</v>
      </c>
      <c r="D234" t="str">
        <f>News_statistics!Q234</f>
        <v>Not Found</v>
      </c>
      <c r="E234" t="e" vm="2">
        <f>News_statistics!N234</f>
        <v>#VALUE!</v>
      </c>
      <c r="F234" s="17" t="str">
        <f>News_statistics!M234</f>
        <v/>
      </c>
    </row>
    <row r="235" spans="1:6" x14ac:dyDescent="0.3">
      <c r="A235" t="str">
        <f>News_statistics!K235</f>
        <v>H1</v>
      </c>
      <c r="B235" cm="1">
        <f t="array" aca="1" ref="B235" ca="1">SUMPRODUCT(MID(0&amp;A235,LARGE(INDEX(ISNUMBER(--MID(A235,ROW(INDIRECT("1:"&amp;LEN(A235))),1))*ROW(INDIRECT("1:"&amp;LEN(A235))),0),ROW(INDIRECT("1:"&amp;LEN(A235))))+1,1)*10^ROW(INDIRECT("1:"&amp;LEN(A235)))/10)</f>
        <v>1</v>
      </c>
      <c r="C235" s="23" t="str">
        <f>News_statistics!P235</f>
        <v>Not Found</v>
      </c>
      <c r="D235" t="str">
        <f>News_statistics!Q235</f>
        <v>Not Found</v>
      </c>
      <c r="E235" t="e" vm="2">
        <f>News_statistics!N235</f>
        <v>#VALUE!</v>
      </c>
      <c r="F235" s="17" t="str">
        <f>News_statistics!M235</f>
        <v/>
      </c>
    </row>
    <row r="236" spans="1:6" x14ac:dyDescent="0.3">
      <c r="A236" t="str">
        <f>News_statistics!K236</f>
        <v>H2</v>
      </c>
      <c r="B236" cm="1">
        <f t="array" aca="1" ref="B236" ca="1">SUMPRODUCT(MID(0&amp;A236,LARGE(INDEX(ISNUMBER(--MID(A236,ROW(INDIRECT("1:"&amp;LEN(A236))),1))*ROW(INDIRECT("1:"&amp;LEN(A236))),0),ROW(INDIRECT("1:"&amp;LEN(A236))))+1,1)*10^ROW(INDIRECT("1:"&amp;LEN(A236)))/10)</f>
        <v>2</v>
      </c>
      <c r="C236" s="23" t="str">
        <f>News_statistics!P236</f>
        <v>Ecological Sustainability</v>
      </c>
      <c r="D236" t="str">
        <f>News_statistics!Q236</f>
        <v>Promoting Biodiversity</v>
      </c>
      <c r="E236" t="str">
        <f>News_statistics!N236</f>
        <v>Ecological Sustainability</v>
      </c>
      <c r="F236" s="17" t="str">
        <f>News_statistics!M236</f>
        <v>Promoting Biodiversity</v>
      </c>
    </row>
    <row r="237" spans="1:6" ht="28.8" x14ac:dyDescent="0.3">
      <c r="A237" t="str">
        <f>News_statistics!K237</f>
        <v>H1</v>
      </c>
      <c r="B237" cm="1">
        <f t="array" aca="1" ref="B237" ca="1">SUMPRODUCT(MID(0&amp;A237,LARGE(INDEX(ISNUMBER(--MID(A237,ROW(INDIRECT("1:"&amp;LEN(A237))),1))*ROW(INDIRECT("1:"&amp;LEN(A237))),0),ROW(INDIRECT("1:"&amp;LEN(A237))))+1,1)*10^ROW(INDIRECT("1:"&amp;LEN(A237)))/10)</f>
        <v>1</v>
      </c>
      <c r="C237" s="23" t="str">
        <f>News_statistics!P237</f>
        <v>Ecological Sustainability</v>
      </c>
      <c r="D237" t="str">
        <f>News_statistics!Q237</f>
        <v>Green Cities</v>
      </c>
      <c r="E237" t="str">
        <f>News_statistics!N237</f>
        <v>Ecological Sustainability, Hydraulic Applications Ecosystem</v>
      </c>
      <c r="F237" s="17" t="str">
        <f>News_statistics!M237</f>
        <v>Green Cities, Enhanced Emission Policy, Green &amp; Connected Construction site</v>
      </c>
    </row>
    <row r="238" spans="1:6" x14ac:dyDescent="0.3">
      <c r="A238" t="str">
        <f>News_statistics!K238</f>
        <v>H1</v>
      </c>
      <c r="B238" cm="1">
        <f t="array" aca="1" ref="B238" ca="1">SUMPRODUCT(MID(0&amp;A238,LARGE(INDEX(ISNUMBER(--MID(A238,ROW(INDIRECT("1:"&amp;LEN(A238))),1))*ROW(INDIRECT("1:"&amp;LEN(A238))),0),ROW(INDIRECT("1:"&amp;LEN(A238))))+1,1)*10^ROW(INDIRECT("1:"&amp;LEN(A238)))/10)</f>
        <v>1</v>
      </c>
      <c r="C238" s="23" t="str">
        <f>News_statistics!P238</f>
        <v>Hydraulic Applications Ecosystem</v>
      </c>
      <c r="D238" t="str">
        <f>News_statistics!Q238</f>
        <v>Smart Farming</v>
      </c>
      <c r="E238" t="str">
        <f>News_statistics!N238</f>
        <v>Hydraulic Applications Ecosystem</v>
      </c>
      <c r="F238" s="17" t="str">
        <f>News_statistics!M238</f>
        <v>Smart Farming</v>
      </c>
    </row>
    <row r="239" spans="1:6" x14ac:dyDescent="0.3">
      <c r="A239" t="str">
        <f>News_statistics!K239</f>
        <v>H2</v>
      </c>
      <c r="B239" cm="1">
        <f t="array" aca="1" ref="B239" ca="1">SUMPRODUCT(MID(0&amp;A239,LARGE(INDEX(ISNUMBER(--MID(A239,ROW(INDIRECT("1:"&amp;LEN(A239))),1))*ROW(INDIRECT("1:"&amp;LEN(A239))),0),ROW(INDIRECT("1:"&amp;LEN(A239))))+1,1)*10^ROW(INDIRECT("1:"&amp;LEN(A239)))/10)</f>
        <v>2</v>
      </c>
      <c r="C239" s="23" t="str">
        <f>News_statistics!P239</f>
        <v>Smart Data Usage</v>
      </c>
      <c r="D239" t="str">
        <f>News_statistics!Q239</f>
        <v>Big Data Value Creation</v>
      </c>
      <c r="E239" t="str">
        <f>News_statistics!N239</f>
        <v>Smart Data Usage</v>
      </c>
      <c r="F239" s="17" t="str">
        <f>News_statistics!M239</f>
        <v>Big Data Value Creation</v>
      </c>
    </row>
    <row r="240" spans="1:6" x14ac:dyDescent="0.3">
      <c r="A240" t="str">
        <f>News_statistics!K240</f>
        <v>H1</v>
      </c>
      <c r="B240" cm="1">
        <f t="array" aca="1" ref="B240" ca="1">SUMPRODUCT(MID(0&amp;A240,LARGE(INDEX(ISNUMBER(--MID(A240,ROW(INDIRECT("1:"&amp;LEN(A240))),1))*ROW(INDIRECT("1:"&amp;LEN(A240))),0),ROW(INDIRECT("1:"&amp;LEN(A240))))+1,1)*10^ROW(INDIRECT("1:"&amp;LEN(A240)))/10)</f>
        <v>1</v>
      </c>
      <c r="C240" s="23" t="str">
        <f>News_statistics!P240</f>
        <v>Hydraulic Applications Ecosystem</v>
      </c>
      <c r="D240" t="str">
        <f>News_statistics!Q240</f>
        <v>Green &amp; Connected Construction site</v>
      </c>
      <c r="E240" t="str">
        <f>News_statistics!N240</f>
        <v>Hydraulic Applications Ecosystem</v>
      </c>
      <c r="F240" s="17" t="str">
        <f>News_statistics!M240</f>
        <v>Green &amp; Connected Construction site</v>
      </c>
    </row>
    <row r="241" spans="1:6" ht="28.8" x14ac:dyDescent="0.3">
      <c r="A241" t="str">
        <f>News_statistics!K241</f>
        <v>H1</v>
      </c>
      <c r="B241" cm="1">
        <f t="array" aca="1" ref="B241" ca="1">SUMPRODUCT(MID(0&amp;A241,LARGE(INDEX(ISNUMBER(--MID(A241,ROW(INDIRECT("1:"&amp;LEN(A241))),1))*ROW(INDIRECT("1:"&amp;LEN(A241))),0),ROW(INDIRECT("1:"&amp;LEN(A241))))+1,1)*10^ROW(INDIRECT("1:"&amp;LEN(A241)))/10)</f>
        <v>1</v>
      </c>
      <c r="C241" s="23" t="str">
        <f>News_statistics!P241</f>
        <v>Ecological Sustainability</v>
      </c>
      <c r="D241" t="str">
        <f>News_statistics!Q241</f>
        <v>Green Cities</v>
      </c>
      <c r="E241" t="str">
        <f>News_statistics!N241</f>
        <v>Ecological Sustainability, Hydraulic Applications Ecosystem</v>
      </c>
      <c r="F241" s="17" t="str">
        <f>News_statistics!M241</f>
        <v>Green Cities, Enhanced Emission Policy, Green &amp; Connected Construction site</v>
      </c>
    </row>
    <row r="242" spans="1:6" x14ac:dyDescent="0.3">
      <c r="A242" t="str">
        <f>News_statistics!K242</f>
        <v>H1</v>
      </c>
      <c r="B242" cm="1">
        <f t="array" aca="1" ref="B242" ca="1">SUMPRODUCT(MID(0&amp;A242,LARGE(INDEX(ISNUMBER(--MID(A242,ROW(INDIRECT("1:"&amp;LEN(A242))),1))*ROW(INDIRECT("1:"&amp;LEN(A242))),0),ROW(INDIRECT("1:"&amp;LEN(A242))))+1,1)*10^ROW(INDIRECT("1:"&amp;LEN(A242)))/10)</f>
        <v>1</v>
      </c>
      <c r="C242" s="23" t="str">
        <f>News_statistics!P242</f>
        <v>Hydraulic Applications Ecosystem</v>
      </c>
      <c r="D242" t="str">
        <f>News_statistics!Q242</f>
        <v>Green &amp; Connected Construction site</v>
      </c>
      <c r="E242" t="str">
        <f>News_statistics!N242</f>
        <v>Hydraulic Applications Ecosystem</v>
      </c>
      <c r="F242" s="17" t="str">
        <f>News_statistics!M242</f>
        <v>Green &amp; Connected Construction site</v>
      </c>
    </row>
    <row r="243" spans="1:6" x14ac:dyDescent="0.3">
      <c r="A243" t="str">
        <f>News_statistics!K243</f>
        <v>H2</v>
      </c>
      <c r="B243" cm="1">
        <f t="array" aca="1" ref="B243" ca="1">SUMPRODUCT(MID(0&amp;A243,LARGE(INDEX(ISNUMBER(--MID(A243,ROW(INDIRECT("1:"&amp;LEN(A243))),1))*ROW(INDIRECT("1:"&amp;LEN(A243))),0),ROW(INDIRECT("1:"&amp;LEN(A243))))+1,1)*10^ROW(INDIRECT("1:"&amp;LEN(A243)))/10)</f>
        <v>2</v>
      </c>
      <c r="C243" s="23" t="str">
        <f>News_statistics!P243</f>
        <v>Hydraulic Applications Ecosystem</v>
      </c>
      <c r="D243" t="str">
        <f>News_statistics!Q243</f>
        <v>Sustainable Mining</v>
      </c>
      <c r="E243" t="str">
        <f>News_statistics!N243</f>
        <v>Hydraulic Applications Ecosystem, Intelligent Production</v>
      </c>
      <c r="F243" s="17" t="str">
        <f>News_statistics!M243</f>
        <v>Sustainable Mining, Autonomus Intralofistic</v>
      </c>
    </row>
    <row r="244" spans="1:6" x14ac:dyDescent="0.3">
      <c r="A244" t="str">
        <f>News_statistics!K244</f>
        <v>H1</v>
      </c>
      <c r="B244" cm="1">
        <f t="array" aca="1" ref="B244" ca="1">SUMPRODUCT(MID(0&amp;A244,LARGE(INDEX(ISNUMBER(--MID(A244,ROW(INDIRECT("1:"&amp;LEN(A244))),1))*ROW(INDIRECT("1:"&amp;LEN(A244))),0),ROW(INDIRECT("1:"&amp;LEN(A244))))+1,1)*10^ROW(INDIRECT("1:"&amp;LEN(A244)))/10)</f>
        <v>1</v>
      </c>
      <c r="C244" s="23" t="str">
        <f>News_statistics!P244</f>
        <v>Hydraulic Applications Ecosystem</v>
      </c>
      <c r="D244" t="str">
        <f>News_statistics!Q244</f>
        <v>Sustainable Mining</v>
      </c>
      <c r="E244" t="str">
        <f>News_statistics!N244</f>
        <v>Hydraulic Applications Ecosystem</v>
      </c>
      <c r="F244" s="17" t="str">
        <f>News_statistics!M244</f>
        <v>Sustainable Mining</v>
      </c>
    </row>
    <row r="245" spans="1:6" ht="28.8" x14ac:dyDescent="0.3">
      <c r="A245" t="str">
        <f>News_statistics!K245</f>
        <v>H1</v>
      </c>
      <c r="B245" cm="1">
        <f t="array" aca="1" ref="B245" ca="1">SUMPRODUCT(MID(0&amp;A245,LARGE(INDEX(ISNUMBER(--MID(A245,ROW(INDIRECT("1:"&amp;LEN(A245))),1))*ROW(INDIRECT("1:"&amp;LEN(A245))),0),ROW(INDIRECT("1:"&amp;LEN(A245))))+1,1)*10^ROW(INDIRECT("1:"&amp;LEN(A245)))/10)</f>
        <v>1</v>
      </c>
      <c r="C245" s="23" t="str">
        <f>News_statistics!P245</f>
        <v>Ecological Sustainability</v>
      </c>
      <c r="D245" t="str">
        <f>News_statistics!Q245</f>
        <v>Enhanced Emission Policy</v>
      </c>
      <c r="E245" t="str">
        <f>News_statistics!N245</f>
        <v>Ecological Sustainability, Hydraulic Applications Ecosystem</v>
      </c>
      <c r="F245" s="17" t="str">
        <f>News_statistics!M245</f>
        <v>Enhanced Emission Policy, Sustainable Mining</v>
      </c>
    </row>
    <row r="246" spans="1:6" ht="28.8" x14ac:dyDescent="0.3">
      <c r="A246" t="str">
        <f>News_statistics!K246</f>
        <v>H1</v>
      </c>
      <c r="B246" cm="1">
        <f t="array" aca="1" ref="B246" ca="1">SUMPRODUCT(MID(0&amp;A246,LARGE(INDEX(ISNUMBER(--MID(A246,ROW(INDIRECT("1:"&amp;LEN(A246))),1))*ROW(INDIRECT("1:"&amp;LEN(A246))),0),ROW(INDIRECT("1:"&amp;LEN(A246))))+1,1)*10^ROW(INDIRECT("1:"&amp;LEN(A246)))/10)</f>
        <v>1</v>
      </c>
      <c r="C246" s="23" t="str">
        <f>News_statistics!P246</f>
        <v>Ecological Sustainability</v>
      </c>
      <c r="D246" t="str">
        <f>News_statistics!Q246</f>
        <v>Enhanced Emission Policy</v>
      </c>
      <c r="E246" t="str">
        <f>News_statistics!N246</f>
        <v>Ecological Sustainability, Hydraulic Applications Ecosystem</v>
      </c>
      <c r="F246" s="17" t="str">
        <f>News_statistics!M246</f>
        <v>Enhanced Emission Policy, Sustainable Mining</v>
      </c>
    </row>
    <row r="247" spans="1:6" ht="28.8" x14ac:dyDescent="0.3">
      <c r="A247" t="str">
        <f>News_statistics!K247</f>
        <v>H1</v>
      </c>
      <c r="B247" cm="1">
        <f t="array" aca="1" ref="B247" ca="1">SUMPRODUCT(MID(0&amp;A247,LARGE(INDEX(ISNUMBER(--MID(A247,ROW(INDIRECT("1:"&amp;LEN(A247))),1))*ROW(INDIRECT("1:"&amp;LEN(A247))),0),ROW(INDIRECT("1:"&amp;LEN(A247))))+1,1)*10^ROW(INDIRECT("1:"&amp;LEN(A247)))/10)</f>
        <v>1</v>
      </c>
      <c r="C247" s="23" t="str">
        <f>News_statistics!P247</f>
        <v>Ecological Sustainability</v>
      </c>
      <c r="D247" t="str">
        <f>News_statistics!Q247</f>
        <v>Enhanced Emission Policy</v>
      </c>
      <c r="E247" t="str">
        <f>News_statistics!N247</f>
        <v>Ecological Sustainability, Hydraulic Applications Ecosystem</v>
      </c>
      <c r="F247" s="17" t="str">
        <f>News_statistics!M247</f>
        <v>Enhanced Emission Policy, Sustainable Mining</v>
      </c>
    </row>
    <row r="248" spans="1:6" x14ac:dyDescent="0.3">
      <c r="A248" t="str">
        <f>News_statistics!K248</f>
        <v>H1</v>
      </c>
      <c r="B248" cm="1">
        <f t="array" aca="1" ref="B248" ca="1">SUMPRODUCT(MID(0&amp;A248,LARGE(INDEX(ISNUMBER(--MID(A248,ROW(INDIRECT("1:"&amp;LEN(A248))),1))*ROW(INDIRECT("1:"&amp;LEN(A248))),0),ROW(INDIRECT("1:"&amp;LEN(A248))))+1,1)*10^ROW(INDIRECT("1:"&amp;LEN(A248)))/10)</f>
        <v>1</v>
      </c>
      <c r="C248" s="23" t="str">
        <f>News_statistics!P248</f>
        <v>Hydraulic Applications Ecosystem</v>
      </c>
      <c r="D248" t="str">
        <f>News_statistics!Q248</f>
        <v>Sustainable Mining</v>
      </c>
      <c r="E248" t="str">
        <f>News_statistics!N248</f>
        <v>Hydraulic Applications Ecosystem, Smart Data Usage</v>
      </c>
      <c r="F248" s="17" t="str">
        <f>News_statistics!M248</f>
        <v>Sustainable Mining, Big Data Value Creation</v>
      </c>
    </row>
    <row r="249" spans="1:6" ht="28.8" x14ac:dyDescent="0.3">
      <c r="A249" t="str">
        <f>News_statistics!K249</f>
        <v>H2</v>
      </c>
      <c r="B249" cm="1">
        <f t="array" aca="1" ref="B249" ca="1">SUMPRODUCT(MID(0&amp;A249,LARGE(INDEX(ISNUMBER(--MID(A249,ROW(INDIRECT("1:"&amp;LEN(A249))),1))*ROW(INDIRECT("1:"&amp;LEN(A249))),0),ROW(INDIRECT("1:"&amp;LEN(A249))))+1,1)*10^ROW(INDIRECT("1:"&amp;LEN(A249)))/10)</f>
        <v>2</v>
      </c>
      <c r="C249" s="23" t="str">
        <f>News_statistics!P249</f>
        <v>Hydraulic Applications Ecosystem</v>
      </c>
      <c r="D249" t="str">
        <f>News_statistics!Q249</f>
        <v>Green &amp; Connected Construction site</v>
      </c>
      <c r="E249" t="str">
        <f>News_statistics!N249</f>
        <v>Hydraulic Applications Ecosystem, Intelligent Production</v>
      </c>
      <c r="F249" s="17" t="str">
        <f>News_statistics!M249</f>
        <v>Green &amp; Connected Construction site, Sustainable Mining, Autonomus Intralofistic</v>
      </c>
    </row>
    <row r="250" spans="1:6" x14ac:dyDescent="0.3">
      <c r="A250" t="str">
        <f>News_statistics!K250</f>
        <v>H2</v>
      </c>
      <c r="B250" cm="1">
        <f t="array" aca="1" ref="B250" ca="1">SUMPRODUCT(MID(0&amp;A250,LARGE(INDEX(ISNUMBER(--MID(A250,ROW(INDIRECT("1:"&amp;LEN(A250))),1))*ROW(INDIRECT("1:"&amp;LEN(A250))),0),ROW(INDIRECT("1:"&amp;LEN(A250))))+1,1)*10^ROW(INDIRECT("1:"&amp;LEN(A250)))/10)</f>
        <v>2</v>
      </c>
      <c r="C250" s="23" t="str">
        <f>News_statistics!P250</f>
        <v>Hydraulic Applications Ecosystem</v>
      </c>
      <c r="D250" t="str">
        <f>News_statistics!Q250</f>
        <v>Sustainable Mining</v>
      </c>
      <c r="E250" t="str">
        <f>News_statistics!N250</f>
        <v>Hydraulic Applications Ecosystem, Intelligent Production</v>
      </c>
      <c r="F250" s="17" t="str">
        <f>News_statistics!M250</f>
        <v>Sustainable Mining, Autonomus Intralofistic</v>
      </c>
    </row>
    <row r="251" spans="1:6" ht="28.8" x14ac:dyDescent="0.3">
      <c r="A251" t="str">
        <f>News_statistics!K251</f>
        <v>H1</v>
      </c>
      <c r="B251" cm="1">
        <f t="array" aca="1" ref="B251" ca="1">SUMPRODUCT(MID(0&amp;A251,LARGE(INDEX(ISNUMBER(--MID(A251,ROW(INDIRECT("1:"&amp;LEN(A251))),1))*ROW(INDIRECT("1:"&amp;LEN(A251))),0),ROW(INDIRECT("1:"&amp;LEN(A251))))+1,1)*10^ROW(INDIRECT("1:"&amp;LEN(A251)))/10)</f>
        <v>1</v>
      </c>
      <c r="C251" s="23" t="str">
        <f>News_statistics!P251</f>
        <v>Ecological Sustainability</v>
      </c>
      <c r="D251" t="str">
        <f>News_statistics!Q251</f>
        <v>Enhanced Emission Policy</v>
      </c>
      <c r="E251" t="str">
        <f>News_statistics!N251</f>
        <v>Ecological Sustainability, Hydraulic Applications Ecosystem</v>
      </c>
      <c r="F251" s="17" t="str">
        <f>News_statistics!M251</f>
        <v>Enhanced Emission Policy, Sustainable Mining</v>
      </c>
    </row>
    <row r="252" spans="1:6" x14ac:dyDescent="0.3">
      <c r="A252" t="str">
        <f>News_statistics!K252</f>
        <v>H1</v>
      </c>
      <c r="B252" cm="1">
        <f t="array" aca="1" ref="B252" ca="1">SUMPRODUCT(MID(0&amp;A252,LARGE(INDEX(ISNUMBER(--MID(A252,ROW(INDIRECT("1:"&amp;LEN(A252))),1))*ROW(INDIRECT("1:"&amp;LEN(A252))),0),ROW(INDIRECT("1:"&amp;LEN(A252))))+1,1)*10^ROW(INDIRECT("1:"&amp;LEN(A252)))/10)</f>
        <v>1</v>
      </c>
      <c r="C252" s="23" t="str">
        <f>News_statistics!P252</f>
        <v>Hydraulic Applications Ecosystem</v>
      </c>
      <c r="D252" t="str">
        <f>News_statistics!Q252</f>
        <v>Intelligent &amp; Efficient Factory</v>
      </c>
      <c r="E252" t="str">
        <f>News_statistics!N252</f>
        <v>Hydraulic Applications Ecosystem</v>
      </c>
      <c r="F252" s="17" t="str">
        <f>News_statistics!M252</f>
        <v>Intelligent &amp; Efficient Factory</v>
      </c>
    </row>
    <row r="253" spans="1:6" ht="28.8" x14ac:dyDescent="0.3">
      <c r="A253" t="str">
        <f>News_statistics!K253</f>
        <v>H2</v>
      </c>
      <c r="B253" cm="1">
        <f t="array" aca="1" ref="B253" ca="1">SUMPRODUCT(MID(0&amp;A253,LARGE(INDEX(ISNUMBER(--MID(A253,ROW(INDIRECT("1:"&amp;LEN(A253))),1))*ROW(INDIRECT("1:"&amp;LEN(A253))),0),ROW(INDIRECT("1:"&amp;LEN(A253))))+1,1)*10^ROW(INDIRECT("1:"&amp;LEN(A253)))/10)</f>
        <v>2</v>
      </c>
      <c r="C253" s="23" t="str">
        <f>News_statistics!P253</f>
        <v>Ecological Sustainability</v>
      </c>
      <c r="D253" t="str">
        <f>News_statistics!Q253</f>
        <v>Enhanced Emission Policy</v>
      </c>
      <c r="E253" t="str">
        <f>News_statistics!N253</f>
        <v>Ecological Sustainability, Hydraulic Applications Ecosystem</v>
      </c>
      <c r="F253" s="17" t="str">
        <f>News_statistics!M253</f>
        <v>Enhanced Emission Policy, Sustainable Mining</v>
      </c>
    </row>
    <row r="254" spans="1:6" x14ac:dyDescent="0.3">
      <c r="A254" t="str">
        <f>News_statistics!K254</f>
        <v>H2</v>
      </c>
      <c r="B254" cm="1">
        <f t="array" aca="1" ref="B254" ca="1">SUMPRODUCT(MID(0&amp;A254,LARGE(INDEX(ISNUMBER(--MID(A254,ROW(INDIRECT("1:"&amp;LEN(A254))),1))*ROW(INDIRECT("1:"&amp;LEN(A254))),0),ROW(INDIRECT("1:"&amp;LEN(A254))))+1,1)*10^ROW(INDIRECT("1:"&amp;LEN(A254)))/10)</f>
        <v>2</v>
      </c>
      <c r="C254" s="23" t="str">
        <f>News_statistics!P254</f>
        <v>Ecological Sustainability</v>
      </c>
      <c r="D254" t="str">
        <f>News_statistics!Q254</f>
        <v>Enhanced Emission Policy</v>
      </c>
      <c r="E254" t="str">
        <f>News_statistics!N254</f>
        <v>Ecological Sustainability</v>
      </c>
      <c r="F254" s="17" t="str">
        <f>News_statistics!M254</f>
        <v>Enhanced Emission Policy</v>
      </c>
    </row>
    <row r="255" spans="1:6" ht="28.8" x14ac:dyDescent="0.3">
      <c r="A255" t="str">
        <f>News_statistics!K255</f>
        <v>H1</v>
      </c>
      <c r="B255" cm="1">
        <f t="array" aca="1" ref="B255" ca="1">SUMPRODUCT(MID(0&amp;A255,LARGE(INDEX(ISNUMBER(--MID(A255,ROW(INDIRECT("1:"&amp;LEN(A255))),1))*ROW(INDIRECT("1:"&amp;LEN(A255))),0),ROW(INDIRECT("1:"&amp;LEN(A255))))+1,1)*10^ROW(INDIRECT("1:"&amp;LEN(A255)))/10)</f>
        <v>1</v>
      </c>
      <c r="C255" s="23" t="str">
        <f>News_statistics!P255</f>
        <v>Ecological Sustainability</v>
      </c>
      <c r="D255" t="str">
        <f>News_statistics!Q255</f>
        <v>Enhanced Emission Policy</v>
      </c>
      <c r="E255" t="str">
        <f>News_statistics!N255</f>
        <v>Ecological Sustainability, Hydraulic Applications Ecosystem</v>
      </c>
      <c r="F255" s="17" t="str">
        <f>News_statistics!M255</f>
        <v>Enhanced Emission Policy, Sustainable Mining</v>
      </c>
    </row>
    <row r="256" spans="1:6" x14ac:dyDescent="0.3">
      <c r="A256" t="str">
        <f>News_statistics!K256</f>
        <v>H1</v>
      </c>
      <c r="B256" cm="1">
        <f t="array" aca="1" ref="B256" ca="1">SUMPRODUCT(MID(0&amp;A256,LARGE(INDEX(ISNUMBER(--MID(A256,ROW(INDIRECT("1:"&amp;LEN(A256))),1))*ROW(INDIRECT("1:"&amp;LEN(A256))),0),ROW(INDIRECT("1:"&amp;LEN(A256))))+1,1)*10^ROW(INDIRECT("1:"&amp;LEN(A256)))/10)</f>
        <v>1</v>
      </c>
      <c r="C256" s="23" t="str">
        <f>News_statistics!P256</f>
        <v>Hydraulic Applications Ecosystem</v>
      </c>
      <c r="D256" t="str">
        <f>News_statistics!Q256</f>
        <v>Sustainable Mining</v>
      </c>
      <c r="E256" t="str">
        <f>News_statistics!N256</f>
        <v>Hydraulic Applications Ecosystem</v>
      </c>
      <c r="F256" s="17" t="str">
        <f>News_statistics!M256</f>
        <v>Sustainable Mining</v>
      </c>
    </row>
    <row r="257" spans="1:6" ht="28.8" x14ac:dyDescent="0.3">
      <c r="A257" t="str">
        <f>News_statistics!K257</f>
        <v>H1</v>
      </c>
      <c r="B257" cm="1">
        <f t="array" aca="1" ref="B257" ca="1">SUMPRODUCT(MID(0&amp;A257,LARGE(INDEX(ISNUMBER(--MID(A257,ROW(INDIRECT("1:"&amp;LEN(A257))),1))*ROW(INDIRECT("1:"&amp;LEN(A257))),0),ROW(INDIRECT("1:"&amp;LEN(A257))))+1,1)*10^ROW(INDIRECT("1:"&amp;LEN(A257)))/10)</f>
        <v>1</v>
      </c>
      <c r="C257" s="23" t="str">
        <f>News_statistics!P257</f>
        <v>Hydraulic Applications Ecosystem</v>
      </c>
      <c r="D257" t="str">
        <f>News_statistics!Q257</f>
        <v>Green &amp; Connected Construction site</v>
      </c>
      <c r="E257" t="str">
        <f>News_statistics!N257</f>
        <v>Hydraulic Applications Ecosystem</v>
      </c>
      <c r="F257" s="17" t="str">
        <f>News_statistics!M257</f>
        <v>Green &amp; Connected Construction site, Sustainable Mining</v>
      </c>
    </row>
    <row r="258" spans="1:6" x14ac:dyDescent="0.3">
      <c r="A258" t="str">
        <f>News_statistics!K258</f>
        <v>H2</v>
      </c>
      <c r="B258" cm="1">
        <f t="array" aca="1" ref="B258" ca="1">SUMPRODUCT(MID(0&amp;A258,LARGE(INDEX(ISNUMBER(--MID(A258,ROW(INDIRECT("1:"&amp;LEN(A258))),1))*ROW(INDIRECT("1:"&amp;LEN(A258))),0),ROW(INDIRECT("1:"&amp;LEN(A258))))+1,1)*10^ROW(INDIRECT("1:"&amp;LEN(A258)))/10)</f>
        <v>2</v>
      </c>
      <c r="C258" s="23" t="str">
        <f>News_statistics!P258</f>
        <v>Hydraulic Applications Ecosystem</v>
      </c>
      <c r="D258" t="str">
        <f>News_statistics!Q258</f>
        <v>Sustainable Mining</v>
      </c>
      <c r="E258" t="str">
        <f>News_statistics!N258</f>
        <v>Hydraulic Applications Ecosystem, Intelligent Production</v>
      </c>
      <c r="F258" s="17" t="str">
        <f>News_statistics!M258</f>
        <v>Sustainable Mining, Autonomus Intralofistic</v>
      </c>
    </row>
    <row r="259" spans="1:6" ht="28.8" x14ac:dyDescent="0.3">
      <c r="A259" t="str">
        <f>News_statistics!K259</f>
        <v>H1</v>
      </c>
      <c r="B259" cm="1">
        <f t="array" aca="1" ref="B259" ca="1">SUMPRODUCT(MID(0&amp;A259,LARGE(INDEX(ISNUMBER(--MID(A259,ROW(INDIRECT("1:"&amp;LEN(A259))),1))*ROW(INDIRECT("1:"&amp;LEN(A259))),0),ROW(INDIRECT("1:"&amp;LEN(A259))))+1,1)*10^ROW(INDIRECT("1:"&amp;LEN(A259)))/10)</f>
        <v>1</v>
      </c>
      <c r="C259" s="23" t="str">
        <f>News_statistics!P259</f>
        <v>Ecological Sustainability</v>
      </c>
      <c r="D259" t="str">
        <f>News_statistics!Q259</f>
        <v>Enhanced Emission Policy</v>
      </c>
      <c r="E259" t="str">
        <f>News_statistics!N259</f>
        <v>Ecological Sustainability, Hydraulic Applications Ecosystem</v>
      </c>
      <c r="F259" s="17" t="str">
        <f>News_statistics!M259</f>
        <v>Enhanced Emission Policy, Sustainable Mining</v>
      </c>
    </row>
    <row r="260" spans="1:6" x14ac:dyDescent="0.3">
      <c r="A260" t="str">
        <f>News_statistics!K260</f>
        <v>H1</v>
      </c>
      <c r="B260" cm="1">
        <f t="array" aca="1" ref="B260" ca="1">SUMPRODUCT(MID(0&amp;A260,LARGE(INDEX(ISNUMBER(--MID(A260,ROW(INDIRECT("1:"&amp;LEN(A260))),1))*ROW(INDIRECT("1:"&amp;LEN(A260))),0),ROW(INDIRECT("1:"&amp;LEN(A260))))+1,1)*10^ROW(INDIRECT("1:"&amp;LEN(A260)))/10)</f>
        <v>1</v>
      </c>
      <c r="C260" s="23" t="str">
        <f>News_statistics!P260</f>
        <v>Hydraulic Applications Ecosystem</v>
      </c>
      <c r="D260" t="str">
        <f>News_statistics!Q260</f>
        <v>Sustainable Mining</v>
      </c>
      <c r="E260" t="str">
        <f>News_statistics!N260</f>
        <v>Hydraulic Applications Ecosystem, Smart Data Usage</v>
      </c>
      <c r="F260" s="17" t="str">
        <f>News_statistics!M260</f>
        <v>Sustainable Mining, Big Data Value Creation</v>
      </c>
    </row>
    <row r="261" spans="1:6" ht="28.8" x14ac:dyDescent="0.3">
      <c r="A261" t="str">
        <f>News_statistics!K261</f>
        <v>H1</v>
      </c>
      <c r="B261" cm="1">
        <f t="array" aca="1" ref="B261" ca="1">SUMPRODUCT(MID(0&amp;A261,LARGE(INDEX(ISNUMBER(--MID(A261,ROW(INDIRECT("1:"&amp;LEN(A261))),1))*ROW(INDIRECT("1:"&amp;LEN(A261))),0),ROW(INDIRECT("1:"&amp;LEN(A261))))+1,1)*10^ROW(INDIRECT("1:"&amp;LEN(A261)))/10)</f>
        <v>1</v>
      </c>
      <c r="C261" s="23" t="str">
        <f>News_statistics!P261</f>
        <v>Ecological Sustainability</v>
      </c>
      <c r="D261" t="str">
        <f>News_statistics!Q261</f>
        <v>Enhanced Emission Policy</v>
      </c>
      <c r="E261" t="str">
        <f>News_statistics!N261</f>
        <v>Ecological Sustainability, Hydraulic Applications Ecosystem</v>
      </c>
      <c r="F261" s="17" t="str">
        <f>News_statistics!M261</f>
        <v>Enhanced Emission Policy, Sustainable Mining</v>
      </c>
    </row>
    <row r="262" spans="1:6" ht="28.8" x14ac:dyDescent="0.3">
      <c r="A262" t="str">
        <f>News_statistics!K262</f>
        <v>H1</v>
      </c>
      <c r="B262" cm="1">
        <f t="array" aca="1" ref="B262" ca="1">SUMPRODUCT(MID(0&amp;A262,LARGE(INDEX(ISNUMBER(--MID(A262,ROW(INDIRECT("1:"&amp;LEN(A262))),1))*ROW(INDIRECT("1:"&amp;LEN(A262))),0),ROW(INDIRECT("1:"&amp;LEN(A262))))+1,1)*10^ROW(INDIRECT("1:"&amp;LEN(A262)))/10)</f>
        <v>1</v>
      </c>
      <c r="C262" s="23" t="str">
        <f>News_statistics!P262</f>
        <v>Ecological Sustainability</v>
      </c>
      <c r="D262" t="str">
        <f>News_statistics!Q262</f>
        <v>Green Cities</v>
      </c>
      <c r="E262" t="str">
        <f>News_statistics!N262</f>
        <v>Ecological Sustainability, Hydraulic Applications Ecosystem</v>
      </c>
      <c r="F262" s="17" t="str">
        <f>News_statistics!M262</f>
        <v>Green Cities, Enhanced Emission Policy, Sustainable Mining</v>
      </c>
    </row>
    <row r="263" spans="1:6" x14ac:dyDescent="0.3">
      <c r="A263" t="str">
        <f>News_statistics!K263</f>
        <v>H2</v>
      </c>
      <c r="B263" cm="1">
        <f t="array" aca="1" ref="B263" ca="1">SUMPRODUCT(MID(0&amp;A263,LARGE(INDEX(ISNUMBER(--MID(A263,ROW(INDIRECT("1:"&amp;LEN(A263))),1))*ROW(INDIRECT("1:"&amp;LEN(A263))),0),ROW(INDIRECT("1:"&amp;LEN(A263))))+1,1)*10^ROW(INDIRECT("1:"&amp;LEN(A263)))/10)</f>
        <v>2</v>
      </c>
      <c r="C263" s="23" t="str">
        <f>News_statistics!P263</f>
        <v>Hydraulic Applications Ecosystem</v>
      </c>
      <c r="D263" t="str">
        <f>News_statistics!Q263</f>
        <v>Sustainable Mining</v>
      </c>
      <c r="E263" t="str">
        <f>News_statistics!N263</f>
        <v>Hydraulic Applications Ecosystem, Intelligent Production</v>
      </c>
      <c r="F263" s="17" t="str">
        <f>News_statistics!M263</f>
        <v>Sustainable Mining, Autonomus Intralofistic</v>
      </c>
    </row>
    <row r="264" spans="1:6" ht="28.8" x14ac:dyDescent="0.3">
      <c r="A264" t="str">
        <f>News_statistics!K264</f>
        <v>H2</v>
      </c>
      <c r="B264" cm="1">
        <f t="array" aca="1" ref="B264" ca="1">SUMPRODUCT(MID(0&amp;A264,LARGE(INDEX(ISNUMBER(--MID(A264,ROW(INDIRECT("1:"&amp;LEN(A264))),1))*ROW(INDIRECT("1:"&amp;LEN(A264))),0),ROW(INDIRECT("1:"&amp;LEN(A264))))+1,1)*10^ROW(INDIRECT("1:"&amp;LEN(A264)))/10)</f>
        <v>2</v>
      </c>
      <c r="C264" s="23" t="str">
        <f>News_statistics!P264</f>
        <v>Ecological Sustainability</v>
      </c>
      <c r="D264" t="str">
        <f>News_statistics!Q264</f>
        <v>Enhanced Emission Policy</v>
      </c>
      <c r="E264" t="str">
        <f>News_statistics!N264</f>
        <v>Ecological Sustainability, Hydraulic Applications Ecosystem, Intelligent Production</v>
      </c>
      <c r="F264" s="17" t="str">
        <f>News_statistics!M264</f>
        <v>Enhanced Emission Policy, Autonomous Material Handling, Autonomus Intralofistic</v>
      </c>
    </row>
    <row r="265" spans="1:6" ht="28.8" x14ac:dyDescent="0.3">
      <c r="A265" t="str">
        <f>News_statistics!K265</f>
        <v>H2</v>
      </c>
      <c r="B265" cm="1">
        <f t="array" aca="1" ref="B265" ca="1">SUMPRODUCT(MID(0&amp;A265,LARGE(INDEX(ISNUMBER(--MID(A265,ROW(INDIRECT("1:"&amp;LEN(A265))),1))*ROW(INDIRECT("1:"&amp;LEN(A265))),0),ROW(INDIRECT("1:"&amp;LEN(A265))))+1,1)*10^ROW(INDIRECT("1:"&amp;LEN(A265)))/10)</f>
        <v>2</v>
      </c>
      <c r="C265" s="23" t="str">
        <f>News_statistics!P265</f>
        <v>Hydraulic Applications Ecosystem</v>
      </c>
      <c r="D265" t="str">
        <f>News_statistics!Q265</f>
        <v>Autonomous Material Handling</v>
      </c>
      <c r="E265" t="str">
        <f>News_statistics!N265</f>
        <v>Hydraulic Applications Ecosystem, Intelligent Production</v>
      </c>
      <c r="F265" s="17" t="str">
        <f>News_statistics!M265</f>
        <v>Autonomous Material Handling, Autonomus Intralofistic</v>
      </c>
    </row>
    <row r="266" spans="1:6" ht="43.2" x14ac:dyDescent="0.3">
      <c r="A266" t="str">
        <f>News_statistics!K266</f>
        <v>H2</v>
      </c>
      <c r="B266" cm="1">
        <f t="array" aca="1" ref="B266" ca="1">SUMPRODUCT(MID(0&amp;A266,LARGE(INDEX(ISNUMBER(--MID(A266,ROW(INDIRECT("1:"&amp;LEN(A266))),1))*ROW(INDIRECT("1:"&amp;LEN(A266))),0),ROW(INDIRECT("1:"&amp;LEN(A266))))+1,1)*10^ROW(INDIRECT("1:"&amp;LEN(A266)))/10)</f>
        <v>2</v>
      </c>
      <c r="C266" s="23" t="str">
        <f>News_statistics!P266</f>
        <v>Ecological Sustainability</v>
      </c>
      <c r="D266" t="str">
        <f>News_statistics!Q266</f>
        <v>Enhanced Emission Policy</v>
      </c>
      <c r="E266" t="str">
        <f>News_statistics!N266</f>
        <v>Ecological Sustainability, Hydraulic Applications Ecosystem, Smart Data Usage</v>
      </c>
      <c r="F266" s="17" t="str">
        <f>News_statistics!M266</f>
        <v>Enhanced Emission Policy, Green &amp; Connected Construction site, Immersive Technologies, Advanced AI Capabilities</v>
      </c>
    </row>
    <row r="267" spans="1:6" x14ac:dyDescent="0.3">
      <c r="A267" t="str">
        <f>News_statistics!K267</f>
        <v>H1</v>
      </c>
      <c r="B267" cm="1">
        <f t="array" aca="1" ref="B267" ca="1">SUMPRODUCT(MID(0&amp;A267,LARGE(INDEX(ISNUMBER(--MID(A267,ROW(INDIRECT("1:"&amp;LEN(A267))),1))*ROW(INDIRECT("1:"&amp;LEN(A267))),0),ROW(INDIRECT("1:"&amp;LEN(A267))))+1,1)*10^ROW(INDIRECT("1:"&amp;LEN(A267)))/10)</f>
        <v>1</v>
      </c>
      <c r="C267" s="23" t="str">
        <f>News_statistics!P267</f>
        <v>Hydraulic Applications Ecosystem</v>
      </c>
      <c r="D267" t="str">
        <f>News_statistics!Q267</f>
        <v>Intelligent &amp; Efficient Factory</v>
      </c>
      <c r="E267" t="str">
        <f>News_statistics!N267</f>
        <v>Hydraulic Applications Ecosystem</v>
      </c>
      <c r="F267" s="17" t="str">
        <f>News_statistics!M267</f>
        <v>Intelligent &amp; Efficient Factory</v>
      </c>
    </row>
    <row r="268" spans="1:6" x14ac:dyDescent="0.3">
      <c r="A268" t="str">
        <f>News_statistics!K268</f>
        <v>H1</v>
      </c>
      <c r="B268" cm="1">
        <f t="array" aca="1" ref="B268" ca="1">SUMPRODUCT(MID(0&amp;A268,LARGE(INDEX(ISNUMBER(--MID(A268,ROW(INDIRECT("1:"&amp;LEN(A268))),1))*ROW(INDIRECT("1:"&amp;LEN(A268))),0),ROW(INDIRECT("1:"&amp;LEN(A268))))+1,1)*10^ROW(INDIRECT("1:"&amp;LEN(A268)))/10)</f>
        <v>1</v>
      </c>
      <c r="C268" s="23" t="str">
        <f>News_statistics!P268</f>
        <v>Not Found</v>
      </c>
      <c r="D268" t="str">
        <f>News_statistics!Q268</f>
        <v>Not Found</v>
      </c>
      <c r="E268" t="e" vm="2">
        <f>News_statistics!N268</f>
        <v>#VALUE!</v>
      </c>
      <c r="F268" s="17" t="str">
        <f>News_statistics!M268</f>
        <v/>
      </c>
    </row>
    <row r="269" spans="1:6" ht="28.8" x14ac:dyDescent="0.3">
      <c r="A269" t="str">
        <f>News_statistics!K269</f>
        <v>H1</v>
      </c>
      <c r="B269" cm="1">
        <f t="array" aca="1" ref="B269" ca="1">SUMPRODUCT(MID(0&amp;A269,LARGE(INDEX(ISNUMBER(--MID(A269,ROW(INDIRECT("1:"&amp;LEN(A269))),1))*ROW(INDIRECT("1:"&amp;LEN(A269))),0),ROW(INDIRECT("1:"&amp;LEN(A269))))+1,1)*10^ROW(INDIRECT("1:"&amp;LEN(A269)))/10)</f>
        <v>1</v>
      </c>
      <c r="C269" s="23" t="str">
        <f>News_statistics!P269</f>
        <v>Ecological Sustainability</v>
      </c>
      <c r="D269" t="str">
        <f>News_statistics!Q269</f>
        <v>Enhanced Emission Policy</v>
      </c>
      <c r="E269" t="str">
        <f>News_statistics!N269</f>
        <v>Ecological Sustainability, Hydraulic Applications Ecosystem</v>
      </c>
      <c r="F269" s="17" t="str">
        <f>News_statistics!M269</f>
        <v>Enhanced Emission Policy, Autonomous Material Handling</v>
      </c>
    </row>
    <row r="270" spans="1:6" x14ac:dyDescent="0.3">
      <c r="A270" t="str">
        <f>News_statistics!K270</f>
        <v>H1</v>
      </c>
      <c r="B270" cm="1">
        <f t="array" aca="1" ref="B270" ca="1">SUMPRODUCT(MID(0&amp;A270,LARGE(INDEX(ISNUMBER(--MID(A270,ROW(INDIRECT("1:"&amp;LEN(A270))),1))*ROW(INDIRECT("1:"&amp;LEN(A270))),0),ROW(INDIRECT("1:"&amp;LEN(A270))))+1,1)*10^ROW(INDIRECT("1:"&amp;LEN(A270)))/10)</f>
        <v>1</v>
      </c>
      <c r="C270" s="23" t="str">
        <f>News_statistics!P270</f>
        <v>Ecological Sustainability</v>
      </c>
      <c r="D270" t="str">
        <f>News_statistics!Q270</f>
        <v>Enhanced Emission Policy</v>
      </c>
      <c r="E270" t="str">
        <f>News_statistics!N270</f>
        <v>Ecological Sustainability</v>
      </c>
      <c r="F270" s="17" t="str">
        <f>News_statistics!M270</f>
        <v>Enhanced Emission Policy</v>
      </c>
    </row>
    <row r="271" spans="1:6" x14ac:dyDescent="0.3">
      <c r="A271" t="str">
        <f>News_statistics!K271</f>
        <v>H1</v>
      </c>
      <c r="B271" cm="1">
        <f t="array" aca="1" ref="B271" ca="1">SUMPRODUCT(MID(0&amp;A271,LARGE(INDEX(ISNUMBER(--MID(A271,ROW(INDIRECT("1:"&amp;LEN(A271))),1))*ROW(INDIRECT("1:"&amp;LEN(A271))),0),ROW(INDIRECT("1:"&amp;LEN(A271))))+1,1)*10^ROW(INDIRECT("1:"&amp;LEN(A271)))/10)</f>
        <v>1</v>
      </c>
      <c r="C271" s="23" t="str">
        <f>News_statistics!P271</f>
        <v>Not Found</v>
      </c>
      <c r="D271" t="str">
        <f>News_statistics!Q271</f>
        <v>Not Found</v>
      </c>
      <c r="E271" t="e" vm="2">
        <f>News_statistics!N271</f>
        <v>#VALUE!</v>
      </c>
      <c r="F271" s="17" t="str">
        <f>News_statistics!M271</f>
        <v/>
      </c>
    </row>
    <row r="272" spans="1:6" x14ac:dyDescent="0.3">
      <c r="A272" t="str">
        <f>News_statistics!K272</f>
        <v>H2</v>
      </c>
      <c r="B272" cm="1">
        <f t="array" aca="1" ref="B272" ca="1">SUMPRODUCT(MID(0&amp;A272,LARGE(INDEX(ISNUMBER(--MID(A272,ROW(INDIRECT("1:"&amp;LEN(A272))),1))*ROW(INDIRECT("1:"&amp;LEN(A272))),0),ROW(INDIRECT("1:"&amp;LEN(A272))))+1,1)*10^ROW(INDIRECT("1:"&amp;LEN(A272)))/10)</f>
        <v>2</v>
      </c>
      <c r="C272" s="23" t="str">
        <f>News_statistics!P272</f>
        <v>Hydraulic Applications Ecosystem</v>
      </c>
      <c r="D272" t="str">
        <f>News_statistics!Q272</f>
        <v>Intelligent &amp; Efficient Factory</v>
      </c>
      <c r="E272" t="str">
        <f>News_statistics!N272</f>
        <v>Hydraulic Applications Ecosystem</v>
      </c>
      <c r="F272" s="17" t="str">
        <f>News_statistics!M272</f>
        <v>Intelligent &amp; Efficient Factory</v>
      </c>
    </row>
    <row r="273" spans="1:6" x14ac:dyDescent="0.3">
      <c r="A273" t="str">
        <f>News_statistics!K273</f>
        <v>H1</v>
      </c>
      <c r="B273" cm="1">
        <f t="array" aca="1" ref="B273" ca="1">SUMPRODUCT(MID(0&amp;A273,LARGE(INDEX(ISNUMBER(--MID(A273,ROW(INDIRECT("1:"&amp;LEN(A273))),1))*ROW(INDIRECT("1:"&amp;LEN(A273))),0),ROW(INDIRECT("1:"&amp;LEN(A273))))+1,1)*10^ROW(INDIRECT("1:"&amp;LEN(A273)))/10)</f>
        <v>1</v>
      </c>
      <c r="C273" s="23" t="str">
        <f>News_statistics!P273</f>
        <v>Hydraulic Applications Ecosystem</v>
      </c>
      <c r="D273" t="str">
        <f>News_statistics!Q273</f>
        <v>Advanced Wind Power</v>
      </c>
      <c r="E273" t="str">
        <f>News_statistics!N273</f>
        <v>Hydraulic Applications Ecosystem, New Business</v>
      </c>
      <c r="F273" s="17" t="str">
        <f>News_statistics!M273</f>
        <v>Advanced Wind Power, Green Energy System</v>
      </c>
    </row>
    <row r="274" spans="1:6" x14ac:dyDescent="0.3">
      <c r="A274" t="str">
        <f>News_statistics!K274</f>
        <v>H1</v>
      </c>
      <c r="B274" cm="1">
        <f t="array" aca="1" ref="B274" ca="1">SUMPRODUCT(MID(0&amp;A274,LARGE(INDEX(ISNUMBER(--MID(A274,ROW(INDIRECT("1:"&amp;LEN(A274))),1))*ROW(INDIRECT("1:"&amp;LEN(A274))),0),ROW(INDIRECT("1:"&amp;LEN(A274))))+1,1)*10^ROW(INDIRECT("1:"&amp;LEN(A274)))/10)</f>
        <v>1</v>
      </c>
      <c r="C274" s="23" t="str">
        <f>News_statistics!P274</f>
        <v>Not Found</v>
      </c>
      <c r="D274" t="str">
        <f>News_statistics!Q274</f>
        <v>Not Found</v>
      </c>
      <c r="E274" t="e" vm="2">
        <f>News_statistics!N274</f>
        <v>#VALUE!</v>
      </c>
      <c r="F274" s="17" t="str">
        <f>News_statistics!M274</f>
        <v/>
      </c>
    </row>
    <row r="275" spans="1:6" x14ac:dyDescent="0.3">
      <c r="A275" t="str">
        <f>News_statistics!K275</f>
        <v>H1</v>
      </c>
      <c r="B275" cm="1">
        <f t="array" aca="1" ref="B275" ca="1">SUMPRODUCT(MID(0&amp;A275,LARGE(INDEX(ISNUMBER(--MID(A275,ROW(INDIRECT("1:"&amp;LEN(A275))),1))*ROW(INDIRECT("1:"&amp;LEN(A275))),0),ROW(INDIRECT("1:"&amp;LEN(A275))))+1,1)*10^ROW(INDIRECT("1:"&amp;LEN(A275)))/10)</f>
        <v>1</v>
      </c>
      <c r="C275" s="23" t="str">
        <f>News_statistics!P275</f>
        <v>Hydraulic Applications Ecosystem</v>
      </c>
      <c r="D275" t="str">
        <f>News_statistics!Q275</f>
        <v>Autonomous Material Handling</v>
      </c>
      <c r="E275" t="str">
        <f>News_statistics!N275</f>
        <v>Hydraulic Applications Ecosystem</v>
      </c>
      <c r="F275" s="17" t="str">
        <f>News_statistics!M275</f>
        <v>Autonomous Material Handling</v>
      </c>
    </row>
    <row r="276" spans="1:6" x14ac:dyDescent="0.3">
      <c r="A276" t="str">
        <f>News_statistics!K276</f>
        <v>H1</v>
      </c>
      <c r="B276" cm="1">
        <f t="array" aca="1" ref="B276" ca="1">SUMPRODUCT(MID(0&amp;A276,LARGE(INDEX(ISNUMBER(--MID(A276,ROW(INDIRECT("1:"&amp;LEN(A276))),1))*ROW(INDIRECT("1:"&amp;LEN(A276))),0),ROW(INDIRECT("1:"&amp;LEN(A276))))+1,1)*10^ROW(INDIRECT("1:"&amp;LEN(A276)))/10)</f>
        <v>1</v>
      </c>
      <c r="C276" s="23" t="str">
        <f>News_statistics!P276</f>
        <v>Hydraulic Applications Ecosystem</v>
      </c>
      <c r="D276" t="str">
        <f>News_statistics!Q276</f>
        <v>Intelligent &amp; Efficient Factory</v>
      </c>
      <c r="E276" t="str">
        <f>News_statistics!N276</f>
        <v>Hydraulic Applications Ecosystem</v>
      </c>
      <c r="F276" s="17" t="str">
        <f>News_statistics!M276</f>
        <v>Intelligent &amp; Efficient Factory</v>
      </c>
    </row>
    <row r="277" spans="1:6" x14ac:dyDescent="0.3">
      <c r="A277" t="str">
        <f>News_statistics!K277</f>
        <v>H1</v>
      </c>
      <c r="B277" cm="1">
        <f t="array" aca="1" ref="B277" ca="1">SUMPRODUCT(MID(0&amp;A277,LARGE(INDEX(ISNUMBER(--MID(A277,ROW(INDIRECT("1:"&amp;LEN(A277))),1))*ROW(INDIRECT("1:"&amp;LEN(A277))),0),ROW(INDIRECT("1:"&amp;LEN(A277))))+1,1)*10^ROW(INDIRECT("1:"&amp;LEN(A277)))/10)</f>
        <v>1</v>
      </c>
      <c r="C277" s="23" t="str">
        <f>News_statistics!P277</f>
        <v>Hydraulic Applications Ecosystem</v>
      </c>
      <c r="D277" t="str">
        <f>News_statistics!Q277</f>
        <v>Autonomous Material Handling</v>
      </c>
      <c r="E277" t="str">
        <f>News_statistics!N277</f>
        <v>Hydraulic Applications Ecosystem</v>
      </c>
      <c r="F277" s="17" t="str">
        <f>News_statistics!M277</f>
        <v>Autonomous Material Handling</v>
      </c>
    </row>
    <row r="278" spans="1:6" x14ac:dyDescent="0.3">
      <c r="A278" t="str">
        <f>News_statistics!K278</f>
        <v>H1</v>
      </c>
      <c r="B278" cm="1">
        <f t="array" aca="1" ref="B278" ca="1">SUMPRODUCT(MID(0&amp;A278,LARGE(INDEX(ISNUMBER(--MID(A278,ROW(INDIRECT("1:"&amp;LEN(A278))),1))*ROW(INDIRECT("1:"&amp;LEN(A278))),0),ROW(INDIRECT("1:"&amp;LEN(A278))))+1,1)*10^ROW(INDIRECT("1:"&amp;LEN(A278)))/10)</f>
        <v>1</v>
      </c>
      <c r="C278" s="23" t="str">
        <f>News_statistics!P278</f>
        <v>Not Found</v>
      </c>
      <c r="D278" t="str">
        <f>News_statistics!Q278</f>
        <v>Not Found</v>
      </c>
      <c r="E278" t="e" vm="2">
        <f>News_statistics!N278</f>
        <v>#VALUE!</v>
      </c>
      <c r="F278" s="17" t="str">
        <f>News_statistics!M278</f>
        <v/>
      </c>
    </row>
    <row r="279" spans="1:6" x14ac:dyDescent="0.3">
      <c r="A279" t="str">
        <f>News_statistics!K279</f>
        <v>H1</v>
      </c>
      <c r="B279" cm="1">
        <f t="array" aca="1" ref="B279" ca="1">SUMPRODUCT(MID(0&amp;A279,LARGE(INDEX(ISNUMBER(--MID(A279,ROW(INDIRECT("1:"&amp;LEN(A279))),1))*ROW(INDIRECT("1:"&amp;LEN(A279))),0),ROW(INDIRECT("1:"&amp;LEN(A279))))+1,1)*10^ROW(INDIRECT("1:"&amp;LEN(A279)))/10)</f>
        <v>1</v>
      </c>
      <c r="C279" s="23" t="str">
        <f>News_statistics!P279</f>
        <v>Ecological Sustainability</v>
      </c>
      <c r="D279" t="str">
        <f>News_statistics!Q279</f>
        <v>Enhanced Emission Policy</v>
      </c>
      <c r="E279" t="str">
        <f>News_statistics!N279</f>
        <v>Ecological Sustainability</v>
      </c>
      <c r="F279" s="17" t="str">
        <f>News_statistics!M279</f>
        <v>Enhanced Emission Policy</v>
      </c>
    </row>
    <row r="280" spans="1:6" ht="28.8" x14ac:dyDescent="0.3">
      <c r="A280" t="str">
        <f>News_statistics!K280</f>
        <v>H1</v>
      </c>
      <c r="B280" cm="1">
        <f t="array" aca="1" ref="B280" ca="1">SUMPRODUCT(MID(0&amp;A280,LARGE(INDEX(ISNUMBER(--MID(A280,ROW(INDIRECT("1:"&amp;LEN(A280))),1))*ROW(INDIRECT("1:"&amp;LEN(A280))),0),ROW(INDIRECT("1:"&amp;LEN(A280))))+1,1)*10^ROW(INDIRECT("1:"&amp;LEN(A280)))/10)</f>
        <v>1</v>
      </c>
      <c r="C280" s="23" t="str">
        <f>News_statistics!P280</f>
        <v>Ecological Sustainability</v>
      </c>
      <c r="D280" t="str">
        <f>News_statistics!Q280</f>
        <v>Enhanced Emission Policy</v>
      </c>
      <c r="E280" t="str">
        <f>News_statistics!N280</f>
        <v>Ecological Sustainability, New Business</v>
      </c>
      <c r="F280" s="17" t="str">
        <f>News_statistics!M280</f>
        <v>Enhanced Emission Policy, Green Energy System</v>
      </c>
    </row>
    <row r="281" spans="1:6" x14ac:dyDescent="0.3">
      <c r="A281" t="str">
        <f>News_statistics!K281</f>
        <v>H1</v>
      </c>
      <c r="B281" cm="1">
        <f t="array" aca="1" ref="B281" ca="1">SUMPRODUCT(MID(0&amp;A281,LARGE(INDEX(ISNUMBER(--MID(A281,ROW(INDIRECT("1:"&amp;LEN(A281))),1))*ROW(INDIRECT("1:"&amp;LEN(A281))),0),ROW(INDIRECT("1:"&amp;LEN(A281))))+1,1)*10^ROW(INDIRECT("1:"&amp;LEN(A281)))/10)</f>
        <v>1</v>
      </c>
      <c r="C281" s="23" t="str">
        <f>News_statistics!P281</f>
        <v>Hydraulic Applications Ecosystem</v>
      </c>
      <c r="D281" t="str">
        <f>News_statistics!Q281</f>
        <v>Autonomous Material Handling</v>
      </c>
      <c r="E281" t="str">
        <f>News_statistics!N281</f>
        <v>Hydraulic Applications Ecosystem</v>
      </c>
      <c r="F281" s="17" t="str">
        <f>News_statistics!M281</f>
        <v>Autonomous Material Handling</v>
      </c>
    </row>
    <row r="282" spans="1:6" x14ac:dyDescent="0.3">
      <c r="A282" t="str">
        <f>News_statistics!K282</f>
        <v>H1</v>
      </c>
      <c r="B282" cm="1">
        <f t="array" aca="1" ref="B282" ca="1">SUMPRODUCT(MID(0&amp;A282,LARGE(INDEX(ISNUMBER(--MID(A282,ROW(INDIRECT("1:"&amp;LEN(A282))),1))*ROW(INDIRECT("1:"&amp;LEN(A282))),0),ROW(INDIRECT("1:"&amp;LEN(A282))))+1,1)*10^ROW(INDIRECT("1:"&amp;LEN(A282)))/10)</f>
        <v>1</v>
      </c>
      <c r="C282" s="23" t="str">
        <f>News_statistics!P282</f>
        <v>New Business</v>
      </c>
      <c r="D282" t="str">
        <f>News_statistics!Q282</f>
        <v>Geopolitics &amp; Decoupling</v>
      </c>
      <c r="E282" t="str">
        <f>News_statistics!N282</f>
        <v>New Business</v>
      </c>
      <c r="F282" s="17" t="str">
        <f>News_statistics!M282</f>
        <v>Geopolitics &amp; Decoupling</v>
      </c>
    </row>
    <row r="283" spans="1:6" x14ac:dyDescent="0.3">
      <c r="A283" t="str">
        <f>News_statistics!K283</f>
        <v>H1</v>
      </c>
      <c r="B283" cm="1">
        <f t="array" aca="1" ref="B283" ca="1">SUMPRODUCT(MID(0&amp;A283,LARGE(INDEX(ISNUMBER(--MID(A283,ROW(INDIRECT("1:"&amp;LEN(A283))),1))*ROW(INDIRECT("1:"&amp;LEN(A283))),0),ROW(INDIRECT("1:"&amp;LEN(A283))))+1,1)*10^ROW(INDIRECT("1:"&amp;LEN(A283)))/10)</f>
        <v>1</v>
      </c>
      <c r="C283" s="23" t="str">
        <f>News_statistics!P283</f>
        <v>Hydraulic Applications Ecosystem</v>
      </c>
      <c r="D283" t="str">
        <f>News_statistics!Q283</f>
        <v>Autonomous Material Handling</v>
      </c>
      <c r="E283" t="str">
        <f>News_statistics!N283</f>
        <v>Hydraulic Applications Ecosystem</v>
      </c>
      <c r="F283" s="17" t="str">
        <f>News_statistics!M283</f>
        <v>Autonomous Material Handling</v>
      </c>
    </row>
    <row r="284" spans="1:6" x14ac:dyDescent="0.3">
      <c r="A284" t="str">
        <f>News_statistics!K284</f>
        <v>H1</v>
      </c>
      <c r="B284" cm="1">
        <f t="array" aca="1" ref="B284" ca="1">SUMPRODUCT(MID(0&amp;A284,LARGE(INDEX(ISNUMBER(--MID(A284,ROW(INDIRECT("1:"&amp;LEN(A284))),1))*ROW(INDIRECT("1:"&amp;LEN(A284))),0),ROW(INDIRECT("1:"&amp;LEN(A284))))+1,1)*10^ROW(INDIRECT("1:"&amp;LEN(A284)))/10)</f>
        <v>1</v>
      </c>
      <c r="C284" s="23" t="str">
        <f>News_statistics!P284</f>
        <v>Hydraulic Applications Ecosystem</v>
      </c>
      <c r="D284" t="str">
        <f>News_statistics!Q284</f>
        <v>Green &amp; Connected Construction site</v>
      </c>
      <c r="E284" t="str">
        <f>News_statistics!N284</f>
        <v>Hydraulic Applications Ecosystem</v>
      </c>
      <c r="F284" s="17" t="str">
        <f>News_statistics!M284</f>
        <v>Green &amp; Connected Construction site</v>
      </c>
    </row>
    <row r="285" spans="1:6" x14ac:dyDescent="0.3">
      <c r="A285" t="str">
        <f>News_statistics!K285</f>
        <v>H1</v>
      </c>
      <c r="B285" cm="1">
        <f t="array" aca="1" ref="B285" ca="1">SUMPRODUCT(MID(0&amp;A285,LARGE(INDEX(ISNUMBER(--MID(A285,ROW(INDIRECT("1:"&amp;LEN(A285))),1))*ROW(INDIRECT("1:"&amp;LEN(A285))),0),ROW(INDIRECT("1:"&amp;LEN(A285))))+1,1)*10^ROW(INDIRECT("1:"&amp;LEN(A285)))/10)</f>
        <v>1</v>
      </c>
      <c r="C285" s="23" t="str">
        <f>News_statistics!P285</f>
        <v>Hydraulic Applications Ecosystem</v>
      </c>
      <c r="D285" t="str">
        <f>News_statistics!Q285</f>
        <v>Future Wood &amp; Forest Industry</v>
      </c>
      <c r="E285" t="str">
        <f>News_statistics!N285</f>
        <v>Hydraulic Applications Ecosystem</v>
      </c>
      <c r="F285" s="17" t="str">
        <f>News_statistics!M285</f>
        <v>Future Wood &amp; Forest Industry</v>
      </c>
    </row>
    <row r="286" spans="1:6" x14ac:dyDescent="0.3">
      <c r="A286" t="str">
        <f>News_statistics!K286</f>
        <v>H1</v>
      </c>
      <c r="B286" cm="1">
        <f t="array" aca="1" ref="B286" ca="1">SUMPRODUCT(MID(0&amp;A286,LARGE(INDEX(ISNUMBER(--MID(A286,ROW(INDIRECT("1:"&amp;LEN(A286))),1))*ROW(INDIRECT("1:"&amp;LEN(A286))),0),ROW(INDIRECT("1:"&amp;LEN(A286))))+1,1)*10^ROW(INDIRECT("1:"&amp;LEN(A286)))/10)</f>
        <v>1</v>
      </c>
      <c r="C286" s="23" t="str">
        <f>News_statistics!P286</f>
        <v>Hydraulic Applications Ecosystem</v>
      </c>
      <c r="D286" t="str">
        <f>News_statistics!Q286</f>
        <v>Future Wood &amp; Forest Industry</v>
      </c>
      <c r="E286" t="str">
        <f>News_statistics!N286</f>
        <v>Hydraulic Applications Ecosystem</v>
      </c>
      <c r="F286" s="17" t="str">
        <f>News_statistics!M286</f>
        <v>Future Wood &amp; Forest Industry</v>
      </c>
    </row>
    <row r="287" spans="1:6" x14ac:dyDescent="0.3">
      <c r="A287" t="str">
        <f>News_statistics!K287</f>
        <v>H1</v>
      </c>
      <c r="B287" cm="1">
        <f t="array" aca="1" ref="B287" ca="1">SUMPRODUCT(MID(0&amp;A287,LARGE(INDEX(ISNUMBER(--MID(A287,ROW(INDIRECT("1:"&amp;LEN(A287))),1))*ROW(INDIRECT("1:"&amp;LEN(A287))),0),ROW(INDIRECT("1:"&amp;LEN(A287))))+1,1)*10^ROW(INDIRECT("1:"&amp;LEN(A287)))/10)</f>
        <v>1</v>
      </c>
      <c r="C287" s="23" t="str">
        <f>News_statistics!P287</f>
        <v>Hydraulic Applications Ecosystem</v>
      </c>
      <c r="D287" t="str">
        <f>News_statistics!Q287</f>
        <v>Future Wood &amp; Forest Industry</v>
      </c>
      <c r="E287" t="str">
        <f>News_statistics!N287</f>
        <v>Hydraulic Applications Ecosystem</v>
      </c>
      <c r="F287" s="17" t="str">
        <f>News_statistics!M287</f>
        <v>Future Wood &amp; Forest Industry</v>
      </c>
    </row>
    <row r="288" spans="1:6" x14ac:dyDescent="0.3">
      <c r="A288" t="str">
        <f>News_statistics!K288</f>
        <v>H1</v>
      </c>
      <c r="B288" cm="1">
        <f t="array" aca="1" ref="B288" ca="1">SUMPRODUCT(MID(0&amp;A288,LARGE(INDEX(ISNUMBER(--MID(A288,ROW(INDIRECT("1:"&amp;LEN(A288))),1))*ROW(INDIRECT("1:"&amp;LEN(A288))),0),ROW(INDIRECT("1:"&amp;LEN(A288))))+1,1)*10^ROW(INDIRECT("1:"&amp;LEN(A288)))/10)</f>
        <v>1</v>
      </c>
      <c r="C288" s="23" t="str">
        <f>News_statistics!P288</f>
        <v>Hydraulic Applications Ecosystem</v>
      </c>
      <c r="D288" t="str">
        <f>News_statistics!Q288</f>
        <v>Future Wood &amp; Forest Industry</v>
      </c>
      <c r="E288" t="str">
        <f>News_statistics!N288</f>
        <v>Hydraulic Applications Ecosystem</v>
      </c>
      <c r="F288" s="17" t="str">
        <f>News_statistics!M288</f>
        <v>Future Wood &amp; Forest Industry</v>
      </c>
    </row>
    <row r="289" spans="1:6" x14ac:dyDescent="0.3">
      <c r="A289" t="str">
        <f>News_statistics!K289</f>
        <v>H1</v>
      </c>
      <c r="B289" cm="1">
        <f t="array" aca="1" ref="B289" ca="1">SUMPRODUCT(MID(0&amp;A289,LARGE(INDEX(ISNUMBER(--MID(A289,ROW(INDIRECT("1:"&amp;LEN(A289))),1))*ROW(INDIRECT("1:"&amp;LEN(A289))),0),ROW(INDIRECT("1:"&amp;LEN(A289))))+1,1)*10^ROW(INDIRECT("1:"&amp;LEN(A289)))/10)</f>
        <v>1</v>
      </c>
      <c r="C289" s="23" t="str">
        <f>News_statistics!P289</f>
        <v>Hydraulic Applications Ecosystem</v>
      </c>
      <c r="D289" t="str">
        <f>News_statistics!Q289</f>
        <v>Green &amp; Connected Construction site</v>
      </c>
      <c r="E289" t="str">
        <f>News_statistics!N289</f>
        <v>Hydraulic Applications Ecosystem</v>
      </c>
      <c r="F289" s="17" t="str">
        <f>News_statistics!M289</f>
        <v>Green &amp; Connected Construction site</v>
      </c>
    </row>
    <row r="290" spans="1:6" x14ac:dyDescent="0.3">
      <c r="A290" t="str">
        <f>News_statistics!K290</f>
        <v>H1</v>
      </c>
      <c r="B290" cm="1">
        <f t="array" aca="1" ref="B290" ca="1">SUMPRODUCT(MID(0&amp;A290,LARGE(INDEX(ISNUMBER(--MID(A290,ROW(INDIRECT("1:"&amp;LEN(A290))),1))*ROW(INDIRECT("1:"&amp;LEN(A290))),0),ROW(INDIRECT("1:"&amp;LEN(A290))))+1,1)*10^ROW(INDIRECT("1:"&amp;LEN(A290)))/10)</f>
        <v>1</v>
      </c>
      <c r="C290" s="23" t="str">
        <f>News_statistics!P290</f>
        <v>Hydraulic Applications Ecosystem</v>
      </c>
      <c r="D290" t="str">
        <f>News_statistics!Q290</f>
        <v>Future Wood &amp; Forest Industry</v>
      </c>
      <c r="E290" t="str">
        <f>News_statistics!N290</f>
        <v>Hydraulic Applications Ecosystem</v>
      </c>
      <c r="F290" s="17" t="str">
        <f>News_statistics!M290</f>
        <v>Future Wood &amp; Forest Industry</v>
      </c>
    </row>
    <row r="291" spans="1:6" x14ac:dyDescent="0.3">
      <c r="A291" t="str">
        <f>News_statistics!K291</f>
        <v>H1</v>
      </c>
      <c r="B291" cm="1">
        <f t="array" aca="1" ref="B291" ca="1">SUMPRODUCT(MID(0&amp;A291,LARGE(INDEX(ISNUMBER(--MID(A291,ROW(INDIRECT("1:"&amp;LEN(A291))),1))*ROW(INDIRECT("1:"&amp;LEN(A291))),0),ROW(INDIRECT("1:"&amp;LEN(A291))))+1,1)*10^ROW(INDIRECT("1:"&amp;LEN(A291)))/10)</f>
        <v>1</v>
      </c>
      <c r="C291" s="23" t="str">
        <f>News_statistics!P291</f>
        <v>Hydraulic Applications Ecosystem</v>
      </c>
      <c r="D291" t="str">
        <f>News_statistics!Q291</f>
        <v>Green &amp; Connected Construction site</v>
      </c>
      <c r="E291" t="str">
        <f>News_statistics!N291</f>
        <v>Hydraulic Applications Ecosystem</v>
      </c>
      <c r="F291" s="17" t="str">
        <f>News_statistics!M291</f>
        <v>Green &amp; Connected Construction site</v>
      </c>
    </row>
    <row r="292" spans="1:6" x14ac:dyDescent="0.3">
      <c r="A292" t="str">
        <f>News_statistics!K292</f>
        <v>H1</v>
      </c>
      <c r="B292" cm="1">
        <f t="array" aca="1" ref="B292" ca="1">SUMPRODUCT(MID(0&amp;A292,LARGE(INDEX(ISNUMBER(--MID(A292,ROW(INDIRECT("1:"&amp;LEN(A292))),1))*ROW(INDIRECT("1:"&amp;LEN(A292))),0),ROW(INDIRECT("1:"&amp;LEN(A292))))+1,1)*10^ROW(INDIRECT("1:"&amp;LEN(A292)))/10)</f>
        <v>1</v>
      </c>
      <c r="C292" s="23" t="str">
        <f>News_statistics!P292</f>
        <v>Hydraulic Applications Ecosystem</v>
      </c>
      <c r="D292" t="str">
        <f>News_statistics!Q292</f>
        <v>Green &amp; Connected Construction site</v>
      </c>
      <c r="E292" t="str">
        <f>News_statistics!N292</f>
        <v>Hydraulic Applications Ecosystem</v>
      </c>
      <c r="F292" s="17" t="str">
        <f>News_statistics!M292</f>
        <v>Green &amp; Connected Construction site</v>
      </c>
    </row>
    <row r="293" spans="1:6" x14ac:dyDescent="0.3">
      <c r="A293" t="str">
        <f>News_statistics!K293</f>
        <v>H2</v>
      </c>
      <c r="B293" cm="1">
        <f t="array" aca="1" ref="B293" ca="1">SUMPRODUCT(MID(0&amp;A293,LARGE(INDEX(ISNUMBER(--MID(A293,ROW(INDIRECT("1:"&amp;LEN(A293))),1))*ROW(INDIRECT("1:"&amp;LEN(A293))),0),ROW(INDIRECT("1:"&amp;LEN(A293))))+1,1)*10^ROW(INDIRECT("1:"&amp;LEN(A293)))/10)</f>
        <v>2</v>
      </c>
      <c r="C293" s="23" t="str">
        <f>News_statistics!P293</f>
        <v>Ecological Sustainability</v>
      </c>
      <c r="D293" t="str">
        <f>News_statistics!Q293</f>
        <v>Enhanced Emission Policy</v>
      </c>
      <c r="E293" t="str">
        <f>News_statistics!N293</f>
        <v>Ecological Sustainability</v>
      </c>
      <c r="F293" s="17" t="str">
        <f>News_statistics!M293</f>
        <v>Enhanced Emission Policy</v>
      </c>
    </row>
    <row r="294" spans="1:6" x14ac:dyDescent="0.3">
      <c r="A294" t="str">
        <f>News_statistics!K294</f>
        <v>H1</v>
      </c>
      <c r="B294" cm="1">
        <f t="array" aca="1" ref="B294" ca="1">SUMPRODUCT(MID(0&amp;A294,LARGE(INDEX(ISNUMBER(--MID(A294,ROW(INDIRECT("1:"&amp;LEN(A294))),1))*ROW(INDIRECT("1:"&amp;LEN(A294))),0),ROW(INDIRECT("1:"&amp;LEN(A294))))+1,1)*10^ROW(INDIRECT("1:"&amp;LEN(A294)))/10)</f>
        <v>1</v>
      </c>
      <c r="C294" s="23" t="str">
        <f>News_statistics!P294</f>
        <v>Ecological Sustainability</v>
      </c>
      <c r="D294" t="str">
        <f>News_statistics!Q294</f>
        <v>Enhanced Emission Policy</v>
      </c>
      <c r="E294" t="str">
        <f>News_statistics!N294</f>
        <v>Ecological Sustainability</v>
      </c>
      <c r="F294" s="17" t="str">
        <f>News_statistics!M294</f>
        <v>Enhanced Emission Policy</v>
      </c>
    </row>
    <row r="295" spans="1:6" x14ac:dyDescent="0.3">
      <c r="A295" t="str">
        <f>News_statistics!K295</f>
        <v>H1</v>
      </c>
      <c r="B295" cm="1">
        <f t="array" aca="1" ref="B295" ca="1">SUMPRODUCT(MID(0&amp;A295,LARGE(INDEX(ISNUMBER(--MID(A295,ROW(INDIRECT("1:"&amp;LEN(A295))),1))*ROW(INDIRECT("1:"&amp;LEN(A295))),0),ROW(INDIRECT("1:"&amp;LEN(A295))))+1,1)*10^ROW(INDIRECT("1:"&amp;LEN(A295)))/10)</f>
        <v>1</v>
      </c>
      <c r="C295" s="23" t="str">
        <f>News_statistics!P295</f>
        <v>Not Found</v>
      </c>
      <c r="D295" t="str">
        <f>News_statistics!Q295</f>
        <v>Not Found</v>
      </c>
      <c r="E295" t="e" vm="2">
        <f>News_statistics!N295</f>
        <v>#VALUE!</v>
      </c>
      <c r="F295" s="17" t="str">
        <f>News_statistics!M295</f>
        <v/>
      </c>
    </row>
    <row r="296" spans="1:6" x14ac:dyDescent="0.3">
      <c r="A296" t="str">
        <f>News_statistics!K296</f>
        <v>H1</v>
      </c>
      <c r="B296" cm="1">
        <f t="array" aca="1" ref="B296" ca="1">SUMPRODUCT(MID(0&amp;A296,LARGE(INDEX(ISNUMBER(--MID(A296,ROW(INDIRECT("1:"&amp;LEN(A296))),1))*ROW(INDIRECT("1:"&amp;LEN(A296))),0),ROW(INDIRECT("1:"&amp;LEN(A296))))+1,1)*10^ROW(INDIRECT("1:"&amp;LEN(A296)))/10)</f>
        <v>1</v>
      </c>
      <c r="C296" s="23" t="str">
        <f>News_statistics!P296</f>
        <v>Not Found</v>
      </c>
      <c r="D296" t="str">
        <f>News_statistics!Q296</f>
        <v>Not Found</v>
      </c>
      <c r="E296" t="e" vm="2">
        <f>News_statistics!N296</f>
        <v>#VALUE!</v>
      </c>
      <c r="F296" s="17" t="str">
        <f>News_statistics!M296</f>
        <v/>
      </c>
    </row>
    <row r="297" spans="1:6" x14ac:dyDescent="0.3">
      <c r="A297" t="str">
        <f>News_statistics!K297</f>
        <v>H1</v>
      </c>
      <c r="B297" cm="1">
        <f t="array" aca="1" ref="B297" ca="1">SUMPRODUCT(MID(0&amp;A297,LARGE(INDEX(ISNUMBER(--MID(A297,ROW(INDIRECT("1:"&amp;LEN(A297))),1))*ROW(INDIRECT("1:"&amp;LEN(A297))),0),ROW(INDIRECT("1:"&amp;LEN(A297))))+1,1)*10^ROW(INDIRECT("1:"&amp;LEN(A297)))/10)</f>
        <v>1</v>
      </c>
      <c r="C297" s="23" t="str">
        <f>News_statistics!P297</f>
        <v>Ecological Sustainability</v>
      </c>
      <c r="D297" t="str">
        <f>News_statistics!Q297</f>
        <v>Enhanced Emission Policy</v>
      </c>
      <c r="E297" t="str">
        <f>News_statistics!N297</f>
        <v>Ecological Sustainability</v>
      </c>
      <c r="F297" s="17" t="str">
        <f>News_statistics!M297</f>
        <v>Enhanced Emission Policy</v>
      </c>
    </row>
    <row r="298" spans="1:6" x14ac:dyDescent="0.3">
      <c r="A298" t="str">
        <f>News_statistics!K298</f>
        <v>H1</v>
      </c>
      <c r="B298" cm="1">
        <f t="array" aca="1" ref="B298" ca="1">SUMPRODUCT(MID(0&amp;A298,LARGE(INDEX(ISNUMBER(--MID(A298,ROW(INDIRECT("1:"&amp;LEN(A298))),1))*ROW(INDIRECT("1:"&amp;LEN(A298))),0),ROW(INDIRECT("1:"&amp;LEN(A298))))+1,1)*10^ROW(INDIRECT("1:"&amp;LEN(A298)))/10)</f>
        <v>1</v>
      </c>
      <c r="C298" s="23" t="str">
        <f>News_statistics!P298</f>
        <v>Hydraulic Applications Ecosystem</v>
      </c>
      <c r="D298" t="str">
        <f>News_statistics!Q298</f>
        <v>Advanced Wind Power</v>
      </c>
      <c r="E298" t="str">
        <f>News_statistics!N298</f>
        <v>Hydraulic Applications Ecosystem</v>
      </c>
      <c r="F298" s="17" t="str">
        <f>News_statistics!M298</f>
        <v>Advanced Wind Power</v>
      </c>
    </row>
    <row r="299" spans="1:6" x14ac:dyDescent="0.3">
      <c r="A299" t="str">
        <f>News_statistics!K299</f>
        <v>H1</v>
      </c>
      <c r="B299" cm="1">
        <f t="array" aca="1" ref="B299" ca="1">SUMPRODUCT(MID(0&amp;A299,LARGE(INDEX(ISNUMBER(--MID(A299,ROW(INDIRECT("1:"&amp;LEN(A299))),1))*ROW(INDIRECT("1:"&amp;LEN(A299))),0),ROW(INDIRECT("1:"&amp;LEN(A299))))+1,1)*10^ROW(INDIRECT("1:"&amp;LEN(A299)))/10)</f>
        <v>1</v>
      </c>
      <c r="C299" s="23" t="str">
        <f>News_statistics!P299</f>
        <v>Hydraulic Applications Ecosystem</v>
      </c>
      <c r="D299" t="str">
        <f>News_statistics!Q299</f>
        <v>Autonomous Material Handling</v>
      </c>
      <c r="E299" t="str">
        <f>News_statistics!N299</f>
        <v>Hydraulic Applications Ecosystem</v>
      </c>
      <c r="F299" s="17" t="str">
        <f>News_statistics!M299</f>
        <v>Autonomous Material Handling</v>
      </c>
    </row>
    <row r="300" spans="1:6" x14ac:dyDescent="0.3">
      <c r="A300" t="str">
        <f>News_statistics!K300</f>
        <v>H1</v>
      </c>
      <c r="B300" cm="1">
        <f t="array" aca="1" ref="B300" ca="1">SUMPRODUCT(MID(0&amp;A300,LARGE(INDEX(ISNUMBER(--MID(A300,ROW(INDIRECT("1:"&amp;LEN(A300))),1))*ROW(INDIRECT("1:"&amp;LEN(A300))),0),ROW(INDIRECT("1:"&amp;LEN(A300))))+1,1)*10^ROW(INDIRECT("1:"&amp;LEN(A300)))/10)</f>
        <v>1</v>
      </c>
      <c r="C300" s="23" t="str">
        <f>News_statistics!P300</f>
        <v>Ecological Sustainability</v>
      </c>
      <c r="D300" t="str">
        <f>News_statistics!Q300</f>
        <v>Enhanced Emission Policy</v>
      </c>
      <c r="E300" t="str">
        <f>News_statistics!N300</f>
        <v>Ecological Sustainability</v>
      </c>
      <c r="F300" s="17" t="str">
        <f>News_statistics!M300</f>
        <v>Enhanced Emission Policy</v>
      </c>
    </row>
    <row r="301" spans="1:6" ht="28.8" x14ac:dyDescent="0.3">
      <c r="A301" t="str">
        <f>News_statistics!K301</f>
        <v>H1</v>
      </c>
      <c r="B301" cm="1">
        <f t="array" aca="1" ref="B301" ca="1">SUMPRODUCT(MID(0&amp;A301,LARGE(INDEX(ISNUMBER(--MID(A301,ROW(INDIRECT("1:"&amp;LEN(A301))),1))*ROW(INDIRECT("1:"&amp;LEN(A301))),0),ROW(INDIRECT("1:"&amp;LEN(A301))))+1,1)*10^ROW(INDIRECT("1:"&amp;LEN(A301)))/10)</f>
        <v>1</v>
      </c>
      <c r="C301" s="23" t="str">
        <f>News_statistics!P301</f>
        <v>Ecological Sustainability</v>
      </c>
      <c r="D301" t="str">
        <f>News_statistics!Q301</f>
        <v>Enhanced Emission Policy</v>
      </c>
      <c r="E301" t="str">
        <f>News_statistics!N301</f>
        <v>Ecological Sustainability, New Business</v>
      </c>
      <c r="F301" s="17" t="str">
        <f>News_statistics!M301</f>
        <v>Enhanced Emission Policy, Sustainaible Maritime Applications</v>
      </c>
    </row>
    <row r="302" spans="1:6" ht="28.8" x14ac:dyDescent="0.3">
      <c r="A302" t="str">
        <f>News_statistics!K302</f>
        <v>H1</v>
      </c>
      <c r="B302" cm="1">
        <f t="array" aca="1" ref="B302" ca="1">SUMPRODUCT(MID(0&amp;A302,LARGE(INDEX(ISNUMBER(--MID(A302,ROW(INDIRECT("1:"&amp;LEN(A302))),1))*ROW(INDIRECT("1:"&amp;LEN(A302))),0),ROW(INDIRECT("1:"&amp;LEN(A302))))+1,1)*10^ROW(INDIRECT("1:"&amp;LEN(A302)))/10)</f>
        <v>1</v>
      </c>
      <c r="C302" s="23" t="str">
        <f>News_statistics!P302</f>
        <v>Ecological Sustainability</v>
      </c>
      <c r="D302" t="str">
        <f>News_statistics!Q302</f>
        <v>Enhanced Emission Policy</v>
      </c>
      <c r="E302" t="str">
        <f>News_statistics!N302</f>
        <v>Ecological Sustainability, New Business</v>
      </c>
      <c r="F302" s="17" t="str">
        <f>News_statistics!M302</f>
        <v>Enhanced Emission Policy, Sustainaible Maritime Applications</v>
      </c>
    </row>
    <row r="303" spans="1:6" ht="28.8" x14ac:dyDescent="0.3">
      <c r="A303" t="str">
        <f>News_statistics!K303</f>
        <v>H1</v>
      </c>
      <c r="B303" cm="1">
        <f t="array" aca="1" ref="B303" ca="1">SUMPRODUCT(MID(0&amp;A303,LARGE(INDEX(ISNUMBER(--MID(A303,ROW(INDIRECT("1:"&amp;LEN(A303))),1))*ROW(INDIRECT("1:"&amp;LEN(A303))),0),ROW(INDIRECT("1:"&amp;LEN(A303))))+1,1)*10^ROW(INDIRECT("1:"&amp;LEN(A303)))/10)</f>
        <v>1</v>
      </c>
      <c r="C303" s="23" t="str">
        <f>News_statistics!P303</f>
        <v>Ecological Sustainability</v>
      </c>
      <c r="D303" t="str">
        <f>News_statistics!Q303</f>
        <v>Enhanced Emission Policy</v>
      </c>
      <c r="E303" t="str">
        <f>News_statistics!N303</f>
        <v>Ecological Sustainability, New Business</v>
      </c>
      <c r="F303" s="17" t="str">
        <f>News_statistics!M303</f>
        <v>Enhanced Emission Policy, Sustainaible Maritime Applications</v>
      </c>
    </row>
    <row r="304" spans="1:6" ht="28.8" x14ac:dyDescent="0.3">
      <c r="A304" t="str">
        <f>News_statistics!K304</f>
        <v>H1</v>
      </c>
      <c r="B304" cm="1">
        <f t="array" aca="1" ref="B304" ca="1">SUMPRODUCT(MID(0&amp;A304,LARGE(INDEX(ISNUMBER(--MID(A304,ROW(INDIRECT("1:"&amp;LEN(A304))),1))*ROW(INDIRECT("1:"&amp;LEN(A304))),0),ROW(INDIRECT("1:"&amp;LEN(A304))))+1,1)*10^ROW(INDIRECT("1:"&amp;LEN(A304)))/10)</f>
        <v>1</v>
      </c>
      <c r="C304" s="23" t="str">
        <f>News_statistics!P304</f>
        <v>Ecological Sustainability</v>
      </c>
      <c r="D304" t="str">
        <f>News_statistics!Q304</f>
        <v>Enhanced Emission Policy</v>
      </c>
      <c r="E304" t="str">
        <f>News_statistics!N304</f>
        <v>Ecological Sustainability, New Business</v>
      </c>
      <c r="F304" s="17" t="str">
        <f>News_statistics!M304</f>
        <v>Enhanced Emission Policy, Sustainaible Maritime Applications</v>
      </c>
    </row>
    <row r="305" spans="1:6" ht="28.8" x14ac:dyDescent="0.3">
      <c r="A305" t="str">
        <f>News_statistics!K305</f>
        <v>H2</v>
      </c>
      <c r="B305" cm="1">
        <f t="array" aca="1" ref="B305" ca="1">SUMPRODUCT(MID(0&amp;A305,LARGE(INDEX(ISNUMBER(--MID(A305,ROW(INDIRECT("1:"&amp;LEN(A305))),1))*ROW(INDIRECT("1:"&amp;LEN(A305))),0),ROW(INDIRECT("1:"&amp;LEN(A305))))+1,1)*10^ROW(INDIRECT("1:"&amp;LEN(A305)))/10)</f>
        <v>2</v>
      </c>
      <c r="C305" s="23" t="str">
        <f>News_statistics!P305</f>
        <v>Ecological Sustainability</v>
      </c>
      <c r="D305" t="str">
        <f>News_statistics!Q305</f>
        <v>Enhanced Emission Policy</v>
      </c>
      <c r="E305" t="str">
        <f>News_statistics!N305</f>
        <v>Ecological Sustainability, New Business</v>
      </c>
      <c r="F305" s="17" t="str">
        <f>News_statistics!M305</f>
        <v>Enhanced Emission Policy, Sustainaible Maritime Applications</v>
      </c>
    </row>
    <row r="306" spans="1:6" x14ac:dyDescent="0.3">
      <c r="A306" t="str">
        <f>News_statistics!K306</f>
        <v>H1</v>
      </c>
      <c r="B306" cm="1">
        <f t="array" aca="1" ref="B306" ca="1">SUMPRODUCT(MID(0&amp;A306,LARGE(INDEX(ISNUMBER(--MID(A306,ROW(INDIRECT("1:"&amp;LEN(A306))),1))*ROW(INDIRECT("1:"&amp;LEN(A306))),0),ROW(INDIRECT("1:"&amp;LEN(A306))))+1,1)*10^ROW(INDIRECT("1:"&amp;LEN(A306)))/10)</f>
        <v>1</v>
      </c>
      <c r="C306" s="23" t="str">
        <f>News_statistics!P306</f>
        <v>Hydraulic Applications Ecosystem</v>
      </c>
      <c r="D306" t="str">
        <f>News_statistics!Q306</f>
        <v>Intelligent &amp; Efficient Factory</v>
      </c>
      <c r="E306" t="str">
        <f>News_statistics!N306</f>
        <v>Hydraulic Applications Ecosystem</v>
      </c>
      <c r="F306" s="17" t="str">
        <f>News_statistics!M306</f>
        <v>Intelligent &amp; Efficient Factory</v>
      </c>
    </row>
    <row r="307" spans="1:6" ht="28.8" x14ac:dyDescent="0.3">
      <c r="A307" t="str">
        <f>News_statistics!K307</f>
        <v>H3</v>
      </c>
      <c r="B307" cm="1">
        <f t="array" aca="1" ref="B307" ca="1">SUMPRODUCT(MID(0&amp;A307,LARGE(INDEX(ISNUMBER(--MID(A307,ROW(INDIRECT("1:"&amp;LEN(A307))),1))*ROW(INDIRECT("1:"&amp;LEN(A307))),0),ROW(INDIRECT("1:"&amp;LEN(A307))))+1,1)*10^ROW(INDIRECT("1:"&amp;LEN(A307)))/10)</f>
        <v>3</v>
      </c>
      <c r="C307" s="23" t="str">
        <f>News_statistics!P307</f>
        <v>Hydraulic Applications Ecosystem</v>
      </c>
      <c r="D307" t="str">
        <f>News_statistics!Q307</f>
        <v>Intelligent &amp; Efficient Factory</v>
      </c>
      <c r="E307" t="str">
        <f>News_statistics!N307</f>
        <v>Hydraulic Applications Ecosystem, Intelligent Production</v>
      </c>
      <c r="F307" s="17" t="str">
        <f>News_statistics!M307</f>
        <v>Intelligent &amp; Efficient Factory, Advanced Robotics</v>
      </c>
    </row>
    <row r="308" spans="1:6" x14ac:dyDescent="0.3">
      <c r="A308" t="str">
        <f>News_statistics!K308</f>
        <v>H2</v>
      </c>
      <c r="B308" cm="1">
        <f t="array" aca="1" ref="B308" ca="1">SUMPRODUCT(MID(0&amp;A308,LARGE(INDEX(ISNUMBER(--MID(A308,ROW(INDIRECT("1:"&amp;LEN(A308))),1))*ROW(INDIRECT("1:"&amp;LEN(A308))),0),ROW(INDIRECT("1:"&amp;LEN(A308))))+1,1)*10^ROW(INDIRECT("1:"&amp;LEN(A308)))/10)</f>
        <v>2</v>
      </c>
      <c r="C308" s="23" t="str">
        <f>News_statistics!P308</f>
        <v>Hydraulic Applications Ecosystem</v>
      </c>
      <c r="D308" t="str">
        <f>News_statistics!Q308</f>
        <v>Green &amp; Connected Construction site</v>
      </c>
      <c r="E308" t="str">
        <f>News_statistics!N308</f>
        <v>Hydraulic Applications Ecosystem</v>
      </c>
      <c r="F308" s="17" t="str">
        <f>News_statistics!M308</f>
        <v>Green &amp; Connected Construction site</v>
      </c>
    </row>
    <row r="309" spans="1:6" x14ac:dyDescent="0.3">
      <c r="A309" t="str">
        <f>News_statistics!K309</f>
        <v>H2</v>
      </c>
      <c r="B309" cm="1">
        <f t="array" aca="1" ref="B309" ca="1">SUMPRODUCT(MID(0&amp;A309,LARGE(INDEX(ISNUMBER(--MID(A309,ROW(INDIRECT("1:"&amp;LEN(A309))),1))*ROW(INDIRECT("1:"&amp;LEN(A309))),0),ROW(INDIRECT("1:"&amp;LEN(A309))))+1,1)*10^ROW(INDIRECT("1:"&amp;LEN(A309)))/10)</f>
        <v>2</v>
      </c>
      <c r="C309" s="23" t="str">
        <f>News_statistics!P309</f>
        <v>Hydraulic Applications Ecosystem</v>
      </c>
      <c r="D309" t="str">
        <f>News_statistics!Q309</f>
        <v>Green &amp; Connected Construction site</v>
      </c>
      <c r="E309" t="str">
        <f>News_statistics!N309</f>
        <v>Hydraulic Applications Ecosystem</v>
      </c>
      <c r="F309" s="17" t="str">
        <f>News_statistics!M309</f>
        <v>Green &amp; Connected Construction site</v>
      </c>
    </row>
    <row r="310" spans="1:6" x14ac:dyDescent="0.3">
      <c r="A310" t="str">
        <f>News_statistics!K310</f>
        <v>H1</v>
      </c>
      <c r="B310" cm="1">
        <f t="array" aca="1" ref="B310" ca="1">SUMPRODUCT(MID(0&amp;A310,LARGE(INDEX(ISNUMBER(--MID(A310,ROW(INDIRECT("1:"&amp;LEN(A310))),1))*ROW(INDIRECT("1:"&amp;LEN(A310))),0),ROW(INDIRECT("1:"&amp;LEN(A310))))+1,1)*10^ROW(INDIRECT("1:"&amp;LEN(A310)))/10)</f>
        <v>1</v>
      </c>
      <c r="C310" s="23" t="str">
        <f>News_statistics!P310</f>
        <v>Hydraulic Applications Ecosystem</v>
      </c>
      <c r="D310" t="str">
        <f>News_statistics!Q310</f>
        <v>Advanced Wind Power</v>
      </c>
      <c r="E310" t="str">
        <f>News_statistics!N310</f>
        <v>Hydraulic Applications Ecosystem</v>
      </c>
      <c r="F310" s="17" t="str">
        <f>News_statistics!M310</f>
        <v>Advanced Wind Power</v>
      </c>
    </row>
    <row r="311" spans="1:6" ht="28.8" x14ac:dyDescent="0.3">
      <c r="A311" t="str">
        <f>News_statistics!K311</f>
        <v>H1</v>
      </c>
      <c r="B311" cm="1">
        <f t="array" aca="1" ref="B311" ca="1">SUMPRODUCT(MID(0&amp;A311,LARGE(INDEX(ISNUMBER(--MID(A311,ROW(INDIRECT("1:"&amp;LEN(A311))),1))*ROW(INDIRECT("1:"&amp;LEN(A311))),0),ROW(INDIRECT("1:"&amp;LEN(A311))))+1,1)*10^ROW(INDIRECT("1:"&amp;LEN(A311)))/10)</f>
        <v>1</v>
      </c>
      <c r="C311" s="23" t="str">
        <f>News_statistics!P311</f>
        <v>Hydraulic Applications Ecosystem</v>
      </c>
      <c r="D311" t="str">
        <f>News_statistics!Q311</f>
        <v>Advanced Wind Power</v>
      </c>
      <c r="E311" t="str">
        <f>News_statistics!N311</f>
        <v>Hydraulic Applications Ecosystem</v>
      </c>
      <c r="F311" s="17" t="str">
        <f>News_statistics!M311</f>
        <v>Advanced Wind Power, Intelligent &amp; Efficient Factory</v>
      </c>
    </row>
    <row r="312" spans="1:6" x14ac:dyDescent="0.3">
      <c r="A312" t="str">
        <f>News_statistics!K312</f>
        <v>H2</v>
      </c>
      <c r="B312" cm="1">
        <f t="array" aca="1" ref="B312" ca="1">SUMPRODUCT(MID(0&amp;A312,LARGE(INDEX(ISNUMBER(--MID(A312,ROW(INDIRECT("1:"&amp;LEN(A312))),1))*ROW(INDIRECT("1:"&amp;LEN(A312))),0),ROW(INDIRECT("1:"&amp;LEN(A312))))+1,1)*10^ROW(INDIRECT("1:"&amp;LEN(A312)))/10)</f>
        <v>2</v>
      </c>
      <c r="C312" s="23" t="str">
        <f>News_statistics!P312</f>
        <v>Hydraulic Applications Ecosystem</v>
      </c>
      <c r="D312" t="str">
        <f>News_statistics!Q312</f>
        <v>Advanced Wind Power</v>
      </c>
      <c r="E312" t="str">
        <f>News_statistics!N312</f>
        <v>Hydraulic Applications Ecosystem, New Business</v>
      </c>
      <c r="F312" s="17" t="str">
        <f>News_statistics!M312</f>
        <v>Advanced Wind Power, Green Energy System</v>
      </c>
    </row>
    <row r="313" spans="1:6" x14ac:dyDescent="0.3">
      <c r="A313" t="str">
        <f>News_statistics!K313</f>
        <v>H1</v>
      </c>
      <c r="B313" cm="1">
        <f t="array" aca="1" ref="B313" ca="1">SUMPRODUCT(MID(0&amp;A313,LARGE(INDEX(ISNUMBER(--MID(A313,ROW(INDIRECT("1:"&amp;LEN(A313))),1))*ROW(INDIRECT("1:"&amp;LEN(A313))),0),ROW(INDIRECT("1:"&amp;LEN(A313))))+1,1)*10^ROW(INDIRECT("1:"&amp;LEN(A313)))/10)</f>
        <v>1</v>
      </c>
      <c r="C313" s="23" t="str">
        <f>News_statistics!P313</f>
        <v>Not Found</v>
      </c>
      <c r="D313" t="str">
        <f>News_statistics!Q313</f>
        <v>Not Found</v>
      </c>
      <c r="E313" t="e" vm="2">
        <f>News_statistics!N313</f>
        <v>#VALUE!</v>
      </c>
      <c r="F313" s="17" t="str">
        <f>News_statistics!M313</f>
        <v/>
      </c>
    </row>
    <row r="314" spans="1:6" x14ac:dyDescent="0.3">
      <c r="A314" t="str">
        <f>News_statistics!K314</f>
        <v>H1</v>
      </c>
      <c r="B314" cm="1">
        <f t="array" aca="1" ref="B314" ca="1">SUMPRODUCT(MID(0&amp;A314,LARGE(INDEX(ISNUMBER(--MID(A314,ROW(INDIRECT("1:"&amp;LEN(A314))),1))*ROW(INDIRECT("1:"&amp;LEN(A314))),0),ROW(INDIRECT("1:"&amp;LEN(A314))))+1,1)*10^ROW(INDIRECT("1:"&amp;LEN(A314)))/10)</f>
        <v>1</v>
      </c>
      <c r="C314" s="23" t="str">
        <f>News_statistics!P314</f>
        <v>Not Found</v>
      </c>
      <c r="D314" t="str">
        <f>News_statistics!Q314</f>
        <v>Not Found</v>
      </c>
      <c r="E314" t="e" vm="2">
        <f>News_statistics!N314</f>
        <v>#VALUE!</v>
      </c>
      <c r="F314" s="17" t="str">
        <f>News_statistics!M314</f>
        <v/>
      </c>
    </row>
    <row r="315" spans="1:6" ht="28.8" x14ac:dyDescent="0.3">
      <c r="A315" t="str">
        <f>News_statistics!K315</f>
        <v>H2</v>
      </c>
      <c r="B315" cm="1">
        <f t="array" aca="1" ref="B315" ca="1">SUMPRODUCT(MID(0&amp;A315,LARGE(INDEX(ISNUMBER(--MID(A315,ROW(INDIRECT("1:"&amp;LEN(A315))),1))*ROW(INDIRECT("1:"&amp;LEN(A315))),0),ROW(INDIRECT("1:"&amp;LEN(A315))))+1,1)*10^ROW(INDIRECT("1:"&amp;LEN(A315)))/10)</f>
        <v>2</v>
      </c>
      <c r="C315" s="23" t="str">
        <f>News_statistics!P315</f>
        <v>Ecological Sustainability</v>
      </c>
      <c r="D315" t="str">
        <f>News_statistics!Q315</f>
        <v>Green Cities</v>
      </c>
      <c r="E315" t="str">
        <f>News_statistics!N315</f>
        <v>Ecological Sustainability, Hydraulic Applications Ecosystem</v>
      </c>
      <c r="F315" s="17" t="str">
        <f>News_statistics!M315</f>
        <v>Green Cities, Enhanced Emission Policy, Green &amp; Connected Construction site</v>
      </c>
    </row>
    <row r="316" spans="1:6" x14ac:dyDescent="0.3">
      <c r="A316" t="str">
        <f>News_statistics!K316</f>
        <v>H1</v>
      </c>
      <c r="B316" cm="1">
        <f t="array" aca="1" ref="B316" ca="1">SUMPRODUCT(MID(0&amp;A316,LARGE(INDEX(ISNUMBER(--MID(A316,ROW(INDIRECT("1:"&amp;LEN(A316))),1))*ROW(INDIRECT("1:"&amp;LEN(A316))),0),ROW(INDIRECT("1:"&amp;LEN(A316))))+1,1)*10^ROW(INDIRECT("1:"&amp;LEN(A316)))/10)</f>
        <v>1</v>
      </c>
      <c r="C316" s="23" t="str">
        <f>News_statistics!P316</f>
        <v>Hydraulic Applications Ecosystem</v>
      </c>
      <c r="D316" t="str">
        <f>News_statistics!Q316</f>
        <v>Autonomous Material Handling</v>
      </c>
      <c r="E316" t="str">
        <f>News_statistics!N316</f>
        <v>Hydraulic Applications Ecosystem</v>
      </c>
      <c r="F316" s="17" t="str">
        <f>News_statistics!M316</f>
        <v>Autonomous Material Handling</v>
      </c>
    </row>
    <row r="317" spans="1:6" x14ac:dyDescent="0.3">
      <c r="A317" t="str">
        <f>News_statistics!K317</f>
        <v>H1</v>
      </c>
      <c r="B317" cm="1">
        <f t="array" aca="1" ref="B317" ca="1">SUMPRODUCT(MID(0&amp;A317,LARGE(INDEX(ISNUMBER(--MID(A317,ROW(INDIRECT("1:"&amp;LEN(A317))),1))*ROW(INDIRECT("1:"&amp;LEN(A317))),0),ROW(INDIRECT("1:"&amp;LEN(A317))))+1,1)*10^ROW(INDIRECT("1:"&amp;LEN(A317)))/10)</f>
        <v>1</v>
      </c>
      <c r="C317" s="23" t="str">
        <f>News_statistics!P317</f>
        <v>Hydraulic Applications Ecosystem</v>
      </c>
      <c r="D317" t="str">
        <f>News_statistics!Q317</f>
        <v>Advanced Wind Power</v>
      </c>
      <c r="E317" t="str">
        <f>News_statistics!N317</f>
        <v>Hydraulic Applications Ecosystem</v>
      </c>
      <c r="F317" s="17" t="str">
        <f>News_statistics!M317</f>
        <v>Advanced Wind Power</v>
      </c>
    </row>
    <row r="318" spans="1:6" ht="28.8" x14ac:dyDescent="0.3">
      <c r="A318" t="str">
        <f>News_statistics!K318</f>
        <v>H1</v>
      </c>
      <c r="B318" cm="1">
        <f t="array" aca="1" ref="B318" ca="1">SUMPRODUCT(MID(0&amp;A318,LARGE(INDEX(ISNUMBER(--MID(A318,ROW(INDIRECT("1:"&amp;LEN(A318))),1))*ROW(INDIRECT("1:"&amp;LEN(A318))),0),ROW(INDIRECT("1:"&amp;LEN(A318))))+1,1)*10^ROW(INDIRECT("1:"&amp;LEN(A318)))/10)</f>
        <v>1</v>
      </c>
      <c r="C318" s="23" t="str">
        <f>News_statistics!P318</f>
        <v>Ecological Sustainability</v>
      </c>
      <c r="D318" t="str">
        <f>News_statistics!Q318</f>
        <v>Enhanced Emission Policy</v>
      </c>
      <c r="E318" t="str">
        <f>News_statistics!N318</f>
        <v>Ecological Sustainability, Hydraulic Applications Ecosystem</v>
      </c>
      <c r="F318" s="17" t="str">
        <f>News_statistics!M318</f>
        <v>Enhanced Emission Policy, Autonomous Material Handling</v>
      </c>
    </row>
    <row r="319" spans="1:6" x14ac:dyDescent="0.3">
      <c r="A319" t="str">
        <f>News_statistics!K319</f>
        <v>H2</v>
      </c>
      <c r="B319" cm="1">
        <f t="array" aca="1" ref="B319" ca="1">SUMPRODUCT(MID(0&amp;A319,LARGE(INDEX(ISNUMBER(--MID(A319,ROW(INDIRECT("1:"&amp;LEN(A319))),1))*ROW(INDIRECT("1:"&amp;LEN(A319))),0),ROW(INDIRECT("1:"&amp;LEN(A319))))+1,1)*10^ROW(INDIRECT("1:"&amp;LEN(A319)))/10)</f>
        <v>2</v>
      </c>
      <c r="C319" s="23" t="str">
        <f>News_statistics!P319</f>
        <v>Ecological Sustainability</v>
      </c>
      <c r="D319" t="str">
        <f>News_statistics!Q319</f>
        <v>Enhanced Emission Policy</v>
      </c>
      <c r="E319" t="str">
        <f>News_statistics!N319</f>
        <v>Ecological Sustainability</v>
      </c>
      <c r="F319" s="17" t="str">
        <f>News_statistics!M319</f>
        <v>Enhanced Emission Policy</v>
      </c>
    </row>
    <row r="320" spans="1:6" x14ac:dyDescent="0.3">
      <c r="A320" t="str">
        <f>News_statistics!K320</f>
        <v>H2</v>
      </c>
      <c r="B320" cm="1">
        <f t="array" aca="1" ref="B320" ca="1">SUMPRODUCT(MID(0&amp;A320,LARGE(INDEX(ISNUMBER(--MID(A320,ROW(INDIRECT("1:"&amp;LEN(A320))),1))*ROW(INDIRECT("1:"&amp;LEN(A320))),0),ROW(INDIRECT("1:"&amp;LEN(A320))))+1,1)*10^ROW(INDIRECT("1:"&amp;LEN(A320)))/10)</f>
        <v>2</v>
      </c>
      <c r="C320" s="23" t="str">
        <f>News_statistics!P320</f>
        <v>Ecological Sustainability</v>
      </c>
      <c r="D320" t="str">
        <f>News_statistics!Q320</f>
        <v>Enhanced Emission Policy</v>
      </c>
      <c r="E320" t="str">
        <f>News_statistics!N320</f>
        <v>Ecological Sustainability, Hydraulic Applications Ecosystem</v>
      </c>
      <c r="F320" s="17" t="str">
        <f>News_statistics!M320</f>
        <v>Enhanced Emission Policy, Smart Farming</v>
      </c>
    </row>
    <row r="321" spans="1:6" x14ac:dyDescent="0.3">
      <c r="A321" t="str">
        <f>News_statistics!K321</f>
        <v>H1</v>
      </c>
      <c r="B321" cm="1">
        <f t="array" aca="1" ref="B321" ca="1">SUMPRODUCT(MID(0&amp;A321,LARGE(INDEX(ISNUMBER(--MID(A321,ROW(INDIRECT("1:"&amp;LEN(A321))),1))*ROW(INDIRECT("1:"&amp;LEN(A321))),0),ROW(INDIRECT("1:"&amp;LEN(A321))))+1,1)*10^ROW(INDIRECT("1:"&amp;LEN(A321)))/10)</f>
        <v>1</v>
      </c>
      <c r="C321" s="23" t="str">
        <f>News_statistics!P321</f>
        <v>Hydraulic Applications Ecosystem</v>
      </c>
      <c r="D321" t="str">
        <f>News_statistics!Q321</f>
        <v>Future Wood &amp; Forest Industry</v>
      </c>
      <c r="E321" t="str">
        <f>News_statistics!N321</f>
        <v>Hydraulic Applications Ecosystem</v>
      </c>
      <c r="F321" s="17" t="str">
        <f>News_statistics!M321</f>
        <v>Future Wood &amp; Forest Industry</v>
      </c>
    </row>
    <row r="322" spans="1:6" x14ac:dyDescent="0.3">
      <c r="A322" t="str">
        <f>News_statistics!K322</f>
        <v>H2</v>
      </c>
      <c r="B322" cm="1">
        <f t="array" aca="1" ref="B322" ca="1">SUMPRODUCT(MID(0&amp;A322,LARGE(INDEX(ISNUMBER(--MID(A322,ROW(INDIRECT("1:"&amp;LEN(A322))),1))*ROW(INDIRECT("1:"&amp;LEN(A322))),0),ROW(INDIRECT("1:"&amp;LEN(A322))))+1,1)*10^ROW(INDIRECT("1:"&amp;LEN(A322)))/10)</f>
        <v>2</v>
      </c>
      <c r="C322" s="23" t="str">
        <f>News_statistics!P322</f>
        <v>Intelligent Production</v>
      </c>
      <c r="D322" t="str">
        <f>News_statistics!Q322</f>
        <v>Advanced Robotics</v>
      </c>
      <c r="E322" t="str">
        <f>News_statistics!N322</f>
        <v>Intelligent Production, Smart Data Usage</v>
      </c>
      <c r="F322" s="17" t="str">
        <f>News_statistics!M322</f>
        <v>Advanced Robotics, Advanced AI Capabilities</v>
      </c>
    </row>
    <row r="323" spans="1:6" x14ac:dyDescent="0.3">
      <c r="A323" t="str">
        <f>News_statistics!K323</f>
        <v>H1</v>
      </c>
      <c r="B323" cm="1">
        <f t="array" aca="1" ref="B323" ca="1">SUMPRODUCT(MID(0&amp;A323,LARGE(INDEX(ISNUMBER(--MID(A323,ROW(INDIRECT("1:"&amp;LEN(A323))),1))*ROW(INDIRECT("1:"&amp;LEN(A323))),0),ROW(INDIRECT("1:"&amp;LEN(A323))))+1,1)*10^ROW(INDIRECT("1:"&amp;LEN(A323)))/10)</f>
        <v>1</v>
      </c>
      <c r="C323" s="23" t="str">
        <f>News_statistics!P323</f>
        <v>Hydraulic Applications Ecosystem</v>
      </c>
      <c r="D323" t="str">
        <f>News_statistics!Q323</f>
        <v>Future Wood &amp; Forest Industry</v>
      </c>
      <c r="E323" t="str">
        <f>News_statistics!N323</f>
        <v>Hydraulic Applications Ecosystem</v>
      </c>
      <c r="F323" s="17" t="str">
        <f>News_statistics!M323</f>
        <v>Future Wood &amp; Forest Industry</v>
      </c>
    </row>
    <row r="324" spans="1:6" ht="28.8" x14ac:dyDescent="0.3">
      <c r="A324" t="str">
        <f>News_statistics!K324</f>
        <v>H2</v>
      </c>
      <c r="B324" cm="1">
        <f t="array" aca="1" ref="B324" ca="1">SUMPRODUCT(MID(0&amp;A324,LARGE(INDEX(ISNUMBER(--MID(A324,ROW(INDIRECT("1:"&amp;LEN(A324))),1))*ROW(INDIRECT("1:"&amp;LEN(A324))),0),ROW(INDIRECT("1:"&amp;LEN(A324))))+1,1)*10^ROW(INDIRECT("1:"&amp;LEN(A324)))/10)</f>
        <v>2</v>
      </c>
      <c r="C324" s="23" t="str">
        <f>News_statistics!P324</f>
        <v>Ecological Sustainability</v>
      </c>
      <c r="D324" t="str">
        <f>News_statistics!Q324</f>
        <v>Enhanced Emission Policy</v>
      </c>
      <c r="E324" t="str">
        <f>News_statistics!N324</f>
        <v>Ecological Sustainability, New Business</v>
      </c>
      <c r="F324" s="17" t="str">
        <f>News_statistics!M324</f>
        <v>Enhanced Emission Policy, Sustainaible Maritime Applications</v>
      </c>
    </row>
    <row r="325" spans="1:6" ht="28.8" x14ac:dyDescent="0.3">
      <c r="A325" t="str">
        <f>News_statistics!K325</f>
        <v>H2</v>
      </c>
      <c r="B325" cm="1">
        <f t="array" aca="1" ref="B325" ca="1">SUMPRODUCT(MID(0&amp;A325,LARGE(INDEX(ISNUMBER(--MID(A325,ROW(INDIRECT("1:"&amp;LEN(A325))),1))*ROW(INDIRECT("1:"&amp;LEN(A325))),0),ROW(INDIRECT("1:"&amp;LEN(A325))))+1,1)*10^ROW(INDIRECT("1:"&amp;LEN(A325)))/10)</f>
        <v>2</v>
      </c>
      <c r="C325" s="23" t="str">
        <f>News_statistics!P325</f>
        <v>Ecological Sustainability</v>
      </c>
      <c r="D325" t="str">
        <f>News_statistics!Q325</f>
        <v>Enhanced Emission Policy</v>
      </c>
      <c r="E325" t="str">
        <f>News_statistics!N325</f>
        <v>Ecological Sustainability, New Business</v>
      </c>
      <c r="F325" s="17" t="str">
        <f>News_statistics!M325</f>
        <v>Enhanced Emission Policy, Sustainaible Maritime Applications</v>
      </c>
    </row>
    <row r="326" spans="1:6" ht="28.8" x14ac:dyDescent="0.3">
      <c r="A326" t="str">
        <f>News_statistics!K326</f>
        <v>H2</v>
      </c>
      <c r="B326" cm="1">
        <f t="array" aca="1" ref="B326" ca="1">SUMPRODUCT(MID(0&amp;A326,LARGE(INDEX(ISNUMBER(--MID(A326,ROW(INDIRECT("1:"&amp;LEN(A326))),1))*ROW(INDIRECT("1:"&amp;LEN(A326))),0),ROW(INDIRECT("1:"&amp;LEN(A326))))+1,1)*10^ROW(INDIRECT("1:"&amp;LEN(A326)))/10)</f>
        <v>2</v>
      </c>
      <c r="C326" s="23" t="str">
        <f>News_statistics!P326</f>
        <v>Ecological Sustainability</v>
      </c>
      <c r="D326" t="str">
        <f>News_statistics!Q326</f>
        <v>Enhanced Emission Policy</v>
      </c>
      <c r="E326" t="str">
        <f>News_statistics!N326</f>
        <v>Ecological Sustainability, New Business</v>
      </c>
      <c r="F326" s="17" t="str">
        <f>News_statistics!M326</f>
        <v>Enhanced Emission Policy, Sustainaible Maritime Applications</v>
      </c>
    </row>
    <row r="327" spans="1:6" ht="28.8" x14ac:dyDescent="0.3">
      <c r="A327" t="str">
        <f>News_statistics!K327</f>
        <v>H1</v>
      </c>
      <c r="B327" cm="1">
        <f t="array" aca="1" ref="B327" ca="1">SUMPRODUCT(MID(0&amp;A327,LARGE(INDEX(ISNUMBER(--MID(A327,ROW(INDIRECT("1:"&amp;LEN(A327))),1))*ROW(INDIRECT("1:"&amp;LEN(A327))),0),ROW(INDIRECT("1:"&amp;LEN(A327))))+1,1)*10^ROW(INDIRECT("1:"&amp;LEN(A327)))/10)</f>
        <v>1</v>
      </c>
      <c r="C327" s="23" t="str">
        <f>News_statistics!P327</f>
        <v>Ecological Sustainability</v>
      </c>
      <c r="D327" t="str">
        <f>News_statistics!Q327</f>
        <v>Enhanced Emission Policy</v>
      </c>
      <c r="E327" t="str">
        <f>News_statistics!N327</f>
        <v>Ecological Sustainability, New Business</v>
      </c>
      <c r="F327" s="17" t="str">
        <f>News_statistics!M327</f>
        <v>Enhanced Emission Policy, Sustainaible Maritime Applications</v>
      </c>
    </row>
    <row r="328" spans="1:6" x14ac:dyDescent="0.3">
      <c r="A328" t="str">
        <f>News_statistics!K328</f>
        <v>H2</v>
      </c>
      <c r="B328" cm="1">
        <f t="array" aca="1" ref="B328" ca="1">SUMPRODUCT(MID(0&amp;A328,LARGE(INDEX(ISNUMBER(--MID(A328,ROW(INDIRECT("1:"&amp;LEN(A328))),1))*ROW(INDIRECT("1:"&amp;LEN(A328))),0),ROW(INDIRECT("1:"&amp;LEN(A328))))+1,1)*10^ROW(INDIRECT("1:"&amp;LEN(A328)))/10)</f>
        <v>2</v>
      </c>
      <c r="C328" s="23" t="str">
        <f>News_statistics!P328</f>
        <v>Intelligent Production</v>
      </c>
      <c r="D328" t="str">
        <f>News_statistics!Q328</f>
        <v>Additive Manufacturing Technologies</v>
      </c>
      <c r="E328" t="str">
        <f>News_statistics!N328</f>
        <v>Intelligent Production</v>
      </c>
      <c r="F328" s="17" t="str">
        <f>News_statistics!M328</f>
        <v>Additive Manufacturing Technologies</v>
      </c>
    </row>
    <row r="329" spans="1:6" x14ac:dyDescent="0.3">
      <c r="A329" t="str">
        <f>News_statistics!K329</f>
        <v>H3</v>
      </c>
      <c r="B329" cm="1">
        <f t="array" aca="1" ref="B329" ca="1">SUMPRODUCT(MID(0&amp;A329,LARGE(INDEX(ISNUMBER(--MID(A329,ROW(INDIRECT("1:"&amp;LEN(A329))),1))*ROW(INDIRECT("1:"&amp;LEN(A329))),0),ROW(INDIRECT("1:"&amp;LEN(A329))))+1,1)*10^ROW(INDIRECT("1:"&amp;LEN(A329)))/10)</f>
        <v>3</v>
      </c>
      <c r="C329" s="23" t="str">
        <f>News_statistics!P329</f>
        <v>Intelligent Production</v>
      </c>
      <c r="D329" t="str">
        <f>News_statistics!Q329</f>
        <v>Additive Manufacturing Technologies</v>
      </c>
      <c r="E329" t="str">
        <f>News_statistics!N329</f>
        <v>Intelligent Production</v>
      </c>
      <c r="F329" s="17" t="str">
        <f>News_statistics!M329</f>
        <v>Additive Manufacturing Technologies</v>
      </c>
    </row>
    <row r="330" spans="1:6" ht="28.8" x14ac:dyDescent="0.3">
      <c r="A330" t="str">
        <f>News_statistics!K330</f>
        <v>H2</v>
      </c>
      <c r="B330" cm="1">
        <f t="array" aca="1" ref="B330" ca="1">SUMPRODUCT(MID(0&amp;A330,LARGE(INDEX(ISNUMBER(--MID(A330,ROW(INDIRECT("1:"&amp;LEN(A330))),1))*ROW(INDIRECT("1:"&amp;LEN(A330))),0),ROW(INDIRECT("1:"&amp;LEN(A330))))+1,1)*10^ROW(INDIRECT("1:"&amp;LEN(A330)))/10)</f>
        <v>2</v>
      </c>
      <c r="C330" s="23" t="str">
        <f>News_statistics!P330</f>
        <v>Ecological Sustainability</v>
      </c>
      <c r="D330" t="str">
        <f>News_statistics!Q330</f>
        <v>Promoting Biodiversity</v>
      </c>
      <c r="E330" t="str">
        <f>News_statistics!N330</f>
        <v>Ecological Sustainability, Hydraulic Applications Ecosystem</v>
      </c>
      <c r="F330" s="17" t="str">
        <f>News_statistics!M330</f>
        <v>Promoting Biodiversity, Green &amp; Connected Construction site</v>
      </c>
    </row>
    <row r="331" spans="1:6" x14ac:dyDescent="0.3">
      <c r="A331" t="str">
        <f>News_statistics!K331</f>
        <v>H1</v>
      </c>
      <c r="B331" cm="1">
        <f t="array" aca="1" ref="B331" ca="1">SUMPRODUCT(MID(0&amp;A331,LARGE(INDEX(ISNUMBER(--MID(A331,ROW(INDIRECT("1:"&amp;LEN(A331))),1))*ROW(INDIRECT("1:"&amp;LEN(A331))),0),ROW(INDIRECT("1:"&amp;LEN(A331))))+1,1)*10^ROW(INDIRECT("1:"&amp;LEN(A331)))/10)</f>
        <v>1</v>
      </c>
      <c r="C331" s="23" t="str">
        <f>News_statistics!P331</f>
        <v>Hydraulic Applications Ecosystem</v>
      </c>
      <c r="D331" t="str">
        <f>News_statistics!Q331</f>
        <v>Future Wood &amp; Forest Industry</v>
      </c>
      <c r="E331" t="str">
        <f>News_statistics!N331</f>
        <v>Hydraulic Applications Ecosystem</v>
      </c>
      <c r="F331" s="17" t="str">
        <f>News_statistics!M331</f>
        <v>Future Wood &amp; Forest Industry</v>
      </c>
    </row>
    <row r="332" spans="1:6" x14ac:dyDescent="0.3">
      <c r="A332" t="str">
        <f>News_statistics!K332</f>
        <v>H2</v>
      </c>
      <c r="B332" cm="1">
        <f t="array" aca="1" ref="B332" ca="1">SUMPRODUCT(MID(0&amp;A332,LARGE(INDEX(ISNUMBER(--MID(A332,ROW(INDIRECT("1:"&amp;LEN(A332))),1))*ROW(INDIRECT("1:"&amp;LEN(A332))),0),ROW(INDIRECT("1:"&amp;LEN(A332))))+1,1)*10^ROW(INDIRECT("1:"&amp;LEN(A332)))/10)</f>
        <v>2</v>
      </c>
      <c r="C332" s="23" t="str">
        <f>News_statistics!P332</f>
        <v>Hydraulic Applications Ecosystem</v>
      </c>
      <c r="D332" t="str">
        <f>News_statistics!Q332</f>
        <v>Green &amp; Connected Construction site</v>
      </c>
      <c r="E332" t="str">
        <f>News_statistics!N332</f>
        <v>Hydraulic Applications Ecosystem</v>
      </c>
      <c r="F332" s="17" t="str">
        <f>News_statistics!M332</f>
        <v>Green &amp; Connected Construction site</v>
      </c>
    </row>
    <row r="333" spans="1:6" x14ac:dyDescent="0.3">
      <c r="A333" t="str">
        <f>News_statistics!K333</f>
        <v>H1</v>
      </c>
      <c r="B333" cm="1">
        <f t="array" aca="1" ref="B333" ca="1">SUMPRODUCT(MID(0&amp;A333,LARGE(INDEX(ISNUMBER(--MID(A333,ROW(INDIRECT("1:"&amp;LEN(A333))),1))*ROW(INDIRECT("1:"&amp;LEN(A333))),0),ROW(INDIRECT("1:"&amp;LEN(A333))))+1,1)*10^ROW(INDIRECT("1:"&amp;LEN(A333)))/10)</f>
        <v>1</v>
      </c>
      <c r="C333" s="23" t="str">
        <f>News_statistics!P333</f>
        <v>Intelligent Production</v>
      </c>
      <c r="D333" t="str">
        <f>News_statistics!Q333</f>
        <v>Additive Manufacturing Technologies</v>
      </c>
      <c r="E333" t="str">
        <f>News_statistics!N333</f>
        <v>Intelligent Production</v>
      </c>
      <c r="F333" s="17" t="str">
        <f>News_statistics!M333</f>
        <v>Additive Manufacturing Technologies</v>
      </c>
    </row>
    <row r="334" spans="1:6" x14ac:dyDescent="0.3">
      <c r="A334" t="str">
        <f>News_statistics!K334</f>
        <v>H1</v>
      </c>
      <c r="B334" cm="1">
        <f t="array" aca="1" ref="B334" ca="1">SUMPRODUCT(MID(0&amp;A334,LARGE(INDEX(ISNUMBER(--MID(A334,ROW(INDIRECT("1:"&amp;LEN(A334))),1))*ROW(INDIRECT("1:"&amp;LEN(A334))),0),ROW(INDIRECT("1:"&amp;LEN(A334))))+1,1)*10^ROW(INDIRECT("1:"&amp;LEN(A334)))/10)</f>
        <v>1</v>
      </c>
      <c r="C334" s="23" t="str">
        <f>News_statistics!P334</f>
        <v>Hydraulic Applications Ecosystem</v>
      </c>
      <c r="D334" t="str">
        <f>News_statistics!Q334</f>
        <v>Sustainable Mining</v>
      </c>
      <c r="E334" t="str">
        <f>News_statistics!N334</f>
        <v>Hydraulic Applications Ecosystem</v>
      </c>
      <c r="F334" s="17" t="str">
        <f>News_statistics!M334</f>
        <v>Sustainable Mining</v>
      </c>
    </row>
    <row r="335" spans="1:6" ht="28.8" x14ac:dyDescent="0.3">
      <c r="A335" t="str">
        <f>News_statistics!K335</f>
        <v>H2</v>
      </c>
      <c r="B335" cm="1">
        <f t="array" aca="1" ref="B335" ca="1">SUMPRODUCT(MID(0&amp;A335,LARGE(INDEX(ISNUMBER(--MID(A335,ROW(INDIRECT("1:"&amp;LEN(A335))),1))*ROW(INDIRECT("1:"&amp;LEN(A335))),0),ROW(INDIRECT("1:"&amp;LEN(A335))))+1,1)*10^ROW(INDIRECT("1:"&amp;LEN(A335)))/10)</f>
        <v>2</v>
      </c>
      <c r="C335" s="23" t="str">
        <f>News_statistics!P335</f>
        <v>Ecological Sustainability</v>
      </c>
      <c r="D335" t="str">
        <f>News_statistics!Q335</f>
        <v>Enhanced Emission Policy</v>
      </c>
      <c r="E335" t="str">
        <f>News_statistics!N335</f>
        <v>Ecological Sustainability, Hydraulic Applications Ecosystem</v>
      </c>
      <c r="F335" s="17" t="str">
        <f>News_statistics!M335</f>
        <v>Enhanced Emission Policy, Sustainable Mining</v>
      </c>
    </row>
    <row r="336" spans="1:6" ht="28.8" x14ac:dyDescent="0.3">
      <c r="A336" t="str">
        <f>News_statistics!K336</f>
        <v>H2</v>
      </c>
      <c r="B336" cm="1">
        <f t="array" aca="1" ref="B336" ca="1">SUMPRODUCT(MID(0&amp;A336,LARGE(INDEX(ISNUMBER(--MID(A336,ROW(INDIRECT("1:"&amp;LEN(A336))),1))*ROW(INDIRECT("1:"&amp;LEN(A336))),0),ROW(INDIRECT("1:"&amp;LEN(A336))))+1,1)*10^ROW(INDIRECT("1:"&amp;LEN(A336)))/10)</f>
        <v>2</v>
      </c>
      <c r="C336" s="23" t="str">
        <f>News_statistics!P336</f>
        <v>Ecological Sustainability</v>
      </c>
      <c r="D336" t="str">
        <f>News_statistics!Q336</f>
        <v>Enhanced Emission Policy</v>
      </c>
      <c r="E336" t="str">
        <f>News_statistics!N336</f>
        <v>Ecological Sustainability, Hydraulic Applications Ecosystem</v>
      </c>
      <c r="F336" s="17" t="str">
        <f>News_statistics!M336</f>
        <v>Enhanced Emission Policy, Sustainable Mining</v>
      </c>
    </row>
    <row r="337" spans="1:6" ht="28.8" x14ac:dyDescent="0.3">
      <c r="A337" t="str">
        <f>News_statistics!K337</f>
        <v>H3</v>
      </c>
      <c r="B337" cm="1">
        <f t="array" aca="1" ref="B337" ca="1">SUMPRODUCT(MID(0&amp;A337,LARGE(INDEX(ISNUMBER(--MID(A337,ROW(INDIRECT("1:"&amp;LEN(A337))),1))*ROW(INDIRECT("1:"&amp;LEN(A337))),0),ROW(INDIRECT("1:"&amp;LEN(A337))))+1,1)*10^ROW(INDIRECT("1:"&amp;LEN(A337)))/10)</f>
        <v>3</v>
      </c>
      <c r="C337" s="23" t="str">
        <f>News_statistics!P337</f>
        <v>Ecological Sustainability</v>
      </c>
      <c r="D337" t="str">
        <f>News_statistics!Q337</f>
        <v>Enhanced Emission Policy</v>
      </c>
      <c r="E337" t="str">
        <f>News_statistics!N337</f>
        <v>Ecological Sustainability, Hydraulic Applications Ecosystem</v>
      </c>
      <c r="F337" s="17" t="str">
        <f>News_statistics!M337</f>
        <v>Enhanced Emission Policy, Sustainable Mining</v>
      </c>
    </row>
    <row r="338" spans="1:6" ht="28.8" x14ac:dyDescent="0.3">
      <c r="A338" t="str">
        <f>News_statistics!K338</f>
        <v>H1</v>
      </c>
      <c r="B338" cm="1">
        <f t="array" aca="1" ref="B338" ca="1">SUMPRODUCT(MID(0&amp;A338,LARGE(INDEX(ISNUMBER(--MID(A338,ROW(INDIRECT("1:"&amp;LEN(A338))),1))*ROW(INDIRECT("1:"&amp;LEN(A338))),0),ROW(INDIRECT("1:"&amp;LEN(A338))))+1,1)*10^ROW(INDIRECT("1:"&amp;LEN(A338)))/10)</f>
        <v>1</v>
      </c>
      <c r="C338" s="23" t="str">
        <f>News_statistics!P338</f>
        <v>Ecological Sustainability</v>
      </c>
      <c r="D338" t="str">
        <f>News_statistics!Q338</f>
        <v>Enhanced Emission Policy</v>
      </c>
      <c r="E338" t="str">
        <f>News_statistics!N338</f>
        <v>Ecological Sustainability, Hydraulic Applications Ecosystem</v>
      </c>
      <c r="F338" s="17" t="str">
        <f>News_statistics!M338</f>
        <v>Enhanced Emission Policy, Sustainable Mining</v>
      </c>
    </row>
    <row r="339" spans="1:6" x14ac:dyDescent="0.3">
      <c r="A339" t="str">
        <f>News_statistics!K339</f>
        <v>H2</v>
      </c>
      <c r="B339" cm="1">
        <f t="array" aca="1" ref="B339" ca="1">SUMPRODUCT(MID(0&amp;A339,LARGE(INDEX(ISNUMBER(--MID(A339,ROW(INDIRECT("1:"&amp;LEN(A339))),1))*ROW(INDIRECT("1:"&amp;LEN(A339))),0),ROW(INDIRECT("1:"&amp;LEN(A339))))+1,1)*10^ROW(INDIRECT("1:"&amp;LEN(A339)))/10)</f>
        <v>2</v>
      </c>
      <c r="C339" s="23" t="str">
        <f>News_statistics!P339</f>
        <v>Hydraulic Applications Ecosystem</v>
      </c>
      <c r="D339" t="str">
        <f>News_statistics!Q339</f>
        <v>Sustainable Mining</v>
      </c>
      <c r="E339" t="str">
        <f>News_statistics!N339</f>
        <v>Hydraulic Applications Ecosystem</v>
      </c>
      <c r="F339" s="17" t="str">
        <f>News_statistics!M339</f>
        <v>Sustainable Mining</v>
      </c>
    </row>
    <row r="340" spans="1:6" x14ac:dyDescent="0.3">
      <c r="A340" t="str">
        <f>News_statistics!K340</f>
        <v>H1</v>
      </c>
      <c r="B340" cm="1">
        <f t="array" aca="1" ref="B340" ca="1">SUMPRODUCT(MID(0&amp;A340,LARGE(INDEX(ISNUMBER(--MID(A340,ROW(INDIRECT("1:"&amp;LEN(A340))),1))*ROW(INDIRECT("1:"&amp;LEN(A340))),0),ROW(INDIRECT("1:"&amp;LEN(A340))))+1,1)*10^ROW(INDIRECT("1:"&amp;LEN(A340)))/10)</f>
        <v>1</v>
      </c>
      <c r="C340" s="23" t="str">
        <f>News_statistics!P340</f>
        <v>Ecological Sustainability</v>
      </c>
      <c r="D340" t="str">
        <f>News_statistics!Q340</f>
        <v>Enhanced Emission Policy</v>
      </c>
      <c r="E340" t="str">
        <f>News_statistics!N340</f>
        <v>Ecological Sustainability</v>
      </c>
      <c r="F340" s="17" t="str">
        <f>News_statistics!M340</f>
        <v>Enhanced Emission Policy</v>
      </c>
    </row>
    <row r="341" spans="1:6" ht="28.8" x14ac:dyDescent="0.3">
      <c r="A341" t="str">
        <f>News_statistics!K341</f>
        <v>H1</v>
      </c>
      <c r="B341" cm="1">
        <f t="array" aca="1" ref="B341" ca="1">SUMPRODUCT(MID(0&amp;A341,LARGE(INDEX(ISNUMBER(--MID(A341,ROW(INDIRECT("1:"&amp;LEN(A341))),1))*ROW(INDIRECT("1:"&amp;LEN(A341))),0),ROW(INDIRECT("1:"&amp;LEN(A341))))+1,1)*10^ROW(INDIRECT("1:"&amp;LEN(A341)))/10)</f>
        <v>1</v>
      </c>
      <c r="C341" s="23" t="str">
        <f>News_statistics!P341</f>
        <v>Ecological Sustainability</v>
      </c>
      <c r="D341" t="str">
        <f>News_statistics!Q341</f>
        <v>Enhanced Emission Policy</v>
      </c>
      <c r="E341" t="str">
        <f>News_statistics!N341</f>
        <v>Ecological Sustainability, Hydraulic Applications Ecosystem</v>
      </c>
      <c r="F341" s="17" t="str">
        <f>News_statistics!M341</f>
        <v>Enhanced Emission Policy, Green &amp; Connected Construction site</v>
      </c>
    </row>
    <row r="342" spans="1:6" ht="28.8" x14ac:dyDescent="0.3">
      <c r="A342" t="str">
        <f>News_statistics!K342</f>
        <v>H1</v>
      </c>
      <c r="B342" cm="1">
        <f t="array" aca="1" ref="B342" ca="1">SUMPRODUCT(MID(0&amp;A342,LARGE(INDEX(ISNUMBER(--MID(A342,ROW(INDIRECT("1:"&amp;LEN(A342))),1))*ROW(INDIRECT("1:"&amp;LEN(A342))),0),ROW(INDIRECT("1:"&amp;LEN(A342))))+1,1)*10^ROW(INDIRECT("1:"&amp;LEN(A342)))/10)</f>
        <v>1</v>
      </c>
      <c r="C342" s="23" t="str">
        <f>News_statistics!P342</f>
        <v>Hydraulic Applications Ecosystem</v>
      </c>
      <c r="D342" t="str">
        <f>News_statistics!Q342</f>
        <v>Green &amp; Connected Construction site</v>
      </c>
      <c r="E342" t="str">
        <f>News_statistics!N342</f>
        <v>Hydraulic Applications Ecosystem</v>
      </c>
      <c r="F342" s="17" t="str">
        <f>News_statistics!M342</f>
        <v>Green &amp; Connected Construction site, Sustainable Mining</v>
      </c>
    </row>
    <row r="343" spans="1:6" x14ac:dyDescent="0.3">
      <c r="A343" t="str">
        <f>News_statistics!K343</f>
        <v>H1</v>
      </c>
      <c r="B343" cm="1">
        <f t="array" aca="1" ref="B343" ca="1">SUMPRODUCT(MID(0&amp;A343,LARGE(INDEX(ISNUMBER(--MID(A343,ROW(INDIRECT("1:"&amp;LEN(A343))),1))*ROW(INDIRECT("1:"&amp;LEN(A343))),0),ROW(INDIRECT("1:"&amp;LEN(A343))))+1,1)*10^ROW(INDIRECT("1:"&amp;LEN(A343)))/10)</f>
        <v>1</v>
      </c>
      <c r="C343" s="23" t="str">
        <f>News_statistics!P343</f>
        <v>New Business</v>
      </c>
      <c r="D343" t="str">
        <f>News_statistics!Q343</f>
        <v>Geopolitics &amp; Decoupling</v>
      </c>
      <c r="E343" t="str">
        <f>News_statistics!N343</f>
        <v>New Business</v>
      </c>
      <c r="F343" s="17" t="str">
        <f>News_statistics!M343</f>
        <v>Geopolitics &amp; Decoupling</v>
      </c>
    </row>
    <row r="344" spans="1:6" x14ac:dyDescent="0.3">
      <c r="A344" t="str">
        <f>News_statistics!K344</f>
        <v>H1</v>
      </c>
      <c r="B344" cm="1">
        <f t="array" aca="1" ref="B344" ca="1">SUMPRODUCT(MID(0&amp;A344,LARGE(INDEX(ISNUMBER(--MID(A344,ROW(INDIRECT("1:"&amp;LEN(A344))),1))*ROW(INDIRECT("1:"&amp;LEN(A344))),0),ROW(INDIRECT("1:"&amp;LEN(A344))))+1,1)*10^ROW(INDIRECT("1:"&amp;LEN(A344)))/10)</f>
        <v>1</v>
      </c>
      <c r="C344" s="23" t="str">
        <f>News_statistics!P344</f>
        <v>New Business</v>
      </c>
      <c r="D344" t="str">
        <f>News_statistics!Q344</f>
        <v>Geopolitics &amp; Decoupling</v>
      </c>
      <c r="E344" t="str">
        <f>News_statistics!N344</f>
        <v>New Business</v>
      </c>
      <c r="F344" s="17" t="str">
        <f>News_statistics!M344</f>
        <v>Geopolitics &amp; Decoupling</v>
      </c>
    </row>
    <row r="345" spans="1:6" x14ac:dyDescent="0.3">
      <c r="A345" t="str">
        <f>News_statistics!K345</f>
        <v>H2</v>
      </c>
      <c r="B345" cm="1">
        <f t="array" aca="1" ref="B345" ca="1">SUMPRODUCT(MID(0&amp;A345,LARGE(INDEX(ISNUMBER(--MID(A345,ROW(INDIRECT("1:"&amp;LEN(A345))),1))*ROW(INDIRECT("1:"&amp;LEN(A345))),0),ROW(INDIRECT("1:"&amp;LEN(A345))))+1,1)*10^ROW(INDIRECT("1:"&amp;LEN(A345)))/10)</f>
        <v>2</v>
      </c>
      <c r="C345" s="23" t="str">
        <f>News_statistics!P345</f>
        <v>Ecological Sustainability</v>
      </c>
      <c r="D345" t="str">
        <f>News_statistics!Q345</f>
        <v>Circular Economy</v>
      </c>
      <c r="E345" t="str">
        <f>News_statistics!N345</f>
        <v>Ecological Sustainability</v>
      </c>
      <c r="F345" s="17" t="str">
        <f>News_statistics!M345</f>
        <v>Circular Economy</v>
      </c>
    </row>
    <row r="346" spans="1:6" ht="28.8" x14ac:dyDescent="0.3">
      <c r="A346" t="str">
        <f>News_statistics!K346</f>
        <v>H1</v>
      </c>
      <c r="B346" cm="1">
        <f t="array" aca="1" ref="B346" ca="1">SUMPRODUCT(MID(0&amp;A346,LARGE(INDEX(ISNUMBER(--MID(A346,ROW(INDIRECT("1:"&amp;LEN(A346))),1))*ROW(INDIRECT("1:"&amp;LEN(A346))),0),ROW(INDIRECT("1:"&amp;LEN(A346))))+1,1)*10^ROW(INDIRECT("1:"&amp;LEN(A346)))/10)</f>
        <v>1</v>
      </c>
      <c r="C346" s="23" t="str">
        <f>News_statistics!P346</f>
        <v>Intelligent Production</v>
      </c>
      <c r="D346" t="str">
        <f>News_statistics!Q346</f>
        <v>Advanced Robotics</v>
      </c>
      <c r="E346" t="str">
        <f>News_statistics!N346</f>
        <v>Intelligent Production, Smart Data Usage</v>
      </c>
      <c r="F346" s="17" t="str">
        <f>News_statistics!M346</f>
        <v>Advanced Robotics, Advanced AI Capabilities, Intelligent Process Automation</v>
      </c>
    </row>
    <row r="347" spans="1:6" x14ac:dyDescent="0.3">
      <c r="A347" t="str">
        <f>News_statistics!K347</f>
        <v>H3</v>
      </c>
      <c r="B347" cm="1">
        <f t="array" aca="1" ref="B347" ca="1">SUMPRODUCT(MID(0&amp;A347,LARGE(INDEX(ISNUMBER(--MID(A347,ROW(INDIRECT("1:"&amp;LEN(A347))),1))*ROW(INDIRECT("1:"&amp;LEN(A347))),0),ROW(INDIRECT("1:"&amp;LEN(A347))))+1,1)*10^ROW(INDIRECT("1:"&amp;LEN(A347)))/10)</f>
        <v>3</v>
      </c>
      <c r="C347" s="23" t="str">
        <f>News_statistics!P347</f>
        <v>Ecological Sustainability</v>
      </c>
      <c r="D347" t="str">
        <f>News_statistics!Q347</f>
        <v>Enhanced Emission Policy</v>
      </c>
      <c r="E347" t="str">
        <f>News_statistics!N347</f>
        <v>Ecological Sustainability</v>
      </c>
      <c r="F347" s="17" t="str">
        <f>News_statistics!M347</f>
        <v>Enhanced Emission Policy</v>
      </c>
    </row>
    <row r="348" spans="1:6" x14ac:dyDescent="0.3">
      <c r="A348" t="str">
        <f>News_statistics!K348</f>
        <v>H2</v>
      </c>
      <c r="B348" cm="1">
        <f t="array" aca="1" ref="B348" ca="1">SUMPRODUCT(MID(0&amp;A348,LARGE(INDEX(ISNUMBER(--MID(A348,ROW(INDIRECT("1:"&amp;LEN(A348))),1))*ROW(INDIRECT("1:"&amp;LEN(A348))),0),ROW(INDIRECT("1:"&amp;LEN(A348))))+1,1)*10^ROW(INDIRECT("1:"&amp;LEN(A348)))/10)</f>
        <v>2</v>
      </c>
      <c r="C348" s="23" t="str">
        <f>News_statistics!P348</f>
        <v>Ecological Sustainability</v>
      </c>
      <c r="D348" t="str">
        <f>News_statistics!Q348</f>
        <v>Enhanced Emission Policy</v>
      </c>
      <c r="E348" t="str">
        <f>News_statistics!N348</f>
        <v>Ecological Sustainability</v>
      </c>
      <c r="F348" s="17" t="str">
        <f>News_statistics!M348</f>
        <v>Enhanced Emission Policy</v>
      </c>
    </row>
    <row r="349" spans="1:6" x14ac:dyDescent="0.3">
      <c r="A349" t="str">
        <f>News_statistics!K349</f>
        <v>H1</v>
      </c>
      <c r="B349" cm="1">
        <f t="array" aca="1" ref="B349" ca="1">SUMPRODUCT(MID(0&amp;A349,LARGE(INDEX(ISNUMBER(--MID(A349,ROW(INDIRECT("1:"&amp;LEN(A349))),1))*ROW(INDIRECT("1:"&amp;LEN(A349))),0),ROW(INDIRECT("1:"&amp;LEN(A349))))+1,1)*10^ROW(INDIRECT("1:"&amp;LEN(A349)))/10)</f>
        <v>1</v>
      </c>
      <c r="C349" s="23" t="str">
        <f>News_statistics!P349</f>
        <v>Ecological Sustainability</v>
      </c>
      <c r="D349" t="str">
        <f>News_statistics!Q349</f>
        <v>Green Cities</v>
      </c>
      <c r="E349" t="str">
        <f>News_statistics!N349</f>
        <v>Ecological Sustainability</v>
      </c>
      <c r="F349" s="17" t="str">
        <f>News_statistics!M349</f>
        <v>Green Cities, Enhanced Emission Policy</v>
      </c>
    </row>
    <row r="350" spans="1:6" x14ac:dyDescent="0.3">
      <c r="A350" t="str">
        <f>News_statistics!K350</f>
        <v>H3</v>
      </c>
      <c r="B350" cm="1">
        <f t="array" aca="1" ref="B350" ca="1">SUMPRODUCT(MID(0&amp;A350,LARGE(INDEX(ISNUMBER(--MID(A350,ROW(INDIRECT("1:"&amp;LEN(A350))),1))*ROW(INDIRECT("1:"&amp;LEN(A350))),0),ROW(INDIRECT("1:"&amp;LEN(A350))))+1,1)*10^ROW(INDIRECT("1:"&amp;LEN(A350)))/10)</f>
        <v>3</v>
      </c>
      <c r="C350" s="23" t="str">
        <f>News_statistics!P350</f>
        <v>Ecological Sustainability</v>
      </c>
      <c r="D350" t="str">
        <f>News_statistics!Q350</f>
        <v>Enhanced Emission Policy</v>
      </c>
      <c r="E350" t="str">
        <f>News_statistics!N350</f>
        <v>Ecological Sustainability</v>
      </c>
      <c r="F350" s="17" t="str">
        <f>News_statistics!M350</f>
        <v>Enhanced Emission Policy</v>
      </c>
    </row>
    <row r="351" spans="1:6" x14ac:dyDescent="0.3">
      <c r="A351" t="str">
        <f>News_statistics!K351</f>
        <v>H2</v>
      </c>
      <c r="B351" cm="1">
        <f t="array" aca="1" ref="B351" ca="1">SUMPRODUCT(MID(0&amp;A351,LARGE(INDEX(ISNUMBER(--MID(A351,ROW(INDIRECT("1:"&amp;LEN(A351))),1))*ROW(INDIRECT("1:"&amp;LEN(A351))),0),ROW(INDIRECT("1:"&amp;LEN(A351))))+1,1)*10^ROW(INDIRECT("1:"&amp;LEN(A351)))/10)</f>
        <v>2</v>
      </c>
      <c r="C351" s="23" t="str">
        <f>News_statistics!P351</f>
        <v>Ecological Sustainability</v>
      </c>
      <c r="D351" t="str">
        <f>News_statistics!Q351</f>
        <v>Enhanced Emission Policy</v>
      </c>
      <c r="E351" t="str">
        <f>News_statistics!N351</f>
        <v>Ecological Sustainability</v>
      </c>
      <c r="F351" s="17" t="str">
        <f>News_statistics!M351</f>
        <v>Enhanced Emission Policy</v>
      </c>
    </row>
    <row r="352" spans="1:6" ht="28.8" x14ac:dyDescent="0.3">
      <c r="A352" t="str">
        <f>News_statistics!K352</f>
        <v>H2</v>
      </c>
      <c r="B352" cm="1">
        <f t="array" aca="1" ref="B352" ca="1">SUMPRODUCT(MID(0&amp;A352,LARGE(INDEX(ISNUMBER(--MID(A352,ROW(INDIRECT("1:"&amp;LEN(A352))),1))*ROW(INDIRECT("1:"&amp;LEN(A352))),0),ROW(INDIRECT("1:"&amp;LEN(A352))))+1,1)*10^ROW(INDIRECT("1:"&amp;LEN(A352)))/10)</f>
        <v>2</v>
      </c>
      <c r="C352" s="23" t="str">
        <f>News_statistics!P352</f>
        <v>Ecological Sustainability</v>
      </c>
      <c r="D352" t="str">
        <f>News_statistics!Q352</f>
        <v>Green Cities</v>
      </c>
      <c r="E352" t="str">
        <f>News_statistics!N352</f>
        <v>Ecological Sustainability, Hydraulic Applications Ecosystem</v>
      </c>
      <c r="F352" s="17" t="str">
        <f>News_statistics!M352</f>
        <v>Green Cities, Enhanced Emission Policy, Green &amp; Connected Construction site</v>
      </c>
    </row>
    <row r="353" spans="1:6" x14ac:dyDescent="0.3">
      <c r="A353" t="str">
        <f>News_statistics!K353</f>
        <v>H1</v>
      </c>
      <c r="B353" cm="1">
        <f t="array" aca="1" ref="B353" ca="1">SUMPRODUCT(MID(0&amp;A353,LARGE(INDEX(ISNUMBER(--MID(A353,ROW(INDIRECT("1:"&amp;LEN(A353))),1))*ROW(INDIRECT("1:"&amp;LEN(A353))),0),ROW(INDIRECT("1:"&amp;LEN(A353))))+1,1)*10^ROW(INDIRECT("1:"&amp;LEN(A353)))/10)</f>
        <v>1</v>
      </c>
      <c r="C353" s="23" t="str">
        <f>News_statistics!P353</f>
        <v>Hydraulic Applications Ecosystem</v>
      </c>
      <c r="D353" t="str">
        <f>News_statistics!Q353</f>
        <v>Autonomous Material Handling</v>
      </c>
      <c r="E353" t="str">
        <f>News_statistics!N353</f>
        <v>Hydraulic Applications Ecosystem</v>
      </c>
      <c r="F353" s="17" t="str">
        <f>News_statistics!M353</f>
        <v>Autonomous Material Handling</v>
      </c>
    </row>
    <row r="354" spans="1:6" ht="28.8" x14ac:dyDescent="0.3">
      <c r="A354" t="str">
        <f>News_statistics!K354</f>
        <v>H1</v>
      </c>
      <c r="B354" cm="1">
        <f t="array" aca="1" ref="B354" ca="1">SUMPRODUCT(MID(0&amp;A354,LARGE(INDEX(ISNUMBER(--MID(A354,ROW(INDIRECT("1:"&amp;LEN(A354))),1))*ROW(INDIRECT("1:"&amp;LEN(A354))),0),ROW(INDIRECT("1:"&amp;LEN(A354))))+1,1)*10^ROW(INDIRECT("1:"&amp;LEN(A354)))/10)</f>
        <v>1</v>
      </c>
      <c r="C354" s="23" t="str">
        <f>News_statistics!P354</f>
        <v>Hydraulic Applications Ecosystem</v>
      </c>
      <c r="D354" t="str">
        <f>News_statistics!Q354</f>
        <v>Advanced Wind Power</v>
      </c>
      <c r="E354" t="str">
        <f>News_statistics!N354</f>
        <v>Hydraulic Applications Ecosystem, New Business</v>
      </c>
      <c r="F354" s="17" t="str">
        <f>News_statistics!M354</f>
        <v>Advanced Wind Power, Sustainaible Maritime Applications</v>
      </c>
    </row>
    <row r="355" spans="1:6" x14ac:dyDescent="0.3">
      <c r="A355" t="str">
        <f>News_statistics!K355</f>
        <v>H1</v>
      </c>
      <c r="B355" cm="1">
        <f t="array" aca="1" ref="B355" ca="1">SUMPRODUCT(MID(0&amp;A355,LARGE(INDEX(ISNUMBER(--MID(A355,ROW(INDIRECT("1:"&amp;LEN(A355))),1))*ROW(INDIRECT("1:"&amp;LEN(A355))),0),ROW(INDIRECT("1:"&amp;LEN(A355))))+1,1)*10^ROW(INDIRECT("1:"&amp;LEN(A355)))/10)</f>
        <v>1</v>
      </c>
      <c r="C355" s="23" t="str">
        <f>News_statistics!P355</f>
        <v>Hydraulic Applications Ecosystem</v>
      </c>
      <c r="D355" t="str">
        <f>News_statistics!Q355</f>
        <v>Advanced Wind Power</v>
      </c>
      <c r="E355" t="str">
        <f>News_statistics!N355</f>
        <v>Hydraulic Applications Ecosystem</v>
      </c>
      <c r="F355" s="17" t="str">
        <f>News_statistics!M355</f>
        <v>Advanced Wind Power</v>
      </c>
    </row>
    <row r="356" spans="1:6" x14ac:dyDescent="0.3">
      <c r="A356" t="str">
        <f>News_statistics!K356</f>
        <v>H2</v>
      </c>
      <c r="B356" cm="1">
        <f t="array" aca="1" ref="B356" ca="1">SUMPRODUCT(MID(0&amp;A356,LARGE(INDEX(ISNUMBER(--MID(A356,ROW(INDIRECT("1:"&amp;LEN(A356))),1))*ROW(INDIRECT("1:"&amp;LEN(A356))),0),ROW(INDIRECT("1:"&amp;LEN(A356))))+1,1)*10^ROW(INDIRECT("1:"&amp;LEN(A356)))/10)</f>
        <v>2</v>
      </c>
      <c r="C356" s="23" t="str">
        <f>News_statistics!P356</f>
        <v>Hydraulic Applications Ecosystem</v>
      </c>
      <c r="D356" t="str">
        <f>News_statistics!Q356</f>
        <v>Advanced Wind Power</v>
      </c>
      <c r="E356" t="str">
        <f>News_statistics!N356</f>
        <v>Hydraulic Applications Ecosystem, New Business</v>
      </c>
      <c r="F356" s="17" t="str">
        <f>News_statistics!M356</f>
        <v>Advanced Wind Power, Green Energy System</v>
      </c>
    </row>
    <row r="357" spans="1:6" x14ac:dyDescent="0.3">
      <c r="A357" t="str">
        <f>News_statistics!K357</f>
        <v>H2</v>
      </c>
      <c r="B357" cm="1">
        <f t="array" aca="1" ref="B357" ca="1">SUMPRODUCT(MID(0&amp;A357,LARGE(INDEX(ISNUMBER(--MID(A357,ROW(INDIRECT("1:"&amp;LEN(A357))),1))*ROW(INDIRECT("1:"&amp;LEN(A357))),0),ROW(INDIRECT("1:"&amp;LEN(A357))))+1,1)*10^ROW(INDIRECT("1:"&amp;LEN(A357)))/10)</f>
        <v>2</v>
      </c>
      <c r="C357" s="23" t="str">
        <f>News_statistics!P357</f>
        <v>Hydraulic Applications Ecosystem</v>
      </c>
      <c r="D357" t="str">
        <f>News_statistics!Q357</f>
        <v>Advanced Wind Power</v>
      </c>
      <c r="E357" t="str">
        <f>News_statistics!N357</f>
        <v>Hydraulic Applications Ecosystem, New Business</v>
      </c>
      <c r="F357" s="17" t="str">
        <f>News_statistics!M357</f>
        <v>Advanced Wind Power, Green Energy System</v>
      </c>
    </row>
    <row r="358" spans="1:6" x14ac:dyDescent="0.3">
      <c r="A358" t="str">
        <f>News_statistics!K358</f>
        <v>H1</v>
      </c>
      <c r="B358" cm="1">
        <f t="array" aca="1" ref="B358" ca="1">SUMPRODUCT(MID(0&amp;A358,LARGE(INDEX(ISNUMBER(--MID(A358,ROW(INDIRECT("1:"&amp;LEN(A358))),1))*ROW(INDIRECT("1:"&amp;LEN(A358))),0),ROW(INDIRECT("1:"&amp;LEN(A358))))+1,1)*10^ROW(INDIRECT("1:"&amp;LEN(A358)))/10)</f>
        <v>1</v>
      </c>
      <c r="C358" s="23" t="str">
        <f>News_statistics!P358</f>
        <v>Hydraulic Applications Ecosystem</v>
      </c>
      <c r="D358" t="str">
        <f>News_statistics!Q358</f>
        <v>Advanced Wind Power</v>
      </c>
      <c r="E358" t="str">
        <f>News_statistics!N358</f>
        <v>Hydraulic Applications Ecosystem</v>
      </c>
      <c r="F358" s="17" t="str">
        <f>News_statistics!M358</f>
        <v>Advanced Wind Power</v>
      </c>
    </row>
    <row r="359" spans="1:6" ht="28.8" x14ac:dyDescent="0.3">
      <c r="A359" t="str">
        <f>News_statistics!K359</f>
        <v>H1</v>
      </c>
      <c r="B359" cm="1">
        <f t="array" aca="1" ref="B359" ca="1">SUMPRODUCT(MID(0&amp;A359,LARGE(INDEX(ISNUMBER(--MID(A359,ROW(INDIRECT("1:"&amp;LEN(A359))),1))*ROW(INDIRECT("1:"&amp;LEN(A359))),0),ROW(INDIRECT("1:"&amp;LEN(A359))))+1,1)*10^ROW(INDIRECT("1:"&amp;LEN(A359)))/10)</f>
        <v>1</v>
      </c>
      <c r="C359" s="23" t="str">
        <f>News_statistics!P359</f>
        <v>Hydraulic Applications Ecosystem</v>
      </c>
      <c r="D359" t="str">
        <f>News_statistics!Q359</f>
        <v>Advanced Wind Power</v>
      </c>
      <c r="E359" t="str">
        <f>News_statistics!N359</f>
        <v>Hydraulic Applications Ecosystem, New Business</v>
      </c>
      <c r="F359" s="17" t="str">
        <f>News_statistics!M359</f>
        <v>Advanced Wind Power, Sustainaible Maritime Applications</v>
      </c>
    </row>
    <row r="360" spans="1:6" x14ac:dyDescent="0.3">
      <c r="A360" t="str">
        <f>News_statistics!K360</f>
        <v>H1</v>
      </c>
      <c r="B360" cm="1">
        <f t="array" aca="1" ref="B360" ca="1">SUMPRODUCT(MID(0&amp;A360,LARGE(INDEX(ISNUMBER(--MID(A360,ROW(INDIRECT("1:"&amp;LEN(A360))),1))*ROW(INDIRECT("1:"&amp;LEN(A360))),0),ROW(INDIRECT("1:"&amp;LEN(A360))))+1,1)*10^ROW(INDIRECT("1:"&amp;LEN(A360)))/10)</f>
        <v>1</v>
      </c>
      <c r="C360" s="23" t="str">
        <f>News_statistics!P360</f>
        <v>Hydraulic Applications Ecosystem</v>
      </c>
      <c r="D360" t="str">
        <f>News_statistics!Q360</f>
        <v>Advanced Wind Power</v>
      </c>
      <c r="E360" t="str">
        <f>News_statistics!N360</f>
        <v>Hydraulic Applications Ecosystem, New Business</v>
      </c>
      <c r="F360" s="17" t="str">
        <f>News_statistics!M360</f>
        <v>Advanced Wind Power, Green Energy System</v>
      </c>
    </row>
    <row r="361" spans="1:6" x14ac:dyDescent="0.3">
      <c r="A361" t="str">
        <f>News_statistics!K361</f>
        <v>H3</v>
      </c>
      <c r="B361" cm="1">
        <f t="array" aca="1" ref="B361" ca="1">SUMPRODUCT(MID(0&amp;A361,LARGE(INDEX(ISNUMBER(--MID(A361,ROW(INDIRECT("1:"&amp;LEN(A361))),1))*ROW(INDIRECT("1:"&amp;LEN(A361))),0),ROW(INDIRECT("1:"&amp;LEN(A361))))+1,1)*10^ROW(INDIRECT("1:"&amp;LEN(A361)))/10)</f>
        <v>3</v>
      </c>
      <c r="C361" s="23" t="str">
        <f>News_statistics!P361</f>
        <v>Hydraulic Applications Ecosystem</v>
      </c>
      <c r="D361" t="str">
        <f>News_statistics!Q361</f>
        <v>Advanced Wind Power</v>
      </c>
      <c r="E361" t="str">
        <f>News_statistics!N361</f>
        <v>Hydraulic Applications Ecosystem</v>
      </c>
      <c r="F361" s="17" t="str">
        <f>News_statistics!M361</f>
        <v>Advanced Wind Power</v>
      </c>
    </row>
    <row r="362" spans="1:6" ht="28.8" x14ac:dyDescent="0.3">
      <c r="A362" t="str">
        <f>News_statistics!K362</f>
        <v>H1</v>
      </c>
      <c r="B362" cm="1">
        <f t="array" aca="1" ref="B362" ca="1">SUMPRODUCT(MID(0&amp;A362,LARGE(INDEX(ISNUMBER(--MID(A362,ROW(INDIRECT("1:"&amp;LEN(A362))),1))*ROW(INDIRECT("1:"&amp;LEN(A362))),0),ROW(INDIRECT("1:"&amp;LEN(A362))))+1,1)*10^ROW(INDIRECT("1:"&amp;LEN(A362)))/10)</f>
        <v>1</v>
      </c>
      <c r="C362" s="23" t="str">
        <f>News_statistics!P362</f>
        <v>Ecological Sustainability</v>
      </c>
      <c r="D362" t="str">
        <f>News_statistics!Q362</f>
        <v>Enhanced Emission Policy</v>
      </c>
      <c r="E362" t="str">
        <f>News_statistics!N362</f>
        <v>Ecological Sustainability, Hydraulic Applications Ecosystem</v>
      </c>
      <c r="F362" s="17" t="str">
        <f>News_statistics!M362</f>
        <v>Enhanced Emission Policy, Sustainable Mining</v>
      </c>
    </row>
    <row r="363" spans="1:6" x14ac:dyDescent="0.3">
      <c r="A363" t="str">
        <f>News_statistics!K363</f>
        <v>H3</v>
      </c>
      <c r="B363" cm="1">
        <f t="array" aca="1" ref="B363" ca="1">SUMPRODUCT(MID(0&amp;A363,LARGE(INDEX(ISNUMBER(--MID(A363,ROW(INDIRECT("1:"&amp;LEN(A363))),1))*ROW(INDIRECT("1:"&amp;LEN(A363))),0),ROW(INDIRECT("1:"&amp;LEN(A363))))+1,1)*10^ROW(INDIRECT("1:"&amp;LEN(A363)))/10)</f>
        <v>3</v>
      </c>
      <c r="C363" s="23" t="str">
        <f>News_statistics!P363</f>
        <v>Ecological Sustainability</v>
      </c>
      <c r="D363" t="str">
        <f>News_statistics!Q363</f>
        <v>Enhanced Emission Policy</v>
      </c>
      <c r="E363" t="str">
        <f>News_statistics!N363</f>
        <v>Ecological Sustainability</v>
      </c>
      <c r="F363" s="17" t="str">
        <f>News_statistics!M363</f>
        <v>Enhanced Emission Policy, Circular Economy</v>
      </c>
    </row>
    <row r="364" spans="1:6" x14ac:dyDescent="0.3">
      <c r="A364" t="str">
        <f>News_statistics!K364</f>
        <v>H2</v>
      </c>
      <c r="B364" cm="1">
        <f t="array" aca="1" ref="B364" ca="1">SUMPRODUCT(MID(0&amp;A364,LARGE(INDEX(ISNUMBER(--MID(A364,ROW(INDIRECT("1:"&amp;LEN(A364))),1))*ROW(INDIRECT("1:"&amp;LEN(A364))),0),ROW(INDIRECT("1:"&amp;LEN(A364))))+1,1)*10^ROW(INDIRECT("1:"&amp;LEN(A364)))/10)</f>
        <v>2</v>
      </c>
      <c r="C364" s="23" t="str">
        <f>News_statistics!P364</f>
        <v>Ecological Sustainability</v>
      </c>
      <c r="D364" t="str">
        <f>News_statistics!Q364</f>
        <v>Enhanced Emission Policy</v>
      </c>
      <c r="E364" t="str">
        <f>News_statistics!N364</f>
        <v>Ecological Sustainability</v>
      </c>
      <c r="F364" s="17" t="str">
        <f>News_statistics!M364</f>
        <v>Enhanced Emission Policy</v>
      </c>
    </row>
    <row r="365" spans="1:6" x14ac:dyDescent="0.3">
      <c r="A365" t="str">
        <f>News_statistics!K365</f>
        <v>H1</v>
      </c>
      <c r="B365" cm="1">
        <f t="array" aca="1" ref="B365" ca="1">SUMPRODUCT(MID(0&amp;A365,LARGE(INDEX(ISNUMBER(--MID(A365,ROW(INDIRECT("1:"&amp;LEN(A365))),1))*ROW(INDIRECT("1:"&amp;LEN(A365))),0),ROW(INDIRECT("1:"&amp;LEN(A365))))+1,1)*10^ROW(INDIRECT("1:"&amp;LEN(A365)))/10)</f>
        <v>1</v>
      </c>
      <c r="C365" s="23" t="str">
        <f>News_statistics!P365</f>
        <v>Ecological Sustainability</v>
      </c>
      <c r="D365" t="str">
        <f>News_statistics!Q365</f>
        <v>Enhanced Emission Policy</v>
      </c>
      <c r="E365" t="str">
        <f>News_statistics!N365</f>
        <v>Ecological Sustainability</v>
      </c>
      <c r="F365" s="17" t="str">
        <f>News_statistics!M365</f>
        <v>Enhanced Emission Policy</v>
      </c>
    </row>
    <row r="366" spans="1:6" ht="28.8" x14ac:dyDescent="0.3">
      <c r="A366" t="str">
        <f>News_statistics!K366</f>
        <v>H2</v>
      </c>
      <c r="B366" cm="1">
        <f t="array" aca="1" ref="B366" ca="1">SUMPRODUCT(MID(0&amp;A366,LARGE(INDEX(ISNUMBER(--MID(A366,ROW(INDIRECT("1:"&amp;LEN(A366))),1))*ROW(INDIRECT("1:"&amp;LEN(A366))),0),ROW(INDIRECT("1:"&amp;LEN(A366))))+1,1)*10^ROW(INDIRECT("1:"&amp;LEN(A366)))/10)</f>
        <v>2</v>
      </c>
      <c r="C366" s="23" t="str">
        <f>News_statistics!P366</f>
        <v>Ecological Sustainability</v>
      </c>
      <c r="D366" t="str">
        <f>News_statistics!Q366</f>
        <v>Enhanced Emission Policy</v>
      </c>
      <c r="E366" t="str">
        <f>News_statistics!N366</f>
        <v>Ecological Sustainability</v>
      </c>
      <c r="F366" s="17" t="str">
        <f>News_statistics!M366</f>
        <v>Enhanced Emission Policy, Zero Emission Company Value</v>
      </c>
    </row>
    <row r="367" spans="1:6" x14ac:dyDescent="0.3">
      <c r="A367" t="str">
        <f>News_statistics!K367</f>
        <v>H2</v>
      </c>
      <c r="B367" cm="1">
        <f t="array" aca="1" ref="B367" ca="1">SUMPRODUCT(MID(0&amp;A367,LARGE(INDEX(ISNUMBER(--MID(A367,ROW(INDIRECT("1:"&amp;LEN(A367))),1))*ROW(INDIRECT("1:"&amp;LEN(A367))),0),ROW(INDIRECT("1:"&amp;LEN(A367))))+1,1)*10^ROW(INDIRECT("1:"&amp;LEN(A367)))/10)</f>
        <v>2</v>
      </c>
      <c r="C367" s="23" t="str">
        <f>News_statistics!P367</f>
        <v>Ecological Sustainability</v>
      </c>
      <c r="D367" t="str">
        <f>News_statistics!Q367</f>
        <v>Green Cities</v>
      </c>
      <c r="E367" t="str">
        <f>News_statistics!N367</f>
        <v>Ecological Sustainability</v>
      </c>
      <c r="F367" s="17" t="str">
        <f>News_statistics!M367</f>
        <v>Green Cities, Enhanced Emission Policy</v>
      </c>
    </row>
    <row r="368" spans="1:6" x14ac:dyDescent="0.3">
      <c r="A368" t="str">
        <f>News_statistics!K368</f>
        <v>H3</v>
      </c>
      <c r="B368" cm="1">
        <f t="array" aca="1" ref="B368" ca="1">SUMPRODUCT(MID(0&amp;A368,LARGE(INDEX(ISNUMBER(--MID(A368,ROW(INDIRECT("1:"&amp;LEN(A368))),1))*ROW(INDIRECT("1:"&amp;LEN(A368))),0),ROW(INDIRECT("1:"&amp;LEN(A368))))+1,1)*10^ROW(INDIRECT("1:"&amp;LEN(A368)))/10)</f>
        <v>3</v>
      </c>
      <c r="C368" s="23" t="str">
        <f>News_statistics!P368</f>
        <v>Ecological Sustainability</v>
      </c>
      <c r="D368" t="str">
        <f>News_statistics!Q368</f>
        <v>Enhanced Emission Policy</v>
      </c>
      <c r="E368" t="str">
        <f>News_statistics!N368</f>
        <v>Ecological Sustainability</v>
      </c>
      <c r="F368" s="17" t="str">
        <f>News_statistics!M368</f>
        <v>Enhanced Emission Policy</v>
      </c>
    </row>
    <row r="369" spans="1:6" x14ac:dyDescent="0.3">
      <c r="A369" t="str">
        <f>News_statistics!K369</f>
        <v>H1</v>
      </c>
      <c r="B369" cm="1">
        <f t="array" aca="1" ref="B369" ca="1">SUMPRODUCT(MID(0&amp;A369,LARGE(INDEX(ISNUMBER(--MID(A369,ROW(INDIRECT("1:"&amp;LEN(A369))),1))*ROW(INDIRECT("1:"&amp;LEN(A369))),0),ROW(INDIRECT("1:"&amp;LEN(A369))))+1,1)*10^ROW(INDIRECT("1:"&amp;LEN(A369)))/10)</f>
        <v>1</v>
      </c>
      <c r="C369" s="23" t="str">
        <f>News_statistics!P369</f>
        <v>Ecological Sustainability</v>
      </c>
      <c r="D369" t="str">
        <f>News_statistics!Q369</f>
        <v>Green Cities</v>
      </c>
      <c r="E369" t="str">
        <f>News_statistics!N369</f>
        <v>Ecological Sustainability</v>
      </c>
      <c r="F369" s="17" t="str">
        <f>News_statistics!M369</f>
        <v>Green Cities, Enhanced Emission Policy</v>
      </c>
    </row>
    <row r="370" spans="1:6" x14ac:dyDescent="0.3">
      <c r="A370" t="str">
        <f>News_statistics!K370</f>
        <v>H3</v>
      </c>
      <c r="B370" cm="1">
        <f t="array" aca="1" ref="B370" ca="1">SUMPRODUCT(MID(0&amp;A370,LARGE(INDEX(ISNUMBER(--MID(A370,ROW(INDIRECT("1:"&amp;LEN(A370))),1))*ROW(INDIRECT("1:"&amp;LEN(A370))),0),ROW(INDIRECT("1:"&amp;LEN(A370))))+1,1)*10^ROW(INDIRECT("1:"&amp;LEN(A370)))/10)</f>
        <v>3</v>
      </c>
      <c r="C370" s="23" t="str">
        <f>News_statistics!P370</f>
        <v>Ecological Sustainability</v>
      </c>
      <c r="D370" t="str">
        <f>News_statistics!Q370</f>
        <v>Enhanced Emission Policy</v>
      </c>
      <c r="E370" t="str">
        <f>News_statistics!N370</f>
        <v>Ecological Sustainability</v>
      </c>
      <c r="F370" s="17" t="str">
        <f>News_statistics!M370</f>
        <v>Enhanced Emission Policy, Circular Economy</v>
      </c>
    </row>
    <row r="371" spans="1:6" x14ac:dyDescent="0.3">
      <c r="A371" t="str">
        <f>News_statistics!K371</f>
        <v>H1</v>
      </c>
      <c r="B371" cm="1">
        <f t="array" aca="1" ref="B371" ca="1">SUMPRODUCT(MID(0&amp;A371,LARGE(INDEX(ISNUMBER(--MID(A371,ROW(INDIRECT("1:"&amp;LEN(A371))),1))*ROW(INDIRECT("1:"&amp;LEN(A371))),0),ROW(INDIRECT("1:"&amp;LEN(A371))))+1,1)*10^ROW(INDIRECT("1:"&amp;LEN(A371)))/10)</f>
        <v>1</v>
      </c>
      <c r="C371" s="23" t="str">
        <f>News_statistics!P371</f>
        <v>Ecological Sustainability</v>
      </c>
      <c r="D371" t="str">
        <f>News_statistics!Q371</f>
        <v>Green Cities</v>
      </c>
      <c r="E371" t="str">
        <f>News_statistics!N371</f>
        <v>Ecological Sustainability</v>
      </c>
      <c r="F371" s="17" t="str">
        <f>News_statistics!M371</f>
        <v>Green Cities, Enhanced Emission Policy</v>
      </c>
    </row>
    <row r="372" spans="1:6" x14ac:dyDescent="0.3">
      <c r="A372" t="str">
        <f>News_statistics!K372</f>
        <v>H2</v>
      </c>
      <c r="B372" cm="1">
        <f t="array" aca="1" ref="B372" ca="1">SUMPRODUCT(MID(0&amp;A372,LARGE(INDEX(ISNUMBER(--MID(A372,ROW(INDIRECT("1:"&amp;LEN(A372))),1))*ROW(INDIRECT("1:"&amp;LEN(A372))),0),ROW(INDIRECT("1:"&amp;LEN(A372))))+1,1)*10^ROW(INDIRECT("1:"&amp;LEN(A372)))/10)</f>
        <v>2</v>
      </c>
      <c r="C372" s="23" t="str">
        <f>News_statistics!P372</f>
        <v>Not Found</v>
      </c>
      <c r="D372" t="str">
        <f>News_statistics!Q372</f>
        <v>Not Found</v>
      </c>
      <c r="E372" t="e" vm="2">
        <f>News_statistics!N372</f>
        <v>#VALUE!</v>
      </c>
      <c r="F372" s="17" t="str">
        <f>News_statistics!M372</f>
        <v/>
      </c>
    </row>
    <row r="373" spans="1:6" x14ac:dyDescent="0.3">
      <c r="A373" t="str">
        <f>News_statistics!K373</f>
        <v>H1</v>
      </c>
      <c r="B373" cm="1">
        <f t="array" aca="1" ref="B373" ca="1">SUMPRODUCT(MID(0&amp;A373,LARGE(INDEX(ISNUMBER(--MID(A373,ROW(INDIRECT("1:"&amp;LEN(A373))),1))*ROW(INDIRECT("1:"&amp;LEN(A373))),0),ROW(INDIRECT("1:"&amp;LEN(A373))))+1,1)*10^ROW(INDIRECT("1:"&amp;LEN(A373)))/10)</f>
        <v>1</v>
      </c>
      <c r="C373" s="23" t="str">
        <f>News_statistics!P373</f>
        <v>Not Found</v>
      </c>
      <c r="D373" t="str">
        <f>News_statistics!Q373</f>
        <v>Not Found</v>
      </c>
      <c r="E373" t="e" vm="2">
        <f>News_statistics!N373</f>
        <v>#VALUE!</v>
      </c>
      <c r="F373" s="17" t="str">
        <f>News_statistics!M373</f>
        <v/>
      </c>
    </row>
    <row r="374" spans="1:6" x14ac:dyDescent="0.3">
      <c r="A374" t="str">
        <f>News_statistics!K374</f>
        <v>H1</v>
      </c>
      <c r="B374" cm="1">
        <f t="array" aca="1" ref="B374" ca="1">SUMPRODUCT(MID(0&amp;A374,LARGE(INDEX(ISNUMBER(--MID(A374,ROW(INDIRECT("1:"&amp;LEN(A374))),1))*ROW(INDIRECT("1:"&amp;LEN(A374))),0),ROW(INDIRECT("1:"&amp;LEN(A374))))+1,1)*10^ROW(INDIRECT("1:"&amp;LEN(A374)))/10)</f>
        <v>1</v>
      </c>
      <c r="C374" s="23" t="str">
        <f>News_statistics!P374</f>
        <v>Not Found</v>
      </c>
      <c r="D374" t="str">
        <f>News_statistics!Q374</f>
        <v>Not Found</v>
      </c>
      <c r="E374" t="e" vm="2">
        <f>News_statistics!N374</f>
        <v>#VALUE!</v>
      </c>
      <c r="F374" s="17" t="str">
        <f>News_statistics!M374</f>
        <v/>
      </c>
    </row>
    <row r="375" spans="1:6" x14ac:dyDescent="0.3">
      <c r="A375" t="str">
        <f>News_statistics!K375</f>
        <v>H2</v>
      </c>
      <c r="B375" cm="1">
        <f t="array" aca="1" ref="B375" ca="1">SUMPRODUCT(MID(0&amp;A375,LARGE(INDEX(ISNUMBER(--MID(A375,ROW(INDIRECT("1:"&amp;LEN(A375))),1))*ROW(INDIRECT("1:"&amp;LEN(A375))),0),ROW(INDIRECT("1:"&amp;LEN(A375))))+1,1)*10^ROW(INDIRECT("1:"&amp;LEN(A375)))/10)</f>
        <v>2</v>
      </c>
      <c r="C375" s="23" t="str">
        <f>News_statistics!P375</f>
        <v>Not Found</v>
      </c>
      <c r="D375" t="str">
        <f>News_statistics!Q375</f>
        <v>Not Found</v>
      </c>
      <c r="E375" t="e" vm="2">
        <f>News_statistics!N375</f>
        <v>#VALUE!</v>
      </c>
      <c r="F375" s="17" t="str">
        <f>News_statistics!M375</f>
        <v/>
      </c>
    </row>
    <row r="376" spans="1:6" x14ac:dyDescent="0.3">
      <c r="A376" t="str">
        <f>News_statistics!K376</f>
        <v>H1</v>
      </c>
      <c r="B376" cm="1">
        <f t="array" aca="1" ref="B376" ca="1">SUMPRODUCT(MID(0&amp;A376,LARGE(INDEX(ISNUMBER(--MID(A376,ROW(INDIRECT("1:"&amp;LEN(A376))),1))*ROW(INDIRECT("1:"&amp;LEN(A376))),0),ROW(INDIRECT("1:"&amp;LEN(A376))))+1,1)*10^ROW(INDIRECT("1:"&amp;LEN(A376)))/10)</f>
        <v>1</v>
      </c>
      <c r="C376" s="23" t="str">
        <f>News_statistics!P376</f>
        <v>Not Found</v>
      </c>
      <c r="D376" t="str">
        <f>News_statistics!Q376</f>
        <v>Not Found</v>
      </c>
      <c r="E376" t="e" vm="2">
        <f>News_statistics!N376</f>
        <v>#VALUE!</v>
      </c>
      <c r="F376" s="17" t="str">
        <f>News_statistics!M376</f>
        <v/>
      </c>
    </row>
    <row r="377" spans="1:6" x14ac:dyDescent="0.3">
      <c r="A377" t="str">
        <f>News_statistics!K377</f>
        <v>H1</v>
      </c>
      <c r="B377" cm="1">
        <f t="array" aca="1" ref="B377" ca="1">SUMPRODUCT(MID(0&amp;A377,LARGE(INDEX(ISNUMBER(--MID(A377,ROW(INDIRECT("1:"&amp;LEN(A377))),1))*ROW(INDIRECT("1:"&amp;LEN(A377))),0),ROW(INDIRECT("1:"&amp;LEN(A377))))+1,1)*10^ROW(INDIRECT("1:"&amp;LEN(A377)))/10)</f>
        <v>1</v>
      </c>
      <c r="C377" s="23" t="str">
        <f>News_statistics!P377</f>
        <v>Hydraulic Applications Ecosystem</v>
      </c>
      <c r="D377" t="str">
        <f>News_statistics!Q377</f>
        <v>Future Wood &amp; Forest Industry</v>
      </c>
      <c r="E377" t="str">
        <f>News_statistics!N377</f>
        <v>Hydraulic Applications Ecosystem</v>
      </c>
      <c r="F377" s="17" t="str">
        <f>News_statistics!M377</f>
        <v>Future Wood &amp; Forest Industry</v>
      </c>
    </row>
    <row r="378" spans="1:6" x14ac:dyDescent="0.3">
      <c r="A378" t="str">
        <f>News_statistics!K378</f>
        <v>H1</v>
      </c>
      <c r="B378" cm="1">
        <f t="array" aca="1" ref="B378" ca="1">SUMPRODUCT(MID(0&amp;A378,LARGE(INDEX(ISNUMBER(--MID(A378,ROW(INDIRECT("1:"&amp;LEN(A378))),1))*ROW(INDIRECT("1:"&amp;LEN(A378))),0),ROW(INDIRECT("1:"&amp;LEN(A378))))+1,1)*10^ROW(INDIRECT("1:"&amp;LEN(A378)))/10)</f>
        <v>1</v>
      </c>
      <c r="C378" s="23" t="str">
        <f>News_statistics!P378</f>
        <v>Ecological Sustainability</v>
      </c>
      <c r="D378" t="str">
        <f>News_statistics!Q378</f>
        <v>Enhanced Emission Policy</v>
      </c>
      <c r="E378" t="str">
        <f>News_statistics!N378</f>
        <v>Ecological Sustainability</v>
      </c>
      <c r="F378" s="17" t="str">
        <f>News_statistics!M378</f>
        <v>Enhanced Emission Policy</v>
      </c>
    </row>
    <row r="379" spans="1:6" ht="28.8" x14ac:dyDescent="0.3">
      <c r="A379" t="str">
        <f>News_statistics!K379</f>
        <v>H1</v>
      </c>
      <c r="B379" cm="1">
        <f t="array" aca="1" ref="B379" ca="1">SUMPRODUCT(MID(0&amp;A379,LARGE(INDEX(ISNUMBER(--MID(A379,ROW(INDIRECT("1:"&amp;LEN(A379))),1))*ROW(INDIRECT("1:"&amp;LEN(A379))),0),ROW(INDIRECT("1:"&amp;LEN(A379))))+1,1)*10^ROW(INDIRECT("1:"&amp;LEN(A379)))/10)</f>
        <v>1</v>
      </c>
      <c r="C379" s="23" t="str">
        <f>News_statistics!P379</f>
        <v>Intelligent Production</v>
      </c>
      <c r="D379" t="str">
        <f>News_statistics!Q379</f>
        <v>Smart Factory Data Analytics</v>
      </c>
      <c r="E379" t="str">
        <f>News_statistics!N379</f>
        <v>Intelligent Production, Smart Data Usage</v>
      </c>
      <c r="F379" s="17" t="str">
        <f>News_statistics!M379</f>
        <v>Smart Factory Data Analytics, Big Data Value Creation, New Data Management Strategies</v>
      </c>
    </row>
    <row r="380" spans="1:6" ht="28.8" x14ac:dyDescent="0.3">
      <c r="A380" t="str">
        <f>News_statistics!K380</f>
        <v>H2</v>
      </c>
      <c r="B380" cm="1">
        <f t="array" aca="1" ref="B380" ca="1">SUMPRODUCT(MID(0&amp;A380,LARGE(INDEX(ISNUMBER(--MID(A380,ROW(INDIRECT("1:"&amp;LEN(A380))),1))*ROW(INDIRECT("1:"&amp;LEN(A380))),0),ROW(INDIRECT("1:"&amp;LEN(A380))))+1,1)*10^ROW(INDIRECT("1:"&amp;LEN(A380)))/10)</f>
        <v>2</v>
      </c>
      <c r="C380" s="23" t="str">
        <f>News_statistics!P380</f>
        <v>Intelligent Production</v>
      </c>
      <c r="D380" t="str">
        <f>News_statistics!Q380</f>
        <v>Smart Factory Data Analytics</v>
      </c>
      <c r="E380" t="str">
        <f>News_statistics!N380</f>
        <v>Intelligent Production, Smart Data Usage</v>
      </c>
      <c r="F380" s="17" t="str">
        <f>News_statistics!M380</f>
        <v>Smart Factory Data Analytics, Big Data Value Creation</v>
      </c>
    </row>
    <row r="381" spans="1:6" x14ac:dyDescent="0.3">
      <c r="A381" t="str">
        <f>News_statistics!K381</f>
        <v>H3</v>
      </c>
      <c r="B381" cm="1">
        <f t="array" aca="1" ref="B381" ca="1">SUMPRODUCT(MID(0&amp;A381,LARGE(INDEX(ISNUMBER(--MID(A381,ROW(INDIRECT("1:"&amp;LEN(A381))),1))*ROW(INDIRECT("1:"&amp;LEN(A381))),0),ROW(INDIRECT("1:"&amp;LEN(A381))))+1,1)*10^ROW(INDIRECT("1:"&amp;LEN(A381)))/10)</f>
        <v>3</v>
      </c>
      <c r="C381" s="23" t="str">
        <f>News_statistics!P381</f>
        <v>Ecological Sustainability</v>
      </c>
      <c r="D381" t="str">
        <f>News_statistics!Q381</f>
        <v>Enhanced Emission Policy</v>
      </c>
      <c r="E381" t="str">
        <f>News_statistics!N381</f>
        <v>Ecological Sustainability</v>
      </c>
      <c r="F381" s="17" t="str">
        <f>News_statistics!M381</f>
        <v>Enhanced Emission Policy</v>
      </c>
    </row>
    <row r="382" spans="1:6" x14ac:dyDescent="0.3">
      <c r="A382" t="str">
        <f>News_statistics!K382</f>
        <v>H1</v>
      </c>
      <c r="B382" cm="1">
        <f t="array" aca="1" ref="B382" ca="1">SUMPRODUCT(MID(0&amp;A382,LARGE(INDEX(ISNUMBER(--MID(A382,ROW(INDIRECT("1:"&amp;LEN(A382))),1))*ROW(INDIRECT("1:"&amp;LEN(A382))),0),ROW(INDIRECT("1:"&amp;LEN(A382))))+1,1)*10^ROW(INDIRECT("1:"&amp;LEN(A382)))/10)</f>
        <v>1</v>
      </c>
      <c r="C382" s="23" t="str">
        <f>News_statistics!P382</f>
        <v>Ecological Sustainability</v>
      </c>
      <c r="D382" t="str">
        <f>News_statistics!Q382</f>
        <v>Enhanced Emission Policy</v>
      </c>
      <c r="E382" t="str">
        <f>News_statistics!N382</f>
        <v>Ecological Sustainability</v>
      </c>
      <c r="F382" s="17" t="str">
        <f>News_statistics!M382</f>
        <v>Enhanced Emission Policy</v>
      </c>
    </row>
    <row r="383" spans="1:6" x14ac:dyDescent="0.3">
      <c r="A383" t="str">
        <f>News_statistics!K383</f>
        <v>H1</v>
      </c>
      <c r="B383" cm="1">
        <f t="array" aca="1" ref="B383" ca="1">SUMPRODUCT(MID(0&amp;A383,LARGE(INDEX(ISNUMBER(--MID(A383,ROW(INDIRECT("1:"&amp;LEN(A383))),1))*ROW(INDIRECT("1:"&amp;LEN(A383))),0),ROW(INDIRECT("1:"&amp;LEN(A383))))+1,1)*10^ROW(INDIRECT("1:"&amp;LEN(A383)))/10)</f>
        <v>1</v>
      </c>
      <c r="C383" s="23" t="str">
        <f>News_statistics!P383</f>
        <v>Ecological Sustainability</v>
      </c>
      <c r="D383" t="str">
        <f>News_statistics!Q383</f>
        <v>Enhanced Emission Policy</v>
      </c>
      <c r="E383" t="str">
        <f>News_statistics!N383</f>
        <v>Ecological Sustainability</v>
      </c>
      <c r="F383" s="17" t="str">
        <f>News_statistics!M383</f>
        <v>Enhanced Emission Policy</v>
      </c>
    </row>
    <row r="384" spans="1:6" x14ac:dyDescent="0.3">
      <c r="A384" t="str">
        <f>News_statistics!K384</f>
        <v>H3</v>
      </c>
      <c r="B384" cm="1">
        <f t="array" aca="1" ref="B384" ca="1">SUMPRODUCT(MID(0&amp;A384,LARGE(INDEX(ISNUMBER(--MID(A384,ROW(INDIRECT("1:"&amp;LEN(A384))),1))*ROW(INDIRECT("1:"&amp;LEN(A384))),0),ROW(INDIRECT("1:"&amp;LEN(A384))))+1,1)*10^ROW(INDIRECT("1:"&amp;LEN(A384)))/10)</f>
        <v>3</v>
      </c>
      <c r="C384" s="23" t="str">
        <f>News_statistics!P384</f>
        <v>Ecological Sustainability</v>
      </c>
      <c r="D384" t="str">
        <f>News_statistics!Q384</f>
        <v>Enhanced Emission Policy</v>
      </c>
      <c r="E384" t="str">
        <f>News_statistics!N384</f>
        <v>Ecological Sustainability</v>
      </c>
      <c r="F384" s="17" t="str">
        <f>News_statistics!M384</f>
        <v>Enhanced Emission Policy</v>
      </c>
    </row>
    <row r="385" spans="1:6" ht="43.2" x14ac:dyDescent="0.3">
      <c r="A385" t="str">
        <f>News_statistics!K385</f>
        <v>H1</v>
      </c>
      <c r="B385" cm="1">
        <f t="array" aca="1" ref="B385" ca="1">SUMPRODUCT(MID(0&amp;A385,LARGE(INDEX(ISNUMBER(--MID(A385,ROW(INDIRECT("1:"&amp;LEN(A385))),1))*ROW(INDIRECT("1:"&amp;LEN(A385))),0),ROW(INDIRECT("1:"&amp;LEN(A385))))+1,1)*10^ROW(INDIRECT("1:"&amp;LEN(A385)))/10)</f>
        <v>1</v>
      </c>
      <c r="C385" s="23" t="str">
        <f>News_statistics!P385</f>
        <v>Ecological Sustainability</v>
      </c>
      <c r="D385" t="str">
        <f>News_statistics!Q385</f>
        <v>Enhanced Emission Policy</v>
      </c>
      <c r="E385" t="str">
        <f>News_statistics!N385</f>
        <v>Ecological Sustainability, Hydraulic Applications Ecosystem</v>
      </c>
      <c r="F385" s="17" t="str">
        <f>News_statistics!M385</f>
        <v>Enhanced Emission Policy, Green &amp; Connected Construction site, Autonomous Material Handling</v>
      </c>
    </row>
    <row r="386" spans="1:6" x14ac:dyDescent="0.3">
      <c r="A386" t="str">
        <f>News_statistics!K386</f>
        <v>H2</v>
      </c>
      <c r="B386" cm="1">
        <f t="array" aca="1" ref="B386" ca="1">SUMPRODUCT(MID(0&amp;A386,LARGE(INDEX(ISNUMBER(--MID(A386,ROW(INDIRECT("1:"&amp;LEN(A386))),1))*ROW(INDIRECT("1:"&amp;LEN(A386))),0),ROW(INDIRECT("1:"&amp;LEN(A386))))+1,1)*10^ROW(INDIRECT("1:"&amp;LEN(A386)))/10)</f>
        <v>2</v>
      </c>
      <c r="C386" s="23" t="str">
        <f>News_statistics!P386</f>
        <v>Ecological Sustainability</v>
      </c>
      <c r="D386" t="str">
        <f>News_statistics!Q386</f>
        <v>Enhanced Emission Policy</v>
      </c>
      <c r="E386" t="str">
        <f>News_statistics!N386</f>
        <v>Ecological Sustainability</v>
      </c>
      <c r="F386" s="17" t="str">
        <f>News_statistics!M386</f>
        <v>Enhanced Emission Policy</v>
      </c>
    </row>
    <row r="387" spans="1:6" x14ac:dyDescent="0.3">
      <c r="A387" t="str">
        <f>News_statistics!K387</f>
        <v>H2</v>
      </c>
      <c r="B387" cm="1">
        <f t="array" aca="1" ref="B387" ca="1">SUMPRODUCT(MID(0&amp;A387,LARGE(INDEX(ISNUMBER(--MID(A387,ROW(INDIRECT("1:"&amp;LEN(A387))),1))*ROW(INDIRECT("1:"&amp;LEN(A387))),0),ROW(INDIRECT("1:"&amp;LEN(A387))))+1,1)*10^ROW(INDIRECT("1:"&amp;LEN(A387)))/10)</f>
        <v>2</v>
      </c>
      <c r="C387" s="23" t="str">
        <f>News_statistics!P387</f>
        <v>Not Found</v>
      </c>
      <c r="D387" t="str">
        <f>News_statistics!Q387</f>
        <v>Not Found</v>
      </c>
      <c r="E387" t="e" vm="2">
        <f>News_statistics!N387</f>
        <v>#VALUE!</v>
      </c>
      <c r="F387" s="17" t="str">
        <f>News_statistics!M387</f>
        <v/>
      </c>
    </row>
    <row r="388" spans="1:6" x14ac:dyDescent="0.3">
      <c r="A388" t="str">
        <f>News_statistics!K388</f>
        <v>H2</v>
      </c>
      <c r="B388" cm="1">
        <f t="array" aca="1" ref="B388" ca="1">SUMPRODUCT(MID(0&amp;A388,LARGE(INDEX(ISNUMBER(--MID(A388,ROW(INDIRECT("1:"&amp;LEN(A388))),1))*ROW(INDIRECT("1:"&amp;LEN(A388))),0),ROW(INDIRECT("1:"&amp;LEN(A388))))+1,1)*10^ROW(INDIRECT("1:"&amp;LEN(A388)))/10)</f>
        <v>2</v>
      </c>
      <c r="C388" s="23" t="str">
        <f>News_statistics!P388</f>
        <v>Not Found</v>
      </c>
      <c r="D388" t="str">
        <f>News_statistics!Q388</f>
        <v>Not Found</v>
      </c>
      <c r="E388" t="e" vm="2">
        <f>News_statistics!N388</f>
        <v>#VALUE!</v>
      </c>
      <c r="F388" s="17" t="str">
        <f>News_statistics!M388</f>
        <v/>
      </c>
    </row>
    <row r="389" spans="1:6" ht="28.8" x14ac:dyDescent="0.3">
      <c r="A389" t="str">
        <f>News_statistics!K389</f>
        <v>H1</v>
      </c>
      <c r="B389" cm="1">
        <f t="array" aca="1" ref="B389" ca="1">SUMPRODUCT(MID(0&amp;A389,LARGE(INDEX(ISNUMBER(--MID(A389,ROW(INDIRECT("1:"&amp;LEN(A389))),1))*ROW(INDIRECT("1:"&amp;LEN(A389))),0),ROW(INDIRECT("1:"&amp;LEN(A389))))+1,1)*10^ROW(INDIRECT("1:"&amp;LEN(A389)))/10)</f>
        <v>1</v>
      </c>
      <c r="C389" s="23" t="str">
        <f>News_statistics!P389</f>
        <v>Ecological Sustainability</v>
      </c>
      <c r="D389" t="str">
        <f>News_statistics!Q389</f>
        <v>Enhanced Emission Policy</v>
      </c>
      <c r="E389" t="str">
        <f>News_statistics!N389</f>
        <v>Ecological Sustainability, Hydraulic Applications Ecosystem</v>
      </c>
      <c r="F389" s="17" t="str">
        <f>News_statistics!M389</f>
        <v>Enhanced Emission Policy, Autonomous Material Handling</v>
      </c>
    </row>
    <row r="390" spans="1:6" ht="43.2" x14ac:dyDescent="0.3">
      <c r="A390" t="str">
        <f>News_statistics!K390</f>
        <v>H1</v>
      </c>
      <c r="B390" cm="1">
        <f t="array" aca="1" ref="B390" ca="1">SUMPRODUCT(MID(0&amp;A390,LARGE(INDEX(ISNUMBER(--MID(A390,ROW(INDIRECT("1:"&amp;LEN(A390))),1))*ROW(INDIRECT("1:"&amp;LEN(A390))),0),ROW(INDIRECT("1:"&amp;LEN(A390))))+1,1)*10^ROW(INDIRECT("1:"&amp;LEN(A390)))/10)</f>
        <v>1</v>
      </c>
      <c r="C390" s="23" t="str">
        <f>News_statistics!P390</f>
        <v>Ecological Sustainability</v>
      </c>
      <c r="D390" t="str">
        <f>News_statistics!Q390</f>
        <v>Enhanced Emission Policy</v>
      </c>
      <c r="E390" t="str">
        <f>News_statistics!N390</f>
        <v>Ecological Sustainability, Hydraulic Applications Ecosystem</v>
      </c>
      <c r="F390" s="17" t="str">
        <f>News_statistics!M390</f>
        <v>Enhanced Emission Policy, Green &amp; Connected Construction site, Sustainable Mining</v>
      </c>
    </row>
    <row r="391" spans="1:6" x14ac:dyDescent="0.3">
      <c r="A391" t="str">
        <f>News_statistics!K391</f>
        <v>H3</v>
      </c>
      <c r="B391" cm="1">
        <f t="array" aca="1" ref="B391" ca="1">SUMPRODUCT(MID(0&amp;A391,LARGE(INDEX(ISNUMBER(--MID(A391,ROW(INDIRECT("1:"&amp;LEN(A391))),1))*ROW(INDIRECT("1:"&amp;LEN(A391))),0),ROW(INDIRECT("1:"&amp;LEN(A391))))+1,1)*10^ROW(INDIRECT("1:"&amp;LEN(A391)))/10)</f>
        <v>3</v>
      </c>
      <c r="C391" s="23" t="str">
        <f>News_statistics!P391</f>
        <v>Ecological Sustainability</v>
      </c>
      <c r="D391" t="str">
        <f>News_statistics!Q391</f>
        <v>Enhanced Emission Policy</v>
      </c>
      <c r="E391" t="str">
        <f>News_statistics!N391</f>
        <v>Ecological Sustainability</v>
      </c>
      <c r="F391" s="17" t="str">
        <f>News_statistics!M391</f>
        <v>Enhanced Emission Policy</v>
      </c>
    </row>
    <row r="392" spans="1:6" x14ac:dyDescent="0.3">
      <c r="A392" t="str">
        <f>News_statistics!K392</f>
        <v>H3</v>
      </c>
      <c r="B392" cm="1">
        <f t="array" aca="1" ref="B392" ca="1">SUMPRODUCT(MID(0&amp;A392,LARGE(INDEX(ISNUMBER(--MID(A392,ROW(INDIRECT("1:"&amp;LEN(A392))),1))*ROW(INDIRECT("1:"&amp;LEN(A392))),0),ROW(INDIRECT("1:"&amp;LEN(A392))))+1,1)*10^ROW(INDIRECT("1:"&amp;LEN(A392)))/10)</f>
        <v>3</v>
      </c>
      <c r="C392" s="23" t="str">
        <f>News_statistics!P392</f>
        <v>Not Found</v>
      </c>
      <c r="D392" t="str">
        <f>News_statistics!Q392</f>
        <v>Not Found</v>
      </c>
      <c r="E392" t="e" vm="2">
        <f>News_statistics!N392</f>
        <v>#VALUE!</v>
      </c>
      <c r="F392" s="17" t="str">
        <f>News_statistics!M392</f>
        <v/>
      </c>
    </row>
    <row r="393" spans="1:6" x14ac:dyDescent="0.3">
      <c r="A393" t="str">
        <f>News_statistics!K393</f>
        <v>H3</v>
      </c>
      <c r="B393" cm="1">
        <f t="array" aca="1" ref="B393" ca="1">SUMPRODUCT(MID(0&amp;A393,LARGE(INDEX(ISNUMBER(--MID(A393,ROW(INDIRECT("1:"&amp;LEN(A393))),1))*ROW(INDIRECT("1:"&amp;LEN(A393))),0),ROW(INDIRECT("1:"&amp;LEN(A393))))+1,1)*10^ROW(INDIRECT("1:"&amp;LEN(A393)))/10)</f>
        <v>3</v>
      </c>
      <c r="C393" s="23" t="str">
        <f>News_statistics!P393</f>
        <v>Ecological Sustainability</v>
      </c>
      <c r="D393" t="str">
        <f>News_statistics!Q393</f>
        <v>Enhanced Emission Policy</v>
      </c>
      <c r="E393" t="str">
        <f>News_statistics!N393</f>
        <v>Ecological Sustainability</v>
      </c>
      <c r="F393" s="17" t="str">
        <f>News_statistics!M393</f>
        <v>Enhanced Emission Policy</v>
      </c>
    </row>
    <row r="394" spans="1:6" ht="28.8" x14ac:dyDescent="0.3">
      <c r="A394" t="str">
        <f>News_statistics!K394</f>
        <v>H2</v>
      </c>
      <c r="B394" cm="1">
        <f t="array" aca="1" ref="B394" ca="1">SUMPRODUCT(MID(0&amp;A394,LARGE(INDEX(ISNUMBER(--MID(A394,ROW(INDIRECT("1:"&amp;LEN(A394))),1))*ROW(INDIRECT("1:"&amp;LEN(A394))),0),ROW(INDIRECT("1:"&amp;LEN(A394))))+1,1)*10^ROW(INDIRECT("1:"&amp;LEN(A394)))/10)</f>
        <v>2</v>
      </c>
      <c r="C394" s="23" t="str">
        <f>News_statistics!P394</f>
        <v>Ecological Sustainability</v>
      </c>
      <c r="D394" t="str">
        <f>News_statistics!Q394</f>
        <v>Green Cities</v>
      </c>
      <c r="E394" t="str">
        <f>News_statistics!N394</f>
        <v>Ecological Sustainability, Hydraulic Applications Ecosystem</v>
      </c>
      <c r="F394" s="17" t="str">
        <f>News_statistics!M394</f>
        <v>Green Cities, Enhanced Emission Policy, Green &amp; Connected Construction site</v>
      </c>
    </row>
    <row r="395" spans="1:6" x14ac:dyDescent="0.3">
      <c r="A395" t="str">
        <f>News_statistics!K395</f>
        <v>H2</v>
      </c>
      <c r="B395" cm="1">
        <f t="array" aca="1" ref="B395" ca="1">SUMPRODUCT(MID(0&amp;A395,LARGE(INDEX(ISNUMBER(--MID(A395,ROW(INDIRECT("1:"&amp;LEN(A395))),1))*ROW(INDIRECT("1:"&amp;LEN(A395))),0),ROW(INDIRECT("1:"&amp;LEN(A395))))+1,1)*10^ROW(INDIRECT("1:"&amp;LEN(A395)))/10)</f>
        <v>2</v>
      </c>
      <c r="C395" s="23" t="str">
        <f>News_statistics!P395</f>
        <v>Ecological Sustainability</v>
      </c>
      <c r="D395" t="str">
        <f>News_statistics!Q395</f>
        <v>Enhanced Emission Policy</v>
      </c>
      <c r="E395" t="str">
        <f>News_statistics!N395</f>
        <v>Ecological Sustainability</v>
      </c>
      <c r="F395" s="17" t="str">
        <f>News_statistics!M395</f>
        <v>Enhanced Emission Policy</v>
      </c>
    </row>
    <row r="396" spans="1:6" x14ac:dyDescent="0.3">
      <c r="A396" t="str">
        <f>News_statistics!K396</f>
        <v>H1</v>
      </c>
      <c r="B396" cm="1">
        <f t="array" aca="1" ref="B396" ca="1">SUMPRODUCT(MID(0&amp;A396,LARGE(INDEX(ISNUMBER(--MID(A396,ROW(INDIRECT("1:"&amp;LEN(A396))),1))*ROW(INDIRECT("1:"&amp;LEN(A396))),0),ROW(INDIRECT("1:"&amp;LEN(A396))))+1,1)*10^ROW(INDIRECT("1:"&amp;LEN(A396)))/10)</f>
        <v>1</v>
      </c>
      <c r="C396" s="23" t="str">
        <f>News_statistics!P396</f>
        <v>Ecological Sustainability</v>
      </c>
      <c r="D396" t="str">
        <f>News_statistics!Q396</f>
        <v>Enhanced Emission Policy</v>
      </c>
      <c r="E396" t="str">
        <f>News_statistics!N396</f>
        <v>Ecological Sustainability</v>
      </c>
      <c r="F396" s="17" t="str">
        <f>News_statistics!M396</f>
        <v>Enhanced Emission Policy</v>
      </c>
    </row>
    <row r="397" spans="1:6" x14ac:dyDescent="0.3">
      <c r="A397" t="str">
        <f>News_statistics!K397</f>
        <v>H1</v>
      </c>
      <c r="B397" cm="1">
        <f t="array" aca="1" ref="B397" ca="1">SUMPRODUCT(MID(0&amp;A397,LARGE(INDEX(ISNUMBER(--MID(A397,ROW(INDIRECT("1:"&amp;LEN(A397))),1))*ROW(INDIRECT("1:"&amp;LEN(A397))),0),ROW(INDIRECT("1:"&amp;LEN(A397))))+1,1)*10^ROW(INDIRECT("1:"&amp;LEN(A397)))/10)</f>
        <v>1</v>
      </c>
      <c r="C397" s="23" t="str">
        <f>News_statistics!P397</f>
        <v>Ecological Sustainability</v>
      </c>
      <c r="D397" t="str">
        <f>News_statistics!Q397</f>
        <v>Enhanced Emission Policy</v>
      </c>
      <c r="E397" t="str">
        <f>News_statistics!N397</f>
        <v>Ecological Sustainability</v>
      </c>
      <c r="F397" s="17" t="str">
        <f>News_statistics!M397</f>
        <v>Enhanced Emission Policy</v>
      </c>
    </row>
    <row r="398" spans="1:6" x14ac:dyDescent="0.3">
      <c r="A398" t="str">
        <f>News_statistics!K398</f>
        <v>H1</v>
      </c>
      <c r="B398" cm="1">
        <f t="array" aca="1" ref="B398" ca="1">SUMPRODUCT(MID(0&amp;A398,LARGE(INDEX(ISNUMBER(--MID(A398,ROW(INDIRECT("1:"&amp;LEN(A398))),1))*ROW(INDIRECT("1:"&amp;LEN(A398))),0),ROW(INDIRECT("1:"&amp;LEN(A398))))+1,1)*10^ROW(INDIRECT("1:"&amp;LEN(A398)))/10)</f>
        <v>1</v>
      </c>
      <c r="C398" s="23" t="str">
        <f>News_statistics!P398</f>
        <v>Ecological Sustainability</v>
      </c>
      <c r="D398" t="str">
        <f>News_statistics!Q398</f>
        <v>Enhanced Emission Policy</v>
      </c>
      <c r="E398" t="str">
        <f>News_statistics!N398</f>
        <v>Ecological Sustainability</v>
      </c>
      <c r="F398" s="17" t="str">
        <f>News_statistics!M398</f>
        <v>Enhanced Emission Policy</v>
      </c>
    </row>
    <row r="399" spans="1:6" ht="43.2" x14ac:dyDescent="0.3">
      <c r="A399" t="str">
        <f>News_statistics!K399</f>
        <v>H1</v>
      </c>
      <c r="B399" cm="1">
        <f t="array" aca="1" ref="B399" ca="1">SUMPRODUCT(MID(0&amp;A399,LARGE(INDEX(ISNUMBER(--MID(A399,ROW(INDIRECT("1:"&amp;LEN(A399))),1))*ROW(INDIRECT("1:"&amp;LEN(A399))),0),ROW(INDIRECT("1:"&amp;LEN(A399))))+1,1)*10^ROW(INDIRECT("1:"&amp;LEN(A399)))/10)</f>
        <v>1</v>
      </c>
      <c r="C399" s="23" t="str">
        <f>News_statistics!P399</f>
        <v>Ecological Sustainability</v>
      </c>
      <c r="D399" t="str">
        <f>News_statistics!Q399</f>
        <v>Enhanced Emission Policy</v>
      </c>
      <c r="E399" t="str">
        <f>News_statistics!N399</f>
        <v>Ecological Sustainability, Hydraulic Applications Ecosystem</v>
      </c>
      <c r="F399" s="17" t="str">
        <f>News_statistics!M399</f>
        <v>Enhanced Emission Policy, Green &amp; Connected Construction site, Sustainable Mining</v>
      </c>
    </row>
    <row r="400" spans="1:6" x14ac:dyDescent="0.3">
      <c r="A400" t="str">
        <f>News_statistics!K400</f>
        <v>H1</v>
      </c>
      <c r="B400" cm="1">
        <f t="array" aca="1" ref="B400" ca="1">SUMPRODUCT(MID(0&amp;A400,LARGE(INDEX(ISNUMBER(--MID(A400,ROW(INDIRECT("1:"&amp;LEN(A400))),1))*ROW(INDIRECT("1:"&amp;LEN(A400))),0),ROW(INDIRECT("1:"&amp;LEN(A400))))+1,1)*10^ROW(INDIRECT("1:"&amp;LEN(A400)))/10)</f>
        <v>1</v>
      </c>
      <c r="C400" s="23" t="str">
        <f>News_statistics!P400</f>
        <v>Hydraulic Applications Ecosystem</v>
      </c>
      <c r="D400" t="str">
        <f>News_statistics!Q400</f>
        <v>Sustainable Mining</v>
      </c>
      <c r="E400" t="str">
        <f>News_statistics!N400</f>
        <v>Hydraulic Applications Ecosystem</v>
      </c>
      <c r="F400" s="17" t="str">
        <f>News_statistics!M400</f>
        <v>Sustainable Mining</v>
      </c>
    </row>
    <row r="401" spans="1:6" x14ac:dyDescent="0.3">
      <c r="A401" t="str">
        <f>News_statistics!K401</f>
        <v>H1</v>
      </c>
      <c r="B401" cm="1">
        <f t="array" aca="1" ref="B401" ca="1">SUMPRODUCT(MID(0&amp;A401,LARGE(INDEX(ISNUMBER(--MID(A401,ROW(INDIRECT("1:"&amp;LEN(A401))),1))*ROW(INDIRECT("1:"&amp;LEN(A401))),0),ROW(INDIRECT("1:"&amp;LEN(A401))))+1,1)*10^ROW(INDIRECT("1:"&amp;LEN(A401)))/10)</f>
        <v>1</v>
      </c>
      <c r="C401" s="23" t="str">
        <f>News_statistics!P401</f>
        <v>Hydraulic Applications Ecosystem</v>
      </c>
      <c r="D401" t="str">
        <f>News_statistics!Q401</f>
        <v>Autonomous Material Handling</v>
      </c>
      <c r="E401" t="str">
        <f>News_statistics!N401</f>
        <v>Hydraulic Applications Ecosystem</v>
      </c>
      <c r="F401" s="17" t="str">
        <f>News_statistics!M401</f>
        <v>Autonomous Material Handling</v>
      </c>
    </row>
    <row r="402" spans="1:6" x14ac:dyDescent="0.3">
      <c r="A402" t="str">
        <f>News_statistics!K402</f>
        <v>H1</v>
      </c>
      <c r="B402" cm="1">
        <f t="array" aca="1" ref="B402" ca="1">SUMPRODUCT(MID(0&amp;A402,LARGE(INDEX(ISNUMBER(--MID(A402,ROW(INDIRECT("1:"&amp;LEN(A402))),1))*ROW(INDIRECT("1:"&amp;LEN(A402))),0),ROW(INDIRECT("1:"&amp;LEN(A402))))+1,1)*10^ROW(INDIRECT("1:"&amp;LEN(A402)))/10)</f>
        <v>1</v>
      </c>
      <c r="C402" s="23" t="str">
        <f>News_statistics!P402</f>
        <v>Hydraulic Applications Ecosystem</v>
      </c>
      <c r="D402" t="str">
        <f>News_statistics!Q402</f>
        <v>Autonomous Material Handling</v>
      </c>
      <c r="E402" t="str">
        <f>News_statistics!N402</f>
        <v>Hydraulic Applications Ecosystem</v>
      </c>
      <c r="F402" s="17" t="str">
        <f>News_statistics!M402</f>
        <v>Autonomous Material Handling</v>
      </c>
    </row>
    <row r="403" spans="1:6" ht="28.8" x14ac:dyDescent="0.3">
      <c r="A403" t="str">
        <f>News_statistics!K403</f>
        <v>H1</v>
      </c>
      <c r="B403" cm="1">
        <f t="array" aca="1" ref="B403" ca="1">SUMPRODUCT(MID(0&amp;A403,LARGE(INDEX(ISNUMBER(--MID(A403,ROW(INDIRECT("1:"&amp;LEN(A403))),1))*ROW(INDIRECT("1:"&amp;LEN(A403))),0),ROW(INDIRECT("1:"&amp;LEN(A403))))+1,1)*10^ROW(INDIRECT("1:"&amp;LEN(A403)))/10)</f>
        <v>1</v>
      </c>
      <c r="C403" s="23" t="str">
        <f>News_statistics!P403</f>
        <v>Ecological Sustainability</v>
      </c>
      <c r="D403" t="str">
        <f>News_statistics!Q403</f>
        <v>Green Cities</v>
      </c>
      <c r="E403" t="str">
        <f>News_statistics!N403</f>
        <v>Ecological Sustainability, Hydraulic Applications Ecosystem</v>
      </c>
      <c r="F403" s="17" t="str">
        <f>News_statistics!M403</f>
        <v>Green Cities, Enhanced Emission Policy, Green &amp; Connected Construction site</v>
      </c>
    </row>
    <row r="404" spans="1:6" x14ac:dyDescent="0.3">
      <c r="A404" t="str">
        <f>News_statistics!K404</f>
        <v>H2</v>
      </c>
      <c r="B404" cm="1">
        <f t="array" aca="1" ref="B404" ca="1">SUMPRODUCT(MID(0&amp;A404,LARGE(INDEX(ISNUMBER(--MID(A404,ROW(INDIRECT("1:"&amp;LEN(A404))),1))*ROW(INDIRECT("1:"&amp;LEN(A404))),0),ROW(INDIRECT("1:"&amp;LEN(A404))))+1,1)*10^ROW(INDIRECT("1:"&amp;LEN(A404)))/10)</f>
        <v>2</v>
      </c>
      <c r="C404" s="23" t="str">
        <f>News_statistics!P404</f>
        <v>Hydraulic Applications Ecosystem</v>
      </c>
      <c r="D404" t="str">
        <f>News_statistics!Q404</f>
        <v>Green &amp; Connected Construction site</v>
      </c>
      <c r="E404" t="str">
        <f>News_statistics!N404</f>
        <v>Hydraulic Applications Ecosystem</v>
      </c>
      <c r="F404" s="17" t="str">
        <f>News_statistics!M404</f>
        <v>Green &amp; Connected Construction site</v>
      </c>
    </row>
    <row r="405" spans="1:6" x14ac:dyDescent="0.3">
      <c r="A405" t="str">
        <f>News_statistics!K405</f>
        <v>H1</v>
      </c>
      <c r="B405" cm="1">
        <f t="array" aca="1" ref="B405" ca="1">SUMPRODUCT(MID(0&amp;A405,LARGE(INDEX(ISNUMBER(--MID(A405,ROW(INDIRECT("1:"&amp;LEN(A405))),1))*ROW(INDIRECT("1:"&amp;LEN(A405))),0),ROW(INDIRECT("1:"&amp;LEN(A405))))+1,1)*10^ROW(INDIRECT("1:"&amp;LEN(A405)))/10)</f>
        <v>1</v>
      </c>
      <c r="C405" s="23" t="str">
        <f>News_statistics!P405</f>
        <v>Hydraulic Applications Ecosystem</v>
      </c>
      <c r="D405" t="str">
        <f>News_statistics!Q405</f>
        <v>Autonomous Material Handling</v>
      </c>
      <c r="E405" t="str">
        <f>News_statistics!N405</f>
        <v>Hydraulic Applications Ecosystem</v>
      </c>
      <c r="F405" s="17" t="str">
        <f>News_statistics!M405</f>
        <v>Autonomous Material Handling</v>
      </c>
    </row>
    <row r="406" spans="1:6" ht="28.8" x14ac:dyDescent="0.3">
      <c r="A406" t="str">
        <f>News_statistics!K406</f>
        <v>H1</v>
      </c>
      <c r="B406" cm="1">
        <f t="array" aca="1" ref="B406" ca="1">SUMPRODUCT(MID(0&amp;A406,LARGE(INDEX(ISNUMBER(--MID(A406,ROW(INDIRECT("1:"&amp;LEN(A406))),1))*ROW(INDIRECT("1:"&amp;LEN(A406))),0),ROW(INDIRECT("1:"&amp;LEN(A406))))+1,1)*10^ROW(INDIRECT("1:"&amp;LEN(A406)))/10)</f>
        <v>1</v>
      </c>
      <c r="C406" s="23" t="str">
        <f>News_statistics!P406</f>
        <v>Ecological Sustainability</v>
      </c>
      <c r="D406" t="str">
        <f>News_statistics!Q406</f>
        <v>Green Cities</v>
      </c>
      <c r="E406" t="str">
        <f>News_statistics!N406</f>
        <v>Ecological Sustainability, Hydraulic Applications Ecosystem</v>
      </c>
      <c r="F406" s="17" t="str">
        <f>News_statistics!M406</f>
        <v>Green Cities, Enhanced Emission Policy, Autonomous Material Handling</v>
      </c>
    </row>
    <row r="407" spans="1:6" ht="28.8" x14ac:dyDescent="0.3">
      <c r="A407" t="str">
        <f>News_statistics!K407</f>
        <v>H1</v>
      </c>
      <c r="B407" cm="1">
        <f t="array" aca="1" ref="B407" ca="1">SUMPRODUCT(MID(0&amp;A407,LARGE(INDEX(ISNUMBER(--MID(A407,ROW(INDIRECT("1:"&amp;LEN(A407))),1))*ROW(INDIRECT("1:"&amp;LEN(A407))),0),ROW(INDIRECT("1:"&amp;LEN(A407))))+1,1)*10^ROW(INDIRECT("1:"&amp;LEN(A407)))/10)</f>
        <v>1</v>
      </c>
      <c r="C407" s="23" t="str">
        <f>News_statistics!P407</f>
        <v>Hydraulic Applications Ecosystem</v>
      </c>
      <c r="D407" t="str">
        <f>News_statistics!Q407</f>
        <v>Green &amp; Connected Construction site</v>
      </c>
      <c r="E407" t="str">
        <f>News_statistics!N407</f>
        <v>Hydraulic Applications Ecosystem</v>
      </c>
      <c r="F407" s="17" t="str">
        <f>News_statistics!M407</f>
        <v>Green &amp; Connected Construction site, Autonomous Material Handling</v>
      </c>
    </row>
    <row r="408" spans="1:6" ht="28.8" x14ac:dyDescent="0.3">
      <c r="A408" t="str">
        <f>News_statistics!K408</f>
        <v>H1</v>
      </c>
      <c r="B408" cm="1">
        <f t="array" aca="1" ref="B408" ca="1">SUMPRODUCT(MID(0&amp;A408,LARGE(INDEX(ISNUMBER(--MID(A408,ROW(INDIRECT("1:"&amp;LEN(A408))),1))*ROW(INDIRECT("1:"&amp;LEN(A408))),0),ROW(INDIRECT("1:"&amp;LEN(A408))))+1,1)*10^ROW(INDIRECT("1:"&amp;LEN(A408)))/10)</f>
        <v>1</v>
      </c>
      <c r="C408" s="23" t="str">
        <f>News_statistics!P408</f>
        <v>Ecological Sustainability</v>
      </c>
      <c r="D408" t="str">
        <f>News_statistics!Q408</f>
        <v>Enhanced Emission Policy</v>
      </c>
      <c r="E408" t="str">
        <f>News_statistics!N408</f>
        <v>Ecological Sustainability, Hydraulic Applications Ecosystem</v>
      </c>
      <c r="F408" s="17" t="str">
        <f>News_statistics!M408</f>
        <v>Enhanced Emission Policy, Autonomous Material Handling</v>
      </c>
    </row>
    <row r="409" spans="1:6" x14ac:dyDescent="0.3">
      <c r="A409" t="str">
        <f>News_statistics!K409</f>
        <v>H1</v>
      </c>
      <c r="B409" cm="1">
        <f t="array" aca="1" ref="B409" ca="1">SUMPRODUCT(MID(0&amp;A409,LARGE(INDEX(ISNUMBER(--MID(A409,ROW(INDIRECT("1:"&amp;LEN(A409))),1))*ROW(INDIRECT("1:"&amp;LEN(A409))),0),ROW(INDIRECT("1:"&amp;LEN(A409))))+1,1)*10^ROW(INDIRECT("1:"&amp;LEN(A409)))/10)</f>
        <v>1</v>
      </c>
      <c r="C409" s="23" t="str">
        <f>News_statistics!P409</f>
        <v>Not Found</v>
      </c>
      <c r="D409" t="str">
        <f>News_statistics!Q409</f>
        <v>Not Found</v>
      </c>
      <c r="E409" t="e" vm="2">
        <f>News_statistics!N409</f>
        <v>#VALUE!</v>
      </c>
      <c r="F409" s="17" t="str">
        <f>News_statistics!M409</f>
        <v/>
      </c>
    </row>
    <row r="410" spans="1:6" ht="28.8" x14ac:dyDescent="0.3">
      <c r="A410" t="str">
        <f>News_statistics!K410</f>
        <v>H1</v>
      </c>
      <c r="B410" cm="1">
        <f t="array" aca="1" ref="B410" ca="1">SUMPRODUCT(MID(0&amp;A410,LARGE(INDEX(ISNUMBER(--MID(A410,ROW(INDIRECT("1:"&amp;LEN(A410))),1))*ROW(INDIRECT("1:"&amp;LEN(A410))),0),ROW(INDIRECT("1:"&amp;LEN(A410))))+1,1)*10^ROW(INDIRECT("1:"&amp;LEN(A410)))/10)</f>
        <v>1</v>
      </c>
      <c r="C410" s="23" t="str">
        <f>News_statistics!P410</f>
        <v>Ecological Sustainability</v>
      </c>
      <c r="D410" t="str">
        <f>News_statistics!Q410</f>
        <v>Enhanced Emission Policy</v>
      </c>
      <c r="E410" t="str">
        <f>News_statistics!N410</f>
        <v>Ecological Sustainability, Hydraulic Applications Ecosystem</v>
      </c>
      <c r="F410" s="17" t="str">
        <f>News_statistics!M410</f>
        <v>Enhanced Emission Policy, Green &amp; Connected Construction site</v>
      </c>
    </row>
    <row r="411" spans="1:6" x14ac:dyDescent="0.3">
      <c r="A411" t="str">
        <f>News_statistics!K411</f>
        <v>H1</v>
      </c>
      <c r="B411" cm="1">
        <f t="array" aca="1" ref="B411" ca="1">SUMPRODUCT(MID(0&amp;A411,LARGE(INDEX(ISNUMBER(--MID(A411,ROW(INDIRECT("1:"&amp;LEN(A411))),1))*ROW(INDIRECT("1:"&amp;LEN(A411))),0),ROW(INDIRECT("1:"&amp;LEN(A411))))+1,1)*10^ROW(INDIRECT("1:"&amp;LEN(A411)))/10)</f>
        <v>1</v>
      </c>
      <c r="C411" s="23" t="str">
        <f>News_statistics!P411</f>
        <v>Hydraulic Applications Ecosystem</v>
      </c>
      <c r="D411" t="str">
        <f>News_statistics!Q411</f>
        <v>Autonomous Material Handling</v>
      </c>
      <c r="E411" t="str">
        <f>News_statistics!N411</f>
        <v>Hydraulic Applications Ecosystem</v>
      </c>
      <c r="F411" s="17" t="str">
        <f>News_statistics!M411</f>
        <v>Autonomous Material Handling</v>
      </c>
    </row>
    <row r="412" spans="1:6" ht="28.8" x14ac:dyDescent="0.3">
      <c r="A412" t="str">
        <f>News_statistics!K412</f>
        <v>H1</v>
      </c>
      <c r="B412" cm="1">
        <f t="array" aca="1" ref="B412" ca="1">SUMPRODUCT(MID(0&amp;A412,LARGE(INDEX(ISNUMBER(--MID(A412,ROW(INDIRECT("1:"&amp;LEN(A412))),1))*ROW(INDIRECT("1:"&amp;LEN(A412))),0),ROW(INDIRECT("1:"&amp;LEN(A412))))+1,1)*10^ROW(INDIRECT("1:"&amp;LEN(A412)))/10)</f>
        <v>1</v>
      </c>
      <c r="C412" s="23" t="str">
        <f>News_statistics!P412</f>
        <v>Ecological Sustainability</v>
      </c>
      <c r="D412" t="str">
        <f>News_statistics!Q412</f>
        <v>Enhanced Emission Policy</v>
      </c>
      <c r="E412" t="str">
        <f>News_statistics!N412</f>
        <v>Ecological Sustainability, Hydraulic Applications Ecosystem</v>
      </c>
      <c r="F412" s="17" t="str">
        <f>News_statistics!M412</f>
        <v>Enhanced Emission Policy, Green &amp; Connected Construction site</v>
      </c>
    </row>
    <row r="413" spans="1:6" x14ac:dyDescent="0.3">
      <c r="A413" t="str">
        <f>News_statistics!K413</f>
        <v>H1</v>
      </c>
      <c r="B413" cm="1">
        <f t="array" aca="1" ref="B413" ca="1">SUMPRODUCT(MID(0&amp;A413,LARGE(INDEX(ISNUMBER(--MID(A413,ROW(INDIRECT("1:"&amp;LEN(A413))),1))*ROW(INDIRECT("1:"&amp;LEN(A413))),0),ROW(INDIRECT("1:"&amp;LEN(A413))))+1,1)*10^ROW(INDIRECT("1:"&amp;LEN(A413)))/10)</f>
        <v>1</v>
      </c>
      <c r="C413" s="23" t="str">
        <f>News_statistics!P413</f>
        <v>Not Found</v>
      </c>
      <c r="D413" t="str">
        <f>News_statistics!Q413</f>
        <v>Not Found</v>
      </c>
      <c r="E413" t="e" vm="2">
        <f>News_statistics!N413</f>
        <v>#VALUE!</v>
      </c>
      <c r="F413" s="17" t="str">
        <f>News_statistics!M413</f>
        <v/>
      </c>
    </row>
    <row r="414" spans="1:6" ht="28.8" x14ac:dyDescent="0.3">
      <c r="A414" t="str">
        <f>News_statistics!K414</f>
        <v>H1</v>
      </c>
      <c r="B414" cm="1">
        <f t="array" aca="1" ref="B414" ca="1">SUMPRODUCT(MID(0&amp;A414,LARGE(INDEX(ISNUMBER(--MID(A414,ROW(INDIRECT("1:"&amp;LEN(A414))),1))*ROW(INDIRECT("1:"&amp;LEN(A414))),0),ROW(INDIRECT("1:"&amp;LEN(A414))))+1,1)*10^ROW(INDIRECT("1:"&amp;LEN(A414)))/10)</f>
        <v>1</v>
      </c>
      <c r="C414" s="23" t="str">
        <f>News_statistics!P414</f>
        <v>Ecological Sustainability</v>
      </c>
      <c r="D414" t="str">
        <f>News_statistics!Q414</f>
        <v>Green Cities</v>
      </c>
      <c r="E414" t="str">
        <f>News_statistics!N414</f>
        <v>Ecological Sustainability, Hydraulic Applications Ecosystem</v>
      </c>
      <c r="F414" s="17" t="str">
        <f>News_statistics!M414</f>
        <v>Green Cities, Enhanced Emission Policy, Green &amp; Connected Construction site</v>
      </c>
    </row>
    <row r="415" spans="1:6" ht="28.8" x14ac:dyDescent="0.3">
      <c r="A415" t="str">
        <f>News_statistics!K415</f>
        <v>H1</v>
      </c>
      <c r="B415" cm="1">
        <f t="array" aca="1" ref="B415" ca="1">SUMPRODUCT(MID(0&amp;A415,LARGE(INDEX(ISNUMBER(--MID(A415,ROW(INDIRECT("1:"&amp;LEN(A415))),1))*ROW(INDIRECT("1:"&amp;LEN(A415))),0),ROW(INDIRECT("1:"&amp;LEN(A415))))+1,1)*10^ROW(INDIRECT("1:"&amp;LEN(A415)))/10)</f>
        <v>1</v>
      </c>
      <c r="C415" s="23" t="str">
        <f>News_statistics!P415</f>
        <v>Hydraulic Applications Ecosystem</v>
      </c>
      <c r="D415" t="str">
        <f>News_statistics!Q415</f>
        <v>Green &amp; Connected Construction site</v>
      </c>
      <c r="E415" t="str">
        <f>News_statistics!N415</f>
        <v>Hydraulic Applications Ecosystem</v>
      </c>
      <c r="F415" s="17" t="str">
        <f>News_statistics!M415</f>
        <v>Green &amp; Connected Construction site, Autonomous Material Handling</v>
      </c>
    </row>
    <row r="416" spans="1:6" x14ac:dyDescent="0.3">
      <c r="A416" t="str">
        <f>News_statistics!K416</f>
        <v>H1</v>
      </c>
      <c r="B416" cm="1">
        <f t="array" aca="1" ref="B416" ca="1">SUMPRODUCT(MID(0&amp;A416,LARGE(INDEX(ISNUMBER(--MID(A416,ROW(INDIRECT("1:"&amp;LEN(A416))),1))*ROW(INDIRECT("1:"&amp;LEN(A416))),0),ROW(INDIRECT("1:"&amp;LEN(A416))))+1,1)*10^ROW(INDIRECT("1:"&amp;LEN(A416)))/10)</f>
        <v>1</v>
      </c>
      <c r="C416" s="23" t="str">
        <f>News_statistics!P416</f>
        <v>Hydraulic Applications Ecosystem</v>
      </c>
      <c r="D416" t="str">
        <f>News_statistics!Q416</f>
        <v>Autonomous Material Handling</v>
      </c>
      <c r="E416" t="str">
        <f>News_statistics!N416</f>
        <v>Hydraulic Applications Ecosystem</v>
      </c>
      <c r="F416" s="17" t="str">
        <f>News_statistics!M416</f>
        <v>Autonomous Material Handling</v>
      </c>
    </row>
    <row r="417" spans="1:6" x14ac:dyDescent="0.3">
      <c r="A417" t="str">
        <f>News_statistics!K417</f>
        <v>H1</v>
      </c>
      <c r="B417" cm="1">
        <f t="array" aca="1" ref="B417" ca="1">SUMPRODUCT(MID(0&amp;A417,LARGE(INDEX(ISNUMBER(--MID(A417,ROW(INDIRECT("1:"&amp;LEN(A417))),1))*ROW(INDIRECT("1:"&amp;LEN(A417))),0),ROW(INDIRECT("1:"&amp;LEN(A417))))+1,1)*10^ROW(INDIRECT("1:"&amp;LEN(A417)))/10)</f>
        <v>1</v>
      </c>
      <c r="C417" s="23" t="str">
        <f>News_statistics!P417</f>
        <v>Hydraulic Applications Ecosystem</v>
      </c>
      <c r="D417" t="str">
        <f>News_statistics!Q417</f>
        <v>Future Wood &amp; Forest Industry</v>
      </c>
      <c r="E417" t="str">
        <f>News_statistics!N417</f>
        <v>Hydraulic Applications Ecosystem</v>
      </c>
      <c r="F417" s="17" t="str">
        <f>News_statistics!M417</f>
        <v>Future Wood &amp; Forest Industry</v>
      </c>
    </row>
    <row r="418" spans="1:6" ht="28.8" x14ac:dyDescent="0.3">
      <c r="A418" t="str">
        <f>News_statistics!K418</f>
        <v>H1</v>
      </c>
      <c r="B418" cm="1">
        <f t="array" aca="1" ref="B418" ca="1">SUMPRODUCT(MID(0&amp;A418,LARGE(INDEX(ISNUMBER(--MID(A418,ROW(INDIRECT("1:"&amp;LEN(A418))),1))*ROW(INDIRECT("1:"&amp;LEN(A418))),0),ROW(INDIRECT("1:"&amp;LEN(A418))))+1,1)*10^ROW(INDIRECT("1:"&amp;LEN(A418)))/10)</f>
        <v>1</v>
      </c>
      <c r="C418" s="23" t="str">
        <f>News_statistics!P418</f>
        <v>Ecological Sustainability</v>
      </c>
      <c r="D418" t="str">
        <f>News_statistics!Q418</f>
        <v>Enhanced Emission Policy</v>
      </c>
      <c r="E418" t="str">
        <f>News_statistics!N418</f>
        <v>Ecological Sustainability, Hydraulic Applications Ecosystem</v>
      </c>
      <c r="F418" s="17" t="str">
        <f>News_statistics!M418</f>
        <v>Enhanced Emission Policy, Green &amp; Connected Construction site</v>
      </c>
    </row>
    <row r="419" spans="1:6" x14ac:dyDescent="0.3">
      <c r="A419" t="str">
        <f>News_statistics!K419</f>
        <v>H1</v>
      </c>
      <c r="B419" cm="1">
        <f t="array" aca="1" ref="B419" ca="1">SUMPRODUCT(MID(0&amp;A419,LARGE(INDEX(ISNUMBER(--MID(A419,ROW(INDIRECT("1:"&amp;LEN(A419))),1))*ROW(INDIRECT("1:"&amp;LEN(A419))),0),ROW(INDIRECT("1:"&amp;LEN(A419))))+1,1)*10^ROW(INDIRECT("1:"&amp;LEN(A419)))/10)</f>
        <v>1</v>
      </c>
      <c r="C419" s="23" t="str">
        <f>News_statistics!P419</f>
        <v>Hydraulic Applications Ecosystem</v>
      </c>
      <c r="D419" t="str">
        <f>News_statistics!Q419</f>
        <v>Future Wood &amp; Forest Industry</v>
      </c>
      <c r="E419" t="str">
        <f>News_statistics!N419</f>
        <v>Hydraulic Applications Ecosystem</v>
      </c>
      <c r="F419" s="17" t="str">
        <f>News_statistics!M419</f>
        <v>Future Wood &amp; Forest Industry</v>
      </c>
    </row>
    <row r="420" spans="1:6" x14ac:dyDescent="0.3">
      <c r="A420" t="str">
        <f>News_statistics!K420</f>
        <v>H1</v>
      </c>
      <c r="B420" cm="1">
        <f t="array" aca="1" ref="B420" ca="1">SUMPRODUCT(MID(0&amp;A420,LARGE(INDEX(ISNUMBER(--MID(A420,ROW(INDIRECT("1:"&amp;LEN(A420))),1))*ROW(INDIRECT("1:"&amp;LEN(A420))),0),ROW(INDIRECT("1:"&amp;LEN(A420))))+1,1)*10^ROW(INDIRECT("1:"&amp;LEN(A420)))/10)</f>
        <v>1</v>
      </c>
      <c r="C420" s="23" t="str">
        <f>News_statistics!P420</f>
        <v>Hydraulic Applications Ecosystem</v>
      </c>
      <c r="D420" t="str">
        <f>News_statistics!Q420</f>
        <v>Future Wood &amp; Forest Industry</v>
      </c>
      <c r="E420" t="str">
        <f>News_statistics!N420</f>
        <v>Hydraulic Applications Ecosystem</v>
      </c>
      <c r="F420" s="17" t="str">
        <f>News_statistics!M420</f>
        <v>Future Wood &amp; Forest Industry</v>
      </c>
    </row>
    <row r="421" spans="1:6" ht="28.8" x14ac:dyDescent="0.3">
      <c r="A421" t="str">
        <f>News_statistics!K421</f>
        <v>H2</v>
      </c>
      <c r="B421" cm="1">
        <f t="array" aca="1" ref="B421" ca="1">SUMPRODUCT(MID(0&amp;A421,LARGE(INDEX(ISNUMBER(--MID(A421,ROW(INDIRECT("1:"&amp;LEN(A421))),1))*ROW(INDIRECT("1:"&amp;LEN(A421))),0),ROW(INDIRECT("1:"&amp;LEN(A421))))+1,1)*10^ROW(INDIRECT("1:"&amp;LEN(A421)))/10)</f>
        <v>2</v>
      </c>
      <c r="C421" s="23" t="str">
        <f>News_statistics!P421</f>
        <v>Ecological Sustainability</v>
      </c>
      <c r="D421" t="str">
        <f>News_statistics!Q421</f>
        <v>Enhanced Emission Policy</v>
      </c>
      <c r="E421" t="str">
        <f>News_statistics!N421</f>
        <v>Ecological Sustainability, Hydraulic Applications Ecosystem</v>
      </c>
      <c r="F421" s="17" t="str">
        <f>News_statistics!M421</f>
        <v>Enhanced Emission Policy, Circular Economy, Future Wood &amp; Forest Industry</v>
      </c>
    </row>
    <row r="422" spans="1:6" x14ac:dyDescent="0.3">
      <c r="A422" t="str">
        <f>News_statistics!K422</f>
        <v>H1</v>
      </c>
      <c r="B422" cm="1">
        <f t="array" aca="1" ref="B422" ca="1">SUMPRODUCT(MID(0&amp;A422,LARGE(INDEX(ISNUMBER(--MID(A422,ROW(INDIRECT("1:"&amp;LEN(A422))),1))*ROW(INDIRECT("1:"&amp;LEN(A422))),0),ROW(INDIRECT("1:"&amp;LEN(A422))))+1,1)*10^ROW(INDIRECT("1:"&amp;LEN(A422)))/10)</f>
        <v>1</v>
      </c>
      <c r="C422" s="23" t="str">
        <f>News_statistics!P422</f>
        <v>Not Found</v>
      </c>
      <c r="D422" t="str">
        <f>News_statistics!Q422</f>
        <v>Not Found</v>
      </c>
      <c r="E422" t="e" vm="2">
        <f>News_statistics!N422</f>
        <v>#VALUE!</v>
      </c>
      <c r="F422" s="17" t="str">
        <f>News_statistics!M422</f>
        <v/>
      </c>
    </row>
    <row r="423" spans="1:6" ht="43.2" x14ac:dyDescent="0.3">
      <c r="A423" t="str">
        <f>News_statistics!K423</f>
        <v>H2</v>
      </c>
      <c r="B423" cm="1">
        <f t="array" aca="1" ref="B423" ca="1">SUMPRODUCT(MID(0&amp;A423,LARGE(INDEX(ISNUMBER(--MID(A423,ROW(INDIRECT("1:"&amp;LEN(A423))),1))*ROW(INDIRECT("1:"&amp;LEN(A423))),0),ROW(INDIRECT("1:"&amp;LEN(A423))))+1,1)*10^ROW(INDIRECT("1:"&amp;LEN(A423)))/10)</f>
        <v>2</v>
      </c>
      <c r="C423" s="23" t="str">
        <f>News_statistics!P423</f>
        <v>Hydraulic Applications Ecosystem</v>
      </c>
      <c r="D423" t="str">
        <f>News_statistics!Q423</f>
        <v>Advanced Wind Power</v>
      </c>
      <c r="E423" t="str">
        <f>News_statistics!N423</f>
        <v>Hydraulic Applications Ecosystem, New Business</v>
      </c>
      <c r="F423" s="17" t="str">
        <f>News_statistics!M423</f>
        <v>Advanced Wind Power, Intelligent &amp; Efficient Factory, Digital Platforms &amp; Marketplaces, Air &amp; Space</v>
      </c>
    </row>
    <row r="424" spans="1:6" x14ac:dyDescent="0.3">
      <c r="A424" t="str">
        <f>News_statistics!K424</f>
        <v>H1</v>
      </c>
      <c r="B424" cm="1">
        <f t="array" aca="1" ref="B424" ca="1">SUMPRODUCT(MID(0&amp;A424,LARGE(INDEX(ISNUMBER(--MID(A424,ROW(INDIRECT("1:"&amp;LEN(A424))),1))*ROW(INDIRECT("1:"&amp;LEN(A424))),0),ROW(INDIRECT("1:"&amp;LEN(A424))))+1,1)*10^ROW(INDIRECT("1:"&amp;LEN(A424)))/10)</f>
        <v>1</v>
      </c>
      <c r="C424" s="23" t="str">
        <f>News_statistics!P424</f>
        <v>Hydraulic Applications Ecosystem</v>
      </c>
      <c r="D424" t="str">
        <f>News_statistics!Q424</f>
        <v>Green &amp; Connected Construction site</v>
      </c>
      <c r="E424" t="str">
        <f>News_statistics!N424</f>
        <v>Hydraulic Applications Ecosystem</v>
      </c>
      <c r="F424" s="17" t="str">
        <f>News_statistics!M424</f>
        <v>Green &amp; Connected Construction site</v>
      </c>
    </row>
    <row r="425" spans="1:6" x14ac:dyDescent="0.3">
      <c r="A425" t="str">
        <f>News_statistics!K425</f>
        <v>H1</v>
      </c>
      <c r="B425" cm="1">
        <f t="array" aca="1" ref="B425" ca="1">SUMPRODUCT(MID(0&amp;A425,LARGE(INDEX(ISNUMBER(--MID(A425,ROW(INDIRECT("1:"&amp;LEN(A425))),1))*ROW(INDIRECT("1:"&amp;LEN(A425))),0),ROW(INDIRECT("1:"&amp;LEN(A425))))+1,1)*10^ROW(INDIRECT("1:"&amp;LEN(A425)))/10)</f>
        <v>1</v>
      </c>
      <c r="C425" s="23" t="str">
        <f>News_statistics!P425</f>
        <v>Hydraulic Applications Ecosystem</v>
      </c>
      <c r="D425" t="str">
        <f>News_statistics!Q425</f>
        <v>Autonomous Material Handling</v>
      </c>
      <c r="E425" t="str">
        <f>News_statistics!N425</f>
        <v>Hydraulic Applications Ecosystem</v>
      </c>
      <c r="F425" s="17" t="str">
        <f>News_statistics!M425</f>
        <v>Autonomous Material Handling</v>
      </c>
    </row>
    <row r="426" spans="1:6" ht="28.8" x14ac:dyDescent="0.3">
      <c r="A426" t="str">
        <f>News_statistics!K426</f>
        <v>H1</v>
      </c>
      <c r="B426" cm="1">
        <f t="array" aca="1" ref="B426" ca="1">SUMPRODUCT(MID(0&amp;A426,LARGE(INDEX(ISNUMBER(--MID(A426,ROW(INDIRECT("1:"&amp;LEN(A426))),1))*ROW(INDIRECT("1:"&amp;LEN(A426))),0),ROW(INDIRECT("1:"&amp;LEN(A426))))+1,1)*10^ROW(INDIRECT("1:"&amp;LEN(A426)))/10)</f>
        <v>1</v>
      </c>
      <c r="C426" s="23" t="str">
        <f>News_statistics!P426</f>
        <v>Ecological Sustainability</v>
      </c>
      <c r="D426" t="str">
        <f>News_statistics!Q426</f>
        <v>Enhanced Emission Policy</v>
      </c>
      <c r="E426" t="str">
        <f>News_statistics!N426</f>
        <v>Ecological Sustainability, Hydraulic Applications Ecosystem</v>
      </c>
      <c r="F426" s="17" t="str">
        <f>News_statistics!M426</f>
        <v>Enhanced Emission Policy, Autonomous Material Handling</v>
      </c>
    </row>
    <row r="427" spans="1:6" x14ac:dyDescent="0.3">
      <c r="A427" t="str">
        <f>News_statistics!K427</f>
        <v>H1</v>
      </c>
      <c r="B427" cm="1">
        <f t="array" aca="1" ref="B427" ca="1">SUMPRODUCT(MID(0&amp;A427,LARGE(INDEX(ISNUMBER(--MID(A427,ROW(INDIRECT("1:"&amp;LEN(A427))),1))*ROW(INDIRECT("1:"&amp;LEN(A427))),0),ROW(INDIRECT("1:"&amp;LEN(A427))))+1,1)*10^ROW(INDIRECT("1:"&amp;LEN(A427)))/10)</f>
        <v>1</v>
      </c>
      <c r="C427" s="23" t="str">
        <f>News_statistics!P427</f>
        <v>Hydraulic Applications Ecosystem</v>
      </c>
      <c r="D427" t="str">
        <f>News_statistics!Q427</f>
        <v>Autonomous Material Handling</v>
      </c>
      <c r="E427" t="str">
        <f>News_statistics!N427</f>
        <v>Hydraulic Applications Ecosystem</v>
      </c>
      <c r="F427" s="17" t="str">
        <f>News_statistics!M427</f>
        <v>Autonomous Material Handling</v>
      </c>
    </row>
    <row r="428" spans="1:6" ht="28.8" x14ac:dyDescent="0.3">
      <c r="A428" t="str">
        <f>News_statistics!K428</f>
        <v>H1</v>
      </c>
      <c r="B428" cm="1">
        <f t="array" aca="1" ref="B428" ca="1">SUMPRODUCT(MID(0&amp;A428,LARGE(INDEX(ISNUMBER(--MID(A428,ROW(INDIRECT("1:"&amp;LEN(A428))),1))*ROW(INDIRECT("1:"&amp;LEN(A428))),0),ROW(INDIRECT("1:"&amp;LEN(A428))))+1,1)*10^ROW(INDIRECT("1:"&amp;LEN(A428)))/10)</f>
        <v>1</v>
      </c>
      <c r="C428" s="23" t="str">
        <f>News_statistics!P428</f>
        <v>Ecological Sustainability</v>
      </c>
      <c r="D428" t="str">
        <f>News_statistics!Q428</f>
        <v>Enhanced Emission Policy</v>
      </c>
      <c r="E428" t="str">
        <f>News_statistics!N428</f>
        <v>Ecological Sustainability, Hydraulic Applications Ecosystem</v>
      </c>
      <c r="F428" s="17" t="str">
        <f>News_statistics!M428</f>
        <v>Enhanced Emission Policy, Autonomous Material Handling</v>
      </c>
    </row>
    <row r="429" spans="1:6" ht="43.2" x14ac:dyDescent="0.3">
      <c r="A429" t="str">
        <f>News_statistics!K429</f>
        <v>H1</v>
      </c>
      <c r="B429" cm="1">
        <f t="array" aca="1" ref="B429" ca="1">SUMPRODUCT(MID(0&amp;A429,LARGE(INDEX(ISNUMBER(--MID(A429,ROW(INDIRECT("1:"&amp;LEN(A429))),1))*ROW(INDIRECT("1:"&amp;LEN(A429))),0),ROW(INDIRECT("1:"&amp;LEN(A429))))+1,1)*10^ROW(INDIRECT("1:"&amp;LEN(A429)))/10)</f>
        <v>1</v>
      </c>
      <c r="C429" s="23" t="str">
        <f>News_statistics!P429</f>
        <v>Ecological Sustainability</v>
      </c>
      <c r="D429" t="str">
        <f>News_statistics!Q429</f>
        <v>Enhanced Emission Policy</v>
      </c>
      <c r="E429" t="str">
        <f>News_statistics!N429</f>
        <v>Ecological Sustainability, Hydraulic Applications Ecosystem</v>
      </c>
      <c r="F429" s="17" t="str">
        <f>News_statistics!M429</f>
        <v>Enhanced Emission Policy, Autonomous Material Handling, Future Municipal Services, Future Wood &amp; Forest Industry</v>
      </c>
    </row>
    <row r="430" spans="1:6" x14ac:dyDescent="0.3">
      <c r="A430" t="str">
        <f>News_statistics!K430</f>
        <v>H1</v>
      </c>
      <c r="B430" cm="1">
        <f t="array" aca="1" ref="B430" ca="1">SUMPRODUCT(MID(0&amp;A430,LARGE(INDEX(ISNUMBER(--MID(A430,ROW(INDIRECT("1:"&amp;LEN(A430))),1))*ROW(INDIRECT("1:"&amp;LEN(A430))),0),ROW(INDIRECT("1:"&amp;LEN(A430))))+1,1)*10^ROW(INDIRECT("1:"&amp;LEN(A430)))/10)</f>
        <v>1</v>
      </c>
      <c r="C430" s="23" t="str">
        <f>News_statistics!P430</f>
        <v>Hydraulic Applications Ecosystem</v>
      </c>
      <c r="D430" t="str">
        <f>News_statistics!Q430</f>
        <v>Green &amp; Connected Construction site</v>
      </c>
      <c r="E430" t="str">
        <f>News_statistics!N430</f>
        <v>Hydraulic Applications Ecosystem</v>
      </c>
      <c r="F430" s="17" t="str">
        <f>News_statistics!M430</f>
        <v>Green &amp; Connected Construction site</v>
      </c>
    </row>
    <row r="431" spans="1:6" ht="28.8" x14ac:dyDescent="0.3">
      <c r="A431" t="str">
        <f>News_statistics!K431</f>
        <v>H1</v>
      </c>
      <c r="B431" cm="1">
        <f t="array" aca="1" ref="B431" ca="1">SUMPRODUCT(MID(0&amp;A431,LARGE(INDEX(ISNUMBER(--MID(A431,ROW(INDIRECT("1:"&amp;LEN(A431))),1))*ROW(INDIRECT("1:"&amp;LEN(A431))),0),ROW(INDIRECT("1:"&amp;LEN(A431))))+1,1)*10^ROW(INDIRECT("1:"&amp;LEN(A431)))/10)</f>
        <v>1</v>
      </c>
      <c r="C431" s="23" t="str">
        <f>News_statistics!P431</f>
        <v>Ecological Sustainability</v>
      </c>
      <c r="D431" t="str">
        <f>News_statistics!Q431</f>
        <v>Enhanced Emission Policy</v>
      </c>
      <c r="E431" t="str">
        <f>News_statistics!N431</f>
        <v>Ecological Sustainability, Hydraulic Applications Ecosystem</v>
      </c>
      <c r="F431" s="17" t="str">
        <f>News_statistics!M431</f>
        <v>Enhanced Emission Policy, Green &amp; Connected Construction site</v>
      </c>
    </row>
    <row r="432" spans="1:6" x14ac:dyDescent="0.3">
      <c r="A432" t="str">
        <f>News_statistics!K432</f>
        <v>H1</v>
      </c>
      <c r="B432" cm="1">
        <f t="array" aca="1" ref="B432" ca="1">SUMPRODUCT(MID(0&amp;A432,LARGE(INDEX(ISNUMBER(--MID(A432,ROW(INDIRECT("1:"&amp;LEN(A432))),1))*ROW(INDIRECT("1:"&amp;LEN(A432))),0),ROW(INDIRECT("1:"&amp;LEN(A432))))+1,1)*10^ROW(INDIRECT("1:"&amp;LEN(A432)))/10)</f>
        <v>1</v>
      </c>
      <c r="C432" s="23" t="str">
        <f>News_statistics!P432</f>
        <v>Hydraulic Applications Ecosystem</v>
      </c>
      <c r="D432" t="str">
        <f>News_statistics!Q432</f>
        <v>Autonomous Material Handling</v>
      </c>
      <c r="E432" t="str">
        <f>News_statistics!N432</f>
        <v>Hydraulic Applications Ecosystem</v>
      </c>
      <c r="F432" s="17" t="str">
        <f>News_statistics!M432</f>
        <v>Autonomous Material Handling</v>
      </c>
    </row>
    <row r="433" spans="1:6" x14ac:dyDescent="0.3">
      <c r="A433" t="str">
        <f>News_statistics!K433</f>
        <v>H1</v>
      </c>
      <c r="B433" cm="1">
        <f t="array" aca="1" ref="B433" ca="1">SUMPRODUCT(MID(0&amp;A433,LARGE(INDEX(ISNUMBER(--MID(A433,ROW(INDIRECT("1:"&amp;LEN(A433))),1))*ROW(INDIRECT("1:"&amp;LEN(A433))),0),ROW(INDIRECT("1:"&amp;LEN(A433))))+1,1)*10^ROW(INDIRECT("1:"&amp;LEN(A433)))/10)</f>
        <v>1</v>
      </c>
      <c r="C433" s="23" t="str">
        <f>News_statistics!P433</f>
        <v>Hydraulic Applications Ecosystem</v>
      </c>
      <c r="D433" t="str">
        <f>News_statistics!Q433</f>
        <v>Sustainable Mining</v>
      </c>
      <c r="E433" t="str">
        <f>News_statistics!N433</f>
        <v>Hydraulic Applications Ecosystem</v>
      </c>
      <c r="F433" s="17" t="str">
        <f>News_statistics!M433</f>
        <v>Sustainable Mining</v>
      </c>
    </row>
    <row r="434" spans="1:6" ht="28.8" x14ac:dyDescent="0.3">
      <c r="A434" t="str">
        <f>News_statistics!K434</f>
        <v>H1</v>
      </c>
      <c r="B434" cm="1">
        <f t="array" aca="1" ref="B434" ca="1">SUMPRODUCT(MID(0&amp;A434,LARGE(INDEX(ISNUMBER(--MID(A434,ROW(INDIRECT("1:"&amp;LEN(A434))),1))*ROW(INDIRECT("1:"&amp;LEN(A434))),0),ROW(INDIRECT("1:"&amp;LEN(A434))))+1,1)*10^ROW(INDIRECT("1:"&amp;LEN(A434)))/10)</f>
        <v>1</v>
      </c>
      <c r="C434" s="23" t="str">
        <f>News_statistics!P434</f>
        <v>Ecological Sustainability</v>
      </c>
      <c r="D434" t="str">
        <f>News_statistics!Q434</f>
        <v>Enhanced Emission Policy</v>
      </c>
      <c r="E434" t="str">
        <f>News_statistics!N434</f>
        <v>Ecological Sustainability, Hydraulic Applications Ecosystem</v>
      </c>
      <c r="F434" s="17" t="str">
        <f>News_statistics!M434</f>
        <v>Enhanced Emission Policy, Future Municipal Services</v>
      </c>
    </row>
    <row r="435" spans="1:6" x14ac:dyDescent="0.3">
      <c r="A435" t="str">
        <f>News_statistics!K435</f>
        <v>H1</v>
      </c>
      <c r="B435" cm="1">
        <f t="array" aca="1" ref="B435" ca="1">SUMPRODUCT(MID(0&amp;A435,LARGE(INDEX(ISNUMBER(--MID(A435,ROW(INDIRECT("1:"&amp;LEN(A435))),1))*ROW(INDIRECT("1:"&amp;LEN(A435))),0),ROW(INDIRECT("1:"&amp;LEN(A435))))+1,1)*10^ROW(INDIRECT("1:"&amp;LEN(A435)))/10)</f>
        <v>1</v>
      </c>
      <c r="C435" s="23" t="str">
        <f>News_statistics!P435</f>
        <v>Hydraulic Applications Ecosystem</v>
      </c>
      <c r="D435" t="str">
        <f>News_statistics!Q435</f>
        <v>Green &amp; Connected Construction site</v>
      </c>
      <c r="E435" t="str">
        <f>News_statistics!N435</f>
        <v>Hydraulic Applications Ecosystem</v>
      </c>
      <c r="F435" s="17" t="str">
        <f>News_statistics!M435</f>
        <v>Green &amp; Connected Construction site</v>
      </c>
    </row>
    <row r="436" spans="1:6" x14ac:dyDescent="0.3">
      <c r="A436" t="str">
        <f>News_statistics!K436</f>
        <v>H1</v>
      </c>
      <c r="B436" cm="1">
        <f t="array" aca="1" ref="B436" ca="1">SUMPRODUCT(MID(0&amp;A436,LARGE(INDEX(ISNUMBER(--MID(A436,ROW(INDIRECT("1:"&amp;LEN(A436))),1))*ROW(INDIRECT("1:"&amp;LEN(A436))),0),ROW(INDIRECT("1:"&amp;LEN(A436))))+1,1)*10^ROW(INDIRECT("1:"&amp;LEN(A436)))/10)</f>
        <v>1</v>
      </c>
      <c r="C436" s="23" t="str">
        <f>News_statistics!P436</f>
        <v>Hydraulic Applications Ecosystem</v>
      </c>
      <c r="D436" t="str">
        <f>News_statistics!Q436</f>
        <v>Smart Farming</v>
      </c>
      <c r="E436" t="str">
        <f>News_statistics!N436</f>
        <v>Hydraulic Applications Ecosystem</v>
      </c>
      <c r="F436" s="17" t="str">
        <f>News_statistics!M436</f>
        <v>Smart Farming</v>
      </c>
    </row>
    <row r="437" spans="1:6" ht="28.8" x14ac:dyDescent="0.3">
      <c r="A437" t="str">
        <f>News_statistics!K437</f>
        <v>H2</v>
      </c>
      <c r="B437" cm="1">
        <f t="array" aca="1" ref="B437" ca="1">SUMPRODUCT(MID(0&amp;A437,LARGE(INDEX(ISNUMBER(--MID(A437,ROW(INDIRECT("1:"&amp;LEN(A437))),1))*ROW(INDIRECT("1:"&amp;LEN(A437))),0),ROW(INDIRECT("1:"&amp;LEN(A437))))+1,1)*10^ROW(INDIRECT("1:"&amp;LEN(A437)))/10)</f>
        <v>2</v>
      </c>
      <c r="C437" s="23" t="str">
        <f>News_statistics!P437</f>
        <v>Ecological Sustainability</v>
      </c>
      <c r="D437" t="str">
        <f>News_statistics!Q437</f>
        <v>Enhanced Emission Policy</v>
      </c>
      <c r="E437" t="str">
        <f>News_statistics!N437</f>
        <v>Ecological Sustainability, New Business</v>
      </c>
      <c r="F437" s="17" t="str">
        <f>News_statistics!M437</f>
        <v>Enhanced Emission Policy, Sustainaible Maritime Applications</v>
      </c>
    </row>
    <row r="438" spans="1:6" x14ac:dyDescent="0.3">
      <c r="A438" t="str">
        <f>News_statistics!K438</f>
        <v>H1</v>
      </c>
      <c r="B438" cm="1">
        <f t="array" aca="1" ref="B438" ca="1">SUMPRODUCT(MID(0&amp;A438,LARGE(INDEX(ISNUMBER(--MID(A438,ROW(INDIRECT("1:"&amp;LEN(A438))),1))*ROW(INDIRECT("1:"&amp;LEN(A438))),0),ROW(INDIRECT("1:"&amp;LEN(A438))))+1,1)*10^ROW(INDIRECT("1:"&amp;LEN(A438)))/10)</f>
        <v>1</v>
      </c>
      <c r="C438" s="23" t="str">
        <f>News_statistics!P438</f>
        <v>New Business</v>
      </c>
      <c r="D438" t="str">
        <f>News_statistics!Q438</f>
        <v>Digital Platforms &amp; Marketplaces</v>
      </c>
      <c r="E438" t="str">
        <f>News_statistics!N438</f>
        <v>New Business</v>
      </c>
      <c r="F438" s="17" t="str">
        <f>News_statistics!M438</f>
        <v>Digital Platforms &amp; Marketplaces, Air &amp; Space</v>
      </c>
    </row>
    <row r="439" spans="1:6" x14ac:dyDescent="0.3">
      <c r="A439" t="str">
        <f>News_statistics!K439</f>
        <v>H1</v>
      </c>
      <c r="B439" cm="1">
        <f t="array" aca="1" ref="B439" ca="1">SUMPRODUCT(MID(0&amp;A439,LARGE(INDEX(ISNUMBER(--MID(A439,ROW(INDIRECT("1:"&amp;LEN(A439))),1))*ROW(INDIRECT("1:"&amp;LEN(A439))),0),ROW(INDIRECT("1:"&amp;LEN(A439))))+1,1)*10^ROW(INDIRECT("1:"&amp;LEN(A439)))/10)</f>
        <v>1</v>
      </c>
      <c r="C439" s="23" t="str">
        <f>News_statistics!P439</f>
        <v>Not Found</v>
      </c>
      <c r="D439" t="str">
        <f>News_statistics!Q439</f>
        <v>Not Found</v>
      </c>
      <c r="E439" t="e" vm="2">
        <f>News_statistics!N439</f>
        <v>#VALUE!</v>
      </c>
      <c r="F439" s="17" t="str">
        <f>News_statistics!M439</f>
        <v/>
      </c>
    </row>
    <row r="440" spans="1:6" x14ac:dyDescent="0.3">
      <c r="A440" t="str">
        <f>News_statistics!K440</f>
        <v>H2</v>
      </c>
      <c r="B440" cm="1">
        <f t="array" aca="1" ref="B440" ca="1">SUMPRODUCT(MID(0&amp;A440,LARGE(INDEX(ISNUMBER(--MID(A440,ROW(INDIRECT("1:"&amp;LEN(A440))),1))*ROW(INDIRECT("1:"&amp;LEN(A440))),0),ROW(INDIRECT("1:"&amp;LEN(A440))))+1,1)*10^ROW(INDIRECT("1:"&amp;LEN(A440)))/10)</f>
        <v>2</v>
      </c>
      <c r="C440" s="23" t="str">
        <f>News_statistics!P440</f>
        <v>New Business</v>
      </c>
      <c r="D440" t="str">
        <f>News_statistics!Q440</f>
        <v>Geopolitics &amp; Decoupling</v>
      </c>
      <c r="E440" t="str">
        <f>News_statistics!N440</f>
        <v>New Business</v>
      </c>
      <c r="F440" s="17" t="str">
        <f>News_statistics!M440</f>
        <v>Geopolitics &amp; Decoupling</v>
      </c>
    </row>
    <row r="441" spans="1:6" x14ac:dyDescent="0.3">
      <c r="A441" t="str">
        <f>News_statistics!K441</f>
        <v>H1</v>
      </c>
      <c r="B441" cm="1">
        <f t="array" aca="1" ref="B441" ca="1">SUMPRODUCT(MID(0&amp;A441,LARGE(INDEX(ISNUMBER(--MID(A441,ROW(INDIRECT("1:"&amp;LEN(A441))),1))*ROW(INDIRECT("1:"&amp;LEN(A441))),0),ROW(INDIRECT("1:"&amp;LEN(A441))))+1,1)*10^ROW(INDIRECT("1:"&amp;LEN(A441)))/10)</f>
        <v>1</v>
      </c>
      <c r="C441" s="23" t="str">
        <f>News_statistics!P441</f>
        <v>Hydraulic Applications Ecosystem</v>
      </c>
      <c r="D441" t="str">
        <f>News_statistics!Q441</f>
        <v>Green &amp; Connected Construction site</v>
      </c>
      <c r="E441" t="str">
        <f>News_statistics!N441</f>
        <v>Hydraulic Applications Ecosystem</v>
      </c>
      <c r="F441" s="17" t="str">
        <f>News_statistics!M441</f>
        <v>Green &amp; Connected Construction site</v>
      </c>
    </row>
    <row r="442" spans="1:6" x14ac:dyDescent="0.3">
      <c r="A442" t="str">
        <f>News_statistics!K442</f>
        <v>H1</v>
      </c>
      <c r="B442" cm="1">
        <f t="array" aca="1" ref="B442" ca="1">SUMPRODUCT(MID(0&amp;A442,LARGE(INDEX(ISNUMBER(--MID(A442,ROW(INDIRECT("1:"&amp;LEN(A442))),1))*ROW(INDIRECT("1:"&amp;LEN(A442))),0),ROW(INDIRECT("1:"&amp;LEN(A442))))+1,1)*10^ROW(INDIRECT("1:"&amp;LEN(A442)))/10)</f>
        <v>1</v>
      </c>
      <c r="C442" s="23" t="str">
        <f>News_statistics!P442</f>
        <v>Hydraulic Applications Ecosystem</v>
      </c>
      <c r="D442" t="str">
        <f>News_statistics!Q442</f>
        <v>Autonomous Material Handling</v>
      </c>
      <c r="E442" t="str">
        <f>News_statistics!N442</f>
        <v>Hydraulic Applications Ecosystem</v>
      </c>
      <c r="F442" s="17" t="str">
        <f>News_statistics!M442</f>
        <v>Autonomous Material Handling</v>
      </c>
    </row>
    <row r="443" spans="1:6" x14ac:dyDescent="0.3">
      <c r="A443" t="str">
        <f>News_statistics!K443</f>
        <v>H1</v>
      </c>
      <c r="B443" cm="1">
        <f t="array" aca="1" ref="B443" ca="1">SUMPRODUCT(MID(0&amp;A443,LARGE(INDEX(ISNUMBER(--MID(A443,ROW(INDIRECT("1:"&amp;LEN(A443))),1))*ROW(INDIRECT("1:"&amp;LEN(A443))),0),ROW(INDIRECT("1:"&amp;LEN(A443))))+1,1)*10^ROW(INDIRECT("1:"&amp;LEN(A443)))/10)</f>
        <v>1</v>
      </c>
      <c r="C443" s="23" t="str">
        <f>News_statistics!P443</f>
        <v>Ecological Sustainability</v>
      </c>
      <c r="D443" t="str">
        <f>News_statistics!Q443</f>
        <v>Enhanced Emission Policy</v>
      </c>
      <c r="E443" t="str">
        <f>News_statistics!N443</f>
        <v>Ecological Sustainability</v>
      </c>
      <c r="F443" s="17" t="str">
        <f>News_statistics!M443</f>
        <v>Enhanced Emission Policy</v>
      </c>
    </row>
    <row r="444" spans="1:6" x14ac:dyDescent="0.3">
      <c r="A444" t="str">
        <f>News_statistics!K444</f>
        <v>H2</v>
      </c>
      <c r="B444" cm="1">
        <f t="array" aca="1" ref="B444" ca="1">SUMPRODUCT(MID(0&amp;A444,LARGE(INDEX(ISNUMBER(--MID(A444,ROW(INDIRECT("1:"&amp;LEN(A444))),1))*ROW(INDIRECT("1:"&amp;LEN(A444))),0),ROW(INDIRECT("1:"&amp;LEN(A444))))+1,1)*10^ROW(INDIRECT("1:"&amp;LEN(A444)))/10)</f>
        <v>2</v>
      </c>
      <c r="C444" s="23" t="str">
        <f>News_statistics!P444</f>
        <v>New Business</v>
      </c>
      <c r="D444" t="str">
        <f>News_statistics!Q444</f>
        <v>Green Energy System</v>
      </c>
      <c r="E444" t="str">
        <f>News_statistics!N444</f>
        <v>New Business</v>
      </c>
      <c r="F444" s="17" t="str">
        <f>News_statistics!M444</f>
        <v>Green Energy System</v>
      </c>
    </row>
    <row r="445" spans="1:6" ht="28.8" x14ac:dyDescent="0.3">
      <c r="A445" t="str">
        <f>News_statistics!K445</f>
        <v>H1</v>
      </c>
      <c r="B445" cm="1">
        <f t="array" aca="1" ref="B445" ca="1">SUMPRODUCT(MID(0&amp;A445,LARGE(INDEX(ISNUMBER(--MID(A445,ROW(INDIRECT("1:"&amp;LEN(A445))),1))*ROW(INDIRECT("1:"&amp;LEN(A445))),0),ROW(INDIRECT("1:"&amp;LEN(A445))))+1,1)*10^ROW(INDIRECT("1:"&amp;LEN(A445)))/10)</f>
        <v>1</v>
      </c>
      <c r="C445" s="23" t="str">
        <f>News_statistics!P445</f>
        <v>Ecological Sustainability</v>
      </c>
      <c r="D445" t="str">
        <f>News_statistics!Q445</f>
        <v>Enhanced Emission Policy</v>
      </c>
      <c r="E445" t="str">
        <f>News_statistics!N445</f>
        <v>Ecological Sustainability, Hydraulic Applications Ecosystem</v>
      </c>
      <c r="F445" s="17" t="str">
        <f>News_statistics!M445</f>
        <v>Enhanced Emission Policy, Sustainable Mining</v>
      </c>
    </row>
    <row r="446" spans="1:6" ht="28.8" x14ac:dyDescent="0.3">
      <c r="A446" t="str">
        <f>News_statistics!K446</f>
        <v>H1</v>
      </c>
      <c r="B446" cm="1">
        <f t="array" aca="1" ref="B446" ca="1">SUMPRODUCT(MID(0&amp;A446,LARGE(INDEX(ISNUMBER(--MID(A446,ROW(INDIRECT("1:"&amp;LEN(A446))),1))*ROW(INDIRECT("1:"&amp;LEN(A446))),0),ROW(INDIRECT("1:"&amp;LEN(A446))))+1,1)*10^ROW(INDIRECT("1:"&amp;LEN(A446)))/10)</f>
        <v>1</v>
      </c>
      <c r="C446" s="23" t="str">
        <f>News_statistics!P446</f>
        <v>Hydraulic Applications Ecosystem</v>
      </c>
      <c r="D446" t="str">
        <f>News_statistics!Q446</f>
        <v>Autonomous Material Handling</v>
      </c>
      <c r="E446" t="str">
        <f>News_statistics!N446</f>
        <v>Hydraulic Applications Ecosystem, Intelligent Production</v>
      </c>
      <c r="F446" s="17" t="str">
        <f>News_statistics!M446</f>
        <v>Autonomous Material Handling, Autonomus Intralofistic</v>
      </c>
    </row>
    <row r="447" spans="1:6" ht="28.8" x14ac:dyDescent="0.3">
      <c r="A447" t="str">
        <f>News_statistics!K447</f>
        <v>H1</v>
      </c>
      <c r="B447" cm="1">
        <f t="array" aca="1" ref="B447" ca="1">SUMPRODUCT(MID(0&amp;A447,LARGE(INDEX(ISNUMBER(--MID(A447,ROW(INDIRECT("1:"&amp;LEN(A447))),1))*ROW(INDIRECT("1:"&amp;LEN(A447))),0),ROW(INDIRECT("1:"&amp;LEN(A447))))+1,1)*10^ROW(INDIRECT("1:"&amp;LEN(A447)))/10)</f>
        <v>1</v>
      </c>
      <c r="C447" s="23" t="str">
        <f>News_statistics!P447</f>
        <v>Ecological Sustainability</v>
      </c>
      <c r="D447" t="str">
        <f>News_statistics!Q447</f>
        <v>Green Cities</v>
      </c>
      <c r="E447" t="str">
        <f>News_statistics!N447</f>
        <v>Ecological Sustainability, Hydraulic Applications Ecosystem</v>
      </c>
      <c r="F447" s="17" t="str">
        <f>News_statistics!M447</f>
        <v>Green Cities, Enhanced Emission Policy, Green &amp; Connected Construction site</v>
      </c>
    </row>
    <row r="448" spans="1:6" x14ac:dyDescent="0.3">
      <c r="A448" t="str">
        <f>News_statistics!K448</f>
        <v>H3</v>
      </c>
      <c r="B448" cm="1">
        <f t="array" aca="1" ref="B448" ca="1">SUMPRODUCT(MID(0&amp;A448,LARGE(INDEX(ISNUMBER(--MID(A448,ROW(INDIRECT("1:"&amp;LEN(A448))),1))*ROW(INDIRECT("1:"&amp;LEN(A448))),0),ROW(INDIRECT("1:"&amp;LEN(A448))))+1,1)*10^ROW(INDIRECT("1:"&amp;LEN(A448)))/10)</f>
        <v>3</v>
      </c>
      <c r="C448" s="23" t="str">
        <f>News_statistics!P448</f>
        <v>Hydraulic Applications Ecosystem</v>
      </c>
      <c r="D448" t="str">
        <f>News_statistics!Q448</f>
        <v>Advanced Wind Power</v>
      </c>
      <c r="E448" t="str">
        <f>News_statistics!N448</f>
        <v>Hydraulic Applications Ecosystem</v>
      </c>
      <c r="F448" s="17" t="str">
        <f>News_statistics!M448</f>
        <v>Advanced Wind Power</v>
      </c>
    </row>
    <row r="449" spans="1:6" ht="28.8" x14ac:dyDescent="0.3">
      <c r="A449" t="str">
        <f>News_statistics!K449</f>
        <v>H1</v>
      </c>
      <c r="B449" cm="1">
        <f t="array" aca="1" ref="B449" ca="1">SUMPRODUCT(MID(0&amp;A449,LARGE(INDEX(ISNUMBER(--MID(A449,ROW(INDIRECT("1:"&amp;LEN(A449))),1))*ROW(INDIRECT("1:"&amp;LEN(A449))),0),ROW(INDIRECT("1:"&amp;LEN(A449))))+1,1)*10^ROW(INDIRECT("1:"&amp;LEN(A449)))/10)</f>
        <v>1</v>
      </c>
      <c r="C449" s="23" t="str">
        <f>News_statistics!P449</f>
        <v>Ecological Sustainability</v>
      </c>
      <c r="D449" t="str">
        <f>News_statistics!Q449</f>
        <v>Enhanced Emission Policy</v>
      </c>
      <c r="E449" t="str">
        <f>News_statistics!N449</f>
        <v>Ecological Sustainability, Hydraulic Applications Ecosystem</v>
      </c>
      <c r="F449" s="17" t="str">
        <f>News_statistics!M449</f>
        <v>Enhanced Emission Policy, Autonomous Material Handling</v>
      </c>
    </row>
    <row r="450" spans="1:6" x14ac:dyDescent="0.3">
      <c r="A450" t="str">
        <f>News_statistics!K450</f>
        <v>H2</v>
      </c>
      <c r="B450" cm="1">
        <f t="array" aca="1" ref="B450" ca="1">SUMPRODUCT(MID(0&amp;A450,LARGE(INDEX(ISNUMBER(--MID(A450,ROW(INDIRECT("1:"&amp;LEN(A450))),1))*ROW(INDIRECT("1:"&amp;LEN(A450))),0),ROW(INDIRECT("1:"&amp;LEN(A450))))+1,1)*10^ROW(INDIRECT("1:"&amp;LEN(A450)))/10)</f>
        <v>2</v>
      </c>
      <c r="C450" s="23" t="str">
        <f>News_statistics!P450</f>
        <v>Intelligent Production</v>
      </c>
      <c r="D450" t="str">
        <f>News_statistics!Q450</f>
        <v>Advanced Robotics</v>
      </c>
      <c r="E450" t="str">
        <f>News_statistics!N450</f>
        <v>Intelligent Production</v>
      </c>
      <c r="F450" s="17" t="str">
        <f>News_statistics!M450</f>
        <v>Advanced Robotics</v>
      </c>
    </row>
    <row r="451" spans="1:6" ht="28.8" x14ac:dyDescent="0.3">
      <c r="A451" t="str">
        <f>News_statistics!K451</f>
        <v>H1</v>
      </c>
      <c r="B451" cm="1">
        <f t="array" aca="1" ref="B451" ca="1">SUMPRODUCT(MID(0&amp;A451,LARGE(INDEX(ISNUMBER(--MID(A451,ROW(INDIRECT("1:"&amp;LEN(A451))),1))*ROW(INDIRECT("1:"&amp;LEN(A451))),0),ROW(INDIRECT("1:"&amp;LEN(A451))))+1,1)*10^ROW(INDIRECT("1:"&amp;LEN(A451)))/10)</f>
        <v>1</v>
      </c>
      <c r="C451" s="23" t="str">
        <f>News_statistics!P451</f>
        <v>Hydraulic Applications Ecosystem</v>
      </c>
      <c r="D451" t="str">
        <f>News_statistics!Q451</f>
        <v>Autonomous Material Handling</v>
      </c>
      <c r="E451" t="str">
        <f>News_statistics!N451</f>
        <v>Hydraulic Applications Ecosystem, Intelligent Production</v>
      </c>
      <c r="F451" s="17" t="str">
        <f>News_statistics!M451</f>
        <v>Autonomous Material Handling, Advanced Robotics, Autonomus Intralofistic</v>
      </c>
    </row>
    <row r="452" spans="1:6" x14ac:dyDescent="0.3">
      <c r="A452" t="str">
        <f>News_statistics!K452</f>
        <v>H1</v>
      </c>
      <c r="B452" cm="1">
        <f t="array" aca="1" ref="B452" ca="1">SUMPRODUCT(MID(0&amp;A452,LARGE(INDEX(ISNUMBER(--MID(A452,ROW(INDIRECT("1:"&amp;LEN(A452))),1))*ROW(INDIRECT("1:"&amp;LEN(A452))),0),ROW(INDIRECT("1:"&amp;LEN(A452))))+1,1)*10^ROW(INDIRECT("1:"&amp;LEN(A452)))/10)</f>
        <v>1</v>
      </c>
      <c r="C452" s="23" t="str">
        <f>News_statistics!P452</f>
        <v>Hydraulic Applications Ecosystem</v>
      </c>
      <c r="D452" t="str">
        <f>News_statistics!Q452</f>
        <v>Intelligent &amp; Efficient Factory</v>
      </c>
      <c r="E452" t="str">
        <f>News_statistics!N452</f>
        <v>Hydraulic Applications Ecosystem</v>
      </c>
      <c r="F452" s="17" t="str">
        <f>News_statistics!M452</f>
        <v>Intelligent &amp; Efficient Factory</v>
      </c>
    </row>
    <row r="453" spans="1:6" x14ac:dyDescent="0.3">
      <c r="A453" t="str">
        <f>News_statistics!K453</f>
        <v>H2</v>
      </c>
      <c r="B453" cm="1">
        <f t="array" aca="1" ref="B453" ca="1">SUMPRODUCT(MID(0&amp;A453,LARGE(INDEX(ISNUMBER(--MID(A453,ROW(INDIRECT("1:"&amp;LEN(A453))),1))*ROW(INDIRECT("1:"&amp;LEN(A453))),0),ROW(INDIRECT("1:"&amp;LEN(A453))))+1,1)*10^ROW(INDIRECT("1:"&amp;LEN(A453)))/10)</f>
        <v>2</v>
      </c>
      <c r="C453" s="23" t="str">
        <f>News_statistics!P453</f>
        <v>Hydraulic Applications Ecosystem</v>
      </c>
      <c r="D453" t="str">
        <f>News_statistics!Q453</f>
        <v>Advanced Wind Power</v>
      </c>
      <c r="E453" t="str">
        <f>News_statistics!N453</f>
        <v>Hydraulic Applications Ecosystem</v>
      </c>
      <c r="F453" s="17" t="str">
        <f>News_statistics!M453</f>
        <v>Advanced Wind Power</v>
      </c>
    </row>
    <row r="454" spans="1:6" x14ac:dyDescent="0.3">
      <c r="A454" t="str">
        <f>News_statistics!K454</f>
        <v>H1</v>
      </c>
      <c r="B454" cm="1">
        <f t="array" aca="1" ref="B454" ca="1">SUMPRODUCT(MID(0&amp;A454,LARGE(INDEX(ISNUMBER(--MID(A454,ROW(INDIRECT("1:"&amp;LEN(A454))),1))*ROW(INDIRECT("1:"&amp;LEN(A454))),0),ROW(INDIRECT("1:"&amp;LEN(A454))))+1,1)*10^ROW(INDIRECT("1:"&amp;LEN(A454)))/10)</f>
        <v>1</v>
      </c>
      <c r="C454" s="23" t="str">
        <f>News_statistics!P454</f>
        <v>Ecological Sustainability</v>
      </c>
      <c r="D454" t="str">
        <f>News_statistics!Q454</f>
        <v>Enhanced Emission Policy</v>
      </c>
      <c r="E454" t="str">
        <f>News_statistics!N454</f>
        <v>Ecological Sustainability</v>
      </c>
      <c r="F454" s="17" t="str">
        <f>News_statistics!M454</f>
        <v>Enhanced Emission Policy</v>
      </c>
    </row>
    <row r="455" spans="1:6" x14ac:dyDescent="0.3">
      <c r="A455" t="str">
        <f>News_statistics!K455</f>
        <v>H1</v>
      </c>
      <c r="B455" cm="1">
        <f t="array" aca="1" ref="B455" ca="1">SUMPRODUCT(MID(0&amp;A455,LARGE(INDEX(ISNUMBER(--MID(A455,ROW(INDIRECT("1:"&amp;LEN(A455))),1))*ROW(INDIRECT("1:"&amp;LEN(A455))),0),ROW(INDIRECT("1:"&amp;LEN(A455))))+1,1)*10^ROW(INDIRECT("1:"&amp;LEN(A455)))/10)</f>
        <v>1</v>
      </c>
      <c r="C455" s="23" t="str">
        <f>News_statistics!P455</f>
        <v>Not Found</v>
      </c>
      <c r="D455" t="str">
        <f>News_statistics!Q455</f>
        <v>Not Found</v>
      </c>
      <c r="E455" t="e" vm="2">
        <f>News_statistics!N455</f>
        <v>#VALUE!</v>
      </c>
      <c r="F455" s="17" t="str">
        <f>News_statistics!M455</f>
        <v/>
      </c>
    </row>
    <row r="456" spans="1:6" x14ac:dyDescent="0.3">
      <c r="A456" t="str">
        <f>News_statistics!K456</f>
        <v>H1</v>
      </c>
      <c r="B456" cm="1">
        <f t="array" aca="1" ref="B456" ca="1">SUMPRODUCT(MID(0&amp;A456,LARGE(INDEX(ISNUMBER(--MID(A456,ROW(INDIRECT("1:"&amp;LEN(A456))),1))*ROW(INDIRECT("1:"&amp;LEN(A456))),0),ROW(INDIRECT("1:"&amp;LEN(A456))))+1,1)*10^ROW(INDIRECT("1:"&amp;LEN(A456)))/10)</f>
        <v>1</v>
      </c>
      <c r="C456" s="23" t="str">
        <f>News_statistics!P456</f>
        <v>Hydraulic Applications Ecosystem</v>
      </c>
      <c r="D456" t="str">
        <f>News_statistics!Q456</f>
        <v>Intelligent &amp; Efficient Factory</v>
      </c>
      <c r="E456" t="str">
        <f>News_statistics!N456</f>
        <v>Hydraulic Applications Ecosystem</v>
      </c>
      <c r="F456" s="17" t="str">
        <f>News_statistics!M456</f>
        <v>Intelligent &amp; Efficient Factory</v>
      </c>
    </row>
    <row r="457" spans="1:6" ht="28.8" x14ac:dyDescent="0.3">
      <c r="A457" t="str">
        <f>News_statistics!K457</f>
        <v>H2</v>
      </c>
      <c r="B457" cm="1">
        <f t="array" aca="1" ref="B457" ca="1">SUMPRODUCT(MID(0&amp;A457,LARGE(INDEX(ISNUMBER(--MID(A457,ROW(INDIRECT("1:"&amp;LEN(A457))),1))*ROW(INDIRECT("1:"&amp;LEN(A457))),0),ROW(INDIRECT("1:"&amp;LEN(A457))))+1,1)*10^ROW(INDIRECT("1:"&amp;LEN(A457)))/10)</f>
        <v>2</v>
      </c>
      <c r="C457" s="23" t="str">
        <f>News_statistics!P457</f>
        <v>Ecological Sustainability</v>
      </c>
      <c r="D457" t="str">
        <f>News_statistics!Q457</f>
        <v>Green Cities</v>
      </c>
      <c r="E457" t="str">
        <f>News_statistics!N457</f>
        <v>Ecological Sustainability, Hydraulic Applications Ecosystem</v>
      </c>
      <c r="F457" s="17" t="str">
        <f>News_statistics!M457</f>
        <v>Green Cities, Enhanced Emission Policy, Green &amp; Connected Construction site</v>
      </c>
    </row>
    <row r="458" spans="1:6" ht="28.8" x14ac:dyDescent="0.3">
      <c r="A458" t="str">
        <f>News_statistics!K458</f>
        <v>H1</v>
      </c>
      <c r="B458" cm="1">
        <f t="array" aca="1" ref="B458" ca="1">SUMPRODUCT(MID(0&amp;A458,LARGE(INDEX(ISNUMBER(--MID(A458,ROW(INDIRECT("1:"&amp;LEN(A458))),1))*ROW(INDIRECT("1:"&amp;LEN(A458))),0),ROW(INDIRECT("1:"&amp;LEN(A458))))+1,1)*10^ROW(INDIRECT("1:"&amp;LEN(A458)))/10)</f>
        <v>1</v>
      </c>
      <c r="C458" s="23" t="str">
        <f>News_statistics!P458</f>
        <v>Intelligent Production</v>
      </c>
      <c r="D458" t="str">
        <f>News_statistics!Q458</f>
        <v>Smart Factory Data Analytics</v>
      </c>
      <c r="E458" t="str">
        <f>News_statistics!N458</f>
        <v>Intelligent Production, Smart Data Usage</v>
      </c>
      <c r="F458" s="17" t="str">
        <f>News_statistics!M458</f>
        <v>Smart Factory Data Analytics, Advanced AI Capabilities</v>
      </c>
    </row>
    <row r="459" spans="1:6" x14ac:dyDescent="0.3">
      <c r="A459" t="str">
        <f>News_statistics!K459</f>
        <v>H2</v>
      </c>
      <c r="B459" cm="1">
        <f t="array" aca="1" ref="B459" ca="1">SUMPRODUCT(MID(0&amp;A459,LARGE(INDEX(ISNUMBER(--MID(A459,ROW(INDIRECT("1:"&amp;LEN(A459))),1))*ROW(INDIRECT("1:"&amp;LEN(A459))),0),ROW(INDIRECT("1:"&amp;LEN(A459))))+1,1)*10^ROW(INDIRECT("1:"&amp;LEN(A459)))/10)</f>
        <v>2</v>
      </c>
      <c r="C459" s="23" t="str">
        <f>News_statistics!P459</f>
        <v>Ecological Sustainability</v>
      </c>
      <c r="D459" t="str">
        <f>News_statistics!Q459</f>
        <v>Enhanced Emission Policy</v>
      </c>
      <c r="E459" t="str">
        <f>News_statistics!N459</f>
        <v>Ecological Sustainability</v>
      </c>
      <c r="F459" s="17" t="str">
        <f>News_statistics!M459</f>
        <v>Enhanced Emission Policy</v>
      </c>
    </row>
    <row r="460" spans="1:6" x14ac:dyDescent="0.3">
      <c r="A460" t="str">
        <f>News_statistics!K460</f>
        <v>H1</v>
      </c>
      <c r="B460" cm="1">
        <f t="array" aca="1" ref="B460" ca="1">SUMPRODUCT(MID(0&amp;A460,LARGE(INDEX(ISNUMBER(--MID(A460,ROW(INDIRECT("1:"&amp;LEN(A460))),1))*ROW(INDIRECT("1:"&amp;LEN(A460))),0),ROW(INDIRECT("1:"&amp;LEN(A460))))+1,1)*10^ROW(INDIRECT("1:"&amp;LEN(A460)))/10)</f>
        <v>1</v>
      </c>
      <c r="C460" s="23" t="str">
        <f>News_statistics!P460</f>
        <v>Not Found</v>
      </c>
      <c r="D460" t="str">
        <f>News_statistics!Q460</f>
        <v>Not Found</v>
      </c>
      <c r="E460" t="e" vm="2">
        <f>News_statistics!N460</f>
        <v>#VALUE!</v>
      </c>
      <c r="F460" s="17" t="str">
        <f>News_statistics!M460</f>
        <v/>
      </c>
    </row>
    <row r="461" spans="1:6" x14ac:dyDescent="0.3">
      <c r="A461" t="str">
        <f>News_statistics!K461</f>
        <v>H3</v>
      </c>
      <c r="B461" cm="1">
        <f t="array" aca="1" ref="B461" ca="1">SUMPRODUCT(MID(0&amp;A461,LARGE(INDEX(ISNUMBER(--MID(A461,ROW(INDIRECT("1:"&amp;LEN(A461))),1))*ROW(INDIRECT("1:"&amp;LEN(A461))),0),ROW(INDIRECT("1:"&amp;LEN(A461))))+1,1)*10^ROW(INDIRECT("1:"&amp;LEN(A461)))/10)</f>
        <v>3</v>
      </c>
      <c r="C461" s="23" t="str">
        <f>News_statistics!P461</f>
        <v>Ecological Sustainability</v>
      </c>
      <c r="D461" t="str">
        <f>News_statistics!Q461</f>
        <v>Circular Economy</v>
      </c>
      <c r="E461" t="str">
        <f>News_statistics!N461</f>
        <v>Ecological Sustainability</v>
      </c>
      <c r="F461" s="17" t="str">
        <f>News_statistics!M461</f>
        <v>Circular Economy</v>
      </c>
    </row>
    <row r="462" spans="1:6" x14ac:dyDescent="0.3">
      <c r="A462" t="str">
        <f>News_statistics!K462</f>
        <v>H1</v>
      </c>
      <c r="B462" cm="1">
        <f t="array" aca="1" ref="B462" ca="1">SUMPRODUCT(MID(0&amp;A462,LARGE(INDEX(ISNUMBER(--MID(A462,ROW(INDIRECT("1:"&amp;LEN(A462))),1))*ROW(INDIRECT("1:"&amp;LEN(A462))),0),ROW(INDIRECT("1:"&amp;LEN(A462))))+1,1)*10^ROW(INDIRECT("1:"&amp;LEN(A462)))/10)</f>
        <v>1</v>
      </c>
      <c r="C462" s="23" t="str">
        <f>News_statistics!P462</f>
        <v>Hydraulic Applications Ecosystem</v>
      </c>
      <c r="D462" t="str">
        <f>News_statistics!Q462</f>
        <v>Intelligent &amp; Efficient Factory</v>
      </c>
      <c r="E462" t="str">
        <f>News_statistics!N462</f>
        <v>Hydraulic Applications Ecosystem</v>
      </c>
      <c r="F462" s="17" t="str">
        <f>News_statistics!M462</f>
        <v>Intelligent &amp; Efficient Factory</v>
      </c>
    </row>
    <row r="463" spans="1:6" x14ac:dyDescent="0.3">
      <c r="A463" t="str">
        <f>News_statistics!K463</f>
        <v>H1</v>
      </c>
      <c r="B463" cm="1">
        <f t="array" aca="1" ref="B463" ca="1">SUMPRODUCT(MID(0&amp;A463,LARGE(INDEX(ISNUMBER(--MID(A463,ROW(INDIRECT("1:"&amp;LEN(A463))),1))*ROW(INDIRECT("1:"&amp;LEN(A463))),0),ROW(INDIRECT("1:"&amp;LEN(A463))))+1,1)*10^ROW(INDIRECT("1:"&amp;LEN(A463)))/10)</f>
        <v>1</v>
      </c>
      <c r="C463" s="23" t="str">
        <f>News_statistics!P463</f>
        <v>Ecological Sustainability</v>
      </c>
      <c r="D463" t="str">
        <f>News_statistics!Q463</f>
        <v>Circular Economy</v>
      </c>
      <c r="E463" t="str">
        <f>News_statistics!N463</f>
        <v>Ecological Sustainability, Hydraulic Applications Ecosystem</v>
      </c>
      <c r="F463" s="17" t="str">
        <f>News_statistics!M463</f>
        <v>Circular Economy, Advanced Wind Power</v>
      </c>
    </row>
    <row r="464" spans="1:6" x14ac:dyDescent="0.3">
      <c r="A464" t="str">
        <f>News_statistics!K464</f>
        <v>H1</v>
      </c>
      <c r="B464" cm="1">
        <f t="array" aca="1" ref="B464" ca="1">SUMPRODUCT(MID(0&amp;A464,LARGE(INDEX(ISNUMBER(--MID(A464,ROW(INDIRECT("1:"&amp;LEN(A464))),1))*ROW(INDIRECT("1:"&amp;LEN(A464))),0),ROW(INDIRECT("1:"&amp;LEN(A464))))+1,1)*10^ROW(INDIRECT("1:"&amp;LEN(A464)))/10)</f>
        <v>1</v>
      </c>
      <c r="C464" s="23" t="str">
        <f>News_statistics!P464</f>
        <v>Hydraulic Applications Ecosystem</v>
      </c>
      <c r="D464" t="str">
        <f>News_statistics!Q464</f>
        <v>Future Wood &amp; Forest Industry</v>
      </c>
      <c r="E464" t="str">
        <f>News_statistics!N464</f>
        <v>Hydraulic Applications Ecosystem</v>
      </c>
      <c r="F464" s="17" t="str">
        <f>News_statistics!M464</f>
        <v>Future Wood &amp; Forest Industry</v>
      </c>
    </row>
    <row r="465" spans="1:6" ht="28.8" x14ac:dyDescent="0.3">
      <c r="A465" t="str">
        <f>News_statistics!K465</f>
        <v>H2</v>
      </c>
      <c r="B465" cm="1">
        <f t="array" aca="1" ref="B465" ca="1">SUMPRODUCT(MID(0&amp;A465,LARGE(INDEX(ISNUMBER(--MID(A465,ROW(INDIRECT("1:"&amp;LEN(A465))),1))*ROW(INDIRECT("1:"&amp;LEN(A465))),0),ROW(INDIRECT("1:"&amp;LEN(A465))))+1,1)*10^ROW(INDIRECT("1:"&amp;LEN(A465)))/10)</f>
        <v>2</v>
      </c>
      <c r="C465" s="23" t="str">
        <f>News_statistics!P465</f>
        <v>Ecological Sustainability</v>
      </c>
      <c r="D465" t="str">
        <f>News_statistics!Q465</f>
        <v>Enhanced Emission Policy</v>
      </c>
      <c r="E465" t="str">
        <f>News_statistics!N465</f>
        <v>Ecological Sustainability, New Business</v>
      </c>
      <c r="F465" s="17" t="str">
        <f>News_statistics!M465</f>
        <v>Enhanced Emission Policy, Sustainaible Maritime Applications</v>
      </c>
    </row>
    <row r="466" spans="1:6" x14ac:dyDescent="0.3">
      <c r="A466" t="str">
        <f>News_statistics!K466</f>
        <v>H1</v>
      </c>
      <c r="B466" cm="1">
        <f t="array" aca="1" ref="B466" ca="1">SUMPRODUCT(MID(0&amp;A466,LARGE(INDEX(ISNUMBER(--MID(A466,ROW(INDIRECT("1:"&amp;LEN(A466))),1))*ROW(INDIRECT("1:"&amp;LEN(A466))),0),ROW(INDIRECT("1:"&amp;LEN(A466))))+1,1)*10^ROW(INDIRECT("1:"&amp;LEN(A466)))/10)</f>
        <v>1</v>
      </c>
      <c r="C466" s="23" t="str">
        <f>News_statistics!P466</f>
        <v>Hydraulic Applications Ecosystem</v>
      </c>
      <c r="D466" t="str">
        <f>News_statistics!Q466</f>
        <v>Green &amp; Connected Construction site</v>
      </c>
      <c r="E466" t="str">
        <f>News_statistics!N466</f>
        <v>Hydraulic Applications Ecosystem</v>
      </c>
      <c r="F466" s="17" t="str">
        <f>News_statistics!M466</f>
        <v>Green &amp; Connected Construction site</v>
      </c>
    </row>
    <row r="467" spans="1:6" x14ac:dyDescent="0.3">
      <c r="A467" t="str">
        <f>News_statistics!K467</f>
        <v>H1</v>
      </c>
      <c r="B467" cm="1">
        <f t="array" aca="1" ref="B467" ca="1">SUMPRODUCT(MID(0&amp;A467,LARGE(INDEX(ISNUMBER(--MID(A467,ROW(INDIRECT("1:"&amp;LEN(A467))),1))*ROW(INDIRECT("1:"&amp;LEN(A467))),0),ROW(INDIRECT("1:"&amp;LEN(A467))))+1,1)*10^ROW(INDIRECT("1:"&amp;LEN(A467)))/10)</f>
        <v>1</v>
      </c>
      <c r="C467" s="23" t="str">
        <f>News_statistics!P467</f>
        <v>Hydraulic Applications Ecosystem</v>
      </c>
      <c r="D467" t="str">
        <f>News_statistics!Q467</f>
        <v>Green &amp; Connected Construction site</v>
      </c>
      <c r="E467" t="str">
        <f>News_statistics!N467</f>
        <v>Hydraulic Applications Ecosystem</v>
      </c>
      <c r="F467" s="17" t="str">
        <f>News_statistics!M467</f>
        <v>Green &amp; Connected Construction site</v>
      </c>
    </row>
    <row r="468" spans="1:6" x14ac:dyDescent="0.3">
      <c r="A468" t="str">
        <f>News_statistics!K468</f>
        <v>H1</v>
      </c>
      <c r="B468" cm="1">
        <f t="array" aca="1" ref="B468" ca="1">SUMPRODUCT(MID(0&amp;A468,LARGE(INDEX(ISNUMBER(--MID(A468,ROW(INDIRECT("1:"&amp;LEN(A468))),1))*ROW(INDIRECT("1:"&amp;LEN(A468))),0),ROW(INDIRECT("1:"&amp;LEN(A468))))+1,1)*10^ROW(INDIRECT("1:"&amp;LEN(A468)))/10)</f>
        <v>1</v>
      </c>
      <c r="C468" s="23" t="str">
        <f>News_statistics!P468</f>
        <v>Hydraulic Applications Ecosystem</v>
      </c>
      <c r="D468" t="str">
        <f>News_statistics!Q468</f>
        <v>Smart Farming</v>
      </c>
      <c r="E468" t="str">
        <f>News_statistics!N468</f>
        <v>Hydraulic Applications Ecosystem</v>
      </c>
      <c r="F468" s="17" t="str">
        <f>News_statistics!M468</f>
        <v>Smart Farming</v>
      </c>
    </row>
    <row r="469" spans="1:6" x14ac:dyDescent="0.3">
      <c r="A469" t="str">
        <f>News_statistics!K469</f>
        <v>H2</v>
      </c>
      <c r="B469" cm="1">
        <f t="array" aca="1" ref="B469" ca="1">SUMPRODUCT(MID(0&amp;A469,LARGE(INDEX(ISNUMBER(--MID(A469,ROW(INDIRECT("1:"&amp;LEN(A469))),1))*ROW(INDIRECT("1:"&amp;LEN(A469))),0),ROW(INDIRECT("1:"&amp;LEN(A469))))+1,1)*10^ROW(INDIRECT("1:"&amp;LEN(A469)))/10)</f>
        <v>2</v>
      </c>
      <c r="C469" s="23" t="str">
        <f>News_statistics!P469</f>
        <v>Ecological Sustainability</v>
      </c>
      <c r="D469" t="str">
        <f>News_statistics!Q469</f>
        <v>Green Cities</v>
      </c>
      <c r="E469" t="str">
        <f>News_statistics!N469</f>
        <v>Ecological Sustainability</v>
      </c>
      <c r="F469" s="17" t="str">
        <f>News_statistics!M469</f>
        <v>Green Cities, Enhanced Emission Policy</v>
      </c>
    </row>
    <row r="470" spans="1:6" x14ac:dyDescent="0.3">
      <c r="A470" t="str">
        <f>News_statistics!K470</f>
        <v>H1</v>
      </c>
      <c r="B470" cm="1">
        <f t="array" aca="1" ref="B470" ca="1">SUMPRODUCT(MID(0&amp;A470,LARGE(INDEX(ISNUMBER(--MID(A470,ROW(INDIRECT("1:"&amp;LEN(A470))),1))*ROW(INDIRECT("1:"&amp;LEN(A470))),0),ROW(INDIRECT("1:"&amp;LEN(A470))))+1,1)*10^ROW(INDIRECT("1:"&amp;LEN(A470)))/10)</f>
        <v>1</v>
      </c>
      <c r="C470" s="23" t="str">
        <f>News_statistics!P470</f>
        <v>Hydraulic Applications Ecosystem</v>
      </c>
      <c r="D470" t="str">
        <f>News_statistics!Q470</f>
        <v>Advanced Wind Power</v>
      </c>
      <c r="E470" t="str">
        <f>News_statistics!N470</f>
        <v>Hydraulic Applications Ecosystem</v>
      </c>
      <c r="F470" s="17" t="str">
        <f>News_statistics!M470</f>
        <v>Advanced Wind Power</v>
      </c>
    </row>
    <row r="471" spans="1:6" x14ac:dyDescent="0.3">
      <c r="A471" t="str">
        <f>News_statistics!K471</f>
        <v>H1</v>
      </c>
      <c r="B471" cm="1">
        <f t="array" aca="1" ref="B471" ca="1">SUMPRODUCT(MID(0&amp;A471,LARGE(INDEX(ISNUMBER(--MID(A471,ROW(INDIRECT("1:"&amp;LEN(A471))),1))*ROW(INDIRECT("1:"&amp;LEN(A471))),0),ROW(INDIRECT("1:"&amp;LEN(A471))))+1,1)*10^ROW(INDIRECT("1:"&amp;LEN(A471)))/10)</f>
        <v>1</v>
      </c>
      <c r="C471" s="23" t="str">
        <f>News_statistics!P471</f>
        <v>Not Found</v>
      </c>
      <c r="D471" t="str">
        <f>News_statistics!Q471</f>
        <v>Not Found</v>
      </c>
      <c r="E471" t="e" vm="2">
        <f>News_statistics!N471</f>
        <v>#VALUE!</v>
      </c>
      <c r="F471" s="17" t="str">
        <f>News_statistics!M471</f>
        <v/>
      </c>
    </row>
    <row r="472" spans="1:6" x14ac:dyDescent="0.3">
      <c r="A472" t="str">
        <f>News_statistics!K472</f>
        <v>H2</v>
      </c>
      <c r="B472" cm="1">
        <f t="array" aca="1" ref="B472" ca="1">SUMPRODUCT(MID(0&amp;A472,LARGE(INDEX(ISNUMBER(--MID(A472,ROW(INDIRECT("1:"&amp;LEN(A472))),1))*ROW(INDIRECT("1:"&amp;LEN(A472))),0),ROW(INDIRECT("1:"&amp;LEN(A472))))+1,1)*10^ROW(INDIRECT("1:"&amp;LEN(A472)))/10)</f>
        <v>2</v>
      </c>
      <c r="C472" s="23" t="str">
        <f>News_statistics!P472</f>
        <v>Hydraulic Applications Ecosystem</v>
      </c>
      <c r="D472" t="str">
        <f>News_statistics!Q472</f>
        <v>Sustainable Mining</v>
      </c>
      <c r="E472" t="str">
        <f>News_statistics!N472</f>
        <v>Hydraulic Applications Ecosystem</v>
      </c>
      <c r="F472" s="17" t="str">
        <f>News_statistics!M472</f>
        <v>Sustainable Mining</v>
      </c>
    </row>
    <row r="473" spans="1:6" ht="28.8" x14ac:dyDescent="0.3">
      <c r="A473" t="str">
        <f>News_statistics!K473</f>
        <v>H1</v>
      </c>
      <c r="B473" cm="1">
        <f t="array" aca="1" ref="B473" ca="1">SUMPRODUCT(MID(0&amp;A473,LARGE(INDEX(ISNUMBER(--MID(A473,ROW(INDIRECT("1:"&amp;LEN(A473))),1))*ROW(INDIRECT("1:"&amp;LEN(A473))),0),ROW(INDIRECT("1:"&amp;LEN(A473))))+1,1)*10^ROW(INDIRECT("1:"&amp;LEN(A473)))/10)</f>
        <v>1</v>
      </c>
      <c r="C473" s="23" t="str">
        <f>News_statistics!P473</f>
        <v>Ecological Sustainability</v>
      </c>
      <c r="D473" t="str">
        <f>News_statistics!Q473</f>
        <v>Green Cities</v>
      </c>
      <c r="E473" t="str">
        <f>News_statistics!N473</f>
        <v>Ecological Sustainability, Hydraulic Applications Ecosystem</v>
      </c>
      <c r="F473" s="17" t="str">
        <f>News_statistics!M473</f>
        <v>Green Cities, Enhanced Emission Policy, Green &amp; Connected Construction site</v>
      </c>
    </row>
    <row r="474" spans="1:6" x14ac:dyDescent="0.3">
      <c r="A474" t="str">
        <f>News_statistics!K474</f>
        <v>H1</v>
      </c>
      <c r="B474" cm="1">
        <f t="array" aca="1" ref="B474" ca="1">SUMPRODUCT(MID(0&amp;A474,LARGE(INDEX(ISNUMBER(--MID(A474,ROW(INDIRECT("1:"&amp;LEN(A474))),1))*ROW(INDIRECT("1:"&amp;LEN(A474))),0),ROW(INDIRECT("1:"&amp;LEN(A474))))+1,1)*10^ROW(INDIRECT("1:"&amp;LEN(A474)))/10)</f>
        <v>1</v>
      </c>
      <c r="C474" s="23" t="str">
        <f>News_statistics!P474</f>
        <v>Smart Data Usage</v>
      </c>
      <c r="D474" t="str">
        <f>News_statistics!Q474</f>
        <v>Increased Cyberthreats</v>
      </c>
      <c r="E474" t="str">
        <f>News_statistics!N474</f>
        <v>Smart Data Usage</v>
      </c>
      <c r="F474" s="17" t="str">
        <f>News_statistics!M474</f>
        <v>Increased Cyberthreats</v>
      </c>
    </row>
    <row r="475" spans="1:6" x14ac:dyDescent="0.3">
      <c r="A475" t="str">
        <f>News_statistics!K475</f>
        <v>H2</v>
      </c>
      <c r="B475" cm="1">
        <f t="array" aca="1" ref="B475" ca="1">SUMPRODUCT(MID(0&amp;A475,LARGE(INDEX(ISNUMBER(--MID(A475,ROW(INDIRECT("1:"&amp;LEN(A475))),1))*ROW(INDIRECT("1:"&amp;LEN(A475))),0),ROW(INDIRECT("1:"&amp;LEN(A475))))+1,1)*10^ROW(INDIRECT("1:"&amp;LEN(A475)))/10)</f>
        <v>2</v>
      </c>
      <c r="C475" s="23" t="str">
        <f>News_statistics!P475</f>
        <v>New Business</v>
      </c>
      <c r="D475" t="str">
        <f>News_statistics!Q475</f>
        <v>Digital Platforms &amp; Marketplaces</v>
      </c>
      <c r="E475" t="str">
        <f>News_statistics!N475</f>
        <v>New Business</v>
      </c>
      <c r="F475" s="17" t="str">
        <f>News_statistics!M475</f>
        <v>Digital Platforms &amp; Marketplaces, Air &amp; Space</v>
      </c>
    </row>
    <row r="476" spans="1:6" ht="28.8" x14ac:dyDescent="0.3">
      <c r="A476" t="str">
        <f>News_statistics!K476</f>
        <v>H1</v>
      </c>
      <c r="B476" cm="1">
        <f t="array" aca="1" ref="B476" ca="1">SUMPRODUCT(MID(0&amp;A476,LARGE(INDEX(ISNUMBER(--MID(A476,ROW(INDIRECT("1:"&amp;LEN(A476))),1))*ROW(INDIRECT("1:"&amp;LEN(A476))),0),ROW(INDIRECT("1:"&amp;LEN(A476))))+1,1)*10^ROW(INDIRECT("1:"&amp;LEN(A476)))/10)</f>
        <v>1</v>
      </c>
      <c r="C476" s="23" t="str">
        <f>News_statistics!P476</f>
        <v>Hydraulic Applications Ecosystem</v>
      </c>
      <c r="D476" t="str">
        <f>News_statistics!Q476</f>
        <v>Intelligent &amp; Efficient Factory</v>
      </c>
      <c r="E476" t="str">
        <f>News_statistics!N476</f>
        <v>Hydraulic Applications Ecosystem, Intelligent Production</v>
      </c>
      <c r="F476" s="17" t="str">
        <f>News_statistics!M476</f>
        <v>Intelligent &amp; Efficient Factory, Adaptive Shop Floor Design</v>
      </c>
    </row>
    <row r="477" spans="1:6" ht="28.8" x14ac:dyDescent="0.3">
      <c r="A477" t="str">
        <f>News_statistics!K477</f>
        <v>H2</v>
      </c>
      <c r="B477" cm="1">
        <f t="array" aca="1" ref="B477" ca="1">SUMPRODUCT(MID(0&amp;A477,LARGE(INDEX(ISNUMBER(--MID(A477,ROW(INDIRECT("1:"&amp;LEN(A477))),1))*ROW(INDIRECT("1:"&amp;LEN(A477))),0),ROW(INDIRECT("1:"&amp;LEN(A477))))+1,1)*10^ROW(INDIRECT("1:"&amp;LEN(A477)))/10)</f>
        <v>2</v>
      </c>
      <c r="C477" s="23" t="str">
        <f>News_statistics!P477</f>
        <v>Hydraulic Applications Ecosystem</v>
      </c>
      <c r="D477" t="str">
        <f>News_statistics!Q477</f>
        <v>Green &amp; Connected Construction site</v>
      </c>
      <c r="E477" t="str">
        <f>News_statistics!N477</f>
        <v>Hydraulic Applications Ecosystem, Intelligent Production</v>
      </c>
      <c r="F477" s="17" t="str">
        <f>News_statistics!M477</f>
        <v>Green &amp; Connected Construction site, Advanced Robotics</v>
      </c>
    </row>
    <row r="478" spans="1:6" x14ac:dyDescent="0.3">
      <c r="A478" t="str">
        <f>News_statistics!K478</f>
        <v>H1</v>
      </c>
      <c r="B478" cm="1">
        <f t="array" aca="1" ref="B478" ca="1">SUMPRODUCT(MID(0&amp;A478,LARGE(INDEX(ISNUMBER(--MID(A478,ROW(INDIRECT("1:"&amp;LEN(A478))),1))*ROW(INDIRECT("1:"&amp;LEN(A478))),0),ROW(INDIRECT("1:"&amp;LEN(A478))))+1,1)*10^ROW(INDIRECT("1:"&amp;LEN(A478)))/10)</f>
        <v>1</v>
      </c>
      <c r="C478" s="23" t="str">
        <f>News_statistics!P478</f>
        <v>Hydraulic Applications Ecosystem</v>
      </c>
      <c r="D478" t="str">
        <f>News_statistics!Q478</f>
        <v>Green &amp; Connected Construction site</v>
      </c>
      <c r="E478" t="str">
        <f>News_statistics!N478</f>
        <v>Hydraulic Applications Ecosystem</v>
      </c>
      <c r="F478" s="17" t="str">
        <f>News_statistics!M478</f>
        <v>Green &amp; Connected Construction site</v>
      </c>
    </row>
    <row r="479" spans="1:6" ht="28.8" x14ac:dyDescent="0.3">
      <c r="A479" t="str">
        <f>News_statistics!K479</f>
        <v>H2</v>
      </c>
      <c r="B479" cm="1">
        <f t="array" aca="1" ref="B479" ca="1">SUMPRODUCT(MID(0&amp;A479,LARGE(INDEX(ISNUMBER(--MID(A479,ROW(INDIRECT("1:"&amp;LEN(A479))),1))*ROW(INDIRECT("1:"&amp;LEN(A479))),0),ROW(INDIRECT("1:"&amp;LEN(A479))))+1,1)*10^ROW(INDIRECT("1:"&amp;LEN(A479)))/10)</f>
        <v>2</v>
      </c>
      <c r="C479" s="23" t="str">
        <f>News_statistics!P479</f>
        <v>Ecological Sustainability</v>
      </c>
      <c r="D479" t="str">
        <f>News_statistics!Q479</f>
        <v>Enhanced Emission Policy</v>
      </c>
      <c r="E479" t="str">
        <f>News_statistics!N479</f>
        <v>Ecological Sustainability, New Business</v>
      </c>
      <c r="F479" s="17" t="str">
        <f>News_statistics!M479</f>
        <v>Enhanced Emission Policy, Sustainaible Maritime Applications</v>
      </c>
    </row>
    <row r="480" spans="1:6" x14ac:dyDescent="0.3">
      <c r="A480" t="str">
        <f>News_statistics!K480</f>
        <v>H3</v>
      </c>
      <c r="B480" cm="1">
        <f t="array" aca="1" ref="B480" ca="1">SUMPRODUCT(MID(0&amp;A480,LARGE(INDEX(ISNUMBER(--MID(A480,ROW(INDIRECT("1:"&amp;LEN(A480))),1))*ROW(INDIRECT("1:"&amp;LEN(A480))),0),ROW(INDIRECT("1:"&amp;LEN(A480))))+1,1)*10^ROW(INDIRECT("1:"&amp;LEN(A480)))/10)</f>
        <v>3</v>
      </c>
      <c r="C480" s="23" t="str">
        <f>News_statistics!P480</f>
        <v>Ecological Sustainability</v>
      </c>
      <c r="D480" t="str">
        <f>News_statistics!Q480</f>
        <v>Enhanced Emission Policy</v>
      </c>
      <c r="E480" t="str">
        <f>News_statistics!N480</f>
        <v>Ecological Sustainability</v>
      </c>
      <c r="F480" s="17" t="str">
        <f>News_statistics!M480</f>
        <v>Enhanced Emission Policy</v>
      </c>
    </row>
    <row r="481" spans="1:6" x14ac:dyDescent="0.3">
      <c r="A481" t="str">
        <f>News_statistics!K481</f>
        <v>H1</v>
      </c>
      <c r="B481" cm="1">
        <f t="array" aca="1" ref="B481" ca="1">SUMPRODUCT(MID(0&amp;A481,LARGE(INDEX(ISNUMBER(--MID(A481,ROW(INDIRECT("1:"&amp;LEN(A481))),1))*ROW(INDIRECT("1:"&amp;LEN(A481))),0),ROW(INDIRECT("1:"&amp;LEN(A481))))+1,1)*10^ROW(INDIRECT("1:"&amp;LEN(A481)))/10)</f>
        <v>1</v>
      </c>
      <c r="C481" s="23" t="str">
        <f>News_statistics!P481</f>
        <v>Hydraulic Applications Ecosystem</v>
      </c>
      <c r="D481" t="str">
        <f>News_statistics!Q481</f>
        <v>Future Municipal Services</v>
      </c>
      <c r="E481" t="str">
        <f>News_statistics!N481</f>
        <v>Hydraulic Applications Ecosystem</v>
      </c>
      <c r="F481" s="17" t="str">
        <f>News_statistics!M481</f>
        <v>Future Municipal Services</v>
      </c>
    </row>
    <row r="482" spans="1:6" x14ac:dyDescent="0.3">
      <c r="A482" t="str">
        <f>News_statistics!K482</f>
        <v>H3</v>
      </c>
      <c r="B482" cm="1">
        <f t="array" aca="1" ref="B482" ca="1">SUMPRODUCT(MID(0&amp;A482,LARGE(INDEX(ISNUMBER(--MID(A482,ROW(INDIRECT("1:"&amp;LEN(A482))),1))*ROW(INDIRECT("1:"&amp;LEN(A482))),0),ROW(INDIRECT("1:"&amp;LEN(A482))))+1,1)*10^ROW(INDIRECT("1:"&amp;LEN(A482)))/10)</f>
        <v>3</v>
      </c>
      <c r="C482" s="23" t="str">
        <f>News_statistics!P482</f>
        <v>Intelligent Production</v>
      </c>
      <c r="D482" t="str">
        <f>News_statistics!Q482</f>
        <v>Advanced Robotics</v>
      </c>
      <c r="E482" t="str">
        <f>News_statistics!N482</f>
        <v>Intelligent Production</v>
      </c>
      <c r="F482" s="17" t="str">
        <f>News_statistics!M482</f>
        <v>Advanced Robotics</v>
      </c>
    </row>
    <row r="483" spans="1:6" ht="43.2" x14ac:dyDescent="0.3">
      <c r="A483" t="str">
        <f>News_statistics!K483</f>
        <v>H1</v>
      </c>
      <c r="B483" cm="1">
        <f t="array" aca="1" ref="B483" ca="1">SUMPRODUCT(MID(0&amp;A483,LARGE(INDEX(ISNUMBER(--MID(A483,ROW(INDIRECT("1:"&amp;LEN(A483))),1))*ROW(INDIRECT("1:"&amp;LEN(A483))),0),ROW(INDIRECT("1:"&amp;LEN(A483))))+1,1)*10^ROW(INDIRECT("1:"&amp;LEN(A483)))/10)</f>
        <v>1</v>
      </c>
      <c r="C483" s="23" t="str">
        <f>News_statistics!P483</f>
        <v>Hydraulic Applications Ecosystem</v>
      </c>
      <c r="D483" t="str">
        <f>News_statistics!Q483</f>
        <v>Green &amp; Connected Construction site</v>
      </c>
      <c r="E483" t="str">
        <f>News_statistics!N483</f>
        <v>Hydraulic Applications Ecosystem</v>
      </c>
      <c r="F483" s="17" t="str">
        <f>News_statistics!M483</f>
        <v>Green &amp; Connected Construction site, Autonomous Material Handling, Sustainable Mining</v>
      </c>
    </row>
    <row r="484" spans="1:6" x14ac:dyDescent="0.3">
      <c r="A484" t="str">
        <f>News_statistics!K484</f>
        <v>H2</v>
      </c>
      <c r="B484" cm="1">
        <f t="array" aca="1" ref="B484" ca="1">SUMPRODUCT(MID(0&amp;A484,LARGE(INDEX(ISNUMBER(--MID(A484,ROW(INDIRECT("1:"&amp;LEN(A484))),1))*ROW(INDIRECT("1:"&amp;LEN(A484))),0),ROW(INDIRECT("1:"&amp;LEN(A484))))+1,1)*10^ROW(INDIRECT("1:"&amp;LEN(A484)))/10)</f>
        <v>2</v>
      </c>
      <c r="C484" s="23" t="str">
        <f>News_statistics!P484</f>
        <v>Ecological Sustainability</v>
      </c>
      <c r="D484" t="str">
        <f>News_statistics!Q484</f>
        <v>Enhanced Emission Policy</v>
      </c>
      <c r="E484" t="str">
        <f>News_statistics!N484</f>
        <v>Ecological Sustainability</v>
      </c>
      <c r="F484" s="17" t="str">
        <f>News_statistics!M484</f>
        <v>Enhanced Emission Policy</v>
      </c>
    </row>
    <row r="485" spans="1:6" x14ac:dyDescent="0.3">
      <c r="A485" t="str">
        <f>News_statistics!K485</f>
        <v>H1</v>
      </c>
      <c r="B485" cm="1">
        <f t="array" aca="1" ref="B485" ca="1">SUMPRODUCT(MID(0&amp;A485,LARGE(INDEX(ISNUMBER(--MID(A485,ROW(INDIRECT("1:"&amp;LEN(A485))),1))*ROW(INDIRECT("1:"&amp;LEN(A485))),0),ROW(INDIRECT("1:"&amp;LEN(A485))))+1,1)*10^ROW(INDIRECT("1:"&amp;LEN(A485)))/10)</f>
        <v>1</v>
      </c>
      <c r="C485" s="23" t="str">
        <f>News_statistics!P485</f>
        <v>Hydraulic Applications Ecosystem</v>
      </c>
      <c r="D485" t="str">
        <f>News_statistics!Q485</f>
        <v>Autonomous Material Handling</v>
      </c>
      <c r="E485" t="str">
        <f>News_statistics!N485</f>
        <v>Hydraulic Applications Ecosystem</v>
      </c>
      <c r="F485" s="17" t="str">
        <f>News_statistics!M485</f>
        <v>Autonomous Material Handling</v>
      </c>
    </row>
    <row r="486" spans="1:6" x14ac:dyDescent="0.3">
      <c r="A486" t="str">
        <f>News_statistics!K486</f>
        <v>H1</v>
      </c>
      <c r="B486" cm="1">
        <f t="array" aca="1" ref="B486" ca="1">SUMPRODUCT(MID(0&amp;A486,LARGE(INDEX(ISNUMBER(--MID(A486,ROW(INDIRECT("1:"&amp;LEN(A486))),1))*ROW(INDIRECT("1:"&amp;LEN(A486))),0),ROW(INDIRECT("1:"&amp;LEN(A486))))+1,1)*10^ROW(INDIRECT("1:"&amp;LEN(A486)))/10)</f>
        <v>1</v>
      </c>
      <c r="C486" s="23" t="str">
        <f>News_statistics!P486</f>
        <v>Hydraulic Applications Ecosystem</v>
      </c>
      <c r="D486" t="str">
        <f>News_statistics!Q486</f>
        <v>Green &amp; Connected Construction site</v>
      </c>
      <c r="E486" t="str">
        <f>News_statistics!N486</f>
        <v>Hydraulic Applications Ecosystem</v>
      </c>
      <c r="F486" s="17" t="str">
        <f>News_statistics!M486</f>
        <v>Green &amp; Connected Construction site</v>
      </c>
    </row>
    <row r="487" spans="1:6" x14ac:dyDescent="0.3">
      <c r="A487" t="str">
        <f>News_statistics!K487</f>
        <v>H1</v>
      </c>
      <c r="B487" cm="1">
        <f t="array" aca="1" ref="B487" ca="1">SUMPRODUCT(MID(0&amp;A487,LARGE(INDEX(ISNUMBER(--MID(A487,ROW(INDIRECT("1:"&amp;LEN(A487))),1))*ROW(INDIRECT("1:"&amp;LEN(A487))),0),ROW(INDIRECT("1:"&amp;LEN(A487))))+1,1)*10^ROW(INDIRECT("1:"&amp;LEN(A487)))/10)</f>
        <v>1</v>
      </c>
      <c r="C487" s="23" t="str">
        <f>News_statistics!P487</f>
        <v>Hydraulic Applications Ecosystem</v>
      </c>
      <c r="D487" t="str">
        <f>News_statistics!Q487</f>
        <v>Autonomous Material Handling</v>
      </c>
      <c r="E487" t="str">
        <f>News_statistics!N487</f>
        <v>Hydraulic Applications Ecosystem</v>
      </c>
      <c r="F487" s="17" t="str">
        <f>News_statistics!M487</f>
        <v>Autonomous Material Handling</v>
      </c>
    </row>
    <row r="488" spans="1:6" x14ac:dyDescent="0.3">
      <c r="A488" t="str">
        <f>News_statistics!K488</f>
        <v>H1</v>
      </c>
      <c r="B488" cm="1">
        <f t="array" aca="1" ref="B488" ca="1">SUMPRODUCT(MID(0&amp;A488,LARGE(INDEX(ISNUMBER(--MID(A488,ROW(INDIRECT("1:"&amp;LEN(A488))),1))*ROW(INDIRECT("1:"&amp;LEN(A488))),0),ROW(INDIRECT("1:"&amp;LEN(A488))))+1,1)*10^ROW(INDIRECT("1:"&amp;LEN(A488)))/10)</f>
        <v>1</v>
      </c>
      <c r="C488" s="23" t="str">
        <f>News_statistics!P488</f>
        <v>Not Found</v>
      </c>
      <c r="D488" t="str">
        <f>News_statistics!Q488</f>
        <v>Not Found</v>
      </c>
      <c r="E488" t="e" vm="2">
        <f>News_statistics!N488</f>
        <v>#VALUE!</v>
      </c>
      <c r="F488" s="17" t="str">
        <f>News_statistics!M488</f>
        <v/>
      </c>
    </row>
    <row r="489" spans="1:6" x14ac:dyDescent="0.3">
      <c r="A489" t="str">
        <f>News_statistics!K489</f>
        <v>H1</v>
      </c>
      <c r="B489" cm="1">
        <f t="array" aca="1" ref="B489" ca="1">SUMPRODUCT(MID(0&amp;A489,LARGE(INDEX(ISNUMBER(--MID(A489,ROW(INDIRECT("1:"&amp;LEN(A489))),1))*ROW(INDIRECT("1:"&amp;LEN(A489))),0),ROW(INDIRECT("1:"&amp;LEN(A489))))+1,1)*10^ROW(INDIRECT("1:"&amp;LEN(A489)))/10)</f>
        <v>1</v>
      </c>
      <c r="C489" s="23" t="str">
        <f>News_statistics!P489</f>
        <v>Ecological Sustainability</v>
      </c>
      <c r="D489" t="str">
        <f>News_statistics!Q489</f>
        <v>Green Cities</v>
      </c>
      <c r="E489" t="str">
        <f>News_statistics!N489</f>
        <v>Ecological Sustainability</v>
      </c>
      <c r="F489" s="17" t="str">
        <f>News_statistics!M489</f>
        <v>Green Cities, Enhanced Emission Policy</v>
      </c>
    </row>
    <row r="490" spans="1:6" x14ac:dyDescent="0.3">
      <c r="A490" t="str">
        <f>News_statistics!K490</f>
        <v>H1</v>
      </c>
      <c r="B490" cm="1">
        <f t="array" aca="1" ref="B490" ca="1">SUMPRODUCT(MID(0&amp;A490,LARGE(INDEX(ISNUMBER(--MID(A490,ROW(INDIRECT("1:"&amp;LEN(A490))),1))*ROW(INDIRECT("1:"&amp;LEN(A490))),0),ROW(INDIRECT("1:"&amp;LEN(A490))))+1,1)*10^ROW(INDIRECT("1:"&amp;LEN(A490)))/10)</f>
        <v>1</v>
      </c>
      <c r="C490" s="23" t="str">
        <f>News_statistics!P490</f>
        <v>Hydraulic Applications Ecosystem</v>
      </c>
      <c r="D490" t="str">
        <f>News_statistics!Q490</f>
        <v>Autonomous Material Handling</v>
      </c>
      <c r="E490" t="str">
        <f>News_statistics!N490</f>
        <v>Hydraulic Applications Ecosystem</v>
      </c>
      <c r="F490" s="17" t="str">
        <f>News_statistics!M490</f>
        <v>Autonomous Material Handling</v>
      </c>
    </row>
    <row r="491" spans="1:6" x14ac:dyDescent="0.3">
      <c r="A491" t="str">
        <f>News_statistics!K491</f>
        <v>H2</v>
      </c>
      <c r="B491" cm="1">
        <f t="array" aca="1" ref="B491" ca="1">SUMPRODUCT(MID(0&amp;A491,LARGE(INDEX(ISNUMBER(--MID(A491,ROW(INDIRECT("1:"&amp;LEN(A491))),1))*ROW(INDIRECT("1:"&amp;LEN(A491))),0),ROW(INDIRECT("1:"&amp;LEN(A491))))+1,1)*10^ROW(INDIRECT("1:"&amp;LEN(A491)))/10)</f>
        <v>2</v>
      </c>
      <c r="C491" s="23" t="str">
        <f>News_statistics!P491</f>
        <v>Ecological Sustainability</v>
      </c>
      <c r="D491" t="str">
        <f>News_statistics!Q491</f>
        <v>Enhanced Emission Policy</v>
      </c>
      <c r="E491" t="str">
        <f>News_statistics!N491</f>
        <v>Ecological Sustainability</v>
      </c>
      <c r="F491" s="17" t="str">
        <f>News_statistics!M491</f>
        <v>Enhanced Emission Policy</v>
      </c>
    </row>
    <row r="492" spans="1:6" x14ac:dyDescent="0.3">
      <c r="A492" t="str">
        <f>News_statistics!K492</f>
        <v>H1</v>
      </c>
      <c r="B492" cm="1">
        <f t="array" aca="1" ref="B492" ca="1">SUMPRODUCT(MID(0&amp;A492,LARGE(INDEX(ISNUMBER(--MID(A492,ROW(INDIRECT("1:"&amp;LEN(A492))),1))*ROW(INDIRECT("1:"&amp;LEN(A492))),0),ROW(INDIRECT("1:"&amp;LEN(A492))))+1,1)*10^ROW(INDIRECT("1:"&amp;LEN(A492)))/10)</f>
        <v>1</v>
      </c>
      <c r="C492" s="23" t="str">
        <f>News_statistics!P492</f>
        <v>Hydraulic Applications Ecosystem</v>
      </c>
      <c r="D492" t="str">
        <f>News_statistics!Q492</f>
        <v>Autonomous Material Handling</v>
      </c>
      <c r="E492" t="str">
        <f>News_statistics!N492</f>
        <v>Hydraulic Applications Ecosystem</v>
      </c>
      <c r="F492" s="17" t="str">
        <f>News_statistics!M492</f>
        <v>Autonomous Material Handling</v>
      </c>
    </row>
    <row r="493" spans="1:6" ht="28.8" x14ac:dyDescent="0.3">
      <c r="A493" t="str">
        <f>News_statistics!K493</f>
        <v>H1</v>
      </c>
      <c r="B493" cm="1">
        <f t="array" aca="1" ref="B493" ca="1">SUMPRODUCT(MID(0&amp;A493,LARGE(INDEX(ISNUMBER(--MID(A493,ROW(INDIRECT("1:"&amp;LEN(A493))),1))*ROW(INDIRECT("1:"&amp;LEN(A493))),0),ROW(INDIRECT("1:"&amp;LEN(A493))))+1,1)*10^ROW(INDIRECT("1:"&amp;LEN(A493)))/10)</f>
        <v>1</v>
      </c>
      <c r="C493" s="23" t="str">
        <f>News_statistics!P493</f>
        <v>Hydraulic Applications Ecosystem</v>
      </c>
      <c r="D493" t="str">
        <f>News_statistics!Q493</f>
        <v>Green &amp; Connected Construction site</v>
      </c>
      <c r="E493" t="str">
        <f>News_statistics!N493</f>
        <v>Hydraulic Applications Ecosystem</v>
      </c>
      <c r="F493" s="17" t="str">
        <f>News_statistics!M493</f>
        <v>Green &amp; Connected Construction site, Autonomous Material Handling</v>
      </c>
    </row>
    <row r="494" spans="1:6" x14ac:dyDescent="0.3">
      <c r="A494" t="str">
        <f>News_statistics!K494</f>
        <v>H1</v>
      </c>
      <c r="B494" cm="1">
        <f t="array" aca="1" ref="B494" ca="1">SUMPRODUCT(MID(0&amp;A494,LARGE(INDEX(ISNUMBER(--MID(A494,ROW(INDIRECT("1:"&amp;LEN(A494))),1))*ROW(INDIRECT("1:"&amp;LEN(A494))),0),ROW(INDIRECT("1:"&amp;LEN(A494))))+1,1)*10^ROW(INDIRECT("1:"&amp;LEN(A494)))/10)</f>
        <v>1</v>
      </c>
      <c r="C494" s="23" t="str">
        <f>News_statistics!P494</f>
        <v>Hydraulic Applications Ecosystem</v>
      </c>
      <c r="D494" t="str">
        <f>News_statistics!Q494</f>
        <v>Autonomous Material Handling</v>
      </c>
      <c r="E494" t="str">
        <f>News_statistics!N494</f>
        <v>Hydraulic Applications Ecosystem</v>
      </c>
      <c r="F494" s="17" t="str">
        <f>News_statistics!M494</f>
        <v>Autonomous Material Handling</v>
      </c>
    </row>
    <row r="495" spans="1:6" x14ac:dyDescent="0.3">
      <c r="A495" t="str">
        <f>News_statistics!K495</f>
        <v>H1</v>
      </c>
      <c r="B495" cm="1">
        <f t="array" aca="1" ref="B495" ca="1">SUMPRODUCT(MID(0&amp;A495,LARGE(INDEX(ISNUMBER(--MID(A495,ROW(INDIRECT("1:"&amp;LEN(A495))),1))*ROW(INDIRECT("1:"&amp;LEN(A495))),0),ROW(INDIRECT("1:"&amp;LEN(A495))))+1,1)*10^ROW(INDIRECT("1:"&amp;LEN(A495)))/10)</f>
        <v>1</v>
      </c>
      <c r="C495" s="23" t="str">
        <f>News_statistics!P495</f>
        <v>Hydraulic Applications Ecosystem</v>
      </c>
      <c r="D495" t="str">
        <f>News_statistics!Q495</f>
        <v>Autonomous Material Handling</v>
      </c>
      <c r="E495" t="str">
        <f>News_statistics!N495</f>
        <v>Hydraulic Applications Ecosystem</v>
      </c>
      <c r="F495" s="17" t="str">
        <f>News_statistics!M495</f>
        <v>Autonomous Material Handling</v>
      </c>
    </row>
    <row r="496" spans="1:6" x14ac:dyDescent="0.3">
      <c r="A496" t="str">
        <f>News_statistics!K496</f>
        <v>H1</v>
      </c>
      <c r="B496" cm="1">
        <f t="array" aca="1" ref="B496" ca="1">SUMPRODUCT(MID(0&amp;A496,LARGE(INDEX(ISNUMBER(--MID(A496,ROW(INDIRECT("1:"&amp;LEN(A496))),1))*ROW(INDIRECT("1:"&amp;LEN(A496))),0),ROW(INDIRECT("1:"&amp;LEN(A496))))+1,1)*10^ROW(INDIRECT("1:"&amp;LEN(A496)))/10)</f>
        <v>1</v>
      </c>
      <c r="C496" s="23" t="str">
        <f>News_statistics!P496</f>
        <v>Smart Data Usage</v>
      </c>
      <c r="D496" t="str">
        <f>News_statistics!Q496</f>
        <v>Big Data Value Creation</v>
      </c>
      <c r="E496" t="str">
        <f>News_statistics!N496</f>
        <v>Smart Data Usage</v>
      </c>
      <c r="F496" s="17" t="str">
        <f>News_statistics!M496</f>
        <v>Big Data Value Creation</v>
      </c>
    </row>
    <row r="497" spans="1:6" x14ac:dyDescent="0.3">
      <c r="A497" t="str">
        <f>News_statistics!K497</f>
        <v>H1</v>
      </c>
      <c r="B497" cm="1">
        <f t="array" aca="1" ref="B497" ca="1">SUMPRODUCT(MID(0&amp;A497,LARGE(INDEX(ISNUMBER(--MID(A497,ROW(INDIRECT("1:"&amp;LEN(A497))),1))*ROW(INDIRECT("1:"&amp;LEN(A497))),0),ROW(INDIRECT("1:"&amp;LEN(A497))))+1,1)*10^ROW(INDIRECT("1:"&amp;LEN(A497)))/10)</f>
        <v>1</v>
      </c>
      <c r="C497" s="23" t="str">
        <f>News_statistics!P497</f>
        <v>Ecological Sustainability</v>
      </c>
      <c r="D497" t="str">
        <f>News_statistics!Q497</f>
        <v>Enhanced Emission Policy</v>
      </c>
      <c r="E497" t="str">
        <f>News_statistics!N497</f>
        <v>Ecological Sustainability</v>
      </c>
      <c r="F497" s="17" t="str">
        <f>News_statistics!M497</f>
        <v>Enhanced Emission Policy</v>
      </c>
    </row>
    <row r="498" spans="1:6" x14ac:dyDescent="0.3">
      <c r="A498" t="str">
        <f>News_statistics!K498</f>
        <v>H1</v>
      </c>
      <c r="B498" cm="1">
        <f t="array" aca="1" ref="B498" ca="1">SUMPRODUCT(MID(0&amp;A498,LARGE(INDEX(ISNUMBER(--MID(A498,ROW(INDIRECT("1:"&amp;LEN(A498))),1))*ROW(INDIRECT("1:"&amp;LEN(A498))),0),ROW(INDIRECT("1:"&amp;LEN(A498))))+1,1)*10^ROW(INDIRECT("1:"&amp;LEN(A498)))/10)</f>
        <v>1</v>
      </c>
      <c r="C498" s="23" t="str">
        <f>News_statistics!P498</f>
        <v>Hydraulic Applications Ecosystem</v>
      </c>
      <c r="D498" t="str">
        <f>News_statistics!Q498</f>
        <v>Autonomous Material Handling</v>
      </c>
      <c r="E498" t="str">
        <f>News_statistics!N498</f>
        <v>Hydraulic Applications Ecosystem</v>
      </c>
      <c r="F498" s="17" t="str">
        <f>News_statistics!M498</f>
        <v>Autonomous Material Handling</v>
      </c>
    </row>
    <row r="499" spans="1:6" x14ac:dyDescent="0.3">
      <c r="A499" t="str">
        <f>News_statistics!K499</f>
        <v>H1</v>
      </c>
      <c r="B499" cm="1">
        <f t="array" aca="1" ref="B499" ca="1">SUMPRODUCT(MID(0&amp;A499,LARGE(INDEX(ISNUMBER(--MID(A499,ROW(INDIRECT("1:"&amp;LEN(A499))),1))*ROW(INDIRECT("1:"&amp;LEN(A499))),0),ROW(INDIRECT("1:"&amp;LEN(A499))))+1,1)*10^ROW(INDIRECT("1:"&amp;LEN(A499)))/10)</f>
        <v>1</v>
      </c>
      <c r="C499" s="23" t="str">
        <f>News_statistics!P499</f>
        <v>Hydraulic Applications Ecosystem</v>
      </c>
      <c r="D499" t="str">
        <f>News_statistics!Q499</f>
        <v>Autonomous Material Handling</v>
      </c>
      <c r="E499" t="str">
        <f>News_statistics!N499</f>
        <v>Hydraulic Applications Ecosystem</v>
      </c>
      <c r="F499" s="17" t="str">
        <f>News_statistics!M499</f>
        <v>Autonomous Material Handling</v>
      </c>
    </row>
    <row r="500" spans="1:6" x14ac:dyDescent="0.3">
      <c r="A500" t="str">
        <f>News_statistics!K500</f>
        <v>H1</v>
      </c>
      <c r="B500" cm="1">
        <f t="array" aca="1" ref="B500" ca="1">SUMPRODUCT(MID(0&amp;A500,LARGE(INDEX(ISNUMBER(--MID(A500,ROW(INDIRECT("1:"&amp;LEN(A500))),1))*ROW(INDIRECT("1:"&amp;LEN(A500))),0),ROW(INDIRECT("1:"&amp;LEN(A500))))+1,1)*10^ROW(INDIRECT("1:"&amp;LEN(A500)))/10)</f>
        <v>1</v>
      </c>
      <c r="C500" s="23" t="str">
        <f>News_statistics!P500</f>
        <v>Hydraulic Applications Ecosystem</v>
      </c>
      <c r="D500" t="str">
        <f>News_statistics!Q500</f>
        <v>Green &amp; Connected Construction site</v>
      </c>
      <c r="E500" t="str">
        <f>News_statistics!N500</f>
        <v>Hydraulic Applications Ecosystem</v>
      </c>
      <c r="F500" s="17" t="str">
        <f>News_statistics!M500</f>
        <v>Green &amp; Connected Construction site</v>
      </c>
    </row>
    <row r="501" spans="1:6" x14ac:dyDescent="0.3">
      <c r="A501" t="str">
        <f>News_statistics!K501</f>
        <v>H1</v>
      </c>
      <c r="B501" cm="1">
        <f t="array" aca="1" ref="B501" ca="1">SUMPRODUCT(MID(0&amp;A501,LARGE(INDEX(ISNUMBER(--MID(A501,ROW(INDIRECT("1:"&amp;LEN(A501))),1))*ROW(INDIRECT("1:"&amp;LEN(A501))),0),ROW(INDIRECT("1:"&amp;LEN(A501))))+1,1)*10^ROW(INDIRECT("1:"&amp;LEN(A501)))/10)</f>
        <v>1</v>
      </c>
      <c r="C501" s="23" t="str">
        <f>News_statistics!P501</f>
        <v>Hydraulic Applications Ecosystem</v>
      </c>
      <c r="D501" t="str">
        <f>News_statistics!Q501</f>
        <v>Green &amp; Connected Construction site</v>
      </c>
      <c r="E501" t="str">
        <f>News_statistics!N501</f>
        <v>Hydraulic Applications Ecosystem</v>
      </c>
      <c r="F501" s="17" t="str">
        <f>News_statistics!M501</f>
        <v>Green &amp; Connected Construction site</v>
      </c>
    </row>
    <row r="502" spans="1:6" x14ac:dyDescent="0.3">
      <c r="A502" t="str">
        <f>News_statistics!K502</f>
        <v>H1</v>
      </c>
      <c r="B502" cm="1">
        <f t="array" aca="1" ref="B502" ca="1">SUMPRODUCT(MID(0&amp;A502,LARGE(INDEX(ISNUMBER(--MID(A502,ROW(INDIRECT("1:"&amp;LEN(A502))),1))*ROW(INDIRECT("1:"&amp;LEN(A502))),0),ROW(INDIRECT("1:"&amp;LEN(A502))))+1,1)*10^ROW(INDIRECT("1:"&amp;LEN(A502)))/10)</f>
        <v>1</v>
      </c>
      <c r="C502" s="23" t="str">
        <f>News_statistics!P502</f>
        <v>Hydraulic Applications Ecosystem</v>
      </c>
      <c r="D502" t="str">
        <f>News_statistics!Q502</f>
        <v>Green &amp; Connected Construction site</v>
      </c>
      <c r="E502" t="str">
        <f>News_statistics!N502</f>
        <v>Hydraulic Applications Ecosystem</v>
      </c>
      <c r="F502" s="17" t="str">
        <f>News_statistics!M502</f>
        <v>Green &amp; Connected Construction site</v>
      </c>
    </row>
    <row r="503" spans="1:6" x14ac:dyDescent="0.3">
      <c r="A503" t="str">
        <f>News_statistics!K503</f>
        <v>H2</v>
      </c>
      <c r="B503" cm="1">
        <f t="array" aca="1" ref="B503" ca="1">SUMPRODUCT(MID(0&amp;A503,LARGE(INDEX(ISNUMBER(--MID(A503,ROW(INDIRECT("1:"&amp;LEN(A503))),1))*ROW(INDIRECT("1:"&amp;LEN(A503))),0),ROW(INDIRECT("1:"&amp;LEN(A503))))+1,1)*10^ROW(INDIRECT("1:"&amp;LEN(A503)))/10)</f>
        <v>2</v>
      </c>
      <c r="C503" s="23" t="str">
        <f>News_statistics!P503</f>
        <v>Hydraulic Applications Ecosystem</v>
      </c>
      <c r="D503" t="str">
        <f>News_statistics!Q503</f>
        <v>Green &amp; Connected Construction site</v>
      </c>
      <c r="E503" t="str">
        <f>News_statistics!N503</f>
        <v>Hydraulic Applications Ecosystem</v>
      </c>
      <c r="F503" s="17" t="str">
        <f>News_statistics!M503</f>
        <v>Green &amp; Connected Construction site</v>
      </c>
    </row>
    <row r="504" spans="1:6" x14ac:dyDescent="0.3">
      <c r="A504" t="str">
        <f>News_statistics!K504</f>
        <v>H2</v>
      </c>
      <c r="B504" cm="1">
        <f t="array" aca="1" ref="B504" ca="1">SUMPRODUCT(MID(0&amp;A504,LARGE(INDEX(ISNUMBER(--MID(A504,ROW(INDIRECT("1:"&amp;LEN(A504))),1))*ROW(INDIRECT("1:"&amp;LEN(A504))),0),ROW(INDIRECT("1:"&amp;LEN(A504))))+1,1)*10^ROW(INDIRECT("1:"&amp;LEN(A504)))/10)</f>
        <v>2</v>
      </c>
      <c r="C504" s="23" t="str">
        <f>News_statistics!P504</f>
        <v>Hydraulic Applications Ecosystem</v>
      </c>
      <c r="D504" t="str">
        <f>News_statistics!Q504</f>
        <v>Green &amp; Connected Construction site</v>
      </c>
      <c r="E504" t="str">
        <f>News_statistics!N504</f>
        <v>Hydraulic Applications Ecosystem</v>
      </c>
      <c r="F504" s="17" t="str">
        <f>News_statistics!M504</f>
        <v>Green &amp; Connected Construction site</v>
      </c>
    </row>
    <row r="505" spans="1:6" ht="28.8" x14ac:dyDescent="0.3">
      <c r="A505" t="str">
        <f>News_statistics!K505</f>
        <v>H2</v>
      </c>
      <c r="B505" cm="1">
        <f t="array" aca="1" ref="B505" ca="1">SUMPRODUCT(MID(0&amp;A505,LARGE(INDEX(ISNUMBER(--MID(A505,ROW(INDIRECT("1:"&amp;LEN(A505))),1))*ROW(INDIRECT("1:"&amp;LEN(A505))),0),ROW(INDIRECT("1:"&amp;LEN(A505))))+1,1)*10^ROW(INDIRECT("1:"&amp;LEN(A505)))/10)</f>
        <v>2</v>
      </c>
      <c r="C505" s="23" t="str">
        <f>News_statistics!P505</f>
        <v>Ecological Sustainability</v>
      </c>
      <c r="D505" t="str">
        <f>News_statistics!Q505</f>
        <v>Enhanced Emission Policy</v>
      </c>
      <c r="E505" t="str">
        <f>News_statistics!N505</f>
        <v>Ecological Sustainability, New Business</v>
      </c>
      <c r="F505" s="17" t="str">
        <f>News_statistics!M505</f>
        <v>Enhanced Emission Policy, Green Energy System</v>
      </c>
    </row>
    <row r="506" spans="1:6" ht="28.8" x14ac:dyDescent="0.3">
      <c r="A506" t="str">
        <f>News_statistics!K506</f>
        <v>H1</v>
      </c>
      <c r="B506" cm="1">
        <f t="array" aca="1" ref="B506" ca="1">SUMPRODUCT(MID(0&amp;A506,LARGE(INDEX(ISNUMBER(--MID(A506,ROW(INDIRECT("1:"&amp;LEN(A506))),1))*ROW(INDIRECT("1:"&amp;LEN(A506))),0),ROW(INDIRECT("1:"&amp;LEN(A506))))+1,1)*10^ROW(INDIRECT("1:"&amp;LEN(A506)))/10)</f>
        <v>1</v>
      </c>
      <c r="C506" s="23" t="str">
        <f>News_statistics!P506</f>
        <v>Ecological Sustainability</v>
      </c>
      <c r="D506" t="str">
        <f>News_statistics!Q506</f>
        <v>Enhanced Emission Policy</v>
      </c>
      <c r="E506" t="str">
        <f>News_statistics!N506</f>
        <v>Ecological Sustainability, Hydraulic Applications Ecosystem</v>
      </c>
      <c r="F506" s="17" t="str">
        <f>News_statistics!M506</f>
        <v>Enhanced Emission Policy, Green &amp; Connected Construction site</v>
      </c>
    </row>
    <row r="507" spans="1:6" ht="28.8" x14ac:dyDescent="0.3">
      <c r="A507" t="str">
        <f>News_statistics!K507</f>
        <v>H1</v>
      </c>
      <c r="B507" cm="1">
        <f t="array" aca="1" ref="B507" ca="1">SUMPRODUCT(MID(0&amp;A507,LARGE(INDEX(ISNUMBER(--MID(A507,ROW(INDIRECT("1:"&amp;LEN(A507))),1))*ROW(INDIRECT("1:"&amp;LEN(A507))),0),ROW(INDIRECT("1:"&amp;LEN(A507))))+1,1)*10^ROW(INDIRECT("1:"&amp;LEN(A507)))/10)</f>
        <v>1</v>
      </c>
      <c r="C507" s="23" t="str">
        <f>News_statistics!P507</f>
        <v>Ecological Sustainability</v>
      </c>
      <c r="D507" t="str">
        <f>News_statistics!Q507</f>
        <v>Green Cities</v>
      </c>
      <c r="E507" t="str">
        <f>News_statistics!N507</f>
        <v>Ecological Sustainability, Hydraulic Applications Ecosystem</v>
      </c>
      <c r="F507" s="17" t="str">
        <f>News_statistics!M507</f>
        <v>Green Cities, Enhanced Emission Policy, Green &amp; Connected Construction site</v>
      </c>
    </row>
    <row r="508" spans="1:6" x14ac:dyDescent="0.3">
      <c r="A508" t="str">
        <f>News_statistics!K508</f>
        <v>H1</v>
      </c>
      <c r="B508" cm="1">
        <f t="array" aca="1" ref="B508" ca="1">SUMPRODUCT(MID(0&amp;A508,LARGE(INDEX(ISNUMBER(--MID(A508,ROW(INDIRECT("1:"&amp;LEN(A508))),1))*ROW(INDIRECT("1:"&amp;LEN(A508))),0),ROW(INDIRECT("1:"&amp;LEN(A508))))+1,1)*10^ROW(INDIRECT("1:"&amp;LEN(A508)))/10)</f>
        <v>1</v>
      </c>
      <c r="C508" s="23" t="str">
        <f>News_statistics!P508</f>
        <v>Ecological Sustainability</v>
      </c>
      <c r="D508" t="str">
        <f>News_statistics!Q508</f>
        <v>Enhanced Emission Policy</v>
      </c>
      <c r="E508" t="str">
        <f>News_statistics!N508</f>
        <v>Ecological Sustainability</v>
      </c>
      <c r="F508" s="17" t="str">
        <f>News_statistics!M508</f>
        <v>Enhanced Emission Policy</v>
      </c>
    </row>
    <row r="509" spans="1:6" x14ac:dyDescent="0.3">
      <c r="A509" t="str">
        <f>News_statistics!K509</f>
        <v>H1</v>
      </c>
      <c r="B509" cm="1">
        <f t="array" aca="1" ref="B509" ca="1">SUMPRODUCT(MID(0&amp;A509,LARGE(INDEX(ISNUMBER(--MID(A509,ROW(INDIRECT("1:"&amp;LEN(A509))),1))*ROW(INDIRECT("1:"&amp;LEN(A509))),0),ROW(INDIRECT("1:"&amp;LEN(A509))))+1,1)*10^ROW(INDIRECT("1:"&amp;LEN(A509)))/10)</f>
        <v>1</v>
      </c>
      <c r="C509" s="23" t="str">
        <f>News_statistics!P509</f>
        <v>Not Found</v>
      </c>
      <c r="D509" t="str">
        <f>News_statistics!Q509</f>
        <v>Not Found</v>
      </c>
      <c r="E509" t="e" vm="2">
        <f>News_statistics!N509</f>
        <v>#VALUE!</v>
      </c>
      <c r="F509" s="17" t="str">
        <f>News_statistics!M509</f>
        <v/>
      </c>
    </row>
    <row r="510" spans="1:6" ht="28.8" x14ac:dyDescent="0.3">
      <c r="A510" t="str">
        <f>News_statistics!K510</f>
        <v>H1</v>
      </c>
      <c r="B510" cm="1">
        <f t="array" aca="1" ref="B510" ca="1">SUMPRODUCT(MID(0&amp;A510,LARGE(INDEX(ISNUMBER(--MID(A510,ROW(INDIRECT("1:"&amp;LEN(A510))),1))*ROW(INDIRECT("1:"&amp;LEN(A510))),0),ROW(INDIRECT("1:"&amp;LEN(A510))))+1,1)*10^ROW(INDIRECT("1:"&amp;LEN(A510)))/10)</f>
        <v>1</v>
      </c>
      <c r="C510" s="23" t="str">
        <f>News_statistics!P510</f>
        <v>Hydraulic Applications Ecosystem</v>
      </c>
      <c r="D510" t="str">
        <f>News_statistics!Q510</f>
        <v>Autonomous Material Handling</v>
      </c>
      <c r="E510" t="str">
        <f>News_statistics!N510</f>
        <v>Hydraulic Applications Ecosystem</v>
      </c>
      <c r="F510" s="17" t="str">
        <f>News_statistics!M510</f>
        <v>Autonomous Material Handling, Future Municipal Services</v>
      </c>
    </row>
    <row r="511" spans="1:6" x14ac:dyDescent="0.3">
      <c r="A511" t="str">
        <f>News_statistics!K511</f>
        <v>H2</v>
      </c>
      <c r="B511" cm="1">
        <f t="array" aca="1" ref="B511" ca="1">SUMPRODUCT(MID(0&amp;A511,LARGE(INDEX(ISNUMBER(--MID(A511,ROW(INDIRECT("1:"&amp;LEN(A511))),1))*ROW(INDIRECT("1:"&amp;LEN(A511))),0),ROW(INDIRECT("1:"&amp;LEN(A511))))+1,1)*10^ROW(INDIRECT("1:"&amp;LEN(A511)))/10)</f>
        <v>2</v>
      </c>
      <c r="C511" s="23" t="str">
        <f>News_statistics!P511</f>
        <v>Ecological Sustainability</v>
      </c>
      <c r="D511" t="str">
        <f>News_statistics!Q511</f>
        <v>Enhanced Emission Policy</v>
      </c>
      <c r="E511" t="str">
        <f>News_statistics!N511</f>
        <v>Ecological Sustainability</v>
      </c>
      <c r="F511" s="17" t="str">
        <f>News_statistics!M511</f>
        <v>Enhanced Emission Policy</v>
      </c>
    </row>
    <row r="512" spans="1:6" x14ac:dyDescent="0.3">
      <c r="A512" t="str">
        <f>News_statistics!K512</f>
        <v>H1</v>
      </c>
      <c r="B512" cm="1">
        <f t="array" aca="1" ref="B512" ca="1">SUMPRODUCT(MID(0&amp;A512,LARGE(INDEX(ISNUMBER(--MID(A512,ROW(INDIRECT("1:"&amp;LEN(A512))),1))*ROW(INDIRECT("1:"&amp;LEN(A512))),0),ROW(INDIRECT("1:"&amp;LEN(A512))))+1,1)*10^ROW(INDIRECT("1:"&amp;LEN(A512)))/10)</f>
        <v>1</v>
      </c>
      <c r="C512" s="23" t="str">
        <f>News_statistics!P512</f>
        <v>Ecological Sustainability</v>
      </c>
      <c r="D512" t="str">
        <f>News_statistics!Q512</f>
        <v>Enhanced Emission Policy</v>
      </c>
      <c r="E512" t="str">
        <f>News_statistics!N512</f>
        <v>Ecological Sustainability</v>
      </c>
      <c r="F512" s="17" t="str">
        <f>News_statistics!M512</f>
        <v>Enhanced Emission Policy</v>
      </c>
    </row>
    <row r="513" spans="1:6" x14ac:dyDescent="0.3">
      <c r="A513" t="str">
        <f>News_statistics!K513</f>
        <v>H1</v>
      </c>
      <c r="B513" cm="1">
        <f t="array" aca="1" ref="B513" ca="1">SUMPRODUCT(MID(0&amp;A513,LARGE(INDEX(ISNUMBER(--MID(A513,ROW(INDIRECT("1:"&amp;LEN(A513))),1))*ROW(INDIRECT("1:"&amp;LEN(A513))),0),ROW(INDIRECT("1:"&amp;LEN(A513))))+1,1)*10^ROW(INDIRECT("1:"&amp;LEN(A513)))/10)</f>
        <v>1</v>
      </c>
      <c r="C513" s="23" t="str">
        <f>News_statistics!P513</f>
        <v>Intelligent Production</v>
      </c>
      <c r="D513" t="str">
        <f>News_statistics!Q513</f>
        <v>Advanced Robotics</v>
      </c>
      <c r="E513" t="str">
        <f>News_statistics!N513</f>
        <v>Intelligent Production</v>
      </c>
      <c r="F513" s="17" t="str">
        <f>News_statistics!M513</f>
        <v>Advanced Robotics</v>
      </c>
    </row>
    <row r="514" spans="1:6" x14ac:dyDescent="0.3">
      <c r="A514" t="str">
        <f>News_statistics!K514</f>
        <v>H2</v>
      </c>
      <c r="B514" cm="1">
        <f t="array" aca="1" ref="B514" ca="1">SUMPRODUCT(MID(0&amp;A514,LARGE(INDEX(ISNUMBER(--MID(A514,ROW(INDIRECT("1:"&amp;LEN(A514))),1))*ROW(INDIRECT("1:"&amp;LEN(A514))),0),ROW(INDIRECT("1:"&amp;LEN(A514))))+1,1)*10^ROW(INDIRECT("1:"&amp;LEN(A514)))/10)</f>
        <v>2</v>
      </c>
      <c r="C514" s="23" t="str">
        <f>News_statistics!P514</f>
        <v>Ecological Sustainability</v>
      </c>
      <c r="D514" t="str">
        <f>News_statistics!Q514</f>
        <v>Enhanced Emission Policy</v>
      </c>
      <c r="E514" t="str">
        <f>News_statistics!N514</f>
        <v>Ecological Sustainability</v>
      </c>
      <c r="F514" s="17" t="str">
        <f>News_statistics!M514</f>
        <v>Enhanced Emission Policy</v>
      </c>
    </row>
    <row r="515" spans="1:6" x14ac:dyDescent="0.3">
      <c r="A515" t="str">
        <f>News_statistics!K515</f>
        <v>H2</v>
      </c>
      <c r="B515" cm="1">
        <f t="array" aca="1" ref="B515" ca="1">SUMPRODUCT(MID(0&amp;A515,LARGE(INDEX(ISNUMBER(--MID(A515,ROW(INDIRECT("1:"&amp;LEN(A515))),1))*ROW(INDIRECT("1:"&amp;LEN(A515))),0),ROW(INDIRECT("1:"&amp;LEN(A515))))+1,1)*10^ROW(INDIRECT("1:"&amp;LEN(A515)))/10)</f>
        <v>2</v>
      </c>
      <c r="C515" s="23" t="str">
        <f>News_statistics!P515</f>
        <v>Ecological Sustainability</v>
      </c>
      <c r="D515" t="str">
        <f>News_statistics!Q515</f>
        <v>Enhanced Emission Policy</v>
      </c>
      <c r="E515" t="str">
        <f>News_statistics!N515</f>
        <v>Ecological Sustainability</v>
      </c>
      <c r="F515" s="17" t="str">
        <f>News_statistics!M515</f>
        <v>Enhanced Emission Policy</v>
      </c>
    </row>
    <row r="516" spans="1:6" x14ac:dyDescent="0.3">
      <c r="A516" t="str">
        <f>News_statistics!K516</f>
        <v>H1</v>
      </c>
      <c r="B516" cm="1">
        <f t="array" aca="1" ref="B516" ca="1">SUMPRODUCT(MID(0&amp;A516,LARGE(INDEX(ISNUMBER(--MID(A516,ROW(INDIRECT("1:"&amp;LEN(A516))),1))*ROW(INDIRECT("1:"&amp;LEN(A516))),0),ROW(INDIRECT("1:"&amp;LEN(A516))))+1,1)*10^ROW(INDIRECT("1:"&amp;LEN(A516)))/10)</f>
        <v>1</v>
      </c>
      <c r="C516" s="23" t="str">
        <f>News_statistics!P516</f>
        <v>Hydraulic Applications Ecosystem</v>
      </c>
      <c r="D516" t="str">
        <f>News_statistics!Q516</f>
        <v>Green &amp; Connected Construction site</v>
      </c>
      <c r="E516" t="str">
        <f>News_statistics!N516</f>
        <v>Hydraulic Applications Ecosystem</v>
      </c>
      <c r="F516" s="17" t="str">
        <f>News_statistics!M516</f>
        <v>Green &amp; Connected Construction site</v>
      </c>
    </row>
    <row r="517" spans="1:6" ht="28.8" x14ac:dyDescent="0.3">
      <c r="A517" t="str">
        <f>News_statistics!K517</f>
        <v>H1</v>
      </c>
      <c r="B517" cm="1">
        <f t="array" aca="1" ref="B517" ca="1">SUMPRODUCT(MID(0&amp;A517,LARGE(INDEX(ISNUMBER(--MID(A517,ROW(INDIRECT("1:"&amp;LEN(A517))),1))*ROW(INDIRECT("1:"&amp;LEN(A517))),0),ROW(INDIRECT("1:"&amp;LEN(A517))))+1,1)*10^ROW(INDIRECT("1:"&amp;LEN(A517)))/10)</f>
        <v>1</v>
      </c>
      <c r="C517" s="23" t="str">
        <f>News_statistics!P517</f>
        <v>Ecological Sustainability</v>
      </c>
      <c r="D517" t="str">
        <f>News_statistics!Q517</f>
        <v>Enhanced Emission Policy</v>
      </c>
      <c r="E517" t="str">
        <f>News_statistics!N517</f>
        <v>Ecological Sustainability, Hydraulic Applications Ecosystem</v>
      </c>
      <c r="F517" s="17" t="str">
        <f>News_statistics!M517</f>
        <v>Enhanced Emission Policy, Green &amp; Connected Construction site</v>
      </c>
    </row>
    <row r="518" spans="1:6" x14ac:dyDescent="0.3">
      <c r="A518" t="str">
        <f>News_statistics!K518</f>
        <v>H2</v>
      </c>
      <c r="B518" cm="1">
        <f t="array" aca="1" ref="B518" ca="1">SUMPRODUCT(MID(0&amp;A518,LARGE(INDEX(ISNUMBER(--MID(A518,ROW(INDIRECT("1:"&amp;LEN(A518))),1))*ROW(INDIRECT("1:"&amp;LEN(A518))),0),ROW(INDIRECT("1:"&amp;LEN(A518))))+1,1)*10^ROW(INDIRECT("1:"&amp;LEN(A518)))/10)</f>
        <v>2</v>
      </c>
      <c r="C518" s="23" t="str">
        <f>News_statistics!P518</f>
        <v>Hydraulic Applications Ecosystem</v>
      </c>
      <c r="D518" t="str">
        <f>News_statistics!Q518</f>
        <v>Autonomous Material Handling</v>
      </c>
      <c r="E518" t="str">
        <f>News_statistics!N518</f>
        <v>Hydraulic Applications Ecosystem</v>
      </c>
      <c r="F518" s="17" t="str">
        <f>News_statistics!M518</f>
        <v>Autonomous Material Handling</v>
      </c>
    </row>
    <row r="519" spans="1:6" x14ac:dyDescent="0.3">
      <c r="A519" t="str">
        <f>News_statistics!K519</f>
        <v>H2</v>
      </c>
      <c r="B519" cm="1">
        <f t="array" aca="1" ref="B519" ca="1">SUMPRODUCT(MID(0&amp;A519,LARGE(INDEX(ISNUMBER(--MID(A519,ROW(INDIRECT("1:"&amp;LEN(A519))),1))*ROW(INDIRECT("1:"&amp;LEN(A519))),0),ROW(INDIRECT("1:"&amp;LEN(A519))))+1,1)*10^ROW(INDIRECT("1:"&amp;LEN(A519)))/10)</f>
        <v>2</v>
      </c>
      <c r="C519" s="23" t="str">
        <f>News_statistics!P519</f>
        <v>Ecological Sustainability</v>
      </c>
      <c r="D519" t="str">
        <f>News_statistics!Q519</f>
        <v>Enhanced Emission Policy</v>
      </c>
      <c r="E519" t="str">
        <f>News_statistics!N519</f>
        <v>Ecological Sustainability</v>
      </c>
      <c r="F519" s="17" t="str">
        <f>News_statistics!M519</f>
        <v>Enhanced Emission Policy</v>
      </c>
    </row>
    <row r="520" spans="1:6" ht="28.8" x14ac:dyDescent="0.3">
      <c r="A520" t="str">
        <f>News_statistics!K520</f>
        <v>H2</v>
      </c>
      <c r="B520" cm="1">
        <f t="array" aca="1" ref="B520" ca="1">SUMPRODUCT(MID(0&amp;A520,LARGE(INDEX(ISNUMBER(--MID(A520,ROW(INDIRECT("1:"&amp;LEN(A520))),1))*ROW(INDIRECT("1:"&amp;LEN(A520))),0),ROW(INDIRECT("1:"&amp;LEN(A520))))+1,1)*10^ROW(INDIRECT("1:"&amp;LEN(A520)))/10)</f>
        <v>2</v>
      </c>
      <c r="C520" s="23" t="str">
        <f>News_statistics!P520</f>
        <v>Hydraulic Applications Ecosystem</v>
      </c>
      <c r="D520" t="str">
        <f>News_statistics!Q520</f>
        <v>Autonomous Material Handling</v>
      </c>
      <c r="E520" t="str">
        <f>News_statistics!N520</f>
        <v>Hydraulic Applications Ecosystem</v>
      </c>
      <c r="F520" s="17" t="str">
        <f>News_statistics!M520</f>
        <v>Autonomous Material Handling, Sustainable Mining</v>
      </c>
    </row>
    <row r="521" spans="1:6" x14ac:dyDescent="0.3">
      <c r="A521" t="str">
        <f>News_statistics!K521</f>
        <v>H1</v>
      </c>
      <c r="B521" cm="1">
        <f t="array" aca="1" ref="B521" ca="1">SUMPRODUCT(MID(0&amp;A521,LARGE(INDEX(ISNUMBER(--MID(A521,ROW(INDIRECT("1:"&amp;LEN(A521))),1))*ROW(INDIRECT("1:"&amp;LEN(A521))),0),ROW(INDIRECT("1:"&amp;LEN(A521))))+1,1)*10^ROW(INDIRECT("1:"&amp;LEN(A521)))/10)</f>
        <v>1</v>
      </c>
      <c r="C521" s="23" t="str">
        <f>News_statistics!P521</f>
        <v>Hydraulic Applications Ecosystem</v>
      </c>
      <c r="D521" t="str">
        <f>News_statistics!Q521</f>
        <v>Advanced Wind Power</v>
      </c>
      <c r="E521" t="str">
        <f>News_statistics!N521</f>
        <v>Hydraulic Applications Ecosystem</v>
      </c>
      <c r="F521" s="17" t="str">
        <f>News_statistics!M521</f>
        <v>Advanced Wind Power</v>
      </c>
    </row>
    <row r="522" spans="1:6" ht="28.8" x14ac:dyDescent="0.3">
      <c r="A522" t="str">
        <f>News_statistics!K522</f>
        <v>H1</v>
      </c>
      <c r="B522" cm="1">
        <f t="array" aca="1" ref="B522" ca="1">SUMPRODUCT(MID(0&amp;A522,LARGE(INDEX(ISNUMBER(--MID(A522,ROW(INDIRECT("1:"&amp;LEN(A522))),1))*ROW(INDIRECT("1:"&amp;LEN(A522))),0),ROW(INDIRECT("1:"&amp;LEN(A522))))+1,1)*10^ROW(INDIRECT("1:"&amp;LEN(A522)))/10)</f>
        <v>1</v>
      </c>
      <c r="C522" s="23" t="str">
        <f>News_statistics!P522</f>
        <v>Hydraulic Applications Ecosystem</v>
      </c>
      <c r="D522" t="str">
        <f>News_statistics!Q522</f>
        <v>Autonomous Material Handling</v>
      </c>
      <c r="E522" t="str">
        <f>News_statistics!N522</f>
        <v>Hydraulic Applications Ecosystem</v>
      </c>
      <c r="F522" s="17" t="str">
        <f>News_statistics!M522</f>
        <v>Autonomous Material Handling, Future Municipal Services</v>
      </c>
    </row>
    <row r="523" spans="1:6" ht="28.8" x14ac:dyDescent="0.3">
      <c r="A523" t="str">
        <f>News_statistics!K523</f>
        <v>H2</v>
      </c>
      <c r="B523" cm="1">
        <f t="array" aca="1" ref="B523" ca="1">SUMPRODUCT(MID(0&amp;A523,LARGE(INDEX(ISNUMBER(--MID(A523,ROW(INDIRECT("1:"&amp;LEN(A523))),1))*ROW(INDIRECT("1:"&amp;LEN(A523))),0),ROW(INDIRECT("1:"&amp;LEN(A523))))+1,1)*10^ROW(INDIRECT("1:"&amp;LEN(A523)))/10)</f>
        <v>2</v>
      </c>
      <c r="C523" s="23" t="str">
        <f>News_statistics!P523</f>
        <v>Ecological Sustainability</v>
      </c>
      <c r="D523" t="str">
        <f>News_statistics!Q523</f>
        <v>Enhanced Emission Policy</v>
      </c>
      <c r="E523" t="str">
        <f>News_statistics!N523</f>
        <v>Ecological Sustainability, Hydraulic Applications Ecosystem</v>
      </c>
      <c r="F523" s="17" t="str">
        <f>News_statistics!M523</f>
        <v>Enhanced Emission Policy, Sustainable Mining</v>
      </c>
    </row>
    <row r="524" spans="1:6" ht="28.8" x14ac:dyDescent="0.3">
      <c r="A524" t="str">
        <f>News_statistics!K524</f>
        <v>H1</v>
      </c>
      <c r="B524" cm="1">
        <f t="array" aca="1" ref="B524" ca="1">SUMPRODUCT(MID(0&amp;A524,LARGE(INDEX(ISNUMBER(--MID(A524,ROW(INDIRECT("1:"&amp;LEN(A524))),1))*ROW(INDIRECT("1:"&amp;LEN(A524))),0),ROW(INDIRECT("1:"&amp;LEN(A524))))+1,1)*10^ROW(INDIRECT("1:"&amp;LEN(A524)))/10)</f>
        <v>1</v>
      </c>
      <c r="C524" s="23" t="str">
        <f>News_statistics!P524</f>
        <v>Ecological Sustainability</v>
      </c>
      <c r="D524" t="str">
        <f>News_statistics!Q524</f>
        <v>Green Cities</v>
      </c>
      <c r="E524" t="str">
        <f>News_statistics!N524</f>
        <v>Ecological Sustainability, Hydraulic Applications Ecosystem</v>
      </c>
      <c r="F524" s="17" t="str">
        <f>News_statistics!M524</f>
        <v>Green Cities, Enhanced Emission Policy, Autonomous Material Handling</v>
      </c>
    </row>
    <row r="525" spans="1:6" ht="28.8" x14ac:dyDescent="0.3">
      <c r="A525" t="str">
        <f>News_statistics!K525</f>
        <v>H1</v>
      </c>
      <c r="B525" cm="1">
        <f t="array" aca="1" ref="B525" ca="1">SUMPRODUCT(MID(0&amp;A525,LARGE(INDEX(ISNUMBER(--MID(A525,ROW(INDIRECT("1:"&amp;LEN(A525))),1))*ROW(INDIRECT("1:"&amp;LEN(A525))),0),ROW(INDIRECT("1:"&amp;LEN(A525))))+1,1)*10^ROW(INDIRECT("1:"&amp;LEN(A525)))/10)</f>
        <v>1</v>
      </c>
      <c r="C525" s="23" t="str">
        <f>News_statistics!P525</f>
        <v>Ecological Sustainability</v>
      </c>
      <c r="D525" t="str">
        <f>News_statistics!Q525</f>
        <v>Green Cities</v>
      </c>
      <c r="E525" t="str">
        <f>News_statistics!N525</f>
        <v>Ecological Sustainability, Hydraulic Applications Ecosystem</v>
      </c>
      <c r="F525" s="17" t="str">
        <f>News_statistics!M525</f>
        <v>Green Cities, Enhanced Emission Policy, Future Municipal Services</v>
      </c>
    </row>
    <row r="526" spans="1:6" x14ac:dyDescent="0.3">
      <c r="A526" t="str">
        <f>News_statistics!K526</f>
        <v>H2</v>
      </c>
      <c r="B526" cm="1">
        <f t="array" aca="1" ref="B526" ca="1">SUMPRODUCT(MID(0&amp;A526,LARGE(INDEX(ISNUMBER(--MID(A526,ROW(INDIRECT("1:"&amp;LEN(A526))),1))*ROW(INDIRECT("1:"&amp;LEN(A526))),0),ROW(INDIRECT("1:"&amp;LEN(A526))))+1,1)*10^ROW(INDIRECT("1:"&amp;LEN(A526)))/10)</f>
        <v>2</v>
      </c>
      <c r="C526" s="23" t="str">
        <f>News_statistics!P526</f>
        <v>Ecological Sustainability</v>
      </c>
      <c r="D526" t="str">
        <f>News_statistics!Q526</f>
        <v>Green Cities</v>
      </c>
      <c r="E526" t="str">
        <f>News_statistics!N526</f>
        <v>Ecological Sustainability</v>
      </c>
      <c r="F526" s="17" t="str">
        <f>News_statistics!M526</f>
        <v>Green Cities, Enhanced Emission Policy</v>
      </c>
    </row>
    <row r="527" spans="1:6" ht="28.8" x14ac:dyDescent="0.3">
      <c r="A527" t="str">
        <f>News_statistics!K527</f>
        <v>H3</v>
      </c>
      <c r="B527" cm="1">
        <f t="array" aca="1" ref="B527" ca="1">SUMPRODUCT(MID(0&amp;A527,LARGE(INDEX(ISNUMBER(--MID(A527,ROW(INDIRECT("1:"&amp;LEN(A527))),1))*ROW(INDIRECT("1:"&amp;LEN(A527))),0),ROW(INDIRECT("1:"&amp;LEN(A527))))+1,1)*10^ROW(INDIRECT("1:"&amp;LEN(A527)))/10)</f>
        <v>3</v>
      </c>
      <c r="C527" s="23" t="str">
        <f>News_statistics!P527</f>
        <v>Ecological Sustainability</v>
      </c>
      <c r="D527" t="str">
        <f>News_statistics!Q527</f>
        <v>Sustainable Energy System</v>
      </c>
      <c r="E527" t="str">
        <f>News_statistics!N527</f>
        <v>Ecological Sustainability, New Business</v>
      </c>
      <c r="F527" s="17" t="str">
        <f>News_statistics!M527</f>
        <v>Sustainable Energy System, Green Energy System</v>
      </c>
    </row>
    <row r="528" spans="1:6" x14ac:dyDescent="0.3">
      <c r="A528" t="str">
        <f>News_statistics!K528</f>
        <v>H1</v>
      </c>
      <c r="B528" cm="1">
        <f t="array" aca="1" ref="B528" ca="1">SUMPRODUCT(MID(0&amp;A528,LARGE(INDEX(ISNUMBER(--MID(A528,ROW(INDIRECT("1:"&amp;LEN(A528))),1))*ROW(INDIRECT("1:"&amp;LEN(A528))),0),ROW(INDIRECT("1:"&amp;LEN(A528))))+1,1)*10^ROW(INDIRECT("1:"&amp;LEN(A528)))/10)</f>
        <v>1</v>
      </c>
      <c r="C528" s="23" t="str">
        <f>News_statistics!P528</f>
        <v>Hydraulic Applications Ecosystem</v>
      </c>
      <c r="D528" t="str">
        <f>News_statistics!Q528</f>
        <v>Smart Farming</v>
      </c>
      <c r="E528" t="str">
        <f>News_statistics!N528</f>
        <v>Hydraulic Applications Ecosystem</v>
      </c>
      <c r="F528" s="17" t="str">
        <f>News_statistics!M528</f>
        <v>Smart Farming</v>
      </c>
    </row>
    <row r="529" spans="1:6" ht="28.8" x14ac:dyDescent="0.3">
      <c r="A529" t="str">
        <f>News_statistics!K529</f>
        <v>H1</v>
      </c>
      <c r="B529" cm="1">
        <f t="array" aca="1" ref="B529" ca="1">SUMPRODUCT(MID(0&amp;A529,LARGE(INDEX(ISNUMBER(--MID(A529,ROW(INDIRECT("1:"&amp;LEN(A529))),1))*ROW(INDIRECT("1:"&amp;LEN(A529))),0),ROW(INDIRECT("1:"&amp;LEN(A529))))+1,1)*10^ROW(INDIRECT("1:"&amp;LEN(A529)))/10)</f>
        <v>1</v>
      </c>
      <c r="C529" s="23" t="str">
        <f>News_statistics!P529</f>
        <v>Ecological Sustainability</v>
      </c>
      <c r="D529" t="str">
        <f>News_statistics!Q529</f>
        <v>Green Cities</v>
      </c>
      <c r="E529" t="str">
        <f>News_statistics!N529</f>
        <v>Ecological Sustainability, Hydraulic Applications Ecosystem</v>
      </c>
      <c r="F529" s="17" t="str">
        <f>News_statistics!M529</f>
        <v>Green Cities, Enhanced Emission Policy, Green &amp; Connected Construction site</v>
      </c>
    </row>
    <row r="530" spans="1:6" x14ac:dyDescent="0.3">
      <c r="A530" t="str">
        <f>News_statistics!K530</f>
        <v>H1</v>
      </c>
      <c r="B530" cm="1">
        <f t="array" aca="1" ref="B530" ca="1">SUMPRODUCT(MID(0&amp;A530,LARGE(INDEX(ISNUMBER(--MID(A530,ROW(INDIRECT("1:"&amp;LEN(A530))),1))*ROW(INDIRECT("1:"&amp;LEN(A530))),0),ROW(INDIRECT("1:"&amp;LEN(A530))))+1,1)*10^ROW(INDIRECT("1:"&amp;LEN(A530)))/10)</f>
        <v>1</v>
      </c>
      <c r="C530" s="23" t="str">
        <f>News_statistics!P530</f>
        <v>Hydraulic Applications Ecosystem</v>
      </c>
      <c r="D530" t="str">
        <f>News_statistics!Q530</f>
        <v>Autonomous Material Handling</v>
      </c>
      <c r="E530" t="str">
        <f>News_statistics!N530</f>
        <v>Hydraulic Applications Ecosystem</v>
      </c>
      <c r="F530" s="17" t="str">
        <f>News_statistics!M530</f>
        <v>Autonomous Material Handling</v>
      </c>
    </row>
    <row r="531" spans="1:6" ht="28.8" x14ac:dyDescent="0.3">
      <c r="A531" t="str">
        <f>News_statistics!K531</f>
        <v>H1</v>
      </c>
      <c r="B531" cm="1">
        <f t="array" aca="1" ref="B531" ca="1">SUMPRODUCT(MID(0&amp;A531,LARGE(INDEX(ISNUMBER(--MID(A531,ROW(INDIRECT("1:"&amp;LEN(A531))),1))*ROW(INDIRECT("1:"&amp;LEN(A531))),0),ROW(INDIRECT("1:"&amp;LEN(A531))))+1,1)*10^ROW(INDIRECT("1:"&amp;LEN(A531)))/10)</f>
        <v>1</v>
      </c>
      <c r="C531" s="23" t="str">
        <f>News_statistics!P531</f>
        <v>Hydraulic Applications Ecosystem</v>
      </c>
      <c r="D531" t="str">
        <f>News_statistics!Q531</f>
        <v>Green &amp; Connected Construction site</v>
      </c>
      <c r="E531" t="str">
        <f>News_statistics!N531</f>
        <v>Hydraulic Applications Ecosystem</v>
      </c>
      <c r="F531" s="17" t="str">
        <f>News_statistics!M531</f>
        <v>Green &amp; Connected Construction site, Sustainable Mining</v>
      </c>
    </row>
    <row r="532" spans="1:6" x14ac:dyDescent="0.3">
      <c r="A532" t="str">
        <f>News_statistics!K532</f>
        <v>H1</v>
      </c>
      <c r="B532" cm="1">
        <f t="array" aca="1" ref="B532" ca="1">SUMPRODUCT(MID(0&amp;A532,LARGE(INDEX(ISNUMBER(--MID(A532,ROW(INDIRECT("1:"&amp;LEN(A532))),1))*ROW(INDIRECT("1:"&amp;LEN(A532))),0),ROW(INDIRECT("1:"&amp;LEN(A532))))+1,1)*10^ROW(INDIRECT("1:"&amp;LEN(A532)))/10)</f>
        <v>1</v>
      </c>
      <c r="C532" s="23" t="str">
        <f>News_statistics!P532</f>
        <v>Not Found</v>
      </c>
      <c r="D532" t="str">
        <f>News_statistics!Q532</f>
        <v>Not Found</v>
      </c>
      <c r="E532" t="e" vm="2">
        <f>News_statistics!N532</f>
        <v>#VALUE!</v>
      </c>
      <c r="F532" s="17" t="str">
        <f>News_statistics!M532</f>
        <v/>
      </c>
    </row>
    <row r="533" spans="1:6" x14ac:dyDescent="0.3">
      <c r="A533" t="str">
        <f>News_statistics!K533</f>
        <v>H1</v>
      </c>
      <c r="B533" cm="1">
        <f t="array" aca="1" ref="B533" ca="1">SUMPRODUCT(MID(0&amp;A533,LARGE(INDEX(ISNUMBER(--MID(A533,ROW(INDIRECT("1:"&amp;LEN(A533))),1))*ROW(INDIRECT("1:"&amp;LEN(A533))),0),ROW(INDIRECT("1:"&amp;LEN(A533))))+1,1)*10^ROW(INDIRECT("1:"&amp;LEN(A533)))/10)</f>
        <v>1</v>
      </c>
      <c r="C533" s="23" t="str">
        <f>News_statistics!P533</f>
        <v>Not Found</v>
      </c>
      <c r="D533" t="str">
        <f>News_statistics!Q533</f>
        <v>Not Found</v>
      </c>
      <c r="E533" t="e" vm="2">
        <f>News_statistics!N533</f>
        <v>#VALUE!</v>
      </c>
      <c r="F533" s="17" t="str">
        <f>News_statistics!M533</f>
        <v/>
      </c>
    </row>
    <row r="534" spans="1:6" x14ac:dyDescent="0.3">
      <c r="A534" t="str">
        <f>News_statistics!K534</f>
        <v>H1</v>
      </c>
      <c r="B534" cm="1">
        <f t="array" aca="1" ref="B534" ca="1">SUMPRODUCT(MID(0&amp;A534,LARGE(INDEX(ISNUMBER(--MID(A534,ROW(INDIRECT("1:"&amp;LEN(A534))),1))*ROW(INDIRECT("1:"&amp;LEN(A534))),0),ROW(INDIRECT("1:"&amp;LEN(A534))))+1,1)*10^ROW(INDIRECT("1:"&amp;LEN(A534)))/10)</f>
        <v>1</v>
      </c>
      <c r="C534" s="23" t="str">
        <f>News_statistics!P534</f>
        <v>Hydraulic Applications Ecosystem</v>
      </c>
      <c r="D534" t="str">
        <f>News_statistics!Q534</f>
        <v>Advanced Wind Power</v>
      </c>
      <c r="E534" t="str">
        <f>News_statistics!N534</f>
        <v>Hydraulic Applications Ecosystem</v>
      </c>
      <c r="F534" s="17" t="str">
        <f>News_statistics!M534</f>
        <v>Advanced Wind Power</v>
      </c>
    </row>
    <row r="535" spans="1:6" x14ac:dyDescent="0.3">
      <c r="A535" t="str">
        <f>News_statistics!K535</f>
        <v>H1</v>
      </c>
      <c r="B535" cm="1">
        <f t="array" aca="1" ref="B535" ca="1">SUMPRODUCT(MID(0&amp;A535,LARGE(INDEX(ISNUMBER(--MID(A535,ROW(INDIRECT("1:"&amp;LEN(A535))),1))*ROW(INDIRECT("1:"&amp;LEN(A535))),0),ROW(INDIRECT("1:"&amp;LEN(A535))))+1,1)*10^ROW(INDIRECT("1:"&amp;LEN(A535)))/10)</f>
        <v>1</v>
      </c>
      <c r="C535" s="23" t="str">
        <f>News_statistics!P535</f>
        <v>Not Found</v>
      </c>
      <c r="D535" t="str">
        <f>News_statistics!Q535</f>
        <v>Not Found</v>
      </c>
      <c r="E535" t="e" vm="2">
        <f>News_statistics!N535</f>
        <v>#VALUE!</v>
      </c>
      <c r="F535" s="17" t="str">
        <f>News_statistics!M535</f>
        <v/>
      </c>
    </row>
    <row r="536" spans="1:6" ht="28.8" x14ac:dyDescent="0.3">
      <c r="A536" t="str">
        <f>News_statistics!K536</f>
        <v>H1</v>
      </c>
      <c r="B536" cm="1">
        <f t="array" aca="1" ref="B536" ca="1">SUMPRODUCT(MID(0&amp;A536,LARGE(INDEX(ISNUMBER(--MID(A536,ROW(INDIRECT("1:"&amp;LEN(A536))),1))*ROW(INDIRECT("1:"&amp;LEN(A536))),0),ROW(INDIRECT("1:"&amp;LEN(A536))))+1,1)*10^ROW(INDIRECT("1:"&amp;LEN(A536)))/10)</f>
        <v>1</v>
      </c>
      <c r="C536" s="23" t="str">
        <f>News_statistics!P536</f>
        <v>Hydraulic Applications Ecosystem</v>
      </c>
      <c r="D536" t="str">
        <f>News_statistics!Q536</f>
        <v>Intelligent &amp; Efficient Factory</v>
      </c>
      <c r="E536" t="str">
        <f>News_statistics!N536</f>
        <v>Hydraulic Applications Ecosystem, Smart Data Usage</v>
      </c>
      <c r="F536" s="17" t="str">
        <f>News_statistics!M536</f>
        <v>Intelligent &amp; Efficient Factory, Advanced AI Capabilities</v>
      </c>
    </row>
    <row r="537" spans="1:6" x14ac:dyDescent="0.3">
      <c r="A537" t="str">
        <f>News_statistics!K537</f>
        <v>H2</v>
      </c>
      <c r="B537" cm="1">
        <f t="array" aca="1" ref="B537" ca="1">SUMPRODUCT(MID(0&amp;A537,LARGE(INDEX(ISNUMBER(--MID(A537,ROW(INDIRECT("1:"&amp;LEN(A537))),1))*ROW(INDIRECT("1:"&amp;LEN(A537))),0),ROW(INDIRECT("1:"&amp;LEN(A537))))+1,1)*10^ROW(INDIRECT("1:"&amp;LEN(A537)))/10)</f>
        <v>2</v>
      </c>
      <c r="C537" s="23" t="str">
        <f>News_statistics!P537</f>
        <v>Hydraulic Applications Ecosystem</v>
      </c>
      <c r="D537" t="str">
        <f>News_statistics!Q537</f>
        <v>Intelligent &amp; Efficient Factory</v>
      </c>
      <c r="E537" t="str">
        <f>News_statistics!N537</f>
        <v>Hydraulic Applications Ecosystem</v>
      </c>
      <c r="F537" s="17" t="str">
        <f>News_statistics!M537</f>
        <v>Intelligent &amp; Efficient Factory</v>
      </c>
    </row>
    <row r="538" spans="1:6" x14ac:dyDescent="0.3">
      <c r="A538" t="str">
        <f>News_statistics!K538</f>
        <v>H1</v>
      </c>
      <c r="B538" cm="1">
        <f t="array" aca="1" ref="B538" ca="1">SUMPRODUCT(MID(0&amp;A538,LARGE(INDEX(ISNUMBER(--MID(A538,ROW(INDIRECT("1:"&amp;LEN(A538))),1))*ROW(INDIRECT("1:"&amp;LEN(A538))),0),ROW(INDIRECT("1:"&amp;LEN(A538))))+1,1)*10^ROW(INDIRECT("1:"&amp;LEN(A538)))/10)</f>
        <v>1</v>
      </c>
      <c r="C538" s="23" t="str">
        <f>News_statistics!P538</f>
        <v>Not Found</v>
      </c>
      <c r="D538" t="str">
        <f>News_statistics!Q538</f>
        <v>Not Found</v>
      </c>
      <c r="E538" t="e" vm="2">
        <f>News_statistics!N538</f>
        <v>#VALUE!</v>
      </c>
      <c r="F538" s="17" t="str">
        <f>News_statistics!M538</f>
        <v/>
      </c>
    </row>
    <row r="539" spans="1:6" x14ac:dyDescent="0.3">
      <c r="A539" t="str">
        <f>News_statistics!K539</f>
        <v>H1</v>
      </c>
      <c r="B539" cm="1">
        <f t="array" aca="1" ref="B539" ca="1">SUMPRODUCT(MID(0&amp;A539,LARGE(INDEX(ISNUMBER(--MID(A539,ROW(INDIRECT("1:"&amp;LEN(A539))),1))*ROW(INDIRECT("1:"&amp;LEN(A539))),0),ROW(INDIRECT("1:"&amp;LEN(A539))))+1,1)*10^ROW(INDIRECT("1:"&amp;LEN(A539)))/10)</f>
        <v>1</v>
      </c>
      <c r="C539" s="23" t="str">
        <f>News_statistics!P539</f>
        <v>Not Found</v>
      </c>
      <c r="D539" t="str">
        <f>News_statistics!Q539</f>
        <v>Not Found</v>
      </c>
      <c r="E539" t="e" vm="2">
        <f>News_statistics!N539</f>
        <v>#VALUE!</v>
      </c>
      <c r="F539" s="17" t="str">
        <f>News_statistics!M539</f>
        <v/>
      </c>
    </row>
    <row r="540" spans="1:6" x14ac:dyDescent="0.3">
      <c r="A540" t="str">
        <f>News_statistics!K540</f>
        <v>H1</v>
      </c>
      <c r="B540" cm="1">
        <f t="array" aca="1" ref="B540" ca="1">SUMPRODUCT(MID(0&amp;A540,LARGE(INDEX(ISNUMBER(--MID(A540,ROW(INDIRECT("1:"&amp;LEN(A540))),1))*ROW(INDIRECT("1:"&amp;LEN(A540))),0),ROW(INDIRECT("1:"&amp;LEN(A540))))+1,1)*10^ROW(INDIRECT("1:"&amp;LEN(A540)))/10)</f>
        <v>1</v>
      </c>
      <c r="C540" s="23" t="str">
        <f>News_statistics!P540</f>
        <v>Hydraulic Applications Ecosystem</v>
      </c>
      <c r="D540" t="str">
        <f>News_statistics!Q540</f>
        <v>Green &amp; Connected Construction site</v>
      </c>
      <c r="E540" t="str">
        <f>News_statistics!N540</f>
        <v>Hydraulic Applications Ecosystem</v>
      </c>
      <c r="F540" s="17" t="str">
        <f>News_statistics!M540</f>
        <v>Green &amp; Connected Construction site</v>
      </c>
    </row>
    <row r="541" spans="1:6" x14ac:dyDescent="0.3">
      <c r="A541" t="str">
        <f>News_statistics!K541</f>
        <v>H1</v>
      </c>
      <c r="B541" cm="1">
        <f t="array" aca="1" ref="B541" ca="1">SUMPRODUCT(MID(0&amp;A541,LARGE(INDEX(ISNUMBER(--MID(A541,ROW(INDIRECT("1:"&amp;LEN(A541))),1))*ROW(INDIRECT("1:"&amp;LEN(A541))),0),ROW(INDIRECT("1:"&amp;LEN(A541))))+1,1)*10^ROW(INDIRECT("1:"&amp;LEN(A541)))/10)</f>
        <v>1</v>
      </c>
      <c r="C541" s="23" t="str">
        <f>News_statistics!P541</f>
        <v>Hydraulic Applications Ecosystem</v>
      </c>
      <c r="D541" t="str">
        <f>News_statistics!Q541</f>
        <v>Green &amp; Connected Construction site</v>
      </c>
      <c r="E541" t="str">
        <f>News_statistics!N541</f>
        <v>Hydraulic Applications Ecosystem</v>
      </c>
      <c r="F541" s="17" t="str">
        <f>News_statistics!M541</f>
        <v>Green &amp; Connected Construction site</v>
      </c>
    </row>
    <row r="542" spans="1:6" ht="28.8" x14ac:dyDescent="0.3">
      <c r="A542" t="str">
        <f>News_statistics!K542</f>
        <v>H2</v>
      </c>
      <c r="B542" cm="1">
        <f t="array" aca="1" ref="B542" ca="1">SUMPRODUCT(MID(0&amp;A542,LARGE(INDEX(ISNUMBER(--MID(A542,ROW(INDIRECT("1:"&amp;LEN(A542))),1))*ROW(INDIRECT("1:"&amp;LEN(A542))),0),ROW(INDIRECT("1:"&amp;LEN(A542))))+1,1)*10^ROW(INDIRECT("1:"&amp;LEN(A542)))/10)</f>
        <v>2</v>
      </c>
      <c r="C542" s="23" t="str">
        <f>News_statistics!P542</f>
        <v>Ecological Sustainability</v>
      </c>
      <c r="D542" t="str">
        <f>News_statistics!Q542</f>
        <v>Enhanced Emission Policy</v>
      </c>
      <c r="E542" t="str">
        <f>News_statistics!N542</f>
        <v>Ecological Sustainability, New Business</v>
      </c>
      <c r="F542" s="17" t="str">
        <f>News_statistics!M542</f>
        <v>Enhanced Emission Policy, Sustainaible Maritime Applications</v>
      </c>
    </row>
    <row r="543" spans="1:6" ht="28.8" x14ac:dyDescent="0.3">
      <c r="A543" t="str">
        <f>News_statistics!K543</f>
        <v>H2</v>
      </c>
      <c r="B543" cm="1">
        <f t="array" aca="1" ref="B543" ca="1">SUMPRODUCT(MID(0&amp;A543,LARGE(INDEX(ISNUMBER(--MID(A543,ROW(INDIRECT("1:"&amp;LEN(A543))),1))*ROW(INDIRECT("1:"&amp;LEN(A543))),0),ROW(INDIRECT("1:"&amp;LEN(A543))))+1,1)*10^ROW(INDIRECT("1:"&amp;LEN(A543)))/10)</f>
        <v>2</v>
      </c>
      <c r="C543" s="23" t="str">
        <f>News_statistics!P543</f>
        <v>Ecological Sustainability</v>
      </c>
      <c r="D543" t="str">
        <f>News_statistics!Q543</f>
        <v>Enhanced Emission Policy</v>
      </c>
      <c r="E543" t="str">
        <f>News_statistics!N543</f>
        <v>Ecological Sustainability, Hydraulic Applications Ecosystem</v>
      </c>
      <c r="F543" s="17" t="str">
        <f>News_statistics!M543</f>
        <v>Enhanced Emission Policy, Green &amp; Connected Construction site</v>
      </c>
    </row>
    <row r="544" spans="1:6" x14ac:dyDescent="0.3">
      <c r="A544" t="str">
        <f>News_statistics!K544</f>
        <v>H2</v>
      </c>
      <c r="B544" cm="1">
        <f t="array" aca="1" ref="B544" ca="1">SUMPRODUCT(MID(0&amp;A544,LARGE(INDEX(ISNUMBER(--MID(A544,ROW(INDIRECT("1:"&amp;LEN(A544))),1))*ROW(INDIRECT("1:"&amp;LEN(A544))),0),ROW(INDIRECT("1:"&amp;LEN(A544))))+1,1)*10^ROW(INDIRECT("1:"&amp;LEN(A544)))/10)</f>
        <v>2</v>
      </c>
      <c r="C544" s="23" t="str">
        <f>News_statistics!P544</f>
        <v>Not Found</v>
      </c>
      <c r="D544" t="str">
        <f>News_statistics!Q544</f>
        <v>Not Found</v>
      </c>
      <c r="E544" t="e" vm="2">
        <f>News_statistics!N544</f>
        <v>#VALUE!</v>
      </c>
      <c r="F544" s="17" t="str">
        <f>News_statistics!M544</f>
        <v/>
      </c>
    </row>
    <row r="545" spans="1:6" ht="28.8" x14ac:dyDescent="0.3">
      <c r="A545" t="str">
        <f>News_statistics!K545</f>
        <v>H1</v>
      </c>
      <c r="B545" cm="1">
        <f t="array" aca="1" ref="B545" ca="1">SUMPRODUCT(MID(0&amp;A545,LARGE(INDEX(ISNUMBER(--MID(A545,ROW(INDIRECT("1:"&amp;LEN(A545))),1))*ROW(INDIRECT("1:"&amp;LEN(A545))),0),ROW(INDIRECT("1:"&amp;LEN(A545))))+1,1)*10^ROW(INDIRECT("1:"&amp;LEN(A545)))/10)</f>
        <v>1</v>
      </c>
      <c r="C545" s="23" t="str">
        <f>News_statistics!P545</f>
        <v>Ecological Sustainability</v>
      </c>
      <c r="D545" t="str">
        <f>News_statistics!Q545</f>
        <v>Enhanced Emission Policy</v>
      </c>
      <c r="E545" t="str">
        <f>News_statistics!N545</f>
        <v>Ecological Sustainability, Hydraulic Applications Ecosystem</v>
      </c>
      <c r="F545" s="17" t="str">
        <f>News_statistics!M545</f>
        <v>Enhanced Emission Policy, Green &amp; Connected Construction site</v>
      </c>
    </row>
    <row r="546" spans="1:6" x14ac:dyDescent="0.3">
      <c r="A546" t="str">
        <f>News_statistics!K546</f>
        <v>H1</v>
      </c>
      <c r="B546" cm="1">
        <f t="array" aca="1" ref="B546" ca="1">SUMPRODUCT(MID(0&amp;A546,LARGE(INDEX(ISNUMBER(--MID(A546,ROW(INDIRECT("1:"&amp;LEN(A546))),1))*ROW(INDIRECT("1:"&amp;LEN(A546))),0),ROW(INDIRECT("1:"&amp;LEN(A546))))+1,1)*10^ROW(INDIRECT("1:"&amp;LEN(A546)))/10)</f>
        <v>1</v>
      </c>
      <c r="C546" s="23" t="str">
        <f>News_statistics!P546</f>
        <v>Ecological Sustainability</v>
      </c>
      <c r="D546" t="str">
        <f>News_statistics!Q546</f>
        <v>Enhanced Emission Policy</v>
      </c>
      <c r="E546" t="str">
        <f>News_statistics!N546</f>
        <v>Ecological Sustainability</v>
      </c>
      <c r="F546" s="17" t="str">
        <f>News_statistics!M546</f>
        <v>Enhanced Emission Policy</v>
      </c>
    </row>
    <row r="547" spans="1:6" ht="28.8" x14ac:dyDescent="0.3">
      <c r="A547" t="str">
        <f>News_statistics!K547</f>
        <v>H1</v>
      </c>
      <c r="B547" cm="1">
        <f t="array" aca="1" ref="B547" ca="1">SUMPRODUCT(MID(0&amp;A547,LARGE(INDEX(ISNUMBER(--MID(A547,ROW(INDIRECT("1:"&amp;LEN(A547))),1))*ROW(INDIRECT("1:"&amp;LEN(A547))),0),ROW(INDIRECT("1:"&amp;LEN(A547))))+1,1)*10^ROW(INDIRECT("1:"&amp;LEN(A547)))/10)</f>
        <v>1</v>
      </c>
      <c r="C547" s="23" t="str">
        <f>News_statistics!P547</f>
        <v>Ecological Sustainability</v>
      </c>
      <c r="D547" t="str">
        <f>News_statistics!Q547</f>
        <v>Enhanced Emission Policy</v>
      </c>
      <c r="E547" t="str">
        <f>News_statistics!N547</f>
        <v>Ecological Sustainability, Hydraulic Applications Ecosystem</v>
      </c>
      <c r="F547" s="17" t="str">
        <f>News_statistics!M547</f>
        <v>Enhanced Emission Policy, Green &amp; Connected Construction site</v>
      </c>
    </row>
    <row r="548" spans="1:6" x14ac:dyDescent="0.3">
      <c r="A548" t="str">
        <f>News_statistics!K548</f>
        <v>H1</v>
      </c>
      <c r="B548" cm="1">
        <f t="array" aca="1" ref="B548" ca="1">SUMPRODUCT(MID(0&amp;A548,LARGE(INDEX(ISNUMBER(--MID(A548,ROW(INDIRECT("1:"&amp;LEN(A548))),1))*ROW(INDIRECT("1:"&amp;LEN(A548))),0),ROW(INDIRECT("1:"&amp;LEN(A548))))+1,1)*10^ROW(INDIRECT("1:"&amp;LEN(A548)))/10)</f>
        <v>1</v>
      </c>
      <c r="C548" s="23" t="str">
        <f>News_statistics!P548</f>
        <v>Ecological Sustainability</v>
      </c>
      <c r="D548" t="str">
        <f>News_statistics!Q548</f>
        <v>Green Cities</v>
      </c>
      <c r="E548" t="str">
        <f>News_statistics!N548</f>
        <v>Ecological Sustainability</v>
      </c>
      <c r="F548" s="17" t="str">
        <f>News_statistics!M548</f>
        <v>Green Cities, Enhanced Emission Policy</v>
      </c>
    </row>
    <row r="549" spans="1:6" x14ac:dyDescent="0.3">
      <c r="A549" t="str">
        <f>News_statistics!K549</f>
        <v>H2</v>
      </c>
      <c r="B549" cm="1">
        <f t="array" aca="1" ref="B549" ca="1">SUMPRODUCT(MID(0&amp;A549,LARGE(INDEX(ISNUMBER(--MID(A549,ROW(INDIRECT("1:"&amp;LEN(A549))),1))*ROW(INDIRECT("1:"&amp;LEN(A549))),0),ROW(INDIRECT("1:"&amp;LEN(A549))))+1,1)*10^ROW(INDIRECT("1:"&amp;LEN(A549)))/10)</f>
        <v>2</v>
      </c>
      <c r="C549" s="23" t="str">
        <f>News_statistics!P549</f>
        <v>Ecological Sustainability</v>
      </c>
      <c r="D549" t="str">
        <f>News_statistics!Q549</f>
        <v>Enhanced Emission Policy</v>
      </c>
      <c r="E549" t="str">
        <f>News_statistics!N549</f>
        <v>Ecological Sustainability</v>
      </c>
      <c r="F549" s="17" t="str">
        <f>News_statistics!M549</f>
        <v>Enhanced Emission Policy</v>
      </c>
    </row>
    <row r="550" spans="1:6" x14ac:dyDescent="0.3">
      <c r="A550" t="str">
        <f>News_statistics!K550</f>
        <v>H1</v>
      </c>
      <c r="B550" cm="1">
        <f t="array" aca="1" ref="B550" ca="1">SUMPRODUCT(MID(0&amp;A550,LARGE(INDEX(ISNUMBER(--MID(A550,ROW(INDIRECT("1:"&amp;LEN(A550))),1))*ROW(INDIRECT("1:"&amp;LEN(A550))),0),ROW(INDIRECT("1:"&amp;LEN(A550))))+1,1)*10^ROW(INDIRECT("1:"&amp;LEN(A550)))/10)</f>
        <v>1</v>
      </c>
      <c r="C550" s="23" t="str">
        <f>News_statistics!P550</f>
        <v>Smart Data Usage</v>
      </c>
      <c r="D550" t="str">
        <f>News_statistics!Q550</f>
        <v>Advanced AI Capabilities</v>
      </c>
      <c r="E550" t="str">
        <f>News_statistics!N550</f>
        <v>Smart Data Usage</v>
      </c>
      <c r="F550" s="17" t="str">
        <f>News_statistics!M550</f>
        <v>Advanced AI Capabilities</v>
      </c>
    </row>
    <row r="551" spans="1:6" ht="28.8" x14ac:dyDescent="0.3">
      <c r="A551" t="str">
        <f>News_statistics!K551</f>
        <v>H3</v>
      </c>
      <c r="B551" cm="1">
        <f t="array" aca="1" ref="B551" ca="1">SUMPRODUCT(MID(0&amp;A551,LARGE(INDEX(ISNUMBER(--MID(A551,ROW(INDIRECT("1:"&amp;LEN(A551))),1))*ROW(INDIRECT("1:"&amp;LEN(A551))),0),ROW(INDIRECT("1:"&amp;LEN(A551))))+1,1)*10^ROW(INDIRECT("1:"&amp;LEN(A551)))/10)</f>
        <v>3</v>
      </c>
      <c r="C551" s="23" t="str">
        <f>News_statistics!P551</f>
        <v>Ecological Sustainability</v>
      </c>
      <c r="D551" t="str">
        <f>News_statistics!Q551</f>
        <v>Enhanced Emission Policy</v>
      </c>
      <c r="E551" t="str">
        <f>News_statistics!N551</f>
        <v>Ecological Sustainability, Intelligent Production</v>
      </c>
      <c r="F551" s="17" t="str">
        <f>News_statistics!M551</f>
        <v>Enhanced Emission Policy, Autonomus Intralofistic</v>
      </c>
    </row>
    <row r="552" spans="1:6" x14ac:dyDescent="0.3">
      <c r="A552" t="str">
        <f>News_statistics!K552</f>
        <v>H2</v>
      </c>
      <c r="B552" cm="1">
        <f t="array" aca="1" ref="B552" ca="1">SUMPRODUCT(MID(0&amp;A552,LARGE(INDEX(ISNUMBER(--MID(A552,ROW(INDIRECT("1:"&amp;LEN(A552))),1))*ROW(INDIRECT("1:"&amp;LEN(A552))),0),ROW(INDIRECT("1:"&amp;LEN(A552))))+1,1)*10^ROW(INDIRECT("1:"&amp;LEN(A552)))/10)</f>
        <v>2</v>
      </c>
      <c r="C552" s="23" t="str">
        <f>News_statistics!P552</f>
        <v>Ecological Sustainability</v>
      </c>
      <c r="D552" t="str">
        <f>News_statistics!Q552</f>
        <v>Green Cities</v>
      </c>
      <c r="E552" t="str">
        <f>News_statistics!N552</f>
        <v>Ecological Sustainability</v>
      </c>
      <c r="F552" s="17" t="str">
        <f>News_statistics!M552</f>
        <v>Green Cities, Enhanced Emission Policy</v>
      </c>
    </row>
    <row r="553" spans="1:6" x14ac:dyDescent="0.3">
      <c r="A553" t="str">
        <f>News_statistics!K553</f>
        <v>H1</v>
      </c>
      <c r="B553" cm="1">
        <f t="array" aca="1" ref="B553" ca="1">SUMPRODUCT(MID(0&amp;A553,LARGE(INDEX(ISNUMBER(--MID(A553,ROW(INDIRECT("1:"&amp;LEN(A553))),1))*ROW(INDIRECT("1:"&amp;LEN(A553))),0),ROW(INDIRECT("1:"&amp;LEN(A553))))+1,1)*10^ROW(INDIRECT("1:"&amp;LEN(A553)))/10)</f>
        <v>1</v>
      </c>
      <c r="C553" s="23" t="str">
        <f>News_statistics!P553</f>
        <v>Hydraulic Applications Ecosystem</v>
      </c>
      <c r="D553" t="str">
        <f>News_statistics!Q553</f>
        <v>Smart Farming</v>
      </c>
      <c r="E553" t="str">
        <f>News_statistics!N553</f>
        <v>Hydraulic Applications Ecosystem</v>
      </c>
      <c r="F553" s="17" t="str">
        <f>News_statistics!M553</f>
        <v>Smart Farming</v>
      </c>
    </row>
    <row r="554" spans="1:6" x14ac:dyDescent="0.3">
      <c r="A554" t="str">
        <f>News_statistics!K554</f>
        <v>H1</v>
      </c>
      <c r="B554" cm="1">
        <f t="array" aca="1" ref="B554" ca="1">SUMPRODUCT(MID(0&amp;A554,LARGE(INDEX(ISNUMBER(--MID(A554,ROW(INDIRECT("1:"&amp;LEN(A554))),1))*ROW(INDIRECT("1:"&amp;LEN(A554))),0),ROW(INDIRECT("1:"&amp;LEN(A554))))+1,1)*10^ROW(INDIRECT("1:"&amp;LEN(A554)))/10)</f>
        <v>1</v>
      </c>
      <c r="C554" s="23" t="str">
        <f>News_statistics!P554</f>
        <v>Hydraulic Applications Ecosystem</v>
      </c>
      <c r="D554" t="str">
        <f>News_statistics!Q554</f>
        <v>Future Municipal Services</v>
      </c>
      <c r="E554" t="str">
        <f>News_statistics!N554</f>
        <v>Hydraulic Applications Ecosystem</v>
      </c>
      <c r="F554" s="17" t="str">
        <f>News_statistics!M554</f>
        <v>Future Municipal Services</v>
      </c>
    </row>
    <row r="555" spans="1:6" x14ac:dyDescent="0.3">
      <c r="A555" t="str">
        <f>News_statistics!K555</f>
        <v>H1</v>
      </c>
      <c r="B555" cm="1">
        <f t="array" aca="1" ref="B555" ca="1">SUMPRODUCT(MID(0&amp;A555,LARGE(INDEX(ISNUMBER(--MID(A555,ROW(INDIRECT("1:"&amp;LEN(A555))),1))*ROW(INDIRECT("1:"&amp;LEN(A555))),0),ROW(INDIRECT("1:"&amp;LEN(A555))))+1,1)*10^ROW(INDIRECT("1:"&amp;LEN(A555)))/10)</f>
        <v>1</v>
      </c>
      <c r="C555" s="23" t="str">
        <f>News_statistics!P555</f>
        <v>Not Found</v>
      </c>
      <c r="D555" t="str">
        <f>News_statistics!Q555</f>
        <v>Not Found</v>
      </c>
      <c r="E555" t="e" vm="2">
        <f>News_statistics!N555</f>
        <v>#VALUE!</v>
      </c>
      <c r="F555" s="17" t="str">
        <f>News_statistics!M555</f>
        <v/>
      </c>
    </row>
    <row r="556" spans="1:6" x14ac:dyDescent="0.3">
      <c r="A556" t="str">
        <f>News_statistics!K556</f>
        <v>H1</v>
      </c>
      <c r="B556" cm="1">
        <f t="array" aca="1" ref="B556" ca="1">SUMPRODUCT(MID(0&amp;A556,LARGE(INDEX(ISNUMBER(--MID(A556,ROW(INDIRECT("1:"&amp;LEN(A556))),1))*ROW(INDIRECT("1:"&amp;LEN(A556))),0),ROW(INDIRECT("1:"&amp;LEN(A556))))+1,1)*10^ROW(INDIRECT("1:"&amp;LEN(A556)))/10)</f>
        <v>1</v>
      </c>
      <c r="C556" s="23" t="str">
        <f>News_statistics!P556</f>
        <v>Ecological Sustainability</v>
      </c>
      <c r="D556" t="str">
        <f>News_statistics!Q556</f>
        <v>Enhanced Emission Policy</v>
      </c>
      <c r="E556" t="str">
        <f>News_statistics!N556</f>
        <v>Ecological Sustainability</v>
      </c>
      <c r="F556" s="17" t="str">
        <f>News_statistics!M556</f>
        <v>Enhanced Emission Policy</v>
      </c>
    </row>
    <row r="557" spans="1:6" ht="28.8" x14ac:dyDescent="0.3">
      <c r="A557" t="str">
        <f>News_statistics!K557</f>
        <v>H2</v>
      </c>
      <c r="B557" cm="1">
        <f t="array" aca="1" ref="B557" ca="1">SUMPRODUCT(MID(0&amp;A557,LARGE(INDEX(ISNUMBER(--MID(A557,ROW(INDIRECT("1:"&amp;LEN(A557))),1))*ROW(INDIRECT("1:"&amp;LEN(A557))),0),ROW(INDIRECT("1:"&amp;LEN(A557))))+1,1)*10^ROW(INDIRECT("1:"&amp;LEN(A557)))/10)</f>
        <v>2</v>
      </c>
      <c r="C557" s="23" t="str">
        <f>News_statistics!P557</f>
        <v>Hydraulic Applications Ecosystem</v>
      </c>
      <c r="D557" t="str">
        <f>News_statistics!Q557</f>
        <v>Intelligent &amp; Efficient Factory</v>
      </c>
      <c r="E557" t="str">
        <f>News_statistics!N557</f>
        <v>Hydraulic Applications Ecosystem, Smart Data Usage</v>
      </c>
      <c r="F557" s="17" t="str">
        <f>News_statistics!M557</f>
        <v>Intelligent &amp; Efficient Factory, Advanced AI Capabilities</v>
      </c>
    </row>
    <row r="558" spans="1:6" ht="28.8" x14ac:dyDescent="0.3">
      <c r="A558" t="str">
        <f>News_statistics!K558</f>
        <v>H3</v>
      </c>
      <c r="B558" cm="1">
        <f t="array" aca="1" ref="B558" ca="1">SUMPRODUCT(MID(0&amp;A558,LARGE(INDEX(ISNUMBER(--MID(A558,ROW(INDIRECT("1:"&amp;LEN(A558))),1))*ROW(INDIRECT("1:"&amp;LEN(A558))),0),ROW(INDIRECT("1:"&amp;LEN(A558))))+1,1)*10^ROW(INDIRECT("1:"&amp;LEN(A558)))/10)</f>
        <v>3</v>
      </c>
      <c r="C558" s="23" t="str">
        <f>News_statistics!P558</f>
        <v>Ecological Sustainability</v>
      </c>
      <c r="D558" t="str">
        <f>News_statistics!Q558</f>
        <v>Enhanced Emission Policy</v>
      </c>
      <c r="E558" t="str">
        <f>News_statistics!N558</f>
        <v>Ecological Sustainability, New Business</v>
      </c>
      <c r="F558" s="17" t="str">
        <f>News_statistics!M558</f>
        <v>Enhanced Emission Policy, Sustainaible Maritime Applications</v>
      </c>
    </row>
    <row r="559" spans="1:6" x14ac:dyDescent="0.3">
      <c r="A559" t="str">
        <f>News_statistics!K559</f>
        <v>H2</v>
      </c>
      <c r="B559" cm="1">
        <f t="array" aca="1" ref="B559" ca="1">SUMPRODUCT(MID(0&amp;A559,LARGE(INDEX(ISNUMBER(--MID(A559,ROW(INDIRECT("1:"&amp;LEN(A559))),1))*ROW(INDIRECT("1:"&amp;LEN(A559))),0),ROW(INDIRECT("1:"&amp;LEN(A559))))+1,1)*10^ROW(INDIRECT("1:"&amp;LEN(A559)))/10)</f>
        <v>2</v>
      </c>
      <c r="C559" s="23" t="str">
        <f>News_statistics!P559</f>
        <v>Ecological Sustainability</v>
      </c>
      <c r="D559" t="str">
        <f>News_statistics!Q559</f>
        <v>Enhanced Emission Policy</v>
      </c>
      <c r="E559" t="str">
        <f>News_statistics!N559</f>
        <v>Ecological Sustainability</v>
      </c>
      <c r="F559" s="17" t="str">
        <f>News_statistics!M559</f>
        <v>Enhanced Emission Policy</v>
      </c>
    </row>
    <row r="560" spans="1:6" x14ac:dyDescent="0.3">
      <c r="A560" t="str">
        <f>News_statistics!K560</f>
        <v>H3</v>
      </c>
      <c r="B560" cm="1">
        <f t="array" aca="1" ref="B560" ca="1">SUMPRODUCT(MID(0&amp;A560,LARGE(INDEX(ISNUMBER(--MID(A560,ROW(INDIRECT("1:"&amp;LEN(A560))),1))*ROW(INDIRECT("1:"&amp;LEN(A560))),0),ROW(INDIRECT("1:"&amp;LEN(A560))))+1,1)*10^ROW(INDIRECT("1:"&amp;LEN(A560)))/10)</f>
        <v>3</v>
      </c>
      <c r="C560" s="23" t="str">
        <f>News_statistics!P560</f>
        <v>Intelligent Production</v>
      </c>
      <c r="D560" t="str">
        <f>News_statistics!Q560</f>
        <v>Advanced Robotics</v>
      </c>
      <c r="E560" t="str">
        <f>News_statistics!N560</f>
        <v>Intelligent Production</v>
      </c>
      <c r="F560" s="17" t="str">
        <f>News_statistics!M560</f>
        <v>Advanced Robotics</v>
      </c>
    </row>
    <row r="561" spans="1:6" ht="28.8" x14ac:dyDescent="0.3">
      <c r="A561" t="str">
        <f>News_statistics!K561</f>
        <v>H3</v>
      </c>
      <c r="B561" cm="1">
        <f t="array" aca="1" ref="B561" ca="1">SUMPRODUCT(MID(0&amp;A561,LARGE(INDEX(ISNUMBER(--MID(A561,ROW(INDIRECT("1:"&amp;LEN(A561))),1))*ROW(INDIRECT("1:"&amp;LEN(A561))),0),ROW(INDIRECT("1:"&amp;LEN(A561))))+1,1)*10^ROW(INDIRECT("1:"&amp;LEN(A561)))/10)</f>
        <v>3</v>
      </c>
      <c r="C561" s="23" t="str">
        <f>News_statistics!P561</f>
        <v>Ecological Sustainability</v>
      </c>
      <c r="D561" t="str">
        <f>News_statistics!Q561</f>
        <v>Circular Economy</v>
      </c>
      <c r="E561" t="str">
        <f>News_statistics!N561</f>
        <v>Ecological Sustainability, New Business</v>
      </c>
      <c r="F561" s="17" t="str">
        <f>News_statistics!M561</f>
        <v>Circular Economy, Geo-Engineering &amp; Clean Air, Green Energy System</v>
      </c>
    </row>
    <row r="562" spans="1:6" x14ac:dyDescent="0.3">
      <c r="A562" t="str">
        <f>News_statistics!K562</f>
        <v>H1</v>
      </c>
      <c r="B562" cm="1">
        <f t="array" aca="1" ref="B562" ca="1">SUMPRODUCT(MID(0&amp;A562,LARGE(INDEX(ISNUMBER(--MID(A562,ROW(INDIRECT("1:"&amp;LEN(A562))),1))*ROW(INDIRECT("1:"&amp;LEN(A562))),0),ROW(INDIRECT("1:"&amp;LEN(A562))))+1,1)*10^ROW(INDIRECT("1:"&amp;LEN(A562)))/10)</f>
        <v>1</v>
      </c>
      <c r="C562" s="23" t="str">
        <f>News_statistics!P562</f>
        <v>Intelligent Production</v>
      </c>
      <c r="D562" t="str">
        <f>News_statistics!Q562</f>
        <v>Autonomus Intralofistic</v>
      </c>
      <c r="E562" t="str">
        <f>News_statistics!N562</f>
        <v>Intelligent Production</v>
      </c>
      <c r="F562" s="17" t="str">
        <f>News_statistics!M562</f>
        <v>Autonomus Intralofistic</v>
      </c>
    </row>
    <row r="563" spans="1:6" ht="28.8" x14ac:dyDescent="0.3">
      <c r="A563" t="str">
        <f>News_statistics!K563</f>
        <v>H2</v>
      </c>
      <c r="B563" cm="1">
        <f t="array" aca="1" ref="B563" ca="1">SUMPRODUCT(MID(0&amp;A563,LARGE(INDEX(ISNUMBER(--MID(A563,ROW(INDIRECT("1:"&amp;LEN(A563))),1))*ROW(INDIRECT("1:"&amp;LEN(A563))),0),ROW(INDIRECT("1:"&amp;LEN(A563))))+1,1)*10^ROW(INDIRECT("1:"&amp;LEN(A563)))/10)</f>
        <v>2</v>
      </c>
      <c r="C563" s="23" t="str">
        <f>News_statistics!P563</f>
        <v>Smart Data Usage</v>
      </c>
      <c r="D563" t="str">
        <f>News_statistics!Q563</f>
        <v>Big Data Value Creation</v>
      </c>
      <c r="E563" t="str">
        <f>News_statistics!N563</f>
        <v>Smart Data Usage, New Business</v>
      </c>
      <c r="F563" s="17" t="str">
        <f>News_statistics!M563</f>
        <v>Big Data Value Creation, Digital Platforms &amp; Marketplaces, Air &amp; Space</v>
      </c>
    </row>
    <row r="564" spans="1:6" ht="28.8" x14ac:dyDescent="0.3">
      <c r="A564" t="str">
        <f>News_statistics!K564</f>
        <v>H1</v>
      </c>
      <c r="B564" cm="1">
        <f t="array" aca="1" ref="B564" ca="1">SUMPRODUCT(MID(0&amp;A564,LARGE(INDEX(ISNUMBER(--MID(A564,ROW(INDIRECT("1:"&amp;LEN(A564))),1))*ROW(INDIRECT("1:"&amp;LEN(A564))),0),ROW(INDIRECT("1:"&amp;LEN(A564))))+1,1)*10^ROW(INDIRECT("1:"&amp;LEN(A564)))/10)</f>
        <v>1</v>
      </c>
      <c r="C564" s="23" t="str">
        <f>News_statistics!P564</f>
        <v>Ecological Sustainability</v>
      </c>
      <c r="D564" t="str">
        <f>News_statistics!Q564</f>
        <v>Sustainable Energy System</v>
      </c>
      <c r="E564" t="str">
        <f>News_statistics!N564</f>
        <v>Ecological Sustainability, New Business</v>
      </c>
      <c r="F564" s="17" t="str">
        <f>News_statistics!M564</f>
        <v>Sustainable Energy System, Green Energy System</v>
      </c>
    </row>
    <row r="565" spans="1:6" ht="28.8" x14ac:dyDescent="0.3">
      <c r="A565" t="str">
        <f>News_statistics!K565</f>
        <v>H2</v>
      </c>
      <c r="B565" cm="1">
        <f t="array" aca="1" ref="B565" ca="1">SUMPRODUCT(MID(0&amp;A565,LARGE(INDEX(ISNUMBER(--MID(A565,ROW(INDIRECT("1:"&amp;LEN(A565))),1))*ROW(INDIRECT("1:"&amp;LEN(A565))),0),ROW(INDIRECT("1:"&amp;LEN(A565))))+1,1)*10^ROW(INDIRECT("1:"&amp;LEN(A565)))/10)</f>
        <v>2</v>
      </c>
      <c r="C565" s="23" t="str">
        <f>News_statistics!P565</f>
        <v>Ecological Sustainability</v>
      </c>
      <c r="D565" t="str">
        <f>News_statistics!Q565</f>
        <v>Sustainable Energy System</v>
      </c>
      <c r="E565" t="str">
        <f>News_statistics!N565</f>
        <v>Ecological Sustainability, Intelligent Production</v>
      </c>
      <c r="F565" s="17" t="str">
        <f>News_statistics!M565</f>
        <v>Sustainable Energy System, Advanced Robotics</v>
      </c>
    </row>
    <row r="566" spans="1:6" x14ac:dyDescent="0.3">
      <c r="A566" t="str">
        <f>News_statistics!K566</f>
        <v>H1</v>
      </c>
      <c r="B566" cm="1">
        <f t="array" aca="1" ref="B566" ca="1">SUMPRODUCT(MID(0&amp;A566,LARGE(INDEX(ISNUMBER(--MID(A566,ROW(INDIRECT("1:"&amp;LEN(A566))),1))*ROW(INDIRECT("1:"&amp;LEN(A566))),0),ROW(INDIRECT("1:"&amp;LEN(A566))))+1,1)*10^ROW(INDIRECT("1:"&amp;LEN(A566)))/10)</f>
        <v>1</v>
      </c>
      <c r="C566" s="23" t="str">
        <f>News_statistics!P566</f>
        <v>Ecological Sustainability</v>
      </c>
      <c r="D566" t="str">
        <f>News_statistics!Q566</f>
        <v>Enhanced Emission Policy</v>
      </c>
      <c r="E566" t="str">
        <f>News_statistics!N566</f>
        <v>Ecological Sustainability, Hydraulic Applications Ecosystem</v>
      </c>
      <c r="F566" s="17" t="str">
        <f>News_statistics!M566</f>
        <v>Enhanced Emission Policy, Smart Farming</v>
      </c>
    </row>
    <row r="567" spans="1:6" x14ac:dyDescent="0.3">
      <c r="A567" t="str">
        <f>News_statistics!K567</f>
        <v>H1</v>
      </c>
      <c r="B567" cm="1">
        <f t="array" aca="1" ref="B567" ca="1">SUMPRODUCT(MID(0&amp;A567,LARGE(INDEX(ISNUMBER(--MID(A567,ROW(INDIRECT("1:"&amp;LEN(A567))),1))*ROW(INDIRECT("1:"&amp;LEN(A567))),0),ROW(INDIRECT("1:"&amp;LEN(A567))))+1,1)*10^ROW(INDIRECT("1:"&amp;LEN(A567)))/10)</f>
        <v>1</v>
      </c>
      <c r="C567" s="23" t="str">
        <f>News_statistics!P567</f>
        <v>Hydraulic Applications Ecosystem</v>
      </c>
      <c r="D567" t="str">
        <f>News_statistics!Q567</f>
        <v>Green &amp; Connected Construction site</v>
      </c>
      <c r="E567" t="str">
        <f>News_statistics!N567</f>
        <v>Hydraulic Applications Ecosystem</v>
      </c>
      <c r="F567" s="17" t="str">
        <f>News_statistics!M567</f>
        <v>Green &amp; Connected Construction site</v>
      </c>
    </row>
    <row r="568" spans="1:6" x14ac:dyDescent="0.3">
      <c r="A568" t="str">
        <f>News_statistics!K568</f>
        <v>H3</v>
      </c>
      <c r="B568" cm="1">
        <f t="array" aca="1" ref="B568" ca="1">SUMPRODUCT(MID(0&amp;A568,LARGE(INDEX(ISNUMBER(--MID(A568,ROW(INDIRECT("1:"&amp;LEN(A568))),1))*ROW(INDIRECT("1:"&amp;LEN(A568))),0),ROW(INDIRECT("1:"&amp;LEN(A568))))+1,1)*10^ROW(INDIRECT("1:"&amp;LEN(A568)))/10)</f>
        <v>3</v>
      </c>
      <c r="C568" s="23" t="str">
        <f>News_statistics!P568</f>
        <v>Hydraulic Applications Ecosystem</v>
      </c>
      <c r="D568" t="str">
        <f>News_statistics!Q568</f>
        <v>Green &amp; Connected Construction site</v>
      </c>
      <c r="E568" t="str">
        <f>News_statistics!N568</f>
        <v>Hydraulic Applications Ecosystem</v>
      </c>
      <c r="F568" s="17" t="str">
        <f>News_statistics!M568</f>
        <v>Green &amp; Connected Construction site</v>
      </c>
    </row>
    <row r="569" spans="1:6" x14ac:dyDescent="0.3">
      <c r="A569" t="str">
        <f>News_statistics!K569</f>
        <v>H1</v>
      </c>
      <c r="B569" cm="1">
        <f t="array" aca="1" ref="B569" ca="1">SUMPRODUCT(MID(0&amp;A569,LARGE(INDEX(ISNUMBER(--MID(A569,ROW(INDIRECT("1:"&amp;LEN(A569))),1))*ROW(INDIRECT("1:"&amp;LEN(A569))),0),ROW(INDIRECT("1:"&amp;LEN(A569))))+1,1)*10^ROW(INDIRECT("1:"&amp;LEN(A569)))/10)</f>
        <v>1</v>
      </c>
      <c r="C569" s="23" t="str">
        <f>News_statistics!P569</f>
        <v>Hydraulic Applications Ecosystem</v>
      </c>
      <c r="D569" t="str">
        <f>News_statistics!Q569</f>
        <v>Sustainable Mining</v>
      </c>
      <c r="E569" t="str">
        <f>News_statistics!N569</f>
        <v>Hydraulic Applications Ecosystem</v>
      </c>
      <c r="F569" s="17" t="str">
        <f>News_statistics!M569</f>
        <v>Sustainable Mining</v>
      </c>
    </row>
    <row r="570" spans="1:6" ht="28.8" x14ac:dyDescent="0.3">
      <c r="A570" t="str">
        <f>News_statistics!K570</f>
        <v>H2</v>
      </c>
      <c r="B570" cm="1">
        <f t="array" aca="1" ref="B570" ca="1">SUMPRODUCT(MID(0&amp;A570,LARGE(INDEX(ISNUMBER(--MID(A570,ROW(INDIRECT("1:"&amp;LEN(A570))),1))*ROW(INDIRECT("1:"&amp;LEN(A570))),0),ROW(INDIRECT("1:"&amp;LEN(A570))))+1,1)*10^ROW(INDIRECT("1:"&amp;LEN(A570)))/10)</f>
        <v>2</v>
      </c>
      <c r="C570" s="23" t="str">
        <f>News_statistics!P570</f>
        <v>Ecological Sustainability</v>
      </c>
      <c r="D570" t="str">
        <f>News_statistics!Q570</f>
        <v>Enhanced Emission Policy</v>
      </c>
      <c r="E570" t="str">
        <f>News_statistics!N570</f>
        <v>Ecological Sustainability, New Business</v>
      </c>
      <c r="F570" s="17" t="str">
        <f>News_statistics!M570</f>
        <v>Enhanced Emission Policy, Sustainaible Maritime Applications</v>
      </c>
    </row>
    <row r="571" spans="1:6" ht="28.8" x14ac:dyDescent="0.3">
      <c r="A571" t="str">
        <f>News_statistics!K571</f>
        <v>H3</v>
      </c>
      <c r="B571" cm="1">
        <f t="array" aca="1" ref="B571" ca="1">SUMPRODUCT(MID(0&amp;A571,LARGE(INDEX(ISNUMBER(--MID(A571,ROW(INDIRECT("1:"&amp;LEN(A571))),1))*ROW(INDIRECT("1:"&amp;LEN(A571))),0),ROW(INDIRECT("1:"&amp;LEN(A571))))+1,1)*10^ROW(INDIRECT("1:"&amp;LEN(A571)))/10)</f>
        <v>3</v>
      </c>
      <c r="C571" s="23" t="str">
        <f>News_statistics!P571</f>
        <v>New Business</v>
      </c>
      <c r="D571" t="str">
        <f>News_statistics!Q571</f>
        <v>Green Energy System</v>
      </c>
      <c r="E571" t="str">
        <f>News_statistics!N571</f>
        <v>New Business</v>
      </c>
      <c r="F571" s="17" t="str">
        <f>News_statistics!M571</f>
        <v>Green Energy System, Sustainaible Maritime Applications</v>
      </c>
    </row>
    <row r="572" spans="1:6" x14ac:dyDescent="0.3">
      <c r="A572" t="str">
        <f>News_statistics!K572</f>
        <v>H1</v>
      </c>
      <c r="B572" cm="1">
        <f t="array" aca="1" ref="B572" ca="1">SUMPRODUCT(MID(0&amp;A572,LARGE(INDEX(ISNUMBER(--MID(A572,ROW(INDIRECT("1:"&amp;LEN(A572))),1))*ROW(INDIRECT("1:"&amp;LEN(A572))),0),ROW(INDIRECT("1:"&amp;LEN(A572))))+1,1)*10^ROW(INDIRECT("1:"&amp;LEN(A572)))/10)</f>
        <v>1</v>
      </c>
      <c r="C572" s="23" t="str">
        <f>News_statistics!P572</f>
        <v>New Business</v>
      </c>
      <c r="D572" t="str">
        <f>News_statistics!Q572</f>
        <v>Sustainaible Maritime Applications</v>
      </c>
      <c r="E572" t="str">
        <f>News_statistics!N572</f>
        <v>New Business</v>
      </c>
      <c r="F572" s="17" t="str">
        <f>News_statistics!M572</f>
        <v>Sustainaible Maritime Applications</v>
      </c>
    </row>
    <row r="573" spans="1:6" x14ac:dyDescent="0.3">
      <c r="A573" t="str">
        <f>News_statistics!K573</f>
        <v>H1</v>
      </c>
      <c r="B573" cm="1">
        <f t="array" aca="1" ref="B573" ca="1">SUMPRODUCT(MID(0&amp;A573,LARGE(INDEX(ISNUMBER(--MID(A573,ROW(INDIRECT("1:"&amp;LEN(A573))),1))*ROW(INDIRECT("1:"&amp;LEN(A573))),0),ROW(INDIRECT("1:"&amp;LEN(A573))))+1,1)*10^ROW(INDIRECT("1:"&amp;LEN(A573)))/10)</f>
        <v>1</v>
      </c>
      <c r="C573" s="23" t="str">
        <f>News_statistics!P573</f>
        <v>Ecological Sustainability</v>
      </c>
      <c r="D573" t="str">
        <f>News_statistics!Q573</f>
        <v>Green Cities</v>
      </c>
      <c r="E573" t="str">
        <f>News_statistics!N573</f>
        <v>Ecological Sustainability</v>
      </c>
      <c r="F573" s="17" t="str">
        <f>News_statistics!M573</f>
        <v>Green Cities, Enhanced Emission Policy</v>
      </c>
    </row>
    <row r="574" spans="1:6" ht="28.8" x14ac:dyDescent="0.3">
      <c r="A574" t="str">
        <f>News_statistics!K574</f>
        <v>H1</v>
      </c>
      <c r="B574" cm="1">
        <f t="array" aca="1" ref="B574" ca="1">SUMPRODUCT(MID(0&amp;A574,LARGE(INDEX(ISNUMBER(--MID(A574,ROW(INDIRECT("1:"&amp;LEN(A574))),1))*ROW(INDIRECT("1:"&amp;LEN(A574))),0),ROW(INDIRECT("1:"&amp;LEN(A574))))+1,1)*10^ROW(INDIRECT("1:"&amp;LEN(A574)))/10)</f>
        <v>1</v>
      </c>
      <c r="C574" s="23" t="str">
        <f>News_statistics!P574</f>
        <v>Hydraulic Applications Ecosystem</v>
      </c>
      <c r="D574" t="str">
        <f>News_statistics!Q574</f>
        <v>Green &amp; Connected Construction site</v>
      </c>
      <c r="E574" t="str">
        <f>News_statistics!N574</f>
        <v>Hydraulic Applications Ecosystem</v>
      </c>
      <c r="F574" s="17" t="str">
        <f>News_statistics!M574</f>
        <v>Green &amp; Connected Construction site, Sustainable Mining</v>
      </c>
    </row>
    <row r="575" spans="1:6" ht="43.2" x14ac:dyDescent="0.3">
      <c r="A575" t="str">
        <f>News_statistics!K575</f>
        <v>H1</v>
      </c>
      <c r="B575" cm="1">
        <f t="array" aca="1" ref="B575" ca="1">SUMPRODUCT(MID(0&amp;A575,LARGE(INDEX(ISNUMBER(--MID(A575,ROW(INDIRECT("1:"&amp;LEN(A575))),1))*ROW(INDIRECT("1:"&amp;LEN(A575))),0),ROW(INDIRECT("1:"&amp;LEN(A575))))+1,1)*10^ROW(INDIRECT("1:"&amp;LEN(A575)))/10)</f>
        <v>1</v>
      </c>
      <c r="C575" s="23" t="str">
        <f>News_statistics!P575</f>
        <v>Ecological Sustainability</v>
      </c>
      <c r="D575" t="str">
        <f>News_statistics!Q575</f>
        <v>Enhanced Emission Policy</v>
      </c>
      <c r="E575" t="str">
        <f>News_statistics!N575</f>
        <v>Ecological Sustainability, Hydraulic Applications Ecosystem</v>
      </c>
      <c r="F575" s="17" t="str">
        <f>News_statistics!M575</f>
        <v>Enhanced Emission Policy, Circular Economy, Zero Emission Company Value, Advanced Wind Power</v>
      </c>
    </row>
    <row r="576" spans="1:6" ht="28.8" x14ac:dyDescent="0.3">
      <c r="A576" t="str">
        <f>News_statistics!K576</f>
        <v>H1</v>
      </c>
      <c r="B576" cm="1">
        <f t="array" aca="1" ref="B576" ca="1">SUMPRODUCT(MID(0&amp;A576,LARGE(INDEX(ISNUMBER(--MID(A576,ROW(INDIRECT("1:"&amp;LEN(A576))),1))*ROW(INDIRECT("1:"&amp;LEN(A576))),0),ROW(INDIRECT("1:"&amp;LEN(A576))))+1,1)*10^ROW(INDIRECT("1:"&amp;LEN(A576)))/10)</f>
        <v>1</v>
      </c>
      <c r="C576" s="23" t="str">
        <f>News_statistics!P576</f>
        <v>Ecological Sustainability</v>
      </c>
      <c r="D576" t="str">
        <f>News_statistics!Q576</f>
        <v>Enhanced Emission Policy</v>
      </c>
      <c r="E576" t="str">
        <f>News_statistics!N576</f>
        <v>Ecological Sustainability, Hydraulic Applications Ecosystem</v>
      </c>
      <c r="F576" s="17" t="str">
        <f>News_statistics!M576</f>
        <v>Enhanced Emission Policy, Green &amp; Connected Construction site</v>
      </c>
    </row>
    <row r="577" spans="1:6" x14ac:dyDescent="0.3">
      <c r="A577" t="str">
        <f>News_statistics!K577</f>
        <v>H1</v>
      </c>
      <c r="B577" cm="1">
        <f t="array" aca="1" ref="B577" ca="1">SUMPRODUCT(MID(0&amp;A577,LARGE(INDEX(ISNUMBER(--MID(A577,ROW(INDIRECT("1:"&amp;LEN(A577))),1))*ROW(INDIRECT("1:"&amp;LEN(A577))),0),ROW(INDIRECT("1:"&amp;LEN(A577))))+1,1)*10^ROW(INDIRECT("1:"&amp;LEN(A577)))/10)</f>
        <v>1</v>
      </c>
      <c r="C577" s="23" t="str">
        <f>News_statistics!P577</f>
        <v>Not Found</v>
      </c>
      <c r="D577" t="str">
        <f>News_statistics!Q577</f>
        <v>Not Found</v>
      </c>
      <c r="E577" t="e" vm="2">
        <f>News_statistics!N577</f>
        <v>#VALUE!</v>
      </c>
      <c r="F577" s="17" t="str">
        <f>News_statistics!M577</f>
        <v/>
      </c>
    </row>
    <row r="578" spans="1:6" x14ac:dyDescent="0.3">
      <c r="A578" t="str">
        <f>News_statistics!K578</f>
        <v>H1</v>
      </c>
      <c r="B578" cm="1">
        <f t="array" aca="1" ref="B578" ca="1">SUMPRODUCT(MID(0&amp;A578,LARGE(INDEX(ISNUMBER(--MID(A578,ROW(INDIRECT("1:"&amp;LEN(A578))),1))*ROW(INDIRECT("1:"&amp;LEN(A578))),0),ROW(INDIRECT("1:"&amp;LEN(A578))))+1,1)*10^ROW(INDIRECT("1:"&amp;LEN(A578)))/10)</f>
        <v>1</v>
      </c>
      <c r="C578" s="23" t="str">
        <f>News_statistics!P578</f>
        <v>Hydraulic Applications Ecosystem</v>
      </c>
      <c r="D578" t="str">
        <f>News_statistics!Q578</f>
        <v>Advanced Wind Power</v>
      </c>
      <c r="E578" t="str">
        <f>News_statistics!N578</f>
        <v>Hydraulic Applications Ecosystem</v>
      </c>
      <c r="F578" s="17" t="str">
        <f>News_statistics!M578</f>
        <v>Advanced Wind Power</v>
      </c>
    </row>
    <row r="579" spans="1:6" x14ac:dyDescent="0.3">
      <c r="A579" t="str">
        <f>News_statistics!K579</f>
        <v>H1</v>
      </c>
      <c r="B579" cm="1">
        <f t="array" aca="1" ref="B579" ca="1">SUMPRODUCT(MID(0&amp;A579,LARGE(INDEX(ISNUMBER(--MID(A579,ROW(INDIRECT("1:"&amp;LEN(A579))),1))*ROW(INDIRECT("1:"&amp;LEN(A579))),0),ROW(INDIRECT("1:"&amp;LEN(A579))))+1,1)*10^ROW(INDIRECT("1:"&amp;LEN(A579)))/10)</f>
        <v>1</v>
      </c>
      <c r="C579" s="23" t="str">
        <f>News_statistics!P579</f>
        <v>Not Found</v>
      </c>
      <c r="D579" t="str">
        <f>News_statistics!Q579</f>
        <v>Not Found</v>
      </c>
      <c r="E579" t="e" vm="2">
        <f>News_statistics!N579</f>
        <v>#VALUE!</v>
      </c>
      <c r="F579" s="17" t="str">
        <f>News_statistics!M579</f>
        <v/>
      </c>
    </row>
    <row r="580" spans="1:6" ht="28.8" x14ac:dyDescent="0.3">
      <c r="A580" t="str">
        <f>News_statistics!K580</f>
        <v>H1</v>
      </c>
      <c r="B580" cm="1">
        <f t="array" aca="1" ref="B580" ca="1">SUMPRODUCT(MID(0&amp;A580,LARGE(INDEX(ISNUMBER(--MID(A580,ROW(INDIRECT("1:"&amp;LEN(A580))),1))*ROW(INDIRECT("1:"&amp;LEN(A580))),0),ROW(INDIRECT("1:"&amp;LEN(A580))))+1,1)*10^ROW(INDIRECT("1:"&amp;LEN(A580)))/10)</f>
        <v>1</v>
      </c>
      <c r="C580" s="23" t="str">
        <f>News_statistics!P580</f>
        <v>Hydraulic Applications Ecosystem</v>
      </c>
      <c r="D580" t="str">
        <f>News_statistics!Q580</f>
        <v>Advanced Wind Power</v>
      </c>
      <c r="E580" t="str">
        <f>News_statistics!N580</f>
        <v>Hydraulic Applications Ecosystem, New Business</v>
      </c>
      <c r="F580" s="17" t="str">
        <f>News_statistics!M580</f>
        <v>Advanced Wind Power, Sustainaible Maritime Applications</v>
      </c>
    </row>
    <row r="581" spans="1:6" x14ac:dyDescent="0.3">
      <c r="A581" t="str">
        <f>News_statistics!K581</f>
        <v>H2</v>
      </c>
      <c r="B581" cm="1">
        <f t="array" aca="1" ref="B581" ca="1">SUMPRODUCT(MID(0&amp;A581,LARGE(INDEX(ISNUMBER(--MID(A581,ROW(INDIRECT("1:"&amp;LEN(A581))),1))*ROW(INDIRECT("1:"&amp;LEN(A581))),0),ROW(INDIRECT("1:"&amp;LEN(A581))))+1,1)*10^ROW(INDIRECT("1:"&amp;LEN(A581)))/10)</f>
        <v>2</v>
      </c>
      <c r="C581" s="23" t="str">
        <f>News_statistics!P581</f>
        <v>Hydraulic Applications Ecosystem</v>
      </c>
      <c r="D581" t="str">
        <f>News_statistics!Q581</f>
        <v>Advanced Wind Power</v>
      </c>
      <c r="E581" t="str">
        <f>News_statistics!N581</f>
        <v>Hydraulic Applications Ecosystem, New Business</v>
      </c>
      <c r="F581" s="17" t="str">
        <f>News_statistics!M581</f>
        <v>Advanced Wind Power, Green Energy System</v>
      </c>
    </row>
    <row r="582" spans="1:6" ht="28.8" x14ac:dyDescent="0.3">
      <c r="A582" t="str">
        <f>News_statistics!K582</f>
        <v>H2</v>
      </c>
      <c r="B582" cm="1">
        <f t="array" aca="1" ref="B582" ca="1">SUMPRODUCT(MID(0&amp;A582,LARGE(INDEX(ISNUMBER(--MID(A582,ROW(INDIRECT("1:"&amp;LEN(A582))),1))*ROW(INDIRECT("1:"&amp;LEN(A582))),0),ROW(INDIRECT("1:"&amp;LEN(A582))))+1,1)*10^ROW(INDIRECT("1:"&amp;LEN(A582)))/10)</f>
        <v>2</v>
      </c>
      <c r="C582" s="23" t="str">
        <f>News_statistics!P582</f>
        <v>Hydraulic Applications Ecosystem</v>
      </c>
      <c r="D582" t="str">
        <f>News_statistics!Q582</f>
        <v>Green &amp; Connected Construction site</v>
      </c>
      <c r="E582" t="str">
        <f>News_statistics!N582</f>
        <v>Hydraulic Applications Ecosystem</v>
      </c>
      <c r="F582" s="17" t="str">
        <f>News_statistics!M582</f>
        <v>Green &amp; Connected Construction site, Sustainable Mining</v>
      </c>
    </row>
    <row r="583" spans="1:6" ht="28.8" x14ac:dyDescent="0.3">
      <c r="A583" t="str">
        <f>News_statistics!K583</f>
        <v>H1</v>
      </c>
      <c r="B583" cm="1">
        <f t="array" aca="1" ref="B583" ca="1">SUMPRODUCT(MID(0&amp;A583,LARGE(INDEX(ISNUMBER(--MID(A583,ROW(INDIRECT("1:"&amp;LEN(A583))),1))*ROW(INDIRECT("1:"&amp;LEN(A583))),0),ROW(INDIRECT("1:"&amp;LEN(A583))))+1,1)*10^ROW(INDIRECT("1:"&amp;LEN(A583)))/10)</f>
        <v>1</v>
      </c>
      <c r="C583" s="23" t="str">
        <f>News_statistics!P583</f>
        <v>Ecological Sustainability</v>
      </c>
      <c r="D583" t="str">
        <f>News_statistics!Q583</f>
        <v>Enhanced Emission Policy</v>
      </c>
      <c r="E583" t="str">
        <f>News_statistics!N583</f>
        <v>Ecological Sustainability, Hydraulic Applications Ecosystem</v>
      </c>
      <c r="F583" s="17" t="str">
        <f>News_statistics!M583</f>
        <v>Enhanced Emission Policy, Green &amp; Connected Construction site</v>
      </c>
    </row>
    <row r="584" spans="1:6" ht="28.8" x14ac:dyDescent="0.3">
      <c r="A584" t="str">
        <f>News_statistics!K584</f>
        <v>H3</v>
      </c>
      <c r="B584" cm="1">
        <f t="array" aca="1" ref="B584" ca="1">SUMPRODUCT(MID(0&amp;A584,LARGE(INDEX(ISNUMBER(--MID(A584,ROW(INDIRECT("1:"&amp;LEN(A584))),1))*ROW(INDIRECT("1:"&amp;LEN(A584))),0),ROW(INDIRECT("1:"&amp;LEN(A584))))+1,1)*10^ROW(INDIRECT("1:"&amp;LEN(A584)))/10)</f>
        <v>3</v>
      </c>
      <c r="C584" s="23" t="str">
        <f>News_statistics!P584</f>
        <v>Ecological Sustainability</v>
      </c>
      <c r="D584" t="str">
        <f>News_statistics!Q584</f>
        <v>Enhanced Emission Policy</v>
      </c>
      <c r="E584" t="str">
        <f>News_statistics!N584</f>
        <v>Ecological Sustainability, Hydraulic Applications Ecosystem</v>
      </c>
      <c r="F584" s="17" t="str">
        <f>News_statistics!M584</f>
        <v>Enhanced Emission Policy, Sustainable Mining</v>
      </c>
    </row>
    <row r="585" spans="1:6" ht="28.8" x14ac:dyDescent="0.3">
      <c r="A585" t="str">
        <f>News_statistics!K585</f>
        <v>H2</v>
      </c>
      <c r="B585" cm="1">
        <f t="array" aca="1" ref="B585" ca="1">SUMPRODUCT(MID(0&amp;A585,LARGE(INDEX(ISNUMBER(--MID(A585,ROW(INDIRECT("1:"&amp;LEN(A585))),1))*ROW(INDIRECT("1:"&amp;LEN(A585))),0),ROW(INDIRECT("1:"&amp;LEN(A585))))+1,1)*10^ROW(INDIRECT("1:"&amp;LEN(A585)))/10)</f>
        <v>2</v>
      </c>
      <c r="C585" s="23" t="str">
        <f>News_statistics!P585</f>
        <v>Hydraulic Applications Ecosystem</v>
      </c>
      <c r="D585" t="str">
        <f>News_statistics!Q585</f>
        <v>Advanced Wind Power</v>
      </c>
      <c r="E585" t="str">
        <f>News_statistics!N585</f>
        <v>Hydraulic Applications Ecosystem, New Business</v>
      </c>
      <c r="F585" s="17" t="str">
        <f>News_statistics!M585</f>
        <v>Advanced Wind Power, Sustainaible Maritime Applications</v>
      </c>
    </row>
    <row r="586" spans="1:6" ht="28.8" x14ac:dyDescent="0.3">
      <c r="A586" t="str">
        <f>News_statistics!K586</f>
        <v>H1</v>
      </c>
      <c r="B586" cm="1">
        <f t="array" aca="1" ref="B586" ca="1">SUMPRODUCT(MID(0&amp;A586,LARGE(INDEX(ISNUMBER(--MID(A586,ROW(INDIRECT("1:"&amp;LEN(A586))),1))*ROW(INDIRECT("1:"&amp;LEN(A586))),0),ROW(INDIRECT("1:"&amp;LEN(A586))))+1,1)*10^ROW(INDIRECT("1:"&amp;LEN(A586)))/10)</f>
        <v>1</v>
      </c>
      <c r="C586" s="23" t="str">
        <f>News_statistics!P586</f>
        <v>Ecological Sustainability</v>
      </c>
      <c r="D586" t="str">
        <f>News_statistics!Q586</f>
        <v>Green Cities</v>
      </c>
      <c r="E586" t="str">
        <f>News_statistics!N586</f>
        <v>Ecological Sustainability, Hydraulic Applications Ecosystem</v>
      </c>
      <c r="F586" s="17" t="str">
        <f>News_statistics!M586</f>
        <v>Green Cities, Enhanced Emission Policy, Green &amp; Connected Construction site</v>
      </c>
    </row>
    <row r="587" spans="1:6" ht="28.8" x14ac:dyDescent="0.3">
      <c r="A587" t="str">
        <f>News_statistics!K587</f>
        <v>H2</v>
      </c>
      <c r="B587" cm="1">
        <f t="array" aca="1" ref="B587" ca="1">SUMPRODUCT(MID(0&amp;A587,LARGE(INDEX(ISNUMBER(--MID(A587,ROW(INDIRECT("1:"&amp;LEN(A587))),1))*ROW(INDIRECT("1:"&amp;LEN(A587))),0),ROW(INDIRECT("1:"&amp;LEN(A587))))+1,1)*10^ROW(INDIRECT("1:"&amp;LEN(A587)))/10)</f>
        <v>2</v>
      </c>
      <c r="C587" s="23" t="str">
        <f>News_statistics!P587</f>
        <v>Hydraulic Applications Ecosystem</v>
      </c>
      <c r="D587" t="str">
        <f>News_statistics!Q587</f>
        <v>Advanced Wind Power</v>
      </c>
      <c r="E587" t="str">
        <f>News_statistics!N587</f>
        <v>Hydraulic Applications Ecosystem, New Business</v>
      </c>
      <c r="F587" s="17" t="str">
        <f>News_statistics!M587</f>
        <v>Advanced Wind Power, Sustainaible Maritime Applications</v>
      </c>
    </row>
    <row r="588" spans="1:6" x14ac:dyDescent="0.3">
      <c r="A588" t="str">
        <f>News_statistics!K588</f>
        <v>H2</v>
      </c>
      <c r="B588" cm="1">
        <f t="array" aca="1" ref="B588" ca="1">SUMPRODUCT(MID(0&amp;A588,LARGE(INDEX(ISNUMBER(--MID(A588,ROW(INDIRECT("1:"&amp;LEN(A588))),1))*ROW(INDIRECT("1:"&amp;LEN(A588))),0),ROW(INDIRECT("1:"&amp;LEN(A588))))+1,1)*10^ROW(INDIRECT("1:"&amp;LEN(A588)))/10)</f>
        <v>2</v>
      </c>
      <c r="C588" s="23" t="str">
        <f>News_statistics!P588</f>
        <v>Intelligent Production</v>
      </c>
      <c r="D588" t="str">
        <f>News_statistics!Q588</f>
        <v>Advanced Robotics</v>
      </c>
      <c r="E588" t="str">
        <f>News_statistics!N588</f>
        <v>Intelligent Production</v>
      </c>
      <c r="F588" s="17" t="str">
        <f>News_statistics!M588</f>
        <v>Advanced Robotics</v>
      </c>
    </row>
    <row r="589" spans="1:6" x14ac:dyDescent="0.3">
      <c r="A589" t="str">
        <f>News_statistics!K589</f>
        <v>H2</v>
      </c>
      <c r="B589" cm="1">
        <f t="array" aca="1" ref="B589" ca="1">SUMPRODUCT(MID(0&amp;A589,LARGE(INDEX(ISNUMBER(--MID(A589,ROW(INDIRECT("1:"&amp;LEN(A589))),1))*ROW(INDIRECT("1:"&amp;LEN(A589))),0),ROW(INDIRECT("1:"&amp;LEN(A589))))+1,1)*10^ROW(INDIRECT("1:"&amp;LEN(A589)))/10)</f>
        <v>2</v>
      </c>
      <c r="C589" s="23" t="str">
        <f>News_statistics!P589</f>
        <v>Ecological Sustainability</v>
      </c>
      <c r="D589" t="str">
        <f>News_statistics!Q589</f>
        <v>Enhanced Emission Policy</v>
      </c>
      <c r="E589" t="str">
        <f>News_statistics!N589</f>
        <v>Ecological Sustainability, Hydraulic Applications Ecosystem</v>
      </c>
      <c r="F589" s="17" t="str">
        <f>News_statistics!M589</f>
        <v>Enhanced Emission Policy, Smart Farming</v>
      </c>
    </row>
    <row r="590" spans="1:6" x14ac:dyDescent="0.3">
      <c r="A590" t="str">
        <f>News_statistics!K590</f>
        <v>H1</v>
      </c>
      <c r="B590" cm="1">
        <f t="array" aca="1" ref="B590" ca="1">SUMPRODUCT(MID(0&amp;A590,LARGE(INDEX(ISNUMBER(--MID(A590,ROW(INDIRECT("1:"&amp;LEN(A590))),1))*ROW(INDIRECT("1:"&amp;LEN(A590))),0),ROW(INDIRECT("1:"&amp;LEN(A590))))+1,1)*10^ROW(INDIRECT("1:"&amp;LEN(A590)))/10)</f>
        <v>1</v>
      </c>
      <c r="C590" s="23" t="str">
        <f>News_statistics!P590</f>
        <v>Not Found</v>
      </c>
      <c r="D590" t="str">
        <f>News_statistics!Q590</f>
        <v>Not Found</v>
      </c>
      <c r="E590" t="e" vm="2">
        <f>News_statistics!N590</f>
        <v>#VALUE!</v>
      </c>
      <c r="F590" s="17" t="str">
        <f>News_statistics!M590</f>
        <v/>
      </c>
    </row>
    <row r="591" spans="1:6" ht="28.8" x14ac:dyDescent="0.3">
      <c r="A591" t="str">
        <f>News_statistics!K591</f>
        <v>H1</v>
      </c>
      <c r="B591" cm="1">
        <f t="array" aca="1" ref="B591" ca="1">SUMPRODUCT(MID(0&amp;A591,LARGE(INDEX(ISNUMBER(--MID(A591,ROW(INDIRECT("1:"&amp;LEN(A591))),1))*ROW(INDIRECT("1:"&amp;LEN(A591))),0),ROW(INDIRECT("1:"&amp;LEN(A591))))+1,1)*10^ROW(INDIRECT("1:"&amp;LEN(A591)))/10)</f>
        <v>1</v>
      </c>
      <c r="C591" s="23" t="str">
        <f>News_statistics!P591</f>
        <v>Hydraulic Applications Ecosystem</v>
      </c>
      <c r="D591" t="str">
        <f>News_statistics!Q591</f>
        <v>Sustainable Mining</v>
      </c>
      <c r="E591" t="str">
        <f>News_statistics!N591</f>
        <v>Hydraulic Applications Ecosystem, Intelligent Production, Smart Data Usage</v>
      </c>
      <c r="F591" s="17" t="str">
        <f>News_statistics!M591</f>
        <v>Sustainable Mining, Autonomus Intralofistic, Immersive Technologies</v>
      </c>
    </row>
    <row r="592" spans="1:6" x14ac:dyDescent="0.3">
      <c r="A592" t="str">
        <f>News_statistics!K592</f>
        <v>H1</v>
      </c>
      <c r="B592" cm="1">
        <f t="array" aca="1" ref="B592" ca="1">SUMPRODUCT(MID(0&amp;A592,LARGE(INDEX(ISNUMBER(--MID(A592,ROW(INDIRECT("1:"&amp;LEN(A592))),1))*ROW(INDIRECT("1:"&amp;LEN(A592))),0),ROW(INDIRECT("1:"&amp;LEN(A592))))+1,1)*10^ROW(INDIRECT("1:"&amp;LEN(A592)))/10)</f>
        <v>1</v>
      </c>
      <c r="C592" s="23" t="str">
        <f>News_statistics!P592</f>
        <v>Not Found</v>
      </c>
      <c r="D592" t="str">
        <f>News_statistics!Q592</f>
        <v>Not Found</v>
      </c>
      <c r="E592" t="e" vm="2">
        <f>News_statistics!N592</f>
        <v>#VALUE!</v>
      </c>
      <c r="F592" s="17" t="str">
        <f>News_statistics!M592</f>
        <v/>
      </c>
    </row>
    <row r="593" spans="1:6" x14ac:dyDescent="0.3">
      <c r="A593" t="str">
        <f>News_statistics!K593</f>
        <v>H1</v>
      </c>
      <c r="B593" cm="1">
        <f t="array" aca="1" ref="B593" ca="1">SUMPRODUCT(MID(0&amp;A593,LARGE(INDEX(ISNUMBER(--MID(A593,ROW(INDIRECT("1:"&amp;LEN(A593))),1))*ROW(INDIRECT("1:"&amp;LEN(A593))),0),ROW(INDIRECT("1:"&amp;LEN(A593))))+1,1)*10^ROW(INDIRECT("1:"&amp;LEN(A593)))/10)</f>
        <v>1</v>
      </c>
      <c r="C593" s="23" t="str">
        <f>News_statistics!P593</f>
        <v>Hydraulic Applications Ecosystem</v>
      </c>
      <c r="D593" t="str">
        <f>News_statistics!Q593</f>
        <v>Intelligent &amp; Efficient Factory</v>
      </c>
      <c r="E593" t="str">
        <f>News_statistics!N593</f>
        <v>Hydraulic Applications Ecosystem</v>
      </c>
      <c r="F593" s="17" t="str">
        <f>News_statistics!M593</f>
        <v>Intelligent &amp; Efficient Factory</v>
      </c>
    </row>
    <row r="594" spans="1:6" ht="28.8" x14ac:dyDescent="0.3">
      <c r="A594" t="str">
        <f>News_statistics!K594</f>
        <v>H2</v>
      </c>
      <c r="B594" cm="1">
        <f t="array" aca="1" ref="B594" ca="1">SUMPRODUCT(MID(0&amp;A594,LARGE(INDEX(ISNUMBER(--MID(A594,ROW(INDIRECT("1:"&amp;LEN(A594))),1))*ROW(INDIRECT("1:"&amp;LEN(A594))),0),ROW(INDIRECT("1:"&amp;LEN(A594))))+1,1)*10^ROW(INDIRECT("1:"&amp;LEN(A594)))/10)</f>
        <v>2</v>
      </c>
      <c r="C594" s="23" t="str">
        <f>News_statistics!P594</f>
        <v>Ecological Sustainability</v>
      </c>
      <c r="D594" t="str">
        <f>News_statistics!Q594</f>
        <v>Green Cities</v>
      </c>
      <c r="E594" t="str">
        <f>News_statistics!N594</f>
        <v>Ecological Sustainability, Hydraulic Applications Ecosystem</v>
      </c>
      <c r="F594" s="17" t="str">
        <f>News_statistics!M594</f>
        <v>Green Cities, Enhanced Emission Policy, Green &amp; Connected Construction site</v>
      </c>
    </row>
    <row r="595" spans="1:6" ht="28.8" x14ac:dyDescent="0.3">
      <c r="A595" t="str">
        <f>News_statistics!K595</f>
        <v>H3</v>
      </c>
      <c r="B595" cm="1">
        <f t="array" aca="1" ref="B595" ca="1">SUMPRODUCT(MID(0&amp;A595,LARGE(INDEX(ISNUMBER(--MID(A595,ROW(INDIRECT("1:"&amp;LEN(A595))),1))*ROW(INDIRECT("1:"&amp;LEN(A595))),0),ROW(INDIRECT("1:"&amp;LEN(A595))))+1,1)*10^ROW(INDIRECT("1:"&amp;LEN(A595)))/10)</f>
        <v>3</v>
      </c>
      <c r="C595" s="23" t="str">
        <f>News_statistics!P595</f>
        <v>Ecological Sustainability</v>
      </c>
      <c r="D595" t="str">
        <f>News_statistics!Q595</f>
        <v>Enhanced Emission Policy</v>
      </c>
      <c r="E595" t="str">
        <f>News_statistics!N595</f>
        <v>Ecological Sustainability, New Business</v>
      </c>
      <c r="F595" s="17" t="str">
        <f>News_statistics!M595</f>
        <v>Enhanced Emission Policy, Sustainaible Maritime Applications</v>
      </c>
    </row>
    <row r="596" spans="1:6" x14ac:dyDescent="0.3">
      <c r="A596" t="str">
        <f>News_statistics!K596</f>
        <v>H1</v>
      </c>
      <c r="B596" cm="1">
        <f t="array" aca="1" ref="B596" ca="1">SUMPRODUCT(MID(0&amp;A596,LARGE(INDEX(ISNUMBER(--MID(A596,ROW(INDIRECT("1:"&amp;LEN(A596))),1))*ROW(INDIRECT("1:"&amp;LEN(A596))),0),ROW(INDIRECT("1:"&amp;LEN(A596))))+1,1)*10^ROW(INDIRECT("1:"&amp;LEN(A596)))/10)</f>
        <v>1</v>
      </c>
      <c r="C596" s="23" t="str">
        <f>News_statistics!P596</f>
        <v>Hydraulic Applications Ecosystem</v>
      </c>
      <c r="D596" t="str">
        <f>News_statistics!Q596</f>
        <v>Green &amp; Connected Construction site</v>
      </c>
      <c r="E596" t="str">
        <f>News_statistics!N596</f>
        <v>Hydraulic Applications Ecosystem</v>
      </c>
      <c r="F596" s="17" t="str">
        <f>News_statistics!M596</f>
        <v>Green &amp; Connected Construction site</v>
      </c>
    </row>
    <row r="597" spans="1:6" x14ac:dyDescent="0.3">
      <c r="A597" t="str">
        <f>News_statistics!K597</f>
        <v>H1</v>
      </c>
      <c r="B597" cm="1">
        <f t="array" aca="1" ref="B597" ca="1">SUMPRODUCT(MID(0&amp;A597,LARGE(INDEX(ISNUMBER(--MID(A597,ROW(INDIRECT("1:"&amp;LEN(A597))),1))*ROW(INDIRECT("1:"&amp;LEN(A597))),0),ROW(INDIRECT("1:"&amp;LEN(A597))))+1,1)*10^ROW(INDIRECT("1:"&amp;LEN(A597)))/10)</f>
        <v>1</v>
      </c>
      <c r="C597" s="23" t="str">
        <f>News_statistics!P597</f>
        <v>New Business</v>
      </c>
      <c r="D597" t="str">
        <f>News_statistics!Q597</f>
        <v>Digital Platforms &amp; Marketplaces</v>
      </c>
      <c r="E597" t="str">
        <f>News_statistics!N597</f>
        <v>New Business</v>
      </c>
      <c r="F597" s="17" t="str">
        <f>News_statistics!M597</f>
        <v>Digital Platforms &amp; Marketplaces</v>
      </c>
    </row>
    <row r="598" spans="1:6" x14ac:dyDescent="0.3">
      <c r="A598" t="str">
        <f>News_statistics!K598</f>
        <v>H1</v>
      </c>
      <c r="B598" cm="1">
        <f t="array" aca="1" ref="B598" ca="1">SUMPRODUCT(MID(0&amp;A598,LARGE(INDEX(ISNUMBER(--MID(A598,ROW(INDIRECT("1:"&amp;LEN(A598))),1))*ROW(INDIRECT("1:"&amp;LEN(A598))),0),ROW(INDIRECT("1:"&amp;LEN(A598))))+1,1)*10^ROW(INDIRECT("1:"&amp;LEN(A598)))/10)</f>
        <v>1</v>
      </c>
      <c r="C598" s="23" t="str">
        <f>News_statistics!P598</f>
        <v>Not Found</v>
      </c>
      <c r="D598" t="str">
        <f>News_statistics!Q598</f>
        <v>Not Found</v>
      </c>
      <c r="E598" t="e" vm="2">
        <f>News_statistics!N598</f>
        <v>#VALUE!</v>
      </c>
      <c r="F598" s="17" t="str">
        <f>News_statistics!M598</f>
        <v/>
      </c>
    </row>
    <row r="599" spans="1:6" x14ac:dyDescent="0.3">
      <c r="A599" t="str">
        <f>News_statistics!K599</f>
        <v>H2</v>
      </c>
      <c r="B599" cm="1">
        <f t="array" aca="1" ref="B599" ca="1">SUMPRODUCT(MID(0&amp;A599,LARGE(INDEX(ISNUMBER(--MID(A599,ROW(INDIRECT("1:"&amp;LEN(A599))),1))*ROW(INDIRECT("1:"&amp;LEN(A599))),0),ROW(INDIRECT("1:"&amp;LEN(A599))))+1,1)*10^ROW(INDIRECT("1:"&amp;LEN(A599)))/10)</f>
        <v>2</v>
      </c>
      <c r="C599" s="23" t="str">
        <f>News_statistics!P599</f>
        <v>Ecological Sustainability</v>
      </c>
      <c r="D599" t="str">
        <f>News_statistics!Q599</f>
        <v>Enhanced Emission Policy</v>
      </c>
      <c r="E599" t="str">
        <f>News_statistics!N599</f>
        <v>Ecological Sustainability</v>
      </c>
      <c r="F599" s="17" t="str">
        <f>News_statistics!M599</f>
        <v>Enhanced Emission Policy</v>
      </c>
    </row>
    <row r="600" spans="1:6" ht="28.8" x14ac:dyDescent="0.3">
      <c r="A600" t="str">
        <f>News_statistics!K600</f>
        <v>H3</v>
      </c>
      <c r="B600" cm="1">
        <f t="array" aca="1" ref="B600" ca="1">SUMPRODUCT(MID(0&amp;A600,LARGE(INDEX(ISNUMBER(--MID(A600,ROW(INDIRECT("1:"&amp;LEN(A600))),1))*ROW(INDIRECT("1:"&amp;LEN(A600))),0),ROW(INDIRECT("1:"&amp;LEN(A600))))+1,1)*10^ROW(INDIRECT("1:"&amp;LEN(A600)))/10)</f>
        <v>3</v>
      </c>
      <c r="C600" s="23" t="str">
        <f>News_statistics!P600</f>
        <v>Ecological Sustainability</v>
      </c>
      <c r="D600" t="str">
        <f>News_statistics!Q600</f>
        <v>Enhanced Emission Policy</v>
      </c>
      <c r="E600" t="str">
        <f>News_statistics!N600</f>
        <v>Ecological Sustainability, New Business</v>
      </c>
      <c r="F600" s="17" t="str">
        <f>News_statistics!M600</f>
        <v>Enhanced Emission Policy, Sustainaible Maritime Applications</v>
      </c>
    </row>
    <row r="601" spans="1:6" ht="28.8" x14ac:dyDescent="0.3">
      <c r="A601" t="str">
        <f>News_statistics!K601</f>
        <v>H3</v>
      </c>
      <c r="B601" cm="1">
        <f t="array" aca="1" ref="B601" ca="1">SUMPRODUCT(MID(0&amp;A601,LARGE(INDEX(ISNUMBER(--MID(A601,ROW(INDIRECT("1:"&amp;LEN(A601))),1))*ROW(INDIRECT("1:"&amp;LEN(A601))),0),ROW(INDIRECT("1:"&amp;LEN(A601))))+1,1)*10^ROW(INDIRECT("1:"&amp;LEN(A601)))/10)</f>
        <v>3</v>
      </c>
      <c r="C601" s="23" t="str">
        <f>News_statistics!P601</f>
        <v>Hydraulic Applications Ecosystem</v>
      </c>
      <c r="D601" t="str">
        <f>News_statistics!Q601</f>
        <v>Green &amp; Connected Construction site</v>
      </c>
      <c r="E601" t="str">
        <f>News_statistics!N601</f>
        <v>Hydraulic Applications Ecosystem, Intelligent Production</v>
      </c>
      <c r="F601" s="17" t="str">
        <f>News_statistics!M601</f>
        <v>Green &amp; Connected Construction site, Additive Manufacturing Technologies</v>
      </c>
    </row>
    <row r="602" spans="1:6" x14ac:dyDescent="0.3">
      <c r="A602" t="str">
        <f>News_statistics!K602</f>
        <v>H1</v>
      </c>
      <c r="B602" cm="1">
        <f t="array" aca="1" ref="B602" ca="1">SUMPRODUCT(MID(0&amp;A602,LARGE(INDEX(ISNUMBER(--MID(A602,ROW(INDIRECT("1:"&amp;LEN(A602))),1))*ROW(INDIRECT("1:"&amp;LEN(A602))),0),ROW(INDIRECT("1:"&amp;LEN(A602))))+1,1)*10^ROW(INDIRECT("1:"&amp;LEN(A602)))/10)</f>
        <v>1</v>
      </c>
      <c r="C602" s="23" t="str">
        <f>News_statistics!P602</f>
        <v>Not Found</v>
      </c>
      <c r="D602" t="str">
        <f>News_statistics!Q602</f>
        <v>Not Found</v>
      </c>
      <c r="E602" t="e" vm="2">
        <f>News_statistics!N602</f>
        <v>#VALUE!</v>
      </c>
      <c r="F602" s="17" t="str">
        <f>News_statistics!M602</f>
        <v/>
      </c>
    </row>
    <row r="603" spans="1:6" x14ac:dyDescent="0.3">
      <c r="A603" t="str">
        <f>News_statistics!K603</f>
        <v>H1</v>
      </c>
      <c r="B603" cm="1">
        <f t="array" aca="1" ref="B603" ca="1">SUMPRODUCT(MID(0&amp;A603,LARGE(INDEX(ISNUMBER(--MID(A603,ROW(INDIRECT("1:"&amp;LEN(A603))),1))*ROW(INDIRECT("1:"&amp;LEN(A603))),0),ROW(INDIRECT("1:"&amp;LEN(A603))))+1,1)*10^ROW(INDIRECT("1:"&amp;LEN(A603)))/10)</f>
        <v>1</v>
      </c>
      <c r="C603" s="23" t="str">
        <f>News_statistics!P603</f>
        <v>Ecological Sustainability</v>
      </c>
      <c r="D603" t="str">
        <f>News_statistics!Q603</f>
        <v>Enhanced Emission Policy</v>
      </c>
      <c r="E603" t="str">
        <f>News_statistics!N603</f>
        <v>Ecological Sustainability</v>
      </c>
      <c r="F603" s="17" t="str">
        <f>News_statistics!M603</f>
        <v>Enhanced Emission Policy</v>
      </c>
    </row>
    <row r="604" spans="1:6" x14ac:dyDescent="0.3">
      <c r="A604" t="str">
        <f>News_statistics!K604</f>
        <v>H3</v>
      </c>
      <c r="B604" cm="1">
        <f t="array" aca="1" ref="B604" ca="1">SUMPRODUCT(MID(0&amp;A604,LARGE(INDEX(ISNUMBER(--MID(A604,ROW(INDIRECT("1:"&amp;LEN(A604))),1))*ROW(INDIRECT("1:"&amp;LEN(A604))),0),ROW(INDIRECT("1:"&amp;LEN(A604))))+1,1)*10^ROW(INDIRECT("1:"&amp;LEN(A604)))/10)</f>
        <v>3</v>
      </c>
      <c r="C604" s="23" t="str">
        <f>News_statistics!P604</f>
        <v>Hydraulic Applications Ecosystem</v>
      </c>
      <c r="D604" t="str">
        <f>News_statistics!Q604</f>
        <v>Intelligent &amp; Efficient Factory</v>
      </c>
      <c r="E604" t="str">
        <f>News_statistics!N604</f>
        <v>Hydraulic Applications Ecosystem</v>
      </c>
      <c r="F604" s="17" t="str">
        <f>News_statistics!M604</f>
        <v>Intelligent &amp; Efficient Factory</v>
      </c>
    </row>
    <row r="605" spans="1:6" x14ac:dyDescent="0.3">
      <c r="A605" t="str">
        <f>News_statistics!K605</f>
        <v>H2</v>
      </c>
      <c r="B605" cm="1">
        <f t="array" aca="1" ref="B605" ca="1">SUMPRODUCT(MID(0&amp;A605,LARGE(INDEX(ISNUMBER(--MID(A605,ROW(INDIRECT("1:"&amp;LEN(A605))),1))*ROW(INDIRECT("1:"&amp;LEN(A605))),0),ROW(INDIRECT("1:"&amp;LEN(A605))))+1,1)*10^ROW(INDIRECT("1:"&amp;LEN(A605)))/10)</f>
        <v>2</v>
      </c>
      <c r="C605" s="23" t="str">
        <f>News_statistics!P605</f>
        <v>Hydraulic Applications Ecosystem</v>
      </c>
      <c r="D605" t="str">
        <f>News_statistics!Q605</f>
        <v>Sustainable Mining</v>
      </c>
      <c r="E605" t="str">
        <f>News_statistics!N605</f>
        <v>Hydraulic Applications Ecosystem, Intelligent Production</v>
      </c>
      <c r="F605" s="17" t="str">
        <f>News_statistics!M605</f>
        <v>Sustainable Mining, Autonomus Intralofistic</v>
      </c>
    </row>
    <row r="606" spans="1:6" x14ac:dyDescent="0.3">
      <c r="A606" t="str">
        <f>News_statistics!K606</f>
        <v>H2</v>
      </c>
      <c r="B606" cm="1">
        <f t="array" aca="1" ref="B606" ca="1">SUMPRODUCT(MID(0&amp;A606,LARGE(INDEX(ISNUMBER(--MID(A606,ROW(INDIRECT("1:"&amp;LEN(A606))),1))*ROW(INDIRECT("1:"&amp;LEN(A606))),0),ROW(INDIRECT("1:"&amp;LEN(A606))))+1,1)*10^ROW(INDIRECT("1:"&amp;LEN(A606)))/10)</f>
        <v>2</v>
      </c>
      <c r="C606" s="23" t="str">
        <f>News_statistics!P606</f>
        <v>Ecological Sustainability</v>
      </c>
      <c r="D606" t="str">
        <f>News_statistics!Q606</f>
        <v>Enhanced Emission Policy</v>
      </c>
      <c r="E606" t="str">
        <f>News_statistics!N606</f>
        <v>Ecological Sustainability</v>
      </c>
      <c r="F606" s="17" t="str">
        <f>News_statistics!M606</f>
        <v>Enhanced Emission Policy</v>
      </c>
    </row>
    <row r="607" spans="1:6" x14ac:dyDescent="0.3">
      <c r="A607" t="str">
        <f>News_statistics!K607</f>
        <v>H3</v>
      </c>
      <c r="B607" cm="1">
        <f t="array" aca="1" ref="B607" ca="1">SUMPRODUCT(MID(0&amp;A607,LARGE(INDEX(ISNUMBER(--MID(A607,ROW(INDIRECT("1:"&amp;LEN(A607))),1))*ROW(INDIRECT("1:"&amp;LEN(A607))),0),ROW(INDIRECT("1:"&amp;LEN(A607))))+1,1)*10^ROW(INDIRECT("1:"&amp;LEN(A607)))/10)</f>
        <v>3</v>
      </c>
      <c r="C607" s="23" t="str">
        <f>News_statistics!P607</f>
        <v>Ecological Sustainability</v>
      </c>
      <c r="D607" t="str">
        <f>News_statistics!Q607</f>
        <v>Enhanced Emission Policy</v>
      </c>
      <c r="E607" t="str">
        <f>News_statistics!N607</f>
        <v>Ecological Sustainability</v>
      </c>
      <c r="F607" s="17" t="str">
        <f>News_statistics!M607</f>
        <v>Enhanced Emission Policy</v>
      </c>
    </row>
    <row r="608" spans="1:6" x14ac:dyDescent="0.3">
      <c r="A608" t="str">
        <f>News_statistics!K608</f>
        <v>H2</v>
      </c>
      <c r="B608" cm="1">
        <f t="array" aca="1" ref="B608" ca="1">SUMPRODUCT(MID(0&amp;A608,LARGE(INDEX(ISNUMBER(--MID(A608,ROW(INDIRECT("1:"&amp;LEN(A608))),1))*ROW(INDIRECT("1:"&amp;LEN(A608))),0),ROW(INDIRECT("1:"&amp;LEN(A608))))+1,1)*10^ROW(INDIRECT("1:"&amp;LEN(A608)))/10)</f>
        <v>2</v>
      </c>
      <c r="C608" s="23" t="str">
        <f>News_statistics!P608</f>
        <v>Hydraulic Applications Ecosystem</v>
      </c>
      <c r="D608" t="str">
        <f>News_statistics!Q608</f>
        <v>Sustainable Mining</v>
      </c>
      <c r="E608" t="str">
        <f>News_statistics!N608</f>
        <v>Hydraulic Applications Ecosystem, Intelligent Production</v>
      </c>
      <c r="F608" s="17" t="str">
        <f>News_statistics!M608</f>
        <v>Sustainable Mining, Autonomus Intralofistic</v>
      </c>
    </row>
    <row r="609" spans="1:6" x14ac:dyDescent="0.3">
      <c r="A609" t="str">
        <f>News_statistics!K609</f>
        <v>H1</v>
      </c>
      <c r="B609" cm="1">
        <f t="array" aca="1" ref="B609" ca="1">SUMPRODUCT(MID(0&amp;A609,LARGE(INDEX(ISNUMBER(--MID(A609,ROW(INDIRECT("1:"&amp;LEN(A609))),1))*ROW(INDIRECT("1:"&amp;LEN(A609))),0),ROW(INDIRECT("1:"&amp;LEN(A609))))+1,1)*10^ROW(INDIRECT("1:"&amp;LEN(A609)))/10)</f>
        <v>1</v>
      </c>
      <c r="C609" s="23" t="str">
        <f>News_statistics!P609</f>
        <v>Ecological Sustainability</v>
      </c>
      <c r="D609" t="str">
        <f>News_statistics!Q609</f>
        <v>Green Cities</v>
      </c>
      <c r="E609" t="str">
        <f>News_statistics!N609</f>
        <v>Ecological Sustainability</v>
      </c>
      <c r="F609" s="17" t="str">
        <f>News_statistics!M609</f>
        <v>Green Cities, Enhanced Emission Policy</v>
      </c>
    </row>
    <row r="610" spans="1:6" ht="28.8" x14ac:dyDescent="0.3">
      <c r="A610" t="str">
        <f>News_statistics!K610</f>
        <v>H1</v>
      </c>
      <c r="B610" cm="1">
        <f t="array" aca="1" ref="B610" ca="1">SUMPRODUCT(MID(0&amp;A610,LARGE(INDEX(ISNUMBER(--MID(A610,ROW(INDIRECT("1:"&amp;LEN(A610))),1))*ROW(INDIRECT("1:"&amp;LEN(A610))),0),ROW(INDIRECT("1:"&amp;LEN(A610))))+1,1)*10^ROW(INDIRECT("1:"&amp;LEN(A610)))/10)</f>
        <v>1</v>
      </c>
      <c r="C610" s="23" t="str">
        <f>News_statistics!P610</f>
        <v>Hydraulic Applications Ecosystem</v>
      </c>
      <c r="D610" t="str">
        <f>News_statistics!Q610</f>
        <v>Advanced Wind Power</v>
      </c>
      <c r="E610" t="str">
        <f>News_statistics!N610</f>
        <v>Hydraulic Applications Ecosystem, New Business</v>
      </c>
      <c r="F610" s="17" t="str">
        <f>News_statistics!M610</f>
        <v>Advanced Wind Power, Sustainaible Maritime Applications</v>
      </c>
    </row>
    <row r="611" spans="1:6" x14ac:dyDescent="0.3">
      <c r="A611" t="str">
        <f>News_statistics!K611</f>
        <v>H3</v>
      </c>
      <c r="B611" cm="1">
        <f t="array" aca="1" ref="B611" ca="1">SUMPRODUCT(MID(0&amp;A611,LARGE(INDEX(ISNUMBER(--MID(A611,ROW(INDIRECT("1:"&amp;LEN(A611))),1))*ROW(INDIRECT("1:"&amp;LEN(A611))),0),ROW(INDIRECT("1:"&amp;LEN(A611))))+1,1)*10^ROW(INDIRECT("1:"&amp;LEN(A611)))/10)</f>
        <v>3</v>
      </c>
      <c r="C611" s="23" t="str">
        <f>News_statistics!P611</f>
        <v>New Business</v>
      </c>
      <c r="D611" t="str">
        <f>News_statistics!Q611</f>
        <v>Digital Platforms &amp; Marketplaces</v>
      </c>
      <c r="E611" t="str">
        <f>News_statistics!N611</f>
        <v>New Business</v>
      </c>
      <c r="F611" s="17" t="str">
        <f>News_statistics!M611</f>
        <v>Digital Platforms &amp; Marketplaces, Air &amp; Space</v>
      </c>
    </row>
    <row r="612" spans="1:6" x14ac:dyDescent="0.3">
      <c r="A612" t="str">
        <f>News_statistics!K612</f>
        <v>H2</v>
      </c>
      <c r="B612" cm="1">
        <f t="array" aca="1" ref="B612" ca="1">SUMPRODUCT(MID(0&amp;A612,LARGE(INDEX(ISNUMBER(--MID(A612,ROW(INDIRECT("1:"&amp;LEN(A612))),1))*ROW(INDIRECT("1:"&amp;LEN(A612))),0),ROW(INDIRECT("1:"&amp;LEN(A612))))+1,1)*10^ROW(INDIRECT("1:"&amp;LEN(A612)))/10)</f>
        <v>2</v>
      </c>
      <c r="C612" s="23" t="str">
        <f>News_statistics!P612</f>
        <v>New Business</v>
      </c>
      <c r="D612" t="str">
        <f>News_statistics!Q612</f>
        <v>Green Energy System</v>
      </c>
      <c r="E612" t="str">
        <f>News_statistics!N612</f>
        <v>New Business</v>
      </c>
      <c r="F612" s="17" t="str">
        <f>News_statistics!M612</f>
        <v>Green Energy System</v>
      </c>
    </row>
    <row r="613" spans="1:6" x14ac:dyDescent="0.3">
      <c r="A613" t="str">
        <f>News_statistics!K613</f>
        <v>H3</v>
      </c>
      <c r="B613" cm="1">
        <f t="array" aca="1" ref="B613" ca="1">SUMPRODUCT(MID(0&amp;A613,LARGE(INDEX(ISNUMBER(--MID(A613,ROW(INDIRECT("1:"&amp;LEN(A613))),1))*ROW(INDIRECT("1:"&amp;LEN(A613))),0),ROW(INDIRECT("1:"&amp;LEN(A613))))+1,1)*10^ROW(INDIRECT("1:"&amp;LEN(A613)))/10)</f>
        <v>3</v>
      </c>
      <c r="C613" s="23" t="str">
        <f>News_statistics!P613</f>
        <v>Intelligent Production</v>
      </c>
      <c r="D613" t="str">
        <f>News_statistics!Q613</f>
        <v>Advanced Robotics</v>
      </c>
      <c r="E613" t="str">
        <f>News_statistics!N613</f>
        <v>Intelligent Production, Smart Data Usage</v>
      </c>
      <c r="F613" s="17" t="str">
        <f>News_statistics!M613</f>
        <v>Advanced Robotics, Advanced AI Capabilities</v>
      </c>
    </row>
    <row r="614" spans="1:6" x14ac:dyDescent="0.3">
      <c r="A614" t="str">
        <f>News_statistics!K614</f>
        <v>H2</v>
      </c>
      <c r="B614" cm="1">
        <f t="array" aca="1" ref="B614" ca="1">SUMPRODUCT(MID(0&amp;A614,LARGE(INDEX(ISNUMBER(--MID(A614,ROW(INDIRECT("1:"&amp;LEN(A614))),1))*ROW(INDIRECT("1:"&amp;LEN(A614))),0),ROW(INDIRECT("1:"&amp;LEN(A614))))+1,1)*10^ROW(INDIRECT("1:"&amp;LEN(A614)))/10)</f>
        <v>2</v>
      </c>
      <c r="C614" s="23" t="str">
        <f>News_statistics!P614</f>
        <v>Intelligent Production</v>
      </c>
      <c r="D614" t="str">
        <f>News_statistics!Q614</f>
        <v>Advanced Robotics</v>
      </c>
      <c r="E614" t="str">
        <f>News_statistics!N614</f>
        <v>Intelligent Production</v>
      </c>
      <c r="F614" s="17" t="str">
        <f>News_statistics!M614</f>
        <v>Advanced Robotics</v>
      </c>
    </row>
    <row r="615" spans="1:6" x14ac:dyDescent="0.3">
      <c r="A615" t="str">
        <f>News_statistics!K615</f>
        <v>H3</v>
      </c>
      <c r="B615" cm="1">
        <f t="array" aca="1" ref="B615" ca="1">SUMPRODUCT(MID(0&amp;A615,LARGE(INDEX(ISNUMBER(--MID(A615,ROW(INDIRECT("1:"&amp;LEN(A615))),1))*ROW(INDIRECT("1:"&amp;LEN(A615))),0),ROW(INDIRECT("1:"&amp;LEN(A615))))+1,1)*10^ROW(INDIRECT("1:"&amp;LEN(A615)))/10)</f>
        <v>3</v>
      </c>
      <c r="C615" s="23" t="str">
        <f>News_statistics!P615</f>
        <v>Smart Data Usage</v>
      </c>
      <c r="D615" t="str">
        <f>News_statistics!Q615</f>
        <v>Advanced Computational Hardware</v>
      </c>
      <c r="E615" t="str">
        <f>News_statistics!N615</f>
        <v>Smart Data Usage</v>
      </c>
      <c r="F615" s="17" t="str">
        <f>News_statistics!M615</f>
        <v>Advanced Computational Hardware</v>
      </c>
    </row>
    <row r="616" spans="1:6" x14ac:dyDescent="0.3">
      <c r="A616" t="str">
        <f>News_statistics!K616</f>
        <v>H2</v>
      </c>
      <c r="B616" cm="1">
        <f t="array" aca="1" ref="B616" ca="1">SUMPRODUCT(MID(0&amp;A616,LARGE(INDEX(ISNUMBER(--MID(A616,ROW(INDIRECT("1:"&amp;LEN(A616))),1))*ROW(INDIRECT("1:"&amp;LEN(A616))),0),ROW(INDIRECT("1:"&amp;LEN(A616))))+1,1)*10^ROW(INDIRECT("1:"&amp;LEN(A616)))/10)</f>
        <v>2</v>
      </c>
      <c r="C616" s="23" t="str">
        <f>News_statistics!P616</f>
        <v>Not Found</v>
      </c>
      <c r="D616" t="str">
        <f>News_statistics!Q616</f>
        <v>Not Found</v>
      </c>
      <c r="E616" t="e" vm="2">
        <f>News_statistics!N616</f>
        <v>#VALUE!</v>
      </c>
      <c r="F616" s="17" t="str">
        <f>News_statistics!M616</f>
        <v/>
      </c>
    </row>
    <row r="617" spans="1:6" x14ac:dyDescent="0.3">
      <c r="A617" t="str">
        <f>News_statistics!K617</f>
        <v>H2</v>
      </c>
      <c r="B617" cm="1">
        <f t="array" aca="1" ref="B617" ca="1">SUMPRODUCT(MID(0&amp;A617,LARGE(INDEX(ISNUMBER(--MID(A617,ROW(INDIRECT("1:"&amp;LEN(A617))),1))*ROW(INDIRECT("1:"&amp;LEN(A617))),0),ROW(INDIRECT("1:"&amp;LEN(A617))))+1,1)*10^ROW(INDIRECT("1:"&amp;LEN(A617)))/10)</f>
        <v>2</v>
      </c>
      <c r="C617" s="23" t="str">
        <f>News_statistics!P617</f>
        <v>Hydraulic Applications Ecosystem</v>
      </c>
      <c r="D617" t="str">
        <f>News_statistics!Q617</f>
        <v>Advanced Wind Power</v>
      </c>
      <c r="E617" t="str">
        <f>News_statistics!N617</f>
        <v>Hydraulic Applications Ecosystem</v>
      </c>
      <c r="F617" s="17" t="str">
        <f>News_statistics!M617</f>
        <v>Advanced Wind Power</v>
      </c>
    </row>
    <row r="618" spans="1:6" x14ac:dyDescent="0.3">
      <c r="A618" t="str">
        <f>News_statistics!K618</f>
        <v>H1</v>
      </c>
      <c r="B618" cm="1">
        <f t="array" aca="1" ref="B618" ca="1">SUMPRODUCT(MID(0&amp;A618,LARGE(INDEX(ISNUMBER(--MID(A618,ROW(INDIRECT("1:"&amp;LEN(A618))),1))*ROW(INDIRECT("1:"&amp;LEN(A618))),0),ROW(INDIRECT("1:"&amp;LEN(A618))))+1,1)*10^ROW(INDIRECT("1:"&amp;LEN(A618)))/10)</f>
        <v>1</v>
      </c>
      <c r="C618" s="23" t="str">
        <f>News_statistics!P618</f>
        <v>Ecological Sustainability</v>
      </c>
      <c r="D618" t="str">
        <f>News_statistics!Q618</f>
        <v>Enhanced Emission Policy</v>
      </c>
      <c r="E618" t="str">
        <f>News_statistics!N618</f>
        <v>Ecological Sustainability</v>
      </c>
      <c r="F618" s="17" t="str">
        <f>News_statistics!M618</f>
        <v>Enhanced Emission Policy</v>
      </c>
    </row>
    <row r="619" spans="1:6" ht="28.8" x14ac:dyDescent="0.3">
      <c r="A619" t="str">
        <f>News_statistics!K619</f>
        <v>H1</v>
      </c>
      <c r="B619" cm="1">
        <f t="array" aca="1" ref="B619" ca="1">SUMPRODUCT(MID(0&amp;A619,LARGE(INDEX(ISNUMBER(--MID(A619,ROW(INDIRECT("1:"&amp;LEN(A619))),1))*ROW(INDIRECT("1:"&amp;LEN(A619))),0),ROW(INDIRECT("1:"&amp;LEN(A619))))+1,1)*10^ROW(INDIRECT("1:"&amp;LEN(A619)))/10)</f>
        <v>1</v>
      </c>
      <c r="C619" s="23" t="str">
        <f>News_statistics!P619</f>
        <v>Ecological Sustainability</v>
      </c>
      <c r="D619" t="str">
        <f>News_statistics!Q619</f>
        <v>Green Cities</v>
      </c>
      <c r="E619" t="str">
        <f>News_statistics!N619</f>
        <v>Ecological Sustainability, Hydraulic Applications Ecosystem</v>
      </c>
      <c r="F619" s="17" t="str">
        <f>News_statistics!M619</f>
        <v>Green Cities, Enhanced Emission Policy, Green &amp; Connected Construction site</v>
      </c>
    </row>
    <row r="620" spans="1:6" x14ac:dyDescent="0.3">
      <c r="A620" t="str">
        <f>News_statistics!K620</f>
        <v>H1</v>
      </c>
      <c r="B620" cm="1">
        <f t="array" aca="1" ref="B620" ca="1">SUMPRODUCT(MID(0&amp;A620,LARGE(INDEX(ISNUMBER(--MID(A620,ROW(INDIRECT("1:"&amp;LEN(A620))),1))*ROW(INDIRECT("1:"&amp;LEN(A620))),0),ROW(INDIRECT("1:"&amp;LEN(A620))))+1,1)*10^ROW(INDIRECT("1:"&amp;LEN(A620)))/10)</f>
        <v>1</v>
      </c>
      <c r="C620" s="23" t="str">
        <f>News_statistics!P620</f>
        <v>New Business</v>
      </c>
      <c r="D620" t="str">
        <f>News_statistics!Q620</f>
        <v>Sustainaible Maritime Applications</v>
      </c>
      <c r="E620" t="str">
        <f>News_statistics!N620</f>
        <v>New Business</v>
      </c>
      <c r="F620" s="17" t="str">
        <f>News_statistics!M620</f>
        <v>Sustainaible Maritime Applications</v>
      </c>
    </row>
    <row r="621" spans="1:6" ht="28.8" x14ac:dyDescent="0.3">
      <c r="A621" t="str">
        <f>News_statistics!K621</f>
        <v>H2</v>
      </c>
      <c r="B621" cm="1">
        <f t="array" aca="1" ref="B621" ca="1">SUMPRODUCT(MID(0&amp;A621,LARGE(INDEX(ISNUMBER(--MID(A621,ROW(INDIRECT("1:"&amp;LEN(A621))),1))*ROW(INDIRECT("1:"&amp;LEN(A621))),0),ROW(INDIRECT("1:"&amp;LEN(A621))))+1,1)*10^ROW(INDIRECT("1:"&amp;LEN(A621)))/10)</f>
        <v>2</v>
      </c>
      <c r="C621" s="23" t="str">
        <f>News_statistics!P621</f>
        <v>Hydraulic Applications Ecosystem</v>
      </c>
      <c r="D621" t="str">
        <f>News_statistics!Q621</f>
        <v>Advanced Wind Power</v>
      </c>
      <c r="E621" t="str">
        <f>News_statistics!N621</f>
        <v>Hydraulic Applications Ecosystem, Smart Data Usage</v>
      </c>
      <c r="F621" s="17" t="str">
        <f>News_statistics!M621</f>
        <v>Advanced Wind Power, Advanced AI Capabilities</v>
      </c>
    </row>
    <row r="622" spans="1:6" ht="28.8" x14ac:dyDescent="0.3">
      <c r="A622" t="str">
        <f>News_statistics!K622</f>
        <v>H3</v>
      </c>
      <c r="B622" cm="1">
        <f t="array" aca="1" ref="B622" ca="1">SUMPRODUCT(MID(0&amp;A622,LARGE(INDEX(ISNUMBER(--MID(A622,ROW(INDIRECT("1:"&amp;LEN(A622))),1))*ROW(INDIRECT("1:"&amp;LEN(A622))),0),ROW(INDIRECT("1:"&amp;LEN(A622))))+1,1)*10^ROW(INDIRECT("1:"&amp;LEN(A622)))/10)</f>
        <v>3</v>
      </c>
      <c r="C622" s="23" t="str">
        <f>News_statistics!P622</f>
        <v>Ecological Sustainability</v>
      </c>
      <c r="D622" t="str">
        <f>News_statistics!Q622</f>
        <v>Sustainable Energy System</v>
      </c>
      <c r="E622" t="str">
        <f>News_statistics!N622</f>
        <v>Ecological Sustainability, New Business</v>
      </c>
      <c r="F622" s="17" t="str">
        <f>News_statistics!M622</f>
        <v>Sustainable Energy System, Green Energy System</v>
      </c>
    </row>
    <row r="623" spans="1:6" ht="28.8" x14ac:dyDescent="0.3">
      <c r="A623" t="str">
        <f>News_statistics!K623</f>
        <v>H1</v>
      </c>
      <c r="B623" cm="1">
        <f t="array" aca="1" ref="B623" ca="1">SUMPRODUCT(MID(0&amp;A623,LARGE(INDEX(ISNUMBER(--MID(A623,ROW(INDIRECT("1:"&amp;LEN(A623))),1))*ROW(INDIRECT("1:"&amp;LEN(A623))),0),ROW(INDIRECT("1:"&amp;LEN(A623))))+1,1)*10^ROW(INDIRECT("1:"&amp;LEN(A623)))/10)</f>
        <v>1</v>
      </c>
      <c r="C623" s="23" t="str">
        <f>News_statistics!P623</f>
        <v>Ecological Sustainability</v>
      </c>
      <c r="D623" t="str">
        <f>News_statistics!Q623</f>
        <v>Enhanced Emission Policy</v>
      </c>
      <c r="E623" t="str">
        <f>News_statistics!N623</f>
        <v>Ecological Sustainability, Hydraulic Applications Ecosystem</v>
      </c>
      <c r="F623" s="17" t="str">
        <f>News_statistics!M623</f>
        <v>Enhanced Emission Policy, Sustainable Mining</v>
      </c>
    </row>
    <row r="624" spans="1:6" x14ac:dyDescent="0.3">
      <c r="A624" t="str">
        <f>News_statistics!K624</f>
        <v>H1</v>
      </c>
      <c r="B624" cm="1">
        <f t="array" aca="1" ref="B624" ca="1">SUMPRODUCT(MID(0&amp;A624,LARGE(INDEX(ISNUMBER(--MID(A624,ROW(INDIRECT("1:"&amp;LEN(A624))),1))*ROW(INDIRECT("1:"&amp;LEN(A624))),0),ROW(INDIRECT("1:"&amp;LEN(A624))))+1,1)*10^ROW(INDIRECT("1:"&amp;LEN(A624)))/10)</f>
        <v>1</v>
      </c>
      <c r="C624" s="23" t="str">
        <f>News_statistics!P624</f>
        <v>Hydraulic Applications Ecosystem</v>
      </c>
      <c r="D624" t="str">
        <f>News_statistics!Q624</f>
        <v>Green &amp; Connected Construction site</v>
      </c>
      <c r="E624" t="str">
        <f>News_statistics!N624</f>
        <v>Hydraulic Applications Ecosystem</v>
      </c>
      <c r="F624" s="17" t="str">
        <f>News_statistics!M624</f>
        <v>Green &amp; Connected Construction site</v>
      </c>
    </row>
    <row r="625" spans="1:6" x14ac:dyDescent="0.3">
      <c r="A625" t="str">
        <f>News_statistics!K625</f>
        <v>H3</v>
      </c>
      <c r="B625" cm="1">
        <f t="array" aca="1" ref="B625" ca="1">SUMPRODUCT(MID(0&amp;A625,LARGE(INDEX(ISNUMBER(--MID(A625,ROW(INDIRECT("1:"&amp;LEN(A625))),1))*ROW(INDIRECT("1:"&amp;LEN(A625))),0),ROW(INDIRECT("1:"&amp;LEN(A625))))+1,1)*10^ROW(INDIRECT("1:"&amp;LEN(A625)))/10)</f>
        <v>3</v>
      </c>
      <c r="C625" s="23" t="str">
        <f>News_statistics!P625</f>
        <v>Hydraulic Applications Ecosystem</v>
      </c>
      <c r="D625" t="str">
        <f>News_statistics!Q625</f>
        <v>Advanced Wind Power</v>
      </c>
      <c r="E625" t="str">
        <f>News_statistics!N625</f>
        <v>Hydraulic Applications Ecosystem, New Business</v>
      </c>
      <c r="F625" s="17" t="str">
        <f>News_statistics!M625</f>
        <v>Advanced Wind Power, Green Energy System</v>
      </c>
    </row>
    <row r="626" spans="1:6" x14ac:dyDescent="0.3">
      <c r="A626" t="str">
        <f>News_statistics!K626</f>
        <v>H1</v>
      </c>
      <c r="B626" cm="1">
        <f t="array" aca="1" ref="B626" ca="1">SUMPRODUCT(MID(0&amp;A626,LARGE(INDEX(ISNUMBER(--MID(A626,ROW(INDIRECT("1:"&amp;LEN(A626))),1))*ROW(INDIRECT("1:"&amp;LEN(A626))),0),ROW(INDIRECT("1:"&amp;LEN(A626))))+1,1)*10^ROW(INDIRECT("1:"&amp;LEN(A626)))/10)</f>
        <v>1</v>
      </c>
      <c r="C626" s="23" t="str">
        <f>News_statistics!P626</f>
        <v>Hydraulic Applications Ecosystem</v>
      </c>
      <c r="D626" t="str">
        <f>News_statistics!Q626</f>
        <v>Advanced Wind Power</v>
      </c>
      <c r="E626" t="str">
        <f>News_statistics!N626</f>
        <v>Hydraulic Applications Ecosystem</v>
      </c>
      <c r="F626" s="17" t="str">
        <f>News_statistics!M626</f>
        <v>Advanced Wind Power</v>
      </c>
    </row>
    <row r="627" spans="1:6" x14ac:dyDescent="0.3">
      <c r="A627" t="str">
        <f>News_statistics!K627</f>
        <v>H1</v>
      </c>
      <c r="B627" cm="1">
        <f t="array" aca="1" ref="B627" ca="1">SUMPRODUCT(MID(0&amp;A627,LARGE(INDEX(ISNUMBER(--MID(A627,ROW(INDIRECT("1:"&amp;LEN(A627))),1))*ROW(INDIRECT("1:"&amp;LEN(A627))),0),ROW(INDIRECT("1:"&amp;LEN(A627))))+1,1)*10^ROW(INDIRECT("1:"&amp;LEN(A627)))/10)</f>
        <v>1</v>
      </c>
      <c r="C627" s="23" t="str">
        <f>News_statistics!P627</f>
        <v>Hydraulic Applications Ecosystem</v>
      </c>
      <c r="D627" t="str">
        <f>News_statistics!Q627</f>
        <v>Sustainable Mining</v>
      </c>
      <c r="E627" t="str">
        <f>News_statistics!N627</f>
        <v>Hydraulic Applications Ecosystem</v>
      </c>
      <c r="F627" s="17" t="str">
        <f>News_statistics!M627</f>
        <v>Sustainable Mining</v>
      </c>
    </row>
    <row r="628" spans="1:6" x14ac:dyDescent="0.3">
      <c r="A628" t="str">
        <f>News_statistics!K628</f>
        <v>H2</v>
      </c>
      <c r="B628" cm="1">
        <f t="array" aca="1" ref="B628" ca="1">SUMPRODUCT(MID(0&amp;A628,LARGE(INDEX(ISNUMBER(--MID(A628,ROW(INDIRECT("1:"&amp;LEN(A628))),1))*ROW(INDIRECT("1:"&amp;LEN(A628))),0),ROW(INDIRECT("1:"&amp;LEN(A628))))+1,1)*10^ROW(INDIRECT("1:"&amp;LEN(A628)))/10)</f>
        <v>2</v>
      </c>
      <c r="C628" s="23" t="str">
        <f>News_statistics!P628</f>
        <v>Hydraulic Applications Ecosystem</v>
      </c>
      <c r="D628" t="str">
        <f>News_statistics!Q628</f>
        <v>Advanced Wind Power</v>
      </c>
      <c r="E628" t="str">
        <f>News_statistics!N628</f>
        <v>Hydraulic Applications Ecosystem</v>
      </c>
      <c r="F628" s="17" t="str">
        <f>News_statistics!M628</f>
        <v>Advanced Wind Power</v>
      </c>
    </row>
    <row r="629" spans="1:6" x14ac:dyDescent="0.3">
      <c r="A629" t="str">
        <f>News_statistics!K629</f>
        <v>H2</v>
      </c>
      <c r="B629" cm="1">
        <f t="array" aca="1" ref="B629" ca="1">SUMPRODUCT(MID(0&amp;A629,LARGE(INDEX(ISNUMBER(--MID(A629,ROW(INDIRECT("1:"&amp;LEN(A629))),1))*ROW(INDIRECT("1:"&amp;LEN(A629))),0),ROW(INDIRECT("1:"&amp;LEN(A629))))+1,1)*10^ROW(INDIRECT("1:"&amp;LEN(A629)))/10)</f>
        <v>2</v>
      </c>
      <c r="C629" s="23" t="str">
        <f>News_statistics!P629</f>
        <v>Hydraulic Applications Ecosystem</v>
      </c>
      <c r="D629" t="str">
        <f>News_statistics!Q629</f>
        <v>Advanced Wind Power</v>
      </c>
      <c r="E629" t="str">
        <f>News_statistics!N629</f>
        <v>Hydraulic Applications Ecosystem</v>
      </c>
      <c r="F629" s="17" t="str">
        <f>News_statistics!M629</f>
        <v>Advanced Wind Power</v>
      </c>
    </row>
    <row r="630" spans="1:6" ht="28.8" x14ac:dyDescent="0.3">
      <c r="A630" t="str">
        <f>News_statistics!K630</f>
        <v>H1</v>
      </c>
      <c r="B630" cm="1">
        <f t="array" aca="1" ref="B630" ca="1">SUMPRODUCT(MID(0&amp;A630,LARGE(INDEX(ISNUMBER(--MID(A630,ROW(INDIRECT("1:"&amp;LEN(A630))),1))*ROW(INDIRECT("1:"&amp;LEN(A630))),0),ROW(INDIRECT("1:"&amp;LEN(A630))))+1,1)*10^ROW(INDIRECT("1:"&amp;LEN(A630)))/10)</f>
        <v>1</v>
      </c>
      <c r="C630" s="23" t="str">
        <f>News_statistics!P630</f>
        <v>Ecological Sustainability</v>
      </c>
      <c r="D630" t="str">
        <f>News_statistics!Q630</f>
        <v>Enhanced Emission Policy</v>
      </c>
      <c r="E630" t="str">
        <f>News_statistics!N630</f>
        <v>Ecological Sustainability, Hydraulic Applications Ecosystem</v>
      </c>
      <c r="F630" s="17" t="str">
        <f>News_statistics!M630</f>
        <v>Enhanced Emission Policy, Circular Economy, Sustainable Mining</v>
      </c>
    </row>
    <row r="631" spans="1:6" ht="28.8" x14ac:dyDescent="0.3">
      <c r="A631" t="str">
        <f>News_statistics!K631</f>
        <v>H3</v>
      </c>
      <c r="B631" cm="1">
        <f t="array" aca="1" ref="B631" ca="1">SUMPRODUCT(MID(0&amp;A631,LARGE(INDEX(ISNUMBER(--MID(A631,ROW(INDIRECT("1:"&amp;LEN(A631))),1))*ROW(INDIRECT("1:"&amp;LEN(A631))),0),ROW(INDIRECT("1:"&amp;LEN(A631))))+1,1)*10^ROW(INDIRECT("1:"&amp;LEN(A631)))/10)</f>
        <v>3</v>
      </c>
      <c r="C631" s="23" t="str">
        <f>News_statistics!P631</f>
        <v>Ecological Sustainability</v>
      </c>
      <c r="D631" t="str">
        <f>News_statistics!Q631</f>
        <v>Enhanced Emission Policy</v>
      </c>
      <c r="E631" t="str">
        <f>News_statistics!N631</f>
        <v>Ecological Sustainability, New Business</v>
      </c>
      <c r="F631" s="17" t="str">
        <f>News_statistics!M631</f>
        <v>Enhanced Emission Policy, Sustainaible Maritime Applications</v>
      </c>
    </row>
    <row r="632" spans="1:6" ht="28.8" x14ac:dyDescent="0.3">
      <c r="A632" t="str">
        <f>News_statistics!K632</f>
        <v>H2</v>
      </c>
      <c r="B632" cm="1">
        <f t="array" aca="1" ref="B632" ca="1">SUMPRODUCT(MID(0&amp;A632,LARGE(INDEX(ISNUMBER(--MID(A632,ROW(INDIRECT("1:"&amp;LEN(A632))),1))*ROW(INDIRECT("1:"&amp;LEN(A632))),0),ROW(INDIRECT("1:"&amp;LEN(A632))))+1,1)*10^ROW(INDIRECT("1:"&amp;LEN(A632)))/10)</f>
        <v>2</v>
      </c>
      <c r="C632" s="23" t="str">
        <f>News_statistics!P632</f>
        <v>Ecological Sustainability</v>
      </c>
      <c r="D632" t="str">
        <f>News_statistics!Q632</f>
        <v>Enhanced Emission Policy</v>
      </c>
      <c r="E632" t="str">
        <f>News_statistics!N632</f>
        <v>Ecological Sustainability, New Business</v>
      </c>
      <c r="F632" s="17" t="str">
        <f>News_statistics!M632</f>
        <v>Enhanced Emission Policy, Sustainaible Maritime Applications</v>
      </c>
    </row>
    <row r="633" spans="1:6" x14ac:dyDescent="0.3">
      <c r="A633" t="str">
        <f>News_statistics!K633</f>
        <v>H1</v>
      </c>
      <c r="B633" cm="1">
        <f t="array" aca="1" ref="B633" ca="1">SUMPRODUCT(MID(0&amp;A633,LARGE(INDEX(ISNUMBER(--MID(A633,ROW(INDIRECT("1:"&amp;LEN(A633))),1))*ROW(INDIRECT("1:"&amp;LEN(A633))),0),ROW(INDIRECT("1:"&amp;LEN(A633))))+1,1)*10^ROW(INDIRECT("1:"&amp;LEN(A633)))/10)</f>
        <v>1</v>
      </c>
      <c r="C633" s="23" t="str">
        <f>News_statistics!P633</f>
        <v>Hydraulic Applications Ecosystem</v>
      </c>
      <c r="D633" t="str">
        <f>News_statistics!Q633</f>
        <v>Green &amp; Connected Construction site</v>
      </c>
      <c r="E633" t="str">
        <f>News_statistics!N633</f>
        <v>Hydraulic Applications Ecosystem</v>
      </c>
      <c r="F633" s="17" t="str">
        <f>News_statistics!M633</f>
        <v>Green &amp; Connected Construction site</v>
      </c>
    </row>
    <row r="634" spans="1:6" ht="28.8" x14ac:dyDescent="0.3">
      <c r="A634" t="str">
        <f>News_statistics!K634</f>
        <v>H3</v>
      </c>
      <c r="B634" cm="1">
        <f t="array" aca="1" ref="B634" ca="1">SUMPRODUCT(MID(0&amp;A634,LARGE(INDEX(ISNUMBER(--MID(A634,ROW(INDIRECT("1:"&amp;LEN(A634))),1))*ROW(INDIRECT("1:"&amp;LEN(A634))),0),ROW(INDIRECT("1:"&amp;LEN(A634))))+1,1)*10^ROW(INDIRECT("1:"&amp;LEN(A634)))/10)</f>
        <v>3</v>
      </c>
      <c r="C634" s="23" t="str">
        <f>News_statistics!P634</f>
        <v>Ecological Sustainability</v>
      </c>
      <c r="D634" t="str">
        <f>News_statistics!Q634</f>
        <v>Enhanced Emission Policy</v>
      </c>
      <c r="E634" t="str">
        <f>News_statistics!N634</f>
        <v>Ecological Sustainability, Hydraulic Applications Ecosystem</v>
      </c>
      <c r="F634" s="17" t="str">
        <f>News_statistics!M634</f>
        <v>Enhanced Emission Policy, Zero Emission Company Value, Sustainable Mining</v>
      </c>
    </row>
    <row r="635" spans="1:6" x14ac:dyDescent="0.3">
      <c r="A635" t="str">
        <f>News_statistics!K635</f>
        <v>H1</v>
      </c>
      <c r="B635" cm="1">
        <f t="array" aca="1" ref="B635" ca="1">SUMPRODUCT(MID(0&amp;A635,LARGE(INDEX(ISNUMBER(--MID(A635,ROW(INDIRECT("1:"&amp;LEN(A635))),1))*ROW(INDIRECT("1:"&amp;LEN(A635))),0),ROW(INDIRECT("1:"&amp;LEN(A635))))+1,1)*10^ROW(INDIRECT("1:"&amp;LEN(A635)))/10)</f>
        <v>1</v>
      </c>
      <c r="C635" s="23" t="str">
        <f>News_statistics!P635</f>
        <v>Intelligent Production</v>
      </c>
      <c r="D635" t="str">
        <f>News_statistics!Q635</f>
        <v>Advanced Robotics</v>
      </c>
      <c r="E635" t="str">
        <f>News_statistics!N635</f>
        <v>Intelligent Production</v>
      </c>
      <c r="F635" s="17" t="str">
        <f>News_statistics!M635</f>
        <v>Advanced Robotics</v>
      </c>
    </row>
    <row r="636" spans="1:6" x14ac:dyDescent="0.3">
      <c r="A636" t="str">
        <f>News_statistics!K636</f>
        <v>H1</v>
      </c>
      <c r="B636" cm="1">
        <f t="array" aca="1" ref="B636" ca="1">SUMPRODUCT(MID(0&amp;A636,LARGE(INDEX(ISNUMBER(--MID(A636,ROW(INDIRECT("1:"&amp;LEN(A636))),1))*ROW(INDIRECT("1:"&amp;LEN(A636))),0),ROW(INDIRECT("1:"&amp;LEN(A636))))+1,1)*10^ROW(INDIRECT("1:"&amp;LEN(A636)))/10)</f>
        <v>1</v>
      </c>
      <c r="C636" s="23" t="str">
        <f>News_statistics!P636</f>
        <v>Hydraulic Applications Ecosystem</v>
      </c>
      <c r="D636" t="str">
        <f>News_statistics!Q636</f>
        <v>Green &amp; Connected Construction site</v>
      </c>
      <c r="E636" t="str">
        <f>News_statistics!N636</f>
        <v>Hydraulic Applications Ecosystem</v>
      </c>
      <c r="F636" s="17" t="str">
        <f>News_statistics!M636</f>
        <v>Green &amp; Connected Construction site</v>
      </c>
    </row>
    <row r="637" spans="1:6" ht="28.8" x14ac:dyDescent="0.3">
      <c r="A637" t="str">
        <f>News_statistics!K637</f>
        <v>H1</v>
      </c>
      <c r="B637" cm="1">
        <f t="array" aca="1" ref="B637" ca="1">SUMPRODUCT(MID(0&amp;A637,LARGE(INDEX(ISNUMBER(--MID(A637,ROW(INDIRECT("1:"&amp;LEN(A637))),1))*ROW(INDIRECT("1:"&amp;LEN(A637))),0),ROW(INDIRECT("1:"&amp;LEN(A637))))+1,1)*10^ROW(INDIRECT("1:"&amp;LEN(A637)))/10)</f>
        <v>1</v>
      </c>
      <c r="C637" s="23" t="str">
        <f>News_statistics!P637</f>
        <v>Ecological Sustainability</v>
      </c>
      <c r="D637" t="str">
        <f>News_statistics!Q637</f>
        <v>Enhanced Emission Policy</v>
      </c>
      <c r="E637" t="str">
        <f>News_statistics!N637</f>
        <v>Ecological Sustainability, Hydraulic Applications Ecosystem</v>
      </c>
      <c r="F637" s="17" t="str">
        <f>News_statistics!M637</f>
        <v>Enhanced Emission Policy, Sustainable Mining</v>
      </c>
    </row>
    <row r="638" spans="1:6" ht="28.8" x14ac:dyDescent="0.3">
      <c r="A638" t="str">
        <f>News_statistics!K638</f>
        <v>H2</v>
      </c>
      <c r="B638" cm="1">
        <f t="array" aca="1" ref="B638" ca="1">SUMPRODUCT(MID(0&amp;A638,LARGE(INDEX(ISNUMBER(--MID(A638,ROW(INDIRECT("1:"&amp;LEN(A638))),1))*ROW(INDIRECT("1:"&amp;LEN(A638))),0),ROW(INDIRECT("1:"&amp;LEN(A638))))+1,1)*10^ROW(INDIRECT("1:"&amp;LEN(A638)))/10)</f>
        <v>2</v>
      </c>
      <c r="C638" s="23" t="str">
        <f>News_statistics!P638</f>
        <v>Hydraulic Applications Ecosystem</v>
      </c>
      <c r="D638" t="str">
        <f>News_statistics!Q638</f>
        <v>Advanced Wind Power</v>
      </c>
      <c r="E638" t="str">
        <f>News_statistics!N638</f>
        <v>Hydraulic Applications Ecosystem, New Business</v>
      </c>
      <c r="F638" s="17" t="str">
        <f>News_statistics!M638</f>
        <v>Advanced Wind Power, Sustainaible Maritime Applications</v>
      </c>
    </row>
    <row r="639" spans="1:6" ht="28.8" x14ac:dyDescent="0.3">
      <c r="A639" t="str">
        <f>News_statistics!K639</f>
        <v>H3</v>
      </c>
      <c r="B639" cm="1">
        <f t="array" aca="1" ref="B639" ca="1">SUMPRODUCT(MID(0&amp;A639,LARGE(INDEX(ISNUMBER(--MID(A639,ROW(INDIRECT("1:"&amp;LEN(A639))),1))*ROW(INDIRECT("1:"&amp;LEN(A639))),0),ROW(INDIRECT("1:"&amp;LEN(A639))))+1,1)*10^ROW(INDIRECT("1:"&amp;LEN(A639)))/10)</f>
        <v>3</v>
      </c>
      <c r="C639" s="23" t="str">
        <f>News_statistics!P639</f>
        <v>Ecological Sustainability</v>
      </c>
      <c r="D639" t="str">
        <f>News_statistics!Q639</f>
        <v>Sustainable Energy System</v>
      </c>
      <c r="E639" t="str">
        <f>News_statistics!N639</f>
        <v>Ecological Sustainability, Hydraulic Applications Ecosystem</v>
      </c>
      <c r="F639" s="17" t="str">
        <f>News_statistics!M639</f>
        <v>Sustainable Energy System, Advanced Wind Power</v>
      </c>
    </row>
    <row r="640" spans="1:6" x14ac:dyDescent="0.3">
      <c r="A640" t="str">
        <f>News_statistics!K640</f>
        <v>H3</v>
      </c>
      <c r="B640" cm="1">
        <f t="array" aca="1" ref="B640" ca="1">SUMPRODUCT(MID(0&amp;A640,LARGE(INDEX(ISNUMBER(--MID(A640,ROW(INDIRECT("1:"&amp;LEN(A640))),1))*ROW(INDIRECT("1:"&amp;LEN(A640))),0),ROW(INDIRECT("1:"&amp;LEN(A640))))+1,1)*10^ROW(INDIRECT("1:"&amp;LEN(A640)))/10)</f>
        <v>3</v>
      </c>
      <c r="C640" s="23" t="str">
        <f>News_statistics!P640</f>
        <v>Hydraulic Applications Ecosystem</v>
      </c>
      <c r="D640" t="str">
        <f>News_statistics!Q640</f>
        <v>Advanced Wind Power</v>
      </c>
      <c r="E640" t="str">
        <f>News_statistics!N640</f>
        <v>Hydraulic Applications Ecosystem</v>
      </c>
      <c r="F640" s="17" t="str">
        <f>News_statistics!M640</f>
        <v>Advanced Wind Power</v>
      </c>
    </row>
    <row r="641" spans="1:6" x14ac:dyDescent="0.3">
      <c r="A641" t="str">
        <f>News_statistics!K641</f>
        <v>H1</v>
      </c>
      <c r="B641" cm="1">
        <f t="array" aca="1" ref="B641" ca="1">SUMPRODUCT(MID(0&amp;A641,LARGE(INDEX(ISNUMBER(--MID(A641,ROW(INDIRECT("1:"&amp;LEN(A641))),1))*ROW(INDIRECT("1:"&amp;LEN(A641))),0),ROW(INDIRECT("1:"&amp;LEN(A641))))+1,1)*10^ROW(INDIRECT("1:"&amp;LEN(A641)))/10)</f>
        <v>1</v>
      </c>
      <c r="C641" s="23" t="str">
        <f>News_statistics!P641</f>
        <v>Hydraulic Applications Ecosystem</v>
      </c>
      <c r="D641" t="str">
        <f>News_statistics!Q641</f>
        <v>Sustainable Mining</v>
      </c>
      <c r="E641" t="str">
        <f>News_statistics!N641</f>
        <v>Hydraulic Applications Ecosystem</v>
      </c>
      <c r="F641" s="17" t="str">
        <f>News_statistics!M641</f>
        <v>Sustainable Mining</v>
      </c>
    </row>
    <row r="642" spans="1:6" x14ac:dyDescent="0.3">
      <c r="A642" t="str">
        <f>News_statistics!K642</f>
        <v>H1</v>
      </c>
      <c r="B642" cm="1">
        <f t="array" aca="1" ref="B642" ca="1">SUMPRODUCT(MID(0&amp;A642,LARGE(INDEX(ISNUMBER(--MID(A642,ROW(INDIRECT("1:"&amp;LEN(A642))),1))*ROW(INDIRECT("1:"&amp;LEN(A642))),0),ROW(INDIRECT("1:"&amp;LEN(A642))))+1,1)*10^ROW(INDIRECT("1:"&amp;LEN(A642)))/10)</f>
        <v>1</v>
      </c>
      <c r="C642" s="23" t="str">
        <f>News_statistics!P642</f>
        <v>Ecological Sustainability</v>
      </c>
      <c r="D642" t="str">
        <f>News_statistics!Q642</f>
        <v>Enhanced Emission Policy</v>
      </c>
      <c r="E642" t="str">
        <f>News_statistics!N642</f>
        <v>Ecological Sustainability</v>
      </c>
      <c r="F642" s="17" t="str">
        <f>News_statistics!M642</f>
        <v>Enhanced Emission Policy</v>
      </c>
    </row>
    <row r="643" spans="1:6" ht="28.8" x14ac:dyDescent="0.3">
      <c r="A643" t="str">
        <f>News_statistics!K643</f>
        <v>H3</v>
      </c>
      <c r="B643" cm="1">
        <f t="array" aca="1" ref="B643" ca="1">SUMPRODUCT(MID(0&amp;A643,LARGE(INDEX(ISNUMBER(--MID(A643,ROW(INDIRECT("1:"&amp;LEN(A643))),1))*ROW(INDIRECT("1:"&amp;LEN(A643))),0),ROW(INDIRECT("1:"&amp;LEN(A643))))+1,1)*10^ROW(INDIRECT("1:"&amp;LEN(A643)))/10)</f>
        <v>3</v>
      </c>
      <c r="C643" s="23" t="str">
        <f>News_statistics!P643</f>
        <v>Ecological Sustainability</v>
      </c>
      <c r="D643" t="str">
        <f>News_statistics!Q643</f>
        <v>Enhanced Emission Policy</v>
      </c>
      <c r="E643" t="str">
        <f>News_statistics!N643</f>
        <v>Ecological Sustainability, New Business</v>
      </c>
      <c r="F643" s="17" t="str">
        <f>News_statistics!M643</f>
        <v>Enhanced Emission Policy, Green Energy System</v>
      </c>
    </row>
    <row r="644" spans="1:6" ht="28.8" x14ac:dyDescent="0.3">
      <c r="A644" t="str">
        <f>News_statistics!K644</f>
        <v>H1</v>
      </c>
      <c r="B644" cm="1">
        <f t="array" aca="1" ref="B644" ca="1">SUMPRODUCT(MID(0&amp;A644,LARGE(INDEX(ISNUMBER(--MID(A644,ROW(INDIRECT("1:"&amp;LEN(A644))),1))*ROW(INDIRECT("1:"&amp;LEN(A644))),0),ROW(INDIRECT("1:"&amp;LEN(A644))))+1,1)*10^ROW(INDIRECT("1:"&amp;LEN(A644)))/10)</f>
        <v>1</v>
      </c>
      <c r="C644" s="23" t="str">
        <f>News_statistics!P644</f>
        <v>Ecological Sustainability</v>
      </c>
      <c r="D644" t="str">
        <f>News_statistics!Q644</f>
        <v>Enhanced Emission Policy</v>
      </c>
      <c r="E644" t="str">
        <f>News_statistics!N644</f>
        <v>Ecological Sustainability, New Business</v>
      </c>
      <c r="F644" s="17" t="str">
        <f>News_statistics!M644</f>
        <v>Enhanced Emission Policy, Sustainaible Maritime Applications</v>
      </c>
    </row>
    <row r="645" spans="1:6" ht="28.8" x14ac:dyDescent="0.3">
      <c r="A645" t="str">
        <f>News_statistics!K645</f>
        <v>H1</v>
      </c>
      <c r="B645" cm="1">
        <f t="array" aca="1" ref="B645" ca="1">SUMPRODUCT(MID(0&amp;A645,LARGE(INDEX(ISNUMBER(--MID(A645,ROW(INDIRECT("1:"&amp;LEN(A645))),1))*ROW(INDIRECT("1:"&amp;LEN(A645))),0),ROW(INDIRECT("1:"&amp;LEN(A645))))+1,1)*10^ROW(INDIRECT("1:"&amp;LEN(A645)))/10)</f>
        <v>1</v>
      </c>
      <c r="C645" s="23" t="str">
        <f>News_statistics!P645</f>
        <v>Hydraulic Applications Ecosystem</v>
      </c>
      <c r="D645" t="str">
        <f>News_statistics!Q645</f>
        <v>Advanced Wind Power</v>
      </c>
      <c r="E645" t="str">
        <f>News_statistics!N645</f>
        <v>Hydraulic Applications Ecosystem, New Business</v>
      </c>
      <c r="F645" s="17" t="str">
        <f>News_statistics!M645</f>
        <v>Advanced Wind Power, Sustainaible Maritime Applications</v>
      </c>
    </row>
    <row r="646" spans="1:6" x14ac:dyDescent="0.3">
      <c r="A646" t="str">
        <f>News_statistics!K646</f>
        <v>H2</v>
      </c>
      <c r="B646" cm="1">
        <f t="array" aca="1" ref="B646" ca="1">SUMPRODUCT(MID(0&amp;A646,LARGE(INDEX(ISNUMBER(--MID(A646,ROW(INDIRECT("1:"&amp;LEN(A646))),1))*ROW(INDIRECT("1:"&amp;LEN(A646))),0),ROW(INDIRECT("1:"&amp;LEN(A646))))+1,1)*10^ROW(INDIRECT("1:"&amp;LEN(A646)))/10)</f>
        <v>2</v>
      </c>
      <c r="C646" s="23" t="str">
        <f>News_statistics!P646</f>
        <v>Intelligent Production</v>
      </c>
      <c r="D646" t="str">
        <f>News_statistics!Q646</f>
        <v>Advanced Robotics</v>
      </c>
      <c r="E646" t="str">
        <f>News_statistics!N646</f>
        <v>Intelligent Production</v>
      </c>
      <c r="F646" s="17" t="str">
        <f>News_statistics!M646</f>
        <v>Advanced Robotics</v>
      </c>
    </row>
    <row r="647" spans="1:6" ht="28.8" x14ac:dyDescent="0.3">
      <c r="A647" t="str">
        <f>News_statistics!K647</f>
        <v>H1</v>
      </c>
      <c r="B647" cm="1">
        <f t="array" aca="1" ref="B647" ca="1">SUMPRODUCT(MID(0&amp;A647,LARGE(INDEX(ISNUMBER(--MID(A647,ROW(INDIRECT("1:"&amp;LEN(A647))),1))*ROW(INDIRECT("1:"&amp;LEN(A647))),0),ROW(INDIRECT("1:"&amp;LEN(A647))))+1,1)*10^ROW(INDIRECT("1:"&amp;LEN(A647)))/10)</f>
        <v>1</v>
      </c>
      <c r="C647" s="23" t="str">
        <f>News_statistics!P647</f>
        <v>Hydraulic Applications Ecosystem</v>
      </c>
      <c r="D647" t="str">
        <f>News_statistics!Q647</f>
        <v>Autonomous Material Handling</v>
      </c>
      <c r="E647" t="str">
        <f>News_statistics!N647</f>
        <v>Hydraulic Applications Ecosystem, Intelligent Production</v>
      </c>
      <c r="F647" s="17" t="str">
        <f>News_statistics!M647</f>
        <v>Autonomous Material Handling, Advanced Robotics</v>
      </c>
    </row>
    <row r="648" spans="1:6" ht="28.8" x14ac:dyDescent="0.3">
      <c r="A648" t="str">
        <f>News_statistics!K648</f>
        <v>H2</v>
      </c>
      <c r="B648" cm="1">
        <f t="array" aca="1" ref="B648" ca="1">SUMPRODUCT(MID(0&amp;A648,LARGE(INDEX(ISNUMBER(--MID(A648,ROW(INDIRECT("1:"&amp;LEN(A648))),1))*ROW(INDIRECT("1:"&amp;LEN(A648))),0),ROW(INDIRECT("1:"&amp;LEN(A648))))+1,1)*10^ROW(INDIRECT("1:"&amp;LEN(A648)))/10)</f>
        <v>2</v>
      </c>
      <c r="C648" s="23" t="str">
        <f>News_statistics!P648</f>
        <v>Ecological Sustainability</v>
      </c>
      <c r="D648" t="str">
        <f>News_statistics!Q648</f>
        <v>Enhanced Emission Policy</v>
      </c>
      <c r="E648" t="str">
        <f>News_statistics!N648</f>
        <v>Ecological Sustainability, New Business</v>
      </c>
      <c r="F648" s="17" t="str">
        <f>News_statistics!M648</f>
        <v>Enhanced Emission Policy, Sustainaible Maritime Applications</v>
      </c>
    </row>
    <row r="649" spans="1:6" x14ac:dyDescent="0.3">
      <c r="A649" t="str">
        <f>News_statistics!K649</f>
        <v>H1</v>
      </c>
      <c r="B649" cm="1">
        <f t="array" aca="1" ref="B649" ca="1">SUMPRODUCT(MID(0&amp;A649,LARGE(INDEX(ISNUMBER(--MID(A649,ROW(INDIRECT("1:"&amp;LEN(A649))),1))*ROW(INDIRECT("1:"&amp;LEN(A649))),0),ROW(INDIRECT("1:"&amp;LEN(A649))))+1,1)*10^ROW(INDIRECT("1:"&amp;LEN(A649)))/10)</f>
        <v>1</v>
      </c>
      <c r="C649" s="23" t="str">
        <f>News_statistics!P649</f>
        <v>Hydraulic Applications Ecosystem</v>
      </c>
      <c r="D649" t="str">
        <f>News_statistics!Q649</f>
        <v>Advanced Wind Power</v>
      </c>
      <c r="E649" t="str">
        <f>News_statistics!N649</f>
        <v>Hydraulic Applications Ecosystem</v>
      </c>
      <c r="F649" s="17" t="str">
        <f>News_statistics!M649</f>
        <v>Advanced Wind Power</v>
      </c>
    </row>
    <row r="650" spans="1:6" x14ac:dyDescent="0.3">
      <c r="A650" t="str">
        <f>News_statistics!K650</f>
        <v>H1</v>
      </c>
      <c r="B650" cm="1">
        <f t="array" aca="1" ref="B650" ca="1">SUMPRODUCT(MID(0&amp;A650,LARGE(INDEX(ISNUMBER(--MID(A650,ROW(INDIRECT("1:"&amp;LEN(A650))),1))*ROW(INDIRECT("1:"&amp;LEN(A650))),0),ROW(INDIRECT("1:"&amp;LEN(A650))))+1,1)*10^ROW(INDIRECT("1:"&amp;LEN(A650)))/10)</f>
        <v>1</v>
      </c>
      <c r="C650" s="23" t="str">
        <f>News_statistics!P650</f>
        <v>New Business</v>
      </c>
      <c r="D650" t="str">
        <f>News_statistics!Q650</f>
        <v>Sustainaible Maritime Applications</v>
      </c>
      <c r="E650" t="str">
        <f>News_statistics!N650</f>
        <v>New Business</v>
      </c>
      <c r="F650" s="17" t="str">
        <f>News_statistics!M650</f>
        <v>Sustainaible Maritime Applications</v>
      </c>
    </row>
    <row r="651" spans="1:6" x14ac:dyDescent="0.3">
      <c r="A651" t="str">
        <f>News_statistics!K651</f>
        <v>H3</v>
      </c>
      <c r="B651" cm="1">
        <f t="array" aca="1" ref="B651" ca="1">SUMPRODUCT(MID(0&amp;A651,LARGE(INDEX(ISNUMBER(--MID(A651,ROW(INDIRECT("1:"&amp;LEN(A651))),1))*ROW(INDIRECT("1:"&amp;LEN(A651))),0),ROW(INDIRECT("1:"&amp;LEN(A651))))+1,1)*10^ROW(INDIRECT("1:"&amp;LEN(A651)))/10)</f>
        <v>3</v>
      </c>
      <c r="C651" s="23" t="str">
        <f>News_statistics!P651</f>
        <v>Hydraulic Applications Ecosystem</v>
      </c>
      <c r="D651" t="str">
        <f>News_statistics!Q651</f>
        <v>Advanced Wind Power</v>
      </c>
      <c r="E651" t="str">
        <f>News_statistics!N651</f>
        <v>Hydraulic Applications Ecosystem</v>
      </c>
      <c r="F651" s="17" t="str">
        <f>News_statistics!M651</f>
        <v>Advanced Wind Power</v>
      </c>
    </row>
    <row r="652" spans="1:6" x14ac:dyDescent="0.3">
      <c r="A652" t="str">
        <f>News_statistics!K652</f>
        <v>H1</v>
      </c>
      <c r="B652" cm="1">
        <f t="array" aca="1" ref="B652" ca="1">SUMPRODUCT(MID(0&amp;A652,LARGE(INDEX(ISNUMBER(--MID(A652,ROW(INDIRECT("1:"&amp;LEN(A652))),1))*ROW(INDIRECT("1:"&amp;LEN(A652))),0),ROW(INDIRECT("1:"&amp;LEN(A652))))+1,1)*10^ROW(INDIRECT("1:"&amp;LEN(A652)))/10)</f>
        <v>1</v>
      </c>
      <c r="C652" s="23" t="str">
        <f>News_statistics!P652</f>
        <v>Hydraulic Applications Ecosystem</v>
      </c>
      <c r="D652" t="str">
        <f>News_statistics!Q652</f>
        <v>Advanced Wind Power</v>
      </c>
      <c r="E652" t="str">
        <f>News_statistics!N652</f>
        <v>Hydraulic Applications Ecosystem</v>
      </c>
      <c r="F652" s="17" t="str">
        <f>News_statistics!M652</f>
        <v>Advanced Wind Power</v>
      </c>
    </row>
    <row r="653" spans="1:6" x14ac:dyDescent="0.3">
      <c r="A653" t="str">
        <f>News_statistics!K653</f>
        <v>H1</v>
      </c>
      <c r="B653" cm="1">
        <f t="array" aca="1" ref="B653" ca="1">SUMPRODUCT(MID(0&amp;A653,LARGE(INDEX(ISNUMBER(--MID(A653,ROW(INDIRECT("1:"&amp;LEN(A653))),1))*ROW(INDIRECT("1:"&amp;LEN(A653))),0),ROW(INDIRECT("1:"&amp;LEN(A653))))+1,1)*10^ROW(INDIRECT("1:"&amp;LEN(A653)))/10)</f>
        <v>1</v>
      </c>
      <c r="C653" s="23" t="str">
        <f>News_statistics!P653</f>
        <v>Hydraulic Applications Ecosystem</v>
      </c>
      <c r="D653" t="str">
        <f>News_statistics!Q653</f>
        <v>Advanced Wind Power</v>
      </c>
      <c r="E653" t="str">
        <f>News_statistics!N653</f>
        <v>Hydraulic Applications Ecosystem</v>
      </c>
      <c r="F653" s="17" t="str">
        <f>News_statistics!M653</f>
        <v>Advanced Wind Power</v>
      </c>
    </row>
    <row r="654" spans="1:6" ht="28.8" x14ac:dyDescent="0.3">
      <c r="A654" t="str">
        <f>News_statistics!K654</f>
        <v>H3</v>
      </c>
      <c r="B654" cm="1">
        <f t="array" aca="1" ref="B654" ca="1">SUMPRODUCT(MID(0&amp;A654,LARGE(INDEX(ISNUMBER(--MID(A654,ROW(INDIRECT("1:"&amp;LEN(A654))),1))*ROW(INDIRECT("1:"&amp;LEN(A654))),0),ROW(INDIRECT("1:"&amp;LEN(A654))))+1,1)*10^ROW(INDIRECT("1:"&amp;LEN(A654)))/10)</f>
        <v>3</v>
      </c>
      <c r="C654" s="23" t="str">
        <f>News_statistics!P654</f>
        <v>Ecological Sustainability</v>
      </c>
      <c r="D654" t="str">
        <f>News_statistics!Q654</f>
        <v>Sustainable Energy System</v>
      </c>
      <c r="E654" t="str">
        <f>News_statistics!N654</f>
        <v>Ecological Sustainability, Hydraulic Applications Ecosystem</v>
      </c>
      <c r="F654" s="17" t="str">
        <f>News_statistics!M654</f>
        <v>Sustainable Energy System, Advanced Wind Power</v>
      </c>
    </row>
    <row r="655" spans="1:6" ht="28.8" x14ac:dyDescent="0.3">
      <c r="A655" t="str">
        <f>News_statistics!K655</f>
        <v>H1</v>
      </c>
      <c r="B655" cm="1">
        <f t="array" aca="1" ref="B655" ca="1">SUMPRODUCT(MID(0&amp;A655,LARGE(INDEX(ISNUMBER(--MID(A655,ROW(INDIRECT("1:"&amp;LEN(A655))),1))*ROW(INDIRECT("1:"&amp;LEN(A655))),0),ROW(INDIRECT("1:"&amp;LEN(A655))))+1,1)*10^ROW(INDIRECT("1:"&amp;LEN(A655)))/10)</f>
        <v>1</v>
      </c>
      <c r="C655" s="23" t="str">
        <f>News_statistics!P655</f>
        <v>Ecological Sustainability</v>
      </c>
      <c r="D655" t="str">
        <f>News_statistics!Q655</f>
        <v>Enhanced Emission Policy</v>
      </c>
      <c r="E655" t="str">
        <f>News_statistics!N655</f>
        <v>Ecological Sustainability, Hydraulic Applications Ecosystem</v>
      </c>
      <c r="F655" s="17" t="str">
        <f>News_statistics!M655</f>
        <v>Enhanced Emission Policy, Sustainable Mining</v>
      </c>
    </row>
    <row r="656" spans="1:6" x14ac:dyDescent="0.3">
      <c r="A656" t="str">
        <f>News_statistics!K656</f>
        <v>H2</v>
      </c>
      <c r="B656" cm="1">
        <f t="array" aca="1" ref="B656" ca="1">SUMPRODUCT(MID(0&amp;A656,LARGE(INDEX(ISNUMBER(--MID(A656,ROW(INDIRECT("1:"&amp;LEN(A656))),1))*ROW(INDIRECT("1:"&amp;LEN(A656))),0),ROW(INDIRECT("1:"&amp;LEN(A656))))+1,1)*10^ROW(INDIRECT("1:"&amp;LEN(A656)))/10)</f>
        <v>2</v>
      </c>
      <c r="C656" s="23" t="str">
        <f>News_statistics!P656</f>
        <v>Ecological Sustainability</v>
      </c>
      <c r="D656" t="str">
        <f>News_statistics!Q656</f>
        <v>Enhanced Emission Policy</v>
      </c>
      <c r="E656" t="str">
        <f>News_statistics!N656</f>
        <v>Ecological Sustainability</v>
      </c>
      <c r="F656" s="17" t="str">
        <f>News_statistics!M656</f>
        <v>Enhanced Emission Policy, Circular Economy</v>
      </c>
    </row>
    <row r="657" spans="1:6" ht="28.8" x14ac:dyDescent="0.3">
      <c r="A657" t="str">
        <f>News_statistics!K657</f>
        <v>H1</v>
      </c>
      <c r="B657" cm="1">
        <f t="array" aca="1" ref="B657" ca="1">SUMPRODUCT(MID(0&amp;A657,LARGE(INDEX(ISNUMBER(--MID(A657,ROW(INDIRECT("1:"&amp;LEN(A657))),1))*ROW(INDIRECT("1:"&amp;LEN(A657))),0),ROW(INDIRECT("1:"&amp;LEN(A657))))+1,1)*10^ROW(INDIRECT("1:"&amp;LEN(A657)))/10)</f>
        <v>1</v>
      </c>
      <c r="C657" s="23" t="str">
        <f>News_statistics!P657</f>
        <v>Hydraulic Applications Ecosystem</v>
      </c>
      <c r="D657" t="str">
        <f>News_statistics!Q657</f>
        <v>Advanced Wind Power</v>
      </c>
      <c r="E657" t="str">
        <f>News_statistics!N657</f>
        <v>Hydraulic Applications Ecosystem, New Business</v>
      </c>
      <c r="F657" s="17" t="str">
        <f>News_statistics!M657</f>
        <v>Advanced Wind Power, Sustainaible Maritime Applications</v>
      </c>
    </row>
    <row r="658" spans="1:6" ht="28.8" x14ac:dyDescent="0.3">
      <c r="A658" t="str">
        <f>News_statistics!K658</f>
        <v>H1</v>
      </c>
      <c r="B658" cm="1">
        <f t="array" aca="1" ref="B658" ca="1">SUMPRODUCT(MID(0&amp;A658,LARGE(INDEX(ISNUMBER(--MID(A658,ROW(INDIRECT("1:"&amp;LEN(A658))),1))*ROW(INDIRECT("1:"&amp;LEN(A658))),0),ROW(INDIRECT("1:"&amp;LEN(A658))))+1,1)*10^ROW(INDIRECT("1:"&amp;LEN(A658)))/10)</f>
        <v>1</v>
      </c>
      <c r="C658" s="23" t="str">
        <f>News_statistics!P658</f>
        <v>Ecological Sustainability</v>
      </c>
      <c r="D658" t="str">
        <f>News_statistics!Q658</f>
        <v>Enhanced Emission Policy</v>
      </c>
      <c r="E658" t="str">
        <f>News_statistics!N658</f>
        <v>Ecological Sustainability, Hydraulic Applications Ecosystem</v>
      </c>
      <c r="F658" s="17" t="str">
        <f>News_statistics!M658</f>
        <v>Enhanced Emission Policy, Autonomous Material Handling</v>
      </c>
    </row>
    <row r="659" spans="1:6" x14ac:dyDescent="0.3">
      <c r="A659" t="str">
        <f>News_statistics!K659</f>
        <v>H1</v>
      </c>
      <c r="B659" cm="1">
        <f t="array" aca="1" ref="B659" ca="1">SUMPRODUCT(MID(0&amp;A659,LARGE(INDEX(ISNUMBER(--MID(A659,ROW(INDIRECT("1:"&amp;LEN(A659))),1))*ROW(INDIRECT("1:"&amp;LEN(A659))),0),ROW(INDIRECT("1:"&amp;LEN(A659))))+1,1)*10^ROW(INDIRECT("1:"&amp;LEN(A659)))/10)</f>
        <v>1</v>
      </c>
      <c r="C659" s="23" t="str">
        <f>News_statistics!P659</f>
        <v>Not Found</v>
      </c>
      <c r="D659" t="str">
        <f>News_statistics!Q659</f>
        <v>Not Found</v>
      </c>
      <c r="E659" t="e" vm="2">
        <f>News_statistics!N659</f>
        <v>#VALUE!</v>
      </c>
      <c r="F659" s="17" t="str">
        <f>News_statistics!M659</f>
        <v/>
      </c>
    </row>
    <row r="660" spans="1:6" ht="28.8" x14ac:dyDescent="0.3">
      <c r="A660" t="str">
        <f>News_statistics!K660</f>
        <v>H1</v>
      </c>
      <c r="B660" cm="1">
        <f t="array" aca="1" ref="B660" ca="1">SUMPRODUCT(MID(0&amp;A660,LARGE(INDEX(ISNUMBER(--MID(A660,ROW(INDIRECT("1:"&amp;LEN(A660))),1))*ROW(INDIRECT("1:"&amp;LEN(A660))),0),ROW(INDIRECT("1:"&amp;LEN(A660))))+1,1)*10^ROW(INDIRECT("1:"&amp;LEN(A660)))/10)</f>
        <v>1</v>
      </c>
      <c r="C660" s="23" t="str">
        <f>News_statistics!P660</f>
        <v>Hydraulic Applications Ecosystem</v>
      </c>
      <c r="D660" t="str">
        <f>News_statistics!Q660</f>
        <v>Green &amp; Connected Construction site</v>
      </c>
      <c r="E660" t="str">
        <f>News_statistics!N660</f>
        <v>Hydraulic Applications Ecosystem</v>
      </c>
      <c r="F660" s="17" t="str">
        <f>News_statistics!M660</f>
        <v>Green &amp; Connected Construction site, Autonomous Material Handling</v>
      </c>
    </row>
    <row r="661" spans="1:6" x14ac:dyDescent="0.3">
      <c r="A661" t="str">
        <f>News_statistics!K661</f>
        <v>H2</v>
      </c>
      <c r="B661" cm="1">
        <f t="array" aca="1" ref="B661" ca="1">SUMPRODUCT(MID(0&amp;A661,LARGE(INDEX(ISNUMBER(--MID(A661,ROW(INDIRECT("1:"&amp;LEN(A661))),1))*ROW(INDIRECT("1:"&amp;LEN(A661))),0),ROW(INDIRECT("1:"&amp;LEN(A661))))+1,1)*10^ROW(INDIRECT("1:"&amp;LEN(A661)))/10)</f>
        <v>2</v>
      </c>
      <c r="C661" s="23" t="str">
        <f>News_statistics!P661</f>
        <v>Ecological Sustainability</v>
      </c>
      <c r="D661" t="str">
        <f>News_statistics!Q661</f>
        <v>Circular Economy</v>
      </c>
      <c r="E661" t="str">
        <f>News_statistics!N661</f>
        <v>Ecological Sustainability, New Business</v>
      </c>
      <c r="F661" s="17" t="str">
        <f>News_statistics!M661</f>
        <v>Circular Economy, Green Energy System</v>
      </c>
    </row>
    <row r="662" spans="1:6" x14ac:dyDescent="0.3">
      <c r="A662" t="str">
        <f>News_statistics!K662</f>
        <v>H2</v>
      </c>
      <c r="B662" cm="1">
        <f t="array" aca="1" ref="B662" ca="1">SUMPRODUCT(MID(0&amp;A662,LARGE(INDEX(ISNUMBER(--MID(A662,ROW(INDIRECT("1:"&amp;LEN(A662))),1))*ROW(INDIRECT("1:"&amp;LEN(A662))),0),ROW(INDIRECT("1:"&amp;LEN(A662))))+1,1)*10^ROW(INDIRECT("1:"&amp;LEN(A662)))/10)</f>
        <v>2</v>
      </c>
      <c r="C662" s="23" t="str">
        <f>News_statistics!P662</f>
        <v>Intelligent Production</v>
      </c>
      <c r="D662" t="str">
        <f>News_statistics!Q662</f>
        <v>Advanced Robotics</v>
      </c>
      <c r="E662" t="str">
        <f>News_statistics!N662</f>
        <v>Intelligent Production</v>
      </c>
      <c r="F662" s="17" t="str">
        <f>News_statistics!M662</f>
        <v>Advanced Robotics</v>
      </c>
    </row>
    <row r="663" spans="1:6" x14ac:dyDescent="0.3">
      <c r="A663" t="str">
        <f>News_statistics!K663</f>
        <v>H1</v>
      </c>
      <c r="B663" cm="1">
        <f t="array" aca="1" ref="B663" ca="1">SUMPRODUCT(MID(0&amp;A663,LARGE(INDEX(ISNUMBER(--MID(A663,ROW(INDIRECT("1:"&amp;LEN(A663))),1))*ROW(INDIRECT("1:"&amp;LEN(A663))),0),ROW(INDIRECT("1:"&amp;LEN(A663))))+1,1)*10^ROW(INDIRECT("1:"&amp;LEN(A663)))/10)</f>
        <v>1</v>
      </c>
      <c r="C663" s="23" t="str">
        <f>News_statistics!P663</f>
        <v>Hydraulic Applications Ecosystem</v>
      </c>
      <c r="D663" t="str">
        <f>News_statistics!Q663</f>
        <v>Intelligent &amp; Efficient Factory</v>
      </c>
      <c r="E663" t="str">
        <f>News_statistics!N663</f>
        <v>Hydraulic Applications Ecosystem</v>
      </c>
      <c r="F663" s="17" t="str">
        <f>News_statistics!M663</f>
        <v>Intelligent &amp; Efficient Factory</v>
      </c>
    </row>
    <row r="664" spans="1:6" x14ac:dyDescent="0.3">
      <c r="A664" t="str">
        <f>News_statistics!K664</f>
        <v>H3</v>
      </c>
      <c r="B664" cm="1">
        <f t="array" aca="1" ref="B664" ca="1">SUMPRODUCT(MID(0&amp;A664,LARGE(INDEX(ISNUMBER(--MID(A664,ROW(INDIRECT("1:"&amp;LEN(A664))),1))*ROW(INDIRECT("1:"&amp;LEN(A664))),0),ROW(INDIRECT("1:"&amp;LEN(A664))))+1,1)*10^ROW(INDIRECT("1:"&amp;LEN(A664)))/10)</f>
        <v>3</v>
      </c>
      <c r="C664" s="23" t="str">
        <f>News_statistics!P664</f>
        <v>Hydraulic Applications Ecosystem</v>
      </c>
      <c r="D664" t="str">
        <f>News_statistics!Q664</f>
        <v>Advanced Wind Power</v>
      </c>
      <c r="E664" t="str">
        <f>News_statistics!N664</f>
        <v>Hydraulic Applications Ecosystem, New Business</v>
      </c>
      <c r="F664" s="17" t="str">
        <f>News_statistics!M664</f>
        <v>Advanced Wind Power, Green Energy System</v>
      </c>
    </row>
    <row r="665" spans="1:6" x14ac:dyDescent="0.3">
      <c r="A665" t="str">
        <f>News_statistics!K665</f>
        <v>H1</v>
      </c>
      <c r="B665" cm="1">
        <f t="array" aca="1" ref="B665" ca="1">SUMPRODUCT(MID(0&amp;A665,LARGE(INDEX(ISNUMBER(--MID(A665,ROW(INDIRECT("1:"&amp;LEN(A665))),1))*ROW(INDIRECT("1:"&amp;LEN(A665))),0),ROW(INDIRECT("1:"&amp;LEN(A665))))+1,1)*10^ROW(INDIRECT("1:"&amp;LEN(A665)))/10)</f>
        <v>1</v>
      </c>
      <c r="C665" s="23" t="str">
        <f>News_statistics!P665</f>
        <v>Hydraulic Applications Ecosystem</v>
      </c>
      <c r="D665" t="str">
        <f>News_statistics!Q665</f>
        <v>Smart Farming</v>
      </c>
      <c r="E665" t="str">
        <f>News_statistics!N665</f>
        <v>Hydraulic Applications Ecosystem</v>
      </c>
      <c r="F665" s="17" t="str">
        <f>News_statistics!M665</f>
        <v>Smart Farming</v>
      </c>
    </row>
    <row r="666" spans="1:6" x14ac:dyDescent="0.3">
      <c r="A666" t="str">
        <f>News_statistics!K666</f>
        <v>H2</v>
      </c>
      <c r="B666" cm="1">
        <f t="array" aca="1" ref="B666" ca="1">SUMPRODUCT(MID(0&amp;A666,LARGE(INDEX(ISNUMBER(--MID(A666,ROW(INDIRECT("1:"&amp;LEN(A666))),1))*ROW(INDIRECT("1:"&amp;LEN(A666))),0),ROW(INDIRECT("1:"&amp;LEN(A666))))+1,1)*10^ROW(INDIRECT("1:"&amp;LEN(A666)))/10)</f>
        <v>2</v>
      </c>
      <c r="C666" s="23" t="str">
        <f>News_statistics!P666</f>
        <v>Ecological Sustainability</v>
      </c>
      <c r="D666" t="str">
        <f>News_statistics!Q666</f>
        <v>Enhanced Emission Policy</v>
      </c>
      <c r="E666" t="str">
        <f>News_statistics!N666</f>
        <v>Ecological Sustainability, Hydraulic Applications Ecosystem</v>
      </c>
      <c r="F666" s="17" t="str">
        <f>News_statistics!M666</f>
        <v>Enhanced Emission Policy, Smart Farming</v>
      </c>
    </row>
    <row r="667" spans="1:6" x14ac:dyDescent="0.3">
      <c r="A667" t="str">
        <f>News_statistics!K667</f>
        <v>H1</v>
      </c>
      <c r="B667" cm="1">
        <f t="array" aca="1" ref="B667" ca="1">SUMPRODUCT(MID(0&amp;A667,LARGE(INDEX(ISNUMBER(--MID(A667,ROW(INDIRECT("1:"&amp;LEN(A667))),1))*ROW(INDIRECT("1:"&amp;LEN(A667))),0),ROW(INDIRECT("1:"&amp;LEN(A667))))+1,1)*10^ROW(INDIRECT("1:"&amp;LEN(A667)))/10)</f>
        <v>1</v>
      </c>
      <c r="C667" s="23" t="str">
        <f>News_statistics!P667</f>
        <v>Hydraulic Applications Ecosystem</v>
      </c>
      <c r="D667" t="str">
        <f>News_statistics!Q667</f>
        <v>Advanced Wind Power</v>
      </c>
      <c r="E667" t="str">
        <f>News_statistics!N667</f>
        <v>Hydraulic Applications Ecosystem</v>
      </c>
      <c r="F667" s="17" t="str">
        <f>News_statistics!M667</f>
        <v>Advanced Wind Power</v>
      </c>
    </row>
    <row r="668" spans="1:6" x14ac:dyDescent="0.3">
      <c r="A668" t="str">
        <f>News_statistics!K668</f>
        <v>H3</v>
      </c>
      <c r="B668" cm="1">
        <f t="array" aca="1" ref="B668" ca="1">SUMPRODUCT(MID(0&amp;A668,LARGE(INDEX(ISNUMBER(--MID(A668,ROW(INDIRECT("1:"&amp;LEN(A668))),1))*ROW(INDIRECT("1:"&amp;LEN(A668))),0),ROW(INDIRECT("1:"&amp;LEN(A668))))+1,1)*10^ROW(INDIRECT("1:"&amp;LEN(A668)))/10)</f>
        <v>3</v>
      </c>
      <c r="C668" s="23" t="str">
        <f>News_statistics!P668</f>
        <v>Ecological Sustainability</v>
      </c>
      <c r="D668" t="str">
        <f>News_statistics!Q668</f>
        <v>Circular Economy</v>
      </c>
      <c r="E668" t="str">
        <f>News_statistics!N668</f>
        <v>Ecological Sustainability, Hydraulic Applications Ecosystem</v>
      </c>
      <c r="F668" s="17" t="str">
        <f>News_statistics!M668</f>
        <v>Circular Economy, Advanced Wind Power</v>
      </c>
    </row>
    <row r="669" spans="1:6" x14ac:dyDescent="0.3">
      <c r="A669" t="str">
        <f>News_statistics!K669</f>
        <v>H1</v>
      </c>
      <c r="B669" cm="1">
        <f t="array" aca="1" ref="B669" ca="1">SUMPRODUCT(MID(0&amp;A669,LARGE(INDEX(ISNUMBER(--MID(A669,ROW(INDIRECT("1:"&amp;LEN(A669))),1))*ROW(INDIRECT("1:"&amp;LEN(A669))),0),ROW(INDIRECT("1:"&amp;LEN(A669))))+1,1)*10^ROW(INDIRECT("1:"&amp;LEN(A669)))/10)</f>
        <v>1</v>
      </c>
      <c r="C669" s="23" t="str">
        <f>News_statistics!P669</f>
        <v>Hydraulic Applications Ecosystem</v>
      </c>
      <c r="D669" t="str">
        <f>News_statistics!Q669</f>
        <v>Advanced Wind Power</v>
      </c>
      <c r="E669" t="str">
        <f>News_statistics!N669</f>
        <v>Hydraulic Applications Ecosystem</v>
      </c>
      <c r="F669" s="17" t="str">
        <f>News_statistics!M669</f>
        <v>Advanced Wind Power</v>
      </c>
    </row>
    <row r="670" spans="1:6" x14ac:dyDescent="0.3">
      <c r="A670" t="str">
        <f>News_statistics!K670</f>
        <v>H1</v>
      </c>
      <c r="B670" cm="1">
        <f t="array" aca="1" ref="B670" ca="1">SUMPRODUCT(MID(0&amp;A670,LARGE(INDEX(ISNUMBER(--MID(A670,ROW(INDIRECT("1:"&amp;LEN(A670))),1))*ROW(INDIRECT("1:"&amp;LEN(A670))),0),ROW(INDIRECT("1:"&amp;LEN(A670))))+1,1)*10^ROW(INDIRECT("1:"&amp;LEN(A670)))/10)</f>
        <v>1</v>
      </c>
      <c r="C670" s="23" t="str">
        <f>News_statistics!P670</f>
        <v>Hydraulic Applications Ecosystem</v>
      </c>
      <c r="D670" t="str">
        <f>News_statistics!Q670</f>
        <v>Advanced Wind Power</v>
      </c>
      <c r="E670" t="str">
        <f>News_statistics!N670</f>
        <v>Hydraulic Applications Ecosystem, New Business</v>
      </c>
      <c r="F670" s="17" t="str">
        <f>News_statistics!M670</f>
        <v>Advanced Wind Power, Green Energy System</v>
      </c>
    </row>
    <row r="671" spans="1:6" x14ac:dyDescent="0.3">
      <c r="A671" t="str">
        <f>News_statistics!K671</f>
        <v>H2</v>
      </c>
      <c r="B671" cm="1">
        <f t="array" aca="1" ref="B671" ca="1">SUMPRODUCT(MID(0&amp;A671,LARGE(INDEX(ISNUMBER(--MID(A671,ROW(INDIRECT("1:"&amp;LEN(A671))),1))*ROW(INDIRECT("1:"&amp;LEN(A671))),0),ROW(INDIRECT("1:"&amp;LEN(A671))))+1,1)*10^ROW(INDIRECT("1:"&amp;LEN(A671)))/10)</f>
        <v>2</v>
      </c>
      <c r="C671" s="23" t="str">
        <f>News_statistics!P671</f>
        <v>Hydraulic Applications Ecosystem</v>
      </c>
      <c r="D671" t="str">
        <f>News_statistics!Q671</f>
        <v>Advanced Wind Power</v>
      </c>
      <c r="E671" t="str">
        <f>News_statistics!N671</f>
        <v>Hydraulic Applications Ecosystem</v>
      </c>
      <c r="F671" s="17" t="str">
        <f>News_statistics!M671</f>
        <v>Advanced Wind Power</v>
      </c>
    </row>
    <row r="672" spans="1:6" ht="28.8" x14ac:dyDescent="0.3">
      <c r="A672" t="str">
        <f>News_statistics!K672</f>
        <v>H2</v>
      </c>
      <c r="B672" cm="1">
        <f t="array" aca="1" ref="B672" ca="1">SUMPRODUCT(MID(0&amp;A672,LARGE(INDEX(ISNUMBER(--MID(A672,ROW(INDIRECT("1:"&amp;LEN(A672))),1))*ROW(INDIRECT("1:"&amp;LEN(A672))),0),ROW(INDIRECT("1:"&amp;LEN(A672))))+1,1)*10^ROW(INDIRECT("1:"&amp;LEN(A672)))/10)</f>
        <v>2</v>
      </c>
      <c r="C672" s="23" t="str">
        <f>News_statistics!P672</f>
        <v>Ecological Sustainability</v>
      </c>
      <c r="D672" t="str">
        <f>News_statistics!Q672</f>
        <v>Enhanced Emission Policy</v>
      </c>
      <c r="E672" t="str">
        <f>News_statistics!N672</f>
        <v>Ecological Sustainability, New Business</v>
      </c>
      <c r="F672" s="17" t="str">
        <f>News_statistics!M672</f>
        <v>Enhanced Emission Policy, Sustainaible Maritime Applications</v>
      </c>
    </row>
    <row r="673" spans="1:6" x14ac:dyDescent="0.3">
      <c r="A673" t="str">
        <f>News_statistics!K673</f>
        <v>H2</v>
      </c>
      <c r="B673" cm="1">
        <f t="array" aca="1" ref="B673" ca="1">SUMPRODUCT(MID(0&amp;A673,LARGE(INDEX(ISNUMBER(--MID(A673,ROW(INDIRECT("1:"&amp;LEN(A673))),1))*ROW(INDIRECT("1:"&amp;LEN(A673))),0),ROW(INDIRECT("1:"&amp;LEN(A673))))+1,1)*10^ROW(INDIRECT("1:"&amp;LEN(A673)))/10)</f>
        <v>2</v>
      </c>
      <c r="C673" s="23" t="str">
        <f>News_statistics!P673</f>
        <v>Hydraulic Applications Ecosystem</v>
      </c>
      <c r="D673" t="str">
        <f>News_statistics!Q673</f>
        <v>Advanced Wind Power</v>
      </c>
      <c r="E673" t="str">
        <f>News_statistics!N673</f>
        <v>Hydraulic Applications Ecosystem</v>
      </c>
      <c r="F673" s="17" t="str">
        <f>News_statistics!M673</f>
        <v>Advanced Wind Power</v>
      </c>
    </row>
    <row r="674" spans="1:6" x14ac:dyDescent="0.3">
      <c r="A674" t="str">
        <f>News_statistics!K674</f>
        <v>H2</v>
      </c>
      <c r="B674" cm="1">
        <f t="array" aca="1" ref="B674" ca="1">SUMPRODUCT(MID(0&amp;A674,LARGE(INDEX(ISNUMBER(--MID(A674,ROW(INDIRECT("1:"&amp;LEN(A674))),1))*ROW(INDIRECT("1:"&amp;LEN(A674))),0),ROW(INDIRECT("1:"&amp;LEN(A674))))+1,1)*10^ROW(INDIRECT("1:"&amp;LEN(A674)))/10)</f>
        <v>2</v>
      </c>
      <c r="C674" s="23" t="str">
        <f>News_statistics!P674</f>
        <v>Ecological Sustainability</v>
      </c>
      <c r="D674" t="str">
        <f>News_statistics!Q674</f>
        <v>Green Cities</v>
      </c>
      <c r="E674" t="str">
        <f>News_statistics!N674</f>
        <v>Ecological Sustainability, Hydraulic Applications Ecosystem</v>
      </c>
      <c r="F674" s="17" t="str">
        <f>News_statistics!M674</f>
        <v>Green Cities, Advanced Wind Power</v>
      </c>
    </row>
    <row r="675" spans="1:6" ht="28.8" x14ac:dyDescent="0.3">
      <c r="A675" t="str">
        <f>News_statistics!K675</f>
        <v>H2</v>
      </c>
      <c r="B675" cm="1">
        <f t="array" aca="1" ref="B675" ca="1">SUMPRODUCT(MID(0&amp;A675,LARGE(INDEX(ISNUMBER(--MID(A675,ROW(INDIRECT("1:"&amp;LEN(A675))),1))*ROW(INDIRECT("1:"&amp;LEN(A675))),0),ROW(INDIRECT("1:"&amp;LEN(A675))))+1,1)*10^ROW(INDIRECT("1:"&amp;LEN(A675)))/10)</f>
        <v>2</v>
      </c>
      <c r="C675" s="23" t="str">
        <f>News_statistics!P675</f>
        <v>Ecological Sustainability</v>
      </c>
      <c r="D675" t="str">
        <f>News_statistics!Q675</f>
        <v>Enhanced Emission Policy</v>
      </c>
      <c r="E675" t="str">
        <f>News_statistics!N675</f>
        <v>Ecological Sustainability, New Business</v>
      </c>
      <c r="F675" s="17" t="str">
        <f>News_statistics!M675</f>
        <v>Enhanced Emission Policy, Sustainaible Maritime Applications</v>
      </c>
    </row>
    <row r="676" spans="1:6" ht="28.8" x14ac:dyDescent="0.3">
      <c r="A676" t="str">
        <f>News_statistics!K676</f>
        <v>H2</v>
      </c>
      <c r="B676" cm="1">
        <f t="array" aca="1" ref="B676" ca="1">SUMPRODUCT(MID(0&amp;A676,LARGE(INDEX(ISNUMBER(--MID(A676,ROW(INDIRECT("1:"&amp;LEN(A676))),1))*ROW(INDIRECT("1:"&amp;LEN(A676))),0),ROW(INDIRECT("1:"&amp;LEN(A676))))+1,1)*10^ROW(INDIRECT("1:"&amp;LEN(A676)))/10)</f>
        <v>2</v>
      </c>
      <c r="C676" s="23" t="str">
        <f>News_statistics!P676</f>
        <v>Intelligent Production</v>
      </c>
      <c r="D676" t="str">
        <f>News_statistics!Q676</f>
        <v>Autonomus Intralofistic</v>
      </c>
      <c r="E676" t="str">
        <f>News_statistics!N676</f>
        <v>Intelligent Production, Smart Data Usage</v>
      </c>
      <c r="F676" s="17" t="str">
        <f>News_statistics!M676</f>
        <v>Autonomus Intralofistic, Intelligent Process Automation</v>
      </c>
    </row>
    <row r="677" spans="1:6" ht="28.8" x14ac:dyDescent="0.3">
      <c r="A677" t="str">
        <f>News_statistics!K677</f>
        <v>H1</v>
      </c>
      <c r="B677" cm="1">
        <f t="array" aca="1" ref="B677" ca="1">SUMPRODUCT(MID(0&amp;A677,LARGE(INDEX(ISNUMBER(--MID(A677,ROW(INDIRECT("1:"&amp;LEN(A677))),1))*ROW(INDIRECT("1:"&amp;LEN(A677))),0),ROW(INDIRECT("1:"&amp;LEN(A677))))+1,1)*10^ROW(INDIRECT("1:"&amp;LEN(A677)))/10)</f>
        <v>1</v>
      </c>
      <c r="C677" s="23" t="str">
        <f>News_statistics!P677</f>
        <v>Hydraulic Applications Ecosystem</v>
      </c>
      <c r="D677" t="str">
        <f>News_statistics!Q677</f>
        <v>Smart Farming</v>
      </c>
      <c r="E677" t="str">
        <f>News_statistics!N677</f>
        <v>Hydraulic Applications Ecosystem</v>
      </c>
      <c r="F677" s="17" t="str">
        <f>News_statistics!M677</f>
        <v>Smart Farming, Autonomous Material Handling</v>
      </c>
    </row>
    <row r="678" spans="1:6" x14ac:dyDescent="0.3">
      <c r="A678" t="str">
        <f>News_statistics!K678</f>
        <v>H1</v>
      </c>
      <c r="B678" cm="1">
        <f t="array" aca="1" ref="B678" ca="1">SUMPRODUCT(MID(0&amp;A678,LARGE(INDEX(ISNUMBER(--MID(A678,ROW(INDIRECT("1:"&amp;LEN(A678))),1))*ROW(INDIRECT("1:"&amp;LEN(A678))),0),ROW(INDIRECT("1:"&amp;LEN(A678))))+1,1)*10^ROW(INDIRECT("1:"&amp;LEN(A678)))/10)</f>
        <v>1</v>
      </c>
      <c r="C678" s="23" t="str">
        <f>News_statistics!P678</f>
        <v>New Business</v>
      </c>
      <c r="D678" t="str">
        <f>News_statistics!Q678</f>
        <v>Digital Platforms &amp; Marketplaces</v>
      </c>
      <c r="E678" t="str">
        <f>News_statistics!N678</f>
        <v>New Business</v>
      </c>
      <c r="F678" s="17" t="str">
        <f>News_statistics!M678</f>
        <v>Digital Platforms &amp; Marketplaces</v>
      </c>
    </row>
    <row r="679" spans="1:6" x14ac:dyDescent="0.3">
      <c r="A679" t="str">
        <f>News_statistics!K679</f>
        <v>H2</v>
      </c>
      <c r="B679" cm="1">
        <f t="array" aca="1" ref="B679" ca="1">SUMPRODUCT(MID(0&amp;A679,LARGE(INDEX(ISNUMBER(--MID(A679,ROW(INDIRECT("1:"&amp;LEN(A679))),1))*ROW(INDIRECT("1:"&amp;LEN(A679))),0),ROW(INDIRECT("1:"&amp;LEN(A679))))+1,1)*10^ROW(INDIRECT("1:"&amp;LEN(A679)))/10)</f>
        <v>2</v>
      </c>
      <c r="C679" s="23" t="str">
        <f>News_statistics!P679</f>
        <v>Ecological Sustainability</v>
      </c>
      <c r="D679" t="str">
        <f>News_statistics!Q679</f>
        <v>Enhanced Emission Policy</v>
      </c>
      <c r="E679" t="str">
        <f>News_statistics!N679</f>
        <v>Ecological Sustainability</v>
      </c>
      <c r="F679" s="17" t="str">
        <f>News_statistics!M679</f>
        <v>Enhanced Emission Policy</v>
      </c>
    </row>
    <row r="680" spans="1:6" x14ac:dyDescent="0.3">
      <c r="A680" t="str">
        <f>News_statistics!K680</f>
        <v>H1</v>
      </c>
      <c r="B680" cm="1">
        <f t="array" aca="1" ref="B680" ca="1">SUMPRODUCT(MID(0&amp;A680,LARGE(INDEX(ISNUMBER(--MID(A680,ROW(INDIRECT("1:"&amp;LEN(A680))),1))*ROW(INDIRECT("1:"&amp;LEN(A680))),0),ROW(INDIRECT("1:"&amp;LEN(A680))))+1,1)*10^ROW(INDIRECT("1:"&amp;LEN(A680)))/10)</f>
        <v>1</v>
      </c>
      <c r="C680" s="23" t="str">
        <f>News_statistics!P680</f>
        <v>Hydraulic Applications Ecosystem</v>
      </c>
      <c r="D680" t="str">
        <f>News_statistics!Q680</f>
        <v>Green &amp; Connected Construction site</v>
      </c>
      <c r="E680" t="str">
        <f>News_statistics!N680</f>
        <v>Hydraulic Applications Ecosystem</v>
      </c>
      <c r="F680" s="17" t="str">
        <f>News_statistics!M680</f>
        <v>Green &amp; Connected Construction site</v>
      </c>
    </row>
    <row r="681" spans="1:6" x14ac:dyDescent="0.3">
      <c r="A681" t="str">
        <f>News_statistics!K681</f>
        <v>H1</v>
      </c>
      <c r="B681" cm="1">
        <f t="array" aca="1" ref="B681" ca="1">SUMPRODUCT(MID(0&amp;A681,LARGE(INDEX(ISNUMBER(--MID(A681,ROW(INDIRECT("1:"&amp;LEN(A681))),1))*ROW(INDIRECT("1:"&amp;LEN(A681))),0),ROW(INDIRECT("1:"&amp;LEN(A681))))+1,1)*10^ROW(INDIRECT("1:"&amp;LEN(A681)))/10)</f>
        <v>1</v>
      </c>
      <c r="C681" s="23" t="str">
        <f>News_statistics!P681</f>
        <v>Hydraulic Applications Ecosystem</v>
      </c>
      <c r="D681" t="str">
        <f>News_statistics!Q681</f>
        <v>Sustainable Mining</v>
      </c>
      <c r="E681" t="str">
        <f>News_statistics!N681</f>
        <v>Hydraulic Applications Ecosystem</v>
      </c>
      <c r="F681" s="17" t="str">
        <f>News_statistics!M681</f>
        <v>Sustainable Mining</v>
      </c>
    </row>
    <row r="682" spans="1:6" ht="28.8" x14ac:dyDescent="0.3">
      <c r="A682" t="str">
        <f>News_statistics!K682</f>
        <v>H1</v>
      </c>
      <c r="B682" cm="1">
        <f t="array" aca="1" ref="B682" ca="1">SUMPRODUCT(MID(0&amp;A682,LARGE(INDEX(ISNUMBER(--MID(A682,ROW(INDIRECT("1:"&amp;LEN(A682))),1))*ROW(INDIRECT("1:"&amp;LEN(A682))),0),ROW(INDIRECT("1:"&amp;LEN(A682))))+1,1)*10^ROW(INDIRECT("1:"&amp;LEN(A682)))/10)</f>
        <v>1</v>
      </c>
      <c r="C682" s="23" t="str">
        <f>News_statistics!P682</f>
        <v>Hydraulic Applications Ecosystem</v>
      </c>
      <c r="D682" t="str">
        <f>News_statistics!Q682</f>
        <v>Autonomous Material Handling</v>
      </c>
      <c r="E682" t="str">
        <f>News_statistics!N682</f>
        <v>Hydraulic Applications Ecosystem, Intelligent Production</v>
      </c>
      <c r="F682" s="17" t="str">
        <f>News_statistics!M682</f>
        <v>Autonomous Material Handling, Autonomus Intralofistic</v>
      </c>
    </row>
    <row r="683" spans="1:6" ht="28.8" x14ac:dyDescent="0.3">
      <c r="A683" t="str">
        <f>News_statistics!K683</f>
        <v>H2</v>
      </c>
      <c r="B683" cm="1">
        <f t="array" aca="1" ref="B683" ca="1">SUMPRODUCT(MID(0&amp;A683,LARGE(INDEX(ISNUMBER(--MID(A683,ROW(INDIRECT("1:"&amp;LEN(A683))),1))*ROW(INDIRECT("1:"&amp;LEN(A683))),0),ROW(INDIRECT("1:"&amp;LEN(A683))))+1,1)*10^ROW(INDIRECT("1:"&amp;LEN(A683)))/10)</f>
        <v>2</v>
      </c>
      <c r="C683" s="23" t="str">
        <f>News_statistics!P683</f>
        <v>Ecological Sustainability</v>
      </c>
      <c r="D683" t="str">
        <f>News_statistics!Q683</f>
        <v>Green Cities</v>
      </c>
      <c r="E683" t="str">
        <f>News_statistics!N683</f>
        <v>Ecological Sustainability, Hydraulic Applications Ecosystem</v>
      </c>
      <c r="F683" s="17" t="str">
        <f>News_statistics!M683</f>
        <v>Green Cities, Enhanced Emission Policy, Green &amp; Connected Construction site</v>
      </c>
    </row>
    <row r="684" spans="1:6" x14ac:dyDescent="0.3">
      <c r="A684" t="str">
        <f>News_statistics!K684</f>
        <v>H1</v>
      </c>
      <c r="B684" cm="1">
        <f t="array" aca="1" ref="B684" ca="1">SUMPRODUCT(MID(0&amp;A684,LARGE(INDEX(ISNUMBER(--MID(A684,ROW(INDIRECT("1:"&amp;LEN(A684))),1))*ROW(INDIRECT("1:"&amp;LEN(A684))),0),ROW(INDIRECT("1:"&amp;LEN(A684))))+1,1)*10^ROW(INDIRECT("1:"&amp;LEN(A684)))/10)</f>
        <v>1</v>
      </c>
      <c r="C684" s="23" t="str">
        <f>News_statistics!P684</f>
        <v>Hydraulic Applications Ecosystem</v>
      </c>
      <c r="D684" t="str">
        <f>News_statistics!Q684</f>
        <v>Autonomous Material Handling</v>
      </c>
      <c r="E684" t="str">
        <f>News_statistics!N684</f>
        <v>Hydraulic Applications Ecosystem</v>
      </c>
      <c r="F684" s="17" t="str">
        <f>News_statistics!M684</f>
        <v>Autonomous Material Handling</v>
      </c>
    </row>
    <row r="685" spans="1:6" ht="43.2" x14ac:dyDescent="0.3">
      <c r="A685" t="str">
        <f>News_statistics!K685</f>
        <v>H2</v>
      </c>
      <c r="B685" cm="1">
        <f t="array" aca="1" ref="B685" ca="1">SUMPRODUCT(MID(0&amp;A685,LARGE(INDEX(ISNUMBER(--MID(A685,ROW(INDIRECT("1:"&amp;LEN(A685))),1))*ROW(INDIRECT("1:"&amp;LEN(A685))),0),ROW(INDIRECT("1:"&amp;LEN(A685))))+1,1)*10^ROW(INDIRECT("1:"&amp;LEN(A685)))/10)</f>
        <v>2</v>
      </c>
      <c r="C685" s="23" t="str">
        <f>News_statistics!P685</f>
        <v>Ecological Sustainability</v>
      </c>
      <c r="D685" t="str">
        <f>News_statistics!Q685</f>
        <v>Sustainable Energy System</v>
      </c>
      <c r="E685" t="str">
        <f>News_statistics!N685</f>
        <v>Ecological Sustainability, Hydraulic Applications Ecosystem, New Business</v>
      </c>
      <c r="F685" s="17" t="str">
        <f>News_statistics!M685</f>
        <v>Sustainable Energy System, Advanced Wind Power, Sustainable Mining, Green Energy System, Sustainaible Maritime Applications</v>
      </c>
    </row>
    <row r="686" spans="1:6" x14ac:dyDescent="0.3">
      <c r="A686" t="str">
        <f>News_statistics!K686</f>
        <v>H2</v>
      </c>
      <c r="B686" cm="1">
        <f t="array" aca="1" ref="B686" ca="1">SUMPRODUCT(MID(0&amp;A686,LARGE(INDEX(ISNUMBER(--MID(A686,ROW(INDIRECT("1:"&amp;LEN(A686))),1))*ROW(INDIRECT("1:"&amp;LEN(A686))),0),ROW(INDIRECT("1:"&amp;LEN(A686))))+1,1)*10^ROW(INDIRECT("1:"&amp;LEN(A686)))/10)</f>
        <v>2</v>
      </c>
      <c r="C686" s="23" t="str">
        <f>News_statistics!P686</f>
        <v>New Business</v>
      </c>
      <c r="D686" t="str">
        <f>News_statistics!Q686</f>
        <v>Sustainaible Maritime Applications</v>
      </c>
      <c r="E686" t="str">
        <f>News_statistics!N686</f>
        <v>New Business</v>
      </c>
      <c r="F686" s="17" t="str">
        <f>News_statistics!M686</f>
        <v>Sustainaible Maritime Applications</v>
      </c>
    </row>
    <row r="687" spans="1:6" ht="28.8" x14ac:dyDescent="0.3">
      <c r="A687" t="str">
        <f>News_statistics!K687</f>
        <v>H2</v>
      </c>
      <c r="B687" cm="1">
        <f t="array" aca="1" ref="B687" ca="1">SUMPRODUCT(MID(0&amp;A687,LARGE(INDEX(ISNUMBER(--MID(A687,ROW(INDIRECT("1:"&amp;LEN(A687))),1))*ROW(INDIRECT("1:"&amp;LEN(A687))),0),ROW(INDIRECT("1:"&amp;LEN(A687))))+1,1)*10^ROW(INDIRECT("1:"&amp;LEN(A687)))/10)</f>
        <v>2</v>
      </c>
      <c r="C687" s="23" t="str">
        <f>News_statistics!P687</f>
        <v>Ecological Sustainability</v>
      </c>
      <c r="D687" t="str">
        <f>News_statistics!Q687</f>
        <v>Enhanced Emission Policy</v>
      </c>
      <c r="E687" t="str">
        <f>News_statistics!N687</f>
        <v>Ecological Sustainability, New Business</v>
      </c>
      <c r="F687" s="17" t="str">
        <f>News_statistics!M687</f>
        <v>Enhanced Emission Policy, Sustainaible Maritime Applications</v>
      </c>
    </row>
    <row r="688" spans="1:6" x14ac:dyDescent="0.3">
      <c r="A688" t="str">
        <f>News_statistics!K688</f>
        <v>H1</v>
      </c>
      <c r="B688" cm="1">
        <f t="array" aca="1" ref="B688" ca="1">SUMPRODUCT(MID(0&amp;A688,LARGE(INDEX(ISNUMBER(--MID(A688,ROW(INDIRECT("1:"&amp;LEN(A688))),1))*ROW(INDIRECT("1:"&amp;LEN(A688))),0),ROW(INDIRECT("1:"&amp;LEN(A688))))+1,1)*10^ROW(INDIRECT("1:"&amp;LEN(A688)))/10)</f>
        <v>1</v>
      </c>
      <c r="C688" s="23" t="str">
        <f>News_statistics!P688</f>
        <v>Hydraulic Applications Ecosystem</v>
      </c>
      <c r="D688" t="str">
        <f>News_statistics!Q688</f>
        <v>Green &amp; Connected Construction site</v>
      </c>
      <c r="E688" t="str">
        <f>News_statistics!N688</f>
        <v>Hydraulic Applications Ecosystem</v>
      </c>
      <c r="F688" s="17" t="str">
        <f>News_statistics!M688</f>
        <v>Green &amp; Connected Construction site</v>
      </c>
    </row>
    <row r="689" spans="1:6" x14ac:dyDescent="0.3">
      <c r="A689" t="str">
        <f>News_statistics!K689</f>
        <v>H1</v>
      </c>
      <c r="B689" cm="1">
        <f t="array" aca="1" ref="B689" ca="1">SUMPRODUCT(MID(0&amp;A689,LARGE(INDEX(ISNUMBER(--MID(A689,ROW(INDIRECT("1:"&amp;LEN(A689))),1))*ROW(INDIRECT("1:"&amp;LEN(A689))),0),ROW(INDIRECT("1:"&amp;LEN(A689))))+1,1)*10^ROW(INDIRECT("1:"&amp;LEN(A689)))/10)</f>
        <v>1</v>
      </c>
      <c r="C689" s="23" t="str">
        <f>News_statistics!P689</f>
        <v>New Business</v>
      </c>
      <c r="D689" t="str">
        <f>News_statistics!Q689</f>
        <v>Geopolitics &amp; Decoupling</v>
      </c>
      <c r="E689" t="str">
        <f>News_statistics!N689</f>
        <v>New Business</v>
      </c>
      <c r="F689" s="17" t="str">
        <f>News_statistics!M689</f>
        <v>Geopolitics &amp; Decoupling</v>
      </c>
    </row>
    <row r="690" spans="1:6" x14ac:dyDescent="0.3">
      <c r="A690" t="str">
        <f>News_statistics!K690</f>
        <v>H1</v>
      </c>
      <c r="B690" cm="1">
        <f t="array" aca="1" ref="B690" ca="1">SUMPRODUCT(MID(0&amp;A690,LARGE(INDEX(ISNUMBER(--MID(A690,ROW(INDIRECT("1:"&amp;LEN(A690))),1))*ROW(INDIRECT("1:"&amp;LEN(A690))),0),ROW(INDIRECT("1:"&amp;LEN(A690))))+1,1)*10^ROW(INDIRECT("1:"&amp;LEN(A690)))/10)</f>
        <v>1</v>
      </c>
      <c r="C690" s="23" t="str">
        <f>News_statistics!P690</f>
        <v>Adaptive Organization</v>
      </c>
      <c r="D690" t="str">
        <f>News_statistics!Q690</f>
        <v>Skilled Workers Shortage</v>
      </c>
      <c r="E690" t="str">
        <f>News_statistics!N690</f>
        <v>Adaptive Organization</v>
      </c>
      <c r="F690" s="17" t="str">
        <f>News_statistics!M690</f>
        <v>Skilled Workers Shortage</v>
      </c>
    </row>
    <row r="691" spans="1:6" x14ac:dyDescent="0.3">
      <c r="A691" t="str">
        <f>News_statistics!K691</f>
        <v>H1</v>
      </c>
      <c r="B691" cm="1">
        <f t="array" aca="1" ref="B691" ca="1">SUMPRODUCT(MID(0&amp;A691,LARGE(INDEX(ISNUMBER(--MID(A691,ROW(INDIRECT("1:"&amp;LEN(A691))),1))*ROW(INDIRECT("1:"&amp;LEN(A691))),0),ROW(INDIRECT("1:"&amp;LEN(A691))))+1,1)*10^ROW(INDIRECT("1:"&amp;LEN(A691)))/10)</f>
        <v>1</v>
      </c>
      <c r="C691" s="23" t="str">
        <f>News_statistics!P691</f>
        <v>New Business</v>
      </c>
      <c r="D691" t="str">
        <f>News_statistics!Q691</f>
        <v>Geopolitics &amp; Decoupling</v>
      </c>
      <c r="E691" t="str">
        <f>News_statistics!N691</f>
        <v>New Business</v>
      </c>
      <c r="F691" s="17" t="str">
        <f>News_statistics!M691</f>
        <v>Geopolitics &amp; Decoupling</v>
      </c>
    </row>
    <row r="692" spans="1:6" x14ac:dyDescent="0.3">
      <c r="A692" t="str">
        <f>News_statistics!K692</f>
        <v>H2</v>
      </c>
      <c r="B692" cm="1">
        <f t="array" aca="1" ref="B692" ca="1">SUMPRODUCT(MID(0&amp;A692,LARGE(INDEX(ISNUMBER(--MID(A692,ROW(INDIRECT("1:"&amp;LEN(A692))),1))*ROW(INDIRECT("1:"&amp;LEN(A692))),0),ROW(INDIRECT("1:"&amp;LEN(A692))))+1,1)*10^ROW(INDIRECT("1:"&amp;LEN(A692)))/10)</f>
        <v>2</v>
      </c>
      <c r="C692" s="23" t="str">
        <f>News_statistics!P692</f>
        <v>Ecological Sustainability</v>
      </c>
      <c r="D692" t="str">
        <f>News_statistics!Q692</f>
        <v>Sustainable Energy System</v>
      </c>
      <c r="E692" t="str">
        <f>News_statistics!N692</f>
        <v>Ecological Sustainability</v>
      </c>
      <c r="F692" s="17" t="str">
        <f>News_statistics!M692</f>
        <v>Sustainable Energy System</v>
      </c>
    </row>
    <row r="693" spans="1:6" x14ac:dyDescent="0.3">
      <c r="A693" t="str">
        <f>News_statistics!K693</f>
        <v>H2</v>
      </c>
      <c r="B693" cm="1">
        <f t="array" aca="1" ref="B693" ca="1">SUMPRODUCT(MID(0&amp;A693,LARGE(INDEX(ISNUMBER(--MID(A693,ROW(INDIRECT("1:"&amp;LEN(A693))),1))*ROW(INDIRECT("1:"&amp;LEN(A693))),0),ROW(INDIRECT("1:"&amp;LEN(A693))))+1,1)*10^ROW(INDIRECT("1:"&amp;LEN(A693)))/10)</f>
        <v>2</v>
      </c>
      <c r="C693" s="23" t="str">
        <f>News_statistics!P693</f>
        <v>Hydraulic Applications Ecosystem</v>
      </c>
      <c r="D693" t="str">
        <f>News_statistics!Q693</f>
        <v>Advanced Wind Power</v>
      </c>
      <c r="E693" t="str">
        <f>News_statistics!N693</f>
        <v>Hydraulic Applications Ecosystem</v>
      </c>
      <c r="F693" s="17" t="str">
        <f>News_statistics!M693</f>
        <v>Advanced Wind Power</v>
      </c>
    </row>
    <row r="694" spans="1:6" x14ac:dyDescent="0.3">
      <c r="A694" t="str">
        <f>News_statistics!K694</f>
        <v>H1</v>
      </c>
      <c r="B694" cm="1">
        <f t="array" aca="1" ref="B694" ca="1">SUMPRODUCT(MID(0&amp;A694,LARGE(INDEX(ISNUMBER(--MID(A694,ROW(INDIRECT("1:"&amp;LEN(A694))),1))*ROW(INDIRECT("1:"&amp;LEN(A694))),0),ROW(INDIRECT("1:"&amp;LEN(A694))))+1,1)*10^ROW(INDIRECT("1:"&amp;LEN(A694)))/10)</f>
        <v>1</v>
      </c>
      <c r="C694" s="23" t="str">
        <f>News_statistics!P694</f>
        <v>Intelligent Production</v>
      </c>
      <c r="D694" t="str">
        <f>News_statistics!Q694</f>
        <v>Advanced Robotics</v>
      </c>
      <c r="E694" t="str">
        <f>News_statistics!N694</f>
        <v>Intelligent Production</v>
      </c>
      <c r="F694" s="17" t="str">
        <f>News_statistics!M694</f>
        <v>Advanced Robotics</v>
      </c>
    </row>
    <row r="695" spans="1:6" x14ac:dyDescent="0.3">
      <c r="A695" t="str">
        <f>News_statistics!K695</f>
        <v>H1</v>
      </c>
      <c r="B695" cm="1">
        <f t="array" aca="1" ref="B695" ca="1">SUMPRODUCT(MID(0&amp;A695,LARGE(INDEX(ISNUMBER(--MID(A695,ROW(INDIRECT("1:"&amp;LEN(A695))),1))*ROW(INDIRECT("1:"&amp;LEN(A695))),0),ROW(INDIRECT("1:"&amp;LEN(A695))))+1,1)*10^ROW(INDIRECT("1:"&amp;LEN(A695)))/10)</f>
        <v>1</v>
      </c>
      <c r="C695" s="23" t="str">
        <f>News_statistics!P695</f>
        <v>Hydraulic Applications Ecosystem</v>
      </c>
      <c r="D695" t="str">
        <f>News_statistics!Q695</f>
        <v>Advanced Wind Power</v>
      </c>
      <c r="E695" t="str">
        <f>News_statistics!N695</f>
        <v>Hydraulic Applications Ecosystem</v>
      </c>
      <c r="F695" s="17" t="str">
        <f>News_statistics!M695</f>
        <v>Advanced Wind Power</v>
      </c>
    </row>
    <row r="696" spans="1:6" x14ac:dyDescent="0.3">
      <c r="A696" t="str">
        <f>News_statistics!K696</f>
        <v>H1</v>
      </c>
      <c r="B696" cm="1">
        <f t="array" aca="1" ref="B696" ca="1">SUMPRODUCT(MID(0&amp;A696,LARGE(INDEX(ISNUMBER(--MID(A696,ROW(INDIRECT("1:"&amp;LEN(A696))),1))*ROW(INDIRECT("1:"&amp;LEN(A696))),0),ROW(INDIRECT("1:"&amp;LEN(A696))))+1,1)*10^ROW(INDIRECT("1:"&amp;LEN(A696)))/10)</f>
        <v>1</v>
      </c>
      <c r="C696" s="23" t="str">
        <f>News_statistics!P696</f>
        <v>Hydraulic Applications Ecosystem</v>
      </c>
      <c r="D696" t="str">
        <f>News_statistics!Q696</f>
        <v>Green &amp; Connected Construction site</v>
      </c>
      <c r="E696" t="str">
        <f>News_statistics!N696</f>
        <v>Hydraulic Applications Ecosystem</v>
      </c>
      <c r="F696" s="17" t="str">
        <f>News_statistics!M696</f>
        <v>Green &amp; Connected Construction site</v>
      </c>
    </row>
    <row r="697" spans="1:6" x14ac:dyDescent="0.3">
      <c r="A697" t="str">
        <f>News_statistics!K697</f>
        <v>H1</v>
      </c>
      <c r="B697" cm="1">
        <f t="array" aca="1" ref="B697" ca="1">SUMPRODUCT(MID(0&amp;A697,LARGE(INDEX(ISNUMBER(--MID(A697,ROW(INDIRECT("1:"&amp;LEN(A697))),1))*ROW(INDIRECT("1:"&amp;LEN(A697))),0),ROW(INDIRECT("1:"&amp;LEN(A697))))+1,1)*10^ROW(INDIRECT("1:"&amp;LEN(A697)))/10)</f>
        <v>1</v>
      </c>
      <c r="C697" s="23" t="str">
        <f>News_statistics!P697</f>
        <v>Ecological Sustainability</v>
      </c>
      <c r="D697" t="str">
        <f>News_statistics!Q697</f>
        <v>Enhanced Emission Policy</v>
      </c>
      <c r="E697" t="str">
        <f>News_statistics!N697</f>
        <v>Ecological Sustainability</v>
      </c>
      <c r="F697" s="17" t="str">
        <f>News_statistics!M697</f>
        <v>Enhanced Emission Policy</v>
      </c>
    </row>
    <row r="698" spans="1:6" x14ac:dyDescent="0.3">
      <c r="A698" t="str">
        <f>News_statistics!K698</f>
        <v>H1</v>
      </c>
      <c r="B698" cm="1">
        <f t="array" aca="1" ref="B698" ca="1">SUMPRODUCT(MID(0&amp;A698,LARGE(INDEX(ISNUMBER(--MID(A698,ROW(INDIRECT("1:"&amp;LEN(A698))),1))*ROW(INDIRECT("1:"&amp;LEN(A698))),0),ROW(INDIRECT("1:"&amp;LEN(A698))))+1,1)*10^ROW(INDIRECT("1:"&amp;LEN(A698)))/10)</f>
        <v>1</v>
      </c>
      <c r="C698" s="23" t="str">
        <f>News_statistics!P698</f>
        <v>New Business</v>
      </c>
      <c r="D698" t="str">
        <f>News_statistics!Q698</f>
        <v>Digital Platforms &amp; Marketplaces</v>
      </c>
      <c r="E698" t="str">
        <f>News_statistics!N698</f>
        <v>New Business</v>
      </c>
      <c r="F698" s="17" t="str">
        <f>News_statistics!M698</f>
        <v>Digital Platforms &amp; Marketplaces</v>
      </c>
    </row>
    <row r="699" spans="1:6" x14ac:dyDescent="0.3">
      <c r="A699" t="str">
        <f>News_statistics!K699</f>
        <v>H1</v>
      </c>
      <c r="B699" cm="1">
        <f t="array" aca="1" ref="B699" ca="1">SUMPRODUCT(MID(0&amp;A699,LARGE(INDEX(ISNUMBER(--MID(A699,ROW(INDIRECT("1:"&amp;LEN(A699))),1))*ROW(INDIRECT("1:"&amp;LEN(A699))),0),ROW(INDIRECT("1:"&amp;LEN(A699))))+1,1)*10^ROW(INDIRECT("1:"&amp;LEN(A699)))/10)</f>
        <v>1</v>
      </c>
      <c r="C699" s="23" t="str">
        <f>News_statistics!P699</f>
        <v>Ecological Sustainability</v>
      </c>
      <c r="D699" t="str">
        <f>News_statistics!Q699</f>
        <v>Enhanced Emission Policy</v>
      </c>
      <c r="E699" t="str">
        <f>News_statistics!N699</f>
        <v>Ecological Sustainability</v>
      </c>
      <c r="F699" s="17" t="str">
        <f>News_statistics!M699</f>
        <v>Enhanced Emission Policy</v>
      </c>
    </row>
    <row r="700" spans="1:6" x14ac:dyDescent="0.3">
      <c r="A700" t="str">
        <f>News_statistics!K700</f>
        <v>H2</v>
      </c>
      <c r="B700" cm="1">
        <f t="array" aca="1" ref="B700" ca="1">SUMPRODUCT(MID(0&amp;A700,LARGE(INDEX(ISNUMBER(--MID(A700,ROW(INDIRECT("1:"&amp;LEN(A700))),1))*ROW(INDIRECT("1:"&amp;LEN(A700))),0),ROW(INDIRECT("1:"&amp;LEN(A700))))+1,1)*10^ROW(INDIRECT("1:"&amp;LEN(A700)))/10)</f>
        <v>2</v>
      </c>
      <c r="C700" s="23" t="str">
        <f>News_statistics!P700</f>
        <v>Hydraulic Applications Ecosystem</v>
      </c>
      <c r="D700" t="str">
        <f>News_statistics!Q700</f>
        <v>Advanced Wind Power</v>
      </c>
      <c r="E700" t="str">
        <f>News_statistics!N700</f>
        <v>Hydraulic Applications Ecosystem</v>
      </c>
      <c r="F700" s="17" t="str">
        <f>News_statistics!M700</f>
        <v>Advanced Wind Power</v>
      </c>
    </row>
    <row r="701" spans="1:6" ht="28.8" x14ac:dyDescent="0.3">
      <c r="A701" t="str">
        <f>News_statistics!K701</f>
        <v>H2</v>
      </c>
      <c r="B701" cm="1">
        <f t="array" aca="1" ref="B701" ca="1">SUMPRODUCT(MID(0&amp;A701,LARGE(INDEX(ISNUMBER(--MID(A701,ROW(INDIRECT("1:"&amp;LEN(A701))),1))*ROW(INDIRECT("1:"&amp;LEN(A701))),0),ROW(INDIRECT("1:"&amp;LEN(A701))))+1,1)*10^ROW(INDIRECT("1:"&amp;LEN(A701)))/10)</f>
        <v>2</v>
      </c>
      <c r="C701" s="23" t="str">
        <f>News_statistics!P701</f>
        <v>Ecological Sustainability</v>
      </c>
      <c r="D701" t="str">
        <f>News_statistics!Q701</f>
        <v>Enhanced Emission Policy</v>
      </c>
      <c r="E701" t="str">
        <f>News_statistics!N701</f>
        <v>Ecological Sustainability, New Business</v>
      </c>
      <c r="F701" s="17" t="str">
        <f>News_statistics!M701</f>
        <v>Enhanced Emission Policy, Sustainaible Maritime Applications</v>
      </c>
    </row>
    <row r="702" spans="1:6" x14ac:dyDescent="0.3">
      <c r="A702" t="str">
        <f>News_statistics!K702</f>
        <v>H1</v>
      </c>
      <c r="B702" cm="1">
        <f t="array" aca="1" ref="B702" ca="1">SUMPRODUCT(MID(0&amp;A702,LARGE(INDEX(ISNUMBER(--MID(A702,ROW(INDIRECT("1:"&amp;LEN(A702))),1))*ROW(INDIRECT("1:"&amp;LEN(A702))),0),ROW(INDIRECT("1:"&amp;LEN(A702))))+1,1)*10^ROW(INDIRECT("1:"&amp;LEN(A702)))/10)</f>
        <v>1</v>
      </c>
      <c r="C702" s="23" t="str">
        <f>News_statistics!P702</f>
        <v>Ecological Sustainability</v>
      </c>
      <c r="D702" t="str">
        <f>News_statistics!Q702</f>
        <v>Green Cities</v>
      </c>
      <c r="E702" t="str">
        <f>News_statistics!N702</f>
        <v>Ecological Sustainability</v>
      </c>
      <c r="F702" s="17" t="str">
        <f>News_statistics!M702</f>
        <v>Green Cities, Enhanced Emission Policy</v>
      </c>
    </row>
    <row r="703" spans="1:6" ht="28.8" x14ac:dyDescent="0.3">
      <c r="A703" t="str">
        <f>News_statistics!K703</f>
        <v>H2</v>
      </c>
      <c r="B703" cm="1">
        <f t="array" aca="1" ref="B703" ca="1">SUMPRODUCT(MID(0&amp;A703,LARGE(INDEX(ISNUMBER(--MID(A703,ROW(INDIRECT("1:"&amp;LEN(A703))),1))*ROW(INDIRECT("1:"&amp;LEN(A703))),0),ROW(INDIRECT("1:"&amp;LEN(A703))))+1,1)*10^ROW(INDIRECT("1:"&amp;LEN(A703)))/10)</f>
        <v>2</v>
      </c>
      <c r="C703" s="23" t="str">
        <f>News_statistics!P703</f>
        <v>Ecological Sustainability</v>
      </c>
      <c r="D703" t="str">
        <f>News_statistics!Q703</f>
        <v>Green Cities</v>
      </c>
      <c r="E703" t="str">
        <f>News_statistics!N703</f>
        <v>Ecological Sustainability, Hydraulic Applications Ecosystem</v>
      </c>
      <c r="F703" s="17" t="str">
        <f>News_statistics!M703</f>
        <v>Green Cities, Enhanced Emission Policy, Green &amp; Connected Construction site</v>
      </c>
    </row>
    <row r="704" spans="1:6" x14ac:dyDescent="0.3">
      <c r="A704" t="str">
        <f>News_statistics!K704</f>
        <v>H2</v>
      </c>
      <c r="B704" cm="1">
        <f t="array" aca="1" ref="B704" ca="1">SUMPRODUCT(MID(0&amp;A704,LARGE(INDEX(ISNUMBER(--MID(A704,ROW(INDIRECT("1:"&amp;LEN(A704))),1))*ROW(INDIRECT("1:"&amp;LEN(A704))),0),ROW(INDIRECT("1:"&amp;LEN(A704))))+1,1)*10^ROW(INDIRECT("1:"&amp;LEN(A704)))/10)</f>
        <v>2</v>
      </c>
      <c r="C704" s="23" t="str">
        <f>News_statistics!P704</f>
        <v>Ecological Sustainability</v>
      </c>
      <c r="D704" t="str">
        <f>News_statistics!Q704</f>
        <v>Enhanced Emission Policy</v>
      </c>
      <c r="E704" t="str">
        <f>News_statistics!N704</f>
        <v>Ecological Sustainability</v>
      </c>
      <c r="F704" s="17" t="str">
        <f>News_statistics!M704</f>
        <v>Enhanced Emission Policy</v>
      </c>
    </row>
    <row r="705" spans="1:6" x14ac:dyDescent="0.3">
      <c r="A705" t="str">
        <f>News_statistics!K705</f>
        <v>H3</v>
      </c>
      <c r="B705" cm="1">
        <f t="array" aca="1" ref="B705" ca="1">SUMPRODUCT(MID(0&amp;A705,LARGE(INDEX(ISNUMBER(--MID(A705,ROW(INDIRECT("1:"&amp;LEN(A705))),1))*ROW(INDIRECT("1:"&amp;LEN(A705))),0),ROW(INDIRECT("1:"&amp;LEN(A705))))+1,1)*10^ROW(INDIRECT("1:"&amp;LEN(A705)))/10)</f>
        <v>3</v>
      </c>
      <c r="C705" s="23" t="str">
        <f>News_statistics!P705</f>
        <v>Ecological Sustainability</v>
      </c>
      <c r="D705" t="str">
        <f>News_statistics!Q705</f>
        <v>Enhanced Emission Policy</v>
      </c>
      <c r="E705" t="str">
        <f>News_statistics!N705</f>
        <v>Ecological Sustainability</v>
      </c>
      <c r="F705" s="17" t="str">
        <f>News_statistics!M705</f>
        <v>Enhanced Emission Policy</v>
      </c>
    </row>
    <row r="706" spans="1:6" x14ac:dyDescent="0.3">
      <c r="A706" t="str">
        <f>News_statistics!K706</f>
        <v>H2</v>
      </c>
      <c r="B706" cm="1">
        <f t="array" aca="1" ref="B706" ca="1">SUMPRODUCT(MID(0&amp;A706,LARGE(INDEX(ISNUMBER(--MID(A706,ROW(INDIRECT("1:"&amp;LEN(A706))),1))*ROW(INDIRECT("1:"&amp;LEN(A706))),0),ROW(INDIRECT("1:"&amp;LEN(A706))))+1,1)*10^ROW(INDIRECT("1:"&amp;LEN(A706)))/10)</f>
        <v>2</v>
      </c>
      <c r="C706" s="23" t="str">
        <f>News_statistics!P706</f>
        <v>Hydraulic Applications Ecosystem</v>
      </c>
      <c r="D706" t="str">
        <f>News_statistics!Q706</f>
        <v>Advanced Wind Power</v>
      </c>
      <c r="E706" t="str">
        <f>News_statistics!N706</f>
        <v>Hydraulic Applications Ecosystem, New Business</v>
      </c>
      <c r="F706" s="17" t="str">
        <f>News_statistics!M706</f>
        <v>Advanced Wind Power, Green Energy System</v>
      </c>
    </row>
    <row r="707" spans="1:6" x14ac:dyDescent="0.3">
      <c r="A707" t="str">
        <f>News_statistics!K707</f>
        <v>H1</v>
      </c>
      <c r="B707" cm="1">
        <f t="array" aca="1" ref="B707" ca="1">SUMPRODUCT(MID(0&amp;A707,LARGE(INDEX(ISNUMBER(--MID(A707,ROW(INDIRECT("1:"&amp;LEN(A707))),1))*ROW(INDIRECT("1:"&amp;LEN(A707))),0),ROW(INDIRECT("1:"&amp;LEN(A707))))+1,1)*10^ROW(INDIRECT("1:"&amp;LEN(A707)))/10)</f>
        <v>1</v>
      </c>
      <c r="C707" s="23" t="str">
        <f>News_statistics!P707</f>
        <v>Hydraulic Applications Ecosystem</v>
      </c>
      <c r="D707" t="str">
        <f>News_statistics!Q707</f>
        <v>Autonomous Material Handling</v>
      </c>
      <c r="E707" t="str">
        <f>News_statistics!N707</f>
        <v>Hydraulic Applications Ecosystem</v>
      </c>
      <c r="F707" s="17" t="str">
        <f>News_statistics!M707</f>
        <v>Autonomous Material Handling</v>
      </c>
    </row>
    <row r="708" spans="1:6" x14ac:dyDescent="0.3">
      <c r="A708" t="str">
        <f>News_statistics!K708</f>
        <v>H1</v>
      </c>
      <c r="B708" cm="1">
        <f t="array" aca="1" ref="B708" ca="1">SUMPRODUCT(MID(0&amp;A708,LARGE(INDEX(ISNUMBER(--MID(A708,ROW(INDIRECT("1:"&amp;LEN(A708))),1))*ROW(INDIRECT("1:"&amp;LEN(A708))),0),ROW(INDIRECT("1:"&amp;LEN(A708))))+1,1)*10^ROW(INDIRECT("1:"&amp;LEN(A708)))/10)</f>
        <v>1</v>
      </c>
      <c r="C708" s="23" t="str">
        <f>News_statistics!P708</f>
        <v>Hydraulic Applications Ecosystem</v>
      </c>
      <c r="D708" t="str">
        <f>News_statistics!Q708</f>
        <v>Sustainable Mining</v>
      </c>
      <c r="E708" t="str">
        <f>News_statistics!N708</f>
        <v>Hydraulic Applications Ecosystem</v>
      </c>
      <c r="F708" s="17" t="str">
        <f>News_statistics!M708</f>
        <v>Sustainable Mining</v>
      </c>
    </row>
    <row r="709" spans="1:6" ht="28.8" x14ac:dyDescent="0.3">
      <c r="A709" t="str">
        <f>News_statistics!K709</f>
        <v>H3</v>
      </c>
      <c r="B709" cm="1">
        <f t="array" aca="1" ref="B709" ca="1">SUMPRODUCT(MID(0&amp;A709,LARGE(INDEX(ISNUMBER(--MID(A709,ROW(INDIRECT("1:"&amp;LEN(A709))),1))*ROW(INDIRECT("1:"&amp;LEN(A709))),0),ROW(INDIRECT("1:"&amp;LEN(A709))))+1,1)*10^ROW(INDIRECT("1:"&amp;LEN(A709)))/10)</f>
        <v>3</v>
      </c>
      <c r="C709" s="23" t="str">
        <f>News_statistics!P709</f>
        <v>Ecological Sustainability</v>
      </c>
      <c r="D709" t="str">
        <f>News_statistics!Q709</f>
        <v>Green Cities</v>
      </c>
      <c r="E709" t="str">
        <f>News_statistics!N709</f>
        <v>Ecological Sustainability, Hydraulic Applications Ecosystem</v>
      </c>
      <c r="F709" s="17" t="str">
        <f>News_statistics!M709</f>
        <v>Green Cities, Enhanced Emission Policy, Green &amp; Connected Construction site</v>
      </c>
    </row>
    <row r="710" spans="1:6" x14ac:dyDescent="0.3">
      <c r="A710" t="str">
        <f>News_statistics!K710</f>
        <v>H1</v>
      </c>
      <c r="B710" cm="1">
        <f t="array" aca="1" ref="B710" ca="1">SUMPRODUCT(MID(0&amp;A710,LARGE(INDEX(ISNUMBER(--MID(A710,ROW(INDIRECT("1:"&amp;LEN(A710))),1))*ROW(INDIRECT("1:"&amp;LEN(A710))),0),ROW(INDIRECT("1:"&amp;LEN(A710))))+1,1)*10^ROW(INDIRECT("1:"&amp;LEN(A710)))/10)</f>
        <v>1</v>
      </c>
      <c r="C710" s="23" t="str">
        <f>News_statistics!P710</f>
        <v>Hydraulic Applications Ecosystem</v>
      </c>
      <c r="D710" t="str">
        <f>News_statistics!Q710</f>
        <v>Future Wood &amp; Forest Industry</v>
      </c>
      <c r="E710" t="str">
        <f>News_statistics!N710</f>
        <v>Hydraulic Applications Ecosystem</v>
      </c>
      <c r="F710" s="17" t="str">
        <f>News_statistics!M710</f>
        <v>Future Wood &amp; Forest Industry</v>
      </c>
    </row>
    <row r="711" spans="1:6" x14ac:dyDescent="0.3">
      <c r="A711" t="str">
        <f>News_statistics!K711</f>
        <v>H1</v>
      </c>
      <c r="B711" cm="1">
        <f t="array" aca="1" ref="B711" ca="1">SUMPRODUCT(MID(0&amp;A711,LARGE(INDEX(ISNUMBER(--MID(A711,ROW(INDIRECT("1:"&amp;LEN(A711))),1))*ROW(INDIRECT("1:"&amp;LEN(A711))),0),ROW(INDIRECT("1:"&amp;LEN(A711))))+1,1)*10^ROW(INDIRECT("1:"&amp;LEN(A711)))/10)</f>
        <v>1</v>
      </c>
      <c r="C711" s="23" t="str">
        <f>News_statistics!P711</f>
        <v>Not Found</v>
      </c>
      <c r="D711" t="str">
        <f>News_statistics!Q711</f>
        <v>Not Found</v>
      </c>
      <c r="E711" t="e" vm="2">
        <f>News_statistics!N711</f>
        <v>#VALUE!</v>
      </c>
      <c r="F711" s="17" t="str">
        <f>News_statistics!M711</f>
        <v/>
      </c>
    </row>
    <row r="712" spans="1:6" ht="43.2" x14ac:dyDescent="0.3">
      <c r="A712" t="str">
        <f>News_statistics!K712</f>
        <v>H2</v>
      </c>
      <c r="B712" cm="1">
        <f t="array" aca="1" ref="B712" ca="1">SUMPRODUCT(MID(0&amp;A712,LARGE(INDEX(ISNUMBER(--MID(A712,ROW(INDIRECT("1:"&amp;LEN(A712))),1))*ROW(INDIRECT("1:"&amp;LEN(A712))),0),ROW(INDIRECT("1:"&amp;LEN(A712))))+1,1)*10^ROW(INDIRECT("1:"&amp;LEN(A712)))/10)</f>
        <v>2</v>
      </c>
      <c r="C712" s="23" t="str">
        <f>News_statistics!P712</f>
        <v>Ecological Sustainability</v>
      </c>
      <c r="D712" t="str">
        <f>News_statistics!Q712</f>
        <v>Sustainable Energy System</v>
      </c>
      <c r="E712" t="str">
        <f>News_statistics!N712</f>
        <v>Ecological Sustainability, Hydraulic Applications Ecosystem, New Business</v>
      </c>
      <c r="F712" s="17" t="str">
        <f>News_statistics!M712</f>
        <v>Sustainable Energy System, Advanced Wind Power, Green Energy System, Sustainaible Maritime Applications</v>
      </c>
    </row>
    <row r="713" spans="1:6" x14ac:dyDescent="0.3">
      <c r="A713" t="str">
        <f>News_statistics!K713</f>
        <v>H1</v>
      </c>
      <c r="B713" cm="1">
        <f t="array" aca="1" ref="B713" ca="1">SUMPRODUCT(MID(0&amp;A713,LARGE(INDEX(ISNUMBER(--MID(A713,ROW(INDIRECT("1:"&amp;LEN(A713))),1))*ROW(INDIRECT("1:"&amp;LEN(A713))),0),ROW(INDIRECT("1:"&amp;LEN(A713))))+1,1)*10^ROW(INDIRECT("1:"&amp;LEN(A713)))/10)</f>
        <v>1</v>
      </c>
      <c r="C713" s="23" t="str">
        <f>News_statistics!P713</f>
        <v>Hydraulic Applications Ecosystem</v>
      </c>
      <c r="D713" t="str">
        <f>News_statistics!Q713</f>
        <v>Future Wood &amp; Forest Industry</v>
      </c>
      <c r="E713" t="str">
        <f>News_statistics!N713</f>
        <v>Hydraulic Applications Ecosystem</v>
      </c>
      <c r="F713" s="17" t="str">
        <f>News_statistics!M713</f>
        <v>Future Wood &amp; Forest Industry</v>
      </c>
    </row>
    <row r="714" spans="1:6" ht="28.8" x14ac:dyDescent="0.3">
      <c r="A714" t="str">
        <f>News_statistics!K714</f>
        <v>H2</v>
      </c>
      <c r="B714" cm="1">
        <f t="array" aca="1" ref="B714" ca="1">SUMPRODUCT(MID(0&amp;A714,LARGE(INDEX(ISNUMBER(--MID(A714,ROW(INDIRECT("1:"&amp;LEN(A714))),1))*ROW(INDIRECT("1:"&amp;LEN(A714))),0),ROW(INDIRECT("1:"&amp;LEN(A714))))+1,1)*10^ROW(INDIRECT("1:"&amp;LEN(A714)))/10)</f>
        <v>2</v>
      </c>
      <c r="C714" s="23" t="str">
        <f>News_statistics!P714</f>
        <v>Ecological Sustainability</v>
      </c>
      <c r="D714" t="str">
        <f>News_statistics!Q714</f>
        <v>Sustainable Energy System</v>
      </c>
      <c r="E714" t="str">
        <f>News_statistics!N714</f>
        <v>Ecological Sustainability, Intelligent Production</v>
      </c>
      <c r="F714" s="17" t="str">
        <f>News_statistics!M714</f>
        <v>Sustainable Energy System, Advanced Robotics</v>
      </c>
    </row>
    <row r="715" spans="1:6" ht="28.8" x14ac:dyDescent="0.3">
      <c r="A715" t="str">
        <f>News_statistics!K715</f>
        <v>H3</v>
      </c>
      <c r="B715" cm="1">
        <f t="array" aca="1" ref="B715" ca="1">SUMPRODUCT(MID(0&amp;A715,LARGE(INDEX(ISNUMBER(--MID(A715,ROW(INDIRECT("1:"&amp;LEN(A715))),1))*ROW(INDIRECT("1:"&amp;LEN(A715))),0),ROW(INDIRECT("1:"&amp;LEN(A715))))+1,1)*10^ROW(INDIRECT("1:"&amp;LEN(A715)))/10)</f>
        <v>3</v>
      </c>
      <c r="C715" s="23" t="str">
        <f>News_statistics!P715</f>
        <v>Ecological Sustainability</v>
      </c>
      <c r="D715" t="str">
        <f>News_statistics!Q715</f>
        <v>Enhanced Emission Policy</v>
      </c>
      <c r="E715" t="str">
        <f>News_statistics!N715</f>
        <v>Ecological Sustainability, Hydraulic Applications Ecosystem, New Business</v>
      </c>
      <c r="F715" s="17" t="str">
        <f>News_statistics!M715</f>
        <v>Enhanced Emission Policy, Advanced Wind Power, Sustainaible Maritime Applications</v>
      </c>
    </row>
    <row r="716" spans="1:6" x14ac:dyDescent="0.3">
      <c r="A716" t="str">
        <f>News_statistics!K716</f>
        <v>H1</v>
      </c>
      <c r="B716" cm="1">
        <f t="array" aca="1" ref="B716" ca="1">SUMPRODUCT(MID(0&amp;A716,LARGE(INDEX(ISNUMBER(--MID(A716,ROW(INDIRECT("1:"&amp;LEN(A716))),1))*ROW(INDIRECT("1:"&amp;LEN(A716))),0),ROW(INDIRECT("1:"&amp;LEN(A716))))+1,1)*10^ROW(INDIRECT("1:"&amp;LEN(A716)))/10)</f>
        <v>1</v>
      </c>
      <c r="C716" s="23" t="str">
        <f>News_statistics!P716</f>
        <v>Ecological Sustainability</v>
      </c>
      <c r="D716" t="str">
        <f>News_statistics!Q716</f>
        <v>Green Cities</v>
      </c>
      <c r="E716" t="str">
        <f>News_statistics!N716</f>
        <v>Ecological Sustainability</v>
      </c>
      <c r="F716" s="17" t="str">
        <f>News_statistics!M716</f>
        <v>Green Cities, Enhanced Emission Policy</v>
      </c>
    </row>
    <row r="717" spans="1:6" ht="28.8" x14ac:dyDescent="0.3">
      <c r="A717" t="str">
        <f>News_statistics!K717</f>
        <v>H1</v>
      </c>
      <c r="B717" cm="1">
        <f t="array" aca="1" ref="B717" ca="1">SUMPRODUCT(MID(0&amp;A717,LARGE(INDEX(ISNUMBER(--MID(A717,ROW(INDIRECT("1:"&amp;LEN(A717))),1))*ROW(INDIRECT("1:"&amp;LEN(A717))),0),ROW(INDIRECT("1:"&amp;LEN(A717))))+1,1)*10^ROW(INDIRECT("1:"&amp;LEN(A717)))/10)</f>
        <v>1</v>
      </c>
      <c r="C717" s="23" t="str">
        <f>News_statistics!P717</f>
        <v>Ecological Sustainability</v>
      </c>
      <c r="D717" t="str">
        <f>News_statistics!Q717</f>
        <v>Enhanced Emission Policy</v>
      </c>
      <c r="E717" t="str">
        <f>News_statistics!N717</f>
        <v>Ecological Sustainability, Hydraulic Applications Ecosystem</v>
      </c>
      <c r="F717" s="17" t="str">
        <f>News_statistics!M717</f>
        <v>Enhanced Emission Policy, Sustainable Mining</v>
      </c>
    </row>
    <row r="718" spans="1:6" x14ac:dyDescent="0.3">
      <c r="A718" t="str">
        <f>News_statistics!K718</f>
        <v>H1</v>
      </c>
      <c r="B718" cm="1">
        <f t="array" aca="1" ref="B718" ca="1">SUMPRODUCT(MID(0&amp;A718,LARGE(INDEX(ISNUMBER(--MID(A718,ROW(INDIRECT("1:"&amp;LEN(A718))),1))*ROW(INDIRECT("1:"&amp;LEN(A718))),0),ROW(INDIRECT("1:"&amp;LEN(A718))))+1,1)*10^ROW(INDIRECT("1:"&amp;LEN(A718)))/10)</f>
        <v>1</v>
      </c>
      <c r="C718" s="23" t="str">
        <f>News_statistics!P718</f>
        <v>Smart Data Usage</v>
      </c>
      <c r="D718" t="str">
        <f>News_statistics!Q718</f>
        <v>Big Data Value Creation</v>
      </c>
      <c r="E718" t="str">
        <f>News_statistics!N718</f>
        <v>Smart Data Usage</v>
      </c>
      <c r="F718" s="17" t="str">
        <f>News_statistics!M718</f>
        <v>Big Data Value Creation</v>
      </c>
    </row>
    <row r="719" spans="1:6" x14ac:dyDescent="0.3">
      <c r="A719" t="str">
        <f>News_statistics!K719</f>
        <v>H2</v>
      </c>
      <c r="B719" cm="1">
        <f t="array" aca="1" ref="B719" ca="1">SUMPRODUCT(MID(0&amp;A719,LARGE(INDEX(ISNUMBER(--MID(A719,ROW(INDIRECT("1:"&amp;LEN(A719))),1))*ROW(INDIRECT("1:"&amp;LEN(A719))),0),ROW(INDIRECT("1:"&amp;LEN(A719))))+1,1)*10^ROW(INDIRECT("1:"&amp;LEN(A719)))/10)</f>
        <v>2</v>
      </c>
      <c r="C719" s="23" t="str">
        <f>News_statistics!P719</f>
        <v>Ecological Sustainability</v>
      </c>
      <c r="D719" t="str">
        <f>News_statistics!Q719</f>
        <v>Circular Economy</v>
      </c>
      <c r="E719" t="str">
        <f>News_statistics!N719</f>
        <v>Ecological Sustainability</v>
      </c>
      <c r="F719" s="17" t="str">
        <f>News_statistics!M719</f>
        <v>Circular Economy</v>
      </c>
    </row>
    <row r="720" spans="1:6" ht="28.8" x14ac:dyDescent="0.3">
      <c r="A720" t="str">
        <f>News_statistics!K720</f>
        <v>H3</v>
      </c>
      <c r="B720" cm="1">
        <f t="array" aca="1" ref="B720" ca="1">SUMPRODUCT(MID(0&amp;A720,LARGE(INDEX(ISNUMBER(--MID(A720,ROW(INDIRECT("1:"&amp;LEN(A720))),1))*ROW(INDIRECT("1:"&amp;LEN(A720))),0),ROW(INDIRECT("1:"&amp;LEN(A720))))+1,1)*10^ROW(INDIRECT("1:"&amp;LEN(A720)))/10)</f>
        <v>3</v>
      </c>
      <c r="C720" s="23" t="str">
        <f>News_statistics!P720</f>
        <v>Ecological Sustainability</v>
      </c>
      <c r="D720" t="str">
        <f>News_statistics!Q720</f>
        <v>Enhanced Emission Policy</v>
      </c>
      <c r="E720" t="str">
        <f>News_statistics!N720</f>
        <v>Ecological Sustainability, New Business</v>
      </c>
      <c r="F720" s="17" t="str">
        <f>News_statistics!M720</f>
        <v>Enhanced Emission Policy, Digital Platforms &amp; Marketplaces, Air &amp; Space</v>
      </c>
    </row>
    <row r="721" spans="1:6" x14ac:dyDescent="0.3">
      <c r="A721" t="str">
        <f>News_statistics!K721</f>
        <v>H1</v>
      </c>
      <c r="B721" cm="1">
        <f t="array" aca="1" ref="B721" ca="1">SUMPRODUCT(MID(0&amp;A721,LARGE(INDEX(ISNUMBER(--MID(A721,ROW(INDIRECT("1:"&amp;LEN(A721))),1))*ROW(INDIRECT("1:"&amp;LEN(A721))),0),ROW(INDIRECT("1:"&amp;LEN(A721))))+1,1)*10^ROW(INDIRECT("1:"&amp;LEN(A721)))/10)</f>
        <v>1</v>
      </c>
      <c r="C721" s="23" t="str">
        <f>News_statistics!P721</f>
        <v>Hydraulic Applications Ecosystem</v>
      </c>
      <c r="D721" t="str">
        <f>News_statistics!Q721</f>
        <v>Autonomous Material Handling</v>
      </c>
      <c r="E721" t="str">
        <f>News_statistics!N721</f>
        <v>Hydraulic Applications Ecosystem</v>
      </c>
      <c r="F721" s="17" t="str">
        <f>News_statistics!M721</f>
        <v>Autonomous Material Handling</v>
      </c>
    </row>
    <row r="722" spans="1:6" ht="28.8" x14ac:dyDescent="0.3">
      <c r="A722" t="str">
        <f>News_statistics!K722</f>
        <v>H1</v>
      </c>
      <c r="B722" cm="1">
        <f t="array" aca="1" ref="B722" ca="1">SUMPRODUCT(MID(0&amp;A722,LARGE(INDEX(ISNUMBER(--MID(A722,ROW(INDIRECT("1:"&amp;LEN(A722))),1))*ROW(INDIRECT("1:"&amp;LEN(A722))),0),ROW(INDIRECT("1:"&amp;LEN(A722))))+1,1)*10^ROW(INDIRECT("1:"&amp;LEN(A722)))/10)</f>
        <v>1</v>
      </c>
      <c r="C722" s="23" t="str">
        <f>News_statistics!P722</f>
        <v>Ecological Sustainability</v>
      </c>
      <c r="D722" t="str">
        <f>News_statistics!Q722</f>
        <v>Enhanced Emission Policy</v>
      </c>
      <c r="E722" t="str">
        <f>News_statistics!N722</f>
        <v>Ecological Sustainability, Hydraulic Applications Ecosystem</v>
      </c>
      <c r="F722" s="17" t="str">
        <f>News_statistics!M722</f>
        <v>Enhanced Emission Policy, Circular Economy, Smart Farming</v>
      </c>
    </row>
    <row r="723" spans="1:6" ht="28.8" x14ac:dyDescent="0.3">
      <c r="A723" t="str">
        <f>News_statistics!K723</f>
        <v>H1</v>
      </c>
      <c r="B723" cm="1">
        <f t="array" aca="1" ref="B723" ca="1">SUMPRODUCT(MID(0&amp;A723,LARGE(INDEX(ISNUMBER(--MID(A723,ROW(INDIRECT("1:"&amp;LEN(A723))),1))*ROW(INDIRECT("1:"&amp;LEN(A723))),0),ROW(INDIRECT("1:"&amp;LEN(A723))))+1,1)*10^ROW(INDIRECT("1:"&amp;LEN(A723)))/10)</f>
        <v>1</v>
      </c>
      <c r="C723" s="23" t="str">
        <f>News_statistics!P723</f>
        <v>Ecological Sustainability</v>
      </c>
      <c r="D723" t="str">
        <f>News_statistics!Q723</f>
        <v>Sustainable Energy System</v>
      </c>
      <c r="E723" t="str">
        <f>News_statistics!N723</f>
        <v>Ecological Sustainability, Hydraulic Applications Ecosystem</v>
      </c>
      <c r="F723" s="17" t="str">
        <f>News_statistics!M723</f>
        <v>Sustainable Energy System, Advanced Wind Power</v>
      </c>
    </row>
    <row r="724" spans="1:6" x14ac:dyDescent="0.3">
      <c r="A724" t="str">
        <f>News_statistics!K724</f>
        <v>H2</v>
      </c>
      <c r="B724" cm="1">
        <f t="array" aca="1" ref="B724" ca="1">SUMPRODUCT(MID(0&amp;A724,LARGE(INDEX(ISNUMBER(--MID(A724,ROW(INDIRECT("1:"&amp;LEN(A724))),1))*ROW(INDIRECT("1:"&amp;LEN(A724))),0),ROW(INDIRECT("1:"&amp;LEN(A724))))+1,1)*10^ROW(INDIRECT("1:"&amp;LEN(A724)))/10)</f>
        <v>2</v>
      </c>
      <c r="C724" s="23" t="str">
        <f>News_statistics!P724</f>
        <v>Not Found</v>
      </c>
      <c r="D724" t="str">
        <f>News_statistics!Q724</f>
        <v>Not Found</v>
      </c>
      <c r="E724" t="e" vm="2">
        <f>News_statistics!N724</f>
        <v>#VALUE!</v>
      </c>
      <c r="F724" s="17" t="str">
        <f>News_statistics!M724</f>
        <v/>
      </c>
    </row>
    <row r="725" spans="1:6" x14ac:dyDescent="0.3">
      <c r="A725" t="str">
        <f>News_statistics!K725</f>
        <v>H1</v>
      </c>
      <c r="B725" cm="1">
        <f t="array" aca="1" ref="B725" ca="1">SUMPRODUCT(MID(0&amp;A725,LARGE(INDEX(ISNUMBER(--MID(A725,ROW(INDIRECT("1:"&amp;LEN(A725))),1))*ROW(INDIRECT("1:"&amp;LEN(A725))),0),ROW(INDIRECT("1:"&amp;LEN(A725))))+1,1)*10^ROW(INDIRECT("1:"&amp;LEN(A725)))/10)</f>
        <v>1</v>
      </c>
      <c r="C725" s="23" t="str">
        <f>News_statistics!P725</f>
        <v>Ecological Sustainability</v>
      </c>
      <c r="D725" t="str">
        <f>News_statistics!Q725</f>
        <v>Enhanced Emission Policy</v>
      </c>
      <c r="E725" t="str">
        <f>News_statistics!N725</f>
        <v>Ecological Sustainability</v>
      </c>
      <c r="F725" s="17" t="str">
        <f>News_statistics!M725</f>
        <v>Enhanced Emission Policy</v>
      </c>
    </row>
    <row r="726" spans="1:6" x14ac:dyDescent="0.3">
      <c r="A726" t="str">
        <f>News_statistics!K726</f>
        <v>H1</v>
      </c>
      <c r="B726" cm="1">
        <f t="array" aca="1" ref="B726" ca="1">SUMPRODUCT(MID(0&amp;A726,LARGE(INDEX(ISNUMBER(--MID(A726,ROW(INDIRECT("1:"&amp;LEN(A726))),1))*ROW(INDIRECT("1:"&amp;LEN(A726))),0),ROW(INDIRECT("1:"&amp;LEN(A726))))+1,1)*10^ROW(INDIRECT("1:"&amp;LEN(A726)))/10)</f>
        <v>1</v>
      </c>
      <c r="C726" s="23" t="str">
        <f>News_statistics!P726</f>
        <v>Ecological Sustainability</v>
      </c>
      <c r="D726" t="str">
        <f>News_statistics!Q726</f>
        <v>Green Cities</v>
      </c>
      <c r="E726" t="str">
        <f>News_statistics!N726</f>
        <v>Ecological Sustainability</v>
      </c>
      <c r="F726" s="17" t="str">
        <f>News_statistics!M726</f>
        <v>Green Cities, Enhanced Emission Policy</v>
      </c>
    </row>
    <row r="727" spans="1:6" ht="28.8" x14ac:dyDescent="0.3">
      <c r="A727" t="str">
        <f>News_statistics!K727</f>
        <v>H1</v>
      </c>
      <c r="B727" cm="1">
        <f t="array" aca="1" ref="B727" ca="1">SUMPRODUCT(MID(0&amp;A727,LARGE(INDEX(ISNUMBER(--MID(A727,ROW(INDIRECT("1:"&amp;LEN(A727))),1))*ROW(INDIRECT("1:"&amp;LEN(A727))),0),ROW(INDIRECT("1:"&amp;LEN(A727))))+1,1)*10^ROW(INDIRECT("1:"&amp;LEN(A727)))/10)</f>
        <v>1</v>
      </c>
      <c r="C727" s="23" t="str">
        <f>News_statistics!P727</f>
        <v>Hydraulic Applications Ecosystem</v>
      </c>
      <c r="D727" t="str">
        <f>News_statistics!Q727</f>
        <v>Intelligent &amp; Efficient Factory</v>
      </c>
      <c r="E727" t="str">
        <f>News_statistics!N727</f>
        <v>Hydraulic Applications Ecosystem, Intelligent Production</v>
      </c>
      <c r="F727" s="17" t="str">
        <f>News_statistics!M727</f>
        <v>Intelligent &amp; Efficient Factory, Advanced Robotics</v>
      </c>
    </row>
    <row r="728" spans="1:6" ht="28.8" x14ac:dyDescent="0.3">
      <c r="A728" t="str">
        <f>News_statistics!K728</f>
        <v>H2</v>
      </c>
      <c r="B728" cm="1">
        <f t="array" aca="1" ref="B728" ca="1">SUMPRODUCT(MID(0&amp;A728,LARGE(INDEX(ISNUMBER(--MID(A728,ROW(INDIRECT("1:"&amp;LEN(A728))),1))*ROW(INDIRECT("1:"&amp;LEN(A728))),0),ROW(INDIRECT("1:"&amp;LEN(A728))))+1,1)*10^ROW(INDIRECT("1:"&amp;LEN(A728)))/10)</f>
        <v>2</v>
      </c>
      <c r="C728" s="23" t="str">
        <f>News_statistics!P728</f>
        <v>Hydraulic Applications Ecosystem</v>
      </c>
      <c r="D728" t="str">
        <f>News_statistics!Q728</f>
        <v>Intelligent &amp; Efficient Factory</v>
      </c>
      <c r="E728" t="str">
        <f>News_statistics!N728</f>
        <v>Hydraulic Applications Ecosystem, Intelligent Production</v>
      </c>
      <c r="F728" s="17" t="str">
        <f>News_statistics!M728</f>
        <v>Intelligent &amp; Efficient Factory, Advanced Robotics</v>
      </c>
    </row>
    <row r="729" spans="1:6" ht="28.8" x14ac:dyDescent="0.3">
      <c r="A729" t="str">
        <f>News_statistics!K729</f>
        <v>H2</v>
      </c>
      <c r="B729" cm="1">
        <f t="array" aca="1" ref="B729" ca="1">SUMPRODUCT(MID(0&amp;A729,LARGE(INDEX(ISNUMBER(--MID(A729,ROW(INDIRECT("1:"&amp;LEN(A729))),1))*ROW(INDIRECT("1:"&amp;LEN(A729))),0),ROW(INDIRECT("1:"&amp;LEN(A729))))+1,1)*10^ROW(INDIRECT("1:"&amp;LEN(A729)))/10)</f>
        <v>2</v>
      </c>
      <c r="C729" s="23" t="str">
        <f>News_statistics!P729</f>
        <v>Ecological Sustainability</v>
      </c>
      <c r="D729" t="str">
        <f>News_statistics!Q729</f>
        <v>Sustainable Energy System</v>
      </c>
      <c r="E729" t="str">
        <f>News_statistics!N729</f>
        <v>Ecological Sustainability, New Business</v>
      </c>
      <c r="F729" s="17" t="str">
        <f>News_statistics!M729</f>
        <v>Sustainable Energy System, Green Energy System</v>
      </c>
    </row>
    <row r="730" spans="1:6" ht="28.8" x14ac:dyDescent="0.3">
      <c r="A730" t="str">
        <f>News_statistics!K730</f>
        <v>H2</v>
      </c>
      <c r="B730" cm="1">
        <f t="array" aca="1" ref="B730" ca="1">SUMPRODUCT(MID(0&amp;A730,LARGE(INDEX(ISNUMBER(--MID(A730,ROW(INDIRECT("1:"&amp;LEN(A730))),1))*ROW(INDIRECT("1:"&amp;LEN(A730))),0),ROW(INDIRECT("1:"&amp;LEN(A730))))+1,1)*10^ROW(INDIRECT("1:"&amp;LEN(A730)))/10)</f>
        <v>2</v>
      </c>
      <c r="C730" s="23" t="str">
        <f>News_statistics!P730</f>
        <v>Ecological Sustainability</v>
      </c>
      <c r="D730" t="str">
        <f>News_statistics!Q730</f>
        <v>Enhanced Emission Policy</v>
      </c>
      <c r="E730" t="str">
        <f>News_statistics!N730</f>
        <v>Ecological Sustainability, Hydraulic Applications Ecosystem</v>
      </c>
      <c r="F730" s="17" t="str">
        <f>News_statistics!M730</f>
        <v>Enhanced Emission Policy, Sustainable Mining</v>
      </c>
    </row>
    <row r="731" spans="1:6" x14ac:dyDescent="0.3">
      <c r="A731" t="str">
        <f>News_statistics!K731</f>
        <v>H1</v>
      </c>
      <c r="B731" cm="1">
        <f t="array" aca="1" ref="B731" ca="1">SUMPRODUCT(MID(0&amp;A731,LARGE(INDEX(ISNUMBER(--MID(A731,ROW(INDIRECT("1:"&amp;LEN(A731))),1))*ROW(INDIRECT("1:"&amp;LEN(A731))),0),ROW(INDIRECT("1:"&amp;LEN(A731))))+1,1)*10^ROW(INDIRECT("1:"&amp;LEN(A731)))/10)</f>
        <v>1</v>
      </c>
      <c r="C731" s="23" t="str">
        <f>News_statistics!P731</f>
        <v>Ecological Sustainability</v>
      </c>
      <c r="D731" t="str">
        <f>News_statistics!Q731</f>
        <v>Promoting Biodiversity</v>
      </c>
      <c r="E731" t="str">
        <f>News_statistics!N731</f>
        <v>Ecological Sustainability</v>
      </c>
      <c r="F731" s="17" t="str">
        <f>News_statistics!M731</f>
        <v>Promoting Biodiversity</v>
      </c>
    </row>
    <row r="732" spans="1:6" x14ac:dyDescent="0.3">
      <c r="A732" t="str">
        <f>News_statistics!K732</f>
        <v>H2</v>
      </c>
      <c r="B732" cm="1">
        <f t="array" aca="1" ref="B732" ca="1">SUMPRODUCT(MID(0&amp;A732,LARGE(INDEX(ISNUMBER(--MID(A732,ROW(INDIRECT("1:"&amp;LEN(A732))),1))*ROW(INDIRECT("1:"&amp;LEN(A732))),0),ROW(INDIRECT("1:"&amp;LEN(A732))))+1,1)*10^ROW(INDIRECT("1:"&amp;LEN(A732)))/10)</f>
        <v>2</v>
      </c>
      <c r="C732" s="23" t="str">
        <f>News_statistics!P732</f>
        <v>Ecological Sustainability</v>
      </c>
      <c r="D732" t="str">
        <f>News_statistics!Q732</f>
        <v>Enhanced Emission Policy</v>
      </c>
      <c r="E732" t="str">
        <f>News_statistics!N732</f>
        <v>Ecological Sustainability</v>
      </c>
      <c r="F732" s="17" t="str">
        <f>News_statistics!M732</f>
        <v>Enhanced Emission Policy</v>
      </c>
    </row>
    <row r="733" spans="1:6" x14ac:dyDescent="0.3">
      <c r="A733" t="str">
        <f>News_statistics!K733</f>
        <v>H2</v>
      </c>
      <c r="B733" cm="1">
        <f t="array" aca="1" ref="B733" ca="1">SUMPRODUCT(MID(0&amp;A733,LARGE(INDEX(ISNUMBER(--MID(A733,ROW(INDIRECT("1:"&amp;LEN(A733))),1))*ROW(INDIRECT("1:"&amp;LEN(A733))),0),ROW(INDIRECT("1:"&amp;LEN(A733))))+1,1)*10^ROW(INDIRECT("1:"&amp;LEN(A733)))/10)</f>
        <v>2</v>
      </c>
      <c r="C733" s="23" t="str">
        <f>News_statistics!P733</f>
        <v>New Business</v>
      </c>
      <c r="D733" t="str">
        <f>News_statistics!Q733</f>
        <v>Geopolitics &amp; Decoupling</v>
      </c>
      <c r="E733" t="str">
        <f>News_statistics!N733</f>
        <v>New Business</v>
      </c>
      <c r="F733" s="17" t="str">
        <f>News_statistics!M733</f>
        <v>Geopolitics &amp; Decoupling</v>
      </c>
    </row>
    <row r="734" spans="1:6" x14ac:dyDescent="0.3">
      <c r="A734" t="str">
        <f>News_statistics!K734</f>
        <v>H1</v>
      </c>
      <c r="B734" cm="1">
        <f t="array" aca="1" ref="B734" ca="1">SUMPRODUCT(MID(0&amp;A734,LARGE(INDEX(ISNUMBER(--MID(A734,ROW(INDIRECT("1:"&amp;LEN(A734))),1))*ROW(INDIRECT("1:"&amp;LEN(A734))),0),ROW(INDIRECT("1:"&amp;LEN(A734))))+1,1)*10^ROW(INDIRECT("1:"&amp;LEN(A734)))/10)</f>
        <v>1</v>
      </c>
      <c r="C734" s="23" t="str">
        <f>News_statistics!P734</f>
        <v>New Business</v>
      </c>
      <c r="D734" t="str">
        <f>News_statistics!Q734</f>
        <v>Geopolitics &amp; Decoupling</v>
      </c>
      <c r="E734" t="str">
        <f>News_statistics!N734</f>
        <v>New Business</v>
      </c>
      <c r="F734" s="17" t="str">
        <f>News_statistics!M734</f>
        <v>Geopolitics &amp; Decoupling</v>
      </c>
    </row>
    <row r="735" spans="1:6" ht="28.8" x14ac:dyDescent="0.3">
      <c r="A735" t="str">
        <f>News_statistics!K735</f>
        <v>H1</v>
      </c>
      <c r="B735" cm="1">
        <f t="array" aca="1" ref="B735" ca="1">SUMPRODUCT(MID(0&amp;A735,LARGE(INDEX(ISNUMBER(--MID(A735,ROW(INDIRECT("1:"&amp;LEN(A735))),1))*ROW(INDIRECT("1:"&amp;LEN(A735))),0),ROW(INDIRECT("1:"&amp;LEN(A735))))+1,1)*10^ROW(INDIRECT("1:"&amp;LEN(A735)))/10)</f>
        <v>1</v>
      </c>
      <c r="C735" s="23" t="str">
        <f>News_statistics!P735</f>
        <v>Ecological Sustainability</v>
      </c>
      <c r="D735" t="str">
        <f>News_statistics!Q735</f>
        <v>Enhanced Emission Policy</v>
      </c>
      <c r="E735" t="str">
        <f>News_statistics!N735</f>
        <v>Ecological Sustainability, Hydraulic Applications Ecosystem</v>
      </c>
      <c r="F735" s="17" t="str">
        <f>News_statistics!M735</f>
        <v>Enhanced Emission Policy, Sustainable Mining</v>
      </c>
    </row>
    <row r="736" spans="1:6" x14ac:dyDescent="0.3">
      <c r="A736" t="str">
        <f>News_statistics!K736</f>
        <v>H1</v>
      </c>
      <c r="B736" cm="1">
        <f t="array" aca="1" ref="B736" ca="1">SUMPRODUCT(MID(0&amp;A736,LARGE(INDEX(ISNUMBER(--MID(A736,ROW(INDIRECT("1:"&amp;LEN(A736))),1))*ROW(INDIRECT("1:"&amp;LEN(A736))),0),ROW(INDIRECT("1:"&amp;LEN(A736))))+1,1)*10^ROW(INDIRECT("1:"&amp;LEN(A736)))/10)</f>
        <v>1</v>
      </c>
      <c r="C736" s="23" t="str">
        <f>News_statistics!P736</f>
        <v>Not Found</v>
      </c>
      <c r="D736" t="str">
        <f>News_statistics!Q736</f>
        <v>Not Found</v>
      </c>
      <c r="E736" t="e" vm="2">
        <f>News_statistics!N736</f>
        <v>#VALUE!</v>
      </c>
      <c r="F736" s="17" t="str">
        <f>News_statistics!M736</f>
        <v/>
      </c>
    </row>
    <row r="737" spans="1:6" ht="28.8" x14ac:dyDescent="0.3">
      <c r="A737" t="str">
        <f>News_statistics!K737</f>
        <v>H2</v>
      </c>
      <c r="B737" cm="1">
        <f t="array" aca="1" ref="B737" ca="1">SUMPRODUCT(MID(0&amp;A737,LARGE(INDEX(ISNUMBER(--MID(A737,ROW(INDIRECT("1:"&amp;LEN(A737))),1))*ROW(INDIRECT("1:"&amp;LEN(A737))),0),ROW(INDIRECT("1:"&amp;LEN(A737))))+1,1)*10^ROW(INDIRECT("1:"&amp;LEN(A737)))/10)</f>
        <v>2</v>
      </c>
      <c r="C737" s="23" t="str">
        <f>News_statistics!P737</f>
        <v>Ecological Sustainability</v>
      </c>
      <c r="D737" t="str">
        <f>News_statistics!Q737</f>
        <v>Sustainable Energy System</v>
      </c>
      <c r="E737" t="str">
        <f>News_statistics!N737</f>
        <v>Ecological Sustainability, New Business</v>
      </c>
      <c r="F737" s="17" t="str">
        <f>News_statistics!M737</f>
        <v>Sustainable Energy System, Green Energy System</v>
      </c>
    </row>
    <row r="738" spans="1:6" x14ac:dyDescent="0.3">
      <c r="A738" t="str">
        <f>News_statistics!K738</f>
        <v>H1</v>
      </c>
      <c r="B738" cm="1">
        <f t="array" aca="1" ref="B738" ca="1">SUMPRODUCT(MID(0&amp;A738,LARGE(INDEX(ISNUMBER(--MID(A738,ROW(INDIRECT("1:"&amp;LEN(A738))),1))*ROW(INDIRECT("1:"&amp;LEN(A738))),0),ROW(INDIRECT("1:"&amp;LEN(A738))))+1,1)*10^ROW(INDIRECT("1:"&amp;LEN(A738)))/10)</f>
        <v>1</v>
      </c>
      <c r="C738" s="23" t="str">
        <f>News_statistics!P738</f>
        <v>Hydraulic Applications Ecosystem</v>
      </c>
      <c r="D738" t="str">
        <f>News_statistics!Q738</f>
        <v>Smart Farming</v>
      </c>
      <c r="E738" t="str">
        <f>News_statistics!N738</f>
        <v>Hydraulic Applications Ecosystem</v>
      </c>
      <c r="F738" s="17" t="str">
        <f>News_statistics!M738</f>
        <v>Smart Farming</v>
      </c>
    </row>
    <row r="739" spans="1:6" x14ac:dyDescent="0.3">
      <c r="A739" t="str">
        <f>News_statistics!K739</f>
        <v>H1</v>
      </c>
      <c r="B739" cm="1">
        <f t="array" aca="1" ref="B739" ca="1">SUMPRODUCT(MID(0&amp;A739,LARGE(INDEX(ISNUMBER(--MID(A739,ROW(INDIRECT("1:"&amp;LEN(A739))),1))*ROW(INDIRECT("1:"&amp;LEN(A739))),0),ROW(INDIRECT("1:"&amp;LEN(A739))))+1,1)*10^ROW(INDIRECT("1:"&amp;LEN(A739)))/10)</f>
        <v>1</v>
      </c>
      <c r="C739" s="23" t="str">
        <f>News_statistics!P739</f>
        <v>Ecological Sustainability</v>
      </c>
      <c r="D739" t="str">
        <f>News_statistics!Q739</f>
        <v>Green Cities</v>
      </c>
      <c r="E739" t="str">
        <f>News_statistics!N739</f>
        <v>Ecological Sustainability</v>
      </c>
      <c r="F739" s="17" t="str">
        <f>News_statistics!M739</f>
        <v>Green Cities, Enhanced Emission Policy</v>
      </c>
    </row>
    <row r="740" spans="1:6" ht="28.8" x14ac:dyDescent="0.3">
      <c r="A740" t="str">
        <f>News_statistics!K740</f>
        <v>H1</v>
      </c>
      <c r="B740" cm="1">
        <f t="array" aca="1" ref="B740" ca="1">SUMPRODUCT(MID(0&amp;A740,LARGE(INDEX(ISNUMBER(--MID(A740,ROW(INDIRECT("1:"&amp;LEN(A740))),1))*ROW(INDIRECT("1:"&amp;LEN(A740))),0),ROW(INDIRECT("1:"&amp;LEN(A740))))+1,1)*10^ROW(INDIRECT("1:"&amp;LEN(A740)))/10)</f>
        <v>1</v>
      </c>
      <c r="C740" s="23" t="str">
        <f>News_statistics!P740</f>
        <v>Hydraulic Applications Ecosystem</v>
      </c>
      <c r="D740" t="str">
        <f>News_statistics!Q740</f>
        <v>Intelligent &amp; Efficient Factory</v>
      </c>
      <c r="E740" t="str">
        <f>News_statistics!N740</f>
        <v>Hydraulic Applications Ecosystem, Intelligent Production</v>
      </c>
      <c r="F740" s="17" t="str">
        <f>News_statistics!M740</f>
        <v>Intelligent &amp; Efficient Factory, Smart Factory Data Analytics</v>
      </c>
    </row>
    <row r="741" spans="1:6" ht="28.8" x14ac:dyDescent="0.3">
      <c r="A741" t="str">
        <f>News_statistics!K741</f>
        <v>H1</v>
      </c>
      <c r="B741" cm="1">
        <f t="array" aca="1" ref="B741" ca="1">SUMPRODUCT(MID(0&amp;A741,LARGE(INDEX(ISNUMBER(--MID(A741,ROW(INDIRECT("1:"&amp;LEN(A741))),1))*ROW(INDIRECT("1:"&amp;LEN(A741))),0),ROW(INDIRECT("1:"&amp;LEN(A741))))+1,1)*10^ROW(INDIRECT("1:"&amp;LEN(A741)))/10)</f>
        <v>1</v>
      </c>
      <c r="C741" s="23" t="str">
        <f>News_statistics!P741</f>
        <v>Ecological Sustainability</v>
      </c>
      <c r="D741" t="str">
        <f>News_statistics!Q741</f>
        <v>Enhanced Emission Policy</v>
      </c>
      <c r="E741" t="str">
        <f>News_statistics!N741</f>
        <v>Ecological Sustainability, Intelligent Production</v>
      </c>
      <c r="F741" s="17" t="str">
        <f>News_statistics!M741</f>
        <v>Enhanced Emission Policy, Additive Manufacturing Technologies</v>
      </c>
    </row>
    <row r="742" spans="1:6" x14ac:dyDescent="0.3">
      <c r="A742" t="str">
        <f>News_statistics!K742</f>
        <v>H2</v>
      </c>
      <c r="B742" cm="1">
        <f t="array" aca="1" ref="B742" ca="1">SUMPRODUCT(MID(0&amp;A742,LARGE(INDEX(ISNUMBER(--MID(A742,ROW(INDIRECT("1:"&amp;LEN(A742))),1))*ROW(INDIRECT("1:"&amp;LEN(A742))),0),ROW(INDIRECT("1:"&amp;LEN(A742))))+1,1)*10^ROW(INDIRECT("1:"&amp;LEN(A742)))/10)</f>
        <v>2</v>
      </c>
      <c r="C742" s="23" t="str">
        <f>News_statistics!P742</f>
        <v>Hydraulic Applications Ecosystem</v>
      </c>
      <c r="D742" t="str">
        <f>News_statistics!Q742</f>
        <v>Smart Farming</v>
      </c>
      <c r="E742" t="str">
        <f>News_statistics!N742</f>
        <v>Hydraulic Applications Ecosystem, Intelligent Production</v>
      </c>
      <c r="F742" s="17" t="str">
        <f>News_statistics!M742</f>
        <v>Smart Farming, Advanced Robotics</v>
      </c>
    </row>
    <row r="743" spans="1:6" x14ac:dyDescent="0.3">
      <c r="A743" t="str">
        <f>News_statistics!K743</f>
        <v>H2</v>
      </c>
      <c r="B743" cm="1">
        <f t="array" aca="1" ref="B743" ca="1">SUMPRODUCT(MID(0&amp;A743,LARGE(INDEX(ISNUMBER(--MID(A743,ROW(INDIRECT("1:"&amp;LEN(A743))),1))*ROW(INDIRECT("1:"&amp;LEN(A743))),0),ROW(INDIRECT("1:"&amp;LEN(A743))))+1,1)*10^ROW(INDIRECT("1:"&amp;LEN(A743)))/10)</f>
        <v>2</v>
      </c>
      <c r="C743" s="23" t="str">
        <f>News_statistics!P743</f>
        <v>Hydraulic Applications Ecosystem</v>
      </c>
      <c r="D743" t="str">
        <f>News_statistics!Q743</f>
        <v>Sustainable Mining</v>
      </c>
      <c r="E743" t="str">
        <f>News_statistics!N743</f>
        <v>Hydraulic Applications Ecosystem</v>
      </c>
      <c r="F743" s="17" t="str">
        <f>News_statistics!M743</f>
        <v>Sustainable Mining</v>
      </c>
    </row>
    <row r="744" spans="1:6" x14ac:dyDescent="0.3">
      <c r="A744" t="str">
        <f>News_statistics!K744</f>
        <v>H2</v>
      </c>
      <c r="B744" cm="1">
        <f t="array" aca="1" ref="B744" ca="1">SUMPRODUCT(MID(0&amp;A744,LARGE(INDEX(ISNUMBER(--MID(A744,ROW(INDIRECT("1:"&amp;LEN(A744))),1))*ROW(INDIRECT("1:"&amp;LEN(A744))),0),ROW(INDIRECT("1:"&amp;LEN(A744))))+1,1)*10^ROW(INDIRECT("1:"&amp;LEN(A744)))/10)</f>
        <v>2</v>
      </c>
      <c r="C744" s="23" t="str">
        <f>News_statistics!P744</f>
        <v>Smart Data Usage</v>
      </c>
      <c r="D744" t="str">
        <f>News_statistics!Q744</f>
        <v>Advanced AI Capabilities</v>
      </c>
      <c r="E744" t="str">
        <f>News_statistics!N744</f>
        <v>Smart Data Usage</v>
      </c>
      <c r="F744" s="17" t="str">
        <f>News_statistics!M744</f>
        <v>Advanced AI Capabilities</v>
      </c>
    </row>
    <row r="745" spans="1:6" ht="28.8" x14ac:dyDescent="0.3">
      <c r="A745" t="str">
        <f>News_statistics!K745</f>
        <v>H1</v>
      </c>
      <c r="B745" cm="1">
        <f t="array" aca="1" ref="B745" ca="1">SUMPRODUCT(MID(0&amp;A745,LARGE(INDEX(ISNUMBER(--MID(A745,ROW(INDIRECT("1:"&amp;LEN(A745))),1))*ROW(INDIRECT("1:"&amp;LEN(A745))),0),ROW(INDIRECT("1:"&amp;LEN(A745))))+1,1)*10^ROW(INDIRECT("1:"&amp;LEN(A745)))/10)</f>
        <v>1</v>
      </c>
      <c r="C745" s="23" t="str">
        <f>News_statistics!P745</f>
        <v>Hydraulic Applications Ecosystem</v>
      </c>
      <c r="D745" t="str">
        <f>News_statistics!Q745</f>
        <v>Intelligent &amp; Efficient Factory</v>
      </c>
      <c r="E745" t="str">
        <f>News_statistics!N745</f>
        <v>Hydraulic Applications Ecosystem, Intelligent Production</v>
      </c>
      <c r="F745" s="17" t="str">
        <f>News_statistics!M745</f>
        <v>Intelligent &amp; Efficient Factory, Advanced Robotics</v>
      </c>
    </row>
    <row r="746" spans="1:6" x14ac:dyDescent="0.3">
      <c r="A746" t="str">
        <f>News_statistics!K746</f>
        <v>H1</v>
      </c>
      <c r="B746" cm="1">
        <f t="array" aca="1" ref="B746" ca="1">SUMPRODUCT(MID(0&amp;A746,LARGE(INDEX(ISNUMBER(--MID(A746,ROW(INDIRECT("1:"&amp;LEN(A746))),1))*ROW(INDIRECT("1:"&amp;LEN(A746))),0),ROW(INDIRECT("1:"&amp;LEN(A746))))+1,1)*10^ROW(INDIRECT("1:"&amp;LEN(A746)))/10)</f>
        <v>1</v>
      </c>
      <c r="C746" s="23" t="str">
        <f>News_statistics!P746</f>
        <v>Hydraulic Applications Ecosystem</v>
      </c>
      <c r="D746" t="str">
        <f>News_statistics!Q746</f>
        <v>Intelligent &amp; Efficient Factory</v>
      </c>
      <c r="E746" t="str">
        <f>News_statistics!N746</f>
        <v>Hydraulic Applications Ecosystem</v>
      </c>
      <c r="F746" s="17" t="str">
        <f>News_statistics!M746</f>
        <v>Intelligent &amp; Efficient Factory</v>
      </c>
    </row>
    <row r="747" spans="1:6" x14ac:dyDescent="0.3">
      <c r="A747" t="str">
        <f>News_statistics!K747</f>
        <v>H1</v>
      </c>
      <c r="B747" cm="1">
        <f t="array" aca="1" ref="B747" ca="1">SUMPRODUCT(MID(0&amp;A747,LARGE(INDEX(ISNUMBER(--MID(A747,ROW(INDIRECT("1:"&amp;LEN(A747))),1))*ROW(INDIRECT("1:"&amp;LEN(A747))),0),ROW(INDIRECT("1:"&amp;LEN(A747))))+1,1)*10^ROW(INDIRECT("1:"&amp;LEN(A747)))/10)</f>
        <v>1</v>
      </c>
      <c r="C747" s="23" t="str">
        <f>News_statistics!P747</f>
        <v>Hydraulic Applications Ecosystem</v>
      </c>
      <c r="D747" t="str">
        <f>News_statistics!Q747</f>
        <v>Green &amp; Connected Construction site</v>
      </c>
      <c r="E747" t="str">
        <f>News_statistics!N747</f>
        <v>Hydraulic Applications Ecosystem</v>
      </c>
      <c r="F747" s="17" t="str">
        <f>News_statistics!M747</f>
        <v>Green &amp; Connected Construction site</v>
      </c>
    </row>
    <row r="748" spans="1:6" x14ac:dyDescent="0.3">
      <c r="A748" t="str">
        <f>News_statistics!K748</f>
        <v>H1</v>
      </c>
      <c r="B748" cm="1">
        <f t="array" aca="1" ref="B748" ca="1">SUMPRODUCT(MID(0&amp;A748,LARGE(INDEX(ISNUMBER(--MID(A748,ROW(INDIRECT("1:"&amp;LEN(A748))),1))*ROW(INDIRECT("1:"&amp;LEN(A748))),0),ROW(INDIRECT("1:"&amp;LEN(A748))))+1,1)*10^ROW(INDIRECT("1:"&amp;LEN(A748)))/10)</f>
        <v>1</v>
      </c>
      <c r="C748" s="23" t="str">
        <f>News_statistics!P748</f>
        <v>Hydraulic Applications Ecosystem</v>
      </c>
      <c r="D748" t="str">
        <f>News_statistics!Q748</f>
        <v>Smart Farming</v>
      </c>
      <c r="E748" t="str">
        <f>News_statistics!N748</f>
        <v>Hydraulic Applications Ecosystem</v>
      </c>
      <c r="F748" s="17" t="str">
        <f>News_statistics!M748</f>
        <v>Smart Farming</v>
      </c>
    </row>
    <row r="749" spans="1:6" ht="43.2" x14ac:dyDescent="0.3">
      <c r="A749" t="str">
        <f>News_statistics!K749</f>
        <v>H1</v>
      </c>
      <c r="B749" cm="1">
        <f t="array" aca="1" ref="B749" ca="1">SUMPRODUCT(MID(0&amp;A749,LARGE(INDEX(ISNUMBER(--MID(A749,ROW(INDIRECT("1:"&amp;LEN(A749))),1))*ROW(INDIRECT("1:"&amp;LEN(A749))),0),ROW(INDIRECT("1:"&amp;LEN(A749))))+1,1)*10^ROW(INDIRECT("1:"&amp;LEN(A749)))/10)</f>
        <v>1</v>
      </c>
      <c r="C749" s="23" t="str">
        <f>News_statistics!P749</f>
        <v>Ecological Sustainability</v>
      </c>
      <c r="D749" t="str">
        <f>News_statistics!Q749</f>
        <v>Enhanced Emission Policy</v>
      </c>
      <c r="E749" t="str">
        <f>News_statistics!N749</f>
        <v>Ecological Sustainability, Hydraulic Applications Ecosystem, Smart Data Usage</v>
      </c>
      <c r="F749" s="17" t="str">
        <f>News_statistics!M749</f>
        <v>Enhanced Emission Policy, Green &amp; Connected Construction site, Intelligent Process Automation</v>
      </c>
    </row>
    <row r="750" spans="1:6" ht="28.8" x14ac:dyDescent="0.3">
      <c r="A750" t="str">
        <f>News_statistics!K750</f>
        <v>H1</v>
      </c>
      <c r="B750" cm="1">
        <f t="array" aca="1" ref="B750" ca="1">SUMPRODUCT(MID(0&amp;A750,LARGE(INDEX(ISNUMBER(--MID(A750,ROW(INDIRECT("1:"&amp;LEN(A750))),1))*ROW(INDIRECT("1:"&amp;LEN(A750))),0),ROW(INDIRECT("1:"&amp;LEN(A750))))+1,1)*10^ROW(INDIRECT("1:"&amp;LEN(A750)))/10)</f>
        <v>1</v>
      </c>
      <c r="C750" s="23" t="str">
        <f>News_statistics!P750</f>
        <v>New Business</v>
      </c>
      <c r="D750" t="str">
        <f>News_statistics!Q750</f>
        <v>Green Energy System</v>
      </c>
      <c r="E750" t="str">
        <f>News_statistics!N750</f>
        <v>New Business</v>
      </c>
      <c r="F750" s="17" t="str">
        <f>News_statistics!M750</f>
        <v>Green Energy System, Sustainaible Maritime Applications</v>
      </c>
    </row>
    <row r="751" spans="1:6" ht="28.8" x14ac:dyDescent="0.3">
      <c r="A751" t="str">
        <f>News_statistics!K751</f>
        <v>H3</v>
      </c>
      <c r="B751" cm="1">
        <f t="array" aca="1" ref="B751" ca="1">SUMPRODUCT(MID(0&amp;A751,LARGE(INDEX(ISNUMBER(--MID(A751,ROW(INDIRECT("1:"&amp;LEN(A751))),1))*ROW(INDIRECT("1:"&amp;LEN(A751))),0),ROW(INDIRECT("1:"&amp;LEN(A751))))+1,1)*10^ROW(INDIRECT("1:"&amp;LEN(A751)))/10)</f>
        <v>3</v>
      </c>
      <c r="C751" s="23" t="str">
        <f>News_statistics!P751</f>
        <v>Ecological Sustainability</v>
      </c>
      <c r="D751" t="str">
        <f>News_statistics!Q751</f>
        <v>Sustainable Energy System</v>
      </c>
      <c r="E751" t="str">
        <f>News_statistics!N751</f>
        <v>Ecological Sustainability, Hydraulic Applications Ecosystem, New Business</v>
      </c>
      <c r="F751" s="17" t="str">
        <f>News_statistics!M751</f>
        <v>Sustainable Energy System, Advanced Wind Power, Green Energy System</v>
      </c>
    </row>
    <row r="752" spans="1:6" x14ac:dyDescent="0.3">
      <c r="A752" t="str">
        <f>News_statistics!K752</f>
        <v>H1</v>
      </c>
      <c r="B752" cm="1">
        <f t="array" aca="1" ref="B752" ca="1">SUMPRODUCT(MID(0&amp;A752,LARGE(INDEX(ISNUMBER(--MID(A752,ROW(INDIRECT("1:"&amp;LEN(A752))),1))*ROW(INDIRECT("1:"&amp;LEN(A752))),0),ROW(INDIRECT("1:"&amp;LEN(A752))))+1,1)*10^ROW(INDIRECT("1:"&amp;LEN(A752)))/10)</f>
        <v>1</v>
      </c>
      <c r="C752" s="23" t="str">
        <f>News_statistics!P752</f>
        <v>Hydraulic Applications Ecosystem</v>
      </c>
      <c r="D752" t="str">
        <f>News_statistics!Q752</f>
        <v>Smart Farming</v>
      </c>
      <c r="E752" t="str">
        <f>News_statistics!N752</f>
        <v>Hydraulic Applications Ecosystem</v>
      </c>
      <c r="F752" s="17" t="str">
        <f>News_statistics!M752</f>
        <v>Smart Farming</v>
      </c>
    </row>
    <row r="753" spans="1:6" x14ac:dyDescent="0.3">
      <c r="A753" t="str">
        <f>News_statistics!K753</f>
        <v>H1</v>
      </c>
      <c r="B753" cm="1">
        <f t="array" aca="1" ref="B753" ca="1">SUMPRODUCT(MID(0&amp;A753,LARGE(INDEX(ISNUMBER(--MID(A753,ROW(INDIRECT("1:"&amp;LEN(A753))),1))*ROW(INDIRECT("1:"&amp;LEN(A753))),0),ROW(INDIRECT("1:"&amp;LEN(A753))))+1,1)*10^ROW(INDIRECT("1:"&amp;LEN(A753)))/10)</f>
        <v>1</v>
      </c>
      <c r="C753" s="23" t="str">
        <f>News_statistics!P753</f>
        <v>Hydraulic Applications Ecosystem</v>
      </c>
      <c r="D753" t="str">
        <f>News_statistics!Q753</f>
        <v>Green &amp; Connected Construction site</v>
      </c>
      <c r="E753" t="str">
        <f>News_statistics!N753</f>
        <v>Hydraulic Applications Ecosystem</v>
      </c>
      <c r="F753" s="17" t="str">
        <f>News_statistics!M753</f>
        <v>Green &amp; Connected Construction site</v>
      </c>
    </row>
    <row r="754" spans="1:6" x14ac:dyDescent="0.3">
      <c r="A754" t="str">
        <f>News_statistics!K754</f>
        <v>H2</v>
      </c>
      <c r="B754" cm="1">
        <f t="array" aca="1" ref="B754" ca="1">SUMPRODUCT(MID(0&amp;A754,LARGE(INDEX(ISNUMBER(--MID(A754,ROW(INDIRECT("1:"&amp;LEN(A754))),1))*ROW(INDIRECT("1:"&amp;LEN(A754))),0),ROW(INDIRECT("1:"&amp;LEN(A754))))+1,1)*10^ROW(INDIRECT("1:"&amp;LEN(A754)))/10)</f>
        <v>2</v>
      </c>
      <c r="C754" s="23" t="str">
        <f>News_statistics!P754</f>
        <v>New Business</v>
      </c>
      <c r="D754" t="str">
        <f>News_statistics!Q754</f>
        <v>Geopolitics &amp; Decoupling</v>
      </c>
      <c r="E754" t="str">
        <f>News_statistics!N754</f>
        <v>New Business</v>
      </c>
      <c r="F754" s="17" t="str">
        <f>News_statistics!M754</f>
        <v>Geopolitics &amp; Decoupling</v>
      </c>
    </row>
    <row r="755" spans="1:6" x14ac:dyDescent="0.3">
      <c r="A755" t="str">
        <f>News_statistics!K755</f>
        <v>H3</v>
      </c>
      <c r="B755" cm="1">
        <f t="array" aca="1" ref="B755" ca="1">SUMPRODUCT(MID(0&amp;A755,LARGE(INDEX(ISNUMBER(--MID(A755,ROW(INDIRECT("1:"&amp;LEN(A755))),1))*ROW(INDIRECT("1:"&amp;LEN(A755))),0),ROW(INDIRECT("1:"&amp;LEN(A755))))+1,1)*10^ROW(INDIRECT("1:"&amp;LEN(A755)))/10)</f>
        <v>3</v>
      </c>
      <c r="C755" s="23" t="str">
        <f>News_statistics!P755</f>
        <v>Ecological Sustainability</v>
      </c>
      <c r="D755" t="str">
        <f>News_statistics!Q755</f>
        <v>Enhanced Emission Policy</v>
      </c>
      <c r="E755" t="str">
        <f>News_statistics!N755</f>
        <v>Ecological Sustainability</v>
      </c>
      <c r="F755" s="17" t="str">
        <f>News_statistics!M755</f>
        <v>Enhanced Emission Policy</v>
      </c>
    </row>
    <row r="756" spans="1:6" x14ac:dyDescent="0.3">
      <c r="A756" t="str">
        <f>News_statistics!K756</f>
        <v>H1</v>
      </c>
      <c r="B756" cm="1">
        <f t="array" aca="1" ref="B756" ca="1">SUMPRODUCT(MID(0&amp;A756,LARGE(INDEX(ISNUMBER(--MID(A756,ROW(INDIRECT("1:"&amp;LEN(A756))),1))*ROW(INDIRECT("1:"&amp;LEN(A756))),0),ROW(INDIRECT("1:"&amp;LEN(A756))))+1,1)*10^ROW(INDIRECT("1:"&amp;LEN(A756)))/10)</f>
        <v>1</v>
      </c>
      <c r="C756" s="23" t="str">
        <f>News_statistics!P756</f>
        <v>Ecological Sustainability</v>
      </c>
      <c r="D756" t="str">
        <f>News_statistics!Q756</f>
        <v>Enhanced Emission Policy</v>
      </c>
      <c r="E756" t="str">
        <f>News_statistics!N756</f>
        <v>Ecological Sustainability</v>
      </c>
      <c r="F756" s="17" t="str">
        <f>News_statistics!M756</f>
        <v>Enhanced Emission Policy</v>
      </c>
    </row>
    <row r="757" spans="1:6" ht="28.8" x14ac:dyDescent="0.3">
      <c r="A757" t="str">
        <f>News_statistics!K757</f>
        <v>H1</v>
      </c>
      <c r="B757" cm="1">
        <f t="array" aca="1" ref="B757" ca="1">SUMPRODUCT(MID(0&amp;A757,LARGE(INDEX(ISNUMBER(--MID(A757,ROW(INDIRECT("1:"&amp;LEN(A757))),1))*ROW(INDIRECT("1:"&amp;LEN(A757))),0),ROW(INDIRECT("1:"&amp;LEN(A757))))+1,1)*10^ROW(INDIRECT("1:"&amp;LEN(A757)))/10)</f>
        <v>1</v>
      </c>
      <c r="C757" s="23" t="str">
        <f>News_statistics!P757</f>
        <v>Hydraulic Applications Ecosystem</v>
      </c>
      <c r="D757" t="str">
        <f>News_statistics!Q757</f>
        <v>Green &amp; Connected Construction site</v>
      </c>
      <c r="E757" t="str">
        <f>News_statistics!N757</f>
        <v>Hydraulic Applications Ecosystem, Adaptive Organization</v>
      </c>
      <c r="F757" s="17" t="str">
        <f>News_statistics!M757</f>
        <v>Green &amp; Connected Construction site, Skilled Workers Shortage</v>
      </c>
    </row>
    <row r="758" spans="1:6" x14ac:dyDescent="0.3">
      <c r="A758" t="str">
        <f>News_statistics!K758</f>
        <v>H3</v>
      </c>
      <c r="B758" cm="1">
        <f t="array" aca="1" ref="B758" ca="1">SUMPRODUCT(MID(0&amp;A758,LARGE(INDEX(ISNUMBER(--MID(A758,ROW(INDIRECT("1:"&amp;LEN(A758))),1))*ROW(INDIRECT("1:"&amp;LEN(A758))),0),ROW(INDIRECT("1:"&amp;LEN(A758))))+1,1)*10^ROW(INDIRECT("1:"&amp;LEN(A758)))/10)</f>
        <v>3</v>
      </c>
      <c r="C758" s="23" t="str">
        <f>News_statistics!P758</f>
        <v>Ecological Sustainability</v>
      </c>
      <c r="D758" t="str">
        <f>News_statistics!Q758</f>
        <v>Enhanced Emission Policy</v>
      </c>
      <c r="E758" t="str">
        <f>News_statistics!N758</f>
        <v>Ecological Sustainability</v>
      </c>
      <c r="F758" s="17" t="str">
        <f>News_statistics!M758</f>
        <v>Enhanced Emission Policy</v>
      </c>
    </row>
    <row r="759" spans="1:6" ht="28.8" x14ac:dyDescent="0.3">
      <c r="A759" t="str">
        <f>News_statistics!K759</f>
        <v>H1</v>
      </c>
      <c r="B759" cm="1">
        <f t="array" aca="1" ref="B759" ca="1">SUMPRODUCT(MID(0&amp;A759,LARGE(INDEX(ISNUMBER(--MID(A759,ROW(INDIRECT("1:"&amp;LEN(A759))),1))*ROW(INDIRECT("1:"&amp;LEN(A759))),0),ROW(INDIRECT("1:"&amp;LEN(A759))))+1,1)*10^ROW(INDIRECT("1:"&amp;LEN(A759)))/10)</f>
        <v>1</v>
      </c>
      <c r="C759" s="23" t="str">
        <f>News_statistics!P759</f>
        <v>Hydraulic Applications Ecosystem</v>
      </c>
      <c r="D759" t="str">
        <f>News_statistics!Q759</f>
        <v>Green &amp; Connected Construction site</v>
      </c>
      <c r="E759" t="str">
        <f>News_statistics!N759</f>
        <v>Hydraulic Applications Ecosystem</v>
      </c>
      <c r="F759" s="17" t="str">
        <f>News_statistics!M759</f>
        <v>Green &amp; Connected Construction site, Sustainable Mining</v>
      </c>
    </row>
    <row r="760" spans="1:6" ht="28.8" x14ac:dyDescent="0.3">
      <c r="A760" t="str">
        <f>News_statistics!K760</f>
        <v>H2</v>
      </c>
      <c r="B760" cm="1">
        <f t="array" aca="1" ref="B760" ca="1">SUMPRODUCT(MID(0&amp;A760,LARGE(INDEX(ISNUMBER(--MID(A760,ROW(INDIRECT("1:"&amp;LEN(A760))),1))*ROW(INDIRECT("1:"&amp;LEN(A760))),0),ROW(INDIRECT("1:"&amp;LEN(A760))))+1,1)*10^ROW(INDIRECT("1:"&amp;LEN(A760)))/10)</f>
        <v>2</v>
      </c>
      <c r="C760" s="23" t="str">
        <f>News_statistics!P760</f>
        <v>Ecological Sustainability</v>
      </c>
      <c r="D760" t="str">
        <f>News_statistics!Q760</f>
        <v>Enhanced Emission Policy</v>
      </c>
      <c r="E760" t="str">
        <f>News_statistics!N760</f>
        <v>Ecological Sustainability, Hydraulic Applications Ecosystem, Intelligent Production</v>
      </c>
      <c r="F760" s="17" t="str">
        <f>News_statistics!M760</f>
        <v>Enhanced Emission Policy, Autonomous Material Handling, Autonomus Intralofistic</v>
      </c>
    </row>
    <row r="761" spans="1:6" x14ac:dyDescent="0.3">
      <c r="A761" t="str">
        <f>News_statistics!K761</f>
        <v>H1</v>
      </c>
      <c r="B761" cm="1">
        <f t="array" aca="1" ref="B761" ca="1">SUMPRODUCT(MID(0&amp;A761,LARGE(INDEX(ISNUMBER(--MID(A761,ROW(INDIRECT("1:"&amp;LEN(A761))),1))*ROW(INDIRECT("1:"&amp;LEN(A761))),0),ROW(INDIRECT("1:"&amp;LEN(A761))))+1,1)*10^ROW(INDIRECT("1:"&amp;LEN(A761)))/10)</f>
        <v>1</v>
      </c>
      <c r="C761" s="23" t="str">
        <f>News_statistics!P761</f>
        <v>Hydraulic Applications Ecosystem</v>
      </c>
      <c r="D761" t="str">
        <f>News_statistics!Q761</f>
        <v>Sustainable Mining</v>
      </c>
      <c r="E761" t="str">
        <f>News_statistics!N761</f>
        <v>Hydraulic Applications Ecosystem</v>
      </c>
      <c r="F761" s="17" t="str">
        <f>News_statistics!M761</f>
        <v>Sustainable Mining</v>
      </c>
    </row>
    <row r="762" spans="1:6" x14ac:dyDescent="0.3">
      <c r="A762" t="str">
        <f>News_statistics!K762</f>
        <v>H2</v>
      </c>
      <c r="B762" cm="1">
        <f t="array" aca="1" ref="B762" ca="1">SUMPRODUCT(MID(0&amp;A762,LARGE(INDEX(ISNUMBER(--MID(A762,ROW(INDIRECT("1:"&amp;LEN(A762))),1))*ROW(INDIRECT("1:"&amp;LEN(A762))),0),ROW(INDIRECT("1:"&amp;LEN(A762))))+1,1)*10^ROW(INDIRECT("1:"&amp;LEN(A762)))/10)</f>
        <v>2</v>
      </c>
      <c r="C762" s="23" t="str">
        <f>News_statistics!P762</f>
        <v>Smart Data Usage</v>
      </c>
      <c r="D762" t="str">
        <f>News_statistics!Q762</f>
        <v>Advanced AI Capabilities</v>
      </c>
      <c r="E762" t="str">
        <f>News_statistics!N762</f>
        <v>Smart Data Usage</v>
      </c>
      <c r="F762" s="17" t="str">
        <f>News_statistics!M762</f>
        <v>Advanced AI Capabilities</v>
      </c>
    </row>
    <row r="763" spans="1:6" x14ac:dyDescent="0.3">
      <c r="A763" t="str">
        <f>News_statistics!K763</f>
        <v>H1</v>
      </c>
      <c r="B763" cm="1">
        <f t="array" aca="1" ref="B763" ca="1">SUMPRODUCT(MID(0&amp;A763,LARGE(INDEX(ISNUMBER(--MID(A763,ROW(INDIRECT("1:"&amp;LEN(A763))),1))*ROW(INDIRECT("1:"&amp;LEN(A763))),0),ROW(INDIRECT("1:"&amp;LEN(A763))))+1,1)*10^ROW(INDIRECT("1:"&amp;LEN(A763)))/10)</f>
        <v>1</v>
      </c>
      <c r="C763" s="23" t="str">
        <f>News_statistics!P763</f>
        <v>Hydraulic Applications Ecosystem</v>
      </c>
      <c r="D763" t="str">
        <f>News_statistics!Q763</f>
        <v>Green &amp; Connected Construction site</v>
      </c>
      <c r="E763" t="str">
        <f>News_statistics!N763</f>
        <v>Hydraulic Applications Ecosystem</v>
      </c>
      <c r="F763" s="17" t="str">
        <f>News_statistics!M763</f>
        <v>Green &amp; Connected Construction site</v>
      </c>
    </row>
    <row r="764" spans="1:6" ht="28.8" x14ac:dyDescent="0.3">
      <c r="A764" t="str">
        <f>News_statistics!K764</f>
        <v>H1</v>
      </c>
      <c r="B764" cm="1">
        <f t="array" aca="1" ref="B764" ca="1">SUMPRODUCT(MID(0&amp;A764,LARGE(INDEX(ISNUMBER(--MID(A764,ROW(INDIRECT("1:"&amp;LEN(A764))),1))*ROW(INDIRECT("1:"&amp;LEN(A764))),0),ROW(INDIRECT("1:"&amp;LEN(A764))))+1,1)*10^ROW(INDIRECT("1:"&amp;LEN(A764)))/10)</f>
        <v>1</v>
      </c>
      <c r="C764" s="23" t="str">
        <f>News_statistics!P764</f>
        <v>Ecological Sustainability</v>
      </c>
      <c r="D764" t="str">
        <f>News_statistics!Q764</f>
        <v>Enhanced Emission Policy</v>
      </c>
      <c r="E764" t="str">
        <f>News_statistics!N764</f>
        <v>Ecological Sustainability, Hydraulic Applications Ecosystem</v>
      </c>
      <c r="F764" s="17" t="str">
        <f>News_statistics!M764</f>
        <v>Enhanced Emission Policy, Green &amp; Connected Construction site</v>
      </c>
    </row>
    <row r="765" spans="1:6" ht="28.8" x14ac:dyDescent="0.3">
      <c r="A765" t="str">
        <f>News_statistics!K765</f>
        <v>H1</v>
      </c>
      <c r="B765" cm="1">
        <f t="array" aca="1" ref="B765" ca="1">SUMPRODUCT(MID(0&amp;A765,LARGE(INDEX(ISNUMBER(--MID(A765,ROW(INDIRECT("1:"&amp;LEN(A765))),1))*ROW(INDIRECT("1:"&amp;LEN(A765))),0),ROW(INDIRECT("1:"&amp;LEN(A765))))+1,1)*10^ROW(INDIRECT("1:"&amp;LEN(A765)))/10)</f>
        <v>1</v>
      </c>
      <c r="C765" s="23" t="str">
        <f>News_statistics!P765</f>
        <v>Ecological Sustainability</v>
      </c>
      <c r="D765" t="str">
        <f>News_statistics!Q765</f>
        <v>Enhanced Emission Policy</v>
      </c>
      <c r="E765" t="str">
        <f>News_statistics!N765</f>
        <v>Ecological Sustainability, New Business</v>
      </c>
      <c r="F765" s="17" t="str">
        <f>News_statistics!M765</f>
        <v>Enhanced Emission Policy, Sustainaible Maritime Applications</v>
      </c>
    </row>
    <row r="766" spans="1:6" x14ac:dyDescent="0.3">
      <c r="A766" t="str">
        <f>News_statistics!K766</f>
        <v>H1</v>
      </c>
      <c r="B766" cm="1">
        <f t="array" aca="1" ref="B766" ca="1">SUMPRODUCT(MID(0&amp;A766,LARGE(INDEX(ISNUMBER(--MID(A766,ROW(INDIRECT("1:"&amp;LEN(A766))),1))*ROW(INDIRECT("1:"&amp;LEN(A766))),0),ROW(INDIRECT("1:"&amp;LEN(A766))))+1,1)*10^ROW(INDIRECT("1:"&amp;LEN(A766)))/10)</f>
        <v>1</v>
      </c>
      <c r="C766" s="23" t="str">
        <f>News_statistics!P766</f>
        <v>Ecological Sustainability</v>
      </c>
      <c r="D766" t="str">
        <f>News_statistics!Q766</f>
        <v>Promoting Biodiversity</v>
      </c>
      <c r="E766" t="str">
        <f>News_statistics!N766</f>
        <v>Ecological Sustainability</v>
      </c>
      <c r="F766" s="17" t="str">
        <f>News_statistics!M766</f>
        <v>Promoting Biodiversity</v>
      </c>
    </row>
    <row r="767" spans="1:6" x14ac:dyDescent="0.3">
      <c r="A767" t="str">
        <f>News_statistics!K767</f>
        <v>H2</v>
      </c>
      <c r="B767" cm="1">
        <f t="array" aca="1" ref="B767" ca="1">SUMPRODUCT(MID(0&amp;A767,LARGE(INDEX(ISNUMBER(--MID(A767,ROW(INDIRECT("1:"&amp;LEN(A767))),1))*ROW(INDIRECT("1:"&amp;LEN(A767))),0),ROW(INDIRECT("1:"&amp;LEN(A767))))+1,1)*10^ROW(INDIRECT("1:"&amp;LEN(A767)))/10)</f>
        <v>2</v>
      </c>
      <c r="C767" s="23" t="str">
        <f>News_statistics!P767</f>
        <v>Not Found</v>
      </c>
      <c r="D767" t="str">
        <f>News_statistics!Q767</f>
        <v>Not Found</v>
      </c>
      <c r="E767" t="e" vm="2">
        <f>News_statistics!N767</f>
        <v>#VALUE!</v>
      </c>
      <c r="F767" s="17" t="str">
        <f>News_statistics!M767</f>
        <v/>
      </c>
    </row>
    <row r="768" spans="1:6" x14ac:dyDescent="0.3">
      <c r="A768" t="str">
        <f>News_statistics!K768</f>
        <v>H2</v>
      </c>
      <c r="B768" cm="1">
        <f t="array" aca="1" ref="B768" ca="1">SUMPRODUCT(MID(0&amp;A768,LARGE(INDEX(ISNUMBER(--MID(A768,ROW(INDIRECT("1:"&amp;LEN(A768))),1))*ROW(INDIRECT("1:"&amp;LEN(A768))),0),ROW(INDIRECT("1:"&amp;LEN(A768))))+1,1)*10^ROW(INDIRECT("1:"&amp;LEN(A768)))/10)</f>
        <v>2</v>
      </c>
      <c r="C768" s="23" t="str">
        <f>News_statistics!P768</f>
        <v>Ecological Sustainability</v>
      </c>
      <c r="D768" t="str">
        <f>News_statistics!Q768</f>
        <v>Enhanced Emission Policy</v>
      </c>
      <c r="E768" t="str">
        <f>News_statistics!N768</f>
        <v>Ecological Sustainability</v>
      </c>
      <c r="F768" s="17" t="str">
        <f>News_statistics!M768</f>
        <v>Enhanced Emission Policy</v>
      </c>
    </row>
    <row r="769" spans="1:6" ht="28.8" x14ac:dyDescent="0.3">
      <c r="A769" t="str">
        <f>News_statistics!K769</f>
        <v>H3</v>
      </c>
      <c r="B769" cm="1">
        <f t="array" aca="1" ref="B769" ca="1">SUMPRODUCT(MID(0&amp;A769,LARGE(INDEX(ISNUMBER(--MID(A769,ROW(INDIRECT("1:"&amp;LEN(A769))),1))*ROW(INDIRECT("1:"&amp;LEN(A769))),0),ROW(INDIRECT("1:"&amp;LEN(A769))))+1,1)*10^ROW(INDIRECT("1:"&amp;LEN(A769)))/10)</f>
        <v>3</v>
      </c>
      <c r="C769" s="23" t="str">
        <f>News_statistics!P769</f>
        <v>Hydraulic Applications Ecosystem</v>
      </c>
      <c r="D769" t="str">
        <f>News_statistics!Q769</f>
        <v>Green &amp; Connected Construction site</v>
      </c>
      <c r="E769" t="str">
        <f>News_statistics!N769</f>
        <v>Hydraulic Applications Ecosystem, Intelligent Production</v>
      </c>
      <c r="F769" s="17" t="str">
        <f>News_statistics!M769</f>
        <v>Green &amp; Connected Construction site, Additive Manufacturing Technologies</v>
      </c>
    </row>
    <row r="770" spans="1:6" x14ac:dyDescent="0.3">
      <c r="A770" t="str">
        <f>News_statistics!K770</f>
        <v>H1</v>
      </c>
      <c r="B770" cm="1">
        <f t="array" aca="1" ref="B770" ca="1">SUMPRODUCT(MID(0&amp;A770,LARGE(INDEX(ISNUMBER(--MID(A770,ROW(INDIRECT("1:"&amp;LEN(A770))),1))*ROW(INDIRECT("1:"&amp;LEN(A770))),0),ROW(INDIRECT("1:"&amp;LEN(A770))))+1,1)*10^ROW(INDIRECT("1:"&amp;LEN(A770)))/10)</f>
        <v>1</v>
      </c>
      <c r="C770" s="23" t="str">
        <f>News_statistics!P770</f>
        <v>Hydraulic Applications Ecosystem</v>
      </c>
      <c r="D770" t="str">
        <f>News_statistics!Q770</f>
        <v>Green &amp; Connected Construction site</v>
      </c>
      <c r="E770" t="str">
        <f>News_statistics!N770</f>
        <v>Hydraulic Applications Ecosystem</v>
      </c>
      <c r="F770" s="17" t="str">
        <f>News_statistics!M770</f>
        <v>Green &amp; Connected Construction site</v>
      </c>
    </row>
    <row r="771" spans="1:6" x14ac:dyDescent="0.3">
      <c r="A771" t="str">
        <f>News_statistics!K771</f>
        <v>H1</v>
      </c>
      <c r="B771" cm="1">
        <f t="array" aca="1" ref="B771" ca="1">SUMPRODUCT(MID(0&amp;A771,LARGE(INDEX(ISNUMBER(--MID(A771,ROW(INDIRECT("1:"&amp;LEN(A771))),1))*ROW(INDIRECT("1:"&amp;LEN(A771))),0),ROW(INDIRECT("1:"&amp;LEN(A771))))+1,1)*10^ROW(INDIRECT("1:"&amp;LEN(A771)))/10)</f>
        <v>1</v>
      </c>
      <c r="C771" s="23" t="str">
        <f>News_statistics!P771</f>
        <v>Hydraulic Applications Ecosystem</v>
      </c>
      <c r="D771" t="str">
        <f>News_statistics!Q771</f>
        <v>Green &amp; Connected Construction site</v>
      </c>
      <c r="E771" t="str">
        <f>News_statistics!N771</f>
        <v>Hydraulic Applications Ecosystem</v>
      </c>
      <c r="F771" s="17" t="str">
        <f>News_statistics!M771</f>
        <v>Green &amp; Connected Construction site</v>
      </c>
    </row>
    <row r="772" spans="1:6" ht="28.8" x14ac:dyDescent="0.3">
      <c r="A772" t="str">
        <f>News_statistics!K772</f>
        <v>H2</v>
      </c>
      <c r="B772" cm="1">
        <f t="array" aca="1" ref="B772" ca="1">SUMPRODUCT(MID(0&amp;A772,LARGE(INDEX(ISNUMBER(--MID(A772,ROW(INDIRECT("1:"&amp;LEN(A772))),1))*ROW(INDIRECT("1:"&amp;LEN(A772))),0),ROW(INDIRECT("1:"&amp;LEN(A772))))+1,1)*10^ROW(INDIRECT("1:"&amp;LEN(A772)))/10)</f>
        <v>2</v>
      </c>
      <c r="C772" s="23" t="str">
        <f>News_statistics!P772</f>
        <v>Ecological Sustainability</v>
      </c>
      <c r="D772" t="str">
        <f>News_statistics!Q772</f>
        <v>Green Cities</v>
      </c>
      <c r="E772" t="str">
        <f>News_statistics!N772</f>
        <v>Ecological Sustainability, Hydraulic Applications Ecosystem</v>
      </c>
      <c r="F772" s="17" t="str">
        <f>News_statistics!M772</f>
        <v>Green Cities, Enhanced Emission Policy, Green &amp; Connected Construction site</v>
      </c>
    </row>
    <row r="773" spans="1:6" x14ac:dyDescent="0.3">
      <c r="A773" t="str">
        <f>News_statistics!K773</f>
        <v>H1</v>
      </c>
      <c r="B773" cm="1">
        <f t="array" aca="1" ref="B773" ca="1">SUMPRODUCT(MID(0&amp;A773,LARGE(INDEX(ISNUMBER(--MID(A773,ROW(INDIRECT("1:"&amp;LEN(A773))),1))*ROW(INDIRECT("1:"&amp;LEN(A773))),0),ROW(INDIRECT("1:"&amp;LEN(A773))))+1,1)*10^ROW(INDIRECT("1:"&amp;LEN(A773)))/10)</f>
        <v>1</v>
      </c>
      <c r="C773" s="23" t="str">
        <f>News_statistics!P773</f>
        <v>Hydraulic Applications Ecosystem</v>
      </c>
      <c r="D773" t="str">
        <f>News_statistics!Q773</f>
        <v>Sustainable Mining</v>
      </c>
      <c r="E773" t="str">
        <f>News_statistics!N773</f>
        <v>Hydraulic Applications Ecosystem</v>
      </c>
      <c r="F773" s="17" t="str">
        <f>News_statistics!M773</f>
        <v>Sustainable Mining</v>
      </c>
    </row>
    <row r="774" spans="1:6" ht="28.8" x14ac:dyDescent="0.3">
      <c r="A774" t="str">
        <f>News_statistics!K774</f>
        <v>H1</v>
      </c>
      <c r="B774" cm="1">
        <f t="array" aca="1" ref="B774" ca="1">SUMPRODUCT(MID(0&amp;A774,LARGE(INDEX(ISNUMBER(--MID(A774,ROW(INDIRECT("1:"&amp;LEN(A774))),1))*ROW(INDIRECT("1:"&amp;LEN(A774))),0),ROW(INDIRECT("1:"&amp;LEN(A774))))+1,1)*10^ROW(INDIRECT("1:"&amp;LEN(A774)))/10)</f>
        <v>1</v>
      </c>
      <c r="C774" s="23" t="str">
        <f>News_statistics!P774</f>
        <v>Hydraulic Applications Ecosystem</v>
      </c>
      <c r="D774" t="str">
        <f>News_statistics!Q774</f>
        <v>Green &amp; Connected Construction site</v>
      </c>
      <c r="E774" t="str">
        <f>News_statistics!N774</f>
        <v>Hydraulic Applications Ecosystem</v>
      </c>
      <c r="F774" s="17" t="str">
        <f>News_statistics!M774</f>
        <v>Green &amp; Connected Construction site, Smart Farming</v>
      </c>
    </row>
    <row r="775" spans="1:6" ht="28.8" x14ac:dyDescent="0.3">
      <c r="A775" t="str">
        <f>News_statistics!K775</f>
        <v>H2</v>
      </c>
      <c r="B775" cm="1">
        <f t="array" aca="1" ref="B775" ca="1">SUMPRODUCT(MID(0&amp;A775,LARGE(INDEX(ISNUMBER(--MID(A775,ROW(INDIRECT("1:"&amp;LEN(A775))),1))*ROW(INDIRECT("1:"&amp;LEN(A775))),0),ROW(INDIRECT("1:"&amp;LEN(A775))))+1,1)*10^ROW(INDIRECT("1:"&amp;LEN(A775)))/10)</f>
        <v>2</v>
      </c>
      <c r="C775" s="23" t="str">
        <f>News_statistics!P775</f>
        <v>Hydraulic Applications Ecosystem</v>
      </c>
      <c r="D775" t="str">
        <f>News_statistics!Q775</f>
        <v>Intelligent &amp; Efficient Factory</v>
      </c>
      <c r="E775" t="str">
        <f>News_statistics!N775</f>
        <v>Hydraulic Applications Ecosystem, Intelligent Production</v>
      </c>
      <c r="F775" s="17" t="str">
        <f>News_statistics!M775</f>
        <v>Intelligent &amp; Efficient Factory, Advanced Robotics, Intelligent Worker Assistant</v>
      </c>
    </row>
    <row r="776" spans="1:6" ht="28.8" x14ac:dyDescent="0.3">
      <c r="A776" t="str">
        <f>News_statistics!K776</f>
        <v>H2</v>
      </c>
      <c r="B776" cm="1">
        <f t="array" aca="1" ref="B776" ca="1">SUMPRODUCT(MID(0&amp;A776,LARGE(INDEX(ISNUMBER(--MID(A776,ROW(INDIRECT("1:"&amp;LEN(A776))),1))*ROW(INDIRECT("1:"&amp;LEN(A776))),0),ROW(INDIRECT("1:"&amp;LEN(A776))))+1,1)*10^ROW(INDIRECT("1:"&amp;LEN(A776)))/10)</f>
        <v>2</v>
      </c>
      <c r="C776" s="23" t="str">
        <f>News_statistics!P776</f>
        <v>Hydraulic Applications Ecosystem</v>
      </c>
      <c r="D776" t="str">
        <f>News_statistics!Q776</f>
        <v>Green &amp; Connected Construction site</v>
      </c>
      <c r="E776" t="str">
        <f>News_statistics!N776</f>
        <v>Hydraulic Applications Ecosystem, Intelligent Production</v>
      </c>
      <c r="F776" s="17" t="str">
        <f>News_statistics!M776</f>
        <v>Green &amp; Connected Construction site, Sustainable Mining, Autonomus Intralofistic</v>
      </c>
    </row>
    <row r="777" spans="1:6" x14ac:dyDescent="0.3">
      <c r="A777" t="str">
        <f>News_statistics!K777</f>
        <v>H1</v>
      </c>
      <c r="B777" cm="1">
        <f t="array" aca="1" ref="B777" ca="1">SUMPRODUCT(MID(0&amp;A777,LARGE(INDEX(ISNUMBER(--MID(A777,ROW(INDIRECT("1:"&amp;LEN(A777))),1))*ROW(INDIRECT("1:"&amp;LEN(A777))),0),ROW(INDIRECT("1:"&amp;LEN(A777))))+1,1)*10^ROW(INDIRECT("1:"&amp;LEN(A777)))/10)</f>
        <v>1</v>
      </c>
      <c r="C777" s="23" t="str">
        <f>News_statistics!P777</f>
        <v>Hydraulic Applications Ecosystem</v>
      </c>
      <c r="D777" t="str">
        <f>News_statistics!Q777</f>
        <v>Smart Farming</v>
      </c>
      <c r="E777" t="str">
        <f>News_statistics!N777</f>
        <v>Hydraulic Applications Ecosystem</v>
      </c>
      <c r="F777" s="17" t="str">
        <f>News_statistics!M777</f>
        <v>Smart Farming</v>
      </c>
    </row>
    <row r="778" spans="1:6" ht="28.8" x14ac:dyDescent="0.3">
      <c r="A778" t="str">
        <f>News_statistics!K778</f>
        <v>H1</v>
      </c>
      <c r="B778" cm="1">
        <f t="array" aca="1" ref="B778" ca="1">SUMPRODUCT(MID(0&amp;A778,LARGE(INDEX(ISNUMBER(--MID(A778,ROW(INDIRECT("1:"&amp;LEN(A778))),1))*ROW(INDIRECT("1:"&amp;LEN(A778))),0),ROW(INDIRECT("1:"&amp;LEN(A778))))+1,1)*10^ROW(INDIRECT("1:"&amp;LEN(A778)))/10)</f>
        <v>1</v>
      </c>
      <c r="C778" s="23" t="str">
        <f>News_statistics!P778</f>
        <v>Ecological Sustainability</v>
      </c>
      <c r="D778" t="str">
        <f>News_statistics!Q778</f>
        <v>Enhanced Emission Policy</v>
      </c>
      <c r="E778" t="str">
        <f>News_statistics!N778</f>
        <v>Ecological Sustainability, Hydraulic Applications Ecosystem</v>
      </c>
      <c r="F778" s="17" t="str">
        <f>News_statistics!M778</f>
        <v>Enhanced Emission Policy, Autonomous Material Handling</v>
      </c>
    </row>
    <row r="779" spans="1:6" x14ac:dyDescent="0.3">
      <c r="A779" t="str">
        <f>News_statistics!K779</f>
        <v>H1</v>
      </c>
      <c r="B779" cm="1">
        <f t="array" aca="1" ref="B779" ca="1">SUMPRODUCT(MID(0&amp;A779,LARGE(INDEX(ISNUMBER(--MID(A779,ROW(INDIRECT("1:"&amp;LEN(A779))),1))*ROW(INDIRECT("1:"&amp;LEN(A779))),0),ROW(INDIRECT("1:"&amp;LEN(A779))))+1,1)*10^ROW(INDIRECT("1:"&amp;LEN(A779)))/10)</f>
        <v>1</v>
      </c>
      <c r="C779" s="23" t="str">
        <f>News_statistics!P779</f>
        <v>Not Found</v>
      </c>
      <c r="D779" t="str">
        <f>News_statistics!Q779</f>
        <v>Not Found</v>
      </c>
      <c r="E779" t="e" vm="2">
        <f>News_statistics!N779</f>
        <v>#VALUE!</v>
      </c>
      <c r="F779" s="17" t="str">
        <f>News_statistics!M779</f>
        <v/>
      </c>
    </row>
    <row r="780" spans="1:6" x14ac:dyDescent="0.3">
      <c r="A780" t="str">
        <f>News_statistics!K780</f>
        <v>H2</v>
      </c>
      <c r="B780" cm="1">
        <f t="array" aca="1" ref="B780" ca="1">SUMPRODUCT(MID(0&amp;A780,LARGE(INDEX(ISNUMBER(--MID(A780,ROW(INDIRECT("1:"&amp;LEN(A780))),1))*ROW(INDIRECT("1:"&amp;LEN(A780))),0),ROW(INDIRECT("1:"&amp;LEN(A780))))+1,1)*10^ROW(INDIRECT("1:"&amp;LEN(A780)))/10)</f>
        <v>2</v>
      </c>
      <c r="C780" s="23" t="str">
        <f>News_statistics!P780</f>
        <v>Intelligent Production</v>
      </c>
      <c r="D780" t="str">
        <f>News_statistics!Q780</f>
        <v>Advanced Robotics</v>
      </c>
      <c r="E780" t="str">
        <f>News_statistics!N780</f>
        <v>Intelligent Production</v>
      </c>
      <c r="F780" s="17" t="str">
        <f>News_statistics!M780</f>
        <v>Advanced Robotics</v>
      </c>
    </row>
    <row r="781" spans="1:6" x14ac:dyDescent="0.3">
      <c r="A781" t="str">
        <f>News_statistics!K781</f>
        <v>H1</v>
      </c>
      <c r="B781" cm="1">
        <f t="array" aca="1" ref="B781" ca="1">SUMPRODUCT(MID(0&amp;A781,LARGE(INDEX(ISNUMBER(--MID(A781,ROW(INDIRECT("1:"&amp;LEN(A781))),1))*ROW(INDIRECT("1:"&amp;LEN(A781))),0),ROW(INDIRECT("1:"&amp;LEN(A781))))+1,1)*10^ROW(INDIRECT("1:"&amp;LEN(A781)))/10)</f>
        <v>1</v>
      </c>
      <c r="C781" s="23" t="str">
        <f>News_statistics!P781</f>
        <v>Not Found</v>
      </c>
      <c r="D781" t="str">
        <f>News_statistics!Q781</f>
        <v>Not Found</v>
      </c>
      <c r="E781" t="e" vm="2">
        <f>News_statistics!N781</f>
        <v>#VALUE!</v>
      </c>
      <c r="F781" s="17" t="str">
        <f>News_statistics!M781</f>
        <v/>
      </c>
    </row>
    <row r="782" spans="1:6" x14ac:dyDescent="0.3">
      <c r="A782" t="str">
        <f>News_statistics!K782</f>
        <v>H1</v>
      </c>
      <c r="B782" cm="1">
        <f t="array" aca="1" ref="B782" ca="1">SUMPRODUCT(MID(0&amp;A782,LARGE(INDEX(ISNUMBER(--MID(A782,ROW(INDIRECT("1:"&amp;LEN(A782))),1))*ROW(INDIRECT("1:"&amp;LEN(A782))),0),ROW(INDIRECT("1:"&amp;LEN(A782))))+1,1)*10^ROW(INDIRECT("1:"&amp;LEN(A782)))/10)</f>
        <v>1</v>
      </c>
      <c r="C782" s="23" t="str">
        <f>News_statistics!P782</f>
        <v>Not Found</v>
      </c>
      <c r="D782" t="str">
        <f>News_statistics!Q782</f>
        <v>Not Found</v>
      </c>
      <c r="E782" t="e" vm="2">
        <f>News_statistics!N782</f>
        <v>#VALUE!</v>
      </c>
      <c r="F782" s="17" t="str">
        <f>News_statistics!M782</f>
        <v/>
      </c>
    </row>
    <row r="783" spans="1:6" ht="43.2" x14ac:dyDescent="0.3">
      <c r="A783" t="str">
        <f>News_statistics!K783</f>
        <v>H1</v>
      </c>
      <c r="B783" cm="1">
        <f t="array" aca="1" ref="B783" ca="1">SUMPRODUCT(MID(0&amp;A783,LARGE(INDEX(ISNUMBER(--MID(A783,ROW(INDIRECT("1:"&amp;LEN(A783))),1))*ROW(INDIRECT("1:"&amp;LEN(A783))),0),ROW(INDIRECT("1:"&amp;LEN(A783))))+1,1)*10^ROW(INDIRECT("1:"&amp;LEN(A783)))/10)</f>
        <v>1</v>
      </c>
      <c r="C783" s="23" t="str">
        <f>News_statistics!P783</f>
        <v>Hydraulic Applications Ecosystem</v>
      </c>
      <c r="D783" t="str">
        <f>News_statistics!Q783</f>
        <v>Green &amp; Connected Construction site</v>
      </c>
      <c r="E783" t="str">
        <f>News_statistics!N783</f>
        <v>Hydraulic Applications Ecosystem</v>
      </c>
      <c r="F783" s="17" t="str">
        <f>News_statistics!M783</f>
        <v>Green &amp; Connected Construction site, Autonomous Material Handling, Future Municipal Services</v>
      </c>
    </row>
    <row r="784" spans="1:6" x14ac:dyDescent="0.3">
      <c r="A784" t="str">
        <f>News_statistics!K784</f>
        <v>H2</v>
      </c>
      <c r="B784" cm="1">
        <f t="array" aca="1" ref="B784" ca="1">SUMPRODUCT(MID(0&amp;A784,LARGE(INDEX(ISNUMBER(--MID(A784,ROW(INDIRECT("1:"&amp;LEN(A784))),1))*ROW(INDIRECT("1:"&amp;LEN(A784))),0),ROW(INDIRECT("1:"&amp;LEN(A784))))+1,1)*10^ROW(INDIRECT("1:"&amp;LEN(A784)))/10)</f>
        <v>2</v>
      </c>
      <c r="C784" s="23" t="str">
        <f>News_statistics!P784</f>
        <v>Smart Data Usage</v>
      </c>
      <c r="D784" t="str">
        <f>News_statistics!Q784</f>
        <v>Advanced AI Capabilities</v>
      </c>
      <c r="E784" t="str">
        <f>News_statistics!N784</f>
        <v>Smart Data Usage</v>
      </c>
      <c r="F784" s="17" t="str">
        <f>News_statistics!M784</f>
        <v>Advanced AI Capabilities</v>
      </c>
    </row>
    <row r="785" spans="1:6" ht="28.8" x14ac:dyDescent="0.3">
      <c r="A785" t="str">
        <f>News_statistics!K785</f>
        <v>H1</v>
      </c>
      <c r="B785" cm="1">
        <f t="array" aca="1" ref="B785" ca="1">SUMPRODUCT(MID(0&amp;A785,LARGE(INDEX(ISNUMBER(--MID(A785,ROW(INDIRECT("1:"&amp;LEN(A785))),1))*ROW(INDIRECT("1:"&amp;LEN(A785))),0),ROW(INDIRECT("1:"&amp;LEN(A785))))+1,1)*10^ROW(INDIRECT("1:"&amp;LEN(A785)))/10)</f>
        <v>1</v>
      </c>
      <c r="C785" s="23" t="str">
        <f>News_statistics!P785</f>
        <v>Ecological Sustainability</v>
      </c>
      <c r="D785" t="str">
        <f>News_statistics!Q785</f>
        <v>Green Cities</v>
      </c>
      <c r="E785" t="str">
        <f>News_statistics!N785</f>
        <v>Ecological Sustainability, Hydraulic Applications Ecosystem</v>
      </c>
      <c r="F785" s="17" t="str">
        <f>News_statistics!M785</f>
        <v>Green Cities, Enhanced Emission Policy, Green &amp; Connected Construction site</v>
      </c>
    </row>
    <row r="786" spans="1:6" ht="28.8" x14ac:dyDescent="0.3">
      <c r="A786" t="str">
        <f>News_statistics!K786</f>
        <v>H1</v>
      </c>
      <c r="B786" cm="1">
        <f t="array" aca="1" ref="B786" ca="1">SUMPRODUCT(MID(0&amp;A786,LARGE(INDEX(ISNUMBER(--MID(A786,ROW(INDIRECT("1:"&amp;LEN(A786))),1))*ROW(INDIRECT("1:"&amp;LEN(A786))),0),ROW(INDIRECT("1:"&amp;LEN(A786))))+1,1)*10^ROW(INDIRECT("1:"&amp;LEN(A786)))/10)</f>
        <v>1</v>
      </c>
      <c r="C786" s="23" t="str">
        <f>News_statistics!P786</f>
        <v>Hydraulic Applications Ecosystem</v>
      </c>
      <c r="D786" t="str">
        <f>News_statistics!Q786</f>
        <v>Green &amp; Connected Construction site</v>
      </c>
      <c r="E786" t="str">
        <f>News_statistics!N786</f>
        <v>Hydraulic Applications Ecosystem</v>
      </c>
      <c r="F786" s="17" t="str">
        <f>News_statistics!M786</f>
        <v>Green &amp; Connected Construction site, Sustainable Mining</v>
      </c>
    </row>
    <row r="787" spans="1:6" x14ac:dyDescent="0.3">
      <c r="A787" t="str">
        <f>News_statistics!K787</f>
        <v>H1</v>
      </c>
      <c r="B787" cm="1">
        <f t="array" aca="1" ref="B787" ca="1">SUMPRODUCT(MID(0&amp;A787,LARGE(INDEX(ISNUMBER(--MID(A787,ROW(INDIRECT("1:"&amp;LEN(A787))),1))*ROW(INDIRECT("1:"&amp;LEN(A787))),0),ROW(INDIRECT("1:"&amp;LEN(A787))))+1,1)*10^ROW(INDIRECT("1:"&amp;LEN(A787)))/10)</f>
        <v>1</v>
      </c>
      <c r="C787" s="23" t="str">
        <f>News_statistics!P787</f>
        <v>Hydraulic Applications Ecosystem</v>
      </c>
      <c r="D787" t="str">
        <f>News_statistics!Q787</f>
        <v>Intelligent &amp; Efficient Factory</v>
      </c>
      <c r="E787" t="str">
        <f>News_statistics!N787</f>
        <v>Hydraulic Applications Ecosystem</v>
      </c>
      <c r="F787" s="17" t="str">
        <f>News_statistics!M787</f>
        <v>Intelligent &amp; Efficient Factory</v>
      </c>
    </row>
    <row r="788" spans="1:6" x14ac:dyDescent="0.3">
      <c r="A788" t="str">
        <f>News_statistics!K788</f>
        <v>H1</v>
      </c>
      <c r="B788" cm="1">
        <f t="array" aca="1" ref="B788" ca="1">SUMPRODUCT(MID(0&amp;A788,LARGE(INDEX(ISNUMBER(--MID(A788,ROW(INDIRECT("1:"&amp;LEN(A788))),1))*ROW(INDIRECT("1:"&amp;LEN(A788))),0),ROW(INDIRECT("1:"&amp;LEN(A788))))+1,1)*10^ROW(INDIRECT("1:"&amp;LEN(A788)))/10)</f>
        <v>1</v>
      </c>
      <c r="C788" s="23" t="str">
        <f>News_statistics!P788</f>
        <v>Hydraulic Applications Ecosystem</v>
      </c>
      <c r="D788" t="str">
        <f>News_statistics!Q788</f>
        <v>Sustainable Mining</v>
      </c>
      <c r="E788" t="str">
        <f>News_statistics!N788</f>
        <v>Hydraulic Applications Ecosystem</v>
      </c>
      <c r="F788" s="17" t="str">
        <f>News_statistics!M788</f>
        <v>Sustainable Mining</v>
      </c>
    </row>
    <row r="789" spans="1:6" ht="28.8" x14ac:dyDescent="0.3">
      <c r="A789" t="str">
        <f>News_statistics!K789</f>
        <v>H2</v>
      </c>
      <c r="B789" cm="1">
        <f t="array" aca="1" ref="B789" ca="1">SUMPRODUCT(MID(0&amp;A789,LARGE(INDEX(ISNUMBER(--MID(A789,ROW(INDIRECT("1:"&amp;LEN(A789))),1))*ROW(INDIRECT("1:"&amp;LEN(A789))),0),ROW(INDIRECT("1:"&amp;LEN(A789))))+1,1)*10^ROW(INDIRECT("1:"&amp;LEN(A789)))/10)</f>
        <v>2</v>
      </c>
      <c r="C789" s="23" t="str">
        <f>News_statistics!P789</f>
        <v>Ecological Sustainability</v>
      </c>
      <c r="D789" t="str">
        <f>News_statistics!Q789</f>
        <v>Enhanced Emission Policy</v>
      </c>
      <c r="E789" t="str">
        <f>News_statistics!N789</f>
        <v>Ecological Sustainability, Hydraulic Applications Ecosystem</v>
      </c>
      <c r="F789" s="17" t="str">
        <f>News_statistics!M789</f>
        <v>Enhanced Emission Policy, Sustainable Mining</v>
      </c>
    </row>
    <row r="790" spans="1:6" x14ac:dyDescent="0.3">
      <c r="A790" t="str">
        <f>News_statistics!K790</f>
        <v>H1</v>
      </c>
      <c r="B790" cm="1">
        <f t="array" aca="1" ref="B790" ca="1">SUMPRODUCT(MID(0&amp;A790,LARGE(INDEX(ISNUMBER(--MID(A790,ROW(INDIRECT("1:"&amp;LEN(A790))),1))*ROW(INDIRECT("1:"&amp;LEN(A790))),0),ROW(INDIRECT("1:"&amp;LEN(A790))))+1,1)*10^ROW(INDIRECT("1:"&amp;LEN(A790)))/10)</f>
        <v>1</v>
      </c>
      <c r="C790" s="23" t="str">
        <f>News_statistics!P790</f>
        <v>Not Found</v>
      </c>
      <c r="D790" t="str">
        <f>News_statistics!Q790</f>
        <v>Not Found</v>
      </c>
      <c r="E790" t="e" vm="2">
        <f>News_statistics!N790</f>
        <v>#VALUE!</v>
      </c>
      <c r="F790" s="17" t="str">
        <f>News_statistics!M790</f>
        <v/>
      </c>
    </row>
    <row r="791" spans="1:6" ht="43.2" x14ac:dyDescent="0.3">
      <c r="A791" t="str">
        <f>News_statistics!K791</f>
        <v>H2</v>
      </c>
      <c r="B791" cm="1">
        <f t="array" aca="1" ref="B791" ca="1">SUMPRODUCT(MID(0&amp;A791,LARGE(INDEX(ISNUMBER(--MID(A791,ROW(INDIRECT("1:"&amp;LEN(A791))),1))*ROW(INDIRECT("1:"&amp;LEN(A791))),0),ROW(INDIRECT("1:"&amp;LEN(A791))))+1,1)*10^ROW(INDIRECT("1:"&amp;LEN(A791)))/10)</f>
        <v>2</v>
      </c>
      <c r="C791" s="23" t="str">
        <f>News_statistics!P791</f>
        <v>Ecological Sustainability</v>
      </c>
      <c r="D791" t="str">
        <f>News_statistics!Q791</f>
        <v>Enhanced Emission Policy</v>
      </c>
      <c r="E791" t="str">
        <f>News_statistics!N791</f>
        <v>Ecological Sustainability, Hydraulic Applications Ecosystem, Intelligent Production</v>
      </c>
      <c r="F791" s="17" t="str">
        <f>News_statistics!M791</f>
        <v>Enhanced Emission Policy, Autonomous Material Handling, Sustainable Mining, Autonomus Intralofistic</v>
      </c>
    </row>
    <row r="792" spans="1:6" ht="28.8" x14ac:dyDescent="0.3">
      <c r="A792" t="str">
        <f>News_statistics!K792</f>
        <v>H1</v>
      </c>
      <c r="B792" cm="1">
        <f t="array" aca="1" ref="B792" ca="1">SUMPRODUCT(MID(0&amp;A792,LARGE(INDEX(ISNUMBER(--MID(A792,ROW(INDIRECT("1:"&amp;LEN(A792))),1))*ROW(INDIRECT("1:"&amp;LEN(A792))),0),ROW(INDIRECT("1:"&amp;LEN(A792))))+1,1)*10^ROW(INDIRECT("1:"&amp;LEN(A792)))/10)</f>
        <v>1</v>
      </c>
      <c r="C792" s="23" t="str">
        <f>News_statistics!P792</f>
        <v>Ecological Sustainability</v>
      </c>
      <c r="D792" t="str">
        <f>News_statistics!Q792</f>
        <v>Sustainable Energy System</v>
      </c>
      <c r="E792" t="str">
        <f>News_statistics!N792</f>
        <v>Ecological Sustainability, Hydraulic Applications Ecosystem</v>
      </c>
      <c r="F792" s="17" t="str">
        <f>News_statistics!M792</f>
        <v>Sustainable Energy System, Advanced Wind Power</v>
      </c>
    </row>
    <row r="793" spans="1:6" x14ac:dyDescent="0.3">
      <c r="A793" t="str">
        <f>News_statistics!K793</f>
        <v>H1</v>
      </c>
      <c r="B793" cm="1">
        <f t="array" aca="1" ref="B793" ca="1">SUMPRODUCT(MID(0&amp;A793,LARGE(INDEX(ISNUMBER(--MID(A793,ROW(INDIRECT("1:"&amp;LEN(A793))),1))*ROW(INDIRECT("1:"&amp;LEN(A793))),0),ROW(INDIRECT("1:"&amp;LEN(A793))))+1,1)*10^ROW(INDIRECT("1:"&amp;LEN(A793)))/10)</f>
        <v>1</v>
      </c>
      <c r="C793" s="23" t="str">
        <f>News_statistics!P793</f>
        <v>Ecological Sustainability</v>
      </c>
      <c r="D793" t="str">
        <f>News_statistics!Q793</f>
        <v>Enhanced Emission Policy</v>
      </c>
      <c r="E793" t="str">
        <f>News_statistics!N793</f>
        <v>Ecological Sustainability</v>
      </c>
      <c r="F793" s="17" t="str">
        <f>News_statistics!M793</f>
        <v>Enhanced Emission Policy</v>
      </c>
    </row>
    <row r="794" spans="1:6" x14ac:dyDescent="0.3">
      <c r="A794" t="str">
        <f>News_statistics!K794</f>
        <v>H1</v>
      </c>
      <c r="B794" cm="1">
        <f t="array" aca="1" ref="B794" ca="1">SUMPRODUCT(MID(0&amp;A794,LARGE(INDEX(ISNUMBER(--MID(A794,ROW(INDIRECT("1:"&amp;LEN(A794))),1))*ROW(INDIRECT("1:"&amp;LEN(A794))),0),ROW(INDIRECT("1:"&amp;LEN(A794))))+1,1)*10^ROW(INDIRECT("1:"&amp;LEN(A794)))/10)</f>
        <v>1</v>
      </c>
      <c r="C794" s="23" t="str">
        <f>News_statistics!P794</f>
        <v>Not Found</v>
      </c>
      <c r="D794" t="str">
        <f>News_statistics!Q794</f>
        <v>Not Found</v>
      </c>
      <c r="E794" t="e" vm="2">
        <f>News_statistics!N794</f>
        <v>#VALUE!</v>
      </c>
      <c r="F794" s="17" t="str">
        <f>News_statistics!M794</f>
        <v/>
      </c>
    </row>
    <row r="795" spans="1:6" ht="28.8" x14ac:dyDescent="0.3">
      <c r="A795" t="str">
        <f>News_statistics!K795</f>
        <v>H1</v>
      </c>
      <c r="B795" cm="1">
        <f t="array" aca="1" ref="B795" ca="1">SUMPRODUCT(MID(0&amp;A795,LARGE(INDEX(ISNUMBER(--MID(A795,ROW(INDIRECT("1:"&amp;LEN(A795))),1))*ROW(INDIRECT("1:"&amp;LEN(A795))),0),ROW(INDIRECT("1:"&amp;LEN(A795))))+1,1)*10^ROW(INDIRECT("1:"&amp;LEN(A795)))/10)</f>
        <v>1</v>
      </c>
      <c r="C795" s="23" t="str">
        <f>News_statistics!P795</f>
        <v>Ecological Sustainability</v>
      </c>
      <c r="D795" t="str">
        <f>News_statistics!Q795</f>
        <v>Enhanced Emission Policy</v>
      </c>
      <c r="E795" t="str">
        <f>News_statistics!N795</f>
        <v>Ecological Sustainability, New Business</v>
      </c>
      <c r="F795" s="17" t="str">
        <f>News_statistics!M795</f>
        <v>Enhanced Emission Policy, Geopolitics &amp; Decoupling</v>
      </c>
    </row>
    <row r="796" spans="1:6" x14ac:dyDescent="0.3">
      <c r="A796" t="str">
        <f>News_statistics!K796</f>
        <v>H3</v>
      </c>
      <c r="B796" cm="1">
        <f t="array" aca="1" ref="B796" ca="1">SUMPRODUCT(MID(0&amp;A796,LARGE(INDEX(ISNUMBER(--MID(A796,ROW(INDIRECT("1:"&amp;LEN(A796))),1))*ROW(INDIRECT("1:"&amp;LEN(A796))),0),ROW(INDIRECT("1:"&amp;LEN(A796))))+1,1)*10^ROW(INDIRECT("1:"&amp;LEN(A796)))/10)</f>
        <v>3</v>
      </c>
      <c r="C796" s="23" t="str">
        <f>News_statistics!P796</f>
        <v>Smart Data Usage</v>
      </c>
      <c r="D796" t="str">
        <f>News_statistics!Q796</f>
        <v>Advanced Computational Hardware</v>
      </c>
      <c r="E796" t="str">
        <f>News_statistics!N796</f>
        <v>Smart Data Usage</v>
      </c>
      <c r="F796" s="17" t="str">
        <f>News_statistics!M796</f>
        <v>Advanced Computational Hardware</v>
      </c>
    </row>
    <row r="797" spans="1:6" ht="28.8" x14ac:dyDescent="0.3">
      <c r="A797" t="str">
        <f>News_statistics!K797</f>
        <v>H3</v>
      </c>
      <c r="B797" cm="1">
        <f t="array" aca="1" ref="B797" ca="1">SUMPRODUCT(MID(0&amp;A797,LARGE(INDEX(ISNUMBER(--MID(A797,ROW(INDIRECT("1:"&amp;LEN(A797))),1))*ROW(INDIRECT("1:"&amp;LEN(A797))),0),ROW(INDIRECT("1:"&amp;LEN(A797))))+1,1)*10^ROW(INDIRECT("1:"&amp;LEN(A797)))/10)</f>
        <v>3</v>
      </c>
      <c r="C797" s="23" t="str">
        <f>News_statistics!P797</f>
        <v>Intelligent Production</v>
      </c>
      <c r="D797" t="str">
        <f>News_statistics!Q797</f>
        <v>Advanced Robotics</v>
      </c>
      <c r="E797" t="str">
        <f>News_statistics!N797</f>
        <v>Intelligent Production, Smart Data Usage</v>
      </c>
      <c r="F797" s="17" t="str">
        <f>News_statistics!M797</f>
        <v>Advanced Robotics, New Data Management Strategies</v>
      </c>
    </row>
    <row r="798" spans="1:6" ht="28.8" x14ac:dyDescent="0.3">
      <c r="A798" t="str">
        <f>News_statistics!K798</f>
        <v>H2</v>
      </c>
      <c r="B798" cm="1">
        <f t="array" aca="1" ref="B798" ca="1">SUMPRODUCT(MID(0&amp;A798,LARGE(INDEX(ISNUMBER(--MID(A798,ROW(INDIRECT("1:"&amp;LEN(A798))),1))*ROW(INDIRECT("1:"&amp;LEN(A798))),0),ROW(INDIRECT("1:"&amp;LEN(A798))))+1,1)*10^ROW(INDIRECT("1:"&amp;LEN(A798)))/10)</f>
        <v>2</v>
      </c>
      <c r="C798" s="23" t="str">
        <f>News_statistics!P798</f>
        <v>Ecological Sustainability</v>
      </c>
      <c r="D798" t="str">
        <f>News_statistics!Q798</f>
        <v>Enhanced Emission Policy</v>
      </c>
      <c r="E798" t="str">
        <f>News_statistics!N798</f>
        <v>Ecological Sustainability, New Business</v>
      </c>
      <c r="F798" s="17" t="str">
        <f>News_statistics!M798</f>
        <v>Enhanced Emission Policy, Sustainable Energy System, Green Energy System</v>
      </c>
    </row>
    <row r="799" spans="1:6" x14ac:dyDescent="0.3">
      <c r="A799" t="str">
        <f>News_statistics!K799</f>
        <v>H2</v>
      </c>
      <c r="B799" cm="1">
        <f t="array" aca="1" ref="B799" ca="1">SUMPRODUCT(MID(0&amp;A799,LARGE(INDEX(ISNUMBER(--MID(A799,ROW(INDIRECT("1:"&amp;LEN(A799))),1))*ROW(INDIRECT("1:"&amp;LEN(A799))),0),ROW(INDIRECT("1:"&amp;LEN(A799))))+1,1)*10^ROW(INDIRECT("1:"&amp;LEN(A799)))/10)</f>
        <v>2</v>
      </c>
      <c r="C799" s="23" t="str">
        <f>News_statistics!P799</f>
        <v>Ecological Sustainability</v>
      </c>
      <c r="D799" t="str">
        <f>News_statistics!Q799</f>
        <v>Enhanced Emission Policy</v>
      </c>
      <c r="E799" t="str">
        <f>News_statistics!N799</f>
        <v>Ecological Sustainability</v>
      </c>
      <c r="F799" s="17" t="str">
        <f>News_statistics!M799</f>
        <v>Enhanced Emission Policy</v>
      </c>
    </row>
    <row r="800" spans="1:6" x14ac:dyDescent="0.3">
      <c r="A800" t="str">
        <f>News_statistics!K800</f>
        <v>H2</v>
      </c>
      <c r="B800" cm="1">
        <f t="array" aca="1" ref="B800" ca="1">SUMPRODUCT(MID(0&amp;A800,LARGE(INDEX(ISNUMBER(--MID(A800,ROW(INDIRECT("1:"&amp;LEN(A800))),1))*ROW(INDIRECT("1:"&amp;LEN(A800))),0),ROW(INDIRECT("1:"&amp;LEN(A800))))+1,1)*10^ROW(INDIRECT("1:"&amp;LEN(A800)))/10)</f>
        <v>2</v>
      </c>
      <c r="C800" s="23" t="str">
        <f>News_statistics!P800</f>
        <v>Not Found</v>
      </c>
      <c r="D800" t="str">
        <f>News_statistics!Q800</f>
        <v>Not Found</v>
      </c>
      <c r="E800" t="e" vm="2">
        <f>News_statistics!N800</f>
        <v>#VALUE!</v>
      </c>
      <c r="F800" s="17" t="str">
        <f>News_statistics!M800</f>
        <v/>
      </c>
    </row>
    <row r="801" spans="1:6" x14ac:dyDescent="0.3">
      <c r="A801" t="str">
        <f>News_statistics!K801</f>
        <v>H3</v>
      </c>
      <c r="B801" cm="1">
        <f t="array" aca="1" ref="B801" ca="1">SUMPRODUCT(MID(0&amp;A801,LARGE(INDEX(ISNUMBER(--MID(A801,ROW(INDIRECT("1:"&amp;LEN(A801))),1))*ROW(INDIRECT("1:"&amp;LEN(A801))),0),ROW(INDIRECT("1:"&amp;LEN(A801))))+1,1)*10^ROW(INDIRECT("1:"&amp;LEN(A801)))/10)</f>
        <v>3</v>
      </c>
      <c r="C801" s="23" t="str">
        <f>News_statistics!P801</f>
        <v>New Business</v>
      </c>
      <c r="D801" t="str">
        <f>News_statistics!Q801</f>
        <v>Digital Platforms &amp; Marketplaces</v>
      </c>
      <c r="E801" t="str">
        <f>News_statistics!N801</f>
        <v>New Business</v>
      </c>
      <c r="F801" s="17" t="str">
        <f>News_statistics!M801</f>
        <v>Digital Platforms &amp; Marketplaces, Air &amp; Space</v>
      </c>
    </row>
    <row r="802" spans="1:6" x14ac:dyDescent="0.3">
      <c r="A802" t="str">
        <f>News_statistics!K802</f>
        <v>H3</v>
      </c>
      <c r="B802" cm="1">
        <f t="array" aca="1" ref="B802" ca="1">SUMPRODUCT(MID(0&amp;A802,LARGE(INDEX(ISNUMBER(--MID(A802,ROW(INDIRECT("1:"&amp;LEN(A802))),1))*ROW(INDIRECT("1:"&amp;LEN(A802))),0),ROW(INDIRECT("1:"&amp;LEN(A802))))+1,1)*10^ROW(INDIRECT("1:"&amp;LEN(A802)))/10)</f>
        <v>3</v>
      </c>
      <c r="C802" s="23" t="str">
        <f>News_statistics!P802</f>
        <v>Hydraulic Applications Ecosystem</v>
      </c>
      <c r="D802" t="str">
        <f>News_statistics!Q802</f>
        <v>Smart Farming</v>
      </c>
      <c r="E802" t="str">
        <f>News_statistics!N802</f>
        <v>Hydraulic Applications Ecosystem, New Business</v>
      </c>
      <c r="F802" s="17" t="str">
        <f>News_statistics!M802</f>
        <v>Smart Farming, Future Agriculture</v>
      </c>
    </row>
    <row r="803" spans="1:6" ht="43.2" x14ac:dyDescent="0.3">
      <c r="A803" t="str">
        <f>News_statistics!K803</f>
        <v>H1</v>
      </c>
      <c r="B803" cm="1">
        <f t="array" aca="1" ref="B803" ca="1">SUMPRODUCT(MID(0&amp;A803,LARGE(INDEX(ISNUMBER(--MID(A803,ROW(INDIRECT("1:"&amp;LEN(A803))),1))*ROW(INDIRECT("1:"&amp;LEN(A803))),0),ROW(INDIRECT("1:"&amp;LEN(A803))))+1,1)*10^ROW(INDIRECT("1:"&amp;LEN(A803)))/10)</f>
        <v>1</v>
      </c>
      <c r="C803" s="23" t="str">
        <f>News_statistics!P803</f>
        <v>Intelligent Production</v>
      </c>
      <c r="D803" t="str">
        <f>News_statistics!Q803</f>
        <v>Advanced Robotics</v>
      </c>
      <c r="E803" t="str">
        <f>News_statistics!N803</f>
        <v>Intelligent Production, Smart Data Usage</v>
      </c>
      <c r="F803" s="17" t="str">
        <f>News_statistics!M803</f>
        <v>Advanced Robotics, Intelligent Worker Assistant, Immersive Technologies, Advanced AI Capabilities</v>
      </c>
    </row>
    <row r="804" spans="1:6" x14ac:dyDescent="0.3">
      <c r="A804" t="str">
        <f>News_statistics!K804</f>
        <v>H1</v>
      </c>
      <c r="B804" cm="1">
        <f t="array" aca="1" ref="B804" ca="1">SUMPRODUCT(MID(0&amp;A804,LARGE(INDEX(ISNUMBER(--MID(A804,ROW(INDIRECT("1:"&amp;LEN(A804))),1))*ROW(INDIRECT("1:"&amp;LEN(A804))),0),ROW(INDIRECT("1:"&amp;LEN(A804))))+1,1)*10^ROW(INDIRECT("1:"&amp;LEN(A804)))/10)</f>
        <v>1</v>
      </c>
      <c r="C804" s="23" t="str">
        <f>News_statistics!P804</f>
        <v>New Business</v>
      </c>
      <c r="D804" t="str">
        <f>News_statistics!Q804</f>
        <v>Sustainaible Maritime Applications</v>
      </c>
      <c r="E804" t="str">
        <f>News_statistics!N804</f>
        <v>New Business</v>
      </c>
      <c r="F804" s="17" t="str">
        <f>News_statistics!M804</f>
        <v>Sustainaible Maritime Applications</v>
      </c>
    </row>
    <row r="805" spans="1:6" x14ac:dyDescent="0.3">
      <c r="A805" t="str">
        <f>News_statistics!K805</f>
        <v>H1</v>
      </c>
      <c r="B805" cm="1">
        <f t="array" aca="1" ref="B805" ca="1">SUMPRODUCT(MID(0&amp;A805,LARGE(INDEX(ISNUMBER(--MID(A805,ROW(INDIRECT("1:"&amp;LEN(A805))),1))*ROW(INDIRECT("1:"&amp;LEN(A805))),0),ROW(INDIRECT("1:"&amp;LEN(A805))))+1,1)*10^ROW(INDIRECT("1:"&amp;LEN(A805)))/10)</f>
        <v>1</v>
      </c>
      <c r="C805" s="23" t="str">
        <f>News_statistics!P805</f>
        <v>Smart Data Usage</v>
      </c>
      <c r="D805" t="str">
        <f>News_statistics!Q805</f>
        <v>Big Data Value Creation</v>
      </c>
      <c r="E805" t="str">
        <f>News_statistics!N805</f>
        <v>Smart Data Usage</v>
      </c>
      <c r="F805" s="17" t="str">
        <f>News_statistics!M805</f>
        <v>Big Data Value Creation</v>
      </c>
    </row>
    <row r="806" spans="1:6" x14ac:dyDescent="0.3">
      <c r="A806" t="str">
        <f>News_statistics!K806</f>
        <v>H3</v>
      </c>
      <c r="B806" cm="1">
        <f t="array" aca="1" ref="B806" ca="1">SUMPRODUCT(MID(0&amp;A806,LARGE(INDEX(ISNUMBER(--MID(A806,ROW(INDIRECT("1:"&amp;LEN(A806))),1))*ROW(INDIRECT("1:"&amp;LEN(A806))),0),ROW(INDIRECT("1:"&amp;LEN(A806))))+1,1)*10^ROW(INDIRECT("1:"&amp;LEN(A806)))/10)</f>
        <v>3</v>
      </c>
      <c r="C806" s="23" t="str">
        <f>News_statistics!P806</f>
        <v>New Business</v>
      </c>
      <c r="D806" t="str">
        <f>News_statistics!Q806</f>
        <v>Digital Platforms &amp; Marketplaces</v>
      </c>
      <c r="E806" t="str">
        <f>News_statistics!N806</f>
        <v>New Business</v>
      </c>
      <c r="F806" s="17" t="str">
        <f>News_statistics!M806</f>
        <v>Digital Platforms &amp; Marketplaces, Air &amp; Space</v>
      </c>
    </row>
    <row r="807" spans="1:6" x14ac:dyDescent="0.3">
      <c r="A807" t="str">
        <f>News_statistics!K807</f>
        <v>H2</v>
      </c>
      <c r="B807" cm="1">
        <f t="array" aca="1" ref="B807" ca="1">SUMPRODUCT(MID(0&amp;A807,LARGE(INDEX(ISNUMBER(--MID(A807,ROW(INDIRECT("1:"&amp;LEN(A807))),1))*ROW(INDIRECT("1:"&amp;LEN(A807))),0),ROW(INDIRECT("1:"&amp;LEN(A807))))+1,1)*10^ROW(INDIRECT("1:"&amp;LEN(A807)))/10)</f>
        <v>2</v>
      </c>
      <c r="C807" s="23" t="str">
        <f>News_statistics!P807</f>
        <v>New Business</v>
      </c>
      <c r="D807" t="str">
        <f>News_statistics!Q807</f>
        <v>Digital Platforms &amp; Marketplaces</v>
      </c>
      <c r="E807" t="str">
        <f>News_statistics!N807</f>
        <v>New Business</v>
      </c>
      <c r="F807" s="17" t="str">
        <f>News_statistics!M807</f>
        <v>Digital Platforms &amp; Marketplaces, Air &amp; Space</v>
      </c>
    </row>
    <row r="808" spans="1:6" x14ac:dyDescent="0.3">
      <c r="A808" t="str">
        <f>News_statistics!K808</f>
        <v>H1</v>
      </c>
      <c r="B808" cm="1">
        <f t="array" aca="1" ref="B808" ca="1">SUMPRODUCT(MID(0&amp;A808,LARGE(INDEX(ISNUMBER(--MID(A808,ROW(INDIRECT("1:"&amp;LEN(A808))),1))*ROW(INDIRECT("1:"&amp;LEN(A808))),0),ROW(INDIRECT("1:"&amp;LEN(A808))))+1,1)*10^ROW(INDIRECT("1:"&amp;LEN(A808)))/10)</f>
        <v>1</v>
      </c>
      <c r="C808" s="23" t="str">
        <f>News_statistics!P808</f>
        <v>Hydraulic Applications Ecosystem</v>
      </c>
      <c r="D808" t="str">
        <f>News_statistics!Q808</f>
        <v>Green &amp; Connected Construction site</v>
      </c>
      <c r="E808" t="str">
        <f>News_statistics!N808</f>
        <v>Hydraulic Applications Ecosystem</v>
      </c>
      <c r="F808" s="17" t="str">
        <f>News_statistics!M808</f>
        <v>Green &amp; Connected Construction site</v>
      </c>
    </row>
    <row r="809" spans="1:6" x14ac:dyDescent="0.3">
      <c r="A809" t="str">
        <f>News_statistics!K809</f>
        <v>H2</v>
      </c>
      <c r="B809" cm="1">
        <f t="array" aca="1" ref="B809" ca="1">SUMPRODUCT(MID(0&amp;A809,LARGE(INDEX(ISNUMBER(--MID(A809,ROW(INDIRECT("1:"&amp;LEN(A809))),1))*ROW(INDIRECT("1:"&amp;LEN(A809))),0),ROW(INDIRECT("1:"&amp;LEN(A809))))+1,1)*10^ROW(INDIRECT("1:"&amp;LEN(A809)))/10)</f>
        <v>2</v>
      </c>
      <c r="C809" s="23" t="str">
        <f>News_statistics!P809</f>
        <v>Intelligent Production</v>
      </c>
      <c r="D809" t="str">
        <f>News_statistics!Q809</f>
        <v>Advanced Robotics</v>
      </c>
      <c r="E809" t="str">
        <f>News_statistics!N809</f>
        <v>Intelligent Production</v>
      </c>
      <c r="F809" s="17" t="str">
        <f>News_statistics!M809</f>
        <v>Advanced Robotics</v>
      </c>
    </row>
    <row r="810" spans="1:6" ht="28.8" x14ac:dyDescent="0.3">
      <c r="A810" t="str">
        <f>News_statistics!K810</f>
        <v>H1</v>
      </c>
      <c r="B810" cm="1">
        <f t="array" aca="1" ref="B810" ca="1">SUMPRODUCT(MID(0&amp;A810,LARGE(INDEX(ISNUMBER(--MID(A810,ROW(INDIRECT("1:"&amp;LEN(A810))),1))*ROW(INDIRECT("1:"&amp;LEN(A810))),0),ROW(INDIRECT("1:"&amp;LEN(A810))))+1,1)*10^ROW(INDIRECT("1:"&amp;LEN(A810)))/10)</f>
        <v>1</v>
      </c>
      <c r="C810" s="23" t="str">
        <f>News_statistics!P810</f>
        <v>Ecological Sustainability</v>
      </c>
      <c r="D810" t="str">
        <f>News_statistics!Q810</f>
        <v>Enhanced Emission Policy</v>
      </c>
      <c r="E810" t="str">
        <f>News_statistics!N810</f>
        <v>Ecological Sustainability, Hydraulic Applications Ecosystem</v>
      </c>
      <c r="F810" s="17" t="str">
        <f>News_statistics!M810</f>
        <v>Enhanced Emission Policy, Sustainable Mining</v>
      </c>
    </row>
    <row r="811" spans="1:6" x14ac:dyDescent="0.3">
      <c r="A811" t="str">
        <f>News_statistics!K811</f>
        <v>H1</v>
      </c>
      <c r="B811" cm="1">
        <f t="array" aca="1" ref="B811" ca="1">SUMPRODUCT(MID(0&amp;A811,LARGE(INDEX(ISNUMBER(--MID(A811,ROW(INDIRECT("1:"&amp;LEN(A811))),1))*ROW(INDIRECT("1:"&amp;LEN(A811))),0),ROW(INDIRECT("1:"&amp;LEN(A811))))+1,1)*10^ROW(INDIRECT("1:"&amp;LEN(A811)))/10)</f>
        <v>1</v>
      </c>
      <c r="C811" s="23" t="str">
        <f>News_statistics!P811</f>
        <v>Hydraulic Applications Ecosystem</v>
      </c>
      <c r="D811" t="str">
        <f>News_statistics!Q811</f>
        <v>Green &amp; Connected Construction site</v>
      </c>
      <c r="E811" t="str">
        <f>News_statistics!N811</f>
        <v>Hydraulic Applications Ecosystem</v>
      </c>
      <c r="F811" s="17" t="str">
        <f>News_statistics!M811</f>
        <v>Green &amp; Connected Construction site</v>
      </c>
    </row>
    <row r="812" spans="1:6" ht="28.8" x14ac:dyDescent="0.3">
      <c r="A812" t="str">
        <f>News_statistics!K812</f>
        <v>H1</v>
      </c>
      <c r="B812" cm="1">
        <f t="array" aca="1" ref="B812" ca="1">SUMPRODUCT(MID(0&amp;A812,LARGE(INDEX(ISNUMBER(--MID(A812,ROW(INDIRECT("1:"&amp;LEN(A812))),1))*ROW(INDIRECT("1:"&amp;LEN(A812))),0),ROW(INDIRECT("1:"&amp;LEN(A812))))+1,1)*10^ROW(INDIRECT("1:"&amp;LEN(A812)))/10)</f>
        <v>1</v>
      </c>
      <c r="C812" s="23" t="str">
        <f>News_statistics!P812</f>
        <v>Ecological Sustainability</v>
      </c>
      <c r="D812" t="str">
        <f>News_statistics!Q812</f>
        <v>Enhanced Emission Policy</v>
      </c>
      <c r="E812" t="str">
        <f>News_statistics!N812</f>
        <v>Ecological Sustainability, New Business</v>
      </c>
      <c r="F812" s="17" t="str">
        <f>News_statistics!M812</f>
        <v>Enhanced Emission Policy, Sustainaible Maritime Applications</v>
      </c>
    </row>
    <row r="813" spans="1:6" ht="28.8" x14ac:dyDescent="0.3">
      <c r="A813" t="str">
        <f>News_statistics!K813</f>
        <v>H3</v>
      </c>
      <c r="B813" cm="1">
        <f t="array" aca="1" ref="B813" ca="1">SUMPRODUCT(MID(0&amp;A813,LARGE(INDEX(ISNUMBER(--MID(A813,ROW(INDIRECT("1:"&amp;LEN(A813))),1))*ROW(INDIRECT("1:"&amp;LEN(A813))),0),ROW(INDIRECT("1:"&amp;LEN(A813))))+1,1)*10^ROW(INDIRECT("1:"&amp;LEN(A813)))/10)</f>
        <v>3</v>
      </c>
      <c r="C813" s="23" t="str">
        <f>News_statistics!P813</f>
        <v>Ecological Sustainability</v>
      </c>
      <c r="D813" t="str">
        <f>News_statistics!Q813</f>
        <v>Enhanced Emission Policy</v>
      </c>
      <c r="E813" t="str">
        <f>News_statistics!N813</f>
        <v>Ecological Sustainability, Hydraulic Applications Ecosystem</v>
      </c>
      <c r="F813" s="17" t="str">
        <f>News_statistics!M813</f>
        <v>Enhanced Emission Policy, Sustainable Mining</v>
      </c>
    </row>
    <row r="814" spans="1:6" ht="28.8" x14ac:dyDescent="0.3">
      <c r="A814" t="str">
        <f>News_statistics!K814</f>
        <v>H3</v>
      </c>
      <c r="B814" cm="1">
        <f t="array" aca="1" ref="B814" ca="1">SUMPRODUCT(MID(0&amp;A814,LARGE(INDEX(ISNUMBER(--MID(A814,ROW(INDIRECT("1:"&amp;LEN(A814))),1))*ROW(INDIRECT("1:"&amp;LEN(A814))),0),ROW(INDIRECT("1:"&amp;LEN(A814))))+1,1)*10^ROW(INDIRECT("1:"&amp;LEN(A814)))/10)</f>
        <v>3</v>
      </c>
      <c r="C814" s="23" t="str">
        <f>News_statistics!P814</f>
        <v>Ecological Sustainability</v>
      </c>
      <c r="D814" t="str">
        <f>News_statistics!Q814</f>
        <v>Enhanced Emission Policy</v>
      </c>
      <c r="E814" t="str">
        <f>News_statistics!N814</f>
        <v>Ecological Sustainability, Hydraulic Applications Ecosystem</v>
      </c>
      <c r="F814" s="17" t="str">
        <f>News_statistics!M814</f>
        <v>Enhanced Emission Policy, Green &amp; Connected Construction site</v>
      </c>
    </row>
    <row r="815" spans="1:6" x14ac:dyDescent="0.3">
      <c r="A815" t="str">
        <f>News_statistics!K815</f>
        <v>H1</v>
      </c>
      <c r="B815" cm="1">
        <f t="array" aca="1" ref="B815" ca="1">SUMPRODUCT(MID(0&amp;A815,LARGE(INDEX(ISNUMBER(--MID(A815,ROW(INDIRECT("1:"&amp;LEN(A815))),1))*ROW(INDIRECT("1:"&amp;LEN(A815))),0),ROW(INDIRECT("1:"&amp;LEN(A815))))+1,1)*10^ROW(INDIRECT("1:"&amp;LEN(A815)))/10)</f>
        <v>1</v>
      </c>
      <c r="C815" s="23" t="str">
        <f>News_statistics!P815</f>
        <v>Not Found</v>
      </c>
      <c r="D815" t="str">
        <f>News_statistics!Q815</f>
        <v>Not Found</v>
      </c>
      <c r="E815" t="e" vm="2">
        <f>News_statistics!N815</f>
        <v>#VALUE!</v>
      </c>
      <c r="F815" s="17" t="str">
        <f>News_statistics!M815</f>
        <v/>
      </c>
    </row>
    <row r="816" spans="1:6" x14ac:dyDescent="0.3">
      <c r="A816" t="str">
        <f>News_statistics!K816</f>
        <v>H1</v>
      </c>
      <c r="B816" cm="1">
        <f t="array" aca="1" ref="B816" ca="1">SUMPRODUCT(MID(0&amp;A816,LARGE(INDEX(ISNUMBER(--MID(A816,ROW(INDIRECT("1:"&amp;LEN(A816))),1))*ROW(INDIRECT("1:"&amp;LEN(A816))),0),ROW(INDIRECT("1:"&amp;LEN(A816))))+1,1)*10^ROW(INDIRECT("1:"&amp;LEN(A816)))/10)</f>
        <v>1</v>
      </c>
      <c r="C816" s="23" t="str">
        <f>News_statistics!P816</f>
        <v>Hydraulic Applications Ecosystem</v>
      </c>
      <c r="D816" t="str">
        <f>News_statistics!Q816</f>
        <v>Smart Farming</v>
      </c>
      <c r="E816" t="str">
        <f>News_statistics!N816</f>
        <v>Hydraulic Applications Ecosystem</v>
      </c>
      <c r="F816" s="17" t="str">
        <f>News_statistics!M816</f>
        <v>Smart Farming</v>
      </c>
    </row>
    <row r="817" spans="1:6" ht="28.8" x14ac:dyDescent="0.3">
      <c r="A817" t="str">
        <f>News_statistics!K817</f>
        <v>H2</v>
      </c>
      <c r="B817" cm="1">
        <f t="array" aca="1" ref="B817" ca="1">SUMPRODUCT(MID(0&amp;A817,LARGE(INDEX(ISNUMBER(--MID(A817,ROW(INDIRECT("1:"&amp;LEN(A817))),1))*ROW(INDIRECT("1:"&amp;LEN(A817))),0),ROW(INDIRECT("1:"&amp;LEN(A817))))+1,1)*10^ROW(INDIRECT("1:"&amp;LEN(A817)))/10)</f>
        <v>2</v>
      </c>
      <c r="C817" s="23" t="str">
        <f>News_statistics!P817</f>
        <v>Ecological Sustainability</v>
      </c>
      <c r="D817" t="str">
        <f>News_statistics!Q817</f>
        <v>Green Cities</v>
      </c>
      <c r="E817" t="str">
        <f>News_statistics!N817</f>
        <v>Ecological Sustainability, New Business</v>
      </c>
      <c r="F817" s="17" t="str">
        <f>News_statistics!M817</f>
        <v>Green Cities, Enhanced Emission Policy, Green Energy System</v>
      </c>
    </row>
    <row r="818" spans="1:6" x14ac:dyDescent="0.3">
      <c r="A818" t="str">
        <f>News_statistics!K818</f>
        <v>H1</v>
      </c>
      <c r="B818" cm="1">
        <f t="array" aca="1" ref="B818" ca="1">SUMPRODUCT(MID(0&amp;A818,LARGE(INDEX(ISNUMBER(--MID(A818,ROW(INDIRECT("1:"&amp;LEN(A818))),1))*ROW(INDIRECT("1:"&amp;LEN(A818))),0),ROW(INDIRECT("1:"&amp;LEN(A818))))+1,1)*10^ROW(INDIRECT("1:"&amp;LEN(A818)))/10)</f>
        <v>1</v>
      </c>
      <c r="C818" s="23" t="str">
        <f>News_statistics!P818</f>
        <v>Hydraulic Applications Ecosystem</v>
      </c>
      <c r="D818" t="str">
        <f>News_statistics!Q818</f>
        <v>Smart Farming</v>
      </c>
      <c r="E818" t="str">
        <f>News_statistics!N818</f>
        <v>Hydraulic Applications Ecosystem</v>
      </c>
      <c r="F818" s="17" t="str">
        <f>News_statistics!M818</f>
        <v>Smart Farming</v>
      </c>
    </row>
    <row r="819" spans="1:6" ht="28.8" x14ac:dyDescent="0.3">
      <c r="A819" t="str">
        <f>News_statistics!K819</f>
        <v>H1</v>
      </c>
      <c r="B819" cm="1">
        <f t="array" aca="1" ref="B819" ca="1">SUMPRODUCT(MID(0&amp;A819,LARGE(INDEX(ISNUMBER(--MID(A819,ROW(INDIRECT("1:"&amp;LEN(A819))),1))*ROW(INDIRECT("1:"&amp;LEN(A819))),0),ROW(INDIRECT("1:"&amp;LEN(A819))))+1,1)*10^ROW(INDIRECT("1:"&amp;LEN(A819)))/10)</f>
        <v>1</v>
      </c>
      <c r="C819" s="23" t="str">
        <f>News_statistics!P819</f>
        <v>Hydraulic Applications Ecosystem</v>
      </c>
      <c r="D819" t="str">
        <f>News_statistics!Q819</f>
        <v>Green &amp; Connected Construction site</v>
      </c>
      <c r="E819" t="str">
        <f>News_statistics!N819</f>
        <v>Hydraulic Applications Ecosystem, Intelligent Production</v>
      </c>
      <c r="F819" s="17" t="str">
        <f>News_statistics!M819</f>
        <v>Green &amp; Connected Construction site, Additive Manufacturing Technologies</v>
      </c>
    </row>
    <row r="820" spans="1:6" x14ac:dyDescent="0.3">
      <c r="A820" t="str">
        <f>News_statistics!K820</f>
        <v>H1</v>
      </c>
      <c r="B820" cm="1">
        <f t="array" aca="1" ref="B820" ca="1">SUMPRODUCT(MID(0&amp;A820,LARGE(INDEX(ISNUMBER(--MID(A820,ROW(INDIRECT("1:"&amp;LEN(A820))),1))*ROW(INDIRECT("1:"&amp;LEN(A820))),0),ROW(INDIRECT("1:"&amp;LEN(A820))))+1,1)*10^ROW(INDIRECT("1:"&amp;LEN(A820)))/10)</f>
        <v>1</v>
      </c>
      <c r="C820" s="23" t="str">
        <f>News_statistics!P820</f>
        <v>Hydraulic Applications Ecosystem</v>
      </c>
      <c r="D820" t="str">
        <f>News_statistics!Q820</f>
        <v>Green &amp; Connected Construction site</v>
      </c>
      <c r="E820" t="str">
        <f>News_statistics!N820</f>
        <v>Hydraulic Applications Ecosystem</v>
      </c>
      <c r="F820" s="17" t="str">
        <f>News_statistics!M820</f>
        <v>Green &amp; Connected Construction site</v>
      </c>
    </row>
    <row r="821" spans="1:6" ht="28.8" x14ac:dyDescent="0.3">
      <c r="A821" t="str">
        <f>News_statistics!K821</f>
        <v>H1</v>
      </c>
      <c r="B821" cm="1">
        <f t="array" aca="1" ref="B821" ca="1">SUMPRODUCT(MID(0&amp;A821,LARGE(INDEX(ISNUMBER(--MID(A821,ROW(INDIRECT("1:"&amp;LEN(A821))),1))*ROW(INDIRECT("1:"&amp;LEN(A821))),0),ROW(INDIRECT("1:"&amp;LEN(A821))))+1,1)*10^ROW(INDIRECT("1:"&amp;LEN(A821)))/10)</f>
        <v>1</v>
      </c>
      <c r="C821" s="23" t="str">
        <f>News_statistics!P821</f>
        <v>Ecological Sustainability</v>
      </c>
      <c r="D821" t="str">
        <f>News_statistics!Q821</f>
        <v>Enhanced Emission Policy</v>
      </c>
      <c r="E821" t="str">
        <f>News_statistics!N821</f>
        <v>Ecological Sustainability, Hydraulic Applications Ecosystem</v>
      </c>
      <c r="F821" s="17" t="str">
        <f>News_statistics!M821</f>
        <v>Enhanced Emission Policy, Green &amp; Connected Construction site</v>
      </c>
    </row>
    <row r="822" spans="1:6" x14ac:dyDescent="0.3">
      <c r="A822" t="str">
        <f>News_statistics!K822</f>
        <v>H1</v>
      </c>
      <c r="B822" cm="1">
        <f t="array" aca="1" ref="B822" ca="1">SUMPRODUCT(MID(0&amp;A822,LARGE(INDEX(ISNUMBER(--MID(A822,ROW(INDIRECT("1:"&amp;LEN(A822))),1))*ROW(INDIRECT("1:"&amp;LEN(A822))),0),ROW(INDIRECT("1:"&amp;LEN(A822))))+1,1)*10^ROW(INDIRECT("1:"&amp;LEN(A822)))/10)</f>
        <v>1</v>
      </c>
      <c r="C822" s="23" t="str">
        <f>News_statistics!P822</f>
        <v>New Business</v>
      </c>
      <c r="D822" t="str">
        <f>News_statistics!Q822</f>
        <v>Geopolitics &amp; Decoupling</v>
      </c>
      <c r="E822" t="str">
        <f>News_statistics!N822</f>
        <v>New Business</v>
      </c>
      <c r="F822" s="17" t="str">
        <f>News_statistics!M822</f>
        <v>Geopolitics &amp; Decoupling</v>
      </c>
    </row>
    <row r="823" spans="1:6" x14ac:dyDescent="0.3">
      <c r="A823" t="str">
        <f>News_statistics!K823</f>
        <v>H1</v>
      </c>
      <c r="B823" cm="1">
        <f t="array" aca="1" ref="B823" ca="1">SUMPRODUCT(MID(0&amp;A823,LARGE(INDEX(ISNUMBER(--MID(A823,ROW(INDIRECT("1:"&amp;LEN(A823))),1))*ROW(INDIRECT("1:"&amp;LEN(A823))),0),ROW(INDIRECT("1:"&amp;LEN(A823))))+1,1)*10^ROW(INDIRECT("1:"&amp;LEN(A823)))/10)</f>
        <v>1</v>
      </c>
      <c r="C823" s="23" t="str">
        <f>News_statistics!P823</f>
        <v>Hydraulic Applications Ecosystem</v>
      </c>
      <c r="D823" t="str">
        <f>News_statistics!Q823</f>
        <v>Autonomous Material Handling</v>
      </c>
      <c r="E823" t="str">
        <f>News_statistics!N823</f>
        <v>Hydraulic Applications Ecosystem</v>
      </c>
      <c r="F823" s="17" t="str">
        <f>News_statistics!M823</f>
        <v>Autonomous Material Handling</v>
      </c>
    </row>
    <row r="824" spans="1:6" x14ac:dyDescent="0.3">
      <c r="A824" t="str">
        <f>News_statistics!K824</f>
        <v>H1</v>
      </c>
      <c r="B824" cm="1">
        <f t="array" aca="1" ref="B824" ca="1">SUMPRODUCT(MID(0&amp;A824,LARGE(INDEX(ISNUMBER(--MID(A824,ROW(INDIRECT("1:"&amp;LEN(A824))),1))*ROW(INDIRECT("1:"&amp;LEN(A824))),0),ROW(INDIRECT("1:"&amp;LEN(A824))))+1,1)*10^ROW(INDIRECT("1:"&amp;LEN(A824)))/10)</f>
        <v>1</v>
      </c>
      <c r="C824" s="23" t="str">
        <f>News_statistics!P824</f>
        <v>New Business</v>
      </c>
      <c r="D824" t="str">
        <f>News_statistics!Q824</f>
        <v>Geopolitics &amp; Decoupling</v>
      </c>
      <c r="E824" t="str">
        <f>News_statistics!N824</f>
        <v>New Business</v>
      </c>
      <c r="F824" s="17" t="str">
        <f>News_statistics!M824</f>
        <v>Geopolitics &amp; Decoupling</v>
      </c>
    </row>
    <row r="825" spans="1:6" x14ac:dyDescent="0.3">
      <c r="A825" t="str">
        <f>News_statistics!K825</f>
        <v>H2</v>
      </c>
      <c r="B825" cm="1">
        <f t="array" aca="1" ref="B825" ca="1">SUMPRODUCT(MID(0&amp;A825,LARGE(INDEX(ISNUMBER(--MID(A825,ROW(INDIRECT("1:"&amp;LEN(A825))),1))*ROW(INDIRECT("1:"&amp;LEN(A825))),0),ROW(INDIRECT("1:"&amp;LEN(A825))))+1,1)*10^ROW(INDIRECT("1:"&amp;LEN(A825)))/10)</f>
        <v>2</v>
      </c>
      <c r="C825" s="23" t="str">
        <f>News_statistics!P825</f>
        <v>Ecological Sustainability</v>
      </c>
      <c r="D825" t="str">
        <f>News_statistics!Q825</f>
        <v>Green Cities</v>
      </c>
      <c r="E825" t="str">
        <f>News_statistics!N825</f>
        <v>Ecological Sustainability</v>
      </c>
      <c r="F825" s="17" t="str">
        <f>News_statistics!M825</f>
        <v>Green Cities, Enhanced Emission Policy</v>
      </c>
    </row>
    <row r="826" spans="1:6" x14ac:dyDescent="0.3">
      <c r="A826" t="str">
        <f>News_statistics!K826</f>
        <v>H1</v>
      </c>
      <c r="B826" cm="1">
        <f t="array" aca="1" ref="B826" ca="1">SUMPRODUCT(MID(0&amp;A826,LARGE(INDEX(ISNUMBER(--MID(A826,ROW(INDIRECT("1:"&amp;LEN(A826))),1))*ROW(INDIRECT("1:"&amp;LEN(A826))),0),ROW(INDIRECT("1:"&amp;LEN(A826))))+1,1)*10^ROW(INDIRECT("1:"&amp;LEN(A826)))/10)</f>
        <v>1</v>
      </c>
      <c r="C826" s="23" t="str">
        <f>News_statistics!P826</f>
        <v>Not Found</v>
      </c>
      <c r="D826" t="str">
        <f>News_statistics!Q826</f>
        <v>Not Found</v>
      </c>
      <c r="E826" t="e" vm="2">
        <f>News_statistics!N826</f>
        <v>#VALUE!</v>
      </c>
      <c r="F826" s="17" t="str">
        <f>News_statistics!M826</f>
        <v/>
      </c>
    </row>
    <row r="827" spans="1:6" x14ac:dyDescent="0.3">
      <c r="A827" t="str">
        <f>News_statistics!K827</f>
        <v>H1</v>
      </c>
      <c r="B827" cm="1">
        <f t="array" aca="1" ref="B827" ca="1">SUMPRODUCT(MID(0&amp;A827,LARGE(INDEX(ISNUMBER(--MID(A827,ROW(INDIRECT("1:"&amp;LEN(A827))),1))*ROW(INDIRECT("1:"&amp;LEN(A827))),0),ROW(INDIRECT("1:"&amp;LEN(A827))))+1,1)*10^ROW(INDIRECT("1:"&amp;LEN(A827)))/10)</f>
        <v>1</v>
      </c>
      <c r="C827" s="23" t="str">
        <f>News_statistics!P827</f>
        <v>Intelligent Production</v>
      </c>
      <c r="D827" t="str">
        <f>News_statistics!Q827</f>
        <v>Autonomus Intralofistic</v>
      </c>
      <c r="E827" t="str">
        <f>News_statistics!N827</f>
        <v>Intelligent Production</v>
      </c>
      <c r="F827" s="17" t="str">
        <f>News_statistics!M827</f>
        <v>Autonomus Intralofistic</v>
      </c>
    </row>
    <row r="828" spans="1:6" x14ac:dyDescent="0.3">
      <c r="A828" t="str">
        <f>News_statistics!K828</f>
        <v>H3</v>
      </c>
      <c r="B828" cm="1">
        <f t="array" aca="1" ref="B828" ca="1">SUMPRODUCT(MID(0&amp;A828,LARGE(INDEX(ISNUMBER(--MID(A828,ROW(INDIRECT("1:"&amp;LEN(A828))),1))*ROW(INDIRECT("1:"&amp;LEN(A828))),0),ROW(INDIRECT("1:"&amp;LEN(A828))))+1,1)*10^ROW(INDIRECT("1:"&amp;LEN(A828)))/10)</f>
        <v>3</v>
      </c>
      <c r="C828" s="23" t="str">
        <f>News_statistics!P828</f>
        <v>New Business</v>
      </c>
      <c r="D828" t="str">
        <f>News_statistics!Q828</f>
        <v>Digital Platforms &amp; Marketplaces</v>
      </c>
      <c r="E828" t="str">
        <f>News_statistics!N828</f>
        <v>New Business</v>
      </c>
      <c r="F828" s="17" t="str">
        <f>News_statistics!M828</f>
        <v>Digital Platforms &amp; Marketplaces, Air &amp; Space</v>
      </c>
    </row>
    <row r="829" spans="1:6" ht="28.8" x14ac:dyDescent="0.3">
      <c r="A829" t="str">
        <f>News_statistics!K829</f>
        <v>H3</v>
      </c>
      <c r="B829" cm="1">
        <f t="array" aca="1" ref="B829" ca="1">SUMPRODUCT(MID(0&amp;A829,LARGE(INDEX(ISNUMBER(--MID(A829,ROW(INDIRECT("1:"&amp;LEN(A829))),1))*ROW(INDIRECT("1:"&amp;LEN(A829))),0),ROW(INDIRECT("1:"&amp;LEN(A829))))+1,1)*10^ROW(INDIRECT("1:"&amp;LEN(A829)))/10)</f>
        <v>3</v>
      </c>
      <c r="C829" s="23" t="str">
        <f>News_statistics!P829</f>
        <v>Ecological Sustainability</v>
      </c>
      <c r="D829" t="str">
        <f>News_statistics!Q829</f>
        <v>Enhanced Emission Policy</v>
      </c>
      <c r="E829" t="str">
        <f>News_statistics!N829</f>
        <v>Ecological Sustainability, Intelligent Production</v>
      </c>
      <c r="F829" s="17" t="str">
        <f>News_statistics!M829</f>
        <v>Enhanced Emission Policy, Advanced Robotics</v>
      </c>
    </row>
    <row r="830" spans="1:6" x14ac:dyDescent="0.3">
      <c r="A830" t="str">
        <f>News_statistics!K830</f>
        <v>H1</v>
      </c>
      <c r="B830" cm="1">
        <f t="array" aca="1" ref="B830" ca="1">SUMPRODUCT(MID(0&amp;A830,LARGE(INDEX(ISNUMBER(--MID(A830,ROW(INDIRECT("1:"&amp;LEN(A830))),1))*ROW(INDIRECT("1:"&amp;LEN(A830))),0),ROW(INDIRECT("1:"&amp;LEN(A830))))+1,1)*10^ROW(INDIRECT("1:"&amp;LEN(A830)))/10)</f>
        <v>1</v>
      </c>
      <c r="C830" s="23" t="str">
        <f>News_statistics!P830</f>
        <v>Not Found</v>
      </c>
      <c r="D830" t="str">
        <f>News_statistics!Q830</f>
        <v>Not Found</v>
      </c>
      <c r="E830" t="e" vm="2">
        <f>News_statistics!N830</f>
        <v>#VALUE!</v>
      </c>
      <c r="F830" s="17" t="str">
        <f>News_statistics!M830</f>
        <v/>
      </c>
    </row>
    <row r="831" spans="1:6" x14ac:dyDescent="0.3">
      <c r="A831" t="str">
        <f>News_statistics!K831</f>
        <v>H2</v>
      </c>
      <c r="B831" cm="1">
        <f t="array" aca="1" ref="B831" ca="1">SUMPRODUCT(MID(0&amp;A831,LARGE(INDEX(ISNUMBER(--MID(A831,ROW(INDIRECT("1:"&amp;LEN(A831))),1))*ROW(INDIRECT("1:"&amp;LEN(A831))),0),ROW(INDIRECT("1:"&amp;LEN(A831))))+1,1)*10^ROW(INDIRECT("1:"&amp;LEN(A831)))/10)</f>
        <v>2</v>
      </c>
      <c r="C831" s="23" t="str">
        <f>News_statistics!P831</f>
        <v>Ecological Sustainability</v>
      </c>
      <c r="D831" t="str">
        <f>News_statistics!Q831</f>
        <v>Enhanced Emission Policy</v>
      </c>
      <c r="E831" t="str">
        <f>News_statistics!N831</f>
        <v>Ecological Sustainability</v>
      </c>
      <c r="F831" s="17" t="str">
        <f>News_statistics!M831</f>
        <v>Enhanced Emission Policy</v>
      </c>
    </row>
    <row r="832" spans="1:6" ht="28.8" x14ac:dyDescent="0.3">
      <c r="A832" t="str">
        <f>News_statistics!K832</f>
        <v>H2</v>
      </c>
      <c r="B832" cm="1">
        <f t="array" aca="1" ref="B832" ca="1">SUMPRODUCT(MID(0&amp;A832,LARGE(INDEX(ISNUMBER(--MID(A832,ROW(INDIRECT("1:"&amp;LEN(A832))),1))*ROW(INDIRECT("1:"&amp;LEN(A832))),0),ROW(INDIRECT("1:"&amp;LEN(A832))))+1,1)*10^ROW(INDIRECT("1:"&amp;LEN(A832)))/10)</f>
        <v>2</v>
      </c>
      <c r="C832" s="23" t="str">
        <f>News_statistics!P832</f>
        <v>Ecological Sustainability</v>
      </c>
      <c r="D832" t="str">
        <f>News_statistics!Q832</f>
        <v>Enhanced Emission Policy</v>
      </c>
      <c r="E832" t="str">
        <f>News_statistics!N832</f>
        <v>Ecological Sustainability, Adaptive Organization</v>
      </c>
      <c r="F832" s="17" t="str">
        <f>News_statistics!M832</f>
        <v>Enhanced Emission Policy, Circular Economy, Future Collaboration</v>
      </c>
    </row>
    <row r="833" spans="1:6" x14ac:dyDescent="0.3">
      <c r="A833" t="str">
        <f>News_statistics!K833</f>
        <v>H1</v>
      </c>
      <c r="B833" cm="1">
        <f t="array" aca="1" ref="B833" ca="1">SUMPRODUCT(MID(0&amp;A833,LARGE(INDEX(ISNUMBER(--MID(A833,ROW(INDIRECT("1:"&amp;LEN(A833))),1))*ROW(INDIRECT("1:"&amp;LEN(A833))),0),ROW(INDIRECT("1:"&amp;LEN(A833))))+1,1)*10^ROW(INDIRECT("1:"&amp;LEN(A833)))/10)</f>
        <v>1</v>
      </c>
      <c r="C833" s="23" t="str">
        <f>News_statistics!P833</f>
        <v>Ecological Sustainability</v>
      </c>
      <c r="D833" t="str">
        <f>News_statistics!Q833</f>
        <v>Green Cities</v>
      </c>
      <c r="E833" t="str">
        <f>News_statistics!N833</f>
        <v>Ecological Sustainability, Hydraulic Applications Ecosystem</v>
      </c>
      <c r="F833" s="17" t="str">
        <f>News_statistics!M833</f>
        <v>Green Cities, Future Wood &amp; Forest Industry</v>
      </c>
    </row>
    <row r="834" spans="1:6" x14ac:dyDescent="0.3">
      <c r="A834" t="str">
        <f>News_statistics!K834</f>
        <v>H3</v>
      </c>
      <c r="B834" cm="1">
        <f t="array" aca="1" ref="B834" ca="1">SUMPRODUCT(MID(0&amp;A834,LARGE(INDEX(ISNUMBER(--MID(A834,ROW(INDIRECT("1:"&amp;LEN(A834))),1))*ROW(INDIRECT("1:"&amp;LEN(A834))),0),ROW(INDIRECT("1:"&amp;LEN(A834))))+1,1)*10^ROW(INDIRECT("1:"&amp;LEN(A834)))/10)</f>
        <v>3</v>
      </c>
      <c r="C834" s="23" t="str">
        <f>News_statistics!P834</f>
        <v>Ecological Sustainability</v>
      </c>
      <c r="D834" t="str">
        <f>News_statistics!Q834</f>
        <v>Green Cities</v>
      </c>
      <c r="E834" t="str">
        <f>News_statistics!N834</f>
        <v>Ecological Sustainability</v>
      </c>
      <c r="F834" s="17" t="str">
        <f>News_statistics!M834</f>
        <v>Green Cities, Enhanced Emission Policy</v>
      </c>
    </row>
    <row r="835" spans="1:6" x14ac:dyDescent="0.3">
      <c r="A835" t="str">
        <f>News_statistics!K835</f>
        <v>H2</v>
      </c>
      <c r="B835" cm="1">
        <f t="array" aca="1" ref="B835" ca="1">SUMPRODUCT(MID(0&amp;A835,LARGE(INDEX(ISNUMBER(--MID(A835,ROW(INDIRECT("1:"&amp;LEN(A835))),1))*ROW(INDIRECT("1:"&amp;LEN(A835))),0),ROW(INDIRECT("1:"&amp;LEN(A835))))+1,1)*10^ROW(INDIRECT("1:"&amp;LEN(A835)))/10)</f>
        <v>2</v>
      </c>
      <c r="C835" s="23" t="str">
        <f>News_statistics!P835</f>
        <v>Ecological Sustainability</v>
      </c>
      <c r="D835" t="str">
        <f>News_statistics!Q835</f>
        <v>Green Cities</v>
      </c>
      <c r="E835" t="str">
        <f>News_statistics!N835</f>
        <v>Ecological Sustainability</v>
      </c>
      <c r="F835" s="17" t="str">
        <f>News_statistics!M835</f>
        <v>Green Cities, Enhanced Emission Policy</v>
      </c>
    </row>
    <row r="836" spans="1:6" ht="28.8" x14ac:dyDescent="0.3">
      <c r="A836" t="str">
        <f>News_statistics!K836</f>
        <v>H2</v>
      </c>
      <c r="B836" cm="1">
        <f t="array" aca="1" ref="B836" ca="1">SUMPRODUCT(MID(0&amp;A836,LARGE(INDEX(ISNUMBER(--MID(A836,ROW(INDIRECT("1:"&amp;LEN(A836))),1))*ROW(INDIRECT("1:"&amp;LEN(A836))),0),ROW(INDIRECT("1:"&amp;LEN(A836))))+1,1)*10^ROW(INDIRECT("1:"&amp;LEN(A836)))/10)</f>
        <v>2</v>
      </c>
      <c r="C836" s="23" t="str">
        <f>News_statistics!P836</f>
        <v>Ecological Sustainability</v>
      </c>
      <c r="D836" t="str">
        <f>News_statistics!Q836</f>
        <v>Enhanced Emission Policy</v>
      </c>
      <c r="E836" t="str">
        <f>News_statistics!N836</f>
        <v>Ecological Sustainability, Hydraulic Applications Ecosystem, Adaptive Organization</v>
      </c>
      <c r="F836" s="17" t="str">
        <f>News_statistics!M836</f>
        <v>Enhanced Emission Policy, Sustainable Mining, Future Collaboration</v>
      </c>
    </row>
    <row r="837" spans="1:6" x14ac:dyDescent="0.3">
      <c r="A837" t="str">
        <f>News_statistics!K837</f>
        <v>H1</v>
      </c>
      <c r="B837" cm="1">
        <f t="array" aca="1" ref="B837" ca="1">SUMPRODUCT(MID(0&amp;A837,LARGE(INDEX(ISNUMBER(--MID(A837,ROW(INDIRECT("1:"&amp;LEN(A837))),1))*ROW(INDIRECT("1:"&amp;LEN(A837))),0),ROW(INDIRECT("1:"&amp;LEN(A837))))+1,1)*10^ROW(INDIRECT("1:"&amp;LEN(A837)))/10)</f>
        <v>1</v>
      </c>
      <c r="C837" s="23" t="str">
        <f>News_statistics!P837</f>
        <v>New Business</v>
      </c>
      <c r="D837" t="str">
        <f>News_statistics!Q837</f>
        <v>Geopolitics &amp; Decoupling</v>
      </c>
      <c r="E837" t="str">
        <f>News_statistics!N837</f>
        <v>New Business</v>
      </c>
      <c r="F837" s="17" t="str">
        <f>News_statistics!M837</f>
        <v>Geopolitics &amp; Decoupling</v>
      </c>
    </row>
    <row r="838" spans="1:6" ht="28.8" x14ac:dyDescent="0.3">
      <c r="A838" t="str">
        <f>News_statistics!K838</f>
        <v>H1</v>
      </c>
      <c r="B838" cm="1">
        <f t="array" aca="1" ref="B838" ca="1">SUMPRODUCT(MID(0&amp;A838,LARGE(INDEX(ISNUMBER(--MID(A838,ROW(INDIRECT("1:"&amp;LEN(A838))),1))*ROW(INDIRECT("1:"&amp;LEN(A838))),0),ROW(INDIRECT("1:"&amp;LEN(A838))))+1,1)*10^ROW(INDIRECT("1:"&amp;LEN(A838)))/10)</f>
        <v>1</v>
      </c>
      <c r="C838" s="23" t="str">
        <f>News_statistics!P838</f>
        <v>Ecological Sustainability</v>
      </c>
      <c r="D838" t="str">
        <f>News_statistics!Q838</f>
        <v>Enhanced Emission Policy</v>
      </c>
      <c r="E838" t="str">
        <f>News_statistics!N838</f>
        <v>Ecological Sustainability, Hydraulic Applications Ecosystem</v>
      </c>
      <c r="F838" s="17" t="str">
        <f>News_statistics!M838</f>
        <v>Enhanced Emission Policy, Green &amp; Connected Construction site</v>
      </c>
    </row>
    <row r="839" spans="1:6" x14ac:dyDescent="0.3">
      <c r="A839" t="str">
        <f>News_statistics!K839</f>
        <v>H1</v>
      </c>
      <c r="B839" cm="1">
        <f t="array" aca="1" ref="B839" ca="1">SUMPRODUCT(MID(0&amp;A839,LARGE(INDEX(ISNUMBER(--MID(A839,ROW(INDIRECT("1:"&amp;LEN(A839))),1))*ROW(INDIRECT("1:"&amp;LEN(A839))),0),ROW(INDIRECT("1:"&amp;LEN(A839))))+1,1)*10^ROW(INDIRECT("1:"&amp;LEN(A839)))/10)</f>
        <v>1</v>
      </c>
      <c r="C839" s="23" t="str">
        <f>News_statistics!P839</f>
        <v>Not Found</v>
      </c>
      <c r="D839" t="str">
        <f>News_statistics!Q839</f>
        <v>Not Found</v>
      </c>
      <c r="E839" t="e" vm="2">
        <f>News_statistics!N839</f>
        <v>#VALUE!</v>
      </c>
      <c r="F839" s="17" t="str">
        <f>News_statistics!M839</f>
        <v/>
      </c>
    </row>
    <row r="840" spans="1:6" x14ac:dyDescent="0.3">
      <c r="A840" t="str">
        <f>News_statistics!K840</f>
        <v>H2</v>
      </c>
      <c r="B840" cm="1">
        <f t="array" aca="1" ref="B840" ca="1">SUMPRODUCT(MID(0&amp;A840,LARGE(INDEX(ISNUMBER(--MID(A840,ROW(INDIRECT("1:"&amp;LEN(A840))),1))*ROW(INDIRECT("1:"&amp;LEN(A840))),0),ROW(INDIRECT("1:"&amp;LEN(A840))))+1,1)*10^ROW(INDIRECT("1:"&amp;LEN(A840)))/10)</f>
        <v>2</v>
      </c>
      <c r="C840" s="23" t="str">
        <f>News_statistics!P840</f>
        <v>Hydraulic Applications Ecosystem</v>
      </c>
      <c r="D840" t="str">
        <f>News_statistics!Q840</f>
        <v>Sustainable Mining</v>
      </c>
      <c r="E840" t="str">
        <f>News_statistics!N840</f>
        <v>Hydraulic Applications Ecosystem</v>
      </c>
      <c r="F840" s="17" t="str">
        <f>News_statistics!M840</f>
        <v>Sustainable Mining</v>
      </c>
    </row>
    <row r="841" spans="1:6" x14ac:dyDescent="0.3">
      <c r="A841" t="str">
        <f>News_statistics!K841</f>
        <v>H2</v>
      </c>
      <c r="B841" cm="1">
        <f t="array" aca="1" ref="B841" ca="1">SUMPRODUCT(MID(0&amp;A841,LARGE(INDEX(ISNUMBER(--MID(A841,ROW(INDIRECT("1:"&amp;LEN(A841))),1))*ROW(INDIRECT("1:"&amp;LEN(A841))),0),ROW(INDIRECT("1:"&amp;LEN(A841))))+1,1)*10^ROW(INDIRECT("1:"&amp;LEN(A841)))/10)</f>
        <v>2</v>
      </c>
      <c r="C841" s="23" t="str">
        <f>News_statistics!P841</f>
        <v>Hydraulic Applications Ecosystem</v>
      </c>
      <c r="D841" t="str">
        <f>News_statistics!Q841</f>
        <v>Future Wood &amp; Forest Industry</v>
      </c>
      <c r="E841" t="str">
        <f>News_statistics!N841</f>
        <v>Hydraulic Applications Ecosystem</v>
      </c>
      <c r="F841" s="17" t="str">
        <f>News_statistics!M841</f>
        <v>Future Wood &amp; Forest Industry</v>
      </c>
    </row>
    <row r="842" spans="1:6" ht="28.8" x14ac:dyDescent="0.3">
      <c r="A842" t="str">
        <f>News_statistics!K842</f>
        <v>H1</v>
      </c>
      <c r="B842" cm="1">
        <f t="array" aca="1" ref="B842" ca="1">SUMPRODUCT(MID(0&amp;A842,LARGE(INDEX(ISNUMBER(--MID(A842,ROW(INDIRECT("1:"&amp;LEN(A842))),1))*ROW(INDIRECT("1:"&amp;LEN(A842))),0),ROW(INDIRECT("1:"&amp;LEN(A842))))+1,1)*10^ROW(INDIRECT("1:"&amp;LEN(A842)))/10)</f>
        <v>1</v>
      </c>
      <c r="C842" s="23" t="str">
        <f>News_statistics!P842</f>
        <v>Ecological Sustainability</v>
      </c>
      <c r="D842" t="str">
        <f>News_statistics!Q842</f>
        <v>Enhanced Emission Policy</v>
      </c>
      <c r="E842" t="str">
        <f>News_statistics!N842</f>
        <v>Ecological Sustainability, Hydraulic Applications Ecosystem</v>
      </c>
      <c r="F842" s="17" t="str">
        <f>News_statistics!M842</f>
        <v>Enhanced Emission Policy, Green &amp; Connected Construction site</v>
      </c>
    </row>
    <row r="843" spans="1:6" x14ac:dyDescent="0.3">
      <c r="A843" t="str">
        <f>News_statistics!K843</f>
        <v>H1</v>
      </c>
      <c r="B843" cm="1">
        <f t="array" aca="1" ref="B843" ca="1">SUMPRODUCT(MID(0&amp;A843,LARGE(INDEX(ISNUMBER(--MID(A843,ROW(INDIRECT("1:"&amp;LEN(A843))),1))*ROW(INDIRECT("1:"&amp;LEN(A843))),0),ROW(INDIRECT("1:"&amp;LEN(A843))))+1,1)*10^ROW(INDIRECT("1:"&amp;LEN(A843)))/10)</f>
        <v>1</v>
      </c>
      <c r="C843" s="23" t="str">
        <f>News_statistics!P843</f>
        <v>Ecological Sustainability</v>
      </c>
      <c r="D843" t="str">
        <f>News_statistics!Q843</f>
        <v>Enhanced Emission Policy</v>
      </c>
      <c r="E843" t="str">
        <f>News_statistics!N843</f>
        <v>Ecological Sustainability</v>
      </c>
      <c r="F843" s="17" t="str">
        <f>News_statistics!M843</f>
        <v>Enhanced Emission Policy</v>
      </c>
    </row>
    <row r="844" spans="1:6" ht="28.8" x14ac:dyDescent="0.3">
      <c r="A844" t="str">
        <f>News_statistics!K844</f>
        <v>H2</v>
      </c>
      <c r="B844" cm="1">
        <f t="array" aca="1" ref="B844" ca="1">SUMPRODUCT(MID(0&amp;A844,LARGE(INDEX(ISNUMBER(--MID(A844,ROW(INDIRECT("1:"&amp;LEN(A844))),1))*ROW(INDIRECT("1:"&amp;LEN(A844))),0),ROW(INDIRECT("1:"&amp;LEN(A844))))+1,1)*10^ROW(INDIRECT("1:"&amp;LEN(A844)))/10)</f>
        <v>2</v>
      </c>
      <c r="C844" s="23" t="str">
        <f>News_statistics!P844</f>
        <v>Ecological Sustainability</v>
      </c>
      <c r="D844" t="str">
        <f>News_statistics!Q844</f>
        <v>Enhanced Emission Policy</v>
      </c>
      <c r="E844" t="str">
        <f>News_statistics!N844</f>
        <v>Ecological Sustainability, New Business</v>
      </c>
      <c r="F844" s="17" t="str">
        <f>News_statistics!M844</f>
        <v>Enhanced Emission Policy, Sustainaible Maritime Applications</v>
      </c>
    </row>
    <row r="845" spans="1:6" ht="28.8" x14ac:dyDescent="0.3">
      <c r="A845" t="str">
        <f>News_statistics!K845</f>
        <v>H3</v>
      </c>
      <c r="B845" cm="1">
        <f t="array" aca="1" ref="B845" ca="1">SUMPRODUCT(MID(0&amp;A845,LARGE(INDEX(ISNUMBER(--MID(A845,ROW(INDIRECT("1:"&amp;LEN(A845))),1))*ROW(INDIRECT("1:"&amp;LEN(A845))),0),ROW(INDIRECT("1:"&amp;LEN(A845))))+1,1)*10^ROW(INDIRECT("1:"&amp;LEN(A845)))/10)</f>
        <v>3</v>
      </c>
      <c r="C845" s="23" t="str">
        <f>News_statistics!P845</f>
        <v>Ecological Sustainability</v>
      </c>
      <c r="D845" t="str">
        <f>News_statistics!Q845</f>
        <v>Geo-Engineering &amp; Clean Air</v>
      </c>
      <c r="E845" t="str">
        <f>News_statistics!N845</f>
        <v>Ecological Sustainability, Hydraulic Applications Ecosystem, New Business</v>
      </c>
      <c r="F845" s="17" t="str">
        <f>News_statistics!M845</f>
        <v>Geo-Engineering &amp; Clean Air, Intelligent &amp; Efficient Factory, Green Energy System</v>
      </c>
    </row>
    <row r="846" spans="1:6" x14ac:dyDescent="0.3">
      <c r="A846" t="str">
        <f>News_statistics!K846</f>
        <v>H2</v>
      </c>
      <c r="B846" cm="1">
        <f t="array" aca="1" ref="B846" ca="1">SUMPRODUCT(MID(0&amp;A846,LARGE(INDEX(ISNUMBER(--MID(A846,ROW(INDIRECT("1:"&amp;LEN(A846))),1))*ROW(INDIRECT("1:"&amp;LEN(A846))),0),ROW(INDIRECT("1:"&amp;LEN(A846))))+1,1)*10^ROW(INDIRECT("1:"&amp;LEN(A846)))/10)</f>
        <v>2</v>
      </c>
      <c r="C846" s="23" t="str">
        <f>News_statistics!P846</f>
        <v>Ecological Sustainability</v>
      </c>
      <c r="D846" t="str">
        <f>News_statistics!Q846</f>
        <v>Green Cities</v>
      </c>
      <c r="E846" t="str">
        <f>News_statistics!N846</f>
        <v>Ecological Sustainability, Intelligent Production</v>
      </c>
      <c r="F846" s="17" t="str">
        <f>News_statistics!M846</f>
        <v>Green Cities, Advanced Robotics</v>
      </c>
    </row>
    <row r="847" spans="1:6" x14ac:dyDescent="0.3">
      <c r="A847" t="str">
        <f>News_statistics!K847</f>
        <v>H2</v>
      </c>
      <c r="B847" cm="1">
        <f t="array" aca="1" ref="B847" ca="1">SUMPRODUCT(MID(0&amp;A847,LARGE(INDEX(ISNUMBER(--MID(A847,ROW(INDIRECT("1:"&amp;LEN(A847))),1))*ROW(INDIRECT("1:"&amp;LEN(A847))),0),ROW(INDIRECT("1:"&amp;LEN(A847))))+1,1)*10^ROW(INDIRECT("1:"&amp;LEN(A847)))/10)</f>
        <v>2</v>
      </c>
      <c r="C847" s="23" t="str">
        <f>News_statistics!P847</f>
        <v>Hydraulic Applications Ecosystem</v>
      </c>
      <c r="D847" t="str">
        <f>News_statistics!Q847</f>
        <v>Smart Farming</v>
      </c>
      <c r="E847" t="str">
        <f>News_statistics!N847</f>
        <v>Hydraulic Applications Ecosystem, New Business</v>
      </c>
      <c r="F847" s="17" t="str">
        <f>News_statistics!M847</f>
        <v>Smart Farming, Future Agriculture</v>
      </c>
    </row>
    <row r="848" spans="1:6" x14ac:dyDescent="0.3">
      <c r="A848" t="str">
        <f>News_statistics!K848</f>
        <v>H2</v>
      </c>
      <c r="B848" cm="1">
        <f t="array" aca="1" ref="B848" ca="1">SUMPRODUCT(MID(0&amp;A848,LARGE(INDEX(ISNUMBER(--MID(A848,ROW(INDIRECT("1:"&amp;LEN(A848))),1))*ROW(INDIRECT("1:"&amp;LEN(A848))),0),ROW(INDIRECT("1:"&amp;LEN(A848))))+1,1)*10^ROW(INDIRECT("1:"&amp;LEN(A848)))/10)</f>
        <v>2</v>
      </c>
      <c r="C848" s="23" t="str">
        <f>News_statistics!P848</f>
        <v>Ecological Sustainability</v>
      </c>
      <c r="D848" t="str">
        <f>News_statistics!Q848</f>
        <v>Promoting Biodiversity</v>
      </c>
      <c r="E848" t="str">
        <f>News_statistics!N848</f>
        <v>Ecological Sustainability, Intelligent Production</v>
      </c>
      <c r="F848" s="17" t="str">
        <f>News_statistics!M848</f>
        <v>Promoting Biodiversity, Advanced Robotics</v>
      </c>
    </row>
    <row r="849" spans="1:6" x14ac:dyDescent="0.3">
      <c r="A849" t="str">
        <f>News_statistics!K849</f>
        <v>H1</v>
      </c>
      <c r="B849" cm="1">
        <f t="array" aca="1" ref="B849" ca="1">SUMPRODUCT(MID(0&amp;A849,LARGE(INDEX(ISNUMBER(--MID(A849,ROW(INDIRECT("1:"&amp;LEN(A849))),1))*ROW(INDIRECT("1:"&amp;LEN(A849))),0),ROW(INDIRECT("1:"&amp;LEN(A849))))+1,1)*10^ROW(INDIRECT("1:"&amp;LEN(A849)))/10)</f>
        <v>1</v>
      </c>
      <c r="C849" s="23" t="str">
        <f>News_statistics!P849</f>
        <v>New Business</v>
      </c>
      <c r="D849" t="str">
        <f>News_statistics!Q849</f>
        <v>Digital Platforms &amp; Marketplaces</v>
      </c>
      <c r="E849" t="str">
        <f>News_statistics!N849</f>
        <v>New Business</v>
      </c>
      <c r="F849" s="17" t="str">
        <f>News_statistics!M849</f>
        <v>Digital Platforms &amp; Marketplaces</v>
      </c>
    </row>
    <row r="850" spans="1:6" ht="28.8" x14ac:dyDescent="0.3">
      <c r="A850" t="str">
        <f>News_statistics!K850</f>
        <v>H2</v>
      </c>
      <c r="B850" cm="1">
        <f t="array" aca="1" ref="B850" ca="1">SUMPRODUCT(MID(0&amp;A850,LARGE(INDEX(ISNUMBER(--MID(A850,ROW(INDIRECT("1:"&amp;LEN(A850))),1))*ROW(INDIRECT("1:"&amp;LEN(A850))),0),ROW(INDIRECT("1:"&amp;LEN(A850))))+1,1)*10^ROW(INDIRECT("1:"&amp;LEN(A850)))/10)</f>
        <v>2</v>
      </c>
      <c r="C850" s="23" t="str">
        <f>News_statistics!P850</f>
        <v>Ecological Sustainability</v>
      </c>
      <c r="D850" t="str">
        <f>News_statistics!Q850</f>
        <v>Enhanced Emission Policy</v>
      </c>
      <c r="E850" t="str">
        <f>News_statistics!N850</f>
        <v>Ecological Sustainability, Hydraulic Applications Ecosystem</v>
      </c>
      <c r="F850" s="17" t="str">
        <f>News_statistics!M850</f>
        <v>Enhanced Emission Policy, Sustainable Mining</v>
      </c>
    </row>
    <row r="851" spans="1:6" x14ac:dyDescent="0.3">
      <c r="A851" t="str">
        <f>News_statistics!K851</f>
        <v>H2</v>
      </c>
      <c r="B851" cm="1">
        <f t="array" aca="1" ref="B851" ca="1">SUMPRODUCT(MID(0&amp;A851,LARGE(INDEX(ISNUMBER(--MID(A851,ROW(INDIRECT("1:"&amp;LEN(A851))),1))*ROW(INDIRECT("1:"&amp;LEN(A851))),0),ROW(INDIRECT("1:"&amp;LEN(A851))))+1,1)*10^ROW(INDIRECT("1:"&amp;LEN(A851)))/10)</f>
        <v>2</v>
      </c>
      <c r="C851" s="23" t="str">
        <f>News_statistics!P851</f>
        <v>Ecological Sustainability</v>
      </c>
      <c r="D851" t="str">
        <f>News_statistics!Q851</f>
        <v>Enhanced Emission Policy</v>
      </c>
      <c r="E851" t="str">
        <f>News_statistics!N851</f>
        <v>Ecological Sustainability</v>
      </c>
      <c r="F851" s="17" t="str">
        <f>News_statistics!M851</f>
        <v>Enhanced Emission Policy</v>
      </c>
    </row>
    <row r="852" spans="1:6" ht="28.8" x14ac:dyDescent="0.3">
      <c r="A852" t="str">
        <f>News_statistics!K852</f>
        <v>H2</v>
      </c>
      <c r="B852" cm="1">
        <f t="array" aca="1" ref="B852" ca="1">SUMPRODUCT(MID(0&amp;A852,LARGE(INDEX(ISNUMBER(--MID(A852,ROW(INDIRECT("1:"&amp;LEN(A852))),1))*ROW(INDIRECT("1:"&amp;LEN(A852))),0),ROW(INDIRECT("1:"&amp;LEN(A852))))+1,1)*10^ROW(INDIRECT("1:"&amp;LEN(A852)))/10)</f>
        <v>2</v>
      </c>
      <c r="C852" s="23" t="str">
        <f>News_statistics!P852</f>
        <v>Ecological Sustainability</v>
      </c>
      <c r="D852" t="str">
        <f>News_statistics!Q852</f>
        <v>Enhanced Emission Policy</v>
      </c>
      <c r="E852" t="str">
        <f>News_statistics!N852</f>
        <v>Ecological Sustainability, Hydraulic Applications Ecosystem</v>
      </c>
      <c r="F852" s="17" t="str">
        <f>News_statistics!M852</f>
        <v>Enhanced Emission Policy, Sustainable Mining</v>
      </c>
    </row>
    <row r="853" spans="1:6" x14ac:dyDescent="0.3">
      <c r="A853" t="str">
        <f>News_statistics!K853</f>
        <v>H1</v>
      </c>
      <c r="B853" cm="1">
        <f t="array" aca="1" ref="B853" ca="1">SUMPRODUCT(MID(0&amp;A853,LARGE(INDEX(ISNUMBER(--MID(A853,ROW(INDIRECT("1:"&amp;LEN(A853))),1))*ROW(INDIRECT("1:"&amp;LEN(A853))),0),ROW(INDIRECT("1:"&amp;LEN(A853))))+1,1)*10^ROW(INDIRECT("1:"&amp;LEN(A853)))/10)</f>
        <v>1</v>
      </c>
      <c r="C853" s="23" t="str">
        <f>News_statistics!P853</f>
        <v>Hydraulic Applications Ecosystem</v>
      </c>
      <c r="D853" t="str">
        <f>News_statistics!Q853</f>
        <v>Sustainable Mining</v>
      </c>
      <c r="E853" t="str">
        <f>News_statistics!N853</f>
        <v>Hydraulic Applications Ecosystem</v>
      </c>
      <c r="F853" s="17" t="str">
        <f>News_statistics!M853</f>
        <v>Sustainable Mining</v>
      </c>
    </row>
    <row r="854" spans="1:6" x14ac:dyDescent="0.3">
      <c r="A854" t="str">
        <f>News_statistics!K854</f>
        <v>H1</v>
      </c>
      <c r="B854" cm="1">
        <f t="array" aca="1" ref="B854" ca="1">SUMPRODUCT(MID(0&amp;A854,LARGE(INDEX(ISNUMBER(--MID(A854,ROW(INDIRECT("1:"&amp;LEN(A854))),1))*ROW(INDIRECT("1:"&amp;LEN(A854))),0),ROW(INDIRECT("1:"&amp;LEN(A854))))+1,1)*10^ROW(INDIRECT("1:"&amp;LEN(A854)))/10)</f>
        <v>1</v>
      </c>
      <c r="C854" s="23" t="str">
        <f>News_statistics!P854</f>
        <v>Hydraulic Applications Ecosystem</v>
      </c>
      <c r="D854" t="str">
        <f>News_statistics!Q854</f>
        <v>Sustainable Mining</v>
      </c>
      <c r="E854" t="str">
        <f>News_statistics!N854</f>
        <v>Hydraulic Applications Ecosystem, Intelligent Production</v>
      </c>
      <c r="F854" s="17" t="str">
        <f>News_statistics!M854</f>
        <v>Sustainable Mining, Autonomus Intralofistic</v>
      </c>
    </row>
    <row r="855" spans="1:6" x14ac:dyDescent="0.3">
      <c r="A855" t="str">
        <f>News_statistics!K855</f>
        <v>H1</v>
      </c>
      <c r="B855" cm="1">
        <f t="array" aca="1" ref="B855" ca="1">SUMPRODUCT(MID(0&amp;A855,LARGE(INDEX(ISNUMBER(--MID(A855,ROW(INDIRECT("1:"&amp;LEN(A855))),1))*ROW(INDIRECT("1:"&amp;LEN(A855))),0),ROW(INDIRECT("1:"&amp;LEN(A855))))+1,1)*10^ROW(INDIRECT("1:"&amp;LEN(A855)))/10)</f>
        <v>1</v>
      </c>
      <c r="C855" s="23" t="str">
        <f>News_statistics!P855</f>
        <v>Hydraulic Applications Ecosystem</v>
      </c>
      <c r="D855" t="str">
        <f>News_statistics!Q855</f>
        <v>Green &amp; Connected Construction site</v>
      </c>
      <c r="E855" t="str">
        <f>News_statistics!N855</f>
        <v>Hydraulic Applications Ecosystem</v>
      </c>
      <c r="F855" s="17" t="str">
        <f>News_statistics!M855</f>
        <v>Green &amp; Connected Construction site</v>
      </c>
    </row>
    <row r="856" spans="1:6" x14ac:dyDescent="0.3">
      <c r="A856" t="str">
        <f>News_statistics!K856</f>
        <v>H1</v>
      </c>
      <c r="B856" cm="1">
        <f t="array" aca="1" ref="B856" ca="1">SUMPRODUCT(MID(0&amp;A856,LARGE(INDEX(ISNUMBER(--MID(A856,ROW(INDIRECT("1:"&amp;LEN(A856))),1))*ROW(INDIRECT("1:"&amp;LEN(A856))),0),ROW(INDIRECT("1:"&amp;LEN(A856))))+1,1)*10^ROW(INDIRECT("1:"&amp;LEN(A856)))/10)</f>
        <v>1</v>
      </c>
      <c r="C856" s="23" t="str">
        <f>News_statistics!P856</f>
        <v>Ecological Sustainability</v>
      </c>
      <c r="D856" t="str">
        <f>News_statistics!Q856</f>
        <v>Promoting Biodiversity</v>
      </c>
      <c r="E856" t="str">
        <f>News_statistics!N856</f>
        <v>Ecological Sustainability</v>
      </c>
      <c r="F856" s="17" t="str">
        <f>News_statistics!M856</f>
        <v>Promoting Biodiversity</v>
      </c>
    </row>
    <row r="857" spans="1:6" x14ac:dyDescent="0.3">
      <c r="A857" t="str">
        <f>News_statistics!K857</f>
        <v>H1</v>
      </c>
      <c r="B857" cm="1">
        <f t="array" aca="1" ref="B857" ca="1">SUMPRODUCT(MID(0&amp;A857,LARGE(INDEX(ISNUMBER(--MID(A857,ROW(INDIRECT("1:"&amp;LEN(A857))),1))*ROW(INDIRECT("1:"&amp;LEN(A857))),0),ROW(INDIRECT("1:"&amp;LEN(A857))))+1,1)*10^ROW(INDIRECT("1:"&amp;LEN(A857)))/10)</f>
        <v>1</v>
      </c>
      <c r="C857" s="23" t="str">
        <f>News_statistics!P857</f>
        <v>Not Found</v>
      </c>
      <c r="D857" t="str">
        <f>News_statistics!Q857</f>
        <v>Not Found</v>
      </c>
      <c r="E857" t="e" vm="2">
        <f>News_statistics!N857</f>
        <v>#VALUE!</v>
      </c>
      <c r="F857" s="17" t="str">
        <f>News_statistics!M857</f>
        <v/>
      </c>
    </row>
    <row r="858" spans="1:6" x14ac:dyDescent="0.3">
      <c r="A858" t="str">
        <f>News_statistics!K858</f>
        <v>H1</v>
      </c>
      <c r="B858" cm="1">
        <f t="array" aca="1" ref="B858" ca="1">SUMPRODUCT(MID(0&amp;A858,LARGE(INDEX(ISNUMBER(--MID(A858,ROW(INDIRECT("1:"&amp;LEN(A858))),1))*ROW(INDIRECT("1:"&amp;LEN(A858))),0),ROW(INDIRECT("1:"&amp;LEN(A858))))+1,1)*10^ROW(INDIRECT("1:"&amp;LEN(A858)))/10)</f>
        <v>1</v>
      </c>
      <c r="C858" s="23" t="str">
        <f>News_statistics!P858</f>
        <v>Not Found</v>
      </c>
      <c r="D858" t="str">
        <f>News_statistics!Q858</f>
        <v>Not Found</v>
      </c>
      <c r="E858" t="e" vm="2">
        <f>News_statistics!N858</f>
        <v>#VALUE!</v>
      </c>
      <c r="F858" s="17" t="str">
        <f>News_statistics!M858</f>
        <v/>
      </c>
    </row>
    <row r="859" spans="1:6" x14ac:dyDescent="0.3">
      <c r="A859" t="str">
        <f>News_statistics!K859</f>
        <v>H2</v>
      </c>
      <c r="B859" cm="1">
        <f t="array" aca="1" ref="B859" ca="1">SUMPRODUCT(MID(0&amp;A859,LARGE(INDEX(ISNUMBER(--MID(A859,ROW(INDIRECT("1:"&amp;LEN(A859))),1))*ROW(INDIRECT("1:"&amp;LEN(A859))),0),ROW(INDIRECT("1:"&amp;LEN(A859))))+1,1)*10^ROW(INDIRECT("1:"&amp;LEN(A859)))/10)</f>
        <v>2</v>
      </c>
      <c r="C859" s="23" t="str">
        <f>News_statistics!P859</f>
        <v>Not Found</v>
      </c>
      <c r="D859" t="str">
        <f>News_statistics!Q859</f>
        <v>Not Found</v>
      </c>
      <c r="E859" t="e" vm="2">
        <f>News_statistics!N859</f>
        <v>#VALUE!</v>
      </c>
      <c r="F859" s="17" t="str">
        <f>News_statistics!M859</f>
        <v/>
      </c>
    </row>
    <row r="860" spans="1:6" x14ac:dyDescent="0.3">
      <c r="A860" t="str">
        <f>News_statistics!K860</f>
        <v>H2</v>
      </c>
      <c r="B860" cm="1">
        <f t="array" aca="1" ref="B860" ca="1">SUMPRODUCT(MID(0&amp;A860,LARGE(INDEX(ISNUMBER(--MID(A860,ROW(INDIRECT("1:"&amp;LEN(A860))),1))*ROW(INDIRECT("1:"&amp;LEN(A860))),0),ROW(INDIRECT("1:"&amp;LEN(A860))))+1,1)*10^ROW(INDIRECT("1:"&amp;LEN(A860)))/10)</f>
        <v>2</v>
      </c>
      <c r="C860" s="23" t="str">
        <f>News_statistics!P860</f>
        <v>Ecological Sustainability</v>
      </c>
      <c r="D860" t="str">
        <f>News_statistics!Q860</f>
        <v>Enhanced Emission Policy</v>
      </c>
      <c r="E860" t="str">
        <f>News_statistics!N860</f>
        <v>Ecological Sustainability</v>
      </c>
      <c r="F860" s="17" t="str">
        <f>News_statistics!M860</f>
        <v>Enhanced Emission Policy</v>
      </c>
    </row>
    <row r="861" spans="1:6" x14ac:dyDescent="0.3">
      <c r="A861" t="str">
        <f>News_statistics!K861</f>
        <v>H2</v>
      </c>
      <c r="B861" cm="1">
        <f t="array" aca="1" ref="B861" ca="1">SUMPRODUCT(MID(0&amp;A861,LARGE(INDEX(ISNUMBER(--MID(A861,ROW(INDIRECT("1:"&amp;LEN(A861))),1))*ROW(INDIRECT("1:"&amp;LEN(A861))),0),ROW(INDIRECT("1:"&amp;LEN(A861))))+1,1)*10^ROW(INDIRECT("1:"&amp;LEN(A861)))/10)</f>
        <v>2</v>
      </c>
      <c r="C861" s="23" t="str">
        <f>News_statistics!P861</f>
        <v>Ecological Sustainability</v>
      </c>
      <c r="D861" t="str">
        <f>News_statistics!Q861</f>
        <v>Enhanced Emission Policy</v>
      </c>
      <c r="E861" t="str">
        <f>News_statistics!N861</f>
        <v>Ecological Sustainability</v>
      </c>
      <c r="F861" s="17" t="str">
        <f>News_statistics!M861</f>
        <v>Enhanced Emission Policy</v>
      </c>
    </row>
    <row r="862" spans="1:6" x14ac:dyDescent="0.3">
      <c r="A862" t="str">
        <f>News_statistics!K862</f>
        <v>H2</v>
      </c>
      <c r="B862" cm="1">
        <f t="array" aca="1" ref="B862" ca="1">SUMPRODUCT(MID(0&amp;A862,LARGE(INDEX(ISNUMBER(--MID(A862,ROW(INDIRECT("1:"&amp;LEN(A862))),1))*ROW(INDIRECT("1:"&amp;LEN(A862))),0),ROW(INDIRECT("1:"&amp;LEN(A862))))+1,1)*10^ROW(INDIRECT("1:"&amp;LEN(A862)))/10)</f>
        <v>2</v>
      </c>
      <c r="C862" s="23" t="str">
        <f>News_statistics!P862</f>
        <v>Ecological Sustainability</v>
      </c>
      <c r="D862" t="str">
        <f>News_statistics!Q862</f>
        <v>Enhanced Emission Policy</v>
      </c>
      <c r="E862" t="str">
        <f>News_statistics!N862</f>
        <v>Ecological Sustainability</v>
      </c>
      <c r="F862" s="17" t="str">
        <f>News_statistics!M862</f>
        <v>Enhanced Emission Policy, Circular Economy</v>
      </c>
    </row>
    <row r="863" spans="1:6" ht="28.8" x14ac:dyDescent="0.3">
      <c r="A863" t="str">
        <f>News_statistics!K863</f>
        <v>H3</v>
      </c>
      <c r="B863" cm="1">
        <f t="array" aca="1" ref="B863" ca="1">SUMPRODUCT(MID(0&amp;A863,LARGE(INDEX(ISNUMBER(--MID(A863,ROW(INDIRECT("1:"&amp;LEN(A863))),1))*ROW(INDIRECT("1:"&amp;LEN(A863))),0),ROW(INDIRECT("1:"&amp;LEN(A863))))+1,1)*10^ROW(INDIRECT("1:"&amp;LEN(A863)))/10)</f>
        <v>3</v>
      </c>
      <c r="C863" s="23" t="str">
        <f>News_statistics!P863</f>
        <v>Ecological Sustainability</v>
      </c>
      <c r="D863" t="str">
        <f>News_statistics!Q863</f>
        <v>Enhanced Emission Policy</v>
      </c>
      <c r="E863" t="str">
        <f>News_statistics!N863</f>
        <v>Ecological Sustainability, New Business</v>
      </c>
      <c r="F863" s="17" t="str">
        <f>News_statistics!M863</f>
        <v>Enhanced Emission Policy, Digital Platforms &amp; Marketplaces, Air &amp; Space</v>
      </c>
    </row>
    <row r="864" spans="1:6" x14ac:dyDescent="0.3">
      <c r="A864" t="str">
        <f>News_statistics!K864</f>
        <v>H3</v>
      </c>
      <c r="B864" cm="1">
        <f t="array" aca="1" ref="B864" ca="1">SUMPRODUCT(MID(0&amp;A864,LARGE(INDEX(ISNUMBER(--MID(A864,ROW(INDIRECT("1:"&amp;LEN(A864))),1))*ROW(INDIRECT("1:"&amp;LEN(A864))),0),ROW(INDIRECT("1:"&amp;LEN(A864))))+1,1)*10^ROW(INDIRECT("1:"&amp;LEN(A864)))/10)</f>
        <v>3</v>
      </c>
      <c r="C864" s="23" t="str">
        <f>News_statistics!P864</f>
        <v>Ecological Sustainability</v>
      </c>
      <c r="D864" t="str">
        <f>News_statistics!Q864</f>
        <v>Enhanced Emission Policy</v>
      </c>
      <c r="E864" t="str">
        <f>News_statistics!N864</f>
        <v>Ecological Sustainability</v>
      </c>
      <c r="F864" s="17" t="str">
        <f>News_statistics!M864</f>
        <v>Enhanced Emission Policy</v>
      </c>
    </row>
    <row r="865" spans="1:6" x14ac:dyDescent="0.3">
      <c r="A865" t="str">
        <f>News_statistics!K865</f>
        <v>H2</v>
      </c>
      <c r="B865" cm="1">
        <f t="array" aca="1" ref="B865" ca="1">SUMPRODUCT(MID(0&amp;A865,LARGE(INDEX(ISNUMBER(--MID(A865,ROW(INDIRECT("1:"&amp;LEN(A865))),1))*ROW(INDIRECT("1:"&amp;LEN(A865))),0),ROW(INDIRECT("1:"&amp;LEN(A865))))+1,1)*10^ROW(INDIRECT("1:"&amp;LEN(A865)))/10)</f>
        <v>2</v>
      </c>
      <c r="C865" s="23" t="str">
        <f>News_statistics!P865</f>
        <v>Ecological Sustainability</v>
      </c>
      <c r="D865" t="str">
        <f>News_statistics!Q865</f>
        <v>Enhanced Emission Policy</v>
      </c>
      <c r="E865" t="str">
        <f>News_statistics!N865</f>
        <v>Ecological Sustainability</v>
      </c>
      <c r="F865" s="17" t="str">
        <f>News_statistics!M865</f>
        <v>Enhanced Emission Policy</v>
      </c>
    </row>
    <row r="866" spans="1:6" x14ac:dyDescent="0.3">
      <c r="A866" t="str">
        <f>News_statistics!K866</f>
        <v>H1</v>
      </c>
      <c r="B866" cm="1">
        <f t="array" aca="1" ref="B866" ca="1">SUMPRODUCT(MID(0&amp;A866,LARGE(INDEX(ISNUMBER(--MID(A866,ROW(INDIRECT("1:"&amp;LEN(A866))),1))*ROW(INDIRECT("1:"&amp;LEN(A866))),0),ROW(INDIRECT("1:"&amp;LEN(A866))))+1,1)*10^ROW(INDIRECT("1:"&amp;LEN(A866)))/10)</f>
        <v>1</v>
      </c>
      <c r="C866" s="23" t="str">
        <f>News_statistics!P866</f>
        <v>Smart Data Usage</v>
      </c>
      <c r="D866" t="str">
        <f>News_statistics!Q866</f>
        <v>Immersive Technologies</v>
      </c>
      <c r="E866" t="str">
        <f>News_statistics!N866</f>
        <v>Smart Data Usage</v>
      </c>
      <c r="F866" s="17" t="str">
        <f>News_statistics!M866</f>
        <v>Immersive Technologies</v>
      </c>
    </row>
    <row r="867" spans="1:6" x14ac:dyDescent="0.3">
      <c r="A867" t="str">
        <f>News_statistics!K867</f>
        <v>H1</v>
      </c>
      <c r="B867" cm="1">
        <f t="array" aca="1" ref="B867" ca="1">SUMPRODUCT(MID(0&amp;A867,LARGE(INDEX(ISNUMBER(--MID(A867,ROW(INDIRECT("1:"&amp;LEN(A867))),1))*ROW(INDIRECT("1:"&amp;LEN(A867))),0),ROW(INDIRECT("1:"&amp;LEN(A867))))+1,1)*10^ROW(INDIRECT("1:"&amp;LEN(A867)))/10)</f>
        <v>1</v>
      </c>
      <c r="C867" s="23" t="str">
        <f>News_statistics!P867</f>
        <v>Hydraulic Applications Ecosystem</v>
      </c>
      <c r="D867" t="str">
        <f>News_statistics!Q867</f>
        <v>Green &amp; Connected Construction site</v>
      </c>
      <c r="E867" t="str">
        <f>News_statistics!N867</f>
        <v>Hydraulic Applications Ecosystem</v>
      </c>
      <c r="F867" s="17" t="str">
        <f>News_statistics!M867</f>
        <v>Green &amp; Connected Construction site</v>
      </c>
    </row>
    <row r="868" spans="1:6" x14ac:dyDescent="0.3">
      <c r="A868" t="str">
        <f>News_statistics!K868</f>
        <v>H1</v>
      </c>
      <c r="B868" cm="1">
        <f t="array" aca="1" ref="B868" ca="1">SUMPRODUCT(MID(0&amp;A868,LARGE(INDEX(ISNUMBER(--MID(A868,ROW(INDIRECT("1:"&amp;LEN(A868))),1))*ROW(INDIRECT("1:"&amp;LEN(A868))),0),ROW(INDIRECT("1:"&amp;LEN(A868))))+1,1)*10^ROW(INDIRECT("1:"&amp;LEN(A868)))/10)</f>
        <v>1</v>
      </c>
      <c r="C868" s="23" t="str">
        <f>News_statistics!P868</f>
        <v>Not Found</v>
      </c>
      <c r="D868" t="str">
        <f>News_statistics!Q868</f>
        <v>Not Found</v>
      </c>
      <c r="E868" t="e" vm="2">
        <f>News_statistics!N868</f>
        <v>#VALUE!</v>
      </c>
      <c r="F868" s="17" t="str">
        <f>News_statistics!M868</f>
        <v/>
      </c>
    </row>
    <row r="869" spans="1:6" ht="43.2" x14ac:dyDescent="0.3">
      <c r="A869" t="str">
        <f>News_statistics!K869</f>
        <v>H2</v>
      </c>
      <c r="B869" cm="1">
        <f t="array" aca="1" ref="B869" ca="1">SUMPRODUCT(MID(0&amp;A869,LARGE(INDEX(ISNUMBER(--MID(A869,ROW(INDIRECT("1:"&amp;LEN(A869))),1))*ROW(INDIRECT("1:"&amp;LEN(A869))),0),ROW(INDIRECT("1:"&amp;LEN(A869))))+1,1)*10^ROW(INDIRECT("1:"&amp;LEN(A869)))/10)</f>
        <v>2</v>
      </c>
      <c r="C869" s="23" t="str">
        <f>News_statistics!P869</f>
        <v>Ecological Sustainability</v>
      </c>
      <c r="D869" t="str">
        <f>News_statistics!Q869</f>
        <v>Enhanced Emission Policy</v>
      </c>
      <c r="E869" t="str">
        <f>News_statistics!N869</f>
        <v>Ecological Sustainability, Hydraulic Applications Ecosystem, Intelligent Production</v>
      </c>
      <c r="F869" s="17" t="str">
        <f>News_statistics!M869</f>
        <v>Enhanced Emission Policy, Green &amp; Connected Construction site, Smart Farming, Autonomus Intralofistic</v>
      </c>
    </row>
    <row r="870" spans="1:6" ht="28.8" x14ac:dyDescent="0.3">
      <c r="A870" t="str">
        <f>News_statistics!K870</f>
        <v>H2</v>
      </c>
      <c r="B870" cm="1">
        <f t="array" aca="1" ref="B870" ca="1">SUMPRODUCT(MID(0&amp;A870,LARGE(INDEX(ISNUMBER(--MID(A870,ROW(INDIRECT("1:"&amp;LEN(A870))),1))*ROW(INDIRECT("1:"&amp;LEN(A870))),0),ROW(INDIRECT("1:"&amp;LEN(A870))))+1,1)*10^ROW(INDIRECT("1:"&amp;LEN(A870)))/10)</f>
        <v>2</v>
      </c>
      <c r="C870" s="23" t="str">
        <f>News_statistics!P870</f>
        <v>Ecological Sustainability</v>
      </c>
      <c r="D870" t="str">
        <f>News_statistics!Q870</f>
        <v>Green Cities</v>
      </c>
      <c r="E870" t="str">
        <f>News_statistics!N870</f>
        <v>Ecological Sustainability, Hydraulic Applications Ecosystem</v>
      </c>
      <c r="F870" s="17" t="str">
        <f>News_statistics!M870</f>
        <v>Green Cities, Enhanced Emission Policy, Green &amp; Connected Construction site</v>
      </c>
    </row>
    <row r="871" spans="1:6" x14ac:dyDescent="0.3">
      <c r="A871" t="str">
        <f>News_statistics!K871</f>
        <v>H1</v>
      </c>
      <c r="B871" cm="1">
        <f t="array" aca="1" ref="B871" ca="1">SUMPRODUCT(MID(0&amp;A871,LARGE(INDEX(ISNUMBER(--MID(A871,ROW(INDIRECT("1:"&amp;LEN(A871))),1))*ROW(INDIRECT("1:"&amp;LEN(A871))),0),ROW(INDIRECT("1:"&amp;LEN(A871))))+1,1)*10^ROW(INDIRECT("1:"&amp;LEN(A871)))/10)</f>
        <v>1</v>
      </c>
      <c r="C871" s="23" t="str">
        <f>News_statistics!P871</f>
        <v>Hydraulic Applications Ecosystem</v>
      </c>
      <c r="D871" t="str">
        <f>News_statistics!Q871</f>
        <v>Green &amp; Connected Construction site</v>
      </c>
      <c r="E871" t="str">
        <f>News_statistics!N871</f>
        <v>Hydraulic Applications Ecosystem</v>
      </c>
      <c r="F871" s="17" t="str">
        <f>News_statistics!M871</f>
        <v>Green &amp; Connected Construction site</v>
      </c>
    </row>
    <row r="872" spans="1:6" ht="28.8" x14ac:dyDescent="0.3">
      <c r="A872" t="str">
        <f>News_statistics!K872</f>
        <v>H2</v>
      </c>
      <c r="B872" cm="1">
        <f t="array" aca="1" ref="B872" ca="1">SUMPRODUCT(MID(0&amp;A872,LARGE(INDEX(ISNUMBER(--MID(A872,ROW(INDIRECT("1:"&amp;LEN(A872))),1))*ROW(INDIRECT("1:"&amp;LEN(A872))),0),ROW(INDIRECT("1:"&amp;LEN(A872))))+1,1)*10^ROW(INDIRECT("1:"&amp;LEN(A872)))/10)</f>
        <v>2</v>
      </c>
      <c r="C872" s="23" t="str">
        <f>News_statistics!P872</f>
        <v>Ecological Sustainability</v>
      </c>
      <c r="D872" t="str">
        <f>News_statistics!Q872</f>
        <v>Green Cities</v>
      </c>
      <c r="E872" t="str">
        <f>News_statistics!N872</f>
        <v>Ecological Sustainability, Hydraulic Applications Ecosystem</v>
      </c>
      <c r="F872" s="17" t="str">
        <f>News_statistics!M872</f>
        <v>Green Cities, Enhanced Emission Policy, Green &amp; Connected Construction site</v>
      </c>
    </row>
    <row r="873" spans="1:6" x14ac:dyDescent="0.3">
      <c r="A873" t="str">
        <f>News_statistics!K873</f>
        <v>H2</v>
      </c>
      <c r="B873" cm="1">
        <f t="array" aca="1" ref="B873" ca="1">SUMPRODUCT(MID(0&amp;A873,LARGE(INDEX(ISNUMBER(--MID(A873,ROW(INDIRECT("1:"&amp;LEN(A873))),1))*ROW(INDIRECT("1:"&amp;LEN(A873))),0),ROW(INDIRECT("1:"&amp;LEN(A873))))+1,1)*10^ROW(INDIRECT("1:"&amp;LEN(A873)))/10)</f>
        <v>2</v>
      </c>
      <c r="C873" s="23" t="str">
        <f>News_statistics!P873</f>
        <v>Hydraulic Applications Ecosystem</v>
      </c>
      <c r="D873" t="str">
        <f>News_statistics!Q873</f>
        <v>Future Municipal Services</v>
      </c>
      <c r="E873" t="str">
        <f>News_statistics!N873</f>
        <v>Hydraulic Applications Ecosystem</v>
      </c>
      <c r="F873" s="17" t="str">
        <f>News_statistics!M873</f>
        <v>Future Municipal Services</v>
      </c>
    </row>
    <row r="874" spans="1:6" x14ac:dyDescent="0.3">
      <c r="A874" t="str">
        <f>News_statistics!K874</f>
        <v>H1</v>
      </c>
      <c r="B874" cm="1">
        <f t="array" aca="1" ref="B874" ca="1">SUMPRODUCT(MID(0&amp;A874,LARGE(INDEX(ISNUMBER(--MID(A874,ROW(INDIRECT("1:"&amp;LEN(A874))),1))*ROW(INDIRECT("1:"&amp;LEN(A874))),0),ROW(INDIRECT("1:"&amp;LEN(A874))))+1,1)*10^ROW(INDIRECT("1:"&amp;LEN(A874)))/10)</f>
        <v>1</v>
      </c>
      <c r="C874" s="23" t="str">
        <f>News_statistics!P874</f>
        <v>Smart Data Usage</v>
      </c>
      <c r="D874" t="str">
        <f>News_statistics!Q874</f>
        <v>Big Data Value Creation</v>
      </c>
      <c r="E874" t="str">
        <f>News_statistics!N874</f>
        <v>Smart Data Usage</v>
      </c>
      <c r="F874" s="17" t="str">
        <f>News_statistics!M874</f>
        <v>Big Data Value Creation</v>
      </c>
    </row>
    <row r="875" spans="1:6" x14ac:dyDescent="0.3">
      <c r="A875" t="str">
        <f>News_statistics!K875</f>
        <v>H1</v>
      </c>
      <c r="B875" cm="1">
        <f t="array" aca="1" ref="B875" ca="1">SUMPRODUCT(MID(0&amp;A875,LARGE(INDEX(ISNUMBER(--MID(A875,ROW(INDIRECT("1:"&amp;LEN(A875))),1))*ROW(INDIRECT("1:"&amp;LEN(A875))),0),ROW(INDIRECT("1:"&amp;LEN(A875))))+1,1)*10^ROW(INDIRECT("1:"&amp;LEN(A875)))/10)</f>
        <v>1</v>
      </c>
      <c r="C875" s="23" t="str">
        <f>News_statistics!P875</f>
        <v>Hydraulic Applications Ecosystem</v>
      </c>
      <c r="D875" t="str">
        <f>News_statistics!Q875</f>
        <v>Sustainable Mining</v>
      </c>
      <c r="E875" t="str">
        <f>News_statistics!N875</f>
        <v>Hydraulic Applications Ecosystem</v>
      </c>
      <c r="F875" s="17" t="str">
        <f>News_statistics!M875</f>
        <v>Sustainable Mining</v>
      </c>
    </row>
    <row r="876" spans="1:6" x14ac:dyDescent="0.3">
      <c r="A876" t="str">
        <f>News_statistics!K876</f>
        <v>H1</v>
      </c>
      <c r="B876" cm="1">
        <f t="array" aca="1" ref="B876" ca="1">SUMPRODUCT(MID(0&amp;A876,LARGE(INDEX(ISNUMBER(--MID(A876,ROW(INDIRECT("1:"&amp;LEN(A876))),1))*ROW(INDIRECT("1:"&amp;LEN(A876))),0),ROW(INDIRECT("1:"&amp;LEN(A876))))+1,1)*10^ROW(INDIRECT("1:"&amp;LEN(A876)))/10)</f>
        <v>1</v>
      </c>
      <c r="C876" s="23" t="str">
        <f>News_statistics!P876</f>
        <v>New Business</v>
      </c>
      <c r="D876" t="str">
        <f>News_statistics!Q876</f>
        <v>Sustainaible Maritime Applications</v>
      </c>
      <c r="E876" t="str">
        <f>News_statistics!N876</f>
        <v>New Business</v>
      </c>
      <c r="F876" s="17" t="str">
        <f>News_statistics!M876</f>
        <v>Sustainaible Maritime Applications</v>
      </c>
    </row>
    <row r="877" spans="1:6" x14ac:dyDescent="0.3">
      <c r="A877" t="str">
        <f>News_statistics!K877</f>
        <v>H2</v>
      </c>
      <c r="B877" cm="1">
        <f t="array" aca="1" ref="B877" ca="1">SUMPRODUCT(MID(0&amp;A877,LARGE(INDEX(ISNUMBER(--MID(A877,ROW(INDIRECT("1:"&amp;LEN(A877))),1))*ROW(INDIRECT("1:"&amp;LEN(A877))),0),ROW(INDIRECT("1:"&amp;LEN(A877))))+1,1)*10^ROW(INDIRECT("1:"&amp;LEN(A877)))/10)</f>
        <v>2</v>
      </c>
      <c r="C877" s="23" t="str">
        <f>News_statistics!P877</f>
        <v>Intelligent Production</v>
      </c>
      <c r="D877" t="str">
        <f>News_statistics!Q877</f>
        <v>Advanced Robotics</v>
      </c>
      <c r="E877" t="str">
        <f>News_statistics!N877</f>
        <v>Intelligent Production</v>
      </c>
      <c r="F877" s="17" t="str">
        <f>News_statistics!M877</f>
        <v>Advanced Robotics</v>
      </c>
    </row>
    <row r="878" spans="1:6" ht="28.8" x14ac:dyDescent="0.3">
      <c r="A878" t="str">
        <f>News_statistics!K878</f>
        <v>H1</v>
      </c>
      <c r="B878" cm="1">
        <f t="array" aca="1" ref="B878" ca="1">SUMPRODUCT(MID(0&amp;A878,LARGE(INDEX(ISNUMBER(--MID(A878,ROW(INDIRECT("1:"&amp;LEN(A878))),1))*ROW(INDIRECT("1:"&amp;LEN(A878))),0),ROW(INDIRECT("1:"&amp;LEN(A878))))+1,1)*10^ROW(INDIRECT("1:"&amp;LEN(A878)))/10)</f>
        <v>1</v>
      </c>
      <c r="C878" s="23" t="str">
        <f>News_statistics!P878</f>
        <v>Hydraulic Applications Ecosystem</v>
      </c>
      <c r="D878" t="str">
        <f>News_statistics!Q878</f>
        <v>Autonomous Material Handling</v>
      </c>
      <c r="E878" t="str">
        <f>News_statistics!N878</f>
        <v>Hydraulic Applications Ecosystem, Intelligent Production</v>
      </c>
      <c r="F878" s="17" t="str">
        <f>News_statistics!M878</f>
        <v>Autonomous Material Handling, Advanced Robotics, Intelligent Worker Assistant</v>
      </c>
    </row>
    <row r="879" spans="1:6" ht="28.8" x14ac:dyDescent="0.3">
      <c r="A879" t="str">
        <f>News_statistics!K879</f>
        <v>H1</v>
      </c>
      <c r="B879" cm="1">
        <f t="array" aca="1" ref="B879" ca="1">SUMPRODUCT(MID(0&amp;A879,LARGE(INDEX(ISNUMBER(--MID(A879,ROW(INDIRECT("1:"&amp;LEN(A879))),1))*ROW(INDIRECT("1:"&amp;LEN(A879))),0),ROW(INDIRECT("1:"&amp;LEN(A879))))+1,1)*10^ROW(INDIRECT("1:"&amp;LEN(A879)))/10)</f>
        <v>1</v>
      </c>
      <c r="C879" s="23" t="str">
        <f>News_statistics!P879</f>
        <v>Ecological Sustainability</v>
      </c>
      <c r="D879" t="str">
        <f>News_statistics!Q879</f>
        <v>Enhanced Emission Policy</v>
      </c>
      <c r="E879" t="str">
        <f>News_statistics!N879</f>
        <v>Ecological Sustainability, Hydraulic Applications Ecosystem</v>
      </c>
      <c r="F879" s="17" t="str">
        <f>News_statistics!M879</f>
        <v>Enhanced Emission Policy, Sustainable Mining</v>
      </c>
    </row>
    <row r="880" spans="1:6" ht="28.8" x14ac:dyDescent="0.3">
      <c r="A880" t="str">
        <f>News_statistics!K880</f>
        <v>H2</v>
      </c>
      <c r="B880" cm="1">
        <f t="array" aca="1" ref="B880" ca="1">SUMPRODUCT(MID(0&amp;A880,LARGE(INDEX(ISNUMBER(--MID(A880,ROW(INDIRECT("1:"&amp;LEN(A880))),1))*ROW(INDIRECT("1:"&amp;LEN(A880))),0),ROW(INDIRECT("1:"&amp;LEN(A880))))+1,1)*10^ROW(INDIRECT("1:"&amp;LEN(A880)))/10)</f>
        <v>2</v>
      </c>
      <c r="C880" s="23" t="str">
        <f>News_statistics!P880</f>
        <v>Ecological Sustainability</v>
      </c>
      <c r="D880" t="str">
        <f>News_statistics!Q880</f>
        <v>Enhanced Emission Policy</v>
      </c>
      <c r="E880" t="str">
        <f>News_statistics!N880</f>
        <v>Ecological Sustainability, Hydraulic Applications Ecosystem, Smart Data Usage, New Business</v>
      </c>
      <c r="F880" s="17" t="str">
        <f>News_statistics!M880</f>
        <v>Enhanced Emission Policy, Smart Farming, Big Data Value Creation, Future Agriculture</v>
      </c>
    </row>
    <row r="881" spans="1:6" ht="28.8" x14ac:dyDescent="0.3">
      <c r="A881" t="str">
        <f>News_statistics!K881</f>
        <v>H1</v>
      </c>
      <c r="B881" cm="1">
        <f t="array" aca="1" ref="B881" ca="1">SUMPRODUCT(MID(0&amp;A881,LARGE(INDEX(ISNUMBER(--MID(A881,ROW(INDIRECT("1:"&amp;LEN(A881))),1))*ROW(INDIRECT("1:"&amp;LEN(A881))),0),ROW(INDIRECT("1:"&amp;LEN(A881))))+1,1)*10^ROW(INDIRECT("1:"&amp;LEN(A881)))/10)</f>
        <v>1</v>
      </c>
      <c r="C881" s="23" t="str">
        <f>News_statistics!P881</f>
        <v>New Business</v>
      </c>
      <c r="D881" t="str">
        <f>News_statistics!Q881</f>
        <v>Green Energy System</v>
      </c>
      <c r="E881" t="str">
        <f>News_statistics!N881</f>
        <v>New Business</v>
      </c>
      <c r="F881" s="17" t="str">
        <f>News_statistics!M881</f>
        <v>Green Energy System, Sustainaible Maritime Applications</v>
      </c>
    </row>
    <row r="882" spans="1:6" ht="28.8" x14ac:dyDescent="0.3">
      <c r="A882" t="str">
        <f>News_statistics!K882</f>
        <v>H1</v>
      </c>
      <c r="B882" cm="1">
        <f t="array" aca="1" ref="B882" ca="1">SUMPRODUCT(MID(0&amp;A882,LARGE(INDEX(ISNUMBER(--MID(A882,ROW(INDIRECT("1:"&amp;LEN(A882))),1))*ROW(INDIRECT("1:"&amp;LEN(A882))),0),ROW(INDIRECT("1:"&amp;LEN(A882))))+1,1)*10^ROW(INDIRECT("1:"&amp;LEN(A882)))/10)</f>
        <v>1</v>
      </c>
      <c r="C882" s="23" t="str">
        <f>News_statistics!P882</f>
        <v>Ecological Sustainability</v>
      </c>
      <c r="D882" t="str">
        <f>News_statistics!Q882</f>
        <v>Enhanced Emission Policy</v>
      </c>
      <c r="E882" t="str">
        <f>News_statistics!N882</f>
        <v>Ecological Sustainability, New Business</v>
      </c>
      <c r="F882" s="17" t="str">
        <f>News_statistics!M882</f>
        <v>Enhanced Emission Policy, Sustainaible Maritime Applications</v>
      </c>
    </row>
    <row r="883" spans="1:6" ht="28.8" x14ac:dyDescent="0.3">
      <c r="A883" t="str">
        <f>News_statistics!K883</f>
        <v>H3</v>
      </c>
      <c r="B883" cm="1">
        <f t="array" aca="1" ref="B883" ca="1">SUMPRODUCT(MID(0&amp;A883,LARGE(INDEX(ISNUMBER(--MID(A883,ROW(INDIRECT("1:"&amp;LEN(A883))),1))*ROW(INDIRECT("1:"&amp;LEN(A883))),0),ROW(INDIRECT("1:"&amp;LEN(A883))))+1,1)*10^ROW(INDIRECT("1:"&amp;LEN(A883)))/10)</f>
        <v>3</v>
      </c>
      <c r="C883" s="23" t="str">
        <f>News_statistics!P883</f>
        <v>Ecological Sustainability</v>
      </c>
      <c r="D883" t="str">
        <f>News_statistics!Q883</f>
        <v>Enhanced Emission Policy</v>
      </c>
      <c r="E883" t="str">
        <f>News_statistics!N883</f>
        <v>Ecological Sustainability, New Business</v>
      </c>
      <c r="F883" s="17" t="str">
        <f>News_statistics!M883</f>
        <v>Enhanced Emission Policy, Sustainaible Maritime Applications</v>
      </c>
    </row>
    <row r="884" spans="1:6" x14ac:dyDescent="0.3">
      <c r="A884" t="str">
        <f>News_statistics!K884</f>
        <v>H2</v>
      </c>
      <c r="B884" cm="1">
        <f t="array" aca="1" ref="B884" ca="1">SUMPRODUCT(MID(0&amp;A884,LARGE(INDEX(ISNUMBER(--MID(A884,ROW(INDIRECT("1:"&amp;LEN(A884))),1))*ROW(INDIRECT("1:"&amp;LEN(A884))),0),ROW(INDIRECT("1:"&amp;LEN(A884))))+1,1)*10^ROW(INDIRECT("1:"&amp;LEN(A884)))/10)</f>
        <v>2</v>
      </c>
      <c r="C884" s="23" t="str">
        <f>News_statistics!P884</f>
        <v>Intelligent Production</v>
      </c>
      <c r="D884" t="str">
        <f>News_statistics!Q884</f>
        <v>Advanced Robotics</v>
      </c>
      <c r="E884" t="str">
        <f>News_statistics!N884</f>
        <v>Intelligent Production</v>
      </c>
      <c r="F884" s="17" t="str">
        <f>News_statistics!M884</f>
        <v>Advanced Robotics</v>
      </c>
    </row>
    <row r="885" spans="1:6" ht="28.8" x14ac:dyDescent="0.3">
      <c r="A885" t="str">
        <f>News_statistics!K885</f>
        <v>H1</v>
      </c>
      <c r="B885" cm="1">
        <f t="array" aca="1" ref="B885" ca="1">SUMPRODUCT(MID(0&amp;A885,LARGE(INDEX(ISNUMBER(--MID(A885,ROW(INDIRECT("1:"&amp;LEN(A885))),1))*ROW(INDIRECT("1:"&amp;LEN(A885))),0),ROW(INDIRECT("1:"&amp;LEN(A885))))+1,1)*10^ROW(INDIRECT("1:"&amp;LEN(A885)))/10)</f>
        <v>1</v>
      </c>
      <c r="C885" s="23" t="str">
        <f>News_statistics!P885</f>
        <v>Smart Data Usage</v>
      </c>
      <c r="D885" t="str">
        <f>News_statistics!Q885</f>
        <v>Big Data Value Creation</v>
      </c>
      <c r="E885" t="str">
        <f>News_statistics!N885</f>
        <v>Smart Data Usage</v>
      </c>
      <c r="F885" s="17" t="str">
        <f>News_statistics!M885</f>
        <v>Big Data Value Creation, Intelligent Process Automation</v>
      </c>
    </row>
    <row r="886" spans="1:6" x14ac:dyDescent="0.3">
      <c r="A886" t="str">
        <f>News_statistics!K886</f>
        <v>H2</v>
      </c>
      <c r="B886" cm="1">
        <f t="array" aca="1" ref="B886" ca="1">SUMPRODUCT(MID(0&amp;A886,LARGE(INDEX(ISNUMBER(--MID(A886,ROW(INDIRECT("1:"&amp;LEN(A886))),1))*ROW(INDIRECT("1:"&amp;LEN(A886))),0),ROW(INDIRECT("1:"&amp;LEN(A886))))+1,1)*10^ROW(INDIRECT("1:"&amp;LEN(A886)))/10)</f>
        <v>2</v>
      </c>
      <c r="C886" s="23" t="str">
        <f>News_statistics!P886</f>
        <v>Intelligent Production</v>
      </c>
      <c r="D886" t="str">
        <f>News_statistics!Q886</f>
        <v>Advanced Robotics</v>
      </c>
      <c r="E886" t="str">
        <f>News_statistics!N886</f>
        <v>Intelligent Production</v>
      </c>
      <c r="F886" s="17" t="str">
        <f>News_statistics!M886</f>
        <v>Advanced Robotics</v>
      </c>
    </row>
    <row r="887" spans="1:6" ht="28.8" x14ac:dyDescent="0.3">
      <c r="A887" t="str">
        <f>News_statistics!K887</f>
        <v>H2</v>
      </c>
      <c r="B887" cm="1">
        <f t="array" aca="1" ref="B887" ca="1">SUMPRODUCT(MID(0&amp;A887,LARGE(INDEX(ISNUMBER(--MID(A887,ROW(INDIRECT("1:"&amp;LEN(A887))),1))*ROW(INDIRECT("1:"&amp;LEN(A887))),0),ROW(INDIRECT("1:"&amp;LEN(A887))))+1,1)*10^ROW(INDIRECT("1:"&amp;LEN(A887)))/10)</f>
        <v>2</v>
      </c>
      <c r="C887" s="23" t="str">
        <f>News_statistics!P887</f>
        <v>Hydraulic Applications Ecosystem</v>
      </c>
      <c r="D887" t="str">
        <f>News_statistics!Q887</f>
        <v>Green &amp; Connected Construction site</v>
      </c>
      <c r="E887" t="str">
        <f>News_statistics!N887</f>
        <v>Hydraulic Applications Ecosystem, Intelligent Production</v>
      </c>
      <c r="F887" s="17" t="str">
        <f>News_statistics!M887</f>
        <v>Green &amp; Connected Construction site, Additive Manufacturing Technologies</v>
      </c>
    </row>
    <row r="888" spans="1:6" ht="28.8" x14ac:dyDescent="0.3">
      <c r="A888" t="str">
        <f>News_statistics!K888</f>
        <v>H3</v>
      </c>
      <c r="B888" cm="1">
        <f t="array" aca="1" ref="B888" ca="1">SUMPRODUCT(MID(0&amp;A888,LARGE(INDEX(ISNUMBER(--MID(A888,ROW(INDIRECT("1:"&amp;LEN(A888))),1))*ROW(INDIRECT("1:"&amp;LEN(A888))),0),ROW(INDIRECT("1:"&amp;LEN(A888))))+1,1)*10^ROW(INDIRECT("1:"&amp;LEN(A888)))/10)</f>
        <v>3</v>
      </c>
      <c r="C888" s="23" t="str">
        <f>News_statistics!P888</f>
        <v>Hydraulic Applications Ecosystem</v>
      </c>
      <c r="D888" t="str">
        <f>News_statistics!Q888</f>
        <v>Green &amp; Connected Construction site</v>
      </c>
      <c r="E888" t="str">
        <f>News_statistics!N888</f>
        <v>Hydraulic Applications Ecosystem, Intelligent Production</v>
      </c>
      <c r="F888" s="17" t="str">
        <f>News_statistics!M888</f>
        <v>Green &amp; Connected Construction site, Additive Manufacturing Technologies</v>
      </c>
    </row>
    <row r="889" spans="1:6" ht="43.2" x14ac:dyDescent="0.3">
      <c r="A889" t="str">
        <f>News_statistics!K889</f>
        <v>H3</v>
      </c>
      <c r="B889" cm="1">
        <f t="array" aca="1" ref="B889" ca="1">SUMPRODUCT(MID(0&amp;A889,LARGE(INDEX(ISNUMBER(--MID(A889,ROW(INDIRECT("1:"&amp;LEN(A889))),1))*ROW(INDIRECT("1:"&amp;LEN(A889))),0),ROW(INDIRECT("1:"&amp;LEN(A889))))+1,1)*10^ROW(INDIRECT("1:"&amp;LEN(A889)))/10)</f>
        <v>3</v>
      </c>
      <c r="C889" s="23" t="str">
        <f>News_statistics!P889</f>
        <v>Ecological Sustainability</v>
      </c>
      <c r="D889" t="str">
        <f>News_statistics!Q889</f>
        <v>Green Cities</v>
      </c>
      <c r="E889" t="str">
        <f>News_statistics!N889</f>
        <v>Ecological Sustainability, Hydraulic Applications Ecosystem, Intelligent Production</v>
      </c>
      <c r="F889" s="17" t="str">
        <f>News_statistics!M889</f>
        <v>Green Cities, Green &amp; Connected Construction site, Additive Manufacturing Technologies</v>
      </c>
    </row>
    <row r="890" spans="1:6" ht="28.8" x14ac:dyDescent="0.3">
      <c r="A890" t="str">
        <f>News_statistics!K890</f>
        <v>H3</v>
      </c>
      <c r="B890" cm="1">
        <f t="array" aca="1" ref="B890" ca="1">SUMPRODUCT(MID(0&amp;A890,LARGE(INDEX(ISNUMBER(--MID(A890,ROW(INDIRECT("1:"&amp;LEN(A890))),1))*ROW(INDIRECT("1:"&amp;LEN(A890))),0),ROW(INDIRECT("1:"&amp;LEN(A890))))+1,1)*10^ROW(INDIRECT("1:"&amp;LEN(A890)))/10)</f>
        <v>3</v>
      </c>
      <c r="C890" s="23" t="str">
        <f>News_statistics!P890</f>
        <v>Ecological Sustainability</v>
      </c>
      <c r="D890" t="str">
        <f>News_statistics!Q890</f>
        <v>Green Cities</v>
      </c>
      <c r="E890" t="str">
        <f>News_statistics!N890</f>
        <v>Ecological Sustainability, Hydraulic Applications Ecosystem</v>
      </c>
      <c r="F890" s="17" t="str">
        <f>News_statistics!M890</f>
        <v>Green Cities, Green &amp; Connected Construction site</v>
      </c>
    </row>
    <row r="891" spans="1:6" x14ac:dyDescent="0.3">
      <c r="A891" t="str">
        <f>News_statistics!K891</f>
        <v>H2</v>
      </c>
      <c r="B891" cm="1">
        <f t="array" aca="1" ref="B891" ca="1">SUMPRODUCT(MID(0&amp;A891,LARGE(INDEX(ISNUMBER(--MID(A891,ROW(INDIRECT("1:"&amp;LEN(A891))),1))*ROW(INDIRECT("1:"&amp;LEN(A891))),0),ROW(INDIRECT("1:"&amp;LEN(A891))))+1,1)*10^ROW(INDIRECT("1:"&amp;LEN(A891)))/10)</f>
        <v>2</v>
      </c>
      <c r="C891" s="23" t="str">
        <f>News_statistics!P891</f>
        <v>Ecological Sustainability</v>
      </c>
      <c r="D891" t="str">
        <f>News_statistics!Q891</f>
        <v>Enhanced Emission Policy</v>
      </c>
      <c r="E891" t="str">
        <f>News_statistics!N891</f>
        <v>Ecological Sustainability</v>
      </c>
      <c r="F891" s="17" t="str">
        <f>News_statistics!M891</f>
        <v>Enhanced Emission Policy</v>
      </c>
    </row>
    <row r="892" spans="1:6" x14ac:dyDescent="0.3">
      <c r="A892" t="str">
        <f>News_statistics!K892</f>
        <v>H2</v>
      </c>
      <c r="B892" cm="1">
        <f t="array" aca="1" ref="B892" ca="1">SUMPRODUCT(MID(0&amp;A892,LARGE(INDEX(ISNUMBER(--MID(A892,ROW(INDIRECT("1:"&amp;LEN(A892))),1))*ROW(INDIRECT("1:"&amp;LEN(A892))),0),ROW(INDIRECT("1:"&amp;LEN(A892))))+1,1)*10^ROW(INDIRECT("1:"&amp;LEN(A892)))/10)</f>
        <v>2</v>
      </c>
      <c r="C892" s="23" t="str">
        <f>News_statistics!P892</f>
        <v>Hydraulic Applications Ecosystem</v>
      </c>
      <c r="D892" t="str">
        <f>News_statistics!Q892</f>
        <v>Intelligent &amp; Efficient Factory</v>
      </c>
      <c r="E892" t="str">
        <f>News_statistics!N892</f>
        <v>Hydraulic Applications Ecosystem</v>
      </c>
      <c r="F892" s="17" t="str">
        <f>News_statistics!M892</f>
        <v>Intelligent &amp; Efficient Factory</v>
      </c>
    </row>
    <row r="893" spans="1:6" x14ac:dyDescent="0.3">
      <c r="A893" t="str">
        <f>News_statistics!K893</f>
        <v>H1</v>
      </c>
      <c r="B893" cm="1">
        <f t="array" aca="1" ref="B893" ca="1">SUMPRODUCT(MID(0&amp;A893,LARGE(INDEX(ISNUMBER(--MID(A893,ROW(INDIRECT("1:"&amp;LEN(A893))),1))*ROW(INDIRECT("1:"&amp;LEN(A893))),0),ROW(INDIRECT("1:"&amp;LEN(A893))))+1,1)*10^ROW(INDIRECT("1:"&amp;LEN(A893)))/10)</f>
        <v>1</v>
      </c>
      <c r="C893" s="23" t="str">
        <f>News_statistics!P893</f>
        <v>New Business</v>
      </c>
      <c r="D893" t="str">
        <f>News_statistics!Q893</f>
        <v>Geopolitics &amp; Decoupling</v>
      </c>
      <c r="E893" t="str">
        <f>News_statistics!N893</f>
        <v>New Business</v>
      </c>
      <c r="F893" s="17" t="str">
        <f>News_statistics!M893</f>
        <v>Geopolitics &amp; Decoupling</v>
      </c>
    </row>
    <row r="894" spans="1:6" x14ac:dyDescent="0.3">
      <c r="A894" t="str">
        <f>News_statistics!K894</f>
        <v>H2</v>
      </c>
      <c r="B894" cm="1">
        <f t="array" aca="1" ref="B894" ca="1">SUMPRODUCT(MID(0&amp;A894,LARGE(INDEX(ISNUMBER(--MID(A894,ROW(INDIRECT("1:"&amp;LEN(A894))),1))*ROW(INDIRECT("1:"&amp;LEN(A894))),0),ROW(INDIRECT("1:"&amp;LEN(A894))))+1,1)*10^ROW(INDIRECT("1:"&amp;LEN(A894)))/10)</f>
        <v>2</v>
      </c>
      <c r="C894" s="23" t="str">
        <f>News_statistics!P894</f>
        <v>Ecological Sustainability</v>
      </c>
      <c r="D894" t="str">
        <f>News_statistics!Q894</f>
        <v>Enhanced Emission Policy</v>
      </c>
      <c r="E894" t="str">
        <f>News_statistics!N894</f>
        <v>Ecological Sustainability</v>
      </c>
      <c r="F894" s="17" t="str">
        <f>News_statistics!M894</f>
        <v>Enhanced Emission Policy</v>
      </c>
    </row>
    <row r="895" spans="1:6" ht="28.8" x14ac:dyDescent="0.3">
      <c r="A895" t="str">
        <f>News_statistics!K895</f>
        <v>H2</v>
      </c>
      <c r="B895" cm="1">
        <f t="array" aca="1" ref="B895" ca="1">SUMPRODUCT(MID(0&amp;A895,LARGE(INDEX(ISNUMBER(--MID(A895,ROW(INDIRECT("1:"&amp;LEN(A895))),1))*ROW(INDIRECT("1:"&amp;LEN(A895))),0),ROW(INDIRECT("1:"&amp;LEN(A895))))+1,1)*10^ROW(INDIRECT("1:"&amp;LEN(A895)))/10)</f>
        <v>2</v>
      </c>
      <c r="C895" s="23" t="str">
        <f>News_statistics!P895</f>
        <v>Hydraulic Applications Ecosystem</v>
      </c>
      <c r="D895" t="str">
        <f>News_statistics!Q895</f>
        <v>Green &amp; Connected Construction site</v>
      </c>
      <c r="E895" t="str">
        <f>News_statistics!N895</f>
        <v>Hydraulic Applications Ecosystem, Intelligent Production</v>
      </c>
      <c r="F895" s="17" t="str">
        <f>News_statistics!M895</f>
        <v>Green &amp; Connected Construction site, Additive Manufacturing Technologies</v>
      </c>
    </row>
    <row r="896" spans="1:6" x14ac:dyDescent="0.3">
      <c r="A896" t="str">
        <f>News_statistics!K896</f>
        <v>H1</v>
      </c>
      <c r="B896" cm="1">
        <f t="array" aca="1" ref="B896" ca="1">SUMPRODUCT(MID(0&amp;A896,LARGE(INDEX(ISNUMBER(--MID(A896,ROW(INDIRECT("1:"&amp;LEN(A896))),1))*ROW(INDIRECT("1:"&amp;LEN(A896))),0),ROW(INDIRECT("1:"&amp;LEN(A896))))+1,1)*10^ROW(INDIRECT("1:"&amp;LEN(A896)))/10)</f>
        <v>1</v>
      </c>
      <c r="C896" s="23" t="str">
        <f>News_statistics!P896</f>
        <v>Hydraulic Applications Ecosystem</v>
      </c>
      <c r="D896" t="str">
        <f>News_statistics!Q896</f>
        <v>Smart Farming</v>
      </c>
      <c r="E896" t="str">
        <f>News_statistics!N896</f>
        <v>Hydraulic Applications Ecosystem</v>
      </c>
      <c r="F896" s="17" t="str">
        <f>News_statistics!M896</f>
        <v>Smart Farming</v>
      </c>
    </row>
    <row r="897" spans="1:6" ht="28.8" x14ac:dyDescent="0.3">
      <c r="A897" t="str">
        <f>News_statistics!K897</f>
        <v>H3</v>
      </c>
      <c r="B897" cm="1">
        <f t="array" aca="1" ref="B897" ca="1">SUMPRODUCT(MID(0&amp;A897,LARGE(INDEX(ISNUMBER(--MID(A897,ROW(INDIRECT("1:"&amp;LEN(A897))),1))*ROW(INDIRECT("1:"&amp;LEN(A897))),0),ROW(INDIRECT("1:"&amp;LEN(A897))))+1,1)*10^ROW(INDIRECT("1:"&amp;LEN(A897)))/10)</f>
        <v>3</v>
      </c>
      <c r="C897" s="23" t="str">
        <f>News_statistics!P897</f>
        <v>Hydraulic Applications Ecosystem</v>
      </c>
      <c r="D897" t="str">
        <f>News_statistics!Q897</f>
        <v>Green &amp; Connected Construction site</v>
      </c>
      <c r="E897" t="str">
        <f>News_statistics!N897</f>
        <v>Hydraulic Applications Ecosystem, Intelligent Production</v>
      </c>
      <c r="F897" s="17" t="str">
        <f>News_statistics!M897</f>
        <v>Green &amp; Connected Construction site, Additive Manufacturing Technologies</v>
      </c>
    </row>
    <row r="898" spans="1:6" ht="28.8" x14ac:dyDescent="0.3">
      <c r="A898" t="str">
        <f>News_statistics!K898</f>
        <v>H3</v>
      </c>
      <c r="B898" cm="1">
        <f t="array" aca="1" ref="B898" ca="1">SUMPRODUCT(MID(0&amp;A898,LARGE(INDEX(ISNUMBER(--MID(A898,ROW(INDIRECT("1:"&amp;LEN(A898))),1))*ROW(INDIRECT("1:"&amp;LEN(A898))),0),ROW(INDIRECT("1:"&amp;LEN(A898))))+1,1)*10^ROW(INDIRECT("1:"&amp;LEN(A898)))/10)</f>
        <v>3</v>
      </c>
      <c r="C898" s="23" t="str">
        <f>News_statistics!P898</f>
        <v>Ecological Sustainability</v>
      </c>
      <c r="D898" t="str">
        <f>News_statistics!Q898</f>
        <v>Enhanced Emission Policy</v>
      </c>
      <c r="E898" t="str">
        <f>News_statistics!N898</f>
        <v>Ecological Sustainability, Hydraulic Applications Ecosystem</v>
      </c>
      <c r="F898" s="17" t="str">
        <f>News_statistics!M898</f>
        <v>Enhanced Emission Policy, Green &amp; Connected Construction site</v>
      </c>
    </row>
    <row r="899" spans="1:6" x14ac:dyDescent="0.3">
      <c r="A899" t="str">
        <f>News_statistics!K899</f>
        <v>H2</v>
      </c>
      <c r="B899" cm="1">
        <f t="array" aca="1" ref="B899" ca="1">SUMPRODUCT(MID(0&amp;A899,LARGE(INDEX(ISNUMBER(--MID(A899,ROW(INDIRECT("1:"&amp;LEN(A899))),1))*ROW(INDIRECT("1:"&amp;LEN(A899))),0),ROW(INDIRECT("1:"&amp;LEN(A899))))+1,1)*10^ROW(INDIRECT("1:"&amp;LEN(A899)))/10)</f>
        <v>2</v>
      </c>
      <c r="C899" s="23" t="str">
        <f>News_statistics!P899</f>
        <v>Ecological Sustainability</v>
      </c>
      <c r="D899" t="str">
        <f>News_statistics!Q899</f>
        <v>Enhanced Emission Policy</v>
      </c>
      <c r="E899" t="str">
        <f>News_statistics!N899</f>
        <v>Ecological Sustainability</v>
      </c>
      <c r="F899" s="17" t="str">
        <f>News_statistics!M899</f>
        <v>Enhanced Emission Policy</v>
      </c>
    </row>
    <row r="900" spans="1:6" ht="28.8" x14ac:dyDescent="0.3">
      <c r="A900" t="str">
        <f>News_statistics!K900</f>
        <v>H3</v>
      </c>
      <c r="B900" cm="1">
        <f t="array" aca="1" ref="B900" ca="1">SUMPRODUCT(MID(0&amp;A900,LARGE(INDEX(ISNUMBER(--MID(A900,ROW(INDIRECT("1:"&amp;LEN(A900))),1))*ROW(INDIRECT("1:"&amp;LEN(A900))),0),ROW(INDIRECT("1:"&amp;LEN(A900))))+1,1)*10^ROW(INDIRECT("1:"&amp;LEN(A900)))/10)</f>
        <v>3</v>
      </c>
      <c r="C900" s="23" t="str">
        <f>News_statistics!P900</f>
        <v>Ecological Sustainability</v>
      </c>
      <c r="D900" t="str">
        <f>News_statistics!Q900</f>
        <v>Sustainable Energy System</v>
      </c>
      <c r="E900" t="str">
        <f>News_statistics!N900</f>
        <v>Ecological Sustainability, New Business</v>
      </c>
      <c r="F900" s="17" t="str">
        <f>News_statistics!M900</f>
        <v>Sustainable Energy System, Green Energy System</v>
      </c>
    </row>
    <row r="901" spans="1:6" x14ac:dyDescent="0.3">
      <c r="A901" t="str">
        <f>News_statistics!K901</f>
        <v>H2</v>
      </c>
      <c r="B901" cm="1">
        <f t="array" aca="1" ref="B901" ca="1">SUMPRODUCT(MID(0&amp;A901,LARGE(INDEX(ISNUMBER(--MID(A901,ROW(INDIRECT("1:"&amp;LEN(A901))),1))*ROW(INDIRECT("1:"&amp;LEN(A901))),0),ROW(INDIRECT("1:"&amp;LEN(A901))))+1,1)*10^ROW(INDIRECT("1:"&amp;LEN(A901)))/10)</f>
        <v>2</v>
      </c>
      <c r="C901" s="23" t="str">
        <f>News_statistics!P901</f>
        <v>Ecological Sustainability</v>
      </c>
      <c r="D901" t="str">
        <f>News_statistics!Q901</f>
        <v>Enhanced Emission Policy</v>
      </c>
      <c r="E901" t="str">
        <f>News_statistics!N901</f>
        <v>Ecological Sustainability</v>
      </c>
      <c r="F901" s="17" t="str">
        <f>News_statistics!M901</f>
        <v>Enhanced Emission Policy</v>
      </c>
    </row>
    <row r="902" spans="1:6" ht="28.8" x14ac:dyDescent="0.3">
      <c r="A902" t="str">
        <f>News_statistics!K902</f>
        <v>H2</v>
      </c>
      <c r="B902" cm="1">
        <f t="array" aca="1" ref="B902" ca="1">SUMPRODUCT(MID(0&amp;A902,LARGE(INDEX(ISNUMBER(--MID(A902,ROW(INDIRECT("1:"&amp;LEN(A902))),1))*ROW(INDIRECT("1:"&amp;LEN(A902))),0),ROW(INDIRECT("1:"&amp;LEN(A902))))+1,1)*10^ROW(INDIRECT("1:"&amp;LEN(A902)))/10)</f>
        <v>2</v>
      </c>
      <c r="C902" s="23" t="str">
        <f>News_statistics!P902</f>
        <v>Ecological Sustainability</v>
      </c>
      <c r="D902" t="str">
        <f>News_statistics!Q902</f>
        <v>Enhanced Emission Policy</v>
      </c>
      <c r="E902" t="str">
        <f>News_statistics!N902</f>
        <v>Ecological Sustainability, Intelligent Production</v>
      </c>
      <c r="F902" s="17" t="str">
        <f>News_statistics!M902</f>
        <v>Enhanced Emission Policy, Additive Manufacturing Technologies</v>
      </c>
    </row>
    <row r="903" spans="1:6" ht="28.8" x14ac:dyDescent="0.3">
      <c r="A903" t="str">
        <f>News_statistics!K903</f>
        <v>H2</v>
      </c>
      <c r="B903" cm="1">
        <f t="array" aca="1" ref="B903" ca="1">SUMPRODUCT(MID(0&amp;A903,LARGE(INDEX(ISNUMBER(--MID(A903,ROW(INDIRECT("1:"&amp;LEN(A903))),1))*ROW(INDIRECT("1:"&amp;LEN(A903))),0),ROW(INDIRECT("1:"&amp;LEN(A903))))+1,1)*10^ROW(INDIRECT("1:"&amp;LEN(A903)))/10)</f>
        <v>2</v>
      </c>
      <c r="C903" s="23" t="str">
        <f>News_statistics!P903</f>
        <v>Ecological Sustainability</v>
      </c>
      <c r="D903" t="str">
        <f>News_statistics!Q903</f>
        <v>Enhanced Emission Policy</v>
      </c>
      <c r="E903" t="str">
        <f>News_statistics!N903</f>
        <v>Ecological Sustainability, Adaptive Organization</v>
      </c>
      <c r="F903" s="17" t="str">
        <f>News_statistics!M903</f>
        <v>Enhanced Emission Policy, Future Collaboration</v>
      </c>
    </row>
    <row r="904" spans="1:6" ht="28.8" x14ac:dyDescent="0.3">
      <c r="A904" t="str">
        <f>News_statistics!K904</f>
        <v>H2</v>
      </c>
      <c r="B904" cm="1">
        <f t="array" aca="1" ref="B904" ca="1">SUMPRODUCT(MID(0&amp;A904,LARGE(INDEX(ISNUMBER(--MID(A904,ROW(INDIRECT("1:"&amp;LEN(A904))),1))*ROW(INDIRECT("1:"&amp;LEN(A904))),0),ROW(INDIRECT("1:"&amp;LEN(A904))))+1,1)*10^ROW(INDIRECT("1:"&amp;LEN(A904)))/10)</f>
        <v>2</v>
      </c>
      <c r="C904" s="23" t="str">
        <f>News_statistics!P904</f>
        <v>Ecological Sustainability</v>
      </c>
      <c r="D904" t="str">
        <f>News_statistics!Q904</f>
        <v>Enhanced Emission Policy</v>
      </c>
      <c r="E904" t="str">
        <f>News_statistics!N904</f>
        <v>Ecological Sustainability, Hydraulic Applications Ecosystem</v>
      </c>
      <c r="F904" s="17" t="str">
        <f>News_statistics!M904</f>
        <v>Enhanced Emission Policy, Autonomous Material Handling</v>
      </c>
    </row>
    <row r="905" spans="1:6" ht="28.8" x14ac:dyDescent="0.3">
      <c r="A905" t="str">
        <f>News_statistics!K905</f>
        <v>H1</v>
      </c>
      <c r="B905" cm="1">
        <f t="array" aca="1" ref="B905" ca="1">SUMPRODUCT(MID(0&amp;A905,LARGE(INDEX(ISNUMBER(--MID(A905,ROW(INDIRECT("1:"&amp;LEN(A905))),1))*ROW(INDIRECT("1:"&amp;LEN(A905))),0),ROW(INDIRECT("1:"&amp;LEN(A905))))+1,1)*10^ROW(INDIRECT("1:"&amp;LEN(A905)))/10)</f>
        <v>1</v>
      </c>
      <c r="C905" s="23" t="str">
        <f>News_statistics!P905</f>
        <v>Ecological Sustainability</v>
      </c>
      <c r="D905" t="str">
        <f>News_statistics!Q905</f>
        <v>Enhanced Emission Policy</v>
      </c>
      <c r="E905" t="str">
        <f>News_statistics!N905</f>
        <v>Ecological Sustainability, New Business</v>
      </c>
      <c r="F905" s="17" t="str">
        <f>News_statistics!M905</f>
        <v>Enhanced Emission Policy, Sustainaible Maritime Applications</v>
      </c>
    </row>
    <row r="906" spans="1:6" x14ac:dyDescent="0.3">
      <c r="A906" t="str">
        <f>News_statistics!K906</f>
        <v>H2</v>
      </c>
      <c r="B906" cm="1">
        <f t="array" aca="1" ref="B906" ca="1">SUMPRODUCT(MID(0&amp;A906,LARGE(INDEX(ISNUMBER(--MID(A906,ROW(INDIRECT("1:"&amp;LEN(A906))),1))*ROW(INDIRECT("1:"&amp;LEN(A906))),0),ROW(INDIRECT("1:"&amp;LEN(A906))))+1,1)*10^ROW(INDIRECT("1:"&amp;LEN(A906)))/10)</f>
        <v>2</v>
      </c>
      <c r="C906" s="23" t="str">
        <f>News_statistics!P906</f>
        <v>Hydraulic Applications Ecosystem</v>
      </c>
      <c r="D906" t="str">
        <f>News_statistics!Q906</f>
        <v>Sustainable Mining</v>
      </c>
      <c r="E906" t="str">
        <f>News_statistics!N906</f>
        <v>Hydraulic Applications Ecosystem</v>
      </c>
      <c r="F906" s="17" t="str">
        <f>News_statistics!M906</f>
        <v>Sustainable Mining</v>
      </c>
    </row>
    <row r="907" spans="1:6" x14ac:dyDescent="0.3">
      <c r="A907" t="str">
        <f>News_statistics!K907</f>
        <v>H2</v>
      </c>
      <c r="B907" cm="1">
        <f t="array" aca="1" ref="B907" ca="1">SUMPRODUCT(MID(0&amp;A907,LARGE(INDEX(ISNUMBER(--MID(A907,ROW(INDIRECT("1:"&amp;LEN(A907))),1))*ROW(INDIRECT("1:"&amp;LEN(A907))),0),ROW(INDIRECT("1:"&amp;LEN(A907))))+1,1)*10^ROW(INDIRECT("1:"&amp;LEN(A907)))/10)</f>
        <v>2</v>
      </c>
      <c r="C907" s="23" t="str">
        <f>News_statistics!P907</f>
        <v>Ecological Sustainability</v>
      </c>
      <c r="D907" t="str">
        <f>News_statistics!Q907</f>
        <v>Enhanced Emission Policy</v>
      </c>
      <c r="E907" t="str">
        <f>News_statistics!N907</f>
        <v>Ecological Sustainability</v>
      </c>
      <c r="F907" s="17" t="str">
        <f>News_statistics!M907</f>
        <v>Enhanced Emission Policy</v>
      </c>
    </row>
    <row r="908" spans="1:6" x14ac:dyDescent="0.3">
      <c r="A908" t="str">
        <f>News_statistics!K908</f>
        <v>H2</v>
      </c>
      <c r="B908" cm="1">
        <f t="array" aca="1" ref="B908" ca="1">SUMPRODUCT(MID(0&amp;A908,LARGE(INDEX(ISNUMBER(--MID(A908,ROW(INDIRECT("1:"&amp;LEN(A908))),1))*ROW(INDIRECT("1:"&amp;LEN(A908))),0),ROW(INDIRECT("1:"&amp;LEN(A908))))+1,1)*10^ROW(INDIRECT("1:"&amp;LEN(A908)))/10)</f>
        <v>2</v>
      </c>
      <c r="C908" s="23" t="str">
        <f>News_statistics!P908</f>
        <v>New Business</v>
      </c>
      <c r="D908" t="str">
        <f>News_statistics!Q908</f>
        <v>Digital Platforms &amp; Marketplaces</v>
      </c>
      <c r="E908" t="str">
        <f>News_statistics!N908</f>
        <v>New Business</v>
      </c>
      <c r="F908" s="17" t="str">
        <f>News_statistics!M908</f>
        <v>Digital Platforms &amp; Marketplaces, Air &amp; Space</v>
      </c>
    </row>
    <row r="909" spans="1:6" ht="28.8" x14ac:dyDescent="0.3">
      <c r="A909" t="str">
        <f>News_statistics!K909</f>
        <v>H1</v>
      </c>
      <c r="B909" cm="1">
        <f t="array" aca="1" ref="B909" ca="1">SUMPRODUCT(MID(0&amp;A909,LARGE(INDEX(ISNUMBER(--MID(A909,ROW(INDIRECT("1:"&amp;LEN(A909))),1))*ROW(INDIRECT("1:"&amp;LEN(A909))),0),ROW(INDIRECT("1:"&amp;LEN(A909))))+1,1)*10^ROW(INDIRECT("1:"&amp;LEN(A909)))/10)</f>
        <v>1</v>
      </c>
      <c r="C909" s="23" t="str">
        <f>News_statistics!P909</f>
        <v>Ecological Sustainability</v>
      </c>
      <c r="D909" t="str">
        <f>News_statistics!Q909</f>
        <v>Enhanced Emission Policy</v>
      </c>
      <c r="E909" t="str">
        <f>News_statistics!N909</f>
        <v>Ecological Sustainability, Hydraulic Applications Ecosystem</v>
      </c>
      <c r="F909" s="17" t="str">
        <f>News_statistics!M909</f>
        <v>Enhanced Emission Policy, Future Municipal Services</v>
      </c>
    </row>
    <row r="910" spans="1:6" ht="28.8" x14ac:dyDescent="0.3">
      <c r="A910" t="str">
        <f>News_statistics!K910</f>
        <v>H1</v>
      </c>
      <c r="B910" cm="1">
        <f t="array" aca="1" ref="B910" ca="1">SUMPRODUCT(MID(0&amp;A910,LARGE(INDEX(ISNUMBER(--MID(A910,ROW(INDIRECT("1:"&amp;LEN(A910))),1))*ROW(INDIRECT("1:"&amp;LEN(A910))),0),ROW(INDIRECT("1:"&amp;LEN(A910))))+1,1)*10^ROW(INDIRECT("1:"&amp;LEN(A910)))/10)</f>
        <v>1</v>
      </c>
      <c r="C910" s="23" t="str">
        <f>News_statistics!P910</f>
        <v>Ecological Sustainability</v>
      </c>
      <c r="D910" t="str">
        <f>News_statistics!Q910</f>
        <v>Zero Emission Company Value</v>
      </c>
      <c r="E910" t="str">
        <f>News_statistics!N910</f>
        <v>Ecological Sustainability, Hydraulic Applications Ecosystem</v>
      </c>
      <c r="F910" s="17" t="str">
        <f>News_statistics!M910</f>
        <v>Zero Emission Company Value, Green &amp; Connected Construction site</v>
      </c>
    </row>
    <row r="911" spans="1:6" x14ac:dyDescent="0.3">
      <c r="A911" t="str">
        <f>News_statistics!K911</f>
        <v>H1</v>
      </c>
      <c r="B911" cm="1">
        <f t="array" aca="1" ref="B911" ca="1">SUMPRODUCT(MID(0&amp;A911,LARGE(INDEX(ISNUMBER(--MID(A911,ROW(INDIRECT("1:"&amp;LEN(A911))),1))*ROW(INDIRECT("1:"&amp;LEN(A911))),0),ROW(INDIRECT("1:"&amp;LEN(A911))))+1,1)*10^ROW(INDIRECT("1:"&amp;LEN(A911)))/10)</f>
        <v>1</v>
      </c>
      <c r="C911" s="23" t="str">
        <f>News_statistics!P911</f>
        <v>Hydraulic Applications Ecosystem</v>
      </c>
      <c r="D911" t="str">
        <f>News_statistics!Q911</f>
        <v>Smart Farming</v>
      </c>
      <c r="E911" t="str">
        <f>News_statistics!N911</f>
        <v>Hydraulic Applications Ecosystem</v>
      </c>
      <c r="F911" s="17" t="str">
        <f>News_statistics!M911</f>
        <v>Smart Farming</v>
      </c>
    </row>
    <row r="912" spans="1:6" ht="28.8" x14ac:dyDescent="0.3">
      <c r="A912" t="str">
        <f>News_statistics!K912</f>
        <v>H2</v>
      </c>
      <c r="B912" cm="1">
        <f t="array" aca="1" ref="B912" ca="1">SUMPRODUCT(MID(0&amp;A912,LARGE(INDEX(ISNUMBER(--MID(A912,ROW(INDIRECT("1:"&amp;LEN(A912))),1))*ROW(INDIRECT("1:"&amp;LEN(A912))),0),ROW(INDIRECT("1:"&amp;LEN(A912))))+1,1)*10^ROW(INDIRECT("1:"&amp;LEN(A912)))/10)</f>
        <v>2</v>
      </c>
      <c r="C912" s="23" t="str">
        <f>News_statistics!P912</f>
        <v>Ecological Sustainability</v>
      </c>
      <c r="D912" t="str">
        <f>News_statistics!Q912</f>
        <v>Enhanced Emission Policy</v>
      </c>
      <c r="E912" t="str">
        <f>News_statistics!N912</f>
        <v>Ecological Sustainability, Smart Data Usage</v>
      </c>
      <c r="F912" s="17" t="str">
        <f>News_statistics!M912</f>
        <v>Enhanced Emission Policy, Distributed Ledger Applications</v>
      </c>
    </row>
    <row r="913" spans="1:6" x14ac:dyDescent="0.3">
      <c r="A913" t="str">
        <f>News_statistics!K913</f>
        <v>H1</v>
      </c>
      <c r="B913" cm="1">
        <f t="array" aca="1" ref="B913" ca="1">SUMPRODUCT(MID(0&amp;A913,LARGE(INDEX(ISNUMBER(--MID(A913,ROW(INDIRECT("1:"&amp;LEN(A913))),1))*ROW(INDIRECT("1:"&amp;LEN(A913))),0),ROW(INDIRECT("1:"&amp;LEN(A913))))+1,1)*10^ROW(INDIRECT("1:"&amp;LEN(A913)))/10)</f>
        <v>1</v>
      </c>
      <c r="C913" s="23" t="str">
        <f>News_statistics!P913</f>
        <v>Hydraulic Applications Ecosystem</v>
      </c>
      <c r="D913" t="str">
        <f>News_statistics!Q913</f>
        <v>Green &amp; Connected Construction site</v>
      </c>
      <c r="E913" t="str">
        <f>News_statistics!N913</f>
        <v>Hydraulic Applications Ecosystem</v>
      </c>
      <c r="F913" s="17" t="str">
        <f>News_statistics!M913</f>
        <v>Green &amp; Connected Construction site</v>
      </c>
    </row>
    <row r="914" spans="1:6" x14ac:dyDescent="0.3">
      <c r="A914" t="str">
        <f>News_statistics!K914</f>
        <v>H2</v>
      </c>
      <c r="B914" cm="1">
        <f t="array" aca="1" ref="B914" ca="1">SUMPRODUCT(MID(0&amp;A914,LARGE(INDEX(ISNUMBER(--MID(A914,ROW(INDIRECT("1:"&amp;LEN(A914))),1))*ROW(INDIRECT("1:"&amp;LEN(A914))),0),ROW(INDIRECT("1:"&amp;LEN(A914))))+1,1)*10^ROW(INDIRECT("1:"&amp;LEN(A914)))/10)</f>
        <v>2</v>
      </c>
      <c r="C914" s="23" t="str">
        <f>News_statistics!P914</f>
        <v>Not Found</v>
      </c>
      <c r="D914" t="str">
        <f>News_statistics!Q914</f>
        <v>Not Found</v>
      </c>
      <c r="E914" t="e" vm="2">
        <f>News_statistics!N914</f>
        <v>#VALUE!</v>
      </c>
      <c r="F914" s="17" t="str">
        <f>News_statistics!M914</f>
        <v/>
      </c>
    </row>
    <row r="915" spans="1:6" ht="28.8" x14ac:dyDescent="0.3">
      <c r="A915" t="str">
        <f>News_statistics!K915</f>
        <v>H2</v>
      </c>
      <c r="B915" cm="1">
        <f t="array" aca="1" ref="B915" ca="1">SUMPRODUCT(MID(0&amp;A915,LARGE(INDEX(ISNUMBER(--MID(A915,ROW(INDIRECT("1:"&amp;LEN(A915))),1))*ROW(INDIRECT("1:"&amp;LEN(A915))),0),ROW(INDIRECT("1:"&amp;LEN(A915))))+1,1)*10^ROW(INDIRECT("1:"&amp;LEN(A915)))/10)</f>
        <v>2</v>
      </c>
      <c r="C915" s="23" t="str">
        <f>News_statistics!P915</f>
        <v>Smart Data Usage</v>
      </c>
      <c r="D915" t="str">
        <f>News_statistics!Q915</f>
        <v>Advanced AI Capabilities</v>
      </c>
      <c r="E915" t="str">
        <f>News_statistics!N915</f>
        <v>Smart Data Usage</v>
      </c>
      <c r="F915" s="17" t="str">
        <f>News_statistics!M915</f>
        <v>Advanced AI Capabilities, Big Data Value Creation</v>
      </c>
    </row>
    <row r="916" spans="1:6" x14ac:dyDescent="0.3">
      <c r="A916" t="str">
        <f>News_statistics!K916</f>
        <v>H1</v>
      </c>
      <c r="B916" cm="1">
        <f t="array" aca="1" ref="B916" ca="1">SUMPRODUCT(MID(0&amp;A916,LARGE(INDEX(ISNUMBER(--MID(A916,ROW(INDIRECT("1:"&amp;LEN(A916))),1))*ROW(INDIRECT("1:"&amp;LEN(A916))),0),ROW(INDIRECT("1:"&amp;LEN(A916))))+1,1)*10^ROW(INDIRECT("1:"&amp;LEN(A916)))/10)</f>
        <v>1</v>
      </c>
      <c r="C916" s="23" t="str">
        <f>News_statistics!P916</f>
        <v>Hydraulic Applications Ecosystem</v>
      </c>
      <c r="D916" t="str">
        <f>News_statistics!Q916</f>
        <v>Green &amp; Connected Construction site</v>
      </c>
      <c r="E916" t="str">
        <f>News_statistics!N916</f>
        <v>Hydraulic Applications Ecosystem</v>
      </c>
      <c r="F916" s="17" t="str">
        <f>News_statistics!M916</f>
        <v>Green &amp; Connected Construction site</v>
      </c>
    </row>
    <row r="917" spans="1:6" x14ac:dyDescent="0.3">
      <c r="A917" t="str">
        <f>News_statistics!K917</f>
        <v>H3</v>
      </c>
      <c r="B917" cm="1">
        <f t="array" aca="1" ref="B917" ca="1">SUMPRODUCT(MID(0&amp;A917,LARGE(INDEX(ISNUMBER(--MID(A917,ROW(INDIRECT("1:"&amp;LEN(A917))),1))*ROW(INDIRECT("1:"&amp;LEN(A917))),0),ROW(INDIRECT("1:"&amp;LEN(A917))))+1,1)*10^ROW(INDIRECT("1:"&amp;LEN(A917)))/10)</f>
        <v>3</v>
      </c>
      <c r="C917" s="23" t="str">
        <f>News_statistics!P917</f>
        <v>New Business</v>
      </c>
      <c r="D917" t="str">
        <f>News_statistics!Q917</f>
        <v>Digital Platforms &amp; Marketplaces</v>
      </c>
      <c r="E917" t="str">
        <f>News_statistics!N917</f>
        <v>New Business</v>
      </c>
      <c r="F917" s="17" t="str">
        <f>News_statistics!M917</f>
        <v>Digital Platforms &amp; Marketplaces, Air &amp; Space</v>
      </c>
    </row>
    <row r="918" spans="1:6" x14ac:dyDescent="0.3">
      <c r="A918" t="str">
        <f>News_statistics!K918</f>
        <v>H1</v>
      </c>
      <c r="B918" cm="1">
        <f t="array" aca="1" ref="B918" ca="1">SUMPRODUCT(MID(0&amp;A918,LARGE(INDEX(ISNUMBER(--MID(A918,ROW(INDIRECT("1:"&amp;LEN(A918))),1))*ROW(INDIRECT("1:"&amp;LEN(A918))),0),ROW(INDIRECT("1:"&amp;LEN(A918))))+1,1)*10^ROW(INDIRECT("1:"&amp;LEN(A918)))/10)</f>
        <v>1</v>
      </c>
      <c r="C918" s="23" t="str">
        <f>News_statistics!P918</f>
        <v>Hydraulic Applications Ecosystem</v>
      </c>
      <c r="D918" t="str">
        <f>News_statistics!Q918</f>
        <v>Green &amp; Connected Construction site</v>
      </c>
      <c r="E918" t="str">
        <f>News_statistics!N918</f>
        <v>Hydraulic Applications Ecosystem</v>
      </c>
      <c r="F918" s="17" t="str">
        <f>News_statistics!M918</f>
        <v>Green &amp; Connected Construction site</v>
      </c>
    </row>
    <row r="919" spans="1:6" x14ac:dyDescent="0.3">
      <c r="A919" t="str">
        <f>News_statistics!K919</f>
        <v>H2</v>
      </c>
      <c r="B919" cm="1">
        <f t="array" aca="1" ref="B919" ca="1">SUMPRODUCT(MID(0&amp;A919,LARGE(INDEX(ISNUMBER(--MID(A919,ROW(INDIRECT("1:"&amp;LEN(A919))),1))*ROW(INDIRECT("1:"&amp;LEN(A919))),0),ROW(INDIRECT("1:"&amp;LEN(A919))))+1,1)*10^ROW(INDIRECT("1:"&amp;LEN(A919)))/10)</f>
        <v>2</v>
      </c>
      <c r="C919" s="23" t="str">
        <f>News_statistics!P919</f>
        <v>Ecological Sustainability</v>
      </c>
      <c r="D919" t="str">
        <f>News_statistics!Q919</f>
        <v>Enhanced Emission Policy</v>
      </c>
      <c r="E919" t="str">
        <f>News_statistics!N919</f>
        <v>Ecological Sustainability, Hydraulic Applications Ecosystem</v>
      </c>
      <c r="F919" s="17" t="str">
        <f>News_statistics!M919</f>
        <v>Enhanced Emission Policy, Smart Farming</v>
      </c>
    </row>
    <row r="920" spans="1:6" x14ac:dyDescent="0.3">
      <c r="A920" t="str">
        <f>News_statistics!K920</f>
        <v>H1</v>
      </c>
      <c r="B920" cm="1">
        <f t="array" aca="1" ref="B920" ca="1">SUMPRODUCT(MID(0&amp;A920,LARGE(INDEX(ISNUMBER(--MID(A920,ROW(INDIRECT("1:"&amp;LEN(A920))),1))*ROW(INDIRECT("1:"&amp;LEN(A920))),0),ROW(INDIRECT("1:"&amp;LEN(A920))))+1,1)*10^ROW(INDIRECT("1:"&amp;LEN(A920)))/10)</f>
        <v>1</v>
      </c>
      <c r="C920" s="23" t="str">
        <f>News_statistics!P920</f>
        <v>Not Found</v>
      </c>
      <c r="D920" t="str">
        <f>News_statistics!Q920</f>
        <v>Not Found</v>
      </c>
      <c r="E920" t="e" vm="2">
        <f>News_statistics!N920</f>
        <v>#VALUE!</v>
      </c>
      <c r="F920" s="17" t="str">
        <f>News_statistics!M920</f>
        <v/>
      </c>
    </row>
    <row r="921" spans="1:6" x14ac:dyDescent="0.3">
      <c r="A921" t="str">
        <f>News_statistics!K921</f>
        <v>H2</v>
      </c>
      <c r="B921" cm="1">
        <f t="array" aca="1" ref="B921" ca="1">SUMPRODUCT(MID(0&amp;A921,LARGE(INDEX(ISNUMBER(--MID(A921,ROW(INDIRECT("1:"&amp;LEN(A921))),1))*ROW(INDIRECT("1:"&amp;LEN(A921))),0),ROW(INDIRECT("1:"&amp;LEN(A921))))+1,1)*10^ROW(INDIRECT("1:"&amp;LEN(A921)))/10)</f>
        <v>2</v>
      </c>
      <c r="C921" s="23" t="str">
        <f>News_statistics!P921</f>
        <v>Ecological Sustainability</v>
      </c>
      <c r="D921" t="str">
        <f>News_statistics!Q921</f>
        <v>Enhanced Emission Policy</v>
      </c>
      <c r="E921" t="str">
        <f>News_statistics!N921</f>
        <v>Ecological Sustainability</v>
      </c>
      <c r="F921" s="17" t="str">
        <f>News_statistics!M921</f>
        <v>Enhanced Emission Policy</v>
      </c>
    </row>
    <row r="922" spans="1:6" x14ac:dyDescent="0.3">
      <c r="A922" t="str">
        <f>News_statistics!K922</f>
        <v>H1</v>
      </c>
      <c r="B922" cm="1">
        <f t="array" aca="1" ref="B922" ca="1">SUMPRODUCT(MID(0&amp;A922,LARGE(INDEX(ISNUMBER(--MID(A922,ROW(INDIRECT("1:"&amp;LEN(A922))),1))*ROW(INDIRECT("1:"&amp;LEN(A922))),0),ROW(INDIRECT("1:"&amp;LEN(A922))))+1,1)*10^ROW(INDIRECT("1:"&amp;LEN(A922)))/10)</f>
        <v>1</v>
      </c>
      <c r="C922" s="23" t="str">
        <f>News_statistics!P922</f>
        <v>Not Found</v>
      </c>
      <c r="D922" t="str">
        <f>News_statistics!Q922</f>
        <v>Not Found</v>
      </c>
      <c r="E922" t="e" vm="2">
        <f>News_statistics!N922</f>
        <v>#VALUE!</v>
      </c>
      <c r="F922" s="17" t="str">
        <f>News_statistics!M922</f>
        <v/>
      </c>
    </row>
    <row r="923" spans="1:6" ht="28.8" x14ac:dyDescent="0.3">
      <c r="A923" t="str">
        <f>News_statistics!K923</f>
        <v>H1</v>
      </c>
      <c r="B923" cm="1">
        <f t="array" aca="1" ref="B923" ca="1">SUMPRODUCT(MID(0&amp;A923,LARGE(INDEX(ISNUMBER(--MID(A923,ROW(INDIRECT("1:"&amp;LEN(A923))),1))*ROW(INDIRECT("1:"&amp;LEN(A923))),0),ROW(INDIRECT("1:"&amp;LEN(A923))))+1,1)*10^ROW(INDIRECT("1:"&amp;LEN(A923)))/10)</f>
        <v>1</v>
      </c>
      <c r="C923" s="23" t="str">
        <f>News_statistics!P923</f>
        <v>Ecological Sustainability</v>
      </c>
      <c r="D923" t="str">
        <f>News_statistics!Q923</f>
        <v>Enhanced Emission Policy</v>
      </c>
      <c r="E923" t="str">
        <f>News_statistics!N923</f>
        <v>Ecological Sustainability, New Business</v>
      </c>
      <c r="F923" s="17" t="str">
        <f>News_statistics!M923</f>
        <v>Enhanced Emission Policy, Sustainaible Maritime Applications</v>
      </c>
    </row>
    <row r="924" spans="1:6" x14ac:dyDescent="0.3">
      <c r="A924" t="str">
        <f>News_statistics!K924</f>
        <v>H3</v>
      </c>
      <c r="B924" cm="1">
        <f t="array" aca="1" ref="B924" ca="1">SUMPRODUCT(MID(0&amp;A924,LARGE(INDEX(ISNUMBER(--MID(A924,ROW(INDIRECT("1:"&amp;LEN(A924))),1))*ROW(INDIRECT("1:"&amp;LEN(A924))),0),ROW(INDIRECT("1:"&amp;LEN(A924))))+1,1)*10^ROW(INDIRECT("1:"&amp;LEN(A924)))/10)</f>
        <v>3</v>
      </c>
      <c r="C924" s="23" t="str">
        <f>News_statistics!P924</f>
        <v>Ecological Sustainability</v>
      </c>
      <c r="D924" t="str">
        <f>News_statistics!Q924</f>
        <v>Enhanced Emission Policy</v>
      </c>
      <c r="E924" t="str">
        <f>News_statistics!N924</f>
        <v>Ecological Sustainability</v>
      </c>
      <c r="F924" s="17" t="str">
        <f>News_statistics!M924</f>
        <v>Enhanced Emission Policy</v>
      </c>
    </row>
    <row r="925" spans="1:6" ht="28.8" x14ac:dyDescent="0.3">
      <c r="A925" t="str">
        <f>News_statistics!K925</f>
        <v>H1</v>
      </c>
      <c r="B925" cm="1">
        <f t="array" aca="1" ref="B925" ca="1">SUMPRODUCT(MID(0&amp;A925,LARGE(INDEX(ISNUMBER(--MID(A925,ROW(INDIRECT("1:"&amp;LEN(A925))),1))*ROW(INDIRECT("1:"&amp;LEN(A925))),0),ROW(INDIRECT("1:"&amp;LEN(A925))))+1,1)*10^ROW(INDIRECT("1:"&amp;LEN(A925)))/10)</f>
        <v>1</v>
      </c>
      <c r="C925" s="23" t="str">
        <f>News_statistics!P925</f>
        <v>Ecological Sustainability</v>
      </c>
      <c r="D925" t="str">
        <f>News_statistics!Q925</f>
        <v>Green Cities</v>
      </c>
      <c r="E925" t="str">
        <f>News_statistics!N925</f>
        <v>Ecological Sustainability, Hydraulic Applications Ecosystem</v>
      </c>
      <c r="F925" s="17" t="str">
        <f>News_statistics!M925</f>
        <v>Green Cities, Enhanced Emission Policy, Green &amp; Connected Construction site</v>
      </c>
    </row>
    <row r="926" spans="1:6" ht="28.8" x14ac:dyDescent="0.3">
      <c r="A926" t="str">
        <f>News_statistics!K926</f>
        <v>H2</v>
      </c>
      <c r="B926" cm="1">
        <f t="array" aca="1" ref="B926" ca="1">SUMPRODUCT(MID(0&amp;A926,LARGE(INDEX(ISNUMBER(--MID(A926,ROW(INDIRECT("1:"&amp;LEN(A926))),1))*ROW(INDIRECT("1:"&amp;LEN(A926))),0),ROW(INDIRECT("1:"&amp;LEN(A926))))+1,1)*10^ROW(INDIRECT("1:"&amp;LEN(A926)))/10)</f>
        <v>2</v>
      </c>
      <c r="C926" s="23" t="str">
        <f>News_statistics!P926</f>
        <v>Ecological Sustainability</v>
      </c>
      <c r="D926" t="str">
        <f>News_statistics!Q926</f>
        <v>Enhanced Emission Policy</v>
      </c>
      <c r="E926" t="str">
        <f>News_statistics!N926</f>
        <v>Ecological Sustainability, New Business</v>
      </c>
      <c r="F926" s="17" t="str">
        <f>News_statistics!M926</f>
        <v>Enhanced Emission Policy, Sustainaible Maritime Applications</v>
      </c>
    </row>
    <row r="927" spans="1:6" x14ac:dyDescent="0.3">
      <c r="A927" t="str">
        <f>News_statistics!K927</f>
        <v>H2</v>
      </c>
      <c r="B927" cm="1">
        <f t="array" aca="1" ref="B927" ca="1">SUMPRODUCT(MID(0&amp;A927,LARGE(INDEX(ISNUMBER(--MID(A927,ROW(INDIRECT("1:"&amp;LEN(A927))),1))*ROW(INDIRECT("1:"&amp;LEN(A927))),0),ROW(INDIRECT("1:"&amp;LEN(A927))))+1,1)*10^ROW(INDIRECT("1:"&amp;LEN(A927)))/10)</f>
        <v>2</v>
      </c>
      <c r="C927" s="23" t="str">
        <f>News_statistics!P927</f>
        <v>Ecological Sustainability</v>
      </c>
      <c r="D927" t="str">
        <f>News_statistics!Q927</f>
        <v>Enhanced Emission Policy</v>
      </c>
      <c r="E927" t="str">
        <f>News_statistics!N927</f>
        <v>Ecological Sustainability</v>
      </c>
      <c r="F927" s="17" t="str">
        <f>News_statistics!M927</f>
        <v>Enhanced Emission Policy</v>
      </c>
    </row>
    <row r="928" spans="1:6" ht="28.8" x14ac:dyDescent="0.3">
      <c r="A928" t="str">
        <f>News_statistics!K928</f>
        <v>H1</v>
      </c>
      <c r="B928" cm="1">
        <f t="array" aca="1" ref="B928" ca="1">SUMPRODUCT(MID(0&amp;A928,LARGE(INDEX(ISNUMBER(--MID(A928,ROW(INDIRECT("1:"&amp;LEN(A928))),1))*ROW(INDIRECT("1:"&amp;LEN(A928))),0),ROW(INDIRECT("1:"&amp;LEN(A928))))+1,1)*10^ROW(INDIRECT("1:"&amp;LEN(A928)))/10)</f>
        <v>1</v>
      </c>
      <c r="C928" s="23" t="str">
        <f>News_statistics!P928</f>
        <v>Ecological Sustainability</v>
      </c>
      <c r="D928" t="str">
        <f>News_statistics!Q928</f>
        <v>Enhanced Emission Policy</v>
      </c>
      <c r="E928" t="str">
        <f>News_statistics!N928</f>
        <v>Ecological Sustainability, Hydraulic Applications Ecosystem</v>
      </c>
      <c r="F928" s="17" t="str">
        <f>News_statistics!M928</f>
        <v>Enhanced Emission Policy, Green &amp; Connected Construction site</v>
      </c>
    </row>
    <row r="929" spans="1:6" x14ac:dyDescent="0.3">
      <c r="A929" t="str">
        <f>News_statistics!K929</f>
        <v>H1</v>
      </c>
      <c r="B929" cm="1">
        <f t="array" aca="1" ref="B929" ca="1">SUMPRODUCT(MID(0&amp;A929,LARGE(INDEX(ISNUMBER(--MID(A929,ROW(INDIRECT("1:"&amp;LEN(A929))),1))*ROW(INDIRECT("1:"&amp;LEN(A929))),0),ROW(INDIRECT("1:"&amp;LEN(A929))))+1,1)*10^ROW(INDIRECT("1:"&amp;LEN(A929)))/10)</f>
        <v>1</v>
      </c>
      <c r="C929" s="23" t="str">
        <f>News_statistics!P929</f>
        <v>Hydraulic Applications Ecosystem</v>
      </c>
      <c r="D929" t="str">
        <f>News_statistics!Q929</f>
        <v>Sustainable Mining</v>
      </c>
      <c r="E929" t="str">
        <f>News_statistics!N929</f>
        <v>Hydraulic Applications Ecosystem</v>
      </c>
      <c r="F929" s="17" t="str">
        <f>News_statistics!M929</f>
        <v>Sustainable Mining</v>
      </c>
    </row>
    <row r="930" spans="1:6" x14ac:dyDescent="0.3">
      <c r="A930" t="str">
        <f>News_statistics!K930</f>
        <v>H2</v>
      </c>
      <c r="B930" cm="1">
        <f t="array" aca="1" ref="B930" ca="1">SUMPRODUCT(MID(0&amp;A930,LARGE(INDEX(ISNUMBER(--MID(A930,ROW(INDIRECT("1:"&amp;LEN(A930))),1))*ROW(INDIRECT("1:"&amp;LEN(A930))),0),ROW(INDIRECT("1:"&amp;LEN(A930))))+1,1)*10^ROW(INDIRECT("1:"&amp;LEN(A930)))/10)</f>
        <v>2</v>
      </c>
      <c r="C930" s="23" t="str">
        <f>News_statistics!P930</f>
        <v>Hydraulic Applications Ecosystem</v>
      </c>
      <c r="D930" t="str">
        <f>News_statistics!Q930</f>
        <v>Sustainable Mining</v>
      </c>
      <c r="E930" t="str">
        <f>News_statistics!N930</f>
        <v>Hydraulic Applications Ecosystem</v>
      </c>
      <c r="F930" s="17" t="str">
        <f>News_statistics!M930</f>
        <v>Sustainable Mining</v>
      </c>
    </row>
    <row r="931" spans="1:6" ht="28.8" x14ac:dyDescent="0.3">
      <c r="A931" t="str">
        <f>News_statistics!K931</f>
        <v>H1</v>
      </c>
      <c r="B931" cm="1">
        <f t="array" aca="1" ref="B931" ca="1">SUMPRODUCT(MID(0&amp;A931,LARGE(INDEX(ISNUMBER(--MID(A931,ROW(INDIRECT("1:"&amp;LEN(A931))),1))*ROW(INDIRECT("1:"&amp;LEN(A931))),0),ROW(INDIRECT("1:"&amp;LEN(A931))))+1,1)*10^ROW(INDIRECT("1:"&amp;LEN(A931)))/10)</f>
        <v>1</v>
      </c>
      <c r="C931" s="23" t="str">
        <f>News_statistics!P931</f>
        <v>Ecological Sustainability</v>
      </c>
      <c r="D931" t="str">
        <f>News_statistics!Q931</f>
        <v>Enhanced Emission Policy</v>
      </c>
      <c r="E931" t="str">
        <f>News_statistics!N931</f>
        <v>Ecological Sustainability, Hydraulic Applications Ecosystem</v>
      </c>
      <c r="F931" s="17" t="str">
        <f>News_statistics!M931</f>
        <v>Enhanced Emission Policy, Sustainable Mining</v>
      </c>
    </row>
    <row r="932" spans="1:6" x14ac:dyDescent="0.3">
      <c r="A932" t="str">
        <f>News_statistics!K932</f>
        <v>H3</v>
      </c>
      <c r="B932" cm="1">
        <f t="array" aca="1" ref="B932" ca="1">SUMPRODUCT(MID(0&amp;A932,LARGE(INDEX(ISNUMBER(--MID(A932,ROW(INDIRECT("1:"&amp;LEN(A932))),1))*ROW(INDIRECT("1:"&amp;LEN(A932))),0),ROW(INDIRECT("1:"&amp;LEN(A932))))+1,1)*10^ROW(INDIRECT("1:"&amp;LEN(A932)))/10)</f>
        <v>3</v>
      </c>
      <c r="C932" s="23" t="str">
        <f>News_statistics!P932</f>
        <v>Ecological Sustainability</v>
      </c>
      <c r="D932" t="str">
        <f>News_statistics!Q932</f>
        <v>Enhanced Emission Policy</v>
      </c>
      <c r="E932" t="str">
        <f>News_statistics!N932</f>
        <v>Ecological Sustainability</v>
      </c>
      <c r="F932" s="17" t="str">
        <f>News_statistics!M932</f>
        <v>Enhanced Emission Policy</v>
      </c>
    </row>
    <row r="933" spans="1:6" ht="28.8" x14ac:dyDescent="0.3">
      <c r="A933" t="str">
        <f>News_statistics!K933</f>
        <v>H2</v>
      </c>
      <c r="B933" cm="1">
        <f t="array" aca="1" ref="B933" ca="1">SUMPRODUCT(MID(0&amp;A933,LARGE(INDEX(ISNUMBER(--MID(A933,ROW(INDIRECT("1:"&amp;LEN(A933))),1))*ROW(INDIRECT("1:"&amp;LEN(A933))),0),ROW(INDIRECT("1:"&amp;LEN(A933))))+1,1)*10^ROW(INDIRECT("1:"&amp;LEN(A933)))/10)</f>
        <v>2</v>
      </c>
      <c r="C933" s="23" t="str">
        <f>News_statistics!P933</f>
        <v>Ecological Sustainability</v>
      </c>
      <c r="D933" t="str">
        <f>News_statistics!Q933</f>
        <v>Enhanced Emission Policy</v>
      </c>
      <c r="E933" t="str">
        <f>News_statistics!N933</f>
        <v>Ecological Sustainability, New Business</v>
      </c>
      <c r="F933" s="17" t="str">
        <f>News_statistics!M933</f>
        <v>Enhanced Emission Policy, Sustainaible Maritime Applications</v>
      </c>
    </row>
    <row r="934" spans="1:6" ht="28.8" x14ac:dyDescent="0.3">
      <c r="A934" t="str">
        <f>News_statistics!K934</f>
        <v>H1</v>
      </c>
      <c r="B934" cm="1">
        <f t="array" aca="1" ref="B934" ca="1">SUMPRODUCT(MID(0&amp;A934,LARGE(INDEX(ISNUMBER(--MID(A934,ROW(INDIRECT("1:"&amp;LEN(A934))),1))*ROW(INDIRECT("1:"&amp;LEN(A934))),0),ROW(INDIRECT("1:"&amp;LEN(A934))))+1,1)*10^ROW(INDIRECT("1:"&amp;LEN(A934)))/10)</f>
        <v>1</v>
      </c>
      <c r="C934" s="23" t="str">
        <f>News_statistics!P934</f>
        <v>Ecological Sustainability</v>
      </c>
      <c r="D934" t="str">
        <f>News_statistics!Q934</f>
        <v>Enhanced Emission Policy</v>
      </c>
      <c r="E934" t="str">
        <f>News_statistics!N934</f>
        <v>Ecological Sustainability, New Business</v>
      </c>
      <c r="F934" s="17" t="str">
        <f>News_statistics!M934</f>
        <v>Enhanced Emission Policy, Expanded Railway Mobility</v>
      </c>
    </row>
    <row r="935" spans="1:6" ht="28.8" x14ac:dyDescent="0.3">
      <c r="A935" t="str">
        <f>News_statistics!K935</f>
        <v>H1</v>
      </c>
      <c r="B935" cm="1">
        <f t="array" aca="1" ref="B935" ca="1">SUMPRODUCT(MID(0&amp;A935,LARGE(INDEX(ISNUMBER(--MID(A935,ROW(INDIRECT("1:"&amp;LEN(A935))),1))*ROW(INDIRECT("1:"&amp;LEN(A935))),0),ROW(INDIRECT("1:"&amp;LEN(A935))))+1,1)*10^ROW(INDIRECT("1:"&amp;LEN(A935)))/10)</f>
        <v>1</v>
      </c>
      <c r="C935" s="23" t="str">
        <f>News_statistics!P935</f>
        <v>Hydraulic Applications Ecosystem</v>
      </c>
      <c r="D935" t="str">
        <f>News_statistics!Q935</f>
        <v>Sustainable Mining</v>
      </c>
      <c r="E935" t="str">
        <f>News_statistics!N935</f>
        <v>Hydraulic Applications Ecosystem, Smart Data Usage</v>
      </c>
      <c r="F935" s="17" t="str">
        <f>News_statistics!M935</f>
        <v>Sustainable Mining, Intelligent Process Automation</v>
      </c>
    </row>
    <row r="936" spans="1:6" x14ac:dyDescent="0.3">
      <c r="A936" t="str">
        <f>News_statistics!K936</f>
        <v>H3</v>
      </c>
      <c r="B936" cm="1">
        <f t="array" aca="1" ref="B936" ca="1">SUMPRODUCT(MID(0&amp;A936,LARGE(INDEX(ISNUMBER(--MID(A936,ROW(INDIRECT("1:"&amp;LEN(A936))),1))*ROW(INDIRECT("1:"&amp;LEN(A936))),0),ROW(INDIRECT("1:"&amp;LEN(A936))))+1,1)*10^ROW(INDIRECT("1:"&amp;LEN(A936)))/10)</f>
        <v>3</v>
      </c>
      <c r="C936" s="23" t="str">
        <f>News_statistics!P936</f>
        <v>Ecological Sustainability</v>
      </c>
      <c r="D936" t="str">
        <f>News_statistics!Q936</f>
        <v>Enhanced Emission Policy</v>
      </c>
      <c r="E936" t="str">
        <f>News_statistics!N936</f>
        <v>Ecological Sustainability</v>
      </c>
      <c r="F936" s="17" t="str">
        <f>News_statistics!M936</f>
        <v>Enhanced Emission Policy</v>
      </c>
    </row>
    <row r="937" spans="1:6" ht="28.8" x14ac:dyDescent="0.3">
      <c r="A937" t="str">
        <f>News_statistics!K937</f>
        <v>H3</v>
      </c>
      <c r="B937" cm="1">
        <f t="array" aca="1" ref="B937" ca="1">SUMPRODUCT(MID(0&amp;A937,LARGE(INDEX(ISNUMBER(--MID(A937,ROW(INDIRECT("1:"&amp;LEN(A937))),1))*ROW(INDIRECT("1:"&amp;LEN(A937))),0),ROW(INDIRECT("1:"&amp;LEN(A937))))+1,1)*10^ROW(INDIRECT("1:"&amp;LEN(A937)))/10)</f>
        <v>3</v>
      </c>
      <c r="C937" s="23" t="str">
        <f>News_statistics!P937</f>
        <v>New Business</v>
      </c>
      <c r="D937" t="str">
        <f>News_statistics!Q937</f>
        <v>Green Energy System</v>
      </c>
      <c r="E937" t="str">
        <f>News_statistics!N937</f>
        <v>New Business</v>
      </c>
      <c r="F937" s="17" t="str">
        <f>News_statistics!M937</f>
        <v>Green Energy System, Sustainaible Maritime Applications</v>
      </c>
    </row>
    <row r="938" spans="1:6" x14ac:dyDescent="0.3">
      <c r="A938" t="str">
        <f>News_statistics!K938</f>
        <v>H1</v>
      </c>
      <c r="B938" cm="1">
        <f t="array" aca="1" ref="B938" ca="1">SUMPRODUCT(MID(0&amp;A938,LARGE(INDEX(ISNUMBER(--MID(A938,ROW(INDIRECT("1:"&amp;LEN(A938))),1))*ROW(INDIRECT("1:"&amp;LEN(A938))),0),ROW(INDIRECT("1:"&amp;LEN(A938))))+1,1)*10^ROW(INDIRECT("1:"&amp;LEN(A938)))/10)</f>
        <v>1</v>
      </c>
      <c r="C938" s="23" t="str">
        <f>News_statistics!P938</f>
        <v>Not Found</v>
      </c>
      <c r="D938" t="str">
        <f>News_statistics!Q938</f>
        <v>Not Found</v>
      </c>
      <c r="E938" t="e" vm="2">
        <f>News_statistics!N938</f>
        <v>#VALUE!</v>
      </c>
      <c r="F938" s="17" t="str">
        <f>News_statistics!M938</f>
        <v/>
      </c>
    </row>
    <row r="939" spans="1:6" x14ac:dyDescent="0.3">
      <c r="A939" t="str">
        <f>News_statistics!K939</f>
        <v>H1</v>
      </c>
      <c r="B939" cm="1">
        <f t="array" aca="1" ref="B939" ca="1">SUMPRODUCT(MID(0&amp;A939,LARGE(INDEX(ISNUMBER(--MID(A939,ROW(INDIRECT("1:"&amp;LEN(A939))),1))*ROW(INDIRECT("1:"&amp;LEN(A939))),0),ROW(INDIRECT("1:"&amp;LEN(A939))))+1,1)*10^ROW(INDIRECT("1:"&amp;LEN(A939)))/10)</f>
        <v>1</v>
      </c>
      <c r="C939" s="23" t="str">
        <f>News_statistics!P939</f>
        <v>Not Found</v>
      </c>
      <c r="D939" t="str">
        <f>News_statistics!Q939</f>
        <v>Not Found</v>
      </c>
      <c r="E939" t="e" vm="2">
        <f>News_statistics!N939</f>
        <v>#VALUE!</v>
      </c>
      <c r="F939" s="17" t="str">
        <f>News_statistics!M939</f>
        <v/>
      </c>
    </row>
    <row r="940" spans="1:6" x14ac:dyDescent="0.3">
      <c r="A940" t="str">
        <f>News_statistics!K940</f>
        <v>H2</v>
      </c>
      <c r="B940" cm="1">
        <f t="array" aca="1" ref="B940" ca="1">SUMPRODUCT(MID(0&amp;A940,LARGE(INDEX(ISNUMBER(--MID(A940,ROW(INDIRECT("1:"&amp;LEN(A940))),1))*ROW(INDIRECT("1:"&amp;LEN(A940))),0),ROW(INDIRECT("1:"&amp;LEN(A940))))+1,1)*10^ROW(INDIRECT("1:"&amp;LEN(A940)))/10)</f>
        <v>2</v>
      </c>
      <c r="C940" s="23" t="str">
        <f>News_statistics!P940</f>
        <v>Hydraulic Applications Ecosystem</v>
      </c>
      <c r="D940" t="str">
        <f>News_statistics!Q940</f>
        <v>Green &amp; Connected Construction site</v>
      </c>
      <c r="E940" t="str">
        <f>News_statistics!N940</f>
        <v>Hydraulic Applications Ecosystem</v>
      </c>
      <c r="F940" s="17" t="str">
        <f>News_statistics!M940</f>
        <v>Green &amp; Connected Construction site</v>
      </c>
    </row>
    <row r="941" spans="1:6" ht="28.8" x14ac:dyDescent="0.3">
      <c r="A941" t="str">
        <f>News_statistics!K941</f>
        <v>H1</v>
      </c>
      <c r="B941" cm="1">
        <f t="array" aca="1" ref="B941" ca="1">SUMPRODUCT(MID(0&amp;A941,LARGE(INDEX(ISNUMBER(--MID(A941,ROW(INDIRECT("1:"&amp;LEN(A941))),1))*ROW(INDIRECT("1:"&amp;LEN(A941))),0),ROW(INDIRECT("1:"&amp;LEN(A941))))+1,1)*10^ROW(INDIRECT("1:"&amp;LEN(A941)))/10)</f>
        <v>1</v>
      </c>
      <c r="C941" s="23" t="str">
        <f>News_statistics!P941</f>
        <v>Hydraulic Applications Ecosystem</v>
      </c>
      <c r="D941" t="str">
        <f>News_statistics!Q941</f>
        <v>Autonomous Material Handling</v>
      </c>
      <c r="E941" t="str">
        <f>News_statistics!N941</f>
        <v>Hydraulic Applications Ecosystem, Intelligent Production</v>
      </c>
      <c r="F941" s="17" t="str">
        <f>News_statistics!M941</f>
        <v>Autonomous Material Handling, Autonomus Intralofistic</v>
      </c>
    </row>
    <row r="942" spans="1:6" x14ac:dyDescent="0.3">
      <c r="A942" t="str">
        <f>News_statistics!K942</f>
        <v>H2</v>
      </c>
      <c r="B942" cm="1">
        <f t="array" aca="1" ref="B942" ca="1">SUMPRODUCT(MID(0&amp;A942,LARGE(INDEX(ISNUMBER(--MID(A942,ROW(INDIRECT("1:"&amp;LEN(A942))),1))*ROW(INDIRECT("1:"&amp;LEN(A942))),0),ROW(INDIRECT("1:"&amp;LEN(A942))))+1,1)*10^ROW(INDIRECT("1:"&amp;LEN(A942)))/10)</f>
        <v>2</v>
      </c>
      <c r="C942" s="23" t="str">
        <f>News_statistics!P942</f>
        <v>Ecological Sustainability</v>
      </c>
      <c r="D942" t="str">
        <f>News_statistics!Q942</f>
        <v>Enhanced Emission Policy</v>
      </c>
      <c r="E942" t="str">
        <f>News_statistics!N942</f>
        <v>Ecological Sustainability</v>
      </c>
      <c r="F942" s="17" t="str">
        <f>News_statistics!M942</f>
        <v>Enhanced Emission Policy</v>
      </c>
    </row>
    <row r="943" spans="1:6" x14ac:dyDescent="0.3">
      <c r="A943" t="str">
        <f>News_statistics!K943</f>
        <v>H2</v>
      </c>
      <c r="B943" cm="1">
        <f t="array" aca="1" ref="B943" ca="1">SUMPRODUCT(MID(0&amp;A943,LARGE(INDEX(ISNUMBER(--MID(A943,ROW(INDIRECT("1:"&amp;LEN(A943))),1))*ROW(INDIRECT("1:"&amp;LEN(A943))),0),ROW(INDIRECT("1:"&amp;LEN(A943))))+1,1)*10^ROW(INDIRECT("1:"&amp;LEN(A943)))/10)</f>
        <v>2</v>
      </c>
      <c r="C943" s="23" t="str">
        <f>News_statistics!P943</f>
        <v>New Business</v>
      </c>
      <c r="D943" t="str">
        <f>News_statistics!Q943</f>
        <v>Digital Platforms &amp; Marketplaces</v>
      </c>
      <c r="E943" t="str">
        <f>News_statistics!N943</f>
        <v>New Business</v>
      </c>
      <c r="F943" s="17" t="str">
        <f>News_statistics!M943</f>
        <v>Digital Platforms &amp; Marketplaces, Air &amp; Space</v>
      </c>
    </row>
    <row r="944" spans="1:6" ht="28.8" x14ac:dyDescent="0.3">
      <c r="A944" t="str">
        <f>News_statistics!K944</f>
        <v>H3</v>
      </c>
      <c r="B944" cm="1">
        <f t="array" aca="1" ref="B944" ca="1">SUMPRODUCT(MID(0&amp;A944,LARGE(INDEX(ISNUMBER(--MID(A944,ROW(INDIRECT("1:"&amp;LEN(A944))),1))*ROW(INDIRECT("1:"&amp;LEN(A944))),0),ROW(INDIRECT("1:"&amp;LEN(A944))))+1,1)*10^ROW(INDIRECT("1:"&amp;LEN(A944)))/10)</f>
        <v>3</v>
      </c>
      <c r="C944" s="23" t="str">
        <f>News_statistics!P944</f>
        <v>Ecological Sustainability</v>
      </c>
      <c r="D944" t="str">
        <f>News_statistics!Q944</f>
        <v>Green Cities</v>
      </c>
      <c r="E944" t="str">
        <f>News_statistics!N944</f>
        <v>Ecological Sustainability, New Business</v>
      </c>
      <c r="F944" s="17" t="str">
        <f>News_statistics!M944</f>
        <v>Green Cities, Digital Platforms &amp; Marketplaces, Air &amp; Space</v>
      </c>
    </row>
    <row r="945" spans="1:6" x14ac:dyDescent="0.3">
      <c r="A945" t="str">
        <f>News_statistics!K945</f>
        <v>H1</v>
      </c>
      <c r="B945" cm="1">
        <f t="array" aca="1" ref="B945" ca="1">SUMPRODUCT(MID(0&amp;A945,LARGE(INDEX(ISNUMBER(--MID(A945,ROW(INDIRECT("1:"&amp;LEN(A945))),1))*ROW(INDIRECT("1:"&amp;LEN(A945))),0),ROW(INDIRECT("1:"&amp;LEN(A945))))+1,1)*10^ROW(INDIRECT("1:"&amp;LEN(A945)))/10)</f>
        <v>1</v>
      </c>
      <c r="C945" s="23" t="str">
        <f>News_statistics!P945</f>
        <v>Ecological Sustainability</v>
      </c>
      <c r="D945" t="str">
        <f>News_statistics!Q945</f>
        <v>Enhanced Emission Policy</v>
      </c>
      <c r="E945" t="str">
        <f>News_statistics!N945</f>
        <v>Ecological Sustainability</v>
      </c>
      <c r="F945" s="17" t="str">
        <f>News_statistics!M945</f>
        <v>Enhanced Emission Policy</v>
      </c>
    </row>
    <row r="946" spans="1:6" ht="28.8" x14ac:dyDescent="0.3">
      <c r="A946" t="str">
        <f>News_statistics!K946</f>
        <v>H1</v>
      </c>
      <c r="B946" cm="1">
        <f t="array" aca="1" ref="B946" ca="1">SUMPRODUCT(MID(0&amp;A946,LARGE(INDEX(ISNUMBER(--MID(A946,ROW(INDIRECT("1:"&amp;LEN(A946))),1))*ROW(INDIRECT("1:"&amp;LEN(A946))),0),ROW(INDIRECT("1:"&amp;LEN(A946))))+1,1)*10^ROW(INDIRECT("1:"&amp;LEN(A946)))/10)</f>
        <v>1</v>
      </c>
      <c r="C946" s="23" t="str">
        <f>News_statistics!P946</f>
        <v>Ecological Sustainability</v>
      </c>
      <c r="D946" t="str">
        <f>News_statistics!Q946</f>
        <v>Green Cities</v>
      </c>
      <c r="E946" t="str">
        <f>News_statistics!N946</f>
        <v>Ecological Sustainability, Hydraulic Applications Ecosystem</v>
      </c>
      <c r="F946" s="17" t="str">
        <f>News_statistics!M946</f>
        <v>Green Cities, Enhanced Emission Policy, Green &amp; Connected Construction site</v>
      </c>
    </row>
    <row r="947" spans="1:6" x14ac:dyDescent="0.3">
      <c r="A947" t="str">
        <f>News_statistics!K947</f>
        <v>H2</v>
      </c>
      <c r="B947" cm="1">
        <f t="array" aca="1" ref="B947" ca="1">SUMPRODUCT(MID(0&amp;A947,LARGE(INDEX(ISNUMBER(--MID(A947,ROW(INDIRECT("1:"&amp;LEN(A947))),1))*ROW(INDIRECT("1:"&amp;LEN(A947))),0),ROW(INDIRECT("1:"&amp;LEN(A947))))+1,1)*10^ROW(INDIRECT("1:"&amp;LEN(A947)))/10)</f>
        <v>2</v>
      </c>
      <c r="C947" s="23" t="str">
        <f>News_statistics!P947</f>
        <v>Ecological Sustainability</v>
      </c>
      <c r="D947" t="str">
        <f>News_statistics!Q947</f>
        <v>Enhanced Emission Policy</v>
      </c>
      <c r="E947" t="str">
        <f>News_statistics!N947</f>
        <v>Ecological Sustainability</v>
      </c>
      <c r="F947" s="17" t="str">
        <f>News_statistics!M947</f>
        <v>Enhanced Emission Policy</v>
      </c>
    </row>
    <row r="948" spans="1:6" x14ac:dyDescent="0.3">
      <c r="A948" t="str">
        <f>News_statistics!K948</f>
        <v>H1</v>
      </c>
      <c r="B948" cm="1">
        <f t="array" aca="1" ref="B948" ca="1">SUMPRODUCT(MID(0&amp;A948,LARGE(INDEX(ISNUMBER(--MID(A948,ROW(INDIRECT("1:"&amp;LEN(A948))),1))*ROW(INDIRECT("1:"&amp;LEN(A948))),0),ROW(INDIRECT("1:"&amp;LEN(A948))))+1,1)*10^ROW(INDIRECT("1:"&amp;LEN(A948)))/10)</f>
        <v>1</v>
      </c>
      <c r="C948" s="23" t="str">
        <f>News_statistics!P948</f>
        <v>Intelligent Production</v>
      </c>
      <c r="D948" t="str">
        <f>News_statistics!Q948</f>
        <v>Advanced Robotics</v>
      </c>
      <c r="E948" t="str">
        <f>News_statistics!N948</f>
        <v>Intelligent Production</v>
      </c>
      <c r="F948" s="17" t="str">
        <f>News_statistics!M948</f>
        <v>Advanced Robotics</v>
      </c>
    </row>
    <row r="949" spans="1:6" x14ac:dyDescent="0.3">
      <c r="A949" t="str">
        <f>News_statistics!K949</f>
        <v>H1</v>
      </c>
      <c r="B949" cm="1">
        <f t="array" aca="1" ref="B949" ca="1">SUMPRODUCT(MID(0&amp;A949,LARGE(INDEX(ISNUMBER(--MID(A949,ROW(INDIRECT("1:"&amp;LEN(A949))),1))*ROW(INDIRECT("1:"&amp;LEN(A949))),0),ROW(INDIRECT("1:"&amp;LEN(A949))))+1,1)*10^ROW(INDIRECT("1:"&amp;LEN(A949)))/10)</f>
        <v>1</v>
      </c>
      <c r="C949" s="23" t="str">
        <f>News_statistics!P949</f>
        <v>Ecological Sustainability</v>
      </c>
      <c r="D949" t="str">
        <f>News_statistics!Q949</f>
        <v>Circular Economy</v>
      </c>
      <c r="E949" t="str">
        <f>News_statistics!N949</f>
        <v>Ecological Sustainability</v>
      </c>
      <c r="F949" s="17" t="str">
        <f>News_statistics!M949</f>
        <v>Circular Economy</v>
      </c>
    </row>
    <row r="950" spans="1:6" x14ac:dyDescent="0.3">
      <c r="A950" t="str">
        <f>News_statistics!K950</f>
        <v>H2</v>
      </c>
      <c r="B950" cm="1">
        <f t="array" aca="1" ref="B950" ca="1">SUMPRODUCT(MID(0&amp;A950,LARGE(INDEX(ISNUMBER(--MID(A950,ROW(INDIRECT("1:"&amp;LEN(A950))),1))*ROW(INDIRECT("1:"&amp;LEN(A950))),0),ROW(INDIRECT("1:"&amp;LEN(A950))))+1,1)*10^ROW(INDIRECT("1:"&amp;LEN(A950)))/10)</f>
        <v>2</v>
      </c>
      <c r="C950" s="23" t="str">
        <f>News_statistics!P950</f>
        <v>Ecological Sustainability</v>
      </c>
      <c r="D950" t="str">
        <f>News_statistics!Q950</f>
        <v>Enhanced Emission Policy</v>
      </c>
      <c r="E950" t="str">
        <f>News_statistics!N950</f>
        <v>Ecological Sustainability</v>
      </c>
      <c r="F950" s="17" t="str">
        <f>News_statistics!M950</f>
        <v>Enhanced Emission Policy</v>
      </c>
    </row>
    <row r="951" spans="1:6" ht="28.8" x14ac:dyDescent="0.3">
      <c r="A951" t="str">
        <f>News_statistics!K951</f>
        <v>H3</v>
      </c>
      <c r="B951" cm="1">
        <f t="array" aca="1" ref="B951" ca="1">SUMPRODUCT(MID(0&amp;A951,LARGE(INDEX(ISNUMBER(--MID(A951,ROW(INDIRECT("1:"&amp;LEN(A951))),1))*ROW(INDIRECT("1:"&amp;LEN(A951))),0),ROW(INDIRECT("1:"&amp;LEN(A951))))+1,1)*10^ROW(INDIRECT("1:"&amp;LEN(A951)))/10)</f>
        <v>3</v>
      </c>
      <c r="C951" s="23" t="str">
        <f>News_statistics!P951</f>
        <v>Ecological Sustainability</v>
      </c>
      <c r="D951" t="str">
        <f>News_statistics!Q951</f>
        <v>Enhanced Emission Policy</v>
      </c>
      <c r="E951" t="str">
        <f>News_statistics!N951</f>
        <v>Ecological Sustainability, New Business</v>
      </c>
      <c r="F951" s="17" t="str">
        <f>News_statistics!M951</f>
        <v>Enhanced Emission Policy, Sustainaible Maritime Applications</v>
      </c>
    </row>
    <row r="952" spans="1:6" x14ac:dyDescent="0.3">
      <c r="A952" t="str">
        <f>News_statistics!K952</f>
        <v>H1</v>
      </c>
      <c r="B952" cm="1">
        <f t="array" aca="1" ref="B952" ca="1">SUMPRODUCT(MID(0&amp;A952,LARGE(INDEX(ISNUMBER(--MID(A952,ROW(INDIRECT("1:"&amp;LEN(A952))),1))*ROW(INDIRECT("1:"&amp;LEN(A952))),0),ROW(INDIRECT("1:"&amp;LEN(A952))))+1,1)*10^ROW(INDIRECT("1:"&amp;LEN(A952)))/10)</f>
        <v>1</v>
      </c>
      <c r="C952" s="23" t="str">
        <f>News_statistics!P952</f>
        <v>Ecological Sustainability</v>
      </c>
      <c r="D952" t="str">
        <f>News_statistics!Q952</f>
        <v>Circular Economy</v>
      </c>
      <c r="E952" t="str">
        <f>News_statistics!N952</f>
        <v>Ecological Sustainability</v>
      </c>
      <c r="F952" s="17" t="str">
        <f>News_statistics!M952</f>
        <v>Circular Economy</v>
      </c>
    </row>
    <row r="953" spans="1:6" x14ac:dyDescent="0.3">
      <c r="A953" t="str">
        <f>News_statistics!K953</f>
        <v>H2</v>
      </c>
      <c r="B953" cm="1">
        <f t="array" aca="1" ref="B953" ca="1">SUMPRODUCT(MID(0&amp;A953,LARGE(INDEX(ISNUMBER(--MID(A953,ROW(INDIRECT("1:"&amp;LEN(A953))),1))*ROW(INDIRECT("1:"&amp;LEN(A953))),0),ROW(INDIRECT("1:"&amp;LEN(A953))))+1,1)*10^ROW(INDIRECT("1:"&amp;LEN(A953)))/10)</f>
        <v>2</v>
      </c>
      <c r="C953" s="23" t="str">
        <f>News_statistics!P953</f>
        <v>Ecological Sustainability</v>
      </c>
      <c r="D953" t="str">
        <f>News_statistics!Q953</f>
        <v>Circular Economy</v>
      </c>
      <c r="E953" t="str">
        <f>News_statistics!N953</f>
        <v>Ecological Sustainability</v>
      </c>
      <c r="F953" s="17" t="str">
        <f>News_statistics!M953</f>
        <v>Circular Economy</v>
      </c>
    </row>
    <row r="954" spans="1:6" ht="28.8" x14ac:dyDescent="0.3">
      <c r="A954" t="str">
        <f>News_statistics!K954</f>
        <v>H1</v>
      </c>
      <c r="B954" cm="1">
        <f t="array" aca="1" ref="B954" ca="1">SUMPRODUCT(MID(0&amp;A954,LARGE(INDEX(ISNUMBER(--MID(A954,ROW(INDIRECT("1:"&amp;LEN(A954))),1))*ROW(INDIRECT("1:"&amp;LEN(A954))),0),ROW(INDIRECT("1:"&amp;LEN(A954))))+1,1)*10^ROW(INDIRECT("1:"&amp;LEN(A954)))/10)</f>
        <v>1</v>
      </c>
      <c r="C954" s="23" t="str">
        <f>News_statistics!P954</f>
        <v>Ecological Sustainability</v>
      </c>
      <c r="D954" t="str">
        <f>News_statistics!Q954</f>
        <v>Green Cities</v>
      </c>
      <c r="E954" t="str">
        <f>News_statistics!N954</f>
        <v>Ecological Sustainability, Hydraulic Applications Ecosystem</v>
      </c>
      <c r="F954" s="17" t="str">
        <f>News_statistics!M954</f>
        <v>Green Cities, Enhanced Emission Policy, Future Municipal Services</v>
      </c>
    </row>
    <row r="955" spans="1:6" ht="28.8" x14ac:dyDescent="0.3">
      <c r="A955" t="str">
        <f>News_statistics!K955</f>
        <v>H1</v>
      </c>
      <c r="B955" cm="1">
        <f t="array" aca="1" ref="B955" ca="1">SUMPRODUCT(MID(0&amp;A955,LARGE(INDEX(ISNUMBER(--MID(A955,ROW(INDIRECT("1:"&amp;LEN(A955))),1))*ROW(INDIRECT("1:"&amp;LEN(A955))),0),ROW(INDIRECT("1:"&amp;LEN(A955))))+1,1)*10^ROW(INDIRECT("1:"&amp;LEN(A955)))/10)</f>
        <v>1</v>
      </c>
      <c r="C955" s="23" t="str">
        <f>News_statistics!P955</f>
        <v>Hydraulic Applications Ecosystem</v>
      </c>
      <c r="D955" t="str">
        <f>News_statistics!Q955</f>
        <v>Intelligent &amp; Efficient Factory</v>
      </c>
      <c r="E955" t="str">
        <f>News_statistics!N955</f>
        <v>Hydraulic Applications Ecosystem, Intelligent Production</v>
      </c>
      <c r="F955" s="17" t="str">
        <f>News_statistics!M955</f>
        <v>Intelligent &amp; Efficient Factory, Advanced Robotics</v>
      </c>
    </row>
    <row r="956" spans="1:6" x14ac:dyDescent="0.3">
      <c r="A956" t="str">
        <f>News_statistics!K956</f>
        <v>H1</v>
      </c>
      <c r="B956" cm="1">
        <f t="array" aca="1" ref="B956" ca="1">SUMPRODUCT(MID(0&amp;A956,LARGE(INDEX(ISNUMBER(--MID(A956,ROW(INDIRECT("1:"&amp;LEN(A956))),1))*ROW(INDIRECT("1:"&amp;LEN(A956))),0),ROW(INDIRECT("1:"&amp;LEN(A956))))+1,1)*10^ROW(INDIRECT("1:"&amp;LEN(A956)))/10)</f>
        <v>1</v>
      </c>
      <c r="C956" s="23" t="str">
        <f>News_statistics!P956</f>
        <v>Not Found</v>
      </c>
      <c r="D956" t="str">
        <f>News_statistics!Q956</f>
        <v>Not Found</v>
      </c>
      <c r="E956" t="e" vm="2">
        <f>News_statistics!N956</f>
        <v>#VALUE!</v>
      </c>
      <c r="F956" s="17" t="str">
        <f>News_statistics!M956</f>
        <v/>
      </c>
    </row>
    <row r="957" spans="1:6" x14ac:dyDescent="0.3">
      <c r="A957" t="str">
        <f>News_statistics!K957</f>
        <v>H2</v>
      </c>
      <c r="B957" cm="1">
        <f t="array" aca="1" ref="B957" ca="1">SUMPRODUCT(MID(0&amp;A957,LARGE(INDEX(ISNUMBER(--MID(A957,ROW(INDIRECT("1:"&amp;LEN(A957))),1))*ROW(INDIRECT("1:"&amp;LEN(A957))),0),ROW(INDIRECT("1:"&amp;LEN(A957))))+1,1)*10^ROW(INDIRECT("1:"&amp;LEN(A957)))/10)</f>
        <v>2</v>
      </c>
      <c r="C957" s="23" t="str">
        <f>News_statistics!P957</f>
        <v>Hydraulic Applications Ecosystem</v>
      </c>
      <c r="D957" t="str">
        <f>News_statistics!Q957</f>
        <v>Sustainable Mining</v>
      </c>
      <c r="E957" t="str">
        <f>News_statistics!N957</f>
        <v>Hydraulic Applications Ecosystem, Intelligent Production</v>
      </c>
      <c r="F957" s="17" t="str">
        <f>News_statistics!M957</f>
        <v>Sustainable Mining, Autonomus Intralofistic</v>
      </c>
    </row>
    <row r="958" spans="1:6" x14ac:dyDescent="0.3">
      <c r="A958" t="str">
        <f>News_statistics!K958</f>
        <v>H1</v>
      </c>
      <c r="B958" cm="1">
        <f t="array" aca="1" ref="B958" ca="1">SUMPRODUCT(MID(0&amp;A958,LARGE(INDEX(ISNUMBER(--MID(A958,ROW(INDIRECT("1:"&amp;LEN(A958))),1))*ROW(INDIRECT("1:"&amp;LEN(A958))),0),ROW(INDIRECT("1:"&amp;LEN(A958))))+1,1)*10^ROW(INDIRECT("1:"&amp;LEN(A958)))/10)</f>
        <v>1</v>
      </c>
      <c r="C958" s="23" t="str">
        <f>News_statistics!P958</f>
        <v>Not Found</v>
      </c>
      <c r="D958" t="str">
        <f>News_statistics!Q958</f>
        <v>Not Found</v>
      </c>
      <c r="E958" t="e" vm="2">
        <f>News_statistics!N958</f>
        <v>#VALUE!</v>
      </c>
      <c r="F958" s="17" t="str">
        <f>News_statistics!M958</f>
        <v/>
      </c>
    </row>
    <row r="959" spans="1:6" ht="28.8" x14ac:dyDescent="0.3">
      <c r="A959" t="str">
        <f>News_statistics!K959</f>
        <v>H2</v>
      </c>
      <c r="B959" cm="1">
        <f t="array" aca="1" ref="B959" ca="1">SUMPRODUCT(MID(0&amp;A959,LARGE(INDEX(ISNUMBER(--MID(A959,ROW(INDIRECT("1:"&amp;LEN(A959))),1))*ROW(INDIRECT("1:"&amp;LEN(A959))),0),ROW(INDIRECT("1:"&amp;LEN(A959))))+1,1)*10^ROW(INDIRECT("1:"&amp;LEN(A959)))/10)</f>
        <v>2</v>
      </c>
      <c r="C959" s="23" t="str">
        <f>News_statistics!P959</f>
        <v>Ecological Sustainability</v>
      </c>
      <c r="D959" t="str">
        <f>News_statistics!Q959</f>
        <v>Enhanced Emission Policy</v>
      </c>
      <c r="E959" t="str">
        <f>News_statistics!N959</f>
        <v>Ecological Sustainability, Hydraulic Applications Ecosystem</v>
      </c>
      <c r="F959" s="17" t="str">
        <f>News_statistics!M959</f>
        <v>Enhanced Emission Policy, Sustainable Energy System, Sustainable Mining</v>
      </c>
    </row>
    <row r="960" spans="1:6" ht="28.8" x14ac:dyDescent="0.3">
      <c r="A960" t="str">
        <f>News_statistics!K960</f>
        <v>H2</v>
      </c>
      <c r="B960" cm="1">
        <f t="array" aca="1" ref="B960" ca="1">SUMPRODUCT(MID(0&amp;A960,LARGE(INDEX(ISNUMBER(--MID(A960,ROW(INDIRECT("1:"&amp;LEN(A960))),1))*ROW(INDIRECT("1:"&amp;LEN(A960))),0),ROW(INDIRECT("1:"&amp;LEN(A960))))+1,1)*10^ROW(INDIRECT("1:"&amp;LEN(A960)))/10)</f>
        <v>2</v>
      </c>
      <c r="C960" s="23" t="str">
        <f>News_statistics!P960</f>
        <v>Ecological Sustainability</v>
      </c>
      <c r="D960" t="str">
        <f>News_statistics!Q960</f>
        <v>Enhanced Emission Policy</v>
      </c>
      <c r="E960" t="str">
        <f>News_statistics!N960</f>
        <v>Ecological Sustainability, Adaptive Organization</v>
      </c>
      <c r="F960" s="17" t="str">
        <f>News_statistics!M960</f>
        <v>Enhanced Emission Policy, Future Collaboration</v>
      </c>
    </row>
    <row r="961" spans="1:6" x14ac:dyDescent="0.3">
      <c r="A961" t="str">
        <f>News_statistics!K961</f>
        <v>H1</v>
      </c>
      <c r="B961" cm="1">
        <f t="array" aca="1" ref="B961" ca="1">SUMPRODUCT(MID(0&amp;A961,LARGE(INDEX(ISNUMBER(--MID(A961,ROW(INDIRECT("1:"&amp;LEN(A961))),1))*ROW(INDIRECT("1:"&amp;LEN(A961))),0),ROW(INDIRECT("1:"&amp;LEN(A961))))+1,1)*10^ROW(INDIRECT("1:"&amp;LEN(A961)))/10)</f>
        <v>1</v>
      </c>
      <c r="C961" s="23" t="str">
        <f>News_statistics!P961</f>
        <v>Not Found</v>
      </c>
      <c r="D961" t="str">
        <f>News_statistics!Q961</f>
        <v>Not Found</v>
      </c>
      <c r="E961" t="e" vm="2">
        <f>News_statistics!N961</f>
        <v>#VALUE!</v>
      </c>
      <c r="F961" s="17" t="str">
        <f>News_statistics!M961</f>
        <v/>
      </c>
    </row>
    <row r="962" spans="1:6" x14ac:dyDescent="0.3">
      <c r="A962" t="str">
        <f>News_statistics!K962</f>
        <v>H1</v>
      </c>
      <c r="B962" cm="1">
        <f t="array" aca="1" ref="B962" ca="1">SUMPRODUCT(MID(0&amp;A962,LARGE(INDEX(ISNUMBER(--MID(A962,ROW(INDIRECT("1:"&amp;LEN(A962))),1))*ROW(INDIRECT("1:"&amp;LEN(A962))),0),ROW(INDIRECT("1:"&amp;LEN(A962))))+1,1)*10^ROW(INDIRECT("1:"&amp;LEN(A962)))/10)</f>
        <v>1</v>
      </c>
      <c r="C962" s="23" t="str">
        <f>News_statistics!P962</f>
        <v>Hydraulic Applications Ecosystem</v>
      </c>
      <c r="D962" t="str">
        <f>News_statistics!Q962</f>
        <v>Smart Farming</v>
      </c>
      <c r="E962" t="str">
        <f>News_statistics!N962</f>
        <v>Hydraulic Applications Ecosystem</v>
      </c>
      <c r="F962" s="17" t="str">
        <f>News_statistics!M962</f>
        <v>Smart Farming</v>
      </c>
    </row>
    <row r="963" spans="1:6" ht="28.8" x14ac:dyDescent="0.3">
      <c r="A963" t="str">
        <f>News_statistics!K963</f>
        <v>H1</v>
      </c>
      <c r="B963" cm="1">
        <f t="array" aca="1" ref="B963" ca="1">SUMPRODUCT(MID(0&amp;A963,LARGE(INDEX(ISNUMBER(--MID(A963,ROW(INDIRECT("1:"&amp;LEN(A963))),1))*ROW(INDIRECT("1:"&amp;LEN(A963))),0),ROW(INDIRECT("1:"&amp;LEN(A963))))+1,1)*10^ROW(INDIRECT("1:"&amp;LEN(A963)))/10)</f>
        <v>1</v>
      </c>
      <c r="C963" s="23" t="str">
        <f>News_statistics!P963</f>
        <v>Ecological Sustainability</v>
      </c>
      <c r="D963" t="str">
        <f>News_statistics!Q963</f>
        <v>Enhanced Emission Policy</v>
      </c>
      <c r="E963" t="str">
        <f>News_statistics!N963</f>
        <v>Ecological Sustainability, Hydraulic Applications Ecosystem</v>
      </c>
      <c r="F963" s="17" t="str">
        <f>News_statistics!M963</f>
        <v>Enhanced Emission Policy, Green &amp; Connected Construction site</v>
      </c>
    </row>
    <row r="964" spans="1:6" x14ac:dyDescent="0.3">
      <c r="A964" t="str">
        <f>News_statistics!K964</f>
        <v>H1</v>
      </c>
      <c r="B964" cm="1">
        <f t="array" aca="1" ref="B964" ca="1">SUMPRODUCT(MID(0&amp;A964,LARGE(INDEX(ISNUMBER(--MID(A964,ROW(INDIRECT("1:"&amp;LEN(A964))),1))*ROW(INDIRECT("1:"&amp;LEN(A964))),0),ROW(INDIRECT("1:"&amp;LEN(A964))))+1,1)*10^ROW(INDIRECT("1:"&amp;LEN(A964)))/10)</f>
        <v>1</v>
      </c>
      <c r="C964" s="23" t="str">
        <f>News_statistics!P964</f>
        <v>Hydraulic Applications Ecosystem</v>
      </c>
      <c r="D964" t="str">
        <f>News_statistics!Q964</f>
        <v>Green &amp; Connected Construction site</v>
      </c>
      <c r="E964" t="str">
        <f>News_statistics!N964</f>
        <v>Hydraulic Applications Ecosystem</v>
      </c>
      <c r="F964" s="17" t="str">
        <f>News_statistics!M964</f>
        <v>Green &amp; Connected Construction site</v>
      </c>
    </row>
    <row r="965" spans="1:6" ht="28.8" x14ac:dyDescent="0.3">
      <c r="A965" t="str">
        <f>News_statistics!K965</f>
        <v>H1</v>
      </c>
      <c r="B965" cm="1">
        <f t="array" aca="1" ref="B965" ca="1">SUMPRODUCT(MID(0&amp;A965,LARGE(INDEX(ISNUMBER(--MID(A965,ROW(INDIRECT("1:"&amp;LEN(A965))),1))*ROW(INDIRECT("1:"&amp;LEN(A965))),0),ROW(INDIRECT("1:"&amp;LEN(A965))))+1,1)*10^ROW(INDIRECT("1:"&amp;LEN(A965)))/10)</f>
        <v>1</v>
      </c>
      <c r="C965" s="23" t="str">
        <f>News_statistics!P965</f>
        <v>Ecological Sustainability</v>
      </c>
      <c r="D965" t="str">
        <f>News_statistics!Q965</f>
        <v>Enhanced Emission Policy</v>
      </c>
      <c r="E965" t="str">
        <f>News_statistics!N965</f>
        <v>Ecological Sustainability, Hydraulic Applications Ecosystem</v>
      </c>
      <c r="F965" s="17" t="str">
        <f>News_statistics!M965</f>
        <v>Enhanced Emission Policy, Autonomous Material Handling</v>
      </c>
    </row>
    <row r="966" spans="1:6" ht="28.8" x14ac:dyDescent="0.3">
      <c r="A966" t="str">
        <f>News_statistics!K966</f>
        <v>H2</v>
      </c>
      <c r="B966" cm="1">
        <f t="array" aca="1" ref="B966" ca="1">SUMPRODUCT(MID(0&amp;A966,LARGE(INDEX(ISNUMBER(--MID(A966,ROW(INDIRECT("1:"&amp;LEN(A966))),1))*ROW(INDIRECT("1:"&amp;LEN(A966))),0),ROW(INDIRECT("1:"&amp;LEN(A966))))+1,1)*10^ROW(INDIRECT("1:"&amp;LEN(A966)))/10)</f>
        <v>2</v>
      </c>
      <c r="C966" s="23" t="str">
        <f>News_statistics!P966</f>
        <v>Ecological Sustainability</v>
      </c>
      <c r="D966" t="str">
        <f>News_statistics!Q966</f>
        <v>Enhanced Emission Policy</v>
      </c>
      <c r="E966" t="str">
        <f>News_statistics!N966</f>
        <v>Ecological Sustainability, Hydraulic Applications Ecosystem</v>
      </c>
      <c r="F966" s="17" t="str">
        <f>News_statistics!M966</f>
        <v>Enhanced Emission Policy, Sustainable Mining</v>
      </c>
    </row>
    <row r="967" spans="1:6" x14ac:dyDescent="0.3">
      <c r="A967" t="str">
        <f>News_statistics!K967</f>
        <v>H1</v>
      </c>
      <c r="B967" cm="1">
        <f t="array" aca="1" ref="B967" ca="1">SUMPRODUCT(MID(0&amp;A967,LARGE(INDEX(ISNUMBER(--MID(A967,ROW(INDIRECT("1:"&amp;LEN(A967))),1))*ROW(INDIRECT("1:"&amp;LEN(A967))),0),ROW(INDIRECT("1:"&amp;LEN(A967))))+1,1)*10^ROW(INDIRECT("1:"&amp;LEN(A967)))/10)</f>
        <v>1</v>
      </c>
      <c r="C967" s="23" t="str">
        <f>News_statistics!P967</f>
        <v>Hydraulic Applications Ecosystem</v>
      </c>
      <c r="D967" t="str">
        <f>News_statistics!Q967</f>
        <v>Sustainable Mining</v>
      </c>
      <c r="E967" t="str">
        <f>News_statistics!N967</f>
        <v>Hydraulic Applications Ecosystem</v>
      </c>
      <c r="F967" s="17" t="str">
        <f>News_statistics!M967</f>
        <v>Sustainable Mining</v>
      </c>
    </row>
    <row r="968" spans="1:6" ht="28.8" x14ac:dyDescent="0.3">
      <c r="A968" t="str">
        <f>News_statistics!K968</f>
        <v>H2</v>
      </c>
      <c r="B968" cm="1">
        <f t="array" aca="1" ref="B968" ca="1">SUMPRODUCT(MID(0&amp;A968,LARGE(INDEX(ISNUMBER(--MID(A968,ROW(INDIRECT("1:"&amp;LEN(A968))),1))*ROW(INDIRECT("1:"&amp;LEN(A968))),0),ROW(INDIRECT("1:"&amp;LEN(A968))))+1,1)*10^ROW(INDIRECT("1:"&amp;LEN(A968)))/10)</f>
        <v>2</v>
      </c>
      <c r="C968" s="23" t="str">
        <f>News_statistics!P968</f>
        <v>Ecological Sustainability</v>
      </c>
      <c r="D968" t="str">
        <f>News_statistics!Q968</f>
        <v>Enhanced Emission Policy</v>
      </c>
      <c r="E968" t="str">
        <f>News_statistics!N968</f>
        <v>Ecological Sustainability, Hydraulic Applications Ecosystem</v>
      </c>
      <c r="F968" s="17" t="str">
        <f>News_statistics!M968</f>
        <v>Enhanced Emission Policy, Sustainable Mining</v>
      </c>
    </row>
    <row r="969" spans="1:6" x14ac:dyDescent="0.3">
      <c r="A969" t="str">
        <f>News_statistics!K969</f>
        <v>H1</v>
      </c>
      <c r="B969" cm="1">
        <f t="array" aca="1" ref="B969" ca="1">SUMPRODUCT(MID(0&amp;A969,LARGE(INDEX(ISNUMBER(--MID(A969,ROW(INDIRECT("1:"&amp;LEN(A969))),1))*ROW(INDIRECT("1:"&amp;LEN(A969))),0),ROW(INDIRECT("1:"&amp;LEN(A969))))+1,1)*10^ROW(INDIRECT("1:"&amp;LEN(A969)))/10)</f>
        <v>1</v>
      </c>
      <c r="C969" s="23" t="str">
        <f>News_statistics!P969</f>
        <v>Not Found</v>
      </c>
      <c r="D969" t="str">
        <f>News_statistics!Q969</f>
        <v>Not Found</v>
      </c>
      <c r="E969" t="e" vm="2">
        <f>News_statistics!N969</f>
        <v>#VALUE!</v>
      </c>
      <c r="F969" s="17" t="str">
        <f>News_statistics!M969</f>
        <v/>
      </c>
    </row>
    <row r="970" spans="1:6" x14ac:dyDescent="0.3">
      <c r="A970" t="str">
        <f>News_statistics!K970</f>
        <v>H2</v>
      </c>
      <c r="B970" cm="1">
        <f t="array" aca="1" ref="B970" ca="1">SUMPRODUCT(MID(0&amp;A970,LARGE(INDEX(ISNUMBER(--MID(A970,ROW(INDIRECT("1:"&amp;LEN(A970))),1))*ROW(INDIRECT("1:"&amp;LEN(A970))),0),ROW(INDIRECT("1:"&amp;LEN(A970))))+1,1)*10^ROW(INDIRECT("1:"&amp;LEN(A970)))/10)</f>
        <v>2</v>
      </c>
      <c r="C970" s="23" t="str">
        <f>News_statistics!P970</f>
        <v>Ecological Sustainability</v>
      </c>
      <c r="D970" t="str">
        <f>News_statistics!Q970</f>
        <v>Enhanced Emission Policy</v>
      </c>
      <c r="E970" t="str">
        <f>News_statistics!N970</f>
        <v>Ecological Sustainability</v>
      </c>
      <c r="F970" s="17" t="str">
        <f>News_statistics!M970</f>
        <v>Enhanced Emission Policy</v>
      </c>
    </row>
    <row r="971" spans="1:6" ht="28.8" x14ac:dyDescent="0.3">
      <c r="A971" t="str">
        <f>News_statistics!K971</f>
        <v>H2</v>
      </c>
      <c r="B971" cm="1">
        <f t="array" aca="1" ref="B971" ca="1">SUMPRODUCT(MID(0&amp;A971,LARGE(INDEX(ISNUMBER(--MID(A971,ROW(INDIRECT("1:"&amp;LEN(A971))),1))*ROW(INDIRECT("1:"&amp;LEN(A971))),0),ROW(INDIRECT("1:"&amp;LEN(A971))))+1,1)*10^ROW(INDIRECT("1:"&amp;LEN(A971)))/10)</f>
        <v>2</v>
      </c>
      <c r="C971" s="23" t="str">
        <f>News_statistics!P971</f>
        <v>Ecological Sustainability</v>
      </c>
      <c r="D971" t="str">
        <f>News_statistics!Q971</f>
        <v>Enhanced Emission Policy</v>
      </c>
      <c r="E971" t="str">
        <f>News_statistics!N971</f>
        <v>Ecological Sustainability, Hydraulic Applications Ecosystem</v>
      </c>
      <c r="F971" s="17" t="str">
        <f>News_statistics!M971</f>
        <v>Enhanced Emission Policy, Green &amp; Connected Construction site</v>
      </c>
    </row>
    <row r="972" spans="1:6" ht="28.8" x14ac:dyDescent="0.3">
      <c r="A972" t="str">
        <f>News_statistics!K972</f>
        <v>H1</v>
      </c>
      <c r="B972" cm="1">
        <f t="array" aca="1" ref="B972" ca="1">SUMPRODUCT(MID(0&amp;A972,LARGE(INDEX(ISNUMBER(--MID(A972,ROW(INDIRECT("1:"&amp;LEN(A972))),1))*ROW(INDIRECT("1:"&amp;LEN(A972))),0),ROW(INDIRECT("1:"&amp;LEN(A972))))+1,1)*10^ROW(INDIRECT("1:"&amp;LEN(A972)))/10)</f>
        <v>1</v>
      </c>
      <c r="C972" s="23" t="str">
        <f>News_statistics!P972</f>
        <v>Ecological Sustainability</v>
      </c>
      <c r="D972" t="str">
        <f>News_statistics!Q972</f>
        <v>Enhanced Emission Policy</v>
      </c>
      <c r="E972" t="str">
        <f>News_statistics!N972</f>
        <v>Ecological Sustainability, Hydraulic Applications Ecosystem</v>
      </c>
      <c r="F972" s="17" t="str">
        <f>News_statistics!M972</f>
        <v>Enhanced Emission Policy, Sustainable Mining</v>
      </c>
    </row>
    <row r="973" spans="1:6" x14ac:dyDescent="0.3">
      <c r="A973" t="str">
        <f>News_statistics!K973</f>
        <v>H2</v>
      </c>
      <c r="B973" cm="1">
        <f t="array" aca="1" ref="B973" ca="1">SUMPRODUCT(MID(0&amp;A973,LARGE(INDEX(ISNUMBER(--MID(A973,ROW(INDIRECT("1:"&amp;LEN(A973))),1))*ROW(INDIRECT("1:"&amp;LEN(A973))),0),ROW(INDIRECT("1:"&amp;LEN(A973))))+1,1)*10^ROW(INDIRECT("1:"&amp;LEN(A973)))/10)</f>
        <v>2</v>
      </c>
      <c r="C973" s="23" t="str">
        <f>News_statistics!P973</f>
        <v>Hydraulic Applications Ecosystem</v>
      </c>
      <c r="D973" t="str">
        <f>News_statistics!Q973</f>
        <v>Smart Farming</v>
      </c>
      <c r="E973" t="str">
        <f>News_statistics!N973</f>
        <v>Hydraulic Applications Ecosystem</v>
      </c>
      <c r="F973" s="17" t="str">
        <f>News_statistics!M973</f>
        <v>Smart Farming</v>
      </c>
    </row>
    <row r="974" spans="1:6" x14ac:dyDescent="0.3">
      <c r="A974" t="str">
        <f>News_statistics!K974</f>
        <v>H1</v>
      </c>
      <c r="B974" cm="1">
        <f t="array" aca="1" ref="B974" ca="1">SUMPRODUCT(MID(0&amp;A974,LARGE(INDEX(ISNUMBER(--MID(A974,ROW(INDIRECT("1:"&amp;LEN(A974))),1))*ROW(INDIRECT("1:"&amp;LEN(A974))),0),ROW(INDIRECT("1:"&amp;LEN(A974))))+1,1)*10^ROW(INDIRECT("1:"&amp;LEN(A974)))/10)</f>
        <v>1</v>
      </c>
      <c r="C974" s="23" t="str">
        <f>News_statistics!P974</f>
        <v>Hydraulic Applications Ecosystem</v>
      </c>
      <c r="D974" t="str">
        <f>News_statistics!Q974</f>
        <v>Green &amp; Connected Construction site</v>
      </c>
      <c r="E974" t="str">
        <f>News_statistics!N974</f>
        <v>Hydraulic Applications Ecosystem</v>
      </c>
      <c r="F974" s="17" t="str">
        <f>News_statistics!M974</f>
        <v>Green &amp; Connected Construction site</v>
      </c>
    </row>
    <row r="975" spans="1:6" ht="28.8" x14ac:dyDescent="0.3">
      <c r="A975" t="str">
        <f>News_statistics!K975</f>
        <v>H2</v>
      </c>
      <c r="B975" cm="1">
        <f t="array" aca="1" ref="B975" ca="1">SUMPRODUCT(MID(0&amp;A975,LARGE(INDEX(ISNUMBER(--MID(A975,ROW(INDIRECT("1:"&amp;LEN(A975))),1))*ROW(INDIRECT("1:"&amp;LEN(A975))),0),ROW(INDIRECT("1:"&amp;LEN(A975))))+1,1)*10^ROW(INDIRECT("1:"&amp;LEN(A975)))/10)</f>
        <v>2</v>
      </c>
      <c r="C975" s="23" t="str">
        <f>News_statistics!P975</f>
        <v>Hydraulic Applications Ecosystem</v>
      </c>
      <c r="D975" t="str">
        <f>News_statistics!Q975</f>
        <v>Autonomous Material Handling</v>
      </c>
      <c r="E975" t="str">
        <f>News_statistics!N975</f>
        <v>Hydraulic Applications Ecosystem, Intelligent Production</v>
      </c>
      <c r="F975" s="17" t="str">
        <f>News_statistics!M975</f>
        <v>Autonomous Material Handling, Autonomus Intralofistic</v>
      </c>
    </row>
    <row r="976" spans="1:6" x14ac:dyDescent="0.3">
      <c r="A976" t="str">
        <f>News_statistics!K976</f>
        <v>H2</v>
      </c>
      <c r="B976" cm="1">
        <f t="array" aca="1" ref="B976" ca="1">SUMPRODUCT(MID(0&amp;A976,LARGE(INDEX(ISNUMBER(--MID(A976,ROW(INDIRECT("1:"&amp;LEN(A976))),1))*ROW(INDIRECT("1:"&amp;LEN(A976))),0),ROW(INDIRECT("1:"&amp;LEN(A976))))+1,1)*10^ROW(INDIRECT("1:"&amp;LEN(A976)))/10)</f>
        <v>2</v>
      </c>
      <c r="C976" s="23" t="str">
        <f>News_statistics!P976</f>
        <v>Ecological Sustainability</v>
      </c>
      <c r="D976" t="str">
        <f>News_statistics!Q976</f>
        <v>Enhanced Emission Policy</v>
      </c>
      <c r="E976" t="str">
        <f>News_statistics!N976</f>
        <v>Ecological Sustainability</v>
      </c>
      <c r="F976" s="17" t="str">
        <f>News_statistics!M976</f>
        <v>Enhanced Emission Policy</v>
      </c>
    </row>
    <row r="977" spans="1:6" ht="28.8" x14ac:dyDescent="0.3">
      <c r="A977" t="str">
        <f>News_statistics!K977</f>
        <v>H3</v>
      </c>
      <c r="B977" cm="1">
        <f t="array" aca="1" ref="B977" ca="1">SUMPRODUCT(MID(0&amp;A977,LARGE(INDEX(ISNUMBER(--MID(A977,ROW(INDIRECT("1:"&amp;LEN(A977))),1))*ROW(INDIRECT("1:"&amp;LEN(A977))),0),ROW(INDIRECT("1:"&amp;LEN(A977))))+1,1)*10^ROW(INDIRECT("1:"&amp;LEN(A977)))/10)</f>
        <v>3</v>
      </c>
      <c r="C977" s="23" t="str">
        <f>News_statistics!P977</f>
        <v>Ecological Sustainability</v>
      </c>
      <c r="D977" t="str">
        <f>News_statistics!Q977</f>
        <v>Enhanced Emission Policy</v>
      </c>
      <c r="E977" t="str">
        <f>News_statistics!N977</f>
        <v>Ecological Sustainability, New Business</v>
      </c>
      <c r="F977" s="17" t="str">
        <f>News_statistics!M977</f>
        <v>Enhanced Emission Policy, Digital Platforms &amp; Marketplaces, Air &amp; Space</v>
      </c>
    </row>
    <row r="978" spans="1:6" ht="28.8" x14ac:dyDescent="0.3">
      <c r="A978" t="str">
        <f>News_statistics!K978</f>
        <v>H1</v>
      </c>
      <c r="B978" cm="1">
        <f t="array" aca="1" ref="B978" ca="1">SUMPRODUCT(MID(0&amp;A978,LARGE(INDEX(ISNUMBER(--MID(A978,ROW(INDIRECT("1:"&amp;LEN(A978))),1))*ROW(INDIRECT("1:"&amp;LEN(A978))),0),ROW(INDIRECT("1:"&amp;LEN(A978))))+1,1)*10^ROW(INDIRECT("1:"&amp;LEN(A978)))/10)</f>
        <v>1</v>
      </c>
      <c r="C978" s="23" t="str">
        <f>News_statistics!P978</f>
        <v>Hydraulic Applications Ecosystem</v>
      </c>
      <c r="D978" t="str">
        <f>News_statistics!Q978</f>
        <v>Green &amp; Connected Construction site</v>
      </c>
      <c r="E978" t="str">
        <f>News_statistics!N978</f>
        <v>Hydraulic Applications Ecosystem</v>
      </c>
      <c r="F978" s="17" t="str">
        <f>News_statistics!M978</f>
        <v>Green &amp; Connected Construction site, Sustainable Mining</v>
      </c>
    </row>
    <row r="979" spans="1:6" x14ac:dyDescent="0.3">
      <c r="A979" t="str">
        <f>News_statistics!K979</f>
        <v>H1</v>
      </c>
      <c r="B979" cm="1">
        <f t="array" aca="1" ref="B979" ca="1">SUMPRODUCT(MID(0&amp;A979,LARGE(INDEX(ISNUMBER(--MID(A979,ROW(INDIRECT("1:"&amp;LEN(A979))),1))*ROW(INDIRECT("1:"&amp;LEN(A979))),0),ROW(INDIRECT("1:"&amp;LEN(A979))))+1,1)*10^ROW(INDIRECT("1:"&amp;LEN(A979)))/10)</f>
        <v>1</v>
      </c>
      <c r="C979" s="23" t="str">
        <f>News_statistics!P979</f>
        <v>Not Found</v>
      </c>
      <c r="D979" t="str">
        <f>News_statistics!Q979</f>
        <v>Not Found</v>
      </c>
      <c r="E979" t="e" vm="2">
        <f>News_statistics!N979</f>
        <v>#VALUE!</v>
      </c>
      <c r="F979" s="17" t="str">
        <f>News_statistics!M979</f>
        <v/>
      </c>
    </row>
    <row r="980" spans="1:6" x14ac:dyDescent="0.3">
      <c r="A980" t="str">
        <f>News_statistics!K980</f>
        <v>H1</v>
      </c>
      <c r="B980" cm="1">
        <f t="array" aca="1" ref="B980" ca="1">SUMPRODUCT(MID(0&amp;A980,LARGE(INDEX(ISNUMBER(--MID(A980,ROW(INDIRECT("1:"&amp;LEN(A980))),1))*ROW(INDIRECT("1:"&amp;LEN(A980))),0),ROW(INDIRECT("1:"&amp;LEN(A980))))+1,1)*10^ROW(INDIRECT("1:"&amp;LEN(A980)))/10)</f>
        <v>1</v>
      </c>
      <c r="C980" s="23" t="str">
        <f>News_statistics!P980</f>
        <v>Not Found</v>
      </c>
      <c r="D980" t="str">
        <f>News_statistics!Q980</f>
        <v>Not Found</v>
      </c>
      <c r="E980" t="e" vm="2">
        <f>News_statistics!N980</f>
        <v>#VALUE!</v>
      </c>
      <c r="F980" s="17" t="str">
        <f>News_statistics!M980</f>
        <v/>
      </c>
    </row>
    <row r="981" spans="1:6" ht="28.8" x14ac:dyDescent="0.3">
      <c r="A981" t="str">
        <f>News_statistics!K981</f>
        <v>H2</v>
      </c>
      <c r="B981" cm="1">
        <f t="array" aca="1" ref="B981" ca="1">SUMPRODUCT(MID(0&amp;A981,LARGE(INDEX(ISNUMBER(--MID(A981,ROW(INDIRECT("1:"&amp;LEN(A981))),1))*ROW(INDIRECT("1:"&amp;LEN(A981))),0),ROW(INDIRECT("1:"&amp;LEN(A981))))+1,1)*10^ROW(INDIRECT("1:"&amp;LEN(A981)))/10)</f>
        <v>2</v>
      </c>
      <c r="C981" s="23" t="str">
        <f>News_statistics!P981</f>
        <v>Ecological Sustainability</v>
      </c>
      <c r="D981" t="str">
        <f>News_statistics!Q981</f>
        <v>Sustainable Energy System</v>
      </c>
      <c r="E981" t="str">
        <f>News_statistics!N981</f>
        <v>Ecological Sustainability, New Business</v>
      </c>
      <c r="F981" s="17" t="str">
        <f>News_statistics!M981</f>
        <v>Sustainable Energy System, Green Energy System</v>
      </c>
    </row>
    <row r="982" spans="1:6" ht="28.8" x14ac:dyDescent="0.3">
      <c r="A982" t="str">
        <f>News_statistics!K982</f>
        <v>H2</v>
      </c>
      <c r="B982" cm="1">
        <f t="array" aca="1" ref="B982" ca="1">SUMPRODUCT(MID(0&amp;A982,LARGE(INDEX(ISNUMBER(--MID(A982,ROW(INDIRECT("1:"&amp;LEN(A982))),1))*ROW(INDIRECT("1:"&amp;LEN(A982))),0),ROW(INDIRECT("1:"&amp;LEN(A982))))+1,1)*10^ROW(INDIRECT("1:"&amp;LEN(A982)))/10)</f>
        <v>2</v>
      </c>
      <c r="C982" s="23" t="str">
        <f>News_statistics!P982</f>
        <v>Ecological Sustainability</v>
      </c>
      <c r="D982" t="str">
        <f>News_statistics!Q982</f>
        <v>Sustainable Energy System</v>
      </c>
      <c r="E982" t="str">
        <f>News_statistics!N982</f>
        <v>Ecological Sustainability, New Business</v>
      </c>
      <c r="F982" s="17" t="str">
        <f>News_statistics!M982</f>
        <v>Sustainable Energy System, Green Energy System</v>
      </c>
    </row>
    <row r="983" spans="1:6" ht="43.2" x14ac:dyDescent="0.3">
      <c r="A983" t="str">
        <f>News_statistics!K983</f>
        <v>H2</v>
      </c>
      <c r="B983" cm="1">
        <f t="array" aca="1" ref="B983" ca="1">SUMPRODUCT(MID(0&amp;A983,LARGE(INDEX(ISNUMBER(--MID(A983,ROW(INDIRECT("1:"&amp;LEN(A983))),1))*ROW(INDIRECT("1:"&amp;LEN(A983))),0),ROW(INDIRECT("1:"&amp;LEN(A983))))+1,1)*10^ROW(INDIRECT("1:"&amp;LEN(A983)))/10)</f>
        <v>2</v>
      </c>
      <c r="C983" s="23" t="str">
        <f>News_statistics!P983</f>
        <v>Ecological Sustainability</v>
      </c>
      <c r="D983" t="str">
        <f>News_statistics!Q983</f>
        <v>Enhanced Emission Policy</v>
      </c>
      <c r="E983" t="str">
        <f>News_statistics!N983</f>
        <v>Ecological Sustainability, Hydraulic Applications Ecosystem, Intelligent Production</v>
      </c>
      <c r="F983" s="17" t="str">
        <f>News_statistics!M983</f>
        <v>Enhanced Emission Policy, Smart Farming, Autonomous Material Handling, Autonomus Intralofistic</v>
      </c>
    </row>
    <row r="984" spans="1:6" x14ac:dyDescent="0.3">
      <c r="A984" t="str">
        <f>News_statistics!K984</f>
        <v>H1</v>
      </c>
      <c r="B984" cm="1">
        <f t="array" aca="1" ref="B984" ca="1">SUMPRODUCT(MID(0&amp;A984,LARGE(INDEX(ISNUMBER(--MID(A984,ROW(INDIRECT("1:"&amp;LEN(A984))),1))*ROW(INDIRECT("1:"&amp;LEN(A984))),0),ROW(INDIRECT("1:"&amp;LEN(A984))))+1,1)*10^ROW(INDIRECT("1:"&amp;LEN(A984)))/10)</f>
        <v>1</v>
      </c>
      <c r="C984" s="23" t="str">
        <f>News_statistics!P984</f>
        <v>Not Found</v>
      </c>
      <c r="D984" t="str">
        <f>News_statistics!Q984</f>
        <v>Not Found</v>
      </c>
      <c r="E984" t="e" vm="2">
        <f>News_statistics!N984</f>
        <v>#VALUE!</v>
      </c>
      <c r="F984" s="17" t="str">
        <f>News_statistics!M984</f>
        <v/>
      </c>
    </row>
    <row r="985" spans="1:6" x14ac:dyDescent="0.3">
      <c r="A985" t="str">
        <f>News_statistics!K985</f>
        <v>H1</v>
      </c>
      <c r="B985" cm="1">
        <f t="array" aca="1" ref="B985" ca="1">SUMPRODUCT(MID(0&amp;A985,LARGE(INDEX(ISNUMBER(--MID(A985,ROW(INDIRECT("1:"&amp;LEN(A985))),1))*ROW(INDIRECT("1:"&amp;LEN(A985))),0),ROW(INDIRECT("1:"&amp;LEN(A985))))+1,1)*10^ROW(INDIRECT("1:"&amp;LEN(A985)))/10)</f>
        <v>1</v>
      </c>
      <c r="C985" s="23" t="str">
        <f>News_statistics!P985</f>
        <v>Not Found</v>
      </c>
      <c r="D985" t="str">
        <f>News_statistics!Q985</f>
        <v>Not Found</v>
      </c>
      <c r="E985" t="e" vm="2">
        <f>News_statistics!N985</f>
        <v>#VALUE!</v>
      </c>
      <c r="F985" s="17" t="str">
        <f>News_statistics!M985</f>
        <v/>
      </c>
    </row>
    <row r="986" spans="1:6" x14ac:dyDescent="0.3">
      <c r="A986" t="str">
        <f>News_statistics!K986</f>
        <v>H2</v>
      </c>
      <c r="B986" cm="1">
        <f t="array" aca="1" ref="B986" ca="1">SUMPRODUCT(MID(0&amp;A986,LARGE(INDEX(ISNUMBER(--MID(A986,ROW(INDIRECT("1:"&amp;LEN(A986))),1))*ROW(INDIRECT("1:"&amp;LEN(A986))),0),ROW(INDIRECT("1:"&amp;LEN(A986))))+1,1)*10^ROW(INDIRECT("1:"&amp;LEN(A986)))/10)</f>
        <v>2</v>
      </c>
      <c r="C986" s="23" t="str">
        <f>News_statistics!P986</f>
        <v>Ecological Sustainability</v>
      </c>
      <c r="D986" t="str">
        <f>News_statistics!Q986</f>
        <v>Zero Emission Company Value</v>
      </c>
      <c r="E986" t="str">
        <f>News_statistics!N986</f>
        <v>Ecological Sustainability</v>
      </c>
      <c r="F986" s="17" t="str">
        <f>News_statistics!M986</f>
        <v>Zero Emission Company Value</v>
      </c>
    </row>
    <row r="987" spans="1:6" ht="28.8" x14ac:dyDescent="0.3">
      <c r="A987" t="str">
        <f>News_statistics!K987</f>
        <v>H2</v>
      </c>
      <c r="B987" cm="1">
        <f t="array" aca="1" ref="B987" ca="1">SUMPRODUCT(MID(0&amp;A987,LARGE(INDEX(ISNUMBER(--MID(A987,ROW(INDIRECT("1:"&amp;LEN(A987))),1))*ROW(INDIRECT("1:"&amp;LEN(A987))),0),ROW(INDIRECT("1:"&amp;LEN(A987))))+1,1)*10^ROW(INDIRECT("1:"&amp;LEN(A987)))/10)</f>
        <v>2</v>
      </c>
      <c r="C987" s="23" t="str">
        <f>News_statistics!P987</f>
        <v>Ecological Sustainability</v>
      </c>
      <c r="D987" t="str">
        <f>News_statistics!Q987</f>
        <v>Enhanced Emission Policy</v>
      </c>
      <c r="E987" t="str">
        <f>News_statistics!N987</f>
        <v>Ecological Sustainability, New Business</v>
      </c>
      <c r="F987" s="17" t="str">
        <f>News_statistics!M987</f>
        <v>Enhanced Emission Policy, Sustainaible Maritime Applications</v>
      </c>
    </row>
    <row r="988" spans="1:6" ht="43.2" x14ac:dyDescent="0.3">
      <c r="A988" t="str">
        <f>News_statistics!K988</f>
        <v>H1</v>
      </c>
      <c r="B988" cm="1">
        <f t="array" aca="1" ref="B988" ca="1">SUMPRODUCT(MID(0&amp;A988,LARGE(INDEX(ISNUMBER(--MID(A988,ROW(INDIRECT("1:"&amp;LEN(A988))),1))*ROW(INDIRECT("1:"&amp;LEN(A988))),0),ROW(INDIRECT("1:"&amp;LEN(A988))))+1,1)*10^ROW(INDIRECT("1:"&amp;LEN(A988)))/10)</f>
        <v>1</v>
      </c>
      <c r="C988" s="23" t="str">
        <f>News_statistics!P988</f>
        <v>Ecological Sustainability</v>
      </c>
      <c r="D988" t="str">
        <f>News_statistics!Q988</f>
        <v>Enhanced Emission Policy</v>
      </c>
      <c r="E988" t="str">
        <f>News_statistics!N988</f>
        <v>Ecological Sustainability, Intelligent Production</v>
      </c>
      <c r="F988" s="17" t="str">
        <f>News_statistics!M988</f>
        <v>Enhanced Emission Policy, Circular Economy, Autonomus Intralofistic, Sustainable Factory Buidling</v>
      </c>
    </row>
    <row r="989" spans="1:6" x14ac:dyDescent="0.3">
      <c r="A989" t="str">
        <f>News_statistics!K989</f>
        <v>H1</v>
      </c>
      <c r="B989" cm="1">
        <f t="array" aca="1" ref="B989" ca="1">SUMPRODUCT(MID(0&amp;A989,LARGE(INDEX(ISNUMBER(--MID(A989,ROW(INDIRECT("1:"&amp;LEN(A989))),1))*ROW(INDIRECT("1:"&amp;LEN(A989))),0),ROW(INDIRECT("1:"&amp;LEN(A989))))+1,1)*10^ROW(INDIRECT("1:"&amp;LEN(A989)))/10)</f>
        <v>1</v>
      </c>
      <c r="C989" s="23" t="str">
        <f>News_statistics!P989</f>
        <v>Ecological Sustainability</v>
      </c>
      <c r="D989" t="str">
        <f>News_statistics!Q989</f>
        <v>Enhanced Emission Policy</v>
      </c>
      <c r="E989" t="str">
        <f>News_statistics!N989</f>
        <v>Ecological Sustainability</v>
      </c>
      <c r="F989" s="17" t="str">
        <f>News_statistics!M989</f>
        <v>Enhanced Emission Policy</v>
      </c>
    </row>
    <row r="990" spans="1:6" x14ac:dyDescent="0.3">
      <c r="A990" t="str">
        <f>News_statistics!K990</f>
        <v>H2</v>
      </c>
      <c r="B990" cm="1">
        <f t="array" aca="1" ref="B990" ca="1">SUMPRODUCT(MID(0&amp;A990,LARGE(INDEX(ISNUMBER(--MID(A990,ROW(INDIRECT("1:"&amp;LEN(A990))),1))*ROW(INDIRECT("1:"&amp;LEN(A990))),0),ROW(INDIRECT("1:"&amp;LEN(A990))))+1,1)*10^ROW(INDIRECT("1:"&amp;LEN(A990)))/10)</f>
        <v>2</v>
      </c>
      <c r="C990" s="23" t="str">
        <f>News_statistics!P990</f>
        <v>Hydraulic Applications Ecosystem</v>
      </c>
      <c r="D990" t="str">
        <f>News_statistics!Q990</f>
        <v>Green &amp; Connected Construction site</v>
      </c>
      <c r="E990" t="str">
        <f>News_statistics!N990</f>
        <v>Hydraulic Applications Ecosystem</v>
      </c>
      <c r="F990" s="17" t="str">
        <f>News_statistics!M990</f>
        <v>Green &amp; Connected Construction site</v>
      </c>
    </row>
    <row r="991" spans="1:6" ht="28.8" x14ac:dyDescent="0.3">
      <c r="A991" t="str">
        <f>News_statistics!K991</f>
        <v>H2</v>
      </c>
      <c r="B991" cm="1">
        <f t="array" aca="1" ref="B991" ca="1">SUMPRODUCT(MID(0&amp;A991,LARGE(INDEX(ISNUMBER(--MID(A991,ROW(INDIRECT("1:"&amp;LEN(A991))),1))*ROW(INDIRECT("1:"&amp;LEN(A991))),0),ROW(INDIRECT("1:"&amp;LEN(A991))))+1,1)*10^ROW(INDIRECT("1:"&amp;LEN(A991)))/10)</f>
        <v>2</v>
      </c>
      <c r="C991" s="23" t="str">
        <f>News_statistics!P991</f>
        <v>Ecological Sustainability</v>
      </c>
      <c r="D991" t="str">
        <f>News_statistics!Q991</f>
        <v>Enhanced Emission Policy</v>
      </c>
      <c r="E991" t="str">
        <f>News_statistics!N991</f>
        <v>Ecological Sustainability</v>
      </c>
      <c r="F991" s="17" t="str">
        <f>News_statistics!M991</f>
        <v>Enhanced Emission Policy, Zero Emission Company Value</v>
      </c>
    </row>
    <row r="992" spans="1:6" x14ac:dyDescent="0.3">
      <c r="A992" t="str">
        <f>News_statistics!K992</f>
        <v>H1</v>
      </c>
      <c r="B992" cm="1">
        <f t="array" aca="1" ref="B992" ca="1">SUMPRODUCT(MID(0&amp;A992,LARGE(INDEX(ISNUMBER(--MID(A992,ROW(INDIRECT("1:"&amp;LEN(A992))),1))*ROW(INDIRECT("1:"&amp;LEN(A992))),0),ROW(INDIRECT("1:"&amp;LEN(A992))))+1,1)*10^ROW(INDIRECT("1:"&amp;LEN(A992)))/10)</f>
        <v>1</v>
      </c>
      <c r="C992" s="23" t="str">
        <f>News_statistics!P992</f>
        <v>Not Found</v>
      </c>
      <c r="D992" t="str">
        <f>News_statistics!Q992</f>
        <v>Not Found</v>
      </c>
      <c r="E992" t="e" vm="2">
        <f>News_statistics!N992</f>
        <v>#VALUE!</v>
      </c>
      <c r="F992" s="17" t="str">
        <f>News_statistics!M992</f>
        <v/>
      </c>
    </row>
    <row r="993" spans="1:6" x14ac:dyDescent="0.3">
      <c r="A993" t="str">
        <f>News_statistics!K993</f>
        <v>H3</v>
      </c>
      <c r="B993" cm="1">
        <f t="array" aca="1" ref="B993" ca="1">SUMPRODUCT(MID(0&amp;A993,LARGE(INDEX(ISNUMBER(--MID(A993,ROW(INDIRECT("1:"&amp;LEN(A993))),1))*ROW(INDIRECT("1:"&amp;LEN(A993))),0),ROW(INDIRECT("1:"&amp;LEN(A993))))+1,1)*10^ROW(INDIRECT("1:"&amp;LEN(A993)))/10)</f>
        <v>3</v>
      </c>
      <c r="C993" s="23" t="str">
        <f>News_statistics!P993</f>
        <v>Ecological Sustainability</v>
      </c>
      <c r="D993" t="str">
        <f>News_statistics!Q993</f>
        <v>Enhanced Emission Policy</v>
      </c>
      <c r="E993" t="str">
        <f>News_statistics!N993</f>
        <v>Ecological Sustainability</v>
      </c>
      <c r="F993" s="17" t="str">
        <f>News_statistics!M993</f>
        <v>Enhanced Emission Policy</v>
      </c>
    </row>
    <row r="994" spans="1:6" ht="28.8" x14ac:dyDescent="0.3">
      <c r="A994" t="str">
        <f>News_statistics!K994</f>
        <v>H1</v>
      </c>
      <c r="B994" cm="1">
        <f t="array" aca="1" ref="B994" ca="1">SUMPRODUCT(MID(0&amp;A994,LARGE(INDEX(ISNUMBER(--MID(A994,ROW(INDIRECT("1:"&amp;LEN(A994))),1))*ROW(INDIRECT("1:"&amp;LEN(A994))),0),ROW(INDIRECT("1:"&amp;LEN(A994))))+1,1)*10^ROW(INDIRECT("1:"&amp;LEN(A994)))/10)</f>
        <v>1</v>
      </c>
      <c r="C994" s="23" t="str">
        <f>News_statistics!P994</f>
        <v>Hydraulic Applications Ecosystem</v>
      </c>
      <c r="D994" t="str">
        <f>News_statistics!Q994</f>
        <v>Autonomous Material Handling</v>
      </c>
      <c r="E994" t="str">
        <f>News_statistics!N994</f>
        <v>Hydraulic Applications Ecosystem, Intelligent Production</v>
      </c>
      <c r="F994" s="17" t="str">
        <f>News_statistics!M994</f>
        <v>Autonomous Material Handling, Advanced Robotics</v>
      </c>
    </row>
    <row r="995" spans="1:6" x14ac:dyDescent="0.3">
      <c r="A995" t="str">
        <f>News_statistics!K995</f>
        <v>H2</v>
      </c>
      <c r="B995" cm="1">
        <f t="array" aca="1" ref="B995" ca="1">SUMPRODUCT(MID(0&amp;A995,LARGE(INDEX(ISNUMBER(--MID(A995,ROW(INDIRECT("1:"&amp;LEN(A995))),1))*ROW(INDIRECT("1:"&amp;LEN(A995))),0),ROW(INDIRECT("1:"&amp;LEN(A995))))+1,1)*10^ROW(INDIRECT("1:"&amp;LEN(A995)))/10)</f>
        <v>2</v>
      </c>
      <c r="C995" s="23" t="str">
        <f>News_statistics!P995</f>
        <v>New Business</v>
      </c>
      <c r="D995" t="str">
        <f>News_statistics!Q995</f>
        <v>Digital Platforms &amp; Marketplaces</v>
      </c>
      <c r="E995" t="str">
        <f>News_statistics!N995</f>
        <v>New Business</v>
      </c>
      <c r="F995" s="17" t="str">
        <f>News_statistics!M995</f>
        <v>Digital Platforms &amp; Marketplaces, Air &amp; Space</v>
      </c>
    </row>
    <row r="996" spans="1:6" x14ac:dyDescent="0.3">
      <c r="A996" t="str">
        <f>News_statistics!K996</f>
        <v>H2</v>
      </c>
      <c r="B996" cm="1">
        <f t="array" aca="1" ref="B996" ca="1">SUMPRODUCT(MID(0&amp;A996,LARGE(INDEX(ISNUMBER(--MID(A996,ROW(INDIRECT("1:"&amp;LEN(A996))),1))*ROW(INDIRECT("1:"&amp;LEN(A996))),0),ROW(INDIRECT("1:"&amp;LEN(A996))))+1,1)*10^ROW(INDIRECT("1:"&amp;LEN(A996)))/10)</f>
        <v>2</v>
      </c>
      <c r="C996" s="23" t="str">
        <f>News_statistics!P996</f>
        <v>Intelligent Production</v>
      </c>
      <c r="D996" t="str">
        <f>News_statistics!Q996</f>
        <v>Additive Manufacturing Technologies</v>
      </c>
      <c r="E996" t="str">
        <f>News_statistics!N996</f>
        <v>Intelligent Production</v>
      </c>
      <c r="F996" s="17" t="str">
        <f>News_statistics!M996</f>
        <v>Additive Manufacturing Technologies</v>
      </c>
    </row>
    <row r="997" spans="1:6" x14ac:dyDescent="0.3">
      <c r="A997" t="str">
        <f>News_statistics!K997</f>
        <v>H1</v>
      </c>
      <c r="B997" cm="1">
        <f t="array" aca="1" ref="B997" ca="1">SUMPRODUCT(MID(0&amp;A997,LARGE(INDEX(ISNUMBER(--MID(A997,ROW(INDIRECT("1:"&amp;LEN(A997))),1))*ROW(INDIRECT("1:"&amp;LEN(A997))),0),ROW(INDIRECT("1:"&amp;LEN(A997))))+1,1)*10^ROW(INDIRECT("1:"&amp;LEN(A997)))/10)</f>
        <v>1</v>
      </c>
      <c r="C997" s="23" t="str">
        <f>News_statistics!P997</f>
        <v>Ecological Sustainability</v>
      </c>
      <c r="D997" t="str">
        <f>News_statistics!Q997</f>
        <v>Enhanced Emission Policy</v>
      </c>
      <c r="E997" t="str">
        <f>News_statistics!N997</f>
        <v>Ecological Sustainability</v>
      </c>
      <c r="F997" s="17" t="str">
        <f>News_statistics!M997</f>
        <v>Enhanced Emission Policy</v>
      </c>
    </row>
    <row r="998" spans="1:6" x14ac:dyDescent="0.3">
      <c r="A998" t="str">
        <f>News_statistics!K998</f>
        <v>H2</v>
      </c>
      <c r="B998" cm="1">
        <f t="array" aca="1" ref="B998" ca="1">SUMPRODUCT(MID(0&amp;A998,LARGE(INDEX(ISNUMBER(--MID(A998,ROW(INDIRECT("1:"&amp;LEN(A998))),1))*ROW(INDIRECT("1:"&amp;LEN(A998))),0),ROW(INDIRECT("1:"&amp;LEN(A998))))+1,1)*10^ROW(INDIRECT("1:"&amp;LEN(A998)))/10)</f>
        <v>2</v>
      </c>
      <c r="C998" s="23" t="str">
        <f>News_statistics!P998</f>
        <v>Ecological Sustainability</v>
      </c>
      <c r="D998" t="str">
        <f>News_statistics!Q998</f>
        <v>Green Cities</v>
      </c>
      <c r="E998" t="str">
        <f>News_statistics!N998</f>
        <v>Ecological Sustainability</v>
      </c>
      <c r="F998" s="17" t="str">
        <f>News_statistics!M998</f>
        <v>Green Cities, Enhanced Emission Policy</v>
      </c>
    </row>
    <row r="999" spans="1:6" x14ac:dyDescent="0.3">
      <c r="A999" t="str">
        <f>News_statistics!K999</f>
        <v>H1</v>
      </c>
      <c r="B999" cm="1">
        <f t="array" aca="1" ref="B999" ca="1">SUMPRODUCT(MID(0&amp;A999,LARGE(INDEX(ISNUMBER(--MID(A999,ROW(INDIRECT("1:"&amp;LEN(A999))),1))*ROW(INDIRECT("1:"&amp;LEN(A999))),0),ROW(INDIRECT("1:"&amp;LEN(A999))))+1,1)*10^ROW(INDIRECT("1:"&amp;LEN(A999)))/10)</f>
        <v>1</v>
      </c>
      <c r="C999" s="23" t="str">
        <f>News_statistics!P999</f>
        <v>Hydraulic Applications Ecosystem</v>
      </c>
      <c r="D999" t="str">
        <f>News_statistics!Q999</f>
        <v>Green &amp; Connected Construction site</v>
      </c>
      <c r="E999" t="str">
        <f>News_statistics!N999</f>
        <v>Hydraulic Applications Ecosystem</v>
      </c>
      <c r="F999" s="17" t="str">
        <f>News_statistics!M999</f>
        <v>Green &amp; Connected Construction site</v>
      </c>
    </row>
    <row r="1000" spans="1:6" x14ac:dyDescent="0.3">
      <c r="A1000" t="str">
        <f>News_statistics!K1000</f>
        <v>H2</v>
      </c>
      <c r="B1000" cm="1">
        <f t="array" aca="1" ref="B1000" ca="1">SUMPRODUCT(MID(0&amp;A1000,LARGE(INDEX(ISNUMBER(--MID(A1000,ROW(INDIRECT("1:"&amp;LEN(A1000))),1))*ROW(INDIRECT("1:"&amp;LEN(A1000))),0),ROW(INDIRECT("1:"&amp;LEN(A1000))))+1,1)*10^ROW(INDIRECT("1:"&amp;LEN(A1000)))/10)</f>
        <v>2</v>
      </c>
      <c r="C1000" s="23" t="str">
        <f>News_statistics!P1000</f>
        <v>Hydraulic Applications Ecosystem</v>
      </c>
      <c r="D1000" t="str">
        <f>News_statistics!Q1000</f>
        <v>Autonomous Material Handling</v>
      </c>
      <c r="E1000" t="str">
        <f>News_statistics!N1000</f>
        <v>Hydraulic Applications Ecosystem</v>
      </c>
      <c r="F1000" s="17" t="str">
        <f>News_statistics!M1000</f>
        <v>Autonomous Material Handling</v>
      </c>
    </row>
    <row r="1001" spans="1:6" x14ac:dyDescent="0.3">
      <c r="A1001" t="str">
        <f>News_statistics!K1001</f>
        <v>H1</v>
      </c>
      <c r="B1001" cm="1">
        <f t="array" aca="1" ref="B1001" ca="1">SUMPRODUCT(MID(0&amp;A1001,LARGE(INDEX(ISNUMBER(--MID(A1001,ROW(INDIRECT("1:"&amp;LEN(A1001))),1))*ROW(INDIRECT("1:"&amp;LEN(A1001))),0),ROW(INDIRECT("1:"&amp;LEN(A1001))))+1,1)*10^ROW(INDIRECT("1:"&amp;LEN(A1001)))/10)</f>
        <v>1</v>
      </c>
      <c r="C1001" s="23" t="str">
        <f>News_statistics!P1001</f>
        <v>Hydraulic Applications Ecosystem</v>
      </c>
      <c r="D1001" t="str">
        <f>News_statistics!Q1001</f>
        <v>Green &amp; Connected Construction site</v>
      </c>
      <c r="E1001" t="str">
        <f>News_statistics!N1001</f>
        <v>Hydraulic Applications Ecosystem</v>
      </c>
      <c r="F1001" s="17" t="str">
        <f>News_statistics!M1001</f>
        <v>Green &amp; Connected Construction site</v>
      </c>
    </row>
    <row r="1002" spans="1:6" x14ac:dyDescent="0.3">
      <c r="A1002" t="str">
        <f>News_statistics!K1002</f>
        <v>H1</v>
      </c>
      <c r="B1002" cm="1">
        <f t="array" aca="1" ref="B1002" ca="1">SUMPRODUCT(MID(0&amp;A1002,LARGE(INDEX(ISNUMBER(--MID(A1002,ROW(INDIRECT("1:"&amp;LEN(A1002))),1))*ROW(INDIRECT("1:"&amp;LEN(A1002))),0),ROW(INDIRECT("1:"&amp;LEN(A1002))))+1,1)*10^ROW(INDIRECT("1:"&amp;LEN(A1002)))/10)</f>
        <v>1</v>
      </c>
      <c r="C1002" s="23" t="str">
        <f>News_statistics!P1002</f>
        <v>Ecological Sustainability</v>
      </c>
      <c r="D1002" t="str">
        <f>News_statistics!Q1002</f>
        <v>Green Cities</v>
      </c>
      <c r="E1002" t="str">
        <f>News_statistics!N1002</f>
        <v>Ecological Sustainability</v>
      </c>
      <c r="F1002" s="17" t="str">
        <f>News_statistics!M1002</f>
        <v>Green Cities, Enhanced Emission Policy</v>
      </c>
    </row>
    <row r="1003" spans="1:6" ht="28.8" x14ac:dyDescent="0.3">
      <c r="A1003" t="str">
        <f>News_statistics!K1003</f>
        <v>H2</v>
      </c>
      <c r="B1003" cm="1">
        <f t="array" aca="1" ref="B1003" ca="1">SUMPRODUCT(MID(0&amp;A1003,LARGE(INDEX(ISNUMBER(--MID(A1003,ROW(INDIRECT("1:"&amp;LEN(A1003))),1))*ROW(INDIRECT("1:"&amp;LEN(A1003))),0),ROW(INDIRECT("1:"&amp;LEN(A1003))))+1,1)*10^ROW(INDIRECT("1:"&amp;LEN(A1003)))/10)</f>
        <v>2</v>
      </c>
      <c r="C1003" s="23" t="str">
        <f>News_statistics!P1003</f>
        <v>Ecological Sustainability</v>
      </c>
      <c r="D1003" t="str">
        <f>News_statistics!Q1003</f>
        <v>Enhanced Emission Policy</v>
      </c>
      <c r="E1003" t="str">
        <f>News_statistics!N1003</f>
        <v>Ecological Sustainability, Hydraulic Applications Ecosystem</v>
      </c>
      <c r="F1003" s="17" t="str">
        <f>News_statistics!M1003</f>
        <v>Enhanced Emission Policy, Sustainable Mining</v>
      </c>
    </row>
    <row r="1004" spans="1:6" ht="28.8" x14ac:dyDescent="0.3">
      <c r="A1004" t="str">
        <f>News_statistics!K1004</f>
        <v>H2</v>
      </c>
      <c r="B1004" cm="1">
        <f t="array" aca="1" ref="B1004" ca="1">SUMPRODUCT(MID(0&amp;A1004,LARGE(INDEX(ISNUMBER(--MID(A1004,ROW(INDIRECT("1:"&amp;LEN(A1004))),1))*ROW(INDIRECT("1:"&amp;LEN(A1004))),0),ROW(INDIRECT("1:"&amp;LEN(A1004))))+1,1)*10^ROW(INDIRECT("1:"&amp;LEN(A1004)))/10)</f>
        <v>2</v>
      </c>
      <c r="C1004" s="23" t="str">
        <f>News_statistics!P1004</f>
        <v>Smart Data Usage</v>
      </c>
      <c r="D1004" t="str">
        <f>News_statistics!Q1004</f>
        <v>Advanced AI Capabilities</v>
      </c>
      <c r="E1004" t="str">
        <f>News_statistics!N1004</f>
        <v>Smart Data Usage, New Business</v>
      </c>
      <c r="F1004" s="17" t="str">
        <f>News_statistics!M1004</f>
        <v>Advanced AI Capabilities, Big Data Value Creation, Sustainaible Maritime Applications</v>
      </c>
    </row>
    <row r="1005" spans="1:6" x14ac:dyDescent="0.3">
      <c r="A1005" t="str">
        <f>News_statistics!K1005</f>
        <v>H1</v>
      </c>
      <c r="B1005" cm="1">
        <f t="array" aca="1" ref="B1005" ca="1">SUMPRODUCT(MID(0&amp;A1005,LARGE(INDEX(ISNUMBER(--MID(A1005,ROW(INDIRECT("1:"&amp;LEN(A1005))),1))*ROW(INDIRECT("1:"&amp;LEN(A1005))),0),ROW(INDIRECT("1:"&amp;LEN(A1005))))+1,1)*10^ROW(INDIRECT("1:"&amp;LEN(A1005)))/10)</f>
        <v>1</v>
      </c>
      <c r="C1005" s="23" t="str">
        <f>News_statistics!P1005</f>
        <v>Intelligent Production</v>
      </c>
      <c r="D1005" t="str">
        <f>News_statistics!Q1005</f>
        <v>Advanced Robotics</v>
      </c>
      <c r="E1005" t="str">
        <f>News_statistics!N1005</f>
        <v>Intelligent Production</v>
      </c>
      <c r="F1005" s="17" t="str">
        <f>News_statistics!M1005</f>
        <v>Advanced Robotics</v>
      </c>
    </row>
    <row r="1006" spans="1:6" x14ac:dyDescent="0.3">
      <c r="A1006" t="str">
        <f>News_statistics!K1006</f>
        <v>H1</v>
      </c>
      <c r="B1006" cm="1">
        <f t="array" aca="1" ref="B1006" ca="1">SUMPRODUCT(MID(0&amp;A1006,LARGE(INDEX(ISNUMBER(--MID(A1006,ROW(INDIRECT("1:"&amp;LEN(A1006))),1))*ROW(INDIRECT("1:"&amp;LEN(A1006))),0),ROW(INDIRECT("1:"&amp;LEN(A1006))))+1,1)*10^ROW(INDIRECT("1:"&amp;LEN(A1006)))/10)</f>
        <v>1</v>
      </c>
      <c r="C1006" s="23" t="str">
        <f>News_statistics!P1006</f>
        <v>New Business</v>
      </c>
      <c r="D1006" t="str">
        <f>News_statistics!Q1006</f>
        <v>Sustainaible Maritime Applications</v>
      </c>
      <c r="E1006" t="str">
        <f>News_statistics!N1006</f>
        <v>New Business</v>
      </c>
      <c r="F1006" s="17" t="str">
        <f>News_statistics!M1006</f>
        <v>Sustainaible Maritime Applications</v>
      </c>
    </row>
    <row r="1007" spans="1:6" x14ac:dyDescent="0.3">
      <c r="A1007" t="str">
        <f>News_statistics!K1007</f>
        <v>H1</v>
      </c>
      <c r="B1007" cm="1">
        <f t="array" aca="1" ref="B1007" ca="1">SUMPRODUCT(MID(0&amp;A1007,LARGE(INDEX(ISNUMBER(--MID(A1007,ROW(INDIRECT("1:"&amp;LEN(A1007))),1))*ROW(INDIRECT("1:"&amp;LEN(A1007))),0),ROW(INDIRECT("1:"&amp;LEN(A1007))))+1,1)*10^ROW(INDIRECT("1:"&amp;LEN(A1007)))/10)</f>
        <v>1</v>
      </c>
      <c r="C1007" s="23" t="str">
        <f>News_statistics!P1007</f>
        <v>Ecological Sustainability</v>
      </c>
      <c r="D1007" t="str">
        <f>News_statistics!Q1007</f>
        <v>Enhanced Emission Policy</v>
      </c>
      <c r="E1007" t="str">
        <f>News_statistics!N1007</f>
        <v>Ecological Sustainability</v>
      </c>
      <c r="F1007" s="17" t="str">
        <f>News_statistics!M1007</f>
        <v>Enhanced Emission Policy</v>
      </c>
    </row>
    <row r="1008" spans="1:6" x14ac:dyDescent="0.3">
      <c r="A1008" t="str">
        <f>News_statistics!K1008</f>
        <v>H2</v>
      </c>
      <c r="B1008" cm="1">
        <f t="array" aca="1" ref="B1008" ca="1">SUMPRODUCT(MID(0&amp;A1008,LARGE(INDEX(ISNUMBER(--MID(A1008,ROW(INDIRECT("1:"&amp;LEN(A1008))),1))*ROW(INDIRECT("1:"&amp;LEN(A1008))),0),ROW(INDIRECT("1:"&amp;LEN(A1008))))+1,1)*10^ROW(INDIRECT("1:"&amp;LEN(A1008)))/10)</f>
        <v>2</v>
      </c>
      <c r="C1008" s="23" t="str">
        <f>News_statistics!P1008</f>
        <v>Ecological Sustainability</v>
      </c>
      <c r="D1008" t="str">
        <f>News_statistics!Q1008</f>
        <v>Enhanced Emission Policy</v>
      </c>
      <c r="E1008" t="str">
        <f>News_statistics!N1008</f>
        <v>Ecological Sustainability</v>
      </c>
      <c r="F1008" s="17" t="str">
        <f>News_statistics!M1008</f>
        <v>Enhanced Emission Policy</v>
      </c>
    </row>
    <row r="1009" spans="1:6" ht="28.8" x14ac:dyDescent="0.3">
      <c r="A1009" t="str">
        <f>News_statistics!K1009</f>
        <v>H1</v>
      </c>
      <c r="B1009" cm="1">
        <f t="array" aca="1" ref="B1009" ca="1">SUMPRODUCT(MID(0&amp;A1009,LARGE(INDEX(ISNUMBER(--MID(A1009,ROW(INDIRECT("1:"&amp;LEN(A1009))),1))*ROW(INDIRECT("1:"&amp;LEN(A1009))),0),ROW(INDIRECT("1:"&amp;LEN(A1009))))+1,1)*10^ROW(INDIRECT("1:"&amp;LEN(A1009)))/10)</f>
        <v>1</v>
      </c>
      <c r="C1009" s="23" t="str">
        <f>News_statistics!P1009</f>
        <v>Ecological Sustainability</v>
      </c>
      <c r="D1009" t="str">
        <f>News_statistics!Q1009</f>
        <v>Enhanced Emission Policy</v>
      </c>
      <c r="E1009" t="str">
        <f>News_statistics!N1009</f>
        <v>Ecological Sustainability, Hydraulic Applications Ecosystem</v>
      </c>
      <c r="F1009" s="17" t="str">
        <f>News_statistics!M1009</f>
        <v>Enhanced Emission Policy, Autonomous Material Handling</v>
      </c>
    </row>
    <row r="1010" spans="1:6" x14ac:dyDescent="0.3">
      <c r="A1010" t="str">
        <f>News_statistics!K1010</f>
        <v>H1</v>
      </c>
      <c r="B1010" cm="1">
        <f t="array" aca="1" ref="B1010" ca="1">SUMPRODUCT(MID(0&amp;A1010,LARGE(INDEX(ISNUMBER(--MID(A1010,ROW(INDIRECT("1:"&amp;LEN(A1010))),1))*ROW(INDIRECT("1:"&amp;LEN(A1010))),0),ROW(INDIRECT("1:"&amp;LEN(A1010))))+1,1)*10^ROW(INDIRECT("1:"&amp;LEN(A1010)))/10)</f>
        <v>1</v>
      </c>
      <c r="C1010" s="23" t="str">
        <f>News_statistics!P1010</f>
        <v>Not Found</v>
      </c>
      <c r="D1010" t="str">
        <f>News_statistics!Q1010</f>
        <v>Not Found</v>
      </c>
      <c r="E1010" t="e" vm="2">
        <f>News_statistics!N1010</f>
        <v>#VALUE!</v>
      </c>
      <c r="F1010" s="17" t="str">
        <f>News_statistics!M1010</f>
        <v/>
      </c>
    </row>
    <row r="1011" spans="1:6" x14ac:dyDescent="0.3">
      <c r="A1011" t="str">
        <f>News_statistics!K1011</f>
        <v>H1</v>
      </c>
      <c r="B1011" cm="1">
        <f t="array" aca="1" ref="B1011" ca="1">SUMPRODUCT(MID(0&amp;A1011,LARGE(INDEX(ISNUMBER(--MID(A1011,ROW(INDIRECT("1:"&amp;LEN(A1011))),1))*ROW(INDIRECT("1:"&amp;LEN(A1011))),0),ROW(INDIRECT("1:"&amp;LEN(A1011))))+1,1)*10^ROW(INDIRECT("1:"&amp;LEN(A1011)))/10)</f>
        <v>1</v>
      </c>
      <c r="C1011" s="23" t="str">
        <f>News_statistics!P1011</f>
        <v>Not Found</v>
      </c>
      <c r="D1011" t="str">
        <f>News_statistics!Q1011</f>
        <v>Not Found</v>
      </c>
      <c r="E1011" t="e" vm="2">
        <f>News_statistics!N1011</f>
        <v>#VALUE!</v>
      </c>
      <c r="F1011" s="17" t="str">
        <f>News_statistics!M1011</f>
        <v/>
      </c>
    </row>
    <row r="1012" spans="1:6" x14ac:dyDescent="0.3">
      <c r="A1012" t="str">
        <f>News_statistics!K1012</f>
        <v>H1</v>
      </c>
      <c r="B1012" cm="1">
        <f t="array" aca="1" ref="B1012" ca="1">SUMPRODUCT(MID(0&amp;A1012,LARGE(INDEX(ISNUMBER(--MID(A1012,ROW(INDIRECT("1:"&amp;LEN(A1012))),1))*ROW(INDIRECT("1:"&amp;LEN(A1012))),0),ROW(INDIRECT("1:"&amp;LEN(A1012))))+1,1)*10^ROW(INDIRECT("1:"&amp;LEN(A1012)))/10)</f>
        <v>1</v>
      </c>
      <c r="C1012" s="23" t="str">
        <f>News_statistics!P1012</f>
        <v>Intelligent Production</v>
      </c>
      <c r="D1012" t="str">
        <f>News_statistics!Q1012</f>
        <v>Advanced Robotics</v>
      </c>
      <c r="E1012" t="str">
        <f>News_statistics!N1012</f>
        <v>Intelligent Production</v>
      </c>
      <c r="F1012" s="17" t="str">
        <f>News_statistics!M1012</f>
        <v>Advanced Robotics</v>
      </c>
    </row>
    <row r="1013" spans="1:6" x14ac:dyDescent="0.3">
      <c r="A1013" t="str">
        <f>News_statistics!K1013</f>
        <v>H3</v>
      </c>
      <c r="B1013" cm="1">
        <f t="array" aca="1" ref="B1013" ca="1">SUMPRODUCT(MID(0&amp;A1013,LARGE(INDEX(ISNUMBER(--MID(A1013,ROW(INDIRECT("1:"&amp;LEN(A1013))),1))*ROW(INDIRECT("1:"&amp;LEN(A1013))),0),ROW(INDIRECT("1:"&amp;LEN(A1013))))+1,1)*10^ROW(INDIRECT("1:"&amp;LEN(A1013)))/10)</f>
        <v>3</v>
      </c>
      <c r="C1013" s="23" t="str">
        <f>News_statistics!P1013</f>
        <v>Ecological Sustainability</v>
      </c>
      <c r="D1013" t="str">
        <f>News_statistics!Q1013</f>
        <v>Enhanced Emission Policy</v>
      </c>
      <c r="E1013" t="str">
        <f>News_statistics!N1013</f>
        <v>Ecological Sustainability</v>
      </c>
      <c r="F1013" s="17" t="str">
        <f>News_statistics!M1013</f>
        <v>Enhanced Emission Policy, Circular Economy</v>
      </c>
    </row>
    <row r="1014" spans="1:6" x14ac:dyDescent="0.3">
      <c r="A1014" t="str">
        <f>News_statistics!K1014</f>
        <v>H2</v>
      </c>
      <c r="B1014" cm="1">
        <f t="array" aca="1" ref="B1014" ca="1">SUMPRODUCT(MID(0&amp;A1014,LARGE(INDEX(ISNUMBER(--MID(A1014,ROW(INDIRECT("1:"&amp;LEN(A1014))),1))*ROW(INDIRECT("1:"&amp;LEN(A1014))),0),ROW(INDIRECT("1:"&amp;LEN(A1014))))+1,1)*10^ROW(INDIRECT("1:"&amp;LEN(A1014)))/10)</f>
        <v>2</v>
      </c>
      <c r="C1014" s="23" t="str">
        <f>News_statistics!P1014</f>
        <v>Ecological Sustainability</v>
      </c>
      <c r="D1014" t="str">
        <f>News_statistics!Q1014</f>
        <v>Enhanced Emission Policy</v>
      </c>
      <c r="E1014" t="str">
        <f>News_statistics!N1014</f>
        <v>Ecological Sustainability</v>
      </c>
      <c r="F1014" s="17" t="str">
        <f>News_statistics!M1014</f>
        <v>Enhanced Emission Policy</v>
      </c>
    </row>
    <row r="1015" spans="1:6" x14ac:dyDescent="0.3">
      <c r="A1015" t="str">
        <f>News_statistics!K1015</f>
        <v>H1</v>
      </c>
      <c r="B1015" cm="1">
        <f t="array" aca="1" ref="B1015" ca="1">SUMPRODUCT(MID(0&amp;A1015,LARGE(INDEX(ISNUMBER(--MID(A1015,ROW(INDIRECT("1:"&amp;LEN(A1015))),1))*ROW(INDIRECT("1:"&amp;LEN(A1015))),0),ROW(INDIRECT("1:"&amp;LEN(A1015))))+1,1)*10^ROW(INDIRECT("1:"&amp;LEN(A1015)))/10)</f>
        <v>1</v>
      </c>
      <c r="C1015" s="23" t="str">
        <f>News_statistics!P1015</f>
        <v>Intelligent Production</v>
      </c>
      <c r="D1015" t="str">
        <f>News_statistics!Q1015</f>
        <v>Advanced Robotics</v>
      </c>
      <c r="E1015" t="str">
        <f>News_statistics!N1015</f>
        <v>Intelligent Production</v>
      </c>
      <c r="F1015" s="17" t="str">
        <f>News_statistics!M1015</f>
        <v>Advanced Robotics</v>
      </c>
    </row>
    <row r="1016" spans="1:6" x14ac:dyDescent="0.3">
      <c r="A1016" t="str">
        <f>News_statistics!K1016</f>
        <v>H1</v>
      </c>
      <c r="B1016" cm="1">
        <f t="array" aca="1" ref="B1016" ca="1">SUMPRODUCT(MID(0&amp;A1016,LARGE(INDEX(ISNUMBER(--MID(A1016,ROW(INDIRECT("1:"&amp;LEN(A1016))),1))*ROW(INDIRECT("1:"&amp;LEN(A1016))),0),ROW(INDIRECT("1:"&amp;LEN(A1016))))+1,1)*10^ROW(INDIRECT("1:"&amp;LEN(A1016)))/10)</f>
        <v>1</v>
      </c>
      <c r="C1016" s="23" t="str">
        <f>News_statistics!P1016</f>
        <v>Ecological Sustainability</v>
      </c>
      <c r="D1016" t="str">
        <f>News_statistics!Q1016</f>
        <v>Enhanced Emission Policy</v>
      </c>
      <c r="E1016" t="str">
        <f>News_statistics!N1016</f>
        <v>Ecological Sustainability, Hydraulic Applications Ecosystem</v>
      </c>
      <c r="F1016" s="17" t="str">
        <f>News_statistics!M1016</f>
        <v>Enhanced Emission Policy, Smart Farming</v>
      </c>
    </row>
    <row r="1017" spans="1:6" x14ac:dyDescent="0.3">
      <c r="A1017" t="str">
        <f>News_statistics!K1017</f>
        <v>H2</v>
      </c>
      <c r="B1017" cm="1">
        <f t="array" aca="1" ref="B1017" ca="1">SUMPRODUCT(MID(0&amp;A1017,LARGE(INDEX(ISNUMBER(--MID(A1017,ROW(INDIRECT("1:"&amp;LEN(A1017))),1))*ROW(INDIRECT("1:"&amp;LEN(A1017))),0),ROW(INDIRECT("1:"&amp;LEN(A1017))))+1,1)*10^ROW(INDIRECT("1:"&amp;LEN(A1017)))/10)</f>
        <v>2</v>
      </c>
      <c r="C1017" s="23" t="str">
        <f>News_statistics!P1017</f>
        <v>Ecological Sustainability</v>
      </c>
      <c r="D1017" t="str">
        <f>News_statistics!Q1017</f>
        <v>Enhanced Emission Policy</v>
      </c>
      <c r="E1017" t="str">
        <f>News_statistics!N1017</f>
        <v>Ecological Sustainability</v>
      </c>
      <c r="F1017" s="17" t="str">
        <f>News_statistics!M1017</f>
        <v>Enhanced Emission Policy, Circular Economy</v>
      </c>
    </row>
    <row r="1018" spans="1:6" x14ac:dyDescent="0.3">
      <c r="A1018" t="str">
        <f>News_statistics!K1018</f>
        <v>H1</v>
      </c>
      <c r="B1018" cm="1">
        <f t="array" aca="1" ref="B1018" ca="1">SUMPRODUCT(MID(0&amp;A1018,LARGE(INDEX(ISNUMBER(--MID(A1018,ROW(INDIRECT("1:"&amp;LEN(A1018))),1))*ROW(INDIRECT("1:"&amp;LEN(A1018))),0),ROW(INDIRECT("1:"&amp;LEN(A1018))))+1,1)*10^ROW(INDIRECT("1:"&amp;LEN(A1018)))/10)</f>
        <v>1</v>
      </c>
      <c r="C1018" s="23" t="str">
        <f>News_statistics!P1018</f>
        <v>New Business</v>
      </c>
      <c r="D1018" t="str">
        <f>News_statistics!Q1018</f>
        <v>Green Energy System</v>
      </c>
      <c r="E1018" t="str">
        <f>News_statistics!N1018</f>
        <v>New Business</v>
      </c>
      <c r="F1018" s="17" t="str">
        <f>News_statistics!M1018</f>
        <v>Green Energy System</v>
      </c>
    </row>
    <row r="1019" spans="1:6" x14ac:dyDescent="0.3">
      <c r="A1019" t="str">
        <f>News_statistics!K1019</f>
        <v>H1</v>
      </c>
      <c r="B1019" cm="1">
        <f t="array" aca="1" ref="B1019" ca="1">SUMPRODUCT(MID(0&amp;A1019,LARGE(INDEX(ISNUMBER(--MID(A1019,ROW(INDIRECT("1:"&amp;LEN(A1019))),1))*ROW(INDIRECT("1:"&amp;LEN(A1019))),0),ROW(INDIRECT("1:"&amp;LEN(A1019))))+1,1)*10^ROW(INDIRECT("1:"&amp;LEN(A1019)))/10)</f>
        <v>1</v>
      </c>
      <c r="C1019" s="23" t="str">
        <f>News_statistics!P1019</f>
        <v>Ecological Sustainability</v>
      </c>
      <c r="D1019" t="str">
        <f>News_statistics!Q1019</f>
        <v>Enhanced Emission Policy</v>
      </c>
      <c r="E1019" t="str">
        <f>News_statistics!N1019</f>
        <v>Ecological Sustainability</v>
      </c>
      <c r="F1019" s="17" t="str">
        <f>News_statistics!M1019</f>
        <v>Enhanced Emission Policy</v>
      </c>
    </row>
    <row r="1020" spans="1:6" x14ac:dyDescent="0.3">
      <c r="A1020" t="str">
        <f>News_statistics!K1020</f>
        <v>H2</v>
      </c>
      <c r="B1020" cm="1">
        <f t="array" aca="1" ref="B1020" ca="1">SUMPRODUCT(MID(0&amp;A1020,LARGE(INDEX(ISNUMBER(--MID(A1020,ROW(INDIRECT("1:"&amp;LEN(A1020))),1))*ROW(INDIRECT("1:"&amp;LEN(A1020))),0),ROW(INDIRECT("1:"&amp;LEN(A1020))))+1,1)*10^ROW(INDIRECT("1:"&amp;LEN(A1020)))/10)</f>
        <v>2</v>
      </c>
      <c r="C1020" s="23" t="str">
        <f>News_statistics!P1020</f>
        <v>Ecological Sustainability</v>
      </c>
      <c r="D1020" t="str">
        <f>News_statistics!Q1020</f>
        <v>Geo-Engineering &amp; Clean Air</v>
      </c>
      <c r="E1020" t="str">
        <f>News_statistics!N1020</f>
        <v>Ecological Sustainability, Hydraulic Applications Ecosystem</v>
      </c>
      <c r="F1020" s="17" t="str">
        <f>News_statistics!M1020</f>
        <v>Geo-Engineering &amp; Clean Air, Smart Farming</v>
      </c>
    </row>
    <row r="1021" spans="1:6" ht="28.8" x14ac:dyDescent="0.3">
      <c r="A1021" t="str">
        <f>News_statistics!K1021</f>
        <v>H2</v>
      </c>
      <c r="B1021" cm="1">
        <f t="array" aca="1" ref="B1021" ca="1">SUMPRODUCT(MID(0&amp;A1021,LARGE(INDEX(ISNUMBER(--MID(A1021,ROW(INDIRECT("1:"&amp;LEN(A1021))),1))*ROW(INDIRECT("1:"&amp;LEN(A1021))),0),ROW(INDIRECT("1:"&amp;LEN(A1021))))+1,1)*10^ROW(INDIRECT("1:"&amp;LEN(A1021)))/10)</f>
        <v>2</v>
      </c>
      <c r="C1021" s="23" t="str">
        <f>News_statistics!P1021</f>
        <v>Ecological Sustainability</v>
      </c>
      <c r="D1021" t="str">
        <f>News_statistics!Q1021</f>
        <v>Green Cities</v>
      </c>
      <c r="E1021" t="str">
        <f>News_statistics!N1021</f>
        <v>Ecological Sustainability, Hydraulic Applications Ecosystem</v>
      </c>
      <c r="F1021" s="17" t="str">
        <f>News_statistics!M1021</f>
        <v>Green Cities, Enhanced Emission Policy, Green &amp; Connected Construction site</v>
      </c>
    </row>
    <row r="1022" spans="1:6" x14ac:dyDescent="0.3">
      <c r="A1022" t="str">
        <f>News_statistics!K1022</f>
        <v>H1</v>
      </c>
      <c r="B1022" cm="1">
        <f t="array" aca="1" ref="B1022" ca="1">SUMPRODUCT(MID(0&amp;A1022,LARGE(INDEX(ISNUMBER(--MID(A1022,ROW(INDIRECT("1:"&amp;LEN(A1022))),1))*ROW(INDIRECT("1:"&amp;LEN(A1022))),0),ROW(INDIRECT("1:"&amp;LEN(A1022))))+1,1)*10^ROW(INDIRECT("1:"&amp;LEN(A1022)))/10)</f>
        <v>1</v>
      </c>
      <c r="C1022" s="23" t="str">
        <f>News_statistics!P1022</f>
        <v>Not Found</v>
      </c>
      <c r="D1022" t="str">
        <f>News_statistics!Q1022</f>
        <v>Not Found</v>
      </c>
      <c r="E1022" t="e" vm="2">
        <f>News_statistics!N1022</f>
        <v>#VALUE!</v>
      </c>
      <c r="F1022" s="17" t="str">
        <f>News_statistics!M1022</f>
        <v/>
      </c>
    </row>
    <row r="1023" spans="1:6" x14ac:dyDescent="0.3">
      <c r="A1023" t="str">
        <f>News_statistics!K1023</f>
        <v>H3</v>
      </c>
      <c r="B1023" cm="1">
        <f t="array" aca="1" ref="B1023" ca="1">SUMPRODUCT(MID(0&amp;A1023,LARGE(INDEX(ISNUMBER(--MID(A1023,ROW(INDIRECT("1:"&amp;LEN(A1023))),1))*ROW(INDIRECT("1:"&amp;LEN(A1023))),0),ROW(INDIRECT("1:"&amp;LEN(A1023))))+1,1)*10^ROW(INDIRECT("1:"&amp;LEN(A1023)))/10)</f>
        <v>3</v>
      </c>
      <c r="C1023" s="23" t="str">
        <f>News_statistics!P1023</f>
        <v>Hydraulic Applications Ecosystem</v>
      </c>
      <c r="D1023" t="str">
        <f>News_statistics!Q1023</f>
        <v>Sustainable Mining</v>
      </c>
      <c r="E1023" t="str">
        <f>News_statistics!N1023</f>
        <v>Hydraulic Applications Ecosystem, Smart Data Usage</v>
      </c>
      <c r="F1023" s="17" t="str">
        <f>News_statistics!M1023</f>
        <v>Sustainable Mining, Big Data Value Creation</v>
      </c>
    </row>
    <row r="1024" spans="1:6" ht="28.8" x14ac:dyDescent="0.3">
      <c r="A1024" t="str">
        <f>News_statistics!K1024</f>
        <v>H2</v>
      </c>
      <c r="B1024" cm="1">
        <f t="array" aca="1" ref="B1024" ca="1">SUMPRODUCT(MID(0&amp;A1024,LARGE(INDEX(ISNUMBER(--MID(A1024,ROW(INDIRECT("1:"&amp;LEN(A1024))),1))*ROW(INDIRECT("1:"&amp;LEN(A1024))),0),ROW(INDIRECT("1:"&amp;LEN(A1024))))+1,1)*10^ROW(INDIRECT("1:"&amp;LEN(A1024)))/10)</f>
        <v>2</v>
      </c>
      <c r="C1024" s="23" t="str">
        <f>News_statistics!P1024</f>
        <v>Ecological Sustainability</v>
      </c>
      <c r="D1024" t="str">
        <f>News_statistics!Q1024</f>
        <v>Enhanced Emission Policy</v>
      </c>
      <c r="E1024" t="str">
        <f>News_statistics!N1024</f>
        <v>Ecological Sustainability, Hydraulic Applications Ecosystem</v>
      </c>
      <c r="F1024" s="17" t="str">
        <f>News_statistics!M1024</f>
        <v>Enhanced Emission Policy, Sustainable Mining</v>
      </c>
    </row>
    <row r="1025" spans="1:6" ht="28.8" x14ac:dyDescent="0.3">
      <c r="A1025" t="str">
        <f>News_statistics!K1025</f>
        <v>H3</v>
      </c>
      <c r="B1025" cm="1">
        <f t="array" aca="1" ref="B1025" ca="1">SUMPRODUCT(MID(0&amp;A1025,LARGE(INDEX(ISNUMBER(--MID(A1025,ROW(INDIRECT("1:"&amp;LEN(A1025))),1))*ROW(INDIRECT("1:"&amp;LEN(A1025))),0),ROW(INDIRECT("1:"&amp;LEN(A1025))))+1,1)*10^ROW(INDIRECT("1:"&amp;LEN(A1025)))/10)</f>
        <v>3</v>
      </c>
      <c r="C1025" s="23" t="str">
        <f>News_statistics!P1025</f>
        <v>Ecological Sustainability</v>
      </c>
      <c r="D1025" t="str">
        <f>News_statistics!Q1025</f>
        <v>Enhanced Emission Policy</v>
      </c>
      <c r="E1025" t="str">
        <f>News_statistics!N1025</f>
        <v>Ecological Sustainability, New Business</v>
      </c>
      <c r="F1025" s="17" t="str">
        <f>News_statistics!M1025</f>
        <v>Enhanced Emission Policy, Sustainaible Maritime Applications</v>
      </c>
    </row>
    <row r="1026" spans="1:6" ht="28.8" x14ac:dyDescent="0.3">
      <c r="A1026" t="str">
        <f>News_statistics!K1026</f>
        <v>H1</v>
      </c>
      <c r="B1026" cm="1">
        <f t="array" aca="1" ref="B1026" ca="1">SUMPRODUCT(MID(0&amp;A1026,LARGE(INDEX(ISNUMBER(--MID(A1026,ROW(INDIRECT("1:"&amp;LEN(A1026))),1))*ROW(INDIRECT("1:"&amp;LEN(A1026))),0),ROW(INDIRECT("1:"&amp;LEN(A1026))))+1,1)*10^ROW(INDIRECT("1:"&amp;LEN(A1026)))/10)</f>
        <v>1</v>
      </c>
      <c r="C1026" s="23" t="str">
        <f>News_statistics!P1026</f>
        <v>Hydraulic Applications Ecosystem</v>
      </c>
      <c r="D1026" t="str">
        <f>News_statistics!Q1026</f>
        <v>Green &amp; Connected Construction site</v>
      </c>
      <c r="E1026" t="str">
        <f>News_statistics!N1026</f>
        <v>Hydraulic Applications Ecosystem, Smart Data Usage</v>
      </c>
      <c r="F1026" s="17" t="str">
        <f>News_statistics!M1026</f>
        <v>Green &amp; Connected Construction site, Immersive Technologies</v>
      </c>
    </row>
    <row r="1027" spans="1:6" ht="28.8" x14ac:dyDescent="0.3">
      <c r="A1027" t="str">
        <f>News_statistics!K1027</f>
        <v>H1</v>
      </c>
      <c r="B1027" cm="1">
        <f t="array" aca="1" ref="B1027" ca="1">SUMPRODUCT(MID(0&amp;A1027,LARGE(INDEX(ISNUMBER(--MID(A1027,ROW(INDIRECT("1:"&amp;LEN(A1027))),1))*ROW(INDIRECT("1:"&amp;LEN(A1027))),0),ROW(INDIRECT("1:"&amp;LEN(A1027))))+1,1)*10^ROW(INDIRECT("1:"&amp;LEN(A1027)))/10)</f>
        <v>1</v>
      </c>
      <c r="C1027" s="23" t="str">
        <f>News_statistics!P1027</f>
        <v>Ecological Sustainability</v>
      </c>
      <c r="D1027" t="str">
        <f>News_statistics!Q1027</f>
        <v>Enhanced Emission Policy</v>
      </c>
      <c r="E1027" t="str">
        <f>News_statistics!N1027</f>
        <v>Ecological Sustainability, Hydraulic Applications Ecosystem</v>
      </c>
      <c r="F1027" s="17" t="str">
        <f>News_statistics!M1027</f>
        <v>Enhanced Emission Policy, Green &amp; Connected Construction site</v>
      </c>
    </row>
    <row r="1028" spans="1:6" ht="28.8" x14ac:dyDescent="0.3">
      <c r="A1028" t="str">
        <f>News_statistics!K1028</f>
        <v>H3</v>
      </c>
      <c r="B1028" cm="1">
        <f t="array" aca="1" ref="B1028" ca="1">SUMPRODUCT(MID(0&amp;A1028,LARGE(INDEX(ISNUMBER(--MID(A1028,ROW(INDIRECT("1:"&amp;LEN(A1028))),1))*ROW(INDIRECT("1:"&amp;LEN(A1028))),0),ROW(INDIRECT("1:"&amp;LEN(A1028))))+1,1)*10^ROW(INDIRECT("1:"&amp;LEN(A1028)))/10)</f>
        <v>3</v>
      </c>
      <c r="C1028" s="23" t="str">
        <f>News_statistics!P1028</f>
        <v>Ecological Sustainability</v>
      </c>
      <c r="D1028" t="str">
        <f>News_statistics!Q1028</f>
        <v>Enhanced Emission Policy</v>
      </c>
      <c r="E1028" t="str">
        <f>News_statistics!N1028</f>
        <v>Ecological Sustainability, New Business</v>
      </c>
      <c r="F1028" s="17" t="str">
        <f>News_statistics!M1028</f>
        <v>Enhanced Emission Policy, Geo-Engineering &amp; Clean Air, Green Energy System</v>
      </c>
    </row>
    <row r="1029" spans="1:6" x14ac:dyDescent="0.3">
      <c r="A1029" t="str">
        <f>News_statistics!K1029</f>
        <v>H3</v>
      </c>
      <c r="B1029" cm="1">
        <f t="array" aca="1" ref="B1029" ca="1">SUMPRODUCT(MID(0&amp;A1029,LARGE(INDEX(ISNUMBER(--MID(A1029,ROW(INDIRECT("1:"&amp;LEN(A1029))),1))*ROW(INDIRECT("1:"&amp;LEN(A1029))),0),ROW(INDIRECT("1:"&amp;LEN(A1029))))+1,1)*10^ROW(INDIRECT("1:"&amp;LEN(A1029)))/10)</f>
        <v>3</v>
      </c>
      <c r="C1029" s="23" t="str">
        <f>News_statistics!P1029</f>
        <v>New Business</v>
      </c>
      <c r="D1029" t="str">
        <f>News_statistics!Q1029</f>
        <v>Digital Platforms &amp; Marketplaces</v>
      </c>
      <c r="E1029" t="str">
        <f>News_statistics!N1029</f>
        <v>New Business</v>
      </c>
      <c r="F1029" s="17" t="str">
        <f>News_statistics!M1029</f>
        <v>Digital Platforms &amp; Marketplaces, Air &amp; Space</v>
      </c>
    </row>
    <row r="1030" spans="1:6" x14ac:dyDescent="0.3">
      <c r="A1030" t="str">
        <f>News_statistics!K1030</f>
        <v>H3</v>
      </c>
      <c r="B1030" cm="1">
        <f t="array" aca="1" ref="B1030" ca="1">SUMPRODUCT(MID(0&amp;A1030,LARGE(INDEX(ISNUMBER(--MID(A1030,ROW(INDIRECT("1:"&amp;LEN(A1030))),1))*ROW(INDIRECT("1:"&amp;LEN(A1030))),0),ROW(INDIRECT("1:"&amp;LEN(A1030))))+1,1)*10^ROW(INDIRECT("1:"&amp;LEN(A1030)))/10)</f>
        <v>3</v>
      </c>
      <c r="C1030" s="23" t="str">
        <f>News_statistics!P1030</f>
        <v>New Business</v>
      </c>
      <c r="D1030" t="str">
        <f>News_statistics!Q1030</f>
        <v>Green Energy System</v>
      </c>
      <c r="E1030" t="str">
        <f>News_statistics!N1030</f>
        <v>New Business</v>
      </c>
      <c r="F1030" s="17" t="str">
        <f>News_statistics!M1030</f>
        <v>Green Energy System</v>
      </c>
    </row>
    <row r="1031" spans="1:6" ht="28.8" x14ac:dyDescent="0.3">
      <c r="A1031" t="str">
        <f>News_statistics!K1031</f>
        <v>H3</v>
      </c>
      <c r="B1031" cm="1">
        <f t="array" aca="1" ref="B1031" ca="1">SUMPRODUCT(MID(0&amp;A1031,LARGE(INDEX(ISNUMBER(--MID(A1031,ROW(INDIRECT("1:"&amp;LEN(A1031))),1))*ROW(INDIRECT("1:"&amp;LEN(A1031))),0),ROW(INDIRECT("1:"&amp;LEN(A1031))))+1,1)*10^ROW(INDIRECT("1:"&amp;LEN(A1031)))/10)</f>
        <v>3</v>
      </c>
      <c r="C1031" s="23" t="str">
        <f>News_statistics!P1031</f>
        <v>Ecological Sustainability</v>
      </c>
      <c r="D1031" t="str">
        <f>News_statistics!Q1031</f>
        <v>Sustainable Energy System</v>
      </c>
      <c r="E1031" t="str">
        <f>News_statistics!N1031</f>
        <v>Ecological Sustainability, New Business</v>
      </c>
      <c r="F1031" s="17" t="str">
        <f>News_statistics!M1031</f>
        <v>Sustainable Energy System, Green Energy System, Sustainaible Maritime Applications</v>
      </c>
    </row>
    <row r="1032" spans="1:6" ht="28.8" x14ac:dyDescent="0.3">
      <c r="A1032" t="str">
        <f>News_statistics!K1032</f>
        <v>H1</v>
      </c>
      <c r="B1032" cm="1">
        <f t="array" aca="1" ref="B1032" ca="1">SUMPRODUCT(MID(0&amp;A1032,LARGE(INDEX(ISNUMBER(--MID(A1032,ROW(INDIRECT("1:"&amp;LEN(A1032))),1))*ROW(INDIRECT("1:"&amp;LEN(A1032))),0),ROW(INDIRECT("1:"&amp;LEN(A1032))))+1,1)*10^ROW(INDIRECT("1:"&amp;LEN(A1032)))/10)</f>
        <v>1</v>
      </c>
      <c r="C1032" s="23" t="str">
        <f>News_statistics!P1032</f>
        <v>Ecological Sustainability</v>
      </c>
      <c r="D1032" t="str">
        <f>News_statistics!Q1032</f>
        <v>Enhanced Emission Policy</v>
      </c>
      <c r="E1032" t="str">
        <f>News_statistics!N1032</f>
        <v>Ecological Sustainability, New Business</v>
      </c>
      <c r="F1032" s="17" t="str">
        <f>News_statistics!M1032</f>
        <v>Enhanced Emission Policy, Sustainaible Maritime Applications</v>
      </c>
    </row>
    <row r="1033" spans="1:6" x14ac:dyDescent="0.3">
      <c r="A1033" t="str">
        <f>News_statistics!K1033</f>
        <v>H2</v>
      </c>
      <c r="B1033" cm="1">
        <f t="array" aca="1" ref="B1033" ca="1">SUMPRODUCT(MID(0&amp;A1033,LARGE(INDEX(ISNUMBER(--MID(A1033,ROW(INDIRECT("1:"&amp;LEN(A1033))),1))*ROW(INDIRECT("1:"&amp;LEN(A1033))),0),ROW(INDIRECT("1:"&amp;LEN(A1033))))+1,1)*10^ROW(INDIRECT("1:"&amp;LEN(A1033)))/10)</f>
        <v>2</v>
      </c>
      <c r="C1033" s="23" t="str">
        <f>News_statistics!P1033</f>
        <v>Hydraulic Applications Ecosystem</v>
      </c>
      <c r="D1033" t="str">
        <f>News_statistics!Q1033</f>
        <v>Green &amp; Connected Construction site</v>
      </c>
      <c r="E1033" t="str">
        <f>News_statistics!N1033</f>
        <v>Hydraulic Applications Ecosystem</v>
      </c>
      <c r="F1033" s="17" t="str">
        <f>News_statistics!M1033</f>
        <v>Green &amp; Connected Construction site</v>
      </c>
    </row>
    <row r="1034" spans="1:6" ht="28.8" x14ac:dyDescent="0.3">
      <c r="A1034" t="str">
        <f>News_statistics!K1034</f>
        <v>H1</v>
      </c>
      <c r="B1034" cm="1">
        <f t="array" aca="1" ref="B1034" ca="1">SUMPRODUCT(MID(0&amp;A1034,LARGE(INDEX(ISNUMBER(--MID(A1034,ROW(INDIRECT("1:"&amp;LEN(A1034))),1))*ROW(INDIRECT("1:"&amp;LEN(A1034))),0),ROW(INDIRECT("1:"&amp;LEN(A1034))))+1,1)*10^ROW(INDIRECT("1:"&amp;LEN(A1034)))/10)</f>
        <v>1</v>
      </c>
      <c r="C1034" s="23" t="str">
        <f>News_statistics!P1034</f>
        <v>Hydraulic Applications Ecosystem</v>
      </c>
      <c r="D1034" t="str">
        <f>News_statistics!Q1034</f>
        <v>Smart Farming</v>
      </c>
      <c r="E1034" t="str">
        <f>News_statistics!N1034</f>
        <v>Hydraulic Applications Ecosystem</v>
      </c>
      <c r="F1034" s="17" t="str">
        <f>News_statistics!M1034</f>
        <v>Smart Farming, Autonomous Material Handling</v>
      </c>
    </row>
    <row r="1035" spans="1:6" x14ac:dyDescent="0.3">
      <c r="A1035" t="str">
        <f>News_statistics!K1035</f>
        <v>H3</v>
      </c>
      <c r="B1035" cm="1">
        <f t="array" aca="1" ref="B1035" ca="1">SUMPRODUCT(MID(0&amp;A1035,LARGE(INDEX(ISNUMBER(--MID(A1035,ROW(INDIRECT("1:"&amp;LEN(A1035))),1))*ROW(INDIRECT("1:"&amp;LEN(A1035))),0),ROW(INDIRECT("1:"&amp;LEN(A1035))))+1,1)*10^ROW(INDIRECT("1:"&amp;LEN(A1035)))/10)</f>
        <v>3</v>
      </c>
      <c r="C1035" s="23" t="str">
        <f>News_statistics!P1035</f>
        <v>Ecological Sustainability</v>
      </c>
      <c r="D1035" t="str">
        <f>News_statistics!Q1035</f>
        <v>Enhanced Emission Policy</v>
      </c>
      <c r="E1035" t="str">
        <f>News_statistics!N1035</f>
        <v>Ecological Sustainability</v>
      </c>
      <c r="F1035" s="17" t="str">
        <f>News_statistics!M1035</f>
        <v>Enhanced Emission Policy</v>
      </c>
    </row>
    <row r="1036" spans="1:6" ht="28.8" x14ac:dyDescent="0.3">
      <c r="A1036" t="str">
        <f>News_statistics!K1036</f>
        <v>H1</v>
      </c>
      <c r="B1036" cm="1">
        <f t="array" aca="1" ref="B1036" ca="1">SUMPRODUCT(MID(0&amp;A1036,LARGE(INDEX(ISNUMBER(--MID(A1036,ROW(INDIRECT("1:"&amp;LEN(A1036))),1))*ROW(INDIRECT("1:"&amp;LEN(A1036))),0),ROW(INDIRECT("1:"&amp;LEN(A1036))))+1,1)*10^ROW(INDIRECT("1:"&amp;LEN(A1036)))/10)</f>
        <v>1</v>
      </c>
      <c r="C1036" s="23" t="str">
        <f>News_statistics!P1036</f>
        <v>Hydraulic Applications Ecosystem</v>
      </c>
      <c r="D1036" t="str">
        <f>News_statistics!Q1036</f>
        <v>Green &amp; Connected Construction site</v>
      </c>
      <c r="E1036" t="str">
        <f>News_statistics!N1036</f>
        <v>Hydraulic Applications Ecosystem</v>
      </c>
      <c r="F1036" s="17" t="str">
        <f>News_statistics!M1036</f>
        <v>Green &amp; Connected Construction site, Autonomous Material Handling</v>
      </c>
    </row>
    <row r="1037" spans="1:6" x14ac:dyDescent="0.3">
      <c r="A1037" t="str">
        <f>News_statistics!K1037</f>
        <v>H1</v>
      </c>
      <c r="B1037" cm="1">
        <f t="array" aca="1" ref="B1037" ca="1">SUMPRODUCT(MID(0&amp;A1037,LARGE(INDEX(ISNUMBER(--MID(A1037,ROW(INDIRECT("1:"&amp;LEN(A1037))),1))*ROW(INDIRECT("1:"&amp;LEN(A1037))),0),ROW(INDIRECT("1:"&amp;LEN(A1037))))+1,1)*10^ROW(INDIRECT("1:"&amp;LEN(A1037)))/10)</f>
        <v>1</v>
      </c>
      <c r="C1037" s="23" t="str">
        <f>News_statistics!P1037</f>
        <v>Ecological Sustainability</v>
      </c>
      <c r="D1037" t="str">
        <f>News_statistics!Q1037</f>
        <v>Enhanced Emission Policy</v>
      </c>
      <c r="E1037" t="str">
        <f>News_statistics!N1037</f>
        <v>Ecological Sustainability</v>
      </c>
      <c r="F1037" s="17" t="str">
        <f>News_statistics!M1037</f>
        <v>Enhanced Emission Policy</v>
      </c>
    </row>
    <row r="1038" spans="1:6" x14ac:dyDescent="0.3">
      <c r="A1038" t="str">
        <f>News_statistics!K1038</f>
        <v>H2</v>
      </c>
      <c r="B1038" cm="1">
        <f t="array" aca="1" ref="B1038" ca="1">SUMPRODUCT(MID(0&amp;A1038,LARGE(INDEX(ISNUMBER(--MID(A1038,ROW(INDIRECT("1:"&amp;LEN(A1038))),1))*ROW(INDIRECT("1:"&amp;LEN(A1038))),0),ROW(INDIRECT("1:"&amp;LEN(A1038))))+1,1)*10^ROW(INDIRECT("1:"&amp;LEN(A1038)))/10)</f>
        <v>2</v>
      </c>
      <c r="C1038" s="23" t="str">
        <f>News_statistics!P1038</f>
        <v>Ecological Sustainability</v>
      </c>
      <c r="D1038" t="str">
        <f>News_statistics!Q1038</f>
        <v>Circular Economy</v>
      </c>
      <c r="E1038" t="str">
        <f>News_statistics!N1038</f>
        <v>Ecological Sustainability</v>
      </c>
      <c r="F1038" s="17" t="str">
        <f>News_statistics!M1038</f>
        <v>Circular Economy</v>
      </c>
    </row>
    <row r="1039" spans="1:6" x14ac:dyDescent="0.3">
      <c r="A1039" t="str">
        <f>News_statistics!K1039</f>
        <v>H3</v>
      </c>
      <c r="B1039" cm="1">
        <f t="array" aca="1" ref="B1039" ca="1">SUMPRODUCT(MID(0&amp;A1039,LARGE(INDEX(ISNUMBER(--MID(A1039,ROW(INDIRECT("1:"&amp;LEN(A1039))),1))*ROW(INDIRECT("1:"&amp;LEN(A1039))),0),ROW(INDIRECT("1:"&amp;LEN(A1039))))+1,1)*10^ROW(INDIRECT("1:"&amp;LEN(A1039)))/10)</f>
        <v>3</v>
      </c>
      <c r="C1039" s="23" t="str">
        <f>News_statistics!P1039</f>
        <v>Adaptive Organization</v>
      </c>
      <c r="D1039" t="str">
        <f>News_statistics!Q1039</f>
        <v>Enforced Innovation Culture</v>
      </c>
      <c r="E1039" t="str">
        <f>News_statistics!N1039</f>
        <v>Adaptive Organization</v>
      </c>
      <c r="F1039" s="17" t="str">
        <f>News_statistics!M1039</f>
        <v>Enforced Innovation Culture</v>
      </c>
    </row>
    <row r="1040" spans="1:6" ht="28.8" x14ac:dyDescent="0.3">
      <c r="A1040" t="str">
        <f>News_statistics!K1040</f>
        <v>H3</v>
      </c>
      <c r="B1040" cm="1">
        <f t="array" aca="1" ref="B1040" ca="1">SUMPRODUCT(MID(0&amp;A1040,LARGE(INDEX(ISNUMBER(--MID(A1040,ROW(INDIRECT("1:"&amp;LEN(A1040))),1))*ROW(INDIRECT("1:"&amp;LEN(A1040))),0),ROW(INDIRECT("1:"&amp;LEN(A1040))))+1,1)*10^ROW(INDIRECT("1:"&amp;LEN(A1040)))/10)</f>
        <v>3</v>
      </c>
      <c r="C1040" s="23" t="str">
        <f>News_statistics!P1040</f>
        <v>Ecological Sustainability</v>
      </c>
      <c r="D1040" t="str">
        <f>News_statistics!Q1040</f>
        <v>Green Cities</v>
      </c>
      <c r="E1040" t="str">
        <f>News_statistics!N1040</f>
        <v>Ecological Sustainability, New Business</v>
      </c>
      <c r="F1040" s="17" t="str">
        <f>News_statistics!M1040</f>
        <v>Green Cities, Digital Platforms &amp; Marketplaces, Air &amp; Space</v>
      </c>
    </row>
    <row r="1041" spans="1:6" ht="28.8" x14ac:dyDescent="0.3">
      <c r="A1041" t="str">
        <f>News_statistics!K1041</f>
        <v>H2</v>
      </c>
      <c r="B1041" cm="1">
        <f t="array" aca="1" ref="B1041" ca="1">SUMPRODUCT(MID(0&amp;A1041,LARGE(INDEX(ISNUMBER(--MID(A1041,ROW(INDIRECT("1:"&amp;LEN(A1041))),1))*ROW(INDIRECT("1:"&amp;LEN(A1041))),0),ROW(INDIRECT("1:"&amp;LEN(A1041))))+1,1)*10^ROW(INDIRECT("1:"&amp;LEN(A1041)))/10)</f>
        <v>2</v>
      </c>
      <c r="C1041" s="23" t="str">
        <f>News_statistics!P1041</f>
        <v>Ecological Sustainability</v>
      </c>
      <c r="D1041" t="str">
        <f>News_statistics!Q1041</f>
        <v>Sustainable Energy System</v>
      </c>
      <c r="E1041" t="str">
        <f>News_statistics!N1041</f>
        <v>Ecological Sustainability, Hydraulic Applications Ecosystem, New Business</v>
      </c>
      <c r="F1041" s="17" t="str">
        <f>News_statistics!M1041</f>
        <v>Sustainable Energy System, Advanced Wind Power, Green Energy System</v>
      </c>
    </row>
    <row r="1042" spans="1:6" x14ac:dyDescent="0.3">
      <c r="A1042" t="str">
        <f>News_statistics!K1042</f>
        <v>H1</v>
      </c>
      <c r="B1042" cm="1">
        <f t="array" aca="1" ref="B1042" ca="1">SUMPRODUCT(MID(0&amp;A1042,LARGE(INDEX(ISNUMBER(--MID(A1042,ROW(INDIRECT("1:"&amp;LEN(A1042))),1))*ROW(INDIRECT("1:"&amp;LEN(A1042))),0),ROW(INDIRECT("1:"&amp;LEN(A1042))))+1,1)*10^ROW(INDIRECT("1:"&amp;LEN(A1042)))/10)</f>
        <v>1</v>
      </c>
      <c r="C1042" s="23" t="str">
        <f>News_statistics!P1042</f>
        <v>Smart Data Usage</v>
      </c>
      <c r="D1042" t="str">
        <f>News_statistics!Q1042</f>
        <v>Advanced AI Capabilities</v>
      </c>
      <c r="E1042" t="str">
        <f>News_statistics!N1042</f>
        <v>Smart Data Usage</v>
      </c>
      <c r="F1042" s="17" t="str">
        <f>News_statistics!M1042</f>
        <v>Advanced AI Capabilities</v>
      </c>
    </row>
    <row r="1043" spans="1:6" ht="28.8" x14ac:dyDescent="0.3">
      <c r="A1043" t="str">
        <f>News_statistics!K1043</f>
        <v>H2</v>
      </c>
      <c r="B1043" cm="1">
        <f t="array" aca="1" ref="B1043" ca="1">SUMPRODUCT(MID(0&amp;A1043,LARGE(INDEX(ISNUMBER(--MID(A1043,ROW(INDIRECT("1:"&amp;LEN(A1043))),1))*ROW(INDIRECT("1:"&amp;LEN(A1043))),0),ROW(INDIRECT("1:"&amp;LEN(A1043))))+1,1)*10^ROW(INDIRECT("1:"&amp;LEN(A1043)))/10)</f>
        <v>2</v>
      </c>
      <c r="C1043" s="23" t="str">
        <f>News_statistics!P1043</f>
        <v>Ecological Sustainability</v>
      </c>
      <c r="D1043" t="str">
        <f>News_statistics!Q1043</f>
        <v>Sustainable Energy System</v>
      </c>
      <c r="E1043" t="str">
        <f>News_statistics!N1043</f>
        <v>Ecological Sustainability, New Business</v>
      </c>
      <c r="F1043" s="17" t="str">
        <f>News_statistics!M1043</f>
        <v>Sustainable Energy System, Green Energy System</v>
      </c>
    </row>
    <row r="1044" spans="1:6" ht="28.8" x14ac:dyDescent="0.3">
      <c r="A1044" t="str">
        <f>News_statistics!K1044</f>
        <v>H2</v>
      </c>
      <c r="B1044" cm="1">
        <f t="array" aca="1" ref="B1044" ca="1">SUMPRODUCT(MID(0&amp;A1044,LARGE(INDEX(ISNUMBER(--MID(A1044,ROW(INDIRECT("1:"&amp;LEN(A1044))),1))*ROW(INDIRECT("1:"&amp;LEN(A1044))),0),ROW(INDIRECT("1:"&amp;LEN(A1044))))+1,1)*10^ROW(INDIRECT("1:"&amp;LEN(A1044)))/10)</f>
        <v>2</v>
      </c>
      <c r="C1044" s="23" t="str">
        <f>News_statistics!P1044</f>
        <v>Ecological Sustainability</v>
      </c>
      <c r="D1044" t="str">
        <f>News_statistics!Q1044</f>
        <v>Sustainable Energy System</v>
      </c>
      <c r="E1044" t="str">
        <f>News_statistics!N1044</f>
        <v>Ecological Sustainability, New Business</v>
      </c>
      <c r="F1044" s="17" t="str">
        <f>News_statistics!M1044</f>
        <v>Sustainable Energy System, Green Energy System</v>
      </c>
    </row>
    <row r="1045" spans="1:6" ht="28.8" x14ac:dyDescent="0.3">
      <c r="A1045" t="str">
        <f>News_statistics!K1045</f>
        <v>H3</v>
      </c>
      <c r="B1045" cm="1">
        <f t="array" aca="1" ref="B1045" ca="1">SUMPRODUCT(MID(0&amp;A1045,LARGE(INDEX(ISNUMBER(--MID(A1045,ROW(INDIRECT("1:"&amp;LEN(A1045))),1))*ROW(INDIRECT("1:"&amp;LEN(A1045))),0),ROW(INDIRECT("1:"&amp;LEN(A1045))))+1,1)*10^ROW(INDIRECT("1:"&amp;LEN(A1045)))/10)</f>
        <v>3</v>
      </c>
      <c r="C1045" s="23" t="str">
        <f>News_statistics!P1045</f>
        <v>Ecological Sustainability</v>
      </c>
      <c r="D1045" t="str">
        <f>News_statistics!Q1045</f>
        <v>Sustainable Energy System</v>
      </c>
      <c r="E1045" t="str">
        <f>News_statistics!N1045</f>
        <v>Ecological Sustainability, New Business</v>
      </c>
      <c r="F1045" s="17" t="str">
        <f>News_statistics!M1045</f>
        <v>Sustainable Energy System, Green Energy System</v>
      </c>
    </row>
    <row r="1046" spans="1:6" ht="28.8" x14ac:dyDescent="0.3">
      <c r="A1046" t="str">
        <f>News_statistics!K1046</f>
        <v>H3</v>
      </c>
      <c r="B1046" cm="1">
        <f t="array" aca="1" ref="B1046" ca="1">SUMPRODUCT(MID(0&amp;A1046,LARGE(INDEX(ISNUMBER(--MID(A1046,ROW(INDIRECT("1:"&amp;LEN(A1046))),1))*ROW(INDIRECT("1:"&amp;LEN(A1046))),0),ROW(INDIRECT("1:"&amp;LEN(A1046))))+1,1)*10^ROW(INDIRECT("1:"&amp;LEN(A1046)))/10)</f>
        <v>3</v>
      </c>
      <c r="C1046" s="23" t="str">
        <f>News_statistics!P1046</f>
        <v>Ecological Sustainability</v>
      </c>
      <c r="D1046" t="str">
        <f>News_statistics!Q1046</f>
        <v>Enhanced Emission Policy</v>
      </c>
      <c r="E1046" t="str">
        <f>News_statistics!N1046</f>
        <v>Ecological Sustainability, New Business</v>
      </c>
      <c r="F1046" s="17" t="str">
        <f>News_statistics!M1046</f>
        <v>Enhanced Emission Policy, Green Energy System</v>
      </c>
    </row>
    <row r="1047" spans="1:6" ht="28.8" x14ac:dyDescent="0.3">
      <c r="A1047" t="str">
        <f>News_statistics!K1047</f>
        <v>H3</v>
      </c>
      <c r="B1047" cm="1">
        <f t="array" aca="1" ref="B1047" ca="1">SUMPRODUCT(MID(0&amp;A1047,LARGE(INDEX(ISNUMBER(--MID(A1047,ROW(INDIRECT("1:"&amp;LEN(A1047))),1))*ROW(INDIRECT("1:"&amp;LEN(A1047))),0),ROW(INDIRECT("1:"&amp;LEN(A1047))))+1,1)*10^ROW(INDIRECT("1:"&amp;LEN(A1047)))/10)</f>
        <v>3</v>
      </c>
      <c r="C1047" s="23" t="str">
        <f>News_statistics!P1047</f>
        <v>Ecological Sustainability</v>
      </c>
      <c r="D1047" t="str">
        <f>News_statistics!Q1047</f>
        <v>Enhanced Emission Policy</v>
      </c>
      <c r="E1047" t="str">
        <f>News_statistics!N1047</f>
        <v>Ecological Sustainability, New Business</v>
      </c>
      <c r="F1047" s="17" t="str">
        <f>News_statistics!M1047</f>
        <v>Enhanced Emission Policy, Sustainaible Maritime Applications</v>
      </c>
    </row>
    <row r="1048" spans="1:6" x14ac:dyDescent="0.3">
      <c r="A1048" t="str">
        <f>News_statistics!K1048</f>
        <v>H3</v>
      </c>
      <c r="B1048" cm="1">
        <f t="array" aca="1" ref="B1048" ca="1">SUMPRODUCT(MID(0&amp;A1048,LARGE(INDEX(ISNUMBER(--MID(A1048,ROW(INDIRECT("1:"&amp;LEN(A1048))),1))*ROW(INDIRECT("1:"&amp;LEN(A1048))),0),ROW(INDIRECT("1:"&amp;LEN(A1048))))+1,1)*10^ROW(INDIRECT("1:"&amp;LEN(A1048)))/10)</f>
        <v>3</v>
      </c>
      <c r="C1048" s="23" t="str">
        <f>News_statistics!P1048</f>
        <v>Ecological Sustainability</v>
      </c>
      <c r="D1048" t="str">
        <f>News_statistics!Q1048</f>
        <v>Sustainable Energy System</v>
      </c>
      <c r="E1048" t="str">
        <f>News_statistics!N1048</f>
        <v>Ecological Sustainability</v>
      </c>
      <c r="F1048" s="17" t="str">
        <f>News_statistics!M1048</f>
        <v>Sustainable Energy System</v>
      </c>
    </row>
    <row r="1049" spans="1:6" ht="28.8" x14ac:dyDescent="0.3">
      <c r="A1049" t="str">
        <f>News_statistics!K1049</f>
        <v>H3</v>
      </c>
      <c r="B1049" cm="1">
        <f t="array" aca="1" ref="B1049" ca="1">SUMPRODUCT(MID(0&amp;A1049,LARGE(INDEX(ISNUMBER(--MID(A1049,ROW(INDIRECT("1:"&amp;LEN(A1049))),1))*ROW(INDIRECT("1:"&amp;LEN(A1049))),0),ROW(INDIRECT("1:"&amp;LEN(A1049))))+1,1)*10^ROW(INDIRECT("1:"&amp;LEN(A1049)))/10)</f>
        <v>3</v>
      </c>
      <c r="C1049" s="23" t="str">
        <f>News_statistics!P1049</f>
        <v>Ecological Sustainability</v>
      </c>
      <c r="D1049" t="str">
        <f>News_statistics!Q1049</f>
        <v>Enhanced Emission Policy</v>
      </c>
      <c r="E1049" t="str">
        <f>News_statistics!N1049</f>
        <v>Ecological Sustainability, New Business</v>
      </c>
      <c r="F1049" s="17" t="str">
        <f>News_statistics!M1049</f>
        <v>Enhanced Emission Policy, Sustainaible Maritime Applications</v>
      </c>
    </row>
    <row r="1050" spans="1:6" ht="28.8" x14ac:dyDescent="0.3">
      <c r="A1050" t="str">
        <f>News_statistics!K1050</f>
        <v>H3</v>
      </c>
      <c r="B1050" cm="1">
        <f t="array" aca="1" ref="B1050" ca="1">SUMPRODUCT(MID(0&amp;A1050,LARGE(INDEX(ISNUMBER(--MID(A1050,ROW(INDIRECT("1:"&amp;LEN(A1050))),1))*ROW(INDIRECT("1:"&amp;LEN(A1050))),0),ROW(INDIRECT("1:"&amp;LEN(A1050))))+1,1)*10^ROW(INDIRECT("1:"&amp;LEN(A1050)))/10)</f>
        <v>3</v>
      </c>
      <c r="C1050" s="23" t="str">
        <f>News_statistics!P1050</f>
        <v>Ecological Sustainability</v>
      </c>
      <c r="D1050" t="str">
        <f>News_statistics!Q1050</f>
        <v>Enhanced Emission Policy</v>
      </c>
      <c r="E1050" t="str">
        <f>News_statistics!N1050</f>
        <v>Ecological Sustainability, New Business</v>
      </c>
      <c r="F1050" s="17" t="str">
        <f>News_statistics!M1050</f>
        <v>Enhanced Emission Policy, Sustainaible Maritime Applications</v>
      </c>
    </row>
    <row r="1051" spans="1:6" ht="28.8" x14ac:dyDescent="0.3">
      <c r="A1051" t="str">
        <f>News_statistics!K1051</f>
        <v>H2</v>
      </c>
      <c r="B1051" cm="1">
        <f t="array" aca="1" ref="B1051" ca="1">SUMPRODUCT(MID(0&amp;A1051,LARGE(INDEX(ISNUMBER(--MID(A1051,ROW(INDIRECT("1:"&amp;LEN(A1051))),1))*ROW(INDIRECT("1:"&amp;LEN(A1051))),0),ROW(INDIRECT("1:"&amp;LEN(A1051))))+1,1)*10^ROW(INDIRECT("1:"&amp;LEN(A1051)))/10)</f>
        <v>2</v>
      </c>
      <c r="C1051" s="23" t="str">
        <f>News_statistics!P1051</f>
        <v>Ecological Sustainability</v>
      </c>
      <c r="D1051" t="str">
        <f>News_statistics!Q1051</f>
        <v>Enhanced Emission Policy</v>
      </c>
      <c r="E1051" t="str">
        <f>News_statistics!N1051</f>
        <v>Ecological Sustainability, New Business</v>
      </c>
      <c r="F1051" s="17" t="str">
        <f>News_statistics!M1051</f>
        <v>Enhanced Emission Policy, Sustainaible Maritime Applications</v>
      </c>
    </row>
    <row r="1052" spans="1:6" ht="28.8" x14ac:dyDescent="0.3">
      <c r="A1052" t="str">
        <f>News_statistics!K1052</f>
        <v>H2</v>
      </c>
      <c r="B1052" cm="1">
        <f t="array" aca="1" ref="B1052" ca="1">SUMPRODUCT(MID(0&amp;A1052,LARGE(INDEX(ISNUMBER(--MID(A1052,ROW(INDIRECT("1:"&amp;LEN(A1052))),1))*ROW(INDIRECT("1:"&amp;LEN(A1052))),0),ROW(INDIRECT("1:"&amp;LEN(A1052))))+1,1)*10^ROW(INDIRECT("1:"&amp;LEN(A1052)))/10)</f>
        <v>2</v>
      </c>
      <c r="C1052" s="23" t="str">
        <f>News_statistics!P1052</f>
        <v>Ecological Sustainability</v>
      </c>
      <c r="D1052" t="str">
        <f>News_statistics!Q1052</f>
        <v>Sustainable Energy System</v>
      </c>
      <c r="E1052" t="str">
        <f>News_statistics!N1052</f>
        <v>Ecological Sustainability, Hydraulic Applications Ecosystem</v>
      </c>
      <c r="F1052" s="17" t="str">
        <f>News_statistics!M1052</f>
        <v>Sustainable Energy System, Advanced Wind Power</v>
      </c>
    </row>
    <row r="1053" spans="1:6" ht="43.2" x14ac:dyDescent="0.3">
      <c r="A1053" t="str">
        <f>News_statistics!K1053</f>
        <v>H3</v>
      </c>
      <c r="B1053" cm="1">
        <f t="array" aca="1" ref="B1053" ca="1">SUMPRODUCT(MID(0&amp;A1053,LARGE(INDEX(ISNUMBER(--MID(A1053,ROW(INDIRECT("1:"&amp;LEN(A1053))),1))*ROW(INDIRECT("1:"&amp;LEN(A1053))),0),ROW(INDIRECT("1:"&amp;LEN(A1053))))+1,1)*10^ROW(INDIRECT("1:"&amp;LEN(A1053)))/10)</f>
        <v>3</v>
      </c>
      <c r="C1053" s="23" t="str">
        <f>News_statistics!P1053</f>
        <v>Ecological Sustainability</v>
      </c>
      <c r="D1053" t="str">
        <f>News_statistics!Q1053</f>
        <v>Enhanced Emission Policy</v>
      </c>
      <c r="E1053" t="str">
        <f>News_statistics!N1053</f>
        <v>Ecological Sustainability, New Business</v>
      </c>
      <c r="F1053" s="17" t="str">
        <f>News_statistics!M1053</f>
        <v>Enhanced Emission Policy, Zero Emission Company Value, Sustainaible Maritime Applications</v>
      </c>
    </row>
    <row r="1054" spans="1:6" x14ac:dyDescent="0.3">
      <c r="A1054" t="str">
        <f>News_statistics!K1054</f>
        <v>H2</v>
      </c>
      <c r="B1054" cm="1">
        <f t="array" aca="1" ref="B1054" ca="1">SUMPRODUCT(MID(0&amp;A1054,LARGE(INDEX(ISNUMBER(--MID(A1054,ROW(INDIRECT("1:"&amp;LEN(A1054))),1))*ROW(INDIRECT("1:"&amp;LEN(A1054))),0),ROW(INDIRECT("1:"&amp;LEN(A1054))))+1,1)*10^ROW(INDIRECT("1:"&amp;LEN(A1054)))/10)</f>
        <v>2</v>
      </c>
      <c r="C1054" s="23" t="str">
        <f>News_statistics!P1054</f>
        <v>Hydraulic Applications Ecosystem</v>
      </c>
      <c r="D1054" t="str">
        <f>News_statistics!Q1054</f>
        <v>Intelligent &amp; Efficient Factory</v>
      </c>
      <c r="E1054" t="str">
        <f>News_statistics!N1054</f>
        <v>Hydraulic Applications Ecosystem</v>
      </c>
      <c r="F1054" s="17" t="str">
        <f>News_statistics!M1054</f>
        <v>Intelligent &amp; Efficient Factory</v>
      </c>
    </row>
    <row r="1055" spans="1:6" x14ac:dyDescent="0.3">
      <c r="A1055" t="str">
        <f>News_statistics!K1055</f>
        <v>H2</v>
      </c>
      <c r="B1055" cm="1">
        <f t="array" aca="1" ref="B1055" ca="1">SUMPRODUCT(MID(0&amp;A1055,LARGE(INDEX(ISNUMBER(--MID(A1055,ROW(INDIRECT("1:"&amp;LEN(A1055))),1))*ROW(INDIRECT("1:"&amp;LEN(A1055))),0),ROW(INDIRECT("1:"&amp;LEN(A1055))))+1,1)*10^ROW(INDIRECT("1:"&amp;LEN(A1055)))/10)</f>
        <v>2</v>
      </c>
      <c r="C1055" s="23" t="str">
        <f>News_statistics!P1055</f>
        <v>Ecological Sustainability</v>
      </c>
      <c r="D1055" t="str">
        <f>News_statistics!Q1055</f>
        <v>Enhanced Emission Policy</v>
      </c>
      <c r="E1055" t="str">
        <f>News_statistics!N1055</f>
        <v>Ecological Sustainability</v>
      </c>
      <c r="F1055" s="17" t="str">
        <f>News_statistics!M1055</f>
        <v>Enhanced Emission Policy, Circular Economy</v>
      </c>
    </row>
    <row r="1056" spans="1:6" x14ac:dyDescent="0.3">
      <c r="A1056" t="str">
        <f>News_statistics!K1056</f>
        <v>H1</v>
      </c>
      <c r="B1056" cm="1">
        <f t="array" aca="1" ref="B1056" ca="1">SUMPRODUCT(MID(0&amp;A1056,LARGE(INDEX(ISNUMBER(--MID(A1056,ROW(INDIRECT("1:"&amp;LEN(A1056))),1))*ROW(INDIRECT("1:"&amp;LEN(A1056))),0),ROW(INDIRECT("1:"&amp;LEN(A1056))))+1,1)*10^ROW(INDIRECT("1:"&amp;LEN(A1056)))/10)</f>
        <v>1</v>
      </c>
      <c r="C1056" s="23" t="str">
        <f>News_statistics!P1056</f>
        <v>Hydraulic Applications Ecosystem</v>
      </c>
      <c r="D1056" t="str">
        <f>News_statistics!Q1056</f>
        <v>Green &amp; Connected Construction site</v>
      </c>
      <c r="E1056" t="str">
        <f>News_statistics!N1056</f>
        <v>Hydraulic Applications Ecosystem</v>
      </c>
      <c r="F1056" s="17" t="str">
        <f>News_statistics!M1056</f>
        <v>Green &amp; Connected Construction site</v>
      </c>
    </row>
    <row r="1057" spans="1:6" x14ac:dyDescent="0.3">
      <c r="A1057" t="str">
        <f>News_statistics!K1057</f>
        <v>H1</v>
      </c>
      <c r="B1057" cm="1">
        <f t="array" aca="1" ref="B1057" ca="1">SUMPRODUCT(MID(0&amp;A1057,LARGE(INDEX(ISNUMBER(--MID(A1057,ROW(INDIRECT("1:"&amp;LEN(A1057))),1))*ROW(INDIRECT("1:"&amp;LEN(A1057))),0),ROW(INDIRECT("1:"&amp;LEN(A1057))))+1,1)*10^ROW(INDIRECT("1:"&amp;LEN(A1057)))/10)</f>
        <v>1</v>
      </c>
      <c r="C1057" s="23" t="str">
        <f>News_statistics!P1057</f>
        <v>Hydraulic Applications Ecosystem</v>
      </c>
      <c r="D1057" t="str">
        <f>News_statistics!Q1057</f>
        <v>Autonomous Material Handling</v>
      </c>
      <c r="E1057" t="str">
        <f>News_statistics!N1057</f>
        <v>Hydraulic Applications Ecosystem</v>
      </c>
      <c r="F1057" s="17" t="str">
        <f>News_statistics!M1057</f>
        <v>Autonomous Material Handling</v>
      </c>
    </row>
    <row r="1058" spans="1:6" ht="28.8" x14ac:dyDescent="0.3">
      <c r="A1058" t="str">
        <f>News_statistics!K1058</f>
        <v>H1</v>
      </c>
      <c r="B1058" cm="1">
        <f t="array" aca="1" ref="B1058" ca="1">SUMPRODUCT(MID(0&amp;A1058,LARGE(INDEX(ISNUMBER(--MID(A1058,ROW(INDIRECT("1:"&amp;LEN(A1058))),1))*ROW(INDIRECT("1:"&amp;LEN(A1058))),0),ROW(INDIRECT("1:"&amp;LEN(A1058))))+1,1)*10^ROW(INDIRECT("1:"&amp;LEN(A1058)))/10)</f>
        <v>1</v>
      </c>
      <c r="C1058" s="23" t="str">
        <f>News_statistics!P1058</f>
        <v>Ecological Sustainability</v>
      </c>
      <c r="D1058" t="str">
        <f>News_statistics!Q1058</f>
        <v>Enhanced Emission Policy</v>
      </c>
      <c r="E1058" t="str">
        <f>News_statistics!N1058</f>
        <v>Ecological Sustainability, Hydraulic Applications Ecosystem</v>
      </c>
      <c r="F1058" s="17" t="str">
        <f>News_statistics!M1058</f>
        <v>Enhanced Emission Policy, Autonomous Material Handling</v>
      </c>
    </row>
    <row r="1059" spans="1:6" x14ac:dyDescent="0.3">
      <c r="A1059" t="str">
        <f>News_statistics!K1059</f>
        <v>H1</v>
      </c>
      <c r="B1059" cm="1">
        <f t="array" aca="1" ref="B1059" ca="1">SUMPRODUCT(MID(0&amp;A1059,LARGE(INDEX(ISNUMBER(--MID(A1059,ROW(INDIRECT("1:"&amp;LEN(A1059))),1))*ROW(INDIRECT("1:"&amp;LEN(A1059))),0),ROW(INDIRECT("1:"&amp;LEN(A1059))))+1,1)*10^ROW(INDIRECT("1:"&amp;LEN(A1059)))/10)</f>
        <v>1</v>
      </c>
      <c r="C1059" s="23" t="str">
        <f>News_statistics!P1059</f>
        <v>Hydraulic Applications Ecosystem</v>
      </c>
      <c r="D1059" t="str">
        <f>News_statistics!Q1059</f>
        <v>Sustainable Mining</v>
      </c>
      <c r="E1059" t="str">
        <f>News_statistics!N1059</f>
        <v>Hydraulic Applications Ecosystem</v>
      </c>
      <c r="F1059" s="17" t="str">
        <f>News_statistics!M1059</f>
        <v>Sustainable Mining</v>
      </c>
    </row>
    <row r="1060" spans="1:6" x14ac:dyDescent="0.3">
      <c r="A1060" t="str">
        <f>News_statistics!K1060</f>
        <v>H2</v>
      </c>
      <c r="B1060" cm="1">
        <f t="array" aca="1" ref="B1060" ca="1">SUMPRODUCT(MID(0&amp;A1060,LARGE(INDEX(ISNUMBER(--MID(A1060,ROW(INDIRECT("1:"&amp;LEN(A1060))),1))*ROW(INDIRECT("1:"&amp;LEN(A1060))),0),ROW(INDIRECT("1:"&amp;LEN(A1060))))+1,1)*10^ROW(INDIRECT("1:"&amp;LEN(A1060)))/10)</f>
        <v>2</v>
      </c>
      <c r="C1060" s="23" t="str">
        <f>News_statistics!P1060</f>
        <v>Not Found</v>
      </c>
      <c r="D1060" t="str">
        <f>News_statistics!Q1060</f>
        <v>Not Found</v>
      </c>
      <c r="E1060" t="e" vm="2">
        <f>News_statistics!N1060</f>
        <v>#VALUE!</v>
      </c>
      <c r="F1060" s="17" t="str">
        <f>News_statistics!M1060</f>
        <v/>
      </c>
    </row>
    <row r="1061" spans="1:6" ht="28.8" x14ac:dyDescent="0.3">
      <c r="A1061" t="str">
        <f>News_statistics!K1061</f>
        <v>H2</v>
      </c>
      <c r="B1061" cm="1">
        <f t="array" aca="1" ref="B1061" ca="1">SUMPRODUCT(MID(0&amp;A1061,LARGE(INDEX(ISNUMBER(--MID(A1061,ROW(INDIRECT("1:"&amp;LEN(A1061))),1))*ROW(INDIRECT("1:"&amp;LEN(A1061))),0),ROW(INDIRECT("1:"&amp;LEN(A1061))))+1,1)*10^ROW(INDIRECT("1:"&amp;LEN(A1061)))/10)</f>
        <v>2</v>
      </c>
      <c r="C1061" s="23" t="str">
        <f>News_statistics!P1061</f>
        <v>Hydraulic Applications Ecosystem</v>
      </c>
      <c r="D1061" t="str">
        <f>News_statistics!Q1061</f>
        <v>Green &amp; Connected Construction site</v>
      </c>
      <c r="E1061" t="str">
        <f>News_statistics!N1061</f>
        <v>Hydraulic Applications Ecosystem</v>
      </c>
      <c r="F1061" s="17" t="str">
        <f>News_statistics!M1061</f>
        <v>Green &amp; Connected Construction site, Sustainable Mining</v>
      </c>
    </row>
    <row r="1062" spans="1:6" x14ac:dyDescent="0.3">
      <c r="A1062" t="str">
        <f>News_statistics!K1062</f>
        <v>H3</v>
      </c>
      <c r="B1062" cm="1">
        <f t="array" aca="1" ref="B1062" ca="1">SUMPRODUCT(MID(0&amp;A1062,LARGE(INDEX(ISNUMBER(--MID(A1062,ROW(INDIRECT("1:"&amp;LEN(A1062))),1))*ROW(INDIRECT("1:"&amp;LEN(A1062))),0),ROW(INDIRECT("1:"&amp;LEN(A1062))))+1,1)*10^ROW(INDIRECT("1:"&amp;LEN(A1062)))/10)</f>
        <v>3</v>
      </c>
      <c r="C1062" s="23" t="str">
        <f>News_statistics!P1062</f>
        <v>Intelligent Production</v>
      </c>
      <c r="D1062" t="str">
        <f>News_statistics!Q1062</f>
        <v>Advanced Robotics</v>
      </c>
      <c r="E1062" t="str">
        <f>News_statistics!N1062</f>
        <v>Intelligent Production</v>
      </c>
      <c r="F1062" s="17" t="str">
        <f>News_statistics!M1062</f>
        <v>Advanced Robotics</v>
      </c>
    </row>
    <row r="1063" spans="1:6" ht="28.8" x14ac:dyDescent="0.3">
      <c r="A1063" t="str">
        <f>News_statistics!K1063</f>
        <v>H2</v>
      </c>
      <c r="B1063" cm="1">
        <f t="array" aca="1" ref="B1063" ca="1">SUMPRODUCT(MID(0&amp;A1063,LARGE(INDEX(ISNUMBER(--MID(A1063,ROW(INDIRECT("1:"&amp;LEN(A1063))),1))*ROW(INDIRECT("1:"&amp;LEN(A1063))),0),ROW(INDIRECT("1:"&amp;LEN(A1063))))+1,1)*10^ROW(INDIRECT("1:"&amp;LEN(A1063)))/10)</f>
        <v>2</v>
      </c>
      <c r="C1063" s="23" t="str">
        <f>News_statistics!P1063</f>
        <v>Ecological Sustainability</v>
      </c>
      <c r="D1063" t="str">
        <f>News_statistics!Q1063</f>
        <v>Enhanced Emission Policy</v>
      </c>
      <c r="E1063" t="str">
        <f>News_statistics!N1063</f>
        <v>Ecological Sustainability, New Business</v>
      </c>
      <c r="F1063" s="17" t="str">
        <f>News_statistics!M1063</f>
        <v>Enhanced Emission Policy, Expanded Railway Mobility</v>
      </c>
    </row>
    <row r="1064" spans="1:6" x14ac:dyDescent="0.3">
      <c r="A1064" t="str">
        <f>News_statistics!K1064</f>
        <v>H1</v>
      </c>
      <c r="B1064" cm="1">
        <f t="array" aca="1" ref="B1064" ca="1">SUMPRODUCT(MID(0&amp;A1064,LARGE(INDEX(ISNUMBER(--MID(A1064,ROW(INDIRECT("1:"&amp;LEN(A1064))),1))*ROW(INDIRECT("1:"&amp;LEN(A1064))),0),ROW(INDIRECT("1:"&amp;LEN(A1064))))+1,1)*10^ROW(INDIRECT("1:"&amp;LEN(A1064)))/10)</f>
        <v>1</v>
      </c>
      <c r="C1064" s="23" t="str">
        <f>News_statistics!P1064</f>
        <v>Ecological Sustainability</v>
      </c>
      <c r="D1064" t="str">
        <f>News_statistics!Q1064</f>
        <v>Enhanced Emission Policy</v>
      </c>
      <c r="E1064" t="str">
        <f>News_statistics!N1064</f>
        <v>Ecological Sustainability</v>
      </c>
      <c r="F1064" s="17" t="str">
        <f>News_statistics!M1064</f>
        <v>Enhanced Emission Policy</v>
      </c>
    </row>
    <row r="1065" spans="1:6" x14ac:dyDescent="0.3">
      <c r="A1065" t="str">
        <f>News_statistics!K1065</f>
        <v>H2</v>
      </c>
      <c r="B1065" cm="1">
        <f t="array" aca="1" ref="B1065" ca="1">SUMPRODUCT(MID(0&amp;A1065,LARGE(INDEX(ISNUMBER(--MID(A1065,ROW(INDIRECT("1:"&amp;LEN(A1065))),1))*ROW(INDIRECT("1:"&amp;LEN(A1065))),0),ROW(INDIRECT("1:"&amp;LEN(A1065))))+1,1)*10^ROW(INDIRECT("1:"&amp;LEN(A1065)))/10)</f>
        <v>2</v>
      </c>
      <c r="C1065" s="23" t="str">
        <f>News_statistics!P1065</f>
        <v>Hydraulic Applications Ecosystem</v>
      </c>
      <c r="D1065" t="str">
        <f>News_statistics!Q1065</f>
        <v>Sustainable Mining</v>
      </c>
      <c r="E1065" t="str">
        <f>News_statistics!N1065</f>
        <v>Hydraulic Applications Ecosystem, Smart Data Usage</v>
      </c>
      <c r="F1065" s="17" t="str">
        <f>News_statistics!M1065</f>
        <v>Sustainable Mining, Advanced AI Capabilities</v>
      </c>
    </row>
    <row r="1066" spans="1:6" x14ac:dyDescent="0.3">
      <c r="A1066" t="str">
        <f>News_statistics!K1066</f>
        <v>H1</v>
      </c>
      <c r="B1066" cm="1">
        <f t="array" aca="1" ref="B1066" ca="1">SUMPRODUCT(MID(0&amp;A1066,LARGE(INDEX(ISNUMBER(--MID(A1066,ROW(INDIRECT("1:"&amp;LEN(A1066))),1))*ROW(INDIRECT("1:"&amp;LEN(A1066))),0),ROW(INDIRECT("1:"&amp;LEN(A1066))))+1,1)*10^ROW(INDIRECT("1:"&amp;LEN(A1066)))/10)</f>
        <v>1</v>
      </c>
      <c r="C1066" s="23" t="str">
        <f>News_statistics!P1066</f>
        <v>Hydraulic Applications Ecosystem</v>
      </c>
      <c r="D1066" t="str">
        <f>News_statistics!Q1066</f>
        <v>Smart Farming</v>
      </c>
      <c r="E1066" t="str">
        <f>News_statistics!N1066</f>
        <v>Hydraulic Applications Ecosystem</v>
      </c>
      <c r="F1066" s="17" t="str">
        <f>News_statistics!M1066</f>
        <v>Smart Farming</v>
      </c>
    </row>
    <row r="1067" spans="1:6" x14ac:dyDescent="0.3">
      <c r="A1067" t="str">
        <f>News_statistics!K1067</f>
        <v>H1</v>
      </c>
      <c r="B1067" cm="1">
        <f t="array" aca="1" ref="B1067" ca="1">SUMPRODUCT(MID(0&amp;A1067,LARGE(INDEX(ISNUMBER(--MID(A1067,ROW(INDIRECT("1:"&amp;LEN(A1067))),1))*ROW(INDIRECT("1:"&amp;LEN(A1067))),0),ROW(INDIRECT("1:"&amp;LEN(A1067))))+1,1)*10^ROW(INDIRECT("1:"&amp;LEN(A1067)))/10)</f>
        <v>1</v>
      </c>
      <c r="C1067" s="23" t="str">
        <f>News_statistics!P1067</f>
        <v>Not Found</v>
      </c>
      <c r="D1067" t="str">
        <f>News_statistics!Q1067</f>
        <v>Not Found</v>
      </c>
      <c r="E1067" t="e" vm="2">
        <f>News_statistics!N1067</f>
        <v>#VALUE!</v>
      </c>
      <c r="F1067" s="17" t="str">
        <f>News_statistics!M1067</f>
        <v/>
      </c>
    </row>
    <row r="1068" spans="1:6" x14ac:dyDescent="0.3">
      <c r="A1068" t="str">
        <f>News_statistics!K1068</f>
        <v>H1</v>
      </c>
      <c r="B1068" cm="1">
        <f t="array" aca="1" ref="B1068" ca="1">SUMPRODUCT(MID(0&amp;A1068,LARGE(INDEX(ISNUMBER(--MID(A1068,ROW(INDIRECT("1:"&amp;LEN(A1068))),1))*ROW(INDIRECT("1:"&amp;LEN(A1068))),0),ROW(INDIRECT("1:"&amp;LEN(A1068))))+1,1)*10^ROW(INDIRECT("1:"&amp;LEN(A1068)))/10)</f>
        <v>1</v>
      </c>
      <c r="C1068" s="23" t="str">
        <f>News_statistics!P1068</f>
        <v>Not Found</v>
      </c>
      <c r="D1068" t="str">
        <f>News_statistics!Q1068</f>
        <v>Not Found</v>
      </c>
      <c r="E1068" t="e" vm="2">
        <f>News_statistics!N1068</f>
        <v>#VALUE!</v>
      </c>
      <c r="F1068" s="17" t="str">
        <f>News_statistics!M1068</f>
        <v/>
      </c>
    </row>
    <row r="1069" spans="1:6" x14ac:dyDescent="0.3">
      <c r="A1069" t="str">
        <f>News_statistics!K1069</f>
        <v>H1</v>
      </c>
      <c r="B1069" cm="1">
        <f t="array" aca="1" ref="B1069" ca="1">SUMPRODUCT(MID(0&amp;A1069,LARGE(INDEX(ISNUMBER(--MID(A1069,ROW(INDIRECT("1:"&amp;LEN(A1069))),1))*ROW(INDIRECT("1:"&amp;LEN(A1069))),0),ROW(INDIRECT("1:"&amp;LEN(A1069))))+1,1)*10^ROW(INDIRECT("1:"&amp;LEN(A1069)))/10)</f>
        <v>1</v>
      </c>
      <c r="C1069" s="23" t="str">
        <f>News_statistics!P1069</f>
        <v>Ecological Sustainability</v>
      </c>
      <c r="D1069" t="str">
        <f>News_statistics!Q1069</f>
        <v>Enhanced Emission Policy</v>
      </c>
      <c r="E1069" t="str">
        <f>News_statistics!N1069</f>
        <v>Ecological Sustainability</v>
      </c>
      <c r="F1069" s="17" t="str">
        <f>News_statistics!M1069</f>
        <v>Enhanced Emission Policy</v>
      </c>
    </row>
    <row r="1070" spans="1:6" ht="28.8" x14ac:dyDescent="0.3">
      <c r="A1070" t="str">
        <f>News_statistics!K1070</f>
        <v>H2</v>
      </c>
      <c r="B1070" cm="1">
        <f t="array" aca="1" ref="B1070" ca="1">SUMPRODUCT(MID(0&amp;A1070,LARGE(INDEX(ISNUMBER(--MID(A1070,ROW(INDIRECT("1:"&amp;LEN(A1070))),1))*ROW(INDIRECT("1:"&amp;LEN(A1070))),0),ROW(INDIRECT("1:"&amp;LEN(A1070))))+1,1)*10^ROW(INDIRECT("1:"&amp;LEN(A1070)))/10)</f>
        <v>2</v>
      </c>
      <c r="C1070" s="23" t="str">
        <f>News_statistics!P1070</f>
        <v>Ecological Sustainability</v>
      </c>
      <c r="D1070" t="str">
        <f>News_statistics!Q1070</f>
        <v>Enhanced Emission Policy</v>
      </c>
      <c r="E1070" t="str">
        <f>News_statistics!N1070</f>
        <v>Ecological Sustainability, Intelligent Production</v>
      </c>
      <c r="F1070" s="17" t="str">
        <f>News_statistics!M1070</f>
        <v>Enhanced Emission Policy, Autonomus Intralofistic</v>
      </c>
    </row>
    <row r="1071" spans="1:6" x14ac:dyDescent="0.3">
      <c r="A1071" t="str">
        <f>News_statistics!K1071</f>
        <v>H2</v>
      </c>
      <c r="B1071" cm="1">
        <f t="array" aca="1" ref="B1071" ca="1">SUMPRODUCT(MID(0&amp;A1071,LARGE(INDEX(ISNUMBER(--MID(A1071,ROW(INDIRECT("1:"&amp;LEN(A1071))),1))*ROW(INDIRECT("1:"&amp;LEN(A1071))),0),ROW(INDIRECT("1:"&amp;LEN(A1071))))+1,1)*10^ROW(INDIRECT("1:"&amp;LEN(A1071)))/10)</f>
        <v>2</v>
      </c>
      <c r="C1071" s="23" t="str">
        <f>News_statistics!P1071</f>
        <v>Ecological Sustainability</v>
      </c>
      <c r="D1071" t="str">
        <f>News_statistics!Q1071</f>
        <v>Enhanced Emission Policy</v>
      </c>
      <c r="E1071" t="str">
        <f>News_statistics!N1071</f>
        <v>Ecological Sustainability</v>
      </c>
      <c r="F1071" s="17" t="str">
        <f>News_statistics!M1071</f>
        <v>Enhanced Emission Policy</v>
      </c>
    </row>
    <row r="1072" spans="1:6" x14ac:dyDescent="0.3">
      <c r="A1072" t="str">
        <f>News_statistics!K1072</f>
        <v>H3</v>
      </c>
      <c r="B1072" cm="1">
        <f t="array" aca="1" ref="B1072" ca="1">SUMPRODUCT(MID(0&amp;A1072,LARGE(INDEX(ISNUMBER(--MID(A1072,ROW(INDIRECT("1:"&amp;LEN(A1072))),1))*ROW(INDIRECT("1:"&amp;LEN(A1072))),0),ROW(INDIRECT("1:"&amp;LEN(A1072))))+1,1)*10^ROW(INDIRECT("1:"&amp;LEN(A1072)))/10)</f>
        <v>3</v>
      </c>
      <c r="C1072" s="23" t="str">
        <f>News_statistics!P1072</f>
        <v>Ecological Sustainability</v>
      </c>
      <c r="D1072" t="str">
        <f>News_statistics!Q1072</f>
        <v>Sustainable Energy System</v>
      </c>
      <c r="E1072" t="str">
        <f>News_statistics!N1072</f>
        <v>Ecological Sustainability</v>
      </c>
      <c r="F1072" s="17" t="str">
        <f>News_statistics!M1072</f>
        <v>Sustainable Energy System</v>
      </c>
    </row>
    <row r="1073" spans="1:6" x14ac:dyDescent="0.3">
      <c r="A1073" t="str">
        <f>News_statistics!K1073</f>
        <v>H3</v>
      </c>
      <c r="B1073" cm="1">
        <f t="array" aca="1" ref="B1073" ca="1">SUMPRODUCT(MID(0&amp;A1073,LARGE(INDEX(ISNUMBER(--MID(A1073,ROW(INDIRECT("1:"&amp;LEN(A1073))),1))*ROW(INDIRECT("1:"&amp;LEN(A1073))),0),ROW(INDIRECT("1:"&amp;LEN(A1073))))+1,1)*10^ROW(INDIRECT("1:"&amp;LEN(A1073)))/10)</f>
        <v>3</v>
      </c>
      <c r="C1073" s="23" t="str">
        <f>News_statistics!P1073</f>
        <v>Intelligent Production</v>
      </c>
      <c r="D1073" t="str">
        <f>News_statistics!Q1073</f>
        <v>Advanced Robotics</v>
      </c>
      <c r="E1073" t="str">
        <f>News_statistics!N1073</f>
        <v>Intelligent Production</v>
      </c>
      <c r="F1073" s="17" t="str">
        <f>News_statistics!M1073</f>
        <v>Advanced Robotics</v>
      </c>
    </row>
    <row r="1074" spans="1:6" x14ac:dyDescent="0.3">
      <c r="A1074" t="str">
        <f>News_statistics!K1074</f>
        <v>H3</v>
      </c>
      <c r="B1074" cm="1">
        <f t="array" aca="1" ref="B1074" ca="1">SUMPRODUCT(MID(0&amp;A1074,LARGE(INDEX(ISNUMBER(--MID(A1074,ROW(INDIRECT("1:"&amp;LEN(A1074))),1))*ROW(INDIRECT("1:"&amp;LEN(A1074))),0),ROW(INDIRECT("1:"&amp;LEN(A1074))))+1,1)*10^ROW(INDIRECT("1:"&amp;LEN(A1074)))/10)</f>
        <v>3</v>
      </c>
      <c r="C1074" s="23" t="str">
        <f>News_statistics!P1074</f>
        <v>Hydraulic Applications Ecosystem</v>
      </c>
      <c r="D1074" t="str">
        <f>News_statistics!Q1074</f>
        <v>Smart Farming</v>
      </c>
      <c r="E1074" t="str">
        <f>News_statistics!N1074</f>
        <v>Hydraulic Applications Ecosystem, New Business</v>
      </c>
      <c r="F1074" s="17" t="str">
        <f>News_statistics!M1074</f>
        <v>Smart Farming, Future Agriculture</v>
      </c>
    </row>
    <row r="1075" spans="1:6" x14ac:dyDescent="0.3">
      <c r="A1075" t="str">
        <f>News_statistics!K1075</f>
        <v>H1</v>
      </c>
      <c r="B1075" cm="1">
        <f t="array" aca="1" ref="B1075" ca="1">SUMPRODUCT(MID(0&amp;A1075,LARGE(INDEX(ISNUMBER(--MID(A1075,ROW(INDIRECT("1:"&amp;LEN(A1075))),1))*ROW(INDIRECT("1:"&amp;LEN(A1075))),0),ROW(INDIRECT("1:"&amp;LEN(A1075))))+1,1)*10^ROW(INDIRECT("1:"&amp;LEN(A1075)))/10)</f>
        <v>1</v>
      </c>
      <c r="C1075" s="23" t="str">
        <f>News_statistics!P1075</f>
        <v>Hydraulic Applications Ecosystem</v>
      </c>
      <c r="D1075" t="str">
        <f>News_statistics!Q1075</f>
        <v>Green &amp; Connected Construction site</v>
      </c>
      <c r="E1075" t="str">
        <f>News_statistics!N1075</f>
        <v>Hydraulic Applications Ecosystem</v>
      </c>
      <c r="F1075" s="17" t="str">
        <f>News_statistics!M1075</f>
        <v>Green &amp; Connected Construction site</v>
      </c>
    </row>
    <row r="1076" spans="1:6" x14ac:dyDescent="0.3">
      <c r="A1076" t="str">
        <f>News_statistics!K1076</f>
        <v>H1</v>
      </c>
      <c r="B1076" cm="1">
        <f t="array" aca="1" ref="B1076" ca="1">SUMPRODUCT(MID(0&amp;A1076,LARGE(INDEX(ISNUMBER(--MID(A1076,ROW(INDIRECT("1:"&amp;LEN(A1076))),1))*ROW(INDIRECT("1:"&amp;LEN(A1076))),0),ROW(INDIRECT("1:"&amp;LEN(A1076))))+1,1)*10^ROW(INDIRECT("1:"&amp;LEN(A1076)))/10)</f>
        <v>1</v>
      </c>
      <c r="C1076" s="23" t="str">
        <f>News_statistics!P1076</f>
        <v>Ecological Sustainability</v>
      </c>
      <c r="D1076" t="str">
        <f>News_statistics!Q1076</f>
        <v>Enhanced Emission Policy</v>
      </c>
      <c r="E1076" t="str">
        <f>News_statistics!N1076</f>
        <v>Ecological Sustainability</v>
      </c>
      <c r="F1076" s="17" t="str">
        <f>News_statistics!M1076</f>
        <v>Enhanced Emission Policy, Circular Economy</v>
      </c>
    </row>
    <row r="1077" spans="1:6" x14ac:dyDescent="0.3">
      <c r="A1077" t="str">
        <f>News_statistics!K1077</f>
        <v>H2</v>
      </c>
      <c r="B1077" cm="1">
        <f t="array" aca="1" ref="B1077" ca="1">SUMPRODUCT(MID(0&amp;A1077,LARGE(INDEX(ISNUMBER(--MID(A1077,ROW(INDIRECT("1:"&amp;LEN(A1077))),1))*ROW(INDIRECT("1:"&amp;LEN(A1077))),0),ROW(INDIRECT("1:"&amp;LEN(A1077))))+1,1)*10^ROW(INDIRECT("1:"&amp;LEN(A1077)))/10)</f>
        <v>2</v>
      </c>
      <c r="C1077" s="23" t="str">
        <f>News_statistics!P1077</f>
        <v>Hydraulic Applications Ecosystem</v>
      </c>
      <c r="D1077" t="str">
        <f>News_statistics!Q1077</f>
        <v>Smart Farming</v>
      </c>
      <c r="E1077" t="str">
        <f>News_statistics!N1077</f>
        <v>Hydraulic Applications Ecosystem, New Business</v>
      </c>
      <c r="F1077" s="17" t="str">
        <f>News_statistics!M1077</f>
        <v>Smart Farming, Future Agriculture</v>
      </c>
    </row>
    <row r="1078" spans="1:6" x14ac:dyDescent="0.3">
      <c r="A1078" t="str">
        <f>News_statistics!K1078</f>
        <v>H1</v>
      </c>
      <c r="B1078" cm="1">
        <f t="array" aca="1" ref="B1078" ca="1">SUMPRODUCT(MID(0&amp;A1078,LARGE(INDEX(ISNUMBER(--MID(A1078,ROW(INDIRECT("1:"&amp;LEN(A1078))),1))*ROW(INDIRECT("1:"&amp;LEN(A1078))),0),ROW(INDIRECT("1:"&amp;LEN(A1078))))+1,1)*10^ROW(INDIRECT("1:"&amp;LEN(A1078)))/10)</f>
        <v>1</v>
      </c>
      <c r="C1078" s="23" t="str">
        <f>News_statistics!P1078</f>
        <v>Not Found</v>
      </c>
      <c r="D1078" t="str">
        <f>News_statistics!Q1078</f>
        <v>Not Found</v>
      </c>
      <c r="E1078" t="e" vm="2">
        <f>News_statistics!N1078</f>
        <v>#VALUE!</v>
      </c>
      <c r="F1078" s="17" t="str">
        <f>News_statistics!M1078</f>
        <v/>
      </c>
    </row>
    <row r="1079" spans="1:6" x14ac:dyDescent="0.3">
      <c r="A1079" t="str">
        <f>News_statistics!K1079</f>
        <v>H3</v>
      </c>
      <c r="B1079" cm="1">
        <f t="array" aca="1" ref="B1079" ca="1">SUMPRODUCT(MID(0&amp;A1079,LARGE(INDEX(ISNUMBER(--MID(A1079,ROW(INDIRECT("1:"&amp;LEN(A1079))),1))*ROW(INDIRECT("1:"&amp;LEN(A1079))),0),ROW(INDIRECT("1:"&amp;LEN(A1079))))+1,1)*10^ROW(INDIRECT("1:"&amp;LEN(A1079)))/10)</f>
        <v>3</v>
      </c>
      <c r="C1079" s="23" t="str">
        <f>News_statistics!P1079</f>
        <v>Ecological Sustainability</v>
      </c>
      <c r="D1079" t="str">
        <f>News_statistics!Q1079</f>
        <v>Enhanced Emission Policy</v>
      </c>
      <c r="E1079" t="str">
        <f>News_statistics!N1079</f>
        <v>Ecological Sustainability</v>
      </c>
      <c r="F1079" s="17" t="str">
        <f>News_statistics!M1079</f>
        <v>Enhanced Emission Policy</v>
      </c>
    </row>
    <row r="1080" spans="1:6" x14ac:dyDescent="0.3">
      <c r="A1080" t="str">
        <f>News_statistics!K1080</f>
        <v>H2</v>
      </c>
      <c r="B1080" cm="1">
        <f t="array" aca="1" ref="B1080" ca="1">SUMPRODUCT(MID(0&amp;A1080,LARGE(INDEX(ISNUMBER(--MID(A1080,ROW(INDIRECT("1:"&amp;LEN(A1080))),1))*ROW(INDIRECT("1:"&amp;LEN(A1080))),0),ROW(INDIRECT("1:"&amp;LEN(A1080))))+1,1)*10^ROW(INDIRECT("1:"&amp;LEN(A1080)))/10)</f>
        <v>2</v>
      </c>
      <c r="C1080" s="23" t="str">
        <f>News_statistics!P1080</f>
        <v>Hydraulic Applications Ecosystem</v>
      </c>
      <c r="D1080" t="str">
        <f>News_statistics!Q1080</f>
        <v>Sustainable Mining</v>
      </c>
      <c r="E1080" t="str">
        <f>News_statistics!N1080</f>
        <v>Hydraulic Applications Ecosystem</v>
      </c>
      <c r="F1080" s="17" t="str">
        <f>News_statistics!M1080</f>
        <v>Sustainable Mining</v>
      </c>
    </row>
    <row r="1081" spans="1:6" ht="28.8" x14ac:dyDescent="0.3">
      <c r="A1081" t="str">
        <f>News_statistics!K1081</f>
        <v>H3</v>
      </c>
      <c r="B1081" cm="1">
        <f t="array" aca="1" ref="B1081" ca="1">SUMPRODUCT(MID(0&amp;A1081,LARGE(INDEX(ISNUMBER(--MID(A1081,ROW(INDIRECT("1:"&amp;LEN(A1081))),1))*ROW(INDIRECT("1:"&amp;LEN(A1081))),0),ROW(INDIRECT("1:"&amp;LEN(A1081))))+1,1)*10^ROW(INDIRECT("1:"&amp;LEN(A1081)))/10)</f>
        <v>3</v>
      </c>
      <c r="C1081" s="23" t="str">
        <f>News_statistics!P1081</f>
        <v>Hydraulic Applications Ecosystem</v>
      </c>
      <c r="D1081" t="str">
        <f>News_statistics!Q1081</f>
        <v>Green &amp; Connected Construction site</v>
      </c>
      <c r="E1081" t="str">
        <f>News_statistics!N1081</f>
        <v>Hydraulic Applications Ecosystem, Intelligent Production</v>
      </c>
      <c r="F1081" s="17" t="str">
        <f>News_statistics!M1081</f>
        <v>Green &amp; Connected Construction site, Additive Manufacturing Technologies</v>
      </c>
    </row>
    <row r="1082" spans="1:6" x14ac:dyDescent="0.3">
      <c r="A1082" t="str">
        <f>News_statistics!K1082</f>
        <v>H1</v>
      </c>
      <c r="B1082" cm="1">
        <f t="array" aca="1" ref="B1082" ca="1">SUMPRODUCT(MID(0&amp;A1082,LARGE(INDEX(ISNUMBER(--MID(A1082,ROW(INDIRECT("1:"&amp;LEN(A1082))),1))*ROW(INDIRECT("1:"&amp;LEN(A1082))),0),ROW(INDIRECT("1:"&amp;LEN(A1082))))+1,1)*10^ROW(INDIRECT("1:"&amp;LEN(A1082)))/10)</f>
        <v>1</v>
      </c>
      <c r="C1082" s="23" t="str">
        <f>News_statistics!P1082</f>
        <v>Hydraulic Applications Ecosystem</v>
      </c>
      <c r="D1082" t="str">
        <f>News_statistics!Q1082</f>
        <v>Green &amp; Connected Construction site</v>
      </c>
      <c r="E1082" t="str">
        <f>News_statistics!N1082</f>
        <v>Hydraulic Applications Ecosystem</v>
      </c>
      <c r="F1082" s="17" t="str">
        <f>News_statistics!M1082</f>
        <v>Green &amp; Connected Construction site</v>
      </c>
    </row>
    <row r="1083" spans="1:6" ht="28.8" x14ac:dyDescent="0.3">
      <c r="A1083" t="str">
        <f>News_statistics!K1083</f>
        <v>H1</v>
      </c>
      <c r="B1083" cm="1">
        <f t="array" aca="1" ref="B1083" ca="1">SUMPRODUCT(MID(0&amp;A1083,LARGE(INDEX(ISNUMBER(--MID(A1083,ROW(INDIRECT("1:"&amp;LEN(A1083))),1))*ROW(INDIRECT("1:"&amp;LEN(A1083))),0),ROW(INDIRECT("1:"&amp;LEN(A1083))))+1,1)*10^ROW(INDIRECT("1:"&amp;LEN(A1083)))/10)</f>
        <v>1</v>
      </c>
      <c r="C1083" s="23" t="str">
        <f>News_statistics!P1083</f>
        <v>Ecological Sustainability</v>
      </c>
      <c r="D1083" t="str">
        <f>News_statistics!Q1083</f>
        <v>Enhanced Emission Policy</v>
      </c>
      <c r="E1083" t="str">
        <f>News_statistics!N1083</f>
        <v>Ecological Sustainability, Hydraulic Applications Ecosystem</v>
      </c>
      <c r="F1083" s="17" t="str">
        <f>News_statistics!M1083</f>
        <v>Enhanced Emission Policy, Green &amp; Connected Construction site</v>
      </c>
    </row>
    <row r="1084" spans="1:6" ht="28.8" x14ac:dyDescent="0.3">
      <c r="A1084" t="str">
        <f>News_statistics!K1084</f>
        <v>H2</v>
      </c>
      <c r="B1084" cm="1">
        <f t="array" aca="1" ref="B1084" ca="1">SUMPRODUCT(MID(0&amp;A1084,LARGE(INDEX(ISNUMBER(--MID(A1084,ROW(INDIRECT("1:"&amp;LEN(A1084))),1))*ROW(INDIRECT("1:"&amp;LEN(A1084))),0),ROW(INDIRECT("1:"&amp;LEN(A1084))))+1,1)*10^ROW(INDIRECT("1:"&amp;LEN(A1084)))/10)</f>
        <v>2</v>
      </c>
      <c r="C1084" s="23" t="str">
        <f>News_statistics!P1084</f>
        <v>Hydraulic Applications Ecosystem</v>
      </c>
      <c r="D1084" t="str">
        <f>News_statistics!Q1084</f>
        <v>Green &amp; Connected Construction site</v>
      </c>
      <c r="E1084" t="str">
        <f>News_statistics!N1084</f>
        <v>Hydraulic Applications Ecosystem, Intelligent Production</v>
      </c>
      <c r="F1084" s="17" t="str">
        <f>News_statistics!M1084</f>
        <v>Green &amp; Connected Construction site, Additive Manufacturing Technologies</v>
      </c>
    </row>
    <row r="1085" spans="1:6" x14ac:dyDescent="0.3">
      <c r="A1085" t="str">
        <f>News_statistics!K1085</f>
        <v>H1</v>
      </c>
      <c r="B1085" cm="1">
        <f t="array" aca="1" ref="B1085" ca="1">SUMPRODUCT(MID(0&amp;A1085,LARGE(INDEX(ISNUMBER(--MID(A1085,ROW(INDIRECT("1:"&amp;LEN(A1085))),1))*ROW(INDIRECT("1:"&amp;LEN(A1085))),0),ROW(INDIRECT("1:"&amp;LEN(A1085))))+1,1)*10^ROW(INDIRECT("1:"&amp;LEN(A1085)))/10)</f>
        <v>1</v>
      </c>
      <c r="C1085" s="23" t="str">
        <f>News_statistics!P1085</f>
        <v>Not Found</v>
      </c>
      <c r="D1085" t="str">
        <f>News_statistics!Q1085</f>
        <v>Not Found</v>
      </c>
      <c r="E1085" t="e" vm="2">
        <f>News_statistics!N1085</f>
        <v>#VALUE!</v>
      </c>
      <c r="F1085" s="17" t="str">
        <f>News_statistics!M1085</f>
        <v/>
      </c>
    </row>
    <row r="1086" spans="1:6" x14ac:dyDescent="0.3">
      <c r="A1086" t="str">
        <f>News_statistics!K1086</f>
        <v>H1</v>
      </c>
      <c r="B1086" cm="1">
        <f t="array" aca="1" ref="B1086" ca="1">SUMPRODUCT(MID(0&amp;A1086,LARGE(INDEX(ISNUMBER(--MID(A1086,ROW(INDIRECT("1:"&amp;LEN(A1086))),1))*ROW(INDIRECT("1:"&amp;LEN(A1086))),0),ROW(INDIRECT("1:"&amp;LEN(A1086))))+1,1)*10^ROW(INDIRECT("1:"&amp;LEN(A1086)))/10)</f>
        <v>1</v>
      </c>
      <c r="C1086" s="23" t="str">
        <f>News_statistics!P1086</f>
        <v>Ecological Sustainability</v>
      </c>
      <c r="D1086" t="str">
        <f>News_statistics!Q1086</f>
        <v>Promoting Biodiversity</v>
      </c>
      <c r="E1086" t="str">
        <f>News_statistics!N1086</f>
        <v>Ecological Sustainability</v>
      </c>
      <c r="F1086" s="17" t="str">
        <f>News_statistics!M1086</f>
        <v>Promoting Biodiversity</v>
      </c>
    </row>
    <row r="1087" spans="1:6" ht="28.8" x14ac:dyDescent="0.3">
      <c r="A1087" t="str">
        <f>News_statistics!K1087</f>
        <v>H3</v>
      </c>
      <c r="B1087" cm="1">
        <f t="array" aca="1" ref="B1087" ca="1">SUMPRODUCT(MID(0&amp;A1087,LARGE(INDEX(ISNUMBER(--MID(A1087,ROW(INDIRECT("1:"&amp;LEN(A1087))),1))*ROW(INDIRECT("1:"&amp;LEN(A1087))),0),ROW(INDIRECT("1:"&amp;LEN(A1087))))+1,1)*10^ROW(INDIRECT("1:"&amp;LEN(A1087)))/10)</f>
        <v>3</v>
      </c>
      <c r="C1087" s="23" t="str">
        <f>News_statistics!P1087</f>
        <v>Intelligent Production</v>
      </c>
      <c r="D1087" t="str">
        <f>News_statistics!Q1087</f>
        <v>Advanced Robotics</v>
      </c>
      <c r="E1087" t="str">
        <f>News_statistics!N1087</f>
        <v>Intelligent Production, Smart Data Usage</v>
      </c>
      <c r="F1087" s="17" t="str">
        <f>News_statistics!M1087</f>
        <v>Advanced Robotics, Intelligent Worker Assistant, Advanced AI Capabilities</v>
      </c>
    </row>
    <row r="1088" spans="1:6" x14ac:dyDescent="0.3">
      <c r="A1088" t="str">
        <f>News_statistics!K1088</f>
        <v>H1</v>
      </c>
      <c r="B1088" cm="1">
        <f t="array" aca="1" ref="B1088" ca="1">SUMPRODUCT(MID(0&amp;A1088,LARGE(INDEX(ISNUMBER(--MID(A1088,ROW(INDIRECT("1:"&amp;LEN(A1088))),1))*ROW(INDIRECT("1:"&amp;LEN(A1088))),0),ROW(INDIRECT("1:"&amp;LEN(A1088))))+1,1)*10^ROW(INDIRECT("1:"&amp;LEN(A1088)))/10)</f>
        <v>1</v>
      </c>
      <c r="C1088" s="23" t="str">
        <f>News_statistics!P1088</f>
        <v>Ecological Sustainability</v>
      </c>
      <c r="D1088" t="str">
        <f>News_statistics!Q1088</f>
        <v>Green Cities</v>
      </c>
      <c r="E1088" t="str">
        <f>News_statistics!N1088</f>
        <v>Ecological Sustainability</v>
      </c>
      <c r="F1088" s="17" t="str">
        <f>News_statistics!M1088</f>
        <v>Green Cities, Enhanced Emission Policy</v>
      </c>
    </row>
    <row r="1089" spans="1:6" x14ac:dyDescent="0.3">
      <c r="A1089" t="str">
        <f>News_statistics!K1089</f>
        <v>H1</v>
      </c>
      <c r="B1089" cm="1">
        <f t="array" aca="1" ref="B1089" ca="1">SUMPRODUCT(MID(0&amp;A1089,LARGE(INDEX(ISNUMBER(--MID(A1089,ROW(INDIRECT("1:"&amp;LEN(A1089))),1))*ROW(INDIRECT("1:"&amp;LEN(A1089))),0),ROW(INDIRECT("1:"&amp;LEN(A1089))))+1,1)*10^ROW(INDIRECT("1:"&amp;LEN(A1089)))/10)</f>
        <v>1</v>
      </c>
      <c r="C1089" s="23" t="str">
        <f>News_statistics!P1089</f>
        <v>Ecological Sustainability</v>
      </c>
      <c r="D1089" t="str">
        <f>News_statistics!Q1089</f>
        <v>Green Cities</v>
      </c>
      <c r="E1089" t="str">
        <f>News_statistics!N1089</f>
        <v>Ecological Sustainability</v>
      </c>
      <c r="F1089" s="17" t="str">
        <f>News_statistics!M1089</f>
        <v>Green Cities, Enhanced Emission Policy</v>
      </c>
    </row>
    <row r="1090" spans="1:6" ht="57.6" x14ac:dyDescent="0.3">
      <c r="A1090" t="str">
        <f>News_statistics!K1090</f>
        <v>H1</v>
      </c>
      <c r="B1090" cm="1">
        <f t="array" aca="1" ref="B1090" ca="1">SUMPRODUCT(MID(0&amp;A1090,LARGE(INDEX(ISNUMBER(--MID(A1090,ROW(INDIRECT("1:"&amp;LEN(A1090))),1))*ROW(INDIRECT("1:"&amp;LEN(A1090))),0),ROW(INDIRECT("1:"&amp;LEN(A1090))))+1,1)*10^ROW(INDIRECT("1:"&amp;LEN(A1090)))/10)</f>
        <v>1</v>
      </c>
      <c r="C1090" s="23" t="str">
        <f>News_statistics!P1090</f>
        <v>Ecological Sustainability</v>
      </c>
      <c r="D1090" t="str">
        <f>News_statistics!Q1090</f>
        <v>Enhanced Emission Policy</v>
      </c>
      <c r="E1090" t="str">
        <f>News_statistics!N1090</f>
        <v>Ecological Sustainability, Hydraulic Applications Ecosystem, New Business</v>
      </c>
      <c r="F1090" s="17" t="str">
        <f>News_statistics!M1090</f>
        <v>Enhanced Emission Policy, Green &amp; Connected Construction site, Smart Farming, Sustainable Mining, Sustainaible Maritime Applications</v>
      </c>
    </row>
    <row r="1091" spans="1:6" ht="28.8" x14ac:dyDescent="0.3">
      <c r="A1091" t="str">
        <f>News_statistics!K1091</f>
        <v>H3</v>
      </c>
      <c r="B1091" cm="1">
        <f t="array" aca="1" ref="B1091" ca="1">SUMPRODUCT(MID(0&amp;A1091,LARGE(INDEX(ISNUMBER(--MID(A1091,ROW(INDIRECT("1:"&amp;LEN(A1091))),1))*ROW(INDIRECT("1:"&amp;LEN(A1091))),0),ROW(INDIRECT("1:"&amp;LEN(A1091))))+1,1)*10^ROW(INDIRECT("1:"&amp;LEN(A1091)))/10)</f>
        <v>3</v>
      </c>
      <c r="C1091" s="23" t="str">
        <f>News_statistics!P1091</f>
        <v>Ecological Sustainability</v>
      </c>
      <c r="D1091" t="str">
        <f>News_statistics!Q1091</f>
        <v>Enhanced Emission Policy</v>
      </c>
      <c r="E1091" t="str">
        <f>News_statistics!N1091</f>
        <v>Ecological Sustainability, Hydraulic Applications Ecosystem</v>
      </c>
      <c r="F1091" s="17" t="str">
        <f>News_statistics!M1091</f>
        <v>Enhanced Emission Policy, Sustainable Mining</v>
      </c>
    </row>
    <row r="1092" spans="1:6" x14ac:dyDescent="0.3">
      <c r="A1092" t="str">
        <f>News_statistics!K1092</f>
        <v>H3</v>
      </c>
      <c r="B1092" cm="1">
        <f t="array" aca="1" ref="B1092" ca="1">SUMPRODUCT(MID(0&amp;A1092,LARGE(INDEX(ISNUMBER(--MID(A1092,ROW(INDIRECT("1:"&amp;LEN(A1092))),1))*ROW(INDIRECT("1:"&amp;LEN(A1092))),0),ROW(INDIRECT("1:"&amp;LEN(A1092))))+1,1)*10^ROW(INDIRECT("1:"&amp;LEN(A1092)))/10)</f>
        <v>3</v>
      </c>
      <c r="C1092" s="23" t="str">
        <f>News_statistics!P1092</f>
        <v>Not Found</v>
      </c>
      <c r="D1092" t="str">
        <f>News_statistics!Q1092</f>
        <v>Not Found</v>
      </c>
      <c r="E1092" t="e" vm="2">
        <f>News_statistics!N1092</f>
        <v>#VALUE!</v>
      </c>
      <c r="F1092" s="17" t="str">
        <f>News_statistics!M1092</f>
        <v/>
      </c>
    </row>
    <row r="1093" spans="1:6" x14ac:dyDescent="0.3">
      <c r="A1093" t="str">
        <f>News_statistics!K1093</f>
        <v>H2</v>
      </c>
      <c r="B1093" cm="1">
        <f t="array" aca="1" ref="B1093" ca="1">SUMPRODUCT(MID(0&amp;A1093,LARGE(INDEX(ISNUMBER(--MID(A1093,ROW(INDIRECT("1:"&amp;LEN(A1093))),1))*ROW(INDIRECT("1:"&amp;LEN(A1093))),0),ROW(INDIRECT("1:"&amp;LEN(A1093))))+1,1)*10^ROW(INDIRECT("1:"&amp;LEN(A1093)))/10)</f>
        <v>2</v>
      </c>
      <c r="C1093" s="23" t="str">
        <f>News_statistics!P1093</f>
        <v>New Business</v>
      </c>
      <c r="D1093" t="str">
        <f>News_statistics!Q1093</f>
        <v>Digital Platforms &amp; Marketplaces</v>
      </c>
      <c r="E1093" t="str">
        <f>News_statistics!N1093</f>
        <v>New Business</v>
      </c>
      <c r="F1093" s="17" t="str">
        <f>News_statistics!M1093</f>
        <v>Digital Platforms &amp; Marketplaces, Air &amp; Space</v>
      </c>
    </row>
    <row r="1094" spans="1:6" x14ac:dyDescent="0.3">
      <c r="A1094" t="str">
        <f>News_statistics!K1094</f>
        <v>H2</v>
      </c>
      <c r="B1094" cm="1">
        <f t="array" aca="1" ref="B1094" ca="1">SUMPRODUCT(MID(0&amp;A1094,LARGE(INDEX(ISNUMBER(--MID(A1094,ROW(INDIRECT("1:"&amp;LEN(A1094))),1))*ROW(INDIRECT("1:"&amp;LEN(A1094))),0),ROW(INDIRECT("1:"&amp;LEN(A1094))))+1,1)*10^ROW(INDIRECT("1:"&amp;LEN(A1094)))/10)</f>
        <v>2</v>
      </c>
      <c r="C1094" s="23" t="str">
        <f>News_statistics!P1094</f>
        <v>Intelligent Production</v>
      </c>
      <c r="D1094" t="str">
        <f>News_statistics!Q1094</f>
        <v>Advanced Robotics</v>
      </c>
      <c r="E1094" t="str">
        <f>News_statistics!N1094</f>
        <v>Intelligent Production</v>
      </c>
      <c r="F1094" s="17" t="str">
        <f>News_statistics!M1094</f>
        <v>Advanced Robotics</v>
      </c>
    </row>
    <row r="1095" spans="1:6" x14ac:dyDescent="0.3">
      <c r="A1095" t="str">
        <f>News_statistics!K1095</f>
        <v>H1</v>
      </c>
      <c r="B1095" cm="1">
        <f t="array" aca="1" ref="B1095" ca="1">SUMPRODUCT(MID(0&amp;A1095,LARGE(INDEX(ISNUMBER(--MID(A1095,ROW(INDIRECT("1:"&amp;LEN(A1095))),1))*ROW(INDIRECT("1:"&amp;LEN(A1095))),0),ROW(INDIRECT("1:"&amp;LEN(A1095))))+1,1)*10^ROW(INDIRECT("1:"&amp;LEN(A1095)))/10)</f>
        <v>1</v>
      </c>
      <c r="C1095" s="23" t="str">
        <f>News_statistics!P1095</f>
        <v>Not Found</v>
      </c>
      <c r="D1095" t="str">
        <f>News_statistics!Q1095</f>
        <v>Not Found</v>
      </c>
      <c r="E1095" t="e" vm="2">
        <f>News_statistics!N1095</f>
        <v>#VALUE!</v>
      </c>
      <c r="F1095" s="17" t="str">
        <f>News_statistics!M1095</f>
        <v/>
      </c>
    </row>
    <row r="1096" spans="1:6" ht="28.8" x14ac:dyDescent="0.3">
      <c r="A1096" t="str">
        <f>News_statistics!K1096</f>
        <v>H2</v>
      </c>
      <c r="B1096" cm="1">
        <f t="array" aca="1" ref="B1096" ca="1">SUMPRODUCT(MID(0&amp;A1096,LARGE(INDEX(ISNUMBER(--MID(A1096,ROW(INDIRECT("1:"&amp;LEN(A1096))),1))*ROW(INDIRECT("1:"&amp;LEN(A1096))),0),ROW(INDIRECT("1:"&amp;LEN(A1096))))+1,1)*10^ROW(INDIRECT("1:"&amp;LEN(A1096)))/10)</f>
        <v>2</v>
      </c>
      <c r="C1096" s="23" t="str">
        <f>News_statistics!P1096</f>
        <v>Ecological Sustainability</v>
      </c>
      <c r="D1096" t="str">
        <f>News_statistics!Q1096</f>
        <v>Enhanced Emission Policy</v>
      </c>
      <c r="E1096" t="str">
        <f>News_statistics!N1096</f>
        <v>Ecological Sustainability, Hydraulic Applications Ecosystem</v>
      </c>
      <c r="F1096" s="17" t="str">
        <f>News_statistics!M1096</f>
        <v>Enhanced Emission Policy, Sustainable Mining</v>
      </c>
    </row>
    <row r="1097" spans="1:6" x14ac:dyDescent="0.3">
      <c r="A1097" t="str">
        <f>News_statistics!K1097</f>
        <v>H1</v>
      </c>
      <c r="B1097" cm="1">
        <f t="array" aca="1" ref="B1097" ca="1">SUMPRODUCT(MID(0&amp;A1097,LARGE(INDEX(ISNUMBER(--MID(A1097,ROW(INDIRECT("1:"&amp;LEN(A1097))),1))*ROW(INDIRECT("1:"&amp;LEN(A1097))),0),ROW(INDIRECT("1:"&amp;LEN(A1097))))+1,1)*10^ROW(INDIRECT("1:"&amp;LEN(A1097)))/10)</f>
        <v>1</v>
      </c>
      <c r="C1097" s="23" t="str">
        <f>News_statistics!P1097</f>
        <v>Not Found</v>
      </c>
      <c r="D1097" t="str">
        <f>News_statistics!Q1097</f>
        <v>Not Found</v>
      </c>
      <c r="E1097" t="e" vm="2">
        <f>News_statistics!N1097</f>
        <v>#VALUE!</v>
      </c>
      <c r="F1097" s="17" t="str">
        <f>News_statistics!M1097</f>
        <v/>
      </c>
    </row>
    <row r="1098" spans="1:6" ht="43.2" x14ac:dyDescent="0.3">
      <c r="A1098" t="str">
        <f>News_statistics!K1098</f>
        <v>H3</v>
      </c>
      <c r="B1098" cm="1">
        <f t="array" aca="1" ref="B1098" ca="1">SUMPRODUCT(MID(0&amp;A1098,LARGE(INDEX(ISNUMBER(--MID(A1098,ROW(INDIRECT("1:"&amp;LEN(A1098))),1))*ROW(INDIRECT("1:"&amp;LEN(A1098))),0),ROW(INDIRECT("1:"&amp;LEN(A1098))))+1,1)*10^ROW(INDIRECT("1:"&amp;LEN(A1098)))/10)</f>
        <v>3</v>
      </c>
      <c r="C1098" s="23" t="str">
        <f>News_statistics!P1098</f>
        <v>Ecological Sustainability</v>
      </c>
      <c r="D1098" t="str">
        <f>News_statistics!Q1098</f>
        <v>Enhanced Emission Policy</v>
      </c>
      <c r="E1098" t="str">
        <f>News_statistics!N1098</f>
        <v>Ecological Sustainability, New Business</v>
      </c>
      <c r="F1098" s="17" t="str">
        <f>News_statistics!M1098</f>
        <v>Enhanced Emission Policy, Digital Platforms &amp; Marketplaces, Sustainaible Maritime Applications, Air &amp; Space</v>
      </c>
    </row>
    <row r="1099" spans="1:6" ht="28.8" x14ac:dyDescent="0.3">
      <c r="A1099" t="str">
        <f>News_statistics!K1099</f>
        <v>H2</v>
      </c>
      <c r="B1099" cm="1">
        <f t="array" aca="1" ref="B1099" ca="1">SUMPRODUCT(MID(0&amp;A1099,LARGE(INDEX(ISNUMBER(--MID(A1099,ROW(INDIRECT("1:"&amp;LEN(A1099))),1))*ROW(INDIRECT("1:"&amp;LEN(A1099))),0),ROW(INDIRECT("1:"&amp;LEN(A1099))))+1,1)*10^ROW(INDIRECT("1:"&amp;LEN(A1099)))/10)</f>
        <v>2</v>
      </c>
      <c r="C1099" s="23" t="str">
        <f>News_statistics!P1099</f>
        <v>Hydraulic Applications Ecosystem</v>
      </c>
      <c r="D1099" t="str">
        <f>News_statistics!Q1099</f>
        <v>Green &amp; Connected Construction site</v>
      </c>
      <c r="E1099" t="str">
        <f>News_statistics!N1099</f>
        <v>Hydraulic Applications Ecosystem, Intelligent Production</v>
      </c>
      <c r="F1099" s="17" t="str">
        <f>News_statistics!M1099</f>
        <v>Green &amp; Connected Construction site, Additive Manufacturing Technologies</v>
      </c>
    </row>
    <row r="1100" spans="1:6" ht="28.8" x14ac:dyDescent="0.3">
      <c r="A1100" t="str">
        <f>News_statistics!K1100</f>
        <v>H2</v>
      </c>
      <c r="B1100" cm="1">
        <f t="array" aca="1" ref="B1100" ca="1">SUMPRODUCT(MID(0&amp;A1100,LARGE(INDEX(ISNUMBER(--MID(A1100,ROW(INDIRECT("1:"&amp;LEN(A1100))),1))*ROW(INDIRECT("1:"&amp;LEN(A1100))),0),ROW(INDIRECT("1:"&amp;LEN(A1100))))+1,1)*10^ROW(INDIRECT("1:"&amp;LEN(A1100)))/10)</f>
        <v>2</v>
      </c>
      <c r="C1100" s="23" t="str">
        <f>News_statistics!P1100</f>
        <v>Ecological Sustainability</v>
      </c>
      <c r="D1100" t="str">
        <f>News_statistics!Q1100</f>
        <v>Enhanced Emission Policy</v>
      </c>
      <c r="E1100" t="str">
        <f>News_statistics!N1100</f>
        <v>Ecological Sustainability, New Business</v>
      </c>
      <c r="F1100" s="17" t="str">
        <f>News_statistics!M1100</f>
        <v>Enhanced Emission Policy, Sustainaible Maritime Applications</v>
      </c>
    </row>
    <row r="1101" spans="1:6" x14ac:dyDescent="0.3">
      <c r="A1101" t="str">
        <f>News_statistics!K1101</f>
        <v>H2</v>
      </c>
      <c r="B1101" cm="1">
        <f t="array" aca="1" ref="B1101" ca="1">SUMPRODUCT(MID(0&amp;A1101,LARGE(INDEX(ISNUMBER(--MID(A1101,ROW(INDIRECT("1:"&amp;LEN(A1101))),1))*ROW(INDIRECT("1:"&amp;LEN(A1101))),0),ROW(INDIRECT("1:"&amp;LEN(A1101))))+1,1)*10^ROW(INDIRECT("1:"&amp;LEN(A1101)))/10)</f>
        <v>2</v>
      </c>
      <c r="C1101" s="23" t="str">
        <f>News_statistics!P1101</f>
        <v>Hydraulic Applications Ecosystem</v>
      </c>
      <c r="D1101" t="str">
        <f>News_statistics!Q1101</f>
        <v>Sustainable Mining</v>
      </c>
      <c r="E1101" t="str">
        <f>News_statistics!N1101</f>
        <v>Hydraulic Applications Ecosystem</v>
      </c>
      <c r="F1101" s="17" t="str">
        <f>News_statistics!M1101</f>
        <v>Sustainable Mining</v>
      </c>
    </row>
    <row r="1102" spans="1:6" x14ac:dyDescent="0.3">
      <c r="A1102" t="str">
        <f>News_statistics!K1102</f>
        <v>H2</v>
      </c>
      <c r="B1102" cm="1">
        <f t="array" aca="1" ref="B1102" ca="1">SUMPRODUCT(MID(0&amp;A1102,LARGE(INDEX(ISNUMBER(--MID(A1102,ROW(INDIRECT("1:"&amp;LEN(A1102))),1))*ROW(INDIRECT("1:"&amp;LEN(A1102))),0),ROW(INDIRECT("1:"&amp;LEN(A1102))))+1,1)*10^ROW(INDIRECT("1:"&amp;LEN(A1102)))/10)</f>
        <v>2</v>
      </c>
      <c r="C1102" s="23" t="str">
        <f>News_statistics!P1102</f>
        <v>Hydraulic Applications Ecosystem</v>
      </c>
      <c r="D1102" t="str">
        <f>News_statistics!Q1102</f>
        <v>Smart Farming</v>
      </c>
      <c r="E1102" t="str">
        <f>News_statistics!N1102</f>
        <v>Hydraulic Applications Ecosystem, New Business</v>
      </c>
      <c r="F1102" s="17" t="str">
        <f>News_statistics!M1102</f>
        <v>Smart Farming, Future Agriculture</v>
      </c>
    </row>
    <row r="1103" spans="1:6" x14ac:dyDescent="0.3">
      <c r="A1103" t="str">
        <f>News_statistics!K1103</f>
        <v>H3</v>
      </c>
      <c r="B1103" cm="1">
        <f t="array" aca="1" ref="B1103" ca="1">SUMPRODUCT(MID(0&amp;A1103,LARGE(INDEX(ISNUMBER(--MID(A1103,ROW(INDIRECT("1:"&amp;LEN(A1103))),1))*ROW(INDIRECT("1:"&amp;LEN(A1103))),0),ROW(INDIRECT("1:"&amp;LEN(A1103))))+1,1)*10^ROW(INDIRECT("1:"&amp;LEN(A1103)))/10)</f>
        <v>3</v>
      </c>
      <c r="C1103" s="23" t="str">
        <f>News_statistics!P1103</f>
        <v>Hydraulic Applications Ecosystem</v>
      </c>
      <c r="D1103" t="str">
        <f>News_statistics!Q1103</f>
        <v>Sustainable Mining</v>
      </c>
      <c r="E1103" t="str">
        <f>News_statistics!N1103</f>
        <v>Hydraulic Applications Ecosystem</v>
      </c>
      <c r="F1103" s="17" t="str">
        <f>News_statistics!M1103</f>
        <v>Sustainable Mining</v>
      </c>
    </row>
    <row r="1104" spans="1:6" ht="28.8" x14ac:dyDescent="0.3">
      <c r="A1104" t="str">
        <f>News_statistics!K1104</f>
        <v>H1</v>
      </c>
      <c r="B1104" cm="1">
        <f t="array" aca="1" ref="B1104" ca="1">SUMPRODUCT(MID(0&amp;A1104,LARGE(INDEX(ISNUMBER(--MID(A1104,ROW(INDIRECT("1:"&amp;LEN(A1104))),1))*ROW(INDIRECT("1:"&amp;LEN(A1104))),0),ROW(INDIRECT("1:"&amp;LEN(A1104))))+1,1)*10^ROW(INDIRECT("1:"&amp;LEN(A1104)))/10)</f>
        <v>1</v>
      </c>
      <c r="C1104" s="23" t="str">
        <f>News_statistics!P1104</f>
        <v>Ecological Sustainability</v>
      </c>
      <c r="D1104" t="str">
        <f>News_statistics!Q1104</f>
        <v>Enhanced Emission Policy</v>
      </c>
      <c r="E1104" t="str">
        <f>News_statistics!N1104</f>
        <v>Ecological Sustainability, Hydraulic Applications Ecosystem</v>
      </c>
      <c r="F1104" s="17" t="str">
        <f>News_statistics!M1104</f>
        <v>Enhanced Emission Policy, Sustainable Mining</v>
      </c>
    </row>
    <row r="1105" spans="1:6" ht="28.8" x14ac:dyDescent="0.3">
      <c r="A1105" t="str">
        <f>News_statistics!K1105</f>
        <v>H1</v>
      </c>
      <c r="B1105" cm="1">
        <f t="array" aca="1" ref="B1105" ca="1">SUMPRODUCT(MID(0&amp;A1105,LARGE(INDEX(ISNUMBER(--MID(A1105,ROW(INDIRECT("1:"&amp;LEN(A1105))),1))*ROW(INDIRECT("1:"&amp;LEN(A1105))),0),ROW(INDIRECT("1:"&amp;LEN(A1105))))+1,1)*10^ROW(INDIRECT("1:"&amp;LEN(A1105)))/10)</f>
        <v>1</v>
      </c>
      <c r="C1105" s="23" t="str">
        <f>News_statistics!P1105</f>
        <v>Ecological Sustainability</v>
      </c>
      <c r="D1105" t="str">
        <f>News_statistics!Q1105</f>
        <v>Enhanced Emission Policy</v>
      </c>
      <c r="E1105" t="str">
        <f>News_statistics!N1105</f>
        <v>Ecological Sustainability, Hydraulic Applications Ecosystem</v>
      </c>
      <c r="F1105" s="17" t="str">
        <f>News_statistics!M1105</f>
        <v>Enhanced Emission Policy, Sustainable Mining</v>
      </c>
    </row>
    <row r="1106" spans="1:6" ht="28.8" x14ac:dyDescent="0.3">
      <c r="A1106" t="str">
        <f>News_statistics!K1106</f>
        <v>H2</v>
      </c>
      <c r="B1106" cm="1">
        <f t="array" aca="1" ref="B1106" ca="1">SUMPRODUCT(MID(0&amp;A1106,LARGE(INDEX(ISNUMBER(--MID(A1106,ROW(INDIRECT("1:"&amp;LEN(A1106))),1))*ROW(INDIRECT("1:"&amp;LEN(A1106))),0),ROW(INDIRECT("1:"&amp;LEN(A1106))))+1,1)*10^ROW(INDIRECT("1:"&amp;LEN(A1106)))/10)</f>
        <v>2</v>
      </c>
      <c r="C1106" s="23" t="str">
        <f>News_statistics!P1106</f>
        <v>Ecological Sustainability</v>
      </c>
      <c r="D1106" t="str">
        <f>News_statistics!Q1106</f>
        <v>Enhanced Emission Policy</v>
      </c>
      <c r="E1106" t="str">
        <f>News_statistics!N1106</f>
        <v>Ecological Sustainability, Hydraulic Applications Ecosystem</v>
      </c>
      <c r="F1106" s="17" t="str">
        <f>News_statistics!M1106</f>
        <v>Enhanced Emission Policy, Sustainable Mining</v>
      </c>
    </row>
    <row r="1107" spans="1:6" x14ac:dyDescent="0.3">
      <c r="A1107" t="str">
        <f>News_statistics!K1107</f>
        <v>H2</v>
      </c>
      <c r="B1107" cm="1">
        <f t="array" aca="1" ref="B1107" ca="1">SUMPRODUCT(MID(0&amp;A1107,LARGE(INDEX(ISNUMBER(--MID(A1107,ROW(INDIRECT("1:"&amp;LEN(A1107))),1))*ROW(INDIRECT("1:"&amp;LEN(A1107))),0),ROW(INDIRECT("1:"&amp;LEN(A1107))))+1,1)*10^ROW(INDIRECT("1:"&amp;LEN(A1107)))/10)</f>
        <v>2</v>
      </c>
      <c r="C1107" s="23" t="str">
        <f>News_statistics!P1107</f>
        <v>Hydraulic Applications Ecosystem</v>
      </c>
      <c r="D1107" t="str">
        <f>News_statistics!Q1107</f>
        <v>Sustainable Mining</v>
      </c>
      <c r="E1107" t="str">
        <f>News_statistics!N1107</f>
        <v>Hydraulic Applications Ecosystem</v>
      </c>
      <c r="F1107" s="17" t="str">
        <f>News_statistics!M1107</f>
        <v>Sustainable Mining</v>
      </c>
    </row>
    <row r="1108" spans="1:6" ht="28.8" x14ac:dyDescent="0.3">
      <c r="A1108" t="str">
        <f>News_statistics!K1108</f>
        <v>H1</v>
      </c>
      <c r="B1108" cm="1">
        <f t="array" aca="1" ref="B1108" ca="1">SUMPRODUCT(MID(0&amp;A1108,LARGE(INDEX(ISNUMBER(--MID(A1108,ROW(INDIRECT("1:"&amp;LEN(A1108))),1))*ROW(INDIRECT("1:"&amp;LEN(A1108))),0),ROW(INDIRECT("1:"&amp;LEN(A1108))))+1,1)*10^ROW(INDIRECT("1:"&amp;LEN(A1108)))/10)</f>
        <v>1</v>
      </c>
      <c r="C1108" s="23" t="str">
        <f>News_statistics!P1108</f>
        <v>Ecological Sustainability</v>
      </c>
      <c r="D1108" t="str">
        <f>News_statistics!Q1108</f>
        <v>Enhanced Emission Policy</v>
      </c>
      <c r="E1108" t="str">
        <f>News_statistics!N1108</f>
        <v>Ecological Sustainability, Hydraulic Applications Ecosystem</v>
      </c>
      <c r="F1108" s="17" t="str">
        <f>News_statistics!M1108</f>
        <v>Enhanced Emission Policy, Sustainable Mining</v>
      </c>
    </row>
    <row r="1109" spans="1:6" x14ac:dyDescent="0.3">
      <c r="A1109" t="str">
        <f>News_statistics!K1109</f>
        <v>H1</v>
      </c>
      <c r="B1109" cm="1">
        <f t="array" aca="1" ref="B1109" ca="1">SUMPRODUCT(MID(0&amp;A1109,LARGE(INDEX(ISNUMBER(--MID(A1109,ROW(INDIRECT("1:"&amp;LEN(A1109))),1))*ROW(INDIRECT("1:"&amp;LEN(A1109))),0),ROW(INDIRECT("1:"&amp;LEN(A1109))))+1,1)*10^ROW(INDIRECT("1:"&amp;LEN(A1109)))/10)</f>
        <v>1</v>
      </c>
      <c r="C1109" s="23" t="str">
        <f>News_statistics!P1109</f>
        <v>Intelligent Production</v>
      </c>
      <c r="D1109" t="str">
        <f>News_statistics!Q1109</f>
        <v>Advanced Robotics</v>
      </c>
      <c r="E1109" t="str">
        <f>News_statistics!N1109</f>
        <v>Intelligent Production</v>
      </c>
      <c r="F1109" s="17" t="str">
        <f>News_statistics!M1109</f>
        <v>Advanced Robotics</v>
      </c>
    </row>
    <row r="1110" spans="1:6" x14ac:dyDescent="0.3">
      <c r="A1110" t="str">
        <f>News_statistics!K1110</f>
        <v>H1</v>
      </c>
      <c r="B1110" cm="1">
        <f t="array" aca="1" ref="B1110" ca="1">SUMPRODUCT(MID(0&amp;A1110,LARGE(INDEX(ISNUMBER(--MID(A1110,ROW(INDIRECT("1:"&amp;LEN(A1110))),1))*ROW(INDIRECT("1:"&amp;LEN(A1110))),0),ROW(INDIRECT("1:"&amp;LEN(A1110))))+1,1)*10^ROW(INDIRECT("1:"&amp;LEN(A1110)))/10)</f>
        <v>1</v>
      </c>
      <c r="C1110" s="23" t="str">
        <f>News_statistics!P1110</f>
        <v>Not Found</v>
      </c>
      <c r="D1110" t="str">
        <f>News_statistics!Q1110</f>
        <v>Not Found</v>
      </c>
      <c r="E1110" t="e" vm="2">
        <f>News_statistics!N1110</f>
        <v>#VALUE!</v>
      </c>
      <c r="F1110" s="17" t="str">
        <f>News_statistics!M1110</f>
        <v/>
      </c>
    </row>
    <row r="1111" spans="1:6" ht="28.8" x14ac:dyDescent="0.3">
      <c r="A1111" t="str">
        <f>News_statistics!K1111</f>
        <v>H3</v>
      </c>
      <c r="B1111" cm="1">
        <f t="array" aca="1" ref="B1111" ca="1">SUMPRODUCT(MID(0&amp;A1111,LARGE(INDEX(ISNUMBER(--MID(A1111,ROW(INDIRECT("1:"&amp;LEN(A1111))),1))*ROW(INDIRECT("1:"&amp;LEN(A1111))),0),ROW(INDIRECT("1:"&amp;LEN(A1111))))+1,1)*10^ROW(INDIRECT("1:"&amp;LEN(A1111)))/10)</f>
        <v>3</v>
      </c>
      <c r="C1111" s="23" t="str">
        <f>News_statistics!P1111</f>
        <v>Ecological Sustainability</v>
      </c>
      <c r="D1111" t="str">
        <f>News_statistics!Q1111</f>
        <v>Sustainable Energy System</v>
      </c>
      <c r="E1111" t="str">
        <f>News_statistics!N1111</f>
        <v>Ecological Sustainability, New Business</v>
      </c>
      <c r="F1111" s="17" t="str">
        <f>News_statistics!M1111</f>
        <v>Sustainable Energy System, Green Energy System</v>
      </c>
    </row>
    <row r="1112" spans="1:6" ht="28.8" x14ac:dyDescent="0.3">
      <c r="A1112" t="str">
        <f>News_statistics!K1112</f>
        <v>H3</v>
      </c>
      <c r="B1112" cm="1">
        <f t="array" aca="1" ref="B1112" ca="1">SUMPRODUCT(MID(0&amp;A1112,LARGE(INDEX(ISNUMBER(--MID(A1112,ROW(INDIRECT("1:"&amp;LEN(A1112))),1))*ROW(INDIRECT("1:"&amp;LEN(A1112))),0),ROW(INDIRECT("1:"&amp;LEN(A1112))))+1,1)*10^ROW(INDIRECT("1:"&amp;LEN(A1112)))/10)</f>
        <v>3</v>
      </c>
      <c r="C1112" s="23" t="str">
        <f>News_statistics!P1112</f>
        <v>Ecological Sustainability</v>
      </c>
      <c r="D1112" t="str">
        <f>News_statistics!Q1112</f>
        <v>Enhanced Emission Policy</v>
      </c>
      <c r="E1112" t="str">
        <f>News_statistics!N1112</f>
        <v>Ecological Sustainability, Hydraulic Applications Ecosystem</v>
      </c>
      <c r="F1112" s="17" t="str">
        <f>News_statistics!M1112</f>
        <v>Enhanced Emission Policy, Zero Emission Company Value, Sustainable Mining</v>
      </c>
    </row>
    <row r="1113" spans="1:6" x14ac:dyDescent="0.3">
      <c r="A1113" t="str">
        <f>News_statistics!K1113</f>
        <v>H2</v>
      </c>
      <c r="B1113" cm="1">
        <f t="array" aca="1" ref="B1113" ca="1">SUMPRODUCT(MID(0&amp;A1113,LARGE(INDEX(ISNUMBER(--MID(A1113,ROW(INDIRECT("1:"&amp;LEN(A1113))),1))*ROW(INDIRECT("1:"&amp;LEN(A1113))),0),ROW(INDIRECT("1:"&amp;LEN(A1113))))+1,1)*10^ROW(INDIRECT("1:"&amp;LEN(A1113)))/10)</f>
        <v>2</v>
      </c>
      <c r="C1113" s="23" t="str">
        <f>News_statistics!P1113</f>
        <v>Not Found</v>
      </c>
      <c r="D1113" t="str">
        <f>News_statistics!Q1113</f>
        <v>Not Found</v>
      </c>
      <c r="E1113" t="e" vm="2">
        <f>News_statistics!N1113</f>
        <v>#VALUE!</v>
      </c>
      <c r="F1113" s="17" t="str">
        <f>News_statistics!M1113</f>
        <v/>
      </c>
    </row>
    <row r="1114" spans="1:6" x14ac:dyDescent="0.3">
      <c r="A1114" t="str">
        <f>News_statistics!K1114</f>
        <v>H1</v>
      </c>
      <c r="B1114" cm="1">
        <f t="array" aca="1" ref="B1114" ca="1">SUMPRODUCT(MID(0&amp;A1114,LARGE(INDEX(ISNUMBER(--MID(A1114,ROW(INDIRECT("1:"&amp;LEN(A1114))),1))*ROW(INDIRECT("1:"&amp;LEN(A1114))),0),ROW(INDIRECT("1:"&amp;LEN(A1114))))+1,1)*10^ROW(INDIRECT("1:"&amp;LEN(A1114)))/10)</f>
        <v>1</v>
      </c>
      <c r="C1114" s="23" t="str">
        <f>News_statistics!P1114</f>
        <v>Smart Data Usage</v>
      </c>
      <c r="D1114" t="str">
        <f>News_statistics!Q1114</f>
        <v>Big Data Value Creation</v>
      </c>
      <c r="E1114" t="str">
        <f>News_statistics!N1114</f>
        <v>Smart Data Usage</v>
      </c>
      <c r="F1114" s="17" t="str">
        <f>News_statistics!M1114</f>
        <v>Big Data Value Creation</v>
      </c>
    </row>
    <row r="1115" spans="1:6" x14ac:dyDescent="0.3">
      <c r="A1115" t="str">
        <f>News_statistics!K1115</f>
        <v>H2</v>
      </c>
      <c r="B1115" cm="1">
        <f t="array" aca="1" ref="B1115" ca="1">SUMPRODUCT(MID(0&amp;A1115,LARGE(INDEX(ISNUMBER(--MID(A1115,ROW(INDIRECT("1:"&amp;LEN(A1115))),1))*ROW(INDIRECT("1:"&amp;LEN(A1115))),0),ROW(INDIRECT("1:"&amp;LEN(A1115))))+1,1)*10^ROW(INDIRECT("1:"&amp;LEN(A1115)))/10)</f>
        <v>2</v>
      </c>
      <c r="C1115" s="23" t="str">
        <f>News_statistics!P1115</f>
        <v>Ecological Sustainability</v>
      </c>
      <c r="D1115" t="str">
        <f>News_statistics!Q1115</f>
        <v>Enhanced Emission Policy</v>
      </c>
      <c r="E1115" t="str">
        <f>News_statistics!N1115</f>
        <v>Ecological Sustainability</v>
      </c>
      <c r="F1115" s="17" t="str">
        <f>News_statistics!M1115</f>
        <v>Enhanced Emission Policy</v>
      </c>
    </row>
    <row r="1116" spans="1:6" x14ac:dyDescent="0.3">
      <c r="A1116" t="str">
        <f>News_statistics!K1116</f>
        <v>H1</v>
      </c>
      <c r="B1116" cm="1">
        <f t="array" aca="1" ref="B1116" ca="1">SUMPRODUCT(MID(0&amp;A1116,LARGE(INDEX(ISNUMBER(--MID(A1116,ROW(INDIRECT("1:"&amp;LEN(A1116))),1))*ROW(INDIRECT("1:"&amp;LEN(A1116))),0),ROW(INDIRECT("1:"&amp;LEN(A1116))))+1,1)*10^ROW(INDIRECT("1:"&amp;LEN(A1116)))/10)</f>
        <v>1</v>
      </c>
      <c r="C1116" s="23" t="str">
        <f>News_statistics!P1116</f>
        <v>Ecological Sustainability</v>
      </c>
      <c r="D1116" t="str">
        <f>News_statistics!Q1116</f>
        <v>Enhanced Emission Policy</v>
      </c>
      <c r="E1116" t="str">
        <f>News_statistics!N1116</f>
        <v>Ecological Sustainability, Hydraulic Applications Ecosystem</v>
      </c>
      <c r="F1116" s="17" t="str">
        <f>News_statistics!M1116</f>
        <v>Enhanced Emission Policy, Smart Farming</v>
      </c>
    </row>
    <row r="1117" spans="1:6" x14ac:dyDescent="0.3">
      <c r="A1117" t="str">
        <f>News_statistics!K1117</f>
        <v>H1</v>
      </c>
      <c r="B1117" cm="1">
        <f t="array" aca="1" ref="B1117" ca="1">SUMPRODUCT(MID(0&amp;A1117,LARGE(INDEX(ISNUMBER(--MID(A1117,ROW(INDIRECT("1:"&amp;LEN(A1117))),1))*ROW(INDIRECT("1:"&amp;LEN(A1117))),0),ROW(INDIRECT("1:"&amp;LEN(A1117))))+1,1)*10^ROW(INDIRECT("1:"&amp;LEN(A1117)))/10)</f>
        <v>1</v>
      </c>
      <c r="C1117" s="23" t="str">
        <f>News_statistics!P1117</f>
        <v>New Business</v>
      </c>
      <c r="D1117" t="str">
        <f>News_statistics!Q1117</f>
        <v>Geopolitics &amp; Decoupling</v>
      </c>
      <c r="E1117" t="str">
        <f>News_statistics!N1117</f>
        <v>New Business</v>
      </c>
      <c r="F1117" s="17" t="str">
        <f>News_statistics!M1117</f>
        <v>Geopolitics &amp; Decoupling</v>
      </c>
    </row>
    <row r="1118" spans="1:6" x14ac:dyDescent="0.3">
      <c r="A1118" t="str">
        <f>News_statistics!K1118</f>
        <v>H1</v>
      </c>
      <c r="B1118" cm="1">
        <f t="array" aca="1" ref="B1118" ca="1">SUMPRODUCT(MID(0&amp;A1118,LARGE(INDEX(ISNUMBER(--MID(A1118,ROW(INDIRECT("1:"&amp;LEN(A1118))),1))*ROW(INDIRECT("1:"&amp;LEN(A1118))),0),ROW(INDIRECT("1:"&amp;LEN(A1118))))+1,1)*10^ROW(INDIRECT("1:"&amp;LEN(A1118)))/10)</f>
        <v>1</v>
      </c>
      <c r="C1118" s="23" t="str">
        <f>News_statistics!P1118</f>
        <v>Not Found</v>
      </c>
      <c r="D1118" t="str">
        <f>News_statistics!Q1118</f>
        <v>Not Found</v>
      </c>
      <c r="E1118" t="e" vm="2">
        <f>News_statistics!N1118</f>
        <v>#VALUE!</v>
      </c>
      <c r="F1118" s="17" t="str">
        <f>News_statistics!M1118</f>
        <v/>
      </c>
    </row>
    <row r="1119" spans="1:6" x14ac:dyDescent="0.3">
      <c r="A1119" t="str">
        <f>News_statistics!K1119</f>
        <v>H1</v>
      </c>
      <c r="B1119" cm="1">
        <f t="array" aca="1" ref="B1119" ca="1">SUMPRODUCT(MID(0&amp;A1119,LARGE(INDEX(ISNUMBER(--MID(A1119,ROW(INDIRECT("1:"&amp;LEN(A1119))),1))*ROW(INDIRECT("1:"&amp;LEN(A1119))),0),ROW(INDIRECT("1:"&amp;LEN(A1119))))+1,1)*10^ROW(INDIRECT("1:"&amp;LEN(A1119)))/10)</f>
        <v>1</v>
      </c>
      <c r="C1119" s="23" t="str">
        <f>News_statistics!P1119</f>
        <v>Not Found</v>
      </c>
      <c r="D1119" t="str">
        <f>News_statistics!Q1119</f>
        <v>Not Found</v>
      </c>
      <c r="E1119" t="e" vm="2">
        <f>News_statistics!N1119</f>
        <v>#VALUE!</v>
      </c>
      <c r="F1119" s="17" t="str">
        <f>News_statistics!M1119</f>
        <v/>
      </c>
    </row>
    <row r="1120" spans="1:6" x14ac:dyDescent="0.3">
      <c r="A1120" t="str">
        <f>News_statistics!K1120</f>
        <v>H1</v>
      </c>
      <c r="B1120" cm="1">
        <f t="array" aca="1" ref="B1120" ca="1">SUMPRODUCT(MID(0&amp;A1120,LARGE(INDEX(ISNUMBER(--MID(A1120,ROW(INDIRECT("1:"&amp;LEN(A1120))),1))*ROW(INDIRECT("1:"&amp;LEN(A1120))),0),ROW(INDIRECT("1:"&amp;LEN(A1120))))+1,1)*10^ROW(INDIRECT("1:"&amp;LEN(A1120)))/10)</f>
        <v>1</v>
      </c>
      <c r="C1120" s="23" t="str">
        <f>News_statistics!P1120</f>
        <v>Not Found</v>
      </c>
      <c r="D1120" t="str">
        <f>News_statistics!Q1120</f>
        <v>Not Found</v>
      </c>
      <c r="E1120" t="e" vm="2">
        <f>News_statistics!N1120</f>
        <v>#VALUE!</v>
      </c>
      <c r="F1120" s="17" t="str">
        <f>News_statistics!M1120</f>
        <v/>
      </c>
    </row>
    <row r="1121" spans="1:6" x14ac:dyDescent="0.3">
      <c r="A1121" t="str">
        <f>News_statistics!K1121</f>
        <v>H2</v>
      </c>
      <c r="B1121" cm="1">
        <f t="array" aca="1" ref="B1121" ca="1">SUMPRODUCT(MID(0&amp;A1121,LARGE(INDEX(ISNUMBER(--MID(A1121,ROW(INDIRECT("1:"&amp;LEN(A1121))),1))*ROW(INDIRECT("1:"&amp;LEN(A1121))),0),ROW(INDIRECT("1:"&amp;LEN(A1121))))+1,1)*10^ROW(INDIRECT("1:"&amp;LEN(A1121)))/10)</f>
        <v>2</v>
      </c>
      <c r="C1121" s="23" t="str">
        <f>News_statistics!P1121</f>
        <v>Not Found</v>
      </c>
      <c r="D1121" t="str">
        <f>News_statistics!Q1121</f>
        <v>Not Found</v>
      </c>
      <c r="E1121" t="e" vm="2">
        <f>News_statistics!N1121</f>
        <v>#VALUE!</v>
      </c>
      <c r="F1121" s="17" t="str">
        <f>News_statistics!M1121</f>
        <v/>
      </c>
    </row>
    <row r="1122" spans="1:6" x14ac:dyDescent="0.3">
      <c r="A1122" t="str">
        <f>News_statistics!K1122</f>
        <v>H1</v>
      </c>
      <c r="B1122" cm="1">
        <f t="array" aca="1" ref="B1122" ca="1">SUMPRODUCT(MID(0&amp;A1122,LARGE(INDEX(ISNUMBER(--MID(A1122,ROW(INDIRECT("1:"&amp;LEN(A1122))),1))*ROW(INDIRECT("1:"&amp;LEN(A1122))),0),ROW(INDIRECT("1:"&amp;LEN(A1122))))+1,1)*10^ROW(INDIRECT("1:"&amp;LEN(A1122)))/10)</f>
        <v>1</v>
      </c>
      <c r="C1122" s="23" t="str">
        <f>News_statistics!P1122</f>
        <v>Ecological Sustainability</v>
      </c>
      <c r="D1122" t="str">
        <f>News_statistics!Q1122</f>
        <v>Enhanced Emission Policy</v>
      </c>
      <c r="E1122" t="str">
        <f>News_statistics!N1122</f>
        <v>Ecological Sustainability</v>
      </c>
      <c r="F1122" s="17" t="str">
        <f>News_statistics!M1122</f>
        <v>Enhanced Emission Policy</v>
      </c>
    </row>
    <row r="1123" spans="1:6" ht="28.8" x14ac:dyDescent="0.3">
      <c r="A1123" t="str">
        <f>News_statistics!K1123</f>
        <v>H2</v>
      </c>
      <c r="B1123" cm="1">
        <f t="array" aca="1" ref="B1123" ca="1">SUMPRODUCT(MID(0&amp;A1123,LARGE(INDEX(ISNUMBER(--MID(A1123,ROW(INDIRECT("1:"&amp;LEN(A1123))),1))*ROW(INDIRECT("1:"&amp;LEN(A1123))),0),ROW(INDIRECT("1:"&amp;LEN(A1123))))+1,1)*10^ROW(INDIRECT("1:"&amp;LEN(A1123)))/10)</f>
        <v>2</v>
      </c>
      <c r="C1123" s="23" t="str">
        <f>News_statistics!P1123</f>
        <v>Ecological Sustainability</v>
      </c>
      <c r="D1123" t="str">
        <f>News_statistics!Q1123</f>
        <v>Enhanced Emission Policy</v>
      </c>
      <c r="E1123" t="str">
        <f>News_statistics!N1123</f>
        <v>Ecological Sustainability, Hydraulic Applications Ecosystem</v>
      </c>
      <c r="F1123" s="17" t="str">
        <f>News_statistics!M1123</f>
        <v>Enhanced Emission Policy, Sustainable Mining</v>
      </c>
    </row>
    <row r="1124" spans="1:6" x14ac:dyDescent="0.3">
      <c r="A1124" t="str">
        <f>News_statistics!K1124</f>
        <v>H2</v>
      </c>
      <c r="B1124" cm="1">
        <f t="array" aca="1" ref="B1124" ca="1">SUMPRODUCT(MID(0&amp;A1124,LARGE(INDEX(ISNUMBER(--MID(A1124,ROW(INDIRECT("1:"&amp;LEN(A1124))),1))*ROW(INDIRECT("1:"&amp;LEN(A1124))),0),ROW(INDIRECT("1:"&amp;LEN(A1124))))+1,1)*10^ROW(INDIRECT("1:"&amp;LEN(A1124)))/10)</f>
        <v>2</v>
      </c>
      <c r="C1124" s="23" t="str">
        <f>News_statistics!P1124</f>
        <v>Ecological Sustainability</v>
      </c>
      <c r="D1124" t="str">
        <f>News_statistics!Q1124</f>
        <v>Enhanced Emission Policy</v>
      </c>
      <c r="E1124" t="str">
        <f>News_statistics!N1124</f>
        <v>Ecological Sustainability</v>
      </c>
      <c r="F1124" s="17" t="str">
        <f>News_statistics!M1124</f>
        <v>Enhanced Emission Policy</v>
      </c>
    </row>
    <row r="1125" spans="1:6" x14ac:dyDescent="0.3">
      <c r="A1125" t="str">
        <f>News_statistics!K1125</f>
        <v>H1</v>
      </c>
      <c r="B1125" cm="1">
        <f t="array" aca="1" ref="B1125" ca="1">SUMPRODUCT(MID(0&amp;A1125,LARGE(INDEX(ISNUMBER(--MID(A1125,ROW(INDIRECT("1:"&amp;LEN(A1125))),1))*ROW(INDIRECT("1:"&amp;LEN(A1125))),0),ROW(INDIRECT("1:"&amp;LEN(A1125))))+1,1)*10^ROW(INDIRECT("1:"&amp;LEN(A1125)))/10)</f>
        <v>1</v>
      </c>
      <c r="C1125" s="23" t="str">
        <f>News_statistics!P1125</f>
        <v>Not Found</v>
      </c>
      <c r="D1125" t="str">
        <f>News_statistics!Q1125</f>
        <v>Not Found</v>
      </c>
      <c r="E1125" t="e" vm="2">
        <f>News_statistics!N1125</f>
        <v>#VALUE!</v>
      </c>
      <c r="F1125" s="17" t="str">
        <f>News_statistics!M1125</f>
        <v/>
      </c>
    </row>
    <row r="1126" spans="1:6" x14ac:dyDescent="0.3">
      <c r="A1126" t="str">
        <f>News_statistics!K1126</f>
        <v>H1</v>
      </c>
      <c r="B1126" cm="1">
        <f t="array" aca="1" ref="B1126" ca="1">SUMPRODUCT(MID(0&amp;A1126,LARGE(INDEX(ISNUMBER(--MID(A1126,ROW(INDIRECT("1:"&amp;LEN(A1126))),1))*ROW(INDIRECT("1:"&amp;LEN(A1126))),0),ROW(INDIRECT("1:"&amp;LEN(A1126))))+1,1)*10^ROW(INDIRECT("1:"&amp;LEN(A1126)))/10)</f>
        <v>1</v>
      </c>
      <c r="C1126" s="23" t="str">
        <f>News_statistics!P1126</f>
        <v>Not Found</v>
      </c>
      <c r="D1126" t="str">
        <f>News_statistics!Q1126</f>
        <v>Not Found</v>
      </c>
      <c r="E1126" t="e" vm="2">
        <f>News_statistics!N1126</f>
        <v>#VALUE!</v>
      </c>
      <c r="F1126" s="17" t="str">
        <f>News_statistics!M1126</f>
        <v/>
      </c>
    </row>
    <row r="1127" spans="1:6" x14ac:dyDescent="0.3">
      <c r="A1127" t="str">
        <f>News_statistics!K1127</f>
        <v>H1</v>
      </c>
      <c r="B1127" cm="1">
        <f t="array" aca="1" ref="B1127" ca="1">SUMPRODUCT(MID(0&amp;A1127,LARGE(INDEX(ISNUMBER(--MID(A1127,ROW(INDIRECT("1:"&amp;LEN(A1127))),1))*ROW(INDIRECT("1:"&amp;LEN(A1127))),0),ROW(INDIRECT("1:"&amp;LEN(A1127))))+1,1)*10^ROW(INDIRECT("1:"&amp;LEN(A1127)))/10)</f>
        <v>1</v>
      </c>
      <c r="C1127" s="23" t="str">
        <f>News_statistics!P1127</f>
        <v>Ecological Sustainability</v>
      </c>
      <c r="D1127" t="str">
        <f>News_statistics!Q1127</f>
        <v>Enhanced Emission Policy</v>
      </c>
      <c r="E1127" t="str">
        <f>News_statistics!N1127</f>
        <v>Ecological Sustainability</v>
      </c>
      <c r="F1127" s="17" t="str">
        <f>News_statistics!M1127</f>
        <v>Enhanced Emission Policy</v>
      </c>
    </row>
    <row r="1128" spans="1:6" ht="28.8" x14ac:dyDescent="0.3">
      <c r="A1128" t="str">
        <f>News_statistics!K1128</f>
        <v>H3</v>
      </c>
      <c r="B1128" cm="1">
        <f t="array" aca="1" ref="B1128" ca="1">SUMPRODUCT(MID(0&amp;A1128,LARGE(INDEX(ISNUMBER(--MID(A1128,ROW(INDIRECT("1:"&amp;LEN(A1128))),1))*ROW(INDIRECT("1:"&amp;LEN(A1128))),0),ROW(INDIRECT("1:"&amp;LEN(A1128))))+1,1)*10^ROW(INDIRECT("1:"&amp;LEN(A1128)))/10)</f>
        <v>3</v>
      </c>
      <c r="C1128" s="23" t="str">
        <f>News_statistics!P1128</f>
        <v>Ecological Sustainability</v>
      </c>
      <c r="D1128" t="str">
        <f>News_statistics!Q1128</f>
        <v>Enhanced Emission Policy</v>
      </c>
      <c r="E1128" t="str">
        <f>News_statistics!N1128</f>
        <v>Ecological Sustainability, Intelligent Production</v>
      </c>
      <c r="F1128" s="17" t="str">
        <f>News_statistics!M1128</f>
        <v>Enhanced Emission Policy, Biotechnological Revolution</v>
      </c>
    </row>
    <row r="1129" spans="1:6" x14ac:dyDescent="0.3">
      <c r="A1129" t="str">
        <f>News_statistics!K1129</f>
        <v>H1</v>
      </c>
      <c r="B1129" cm="1">
        <f t="array" aca="1" ref="B1129" ca="1">SUMPRODUCT(MID(0&amp;A1129,LARGE(INDEX(ISNUMBER(--MID(A1129,ROW(INDIRECT("1:"&amp;LEN(A1129))),1))*ROW(INDIRECT("1:"&amp;LEN(A1129))),0),ROW(INDIRECT("1:"&amp;LEN(A1129))))+1,1)*10^ROW(INDIRECT("1:"&amp;LEN(A1129)))/10)</f>
        <v>1</v>
      </c>
      <c r="C1129" s="23" t="str">
        <f>News_statistics!P1129</f>
        <v>Intelligent Production</v>
      </c>
      <c r="D1129" t="str">
        <f>News_statistics!Q1129</f>
        <v>Advanced Robotics</v>
      </c>
      <c r="E1129" t="str">
        <f>News_statistics!N1129</f>
        <v>Intelligent Production</v>
      </c>
      <c r="F1129" s="17" t="str">
        <f>News_statistics!M1129</f>
        <v>Advanced Robotics</v>
      </c>
    </row>
    <row r="1130" spans="1:6" x14ac:dyDescent="0.3">
      <c r="A1130" t="str">
        <f>News_statistics!K1130</f>
        <v>H1</v>
      </c>
      <c r="B1130" cm="1">
        <f t="array" aca="1" ref="B1130" ca="1">SUMPRODUCT(MID(0&amp;A1130,LARGE(INDEX(ISNUMBER(--MID(A1130,ROW(INDIRECT("1:"&amp;LEN(A1130))),1))*ROW(INDIRECT("1:"&amp;LEN(A1130))),0),ROW(INDIRECT("1:"&amp;LEN(A1130))))+1,1)*10^ROW(INDIRECT("1:"&amp;LEN(A1130)))/10)</f>
        <v>1</v>
      </c>
      <c r="C1130" s="23" t="str">
        <f>News_statistics!P1130</f>
        <v>Not Found</v>
      </c>
      <c r="D1130" t="str">
        <f>News_statistics!Q1130</f>
        <v>Not Found</v>
      </c>
      <c r="E1130" t="e" vm="2">
        <f>News_statistics!N1130</f>
        <v>#VALUE!</v>
      </c>
      <c r="F1130" s="17" t="str">
        <f>News_statistics!M1130</f>
        <v/>
      </c>
    </row>
    <row r="1131" spans="1:6" x14ac:dyDescent="0.3">
      <c r="A1131" t="str">
        <f>News_statistics!K1131</f>
        <v>H1</v>
      </c>
      <c r="B1131" cm="1">
        <f t="array" aca="1" ref="B1131" ca="1">SUMPRODUCT(MID(0&amp;A1131,LARGE(INDEX(ISNUMBER(--MID(A1131,ROW(INDIRECT("1:"&amp;LEN(A1131))),1))*ROW(INDIRECT("1:"&amp;LEN(A1131))),0),ROW(INDIRECT("1:"&amp;LEN(A1131))))+1,1)*10^ROW(INDIRECT("1:"&amp;LEN(A1131)))/10)</f>
        <v>1</v>
      </c>
      <c r="C1131" s="23" t="str">
        <f>News_statistics!P1131</f>
        <v>Not Found</v>
      </c>
      <c r="D1131" t="str">
        <f>News_statistics!Q1131</f>
        <v>Not Found</v>
      </c>
      <c r="E1131" t="e" vm="2">
        <f>News_statistics!N1131</f>
        <v>#VALUE!</v>
      </c>
      <c r="F1131" s="17" t="str">
        <f>News_statistics!M1131</f>
        <v/>
      </c>
    </row>
    <row r="1132" spans="1:6" x14ac:dyDescent="0.3">
      <c r="A1132" t="str">
        <f>News_statistics!K1132</f>
        <v>H1</v>
      </c>
      <c r="B1132" cm="1">
        <f t="array" aca="1" ref="B1132" ca="1">SUMPRODUCT(MID(0&amp;A1132,LARGE(INDEX(ISNUMBER(--MID(A1132,ROW(INDIRECT("1:"&amp;LEN(A1132))),1))*ROW(INDIRECT("1:"&amp;LEN(A1132))),0),ROW(INDIRECT("1:"&amp;LEN(A1132))))+1,1)*10^ROW(INDIRECT("1:"&amp;LEN(A1132)))/10)</f>
        <v>1</v>
      </c>
      <c r="C1132" s="23" t="str">
        <f>News_statistics!P1132</f>
        <v>Ecological Sustainability</v>
      </c>
      <c r="D1132" t="str">
        <f>News_statistics!Q1132</f>
        <v>Enhanced Emission Policy</v>
      </c>
      <c r="E1132" t="str">
        <f>News_statistics!N1132</f>
        <v>Ecological Sustainability</v>
      </c>
      <c r="F1132" s="17" t="str">
        <f>News_statistics!M1132</f>
        <v>Enhanced Emission Policy</v>
      </c>
    </row>
    <row r="1133" spans="1:6" x14ac:dyDescent="0.3">
      <c r="A1133" t="str">
        <f>News_statistics!K1133</f>
        <v>H1</v>
      </c>
      <c r="B1133" cm="1">
        <f t="array" aca="1" ref="B1133" ca="1">SUMPRODUCT(MID(0&amp;A1133,LARGE(INDEX(ISNUMBER(--MID(A1133,ROW(INDIRECT("1:"&amp;LEN(A1133))),1))*ROW(INDIRECT("1:"&amp;LEN(A1133))),0),ROW(INDIRECT("1:"&amp;LEN(A1133))))+1,1)*10^ROW(INDIRECT("1:"&amp;LEN(A1133)))/10)</f>
        <v>1</v>
      </c>
      <c r="C1133" s="23" t="str">
        <f>News_statistics!P1133</f>
        <v>Ecological Sustainability</v>
      </c>
      <c r="D1133" t="str">
        <f>News_statistics!Q1133</f>
        <v>Enhanced Emission Policy</v>
      </c>
      <c r="E1133" t="str">
        <f>News_statistics!N1133</f>
        <v>Ecological Sustainability</v>
      </c>
      <c r="F1133" s="17" t="str">
        <f>News_statistics!M1133</f>
        <v>Enhanced Emission Policy</v>
      </c>
    </row>
    <row r="1134" spans="1:6" ht="28.8" x14ac:dyDescent="0.3">
      <c r="A1134" t="str">
        <f>News_statistics!K1134</f>
        <v>H2</v>
      </c>
      <c r="B1134" cm="1">
        <f t="array" aca="1" ref="B1134" ca="1">SUMPRODUCT(MID(0&amp;A1134,LARGE(INDEX(ISNUMBER(--MID(A1134,ROW(INDIRECT("1:"&amp;LEN(A1134))),1))*ROW(INDIRECT("1:"&amp;LEN(A1134))),0),ROW(INDIRECT("1:"&amp;LEN(A1134))))+1,1)*10^ROW(INDIRECT("1:"&amp;LEN(A1134)))/10)</f>
        <v>2</v>
      </c>
      <c r="C1134" s="23" t="str">
        <f>News_statistics!P1134</f>
        <v>Ecological Sustainability</v>
      </c>
      <c r="D1134" t="str">
        <f>News_statistics!Q1134</f>
        <v>Enhanced Emission Policy</v>
      </c>
      <c r="E1134" t="str">
        <f>News_statistics!N1134</f>
        <v>Ecological Sustainability, Hydraulic Applications Ecosystem, Adaptive Organization</v>
      </c>
      <c r="F1134" s="17" t="str">
        <f>News_statistics!M1134</f>
        <v>Enhanced Emission Policy, Sustainable Mining, Future Collaboration</v>
      </c>
    </row>
    <row r="1135" spans="1:6" x14ac:dyDescent="0.3">
      <c r="A1135" t="str">
        <f>News_statistics!K1135</f>
        <v>H1</v>
      </c>
      <c r="B1135" cm="1">
        <f t="array" aca="1" ref="B1135" ca="1">SUMPRODUCT(MID(0&amp;A1135,LARGE(INDEX(ISNUMBER(--MID(A1135,ROW(INDIRECT("1:"&amp;LEN(A1135))),1))*ROW(INDIRECT("1:"&amp;LEN(A1135))),0),ROW(INDIRECT("1:"&amp;LEN(A1135))))+1,1)*10^ROW(INDIRECT("1:"&amp;LEN(A1135)))/10)</f>
        <v>1</v>
      </c>
      <c r="C1135" s="23" t="str">
        <f>News_statistics!P1135</f>
        <v>Not Found</v>
      </c>
      <c r="D1135" t="str">
        <f>News_statistics!Q1135</f>
        <v>Not Found</v>
      </c>
      <c r="E1135" t="e" vm="2">
        <f>News_statistics!N1135</f>
        <v>#VALUE!</v>
      </c>
      <c r="F1135" s="17" t="str">
        <f>News_statistics!M1135</f>
        <v/>
      </c>
    </row>
    <row r="1136" spans="1:6" ht="28.8" x14ac:dyDescent="0.3">
      <c r="A1136" t="str">
        <f>News_statistics!K1136</f>
        <v>H2</v>
      </c>
      <c r="B1136" cm="1">
        <f t="array" aca="1" ref="B1136" ca="1">SUMPRODUCT(MID(0&amp;A1136,LARGE(INDEX(ISNUMBER(--MID(A1136,ROW(INDIRECT("1:"&amp;LEN(A1136))),1))*ROW(INDIRECT("1:"&amp;LEN(A1136))),0),ROW(INDIRECT("1:"&amp;LEN(A1136))))+1,1)*10^ROW(INDIRECT("1:"&amp;LEN(A1136)))/10)</f>
        <v>2</v>
      </c>
      <c r="C1136" s="23" t="str">
        <f>News_statistics!P1136</f>
        <v>Ecological Sustainability</v>
      </c>
      <c r="D1136" t="str">
        <f>News_statistics!Q1136</f>
        <v>Enhanced Emission Policy</v>
      </c>
      <c r="E1136" t="str">
        <f>News_statistics!N1136</f>
        <v>Ecological Sustainability, Intelligent Production</v>
      </c>
      <c r="F1136" s="17" t="str">
        <f>News_statistics!M1136</f>
        <v>Enhanced Emission Policy, Advanced Robotics</v>
      </c>
    </row>
    <row r="1137" spans="1:6" ht="28.8" x14ac:dyDescent="0.3">
      <c r="A1137" t="str">
        <f>News_statistics!K1137</f>
        <v>H3</v>
      </c>
      <c r="B1137" cm="1">
        <f t="array" aca="1" ref="B1137" ca="1">SUMPRODUCT(MID(0&amp;A1137,LARGE(INDEX(ISNUMBER(--MID(A1137,ROW(INDIRECT("1:"&amp;LEN(A1137))),1))*ROW(INDIRECT("1:"&amp;LEN(A1137))),0),ROW(INDIRECT("1:"&amp;LEN(A1137))))+1,1)*10^ROW(INDIRECT("1:"&amp;LEN(A1137)))/10)</f>
        <v>3</v>
      </c>
      <c r="C1137" s="23" t="str">
        <f>News_statistics!P1137</f>
        <v>Hydraulic Applications Ecosystem</v>
      </c>
      <c r="D1137" t="str">
        <f>News_statistics!Q1137</f>
        <v>Green &amp; Connected Construction site</v>
      </c>
      <c r="E1137" t="str">
        <f>News_statistics!N1137</f>
        <v>Hydraulic Applications Ecosystem, Intelligent Production</v>
      </c>
      <c r="F1137" s="17" t="str">
        <f>News_statistics!M1137</f>
        <v>Green &amp; Connected Construction site, Additive Manufacturing Technologies</v>
      </c>
    </row>
    <row r="1138" spans="1:6" ht="28.8" x14ac:dyDescent="0.3">
      <c r="A1138" t="str">
        <f>News_statistics!K1138</f>
        <v>H3</v>
      </c>
      <c r="B1138" cm="1">
        <f t="array" aca="1" ref="B1138" ca="1">SUMPRODUCT(MID(0&amp;A1138,LARGE(INDEX(ISNUMBER(--MID(A1138,ROW(INDIRECT("1:"&amp;LEN(A1138))),1))*ROW(INDIRECT("1:"&amp;LEN(A1138))),0),ROW(INDIRECT("1:"&amp;LEN(A1138))))+1,1)*10^ROW(INDIRECT("1:"&amp;LEN(A1138)))/10)</f>
        <v>3</v>
      </c>
      <c r="C1138" s="23" t="str">
        <f>News_statistics!P1138</f>
        <v>Ecological Sustainability</v>
      </c>
      <c r="D1138" t="str">
        <f>News_statistics!Q1138</f>
        <v>Sustainable Energy System</v>
      </c>
      <c r="E1138" t="str">
        <f>News_statistics!N1138</f>
        <v>Ecological Sustainability, New Business</v>
      </c>
      <c r="F1138" s="17" t="str">
        <f>News_statistics!M1138</f>
        <v>Sustainable Energy System, Green Energy System</v>
      </c>
    </row>
    <row r="1139" spans="1:6" x14ac:dyDescent="0.3">
      <c r="A1139" t="str">
        <f>News_statistics!K1139</f>
        <v>H2</v>
      </c>
      <c r="B1139" cm="1">
        <f t="array" aca="1" ref="B1139" ca="1">SUMPRODUCT(MID(0&amp;A1139,LARGE(INDEX(ISNUMBER(--MID(A1139,ROW(INDIRECT("1:"&amp;LEN(A1139))),1))*ROW(INDIRECT("1:"&amp;LEN(A1139))),0),ROW(INDIRECT("1:"&amp;LEN(A1139))))+1,1)*10^ROW(INDIRECT("1:"&amp;LEN(A1139)))/10)</f>
        <v>2</v>
      </c>
      <c r="C1139" s="23" t="str">
        <f>News_statistics!P1139</f>
        <v>Not Found</v>
      </c>
      <c r="D1139" t="str">
        <f>News_statistics!Q1139</f>
        <v>Not Found</v>
      </c>
      <c r="E1139" t="e" vm="2">
        <f>News_statistics!N1139</f>
        <v>#VALUE!</v>
      </c>
      <c r="F1139" s="17" t="str">
        <f>News_statistics!M1139</f>
        <v/>
      </c>
    </row>
    <row r="1140" spans="1:6" x14ac:dyDescent="0.3">
      <c r="A1140" t="str">
        <f>News_statistics!K1140</f>
        <v>H3</v>
      </c>
      <c r="B1140" cm="1">
        <f t="array" aca="1" ref="B1140" ca="1">SUMPRODUCT(MID(0&amp;A1140,LARGE(INDEX(ISNUMBER(--MID(A1140,ROW(INDIRECT("1:"&amp;LEN(A1140))),1))*ROW(INDIRECT("1:"&amp;LEN(A1140))),0),ROW(INDIRECT("1:"&amp;LEN(A1140))))+1,1)*10^ROW(INDIRECT("1:"&amp;LEN(A1140)))/10)</f>
        <v>3</v>
      </c>
      <c r="C1140" s="23" t="str">
        <f>News_statistics!P1140</f>
        <v>Ecological Sustainability</v>
      </c>
      <c r="D1140" t="str">
        <f>News_statistics!Q1140</f>
        <v>Enhanced Emission Policy</v>
      </c>
      <c r="E1140" t="str">
        <f>News_statistics!N1140</f>
        <v>Ecological Sustainability</v>
      </c>
      <c r="F1140" s="17" t="str">
        <f>News_statistics!M1140</f>
        <v>Enhanced Emission Policy</v>
      </c>
    </row>
    <row r="1141" spans="1:6" ht="28.8" x14ac:dyDescent="0.3">
      <c r="A1141" t="str">
        <f>News_statistics!K1141</f>
        <v>H1</v>
      </c>
      <c r="B1141" cm="1">
        <f t="array" aca="1" ref="B1141" ca="1">SUMPRODUCT(MID(0&amp;A1141,LARGE(INDEX(ISNUMBER(--MID(A1141,ROW(INDIRECT("1:"&amp;LEN(A1141))),1))*ROW(INDIRECT("1:"&amp;LEN(A1141))),0),ROW(INDIRECT("1:"&amp;LEN(A1141))))+1,1)*10^ROW(INDIRECT("1:"&amp;LEN(A1141)))/10)</f>
        <v>1</v>
      </c>
      <c r="C1141" s="23" t="str">
        <f>News_statistics!P1141</f>
        <v>Hydraulic Applications Ecosystem</v>
      </c>
      <c r="D1141" t="str">
        <f>News_statistics!Q1141</f>
        <v>Green &amp; Connected Construction site</v>
      </c>
      <c r="E1141" t="str">
        <f>News_statistics!N1141</f>
        <v>Hydraulic Applications Ecosystem</v>
      </c>
      <c r="F1141" s="17" t="str">
        <f>News_statistics!M1141</f>
        <v>Green &amp; Connected Construction site, Autonomous Material Handling</v>
      </c>
    </row>
    <row r="1142" spans="1:6" x14ac:dyDescent="0.3">
      <c r="A1142" t="str">
        <f>News_statistics!K1142</f>
        <v>H1</v>
      </c>
      <c r="B1142" cm="1">
        <f t="array" aca="1" ref="B1142" ca="1">SUMPRODUCT(MID(0&amp;A1142,LARGE(INDEX(ISNUMBER(--MID(A1142,ROW(INDIRECT("1:"&amp;LEN(A1142))),1))*ROW(INDIRECT("1:"&amp;LEN(A1142))),0),ROW(INDIRECT("1:"&amp;LEN(A1142))))+1,1)*10^ROW(INDIRECT("1:"&amp;LEN(A1142)))/10)</f>
        <v>1</v>
      </c>
      <c r="C1142" s="23" t="str">
        <f>News_statistics!P1142</f>
        <v>Not Found</v>
      </c>
      <c r="D1142" t="str">
        <f>News_statistics!Q1142</f>
        <v>Not Found</v>
      </c>
      <c r="E1142" t="e" vm="2">
        <f>News_statistics!N1142</f>
        <v>#VALUE!</v>
      </c>
      <c r="F1142" s="17" t="str">
        <f>News_statistics!M1142</f>
        <v/>
      </c>
    </row>
    <row r="1143" spans="1:6" x14ac:dyDescent="0.3">
      <c r="A1143" t="str">
        <f>News_statistics!K1143</f>
        <v>H1</v>
      </c>
      <c r="B1143" cm="1">
        <f t="array" aca="1" ref="B1143" ca="1">SUMPRODUCT(MID(0&amp;A1143,LARGE(INDEX(ISNUMBER(--MID(A1143,ROW(INDIRECT("1:"&amp;LEN(A1143))),1))*ROW(INDIRECT("1:"&amp;LEN(A1143))),0),ROW(INDIRECT("1:"&amp;LEN(A1143))))+1,1)*10^ROW(INDIRECT("1:"&amp;LEN(A1143)))/10)</f>
        <v>1</v>
      </c>
      <c r="C1143" s="23" t="str">
        <f>News_statistics!P1143</f>
        <v>Not Found</v>
      </c>
      <c r="D1143" t="str">
        <f>News_statistics!Q1143</f>
        <v>Not Found</v>
      </c>
      <c r="E1143" t="e" vm="2">
        <f>News_statistics!N1143</f>
        <v>#VALUE!</v>
      </c>
      <c r="F1143" s="17" t="str">
        <f>News_statistics!M1143</f>
        <v/>
      </c>
    </row>
    <row r="1144" spans="1:6" x14ac:dyDescent="0.3">
      <c r="A1144" t="str">
        <f>News_statistics!K1144</f>
        <v>H2</v>
      </c>
      <c r="B1144" cm="1">
        <f t="array" aca="1" ref="B1144" ca="1">SUMPRODUCT(MID(0&amp;A1144,LARGE(INDEX(ISNUMBER(--MID(A1144,ROW(INDIRECT("1:"&amp;LEN(A1144))),1))*ROW(INDIRECT("1:"&amp;LEN(A1144))),0),ROW(INDIRECT("1:"&amp;LEN(A1144))))+1,1)*10^ROW(INDIRECT("1:"&amp;LEN(A1144)))/10)</f>
        <v>2</v>
      </c>
      <c r="C1144" s="23" t="str">
        <f>News_statistics!P1144</f>
        <v>Not Found</v>
      </c>
      <c r="D1144" t="str">
        <f>News_statistics!Q1144</f>
        <v>Not Found</v>
      </c>
      <c r="E1144" t="e" vm="2">
        <f>News_statistics!N1144</f>
        <v>#VALUE!</v>
      </c>
      <c r="F1144" s="17" t="str">
        <f>News_statistics!M1144</f>
        <v/>
      </c>
    </row>
    <row r="1145" spans="1:6" x14ac:dyDescent="0.3">
      <c r="A1145" t="str">
        <f>News_statistics!K1145</f>
        <v>H1</v>
      </c>
      <c r="B1145" cm="1">
        <f t="array" aca="1" ref="B1145" ca="1">SUMPRODUCT(MID(0&amp;A1145,LARGE(INDEX(ISNUMBER(--MID(A1145,ROW(INDIRECT("1:"&amp;LEN(A1145))),1))*ROW(INDIRECT("1:"&amp;LEN(A1145))),0),ROW(INDIRECT("1:"&amp;LEN(A1145))))+1,1)*10^ROW(INDIRECT("1:"&amp;LEN(A1145)))/10)</f>
        <v>1</v>
      </c>
      <c r="C1145" s="23" t="str">
        <f>News_statistics!P1145</f>
        <v>Hydraulic Applications Ecosystem</v>
      </c>
      <c r="D1145" t="str">
        <f>News_statistics!Q1145</f>
        <v>Smart Farming</v>
      </c>
      <c r="E1145" t="str">
        <f>News_statistics!N1145</f>
        <v>Hydraulic Applications Ecosystem</v>
      </c>
      <c r="F1145" s="17" t="str">
        <f>News_statistics!M1145</f>
        <v>Smart Farming</v>
      </c>
    </row>
    <row r="1146" spans="1:6" x14ac:dyDescent="0.3">
      <c r="A1146" t="str">
        <f>News_statistics!K1146</f>
        <v>H1</v>
      </c>
      <c r="B1146" cm="1">
        <f t="array" aca="1" ref="B1146" ca="1">SUMPRODUCT(MID(0&amp;A1146,LARGE(INDEX(ISNUMBER(--MID(A1146,ROW(INDIRECT("1:"&amp;LEN(A1146))),1))*ROW(INDIRECT("1:"&amp;LEN(A1146))),0),ROW(INDIRECT("1:"&amp;LEN(A1146))))+1,1)*10^ROW(INDIRECT("1:"&amp;LEN(A1146)))/10)</f>
        <v>1</v>
      </c>
      <c r="C1146" s="23" t="str">
        <f>News_statistics!P1146</f>
        <v>Ecological Sustainability</v>
      </c>
      <c r="D1146" t="str">
        <f>News_statistics!Q1146</f>
        <v>Enhanced Emission Policy</v>
      </c>
      <c r="E1146" t="str">
        <f>News_statistics!N1146</f>
        <v>Ecological Sustainability</v>
      </c>
      <c r="F1146" s="17" t="str">
        <f>News_statistics!M1146</f>
        <v>Enhanced Emission Policy</v>
      </c>
    </row>
    <row r="1147" spans="1:6" ht="28.8" x14ac:dyDescent="0.3">
      <c r="A1147" t="str">
        <f>News_statistics!K1147</f>
        <v>H1</v>
      </c>
      <c r="B1147" cm="1">
        <f t="array" aca="1" ref="B1147" ca="1">SUMPRODUCT(MID(0&amp;A1147,LARGE(INDEX(ISNUMBER(--MID(A1147,ROW(INDIRECT("1:"&amp;LEN(A1147))),1))*ROW(INDIRECT("1:"&amp;LEN(A1147))),0),ROW(INDIRECT("1:"&amp;LEN(A1147))))+1,1)*10^ROW(INDIRECT("1:"&amp;LEN(A1147)))/10)</f>
        <v>1</v>
      </c>
      <c r="C1147" s="23" t="str">
        <f>News_statistics!P1147</f>
        <v>Ecological Sustainability</v>
      </c>
      <c r="D1147" t="str">
        <f>News_statistics!Q1147</f>
        <v>Enhanced Emission Policy</v>
      </c>
      <c r="E1147" t="str">
        <f>News_statistics!N1147</f>
        <v>Ecological Sustainability, Hydraulic Applications Ecosystem</v>
      </c>
      <c r="F1147" s="17" t="str">
        <f>News_statistics!M1147</f>
        <v>Enhanced Emission Policy, Smart Farming, Autonomous Material Handling</v>
      </c>
    </row>
    <row r="1148" spans="1:6" ht="28.8" x14ac:dyDescent="0.3">
      <c r="A1148" t="str">
        <f>News_statistics!K1148</f>
        <v>H2</v>
      </c>
      <c r="B1148" cm="1">
        <f t="array" aca="1" ref="B1148" ca="1">SUMPRODUCT(MID(0&amp;A1148,LARGE(INDEX(ISNUMBER(--MID(A1148,ROW(INDIRECT("1:"&amp;LEN(A1148))),1))*ROW(INDIRECT("1:"&amp;LEN(A1148))),0),ROW(INDIRECT("1:"&amp;LEN(A1148))))+1,1)*10^ROW(INDIRECT("1:"&amp;LEN(A1148)))/10)</f>
        <v>2</v>
      </c>
      <c r="C1148" s="23" t="str">
        <f>News_statistics!P1148</f>
        <v>Hydraulic Applications Ecosystem</v>
      </c>
      <c r="D1148" t="str">
        <f>News_statistics!Q1148</f>
        <v>Smart Farming</v>
      </c>
      <c r="E1148" t="str">
        <f>News_statistics!N1148</f>
        <v>Hydraulic Applications Ecosystem, Smart Data Usage, New Business</v>
      </c>
      <c r="F1148" s="17" t="str">
        <f>News_statistics!M1148</f>
        <v>Smart Farming, Advanced AI Capabilities, Big Data Value Creation, Future Agriculture</v>
      </c>
    </row>
    <row r="1149" spans="1:6" x14ac:dyDescent="0.3">
      <c r="A1149" t="str">
        <f>News_statistics!K1149</f>
        <v>H2</v>
      </c>
      <c r="B1149" cm="1">
        <f t="array" aca="1" ref="B1149" ca="1">SUMPRODUCT(MID(0&amp;A1149,LARGE(INDEX(ISNUMBER(--MID(A1149,ROW(INDIRECT("1:"&amp;LEN(A1149))),1))*ROW(INDIRECT("1:"&amp;LEN(A1149))),0),ROW(INDIRECT("1:"&amp;LEN(A1149))))+1,1)*10^ROW(INDIRECT("1:"&amp;LEN(A1149)))/10)</f>
        <v>2</v>
      </c>
      <c r="C1149" s="23" t="str">
        <f>News_statistics!P1149</f>
        <v>Not Found</v>
      </c>
      <c r="D1149" t="str">
        <f>News_statistics!Q1149</f>
        <v>Not Found</v>
      </c>
      <c r="E1149" t="e" vm="2">
        <f>News_statistics!N1149</f>
        <v>#VALUE!</v>
      </c>
      <c r="F1149" s="17" t="str">
        <f>News_statistics!M1149</f>
        <v/>
      </c>
    </row>
    <row r="1150" spans="1:6" x14ac:dyDescent="0.3">
      <c r="A1150" t="str">
        <f>News_statistics!K1150</f>
        <v>H1</v>
      </c>
      <c r="B1150" cm="1">
        <f t="array" aca="1" ref="B1150" ca="1">SUMPRODUCT(MID(0&amp;A1150,LARGE(INDEX(ISNUMBER(--MID(A1150,ROW(INDIRECT("1:"&amp;LEN(A1150))),1))*ROW(INDIRECT("1:"&amp;LEN(A1150))),0),ROW(INDIRECT("1:"&amp;LEN(A1150))))+1,1)*10^ROW(INDIRECT("1:"&amp;LEN(A1150)))/10)</f>
        <v>1</v>
      </c>
      <c r="C1150" s="23" t="str">
        <f>News_statistics!P1150</f>
        <v>Not Found</v>
      </c>
      <c r="D1150" t="str">
        <f>News_statistics!Q1150</f>
        <v>Not Found</v>
      </c>
      <c r="E1150" t="e" vm="2">
        <f>News_statistics!N1150</f>
        <v>#VALUE!</v>
      </c>
      <c r="F1150" s="17" t="str">
        <f>News_statistics!M1150</f>
        <v/>
      </c>
    </row>
    <row r="1151" spans="1:6" x14ac:dyDescent="0.3">
      <c r="A1151" t="str">
        <f>News_statistics!K1151</f>
        <v>H1</v>
      </c>
      <c r="B1151" cm="1">
        <f t="array" aca="1" ref="B1151" ca="1">SUMPRODUCT(MID(0&amp;A1151,LARGE(INDEX(ISNUMBER(--MID(A1151,ROW(INDIRECT("1:"&amp;LEN(A1151))),1))*ROW(INDIRECT("1:"&amp;LEN(A1151))),0),ROW(INDIRECT("1:"&amp;LEN(A1151))))+1,1)*10^ROW(INDIRECT("1:"&amp;LEN(A1151)))/10)</f>
        <v>1</v>
      </c>
      <c r="C1151" s="23" t="str">
        <f>News_statistics!P1151</f>
        <v>Hydraulic Applications Ecosystem</v>
      </c>
      <c r="D1151" t="str">
        <f>News_statistics!Q1151</f>
        <v>Future Wood &amp; Forest Industry</v>
      </c>
      <c r="E1151" t="str">
        <f>News_statistics!N1151</f>
        <v>Hydraulic Applications Ecosystem</v>
      </c>
      <c r="F1151" s="17" t="str">
        <f>News_statistics!M1151</f>
        <v>Future Wood &amp; Forest Industry</v>
      </c>
    </row>
    <row r="1152" spans="1:6" x14ac:dyDescent="0.3">
      <c r="A1152" t="str">
        <f>News_statistics!K1152</f>
        <v>H1</v>
      </c>
      <c r="B1152" cm="1">
        <f t="array" aca="1" ref="B1152" ca="1">SUMPRODUCT(MID(0&amp;A1152,LARGE(INDEX(ISNUMBER(--MID(A1152,ROW(INDIRECT("1:"&amp;LEN(A1152))),1))*ROW(INDIRECT("1:"&amp;LEN(A1152))),0),ROW(INDIRECT("1:"&amp;LEN(A1152))))+1,1)*10^ROW(INDIRECT("1:"&amp;LEN(A1152)))/10)</f>
        <v>1</v>
      </c>
      <c r="C1152" s="23" t="str">
        <f>News_statistics!P1152</f>
        <v>Hydraulic Applications Ecosystem</v>
      </c>
      <c r="D1152" t="str">
        <f>News_statistics!Q1152</f>
        <v>Green &amp; Connected Construction site</v>
      </c>
      <c r="E1152" t="str">
        <f>News_statistics!N1152</f>
        <v>Hydraulic Applications Ecosystem</v>
      </c>
      <c r="F1152" s="17" t="str">
        <f>News_statistics!M1152</f>
        <v>Green &amp; Connected Construction site</v>
      </c>
    </row>
    <row r="1153" spans="1:6" x14ac:dyDescent="0.3">
      <c r="A1153" t="str">
        <f>News_statistics!K1153</f>
        <v>H1</v>
      </c>
      <c r="B1153" cm="1">
        <f t="array" aca="1" ref="B1153" ca="1">SUMPRODUCT(MID(0&amp;A1153,LARGE(INDEX(ISNUMBER(--MID(A1153,ROW(INDIRECT("1:"&amp;LEN(A1153))),1))*ROW(INDIRECT("1:"&amp;LEN(A1153))),0),ROW(INDIRECT("1:"&amp;LEN(A1153))))+1,1)*10^ROW(INDIRECT("1:"&amp;LEN(A1153)))/10)</f>
        <v>1</v>
      </c>
      <c r="C1153" s="23" t="str">
        <f>News_statistics!P1153</f>
        <v>Hydraulic Applications Ecosystem</v>
      </c>
      <c r="D1153" t="str">
        <f>News_statistics!Q1153</f>
        <v>Smart Farming</v>
      </c>
      <c r="E1153" t="str">
        <f>News_statistics!N1153</f>
        <v>Hydraulic Applications Ecosystem</v>
      </c>
      <c r="F1153" s="17" t="str">
        <f>News_statistics!M1153</f>
        <v>Smart Farming</v>
      </c>
    </row>
    <row r="1154" spans="1:6" x14ac:dyDescent="0.3">
      <c r="A1154" t="str">
        <f>News_statistics!K1154</f>
        <v>H3</v>
      </c>
      <c r="B1154" cm="1">
        <f t="array" aca="1" ref="B1154" ca="1">SUMPRODUCT(MID(0&amp;A1154,LARGE(INDEX(ISNUMBER(--MID(A1154,ROW(INDIRECT("1:"&amp;LEN(A1154))),1))*ROW(INDIRECT("1:"&amp;LEN(A1154))),0),ROW(INDIRECT("1:"&amp;LEN(A1154))))+1,1)*10^ROW(INDIRECT("1:"&amp;LEN(A1154)))/10)</f>
        <v>3</v>
      </c>
      <c r="C1154" s="23" t="str">
        <f>News_statistics!P1154</f>
        <v>Ecological Sustainability</v>
      </c>
      <c r="D1154" t="str">
        <f>News_statistics!Q1154</f>
        <v>Enhanced Emission Policy</v>
      </c>
      <c r="E1154" t="str">
        <f>News_statistics!N1154</f>
        <v>Ecological Sustainability</v>
      </c>
      <c r="F1154" s="17" t="str">
        <f>News_statistics!M1154</f>
        <v>Enhanced Emission Policy</v>
      </c>
    </row>
    <row r="1155" spans="1:6" ht="28.8" x14ac:dyDescent="0.3">
      <c r="A1155" t="str">
        <f>News_statistics!K1155</f>
        <v>H1</v>
      </c>
      <c r="B1155" cm="1">
        <f t="array" aca="1" ref="B1155" ca="1">SUMPRODUCT(MID(0&amp;A1155,LARGE(INDEX(ISNUMBER(--MID(A1155,ROW(INDIRECT("1:"&amp;LEN(A1155))),1))*ROW(INDIRECT("1:"&amp;LEN(A1155))),0),ROW(INDIRECT("1:"&amp;LEN(A1155))))+1,1)*10^ROW(INDIRECT("1:"&amp;LEN(A1155)))/10)</f>
        <v>1</v>
      </c>
      <c r="C1155" s="23" t="str">
        <f>News_statistics!P1155</f>
        <v>Ecological Sustainability</v>
      </c>
      <c r="D1155" t="str">
        <f>News_statistics!Q1155</f>
        <v>Enhanced Emission Policy</v>
      </c>
      <c r="E1155" t="str">
        <f>News_statistics!N1155</f>
        <v>Ecological Sustainability, Hydraulic Applications Ecosystem</v>
      </c>
      <c r="F1155" s="17" t="str">
        <f>News_statistics!M1155</f>
        <v>Enhanced Emission Policy, Green &amp; Connected Construction site, Smart Farming</v>
      </c>
    </row>
    <row r="1156" spans="1:6" x14ac:dyDescent="0.3">
      <c r="A1156" t="str">
        <f>News_statistics!K1156</f>
        <v>H2</v>
      </c>
      <c r="B1156" cm="1">
        <f t="array" aca="1" ref="B1156" ca="1">SUMPRODUCT(MID(0&amp;A1156,LARGE(INDEX(ISNUMBER(--MID(A1156,ROW(INDIRECT("1:"&amp;LEN(A1156))),1))*ROW(INDIRECT("1:"&amp;LEN(A1156))),0),ROW(INDIRECT("1:"&amp;LEN(A1156))))+1,1)*10^ROW(INDIRECT("1:"&amp;LEN(A1156)))/10)</f>
        <v>2</v>
      </c>
      <c r="C1156" s="23" t="str">
        <f>News_statistics!P1156</f>
        <v>Ecological Sustainability</v>
      </c>
      <c r="D1156" t="str">
        <f>News_statistics!Q1156</f>
        <v>Enhanced Emission Policy</v>
      </c>
      <c r="E1156" t="str">
        <f>News_statistics!N1156</f>
        <v>Ecological Sustainability, Hydraulic Applications Ecosystem</v>
      </c>
      <c r="F1156" s="17" t="str">
        <f>News_statistics!M1156</f>
        <v>Enhanced Emission Policy, Smart Farming</v>
      </c>
    </row>
    <row r="1157" spans="1:6" ht="28.8" x14ac:dyDescent="0.3">
      <c r="A1157" t="str">
        <f>News_statistics!K1157</f>
        <v>H1</v>
      </c>
      <c r="B1157" cm="1">
        <f t="array" aca="1" ref="B1157" ca="1">SUMPRODUCT(MID(0&amp;A1157,LARGE(INDEX(ISNUMBER(--MID(A1157,ROW(INDIRECT("1:"&amp;LEN(A1157))),1))*ROW(INDIRECT("1:"&amp;LEN(A1157))),0),ROW(INDIRECT("1:"&amp;LEN(A1157))))+1,1)*10^ROW(INDIRECT("1:"&amp;LEN(A1157)))/10)</f>
        <v>1</v>
      </c>
      <c r="C1157" s="23" t="str">
        <f>News_statistics!P1157</f>
        <v>Adaptive Organization</v>
      </c>
      <c r="D1157" t="str">
        <f>News_statistics!Q1157</f>
        <v>Future Collaboration</v>
      </c>
      <c r="E1157" t="str">
        <f>News_statistics!N1157</f>
        <v>Adaptive Organization, New Business</v>
      </c>
      <c r="F1157" s="17" t="str">
        <f>News_statistics!M1157</f>
        <v>Future Collaboration, Digital Platforms &amp; Marketplaces</v>
      </c>
    </row>
    <row r="1158" spans="1:6" x14ac:dyDescent="0.3">
      <c r="A1158" t="str">
        <f>News_statistics!K1158</f>
        <v>H1</v>
      </c>
      <c r="B1158" cm="1">
        <f t="array" aca="1" ref="B1158" ca="1">SUMPRODUCT(MID(0&amp;A1158,LARGE(INDEX(ISNUMBER(--MID(A1158,ROW(INDIRECT("1:"&amp;LEN(A1158))),1))*ROW(INDIRECT("1:"&amp;LEN(A1158))),0),ROW(INDIRECT("1:"&amp;LEN(A1158))))+1,1)*10^ROW(INDIRECT("1:"&amp;LEN(A1158)))/10)</f>
        <v>1</v>
      </c>
      <c r="C1158" s="23" t="str">
        <f>News_statistics!P1158</f>
        <v>Not Found</v>
      </c>
      <c r="D1158" t="str">
        <f>News_statistics!Q1158</f>
        <v>Not Found</v>
      </c>
      <c r="E1158" t="e" vm="2">
        <f>News_statistics!N1158</f>
        <v>#VALUE!</v>
      </c>
      <c r="F1158" s="17" t="str">
        <f>News_statistics!M1158</f>
        <v/>
      </c>
    </row>
    <row r="1159" spans="1:6" x14ac:dyDescent="0.3">
      <c r="A1159" t="str">
        <f>News_statistics!K1159</f>
        <v>H1</v>
      </c>
      <c r="B1159" cm="1">
        <f t="array" aca="1" ref="B1159" ca="1">SUMPRODUCT(MID(0&amp;A1159,LARGE(INDEX(ISNUMBER(--MID(A1159,ROW(INDIRECT("1:"&amp;LEN(A1159))),1))*ROW(INDIRECT("1:"&amp;LEN(A1159))),0),ROW(INDIRECT("1:"&amp;LEN(A1159))))+1,1)*10^ROW(INDIRECT("1:"&amp;LEN(A1159)))/10)</f>
        <v>1</v>
      </c>
      <c r="C1159" s="23" t="str">
        <f>News_statistics!P1159</f>
        <v>Not Found</v>
      </c>
      <c r="D1159" t="str">
        <f>News_statistics!Q1159</f>
        <v>Not Found</v>
      </c>
      <c r="E1159" t="e" vm="2">
        <f>News_statistics!N1159</f>
        <v>#VALUE!</v>
      </c>
      <c r="F1159" s="17" t="str">
        <f>News_statistics!M1159</f>
        <v/>
      </c>
    </row>
    <row r="1160" spans="1:6" ht="28.8" x14ac:dyDescent="0.3">
      <c r="A1160" t="str">
        <f>News_statistics!K1160</f>
        <v>H1</v>
      </c>
      <c r="B1160" cm="1">
        <f t="array" aca="1" ref="B1160" ca="1">SUMPRODUCT(MID(0&amp;A1160,LARGE(INDEX(ISNUMBER(--MID(A1160,ROW(INDIRECT("1:"&amp;LEN(A1160))),1))*ROW(INDIRECT("1:"&amp;LEN(A1160))),0),ROW(INDIRECT("1:"&amp;LEN(A1160))))+1,1)*10^ROW(INDIRECT("1:"&amp;LEN(A1160)))/10)</f>
        <v>1</v>
      </c>
      <c r="C1160" s="23" t="str">
        <f>News_statistics!P1160</f>
        <v>Ecological Sustainability</v>
      </c>
      <c r="D1160" t="str">
        <f>News_statistics!Q1160</f>
        <v>Enhanced Emission Policy</v>
      </c>
      <c r="E1160" t="str">
        <f>News_statistics!N1160</f>
        <v>Ecological Sustainability, Hydraulic Applications Ecosystem</v>
      </c>
      <c r="F1160" s="17" t="str">
        <f>News_statistics!M1160</f>
        <v>Enhanced Emission Policy, Sustainable Mining</v>
      </c>
    </row>
    <row r="1161" spans="1:6" ht="43.2" x14ac:dyDescent="0.3">
      <c r="A1161" t="str">
        <f>News_statistics!K1161</f>
        <v>H1</v>
      </c>
      <c r="B1161" cm="1">
        <f t="array" aca="1" ref="B1161" ca="1">SUMPRODUCT(MID(0&amp;A1161,LARGE(INDEX(ISNUMBER(--MID(A1161,ROW(INDIRECT("1:"&amp;LEN(A1161))),1))*ROW(INDIRECT("1:"&amp;LEN(A1161))),0),ROW(INDIRECT("1:"&amp;LEN(A1161))))+1,1)*10^ROW(INDIRECT("1:"&amp;LEN(A1161)))/10)</f>
        <v>1</v>
      </c>
      <c r="C1161" s="23" t="str">
        <f>News_statistics!P1161</f>
        <v>Hydraulic Applications Ecosystem</v>
      </c>
      <c r="D1161" t="str">
        <f>News_statistics!Q1161</f>
        <v>Autonomous Material Handling</v>
      </c>
      <c r="E1161" t="str">
        <f>News_statistics!N1161</f>
        <v>Hydraulic Applications Ecosystem, Intelligent Production, Smart Data Usage</v>
      </c>
      <c r="F1161" s="17" t="str">
        <f>News_statistics!M1161</f>
        <v>Autonomous Material Handling, Advanced Robotics, Advanced AI Capabilities, AI Usage Enablement</v>
      </c>
    </row>
    <row r="1162" spans="1:6" x14ac:dyDescent="0.3">
      <c r="A1162" t="str">
        <f>News_statistics!K1162</f>
        <v>H1</v>
      </c>
      <c r="B1162" cm="1">
        <f t="array" aca="1" ref="B1162" ca="1">SUMPRODUCT(MID(0&amp;A1162,LARGE(INDEX(ISNUMBER(--MID(A1162,ROW(INDIRECT("1:"&amp;LEN(A1162))),1))*ROW(INDIRECT("1:"&amp;LEN(A1162))),0),ROW(INDIRECT("1:"&amp;LEN(A1162))))+1,1)*10^ROW(INDIRECT("1:"&amp;LEN(A1162)))/10)</f>
        <v>1</v>
      </c>
      <c r="C1162" s="23" t="str">
        <f>News_statistics!P1162</f>
        <v>Ecological Sustainability</v>
      </c>
      <c r="D1162" t="str">
        <f>News_statistics!Q1162</f>
        <v>Circular Economy</v>
      </c>
      <c r="E1162" t="str">
        <f>News_statistics!N1162</f>
        <v>Ecological Sustainability</v>
      </c>
      <c r="F1162" s="17" t="str">
        <f>News_statistics!M1162</f>
        <v>Circular Economy</v>
      </c>
    </row>
    <row r="1163" spans="1:6" ht="28.8" x14ac:dyDescent="0.3">
      <c r="A1163" t="str">
        <f>News_statistics!K1163</f>
        <v>H1</v>
      </c>
      <c r="B1163" cm="1">
        <f t="array" aca="1" ref="B1163" ca="1">SUMPRODUCT(MID(0&amp;A1163,LARGE(INDEX(ISNUMBER(--MID(A1163,ROW(INDIRECT("1:"&amp;LEN(A1163))),1))*ROW(INDIRECT("1:"&amp;LEN(A1163))),0),ROW(INDIRECT("1:"&amp;LEN(A1163))))+1,1)*10^ROW(INDIRECT("1:"&amp;LEN(A1163)))/10)</f>
        <v>1</v>
      </c>
      <c r="C1163" s="23" t="str">
        <f>News_statistics!P1163</f>
        <v>Hydraulic Applications Ecosystem</v>
      </c>
      <c r="D1163" t="str">
        <f>News_statistics!Q1163</f>
        <v>Autonomous Material Handling</v>
      </c>
      <c r="E1163" t="str">
        <f>News_statistics!N1163</f>
        <v>Hydraulic Applications Ecosystem, Intelligent Production</v>
      </c>
      <c r="F1163" s="17" t="str">
        <f>News_statistics!M1163</f>
        <v>Autonomous Material Handling, Advanced Robotics</v>
      </c>
    </row>
    <row r="1164" spans="1:6" ht="28.8" x14ac:dyDescent="0.3">
      <c r="A1164" t="str">
        <f>News_statistics!K1164</f>
        <v>H3</v>
      </c>
      <c r="B1164" cm="1">
        <f t="array" aca="1" ref="B1164" ca="1">SUMPRODUCT(MID(0&amp;A1164,LARGE(INDEX(ISNUMBER(--MID(A1164,ROW(INDIRECT("1:"&amp;LEN(A1164))),1))*ROW(INDIRECT("1:"&amp;LEN(A1164))),0),ROW(INDIRECT("1:"&amp;LEN(A1164))))+1,1)*10^ROW(INDIRECT("1:"&amp;LEN(A1164)))/10)</f>
        <v>3</v>
      </c>
      <c r="C1164" s="23" t="str">
        <f>News_statistics!P1164</f>
        <v>Ecological Sustainability</v>
      </c>
      <c r="D1164" t="str">
        <f>News_statistics!Q1164</f>
        <v>Enhanced Emission Policy</v>
      </c>
      <c r="E1164" t="str">
        <f>News_statistics!N1164</f>
        <v>Ecological Sustainability, Adaptive Organization</v>
      </c>
      <c r="F1164" s="17" t="str">
        <f>News_statistics!M1164</f>
        <v>Enhanced Emission Policy, Geo-Engineering &amp; Clean Air, Intensified Ethical Awareness</v>
      </c>
    </row>
    <row r="1165" spans="1:6" x14ac:dyDescent="0.3">
      <c r="A1165" t="str">
        <f>News_statistics!K1165</f>
        <v>H1</v>
      </c>
      <c r="B1165" cm="1">
        <f t="array" aca="1" ref="B1165" ca="1">SUMPRODUCT(MID(0&amp;A1165,LARGE(INDEX(ISNUMBER(--MID(A1165,ROW(INDIRECT("1:"&amp;LEN(A1165))),1))*ROW(INDIRECT("1:"&amp;LEN(A1165))),0),ROW(INDIRECT("1:"&amp;LEN(A1165))))+1,1)*10^ROW(INDIRECT("1:"&amp;LEN(A1165)))/10)</f>
        <v>1</v>
      </c>
      <c r="C1165" s="23" t="str">
        <f>News_statistics!P1165</f>
        <v>Not Found</v>
      </c>
      <c r="D1165" t="str">
        <f>News_statistics!Q1165</f>
        <v>Not Found</v>
      </c>
      <c r="E1165" t="e" vm="2">
        <f>News_statistics!N1165</f>
        <v>#VALUE!</v>
      </c>
      <c r="F1165" s="17" t="str">
        <f>News_statistics!M1165</f>
        <v/>
      </c>
    </row>
    <row r="1166" spans="1:6" ht="28.8" x14ac:dyDescent="0.3">
      <c r="A1166" t="str">
        <f>News_statistics!K1166</f>
        <v>H1</v>
      </c>
      <c r="B1166" cm="1">
        <f t="array" aca="1" ref="B1166" ca="1">SUMPRODUCT(MID(0&amp;A1166,LARGE(INDEX(ISNUMBER(--MID(A1166,ROW(INDIRECT("1:"&amp;LEN(A1166))),1))*ROW(INDIRECT("1:"&amp;LEN(A1166))),0),ROW(INDIRECT("1:"&amp;LEN(A1166))))+1,1)*10^ROW(INDIRECT("1:"&amp;LEN(A1166)))/10)</f>
        <v>1</v>
      </c>
      <c r="C1166" s="23" t="str">
        <f>News_statistics!P1166</f>
        <v>Hydraulic Applications Ecosystem</v>
      </c>
      <c r="D1166" t="str">
        <f>News_statistics!Q1166</f>
        <v>Autonomous Material Handling</v>
      </c>
      <c r="E1166" t="str">
        <f>News_statistics!N1166</f>
        <v>Hydraulic Applications Ecosystem, Intelligent Production</v>
      </c>
      <c r="F1166" s="17" t="str">
        <f>News_statistics!M1166</f>
        <v>Autonomous Material Handling, Autonomus Intralofistic</v>
      </c>
    </row>
    <row r="1167" spans="1:6" x14ac:dyDescent="0.3">
      <c r="A1167" t="str">
        <f>News_statistics!K1167</f>
        <v>H1</v>
      </c>
      <c r="B1167" cm="1">
        <f t="array" aca="1" ref="B1167" ca="1">SUMPRODUCT(MID(0&amp;A1167,LARGE(INDEX(ISNUMBER(--MID(A1167,ROW(INDIRECT("1:"&amp;LEN(A1167))),1))*ROW(INDIRECT("1:"&amp;LEN(A1167))),0),ROW(INDIRECT("1:"&amp;LEN(A1167))))+1,1)*10^ROW(INDIRECT("1:"&amp;LEN(A1167)))/10)</f>
        <v>1</v>
      </c>
      <c r="C1167" s="23" t="str">
        <f>News_statistics!P1167</f>
        <v>Hydraulic Applications Ecosystem</v>
      </c>
      <c r="D1167" t="str">
        <f>News_statistics!Q1167</f>
        <v>Green &amp; Connected Construction site</v>
      </c>
      <c r="E1167" t="str">
        <f>News_statistics!N1167</f>
        <v>Hydraulic Applications Ecosystem</v>
      </c>
      <c r="F1167" s="17" t="str">
        <f>News_statistics!M1167</f>
        <v>Green &amp; Connected Construction site</v>
      </c>
    </row>
    <row r="1168" spans="1:6" ht="28.8" x14ac:dyDescent="0.3">
      <c r="A1168" t="str">
        <f>News_statistics!K1168</f>
        <v>H1</v>
      </c>
      <c r="B1168" cm="1">
        <f t="array" aca="1" ref="B1168" ca="1">SUMPRODUCT(MID(0&amp;A1168,LARGE(INDEX(ISNUMBER(--MID(A1168,ROW(INDIRECT("1:"&amp;LEN(A1168))),1))*ROW(INDIRECT("1:"&amp;LEN(A1168))),0),ROW(INDIRECT("1:"&amp;LEN(A1168))))+1,1)*10^ROW(INDIRECT("1:"&amp;LEN(A1168)))/10)</f>
        <v>1</v>
      </c>
      <c r="C1168" s="23" t="str">
        <f>News_statistics!P1168</f>
        <v>Ecological Sustainability</v>
      </c>
      <c r="D1168" t="str">
        <f>News_statistics!Q1168</f>
        <v>Enhanced Emission Policy</v>
      </c>
      <c r="E1168" t="str">
        <f>News_statistics!N1168</f>
        <v>Ecological Sustainability</v>
      </c>
      <c r="F1168" s="17" t="str">
        <f>News_statistics!M1168</f>
        <v>Enhanced Emission Policy, Circular Economy, Zero Emission Company Value</v>
      </c>
    </row>
    <row r="1169" spans="1:6" x14ac:dyDescent="0.3">
      <c r="A1169" t="str">
        <f>News_statistics!K1169</f>
        <v>H1</v>
      </c>
      <c r="B1169" cm="1">
        <f t="array" aca="1" ref="B1169" ca="1">SUMPRODUCT(MID(0&amp;A1169,LARGE(INDEX(ISNUMBER(--MID(A1169,ROW(INDIRECT("1:"&amp;LEN(A1169))),1))*ROW(INDIRECT("1:"&amp;LEN(A1169))),0),ROW(INDIRECT("1:"&amp;LEN(A1169))))+1,1)*10^ROW(INDIRECT("1:"&amp;LEN(A1169)))/10)</f>
        <v>1</v>
      </c>
      <c r="C1169" s="23" t="str">
        <f>News_statistics!P1169</f>
        <v>Hydraulic Applications Ecosystem</v>
      </c>
      <c r="D1169" t="str">
        <f>News_statistics!Q1169</f>
        <v>Sustainable Mining</v>
      </c>
      <c r="E1169" t="str">
        <f>News_statistics!N1169</f>
        <v>Hydraulic Applications Ecosystem</v>
      </c>
      <c r="F1169" s="17" t="str">
        <f>News_statistics!M1169</f>
        <v>Sustainable Mining</v>
      </c>
    </row>
    <row r="1170" spans="1:6" ht="28.8" x14ac:dyDescent="0.3">
      <c r="A1170" t="str">
        <f>News_statistics!K1170</f>
        <v>H1</v>
      </c>
      <c r="B1170" cm="1">
        <f t="array" aca="1" ref="B1170" ca="1">SUMPRODUCT(MID(0&amp;A1170,LARGE(INDEX(ISNUMBER(--MID(A1170,ROW(INDIRECT("1:"&amp;LEN(A1170))),1))*ROW(INDIRECT("1:"&amp;LEN(A1170))),0),ROW(INDIRECT("1:"&amp;LEN(A1170))))+1,1)*10^ROW(INDIRECT("1:"&amp;LEN(A1170)))/10)</f>
        <v>1</v>
      </c>
      <c r="C1170" s="23" t="str">
        <f>News_statistics!P1170</f>
        <v>Ecological Sustainability</v>
      </c>
      <c r="D1170" t="str">
        <f>News_statistics!Q1170</f>
        <v>Enhanced Emission Policy</v>
      </c>
      <c r="E1170" t="str">
        <f>News_statistics!N1170</f>
        <v>Ecological Sustainability, Hydraulic Applications Ecosystem</v>
      </c>
      <c r="F1170" s="17" t="str">
        <f>News_statistics!M1170</f>
        <v>Enhanced Emission Policy, Sustainable Mining</v>
      </c>
    </row>
    <row r="1171" spans="1:6" ht="28.8" x14ac:dyDescent="0.3">
      <c r="A1171" t="str">
        <f>News_statistics!K1171</f>
        <v>H3</v>
      </c>
      <c r="B1171" cm="1">
        <f t="array" aca="1" ref="B1171" ca="1">SUMPRODUCT(MID(0&amp;A1171,LARGE(INDEX(ISNUMBER(--MID(A1171,ROW(INDIRECT("1:"&amp;LEN(A1171))),1))*ROW(INDIRECT("1:"&amp;LEN(A1171))),0),ROW(INDIRECT("1:"&amp;LEN(A1171))))+1,1)*10^ROW(INDIRECT("1:"&amp;LEN(A1171)))/10)</f>
        <v>3</v>
      </c>
      <c r="C1171" s="23" t="str">
        <f>News_statistics!P1171</f>
        <v>Ecological Sustainability</v>
      </c>
      <c r="D1171" t="str">
        <f>News_statistics!Q1171</f>
        <v>Enhanced Emission Policy</v>
      </c>
      <c r="E1171" t="str">
        <f>News_statistics!N1171</f>
        <v>Ecological Sustainability, Hydraulic Applications Ecosystem</v>
      </c>
      <c r="F1171" s="17" t="str">
        <f>News_statistics!M1171</f>
        <v>Enhanced Emission Policy, Sustainable Mining</v>
      </c>
    </row>
    <row r="1172" spans="1:6" x14ac:dyDescent="0.3">
      <c r="A1172" t="str">
        <f>News_statistics!K1172</f>
        <v>H1</v>
      </c>
      <c r="B1172" cm="1">
        <f t="array" aca="1" ref="B1172" ca="1">SUMPRODUCT(MID(0&amp;A1172,LARGE(INDEX(ISNUMBER(--MID(A1172,ROW(INDIRECT("1:"&amp;LEN(A1172))),1))*ROW(INDIRECT("1:"&amp;LEN(A1172))),0),ROW(INDIRECT("1:"&amp;LEN(A1172))))+1,1)*10^ROW(INDIRECT("1:"&amp;LEN(A1172)))/10)</f>
        <v>1</v>
      </c>
      <c r="C1172" s="23" t="str">
        <f>News_statistics!P1172</f>
        <v>Hydraulic Applications Ecosystem</v>
      </c>
      <c r="D1172" t="str">
        <f>News_statistics!Q1172</f>
        <v>Smart Farming</v>
      </c>
      <c r="E1172" t="str">
        <f>News_statistics!N1172</f>
        <v>Hydraulic Applications Ecosystem</v>
      </c>
      <c r="F1172" s="17" t="str">
        <f>News_statistics!M1172</f>
        <v>Smart Farming</v>
      </c>
    </row>
    <row r="1173" spans="1:6" x14ac:dyDescent="0.3">
      <c r="A1173" t="str">
        <f>News_statistics!K1173</f>
        <v>H1</v>
      </c>
      <c r="B1173" cm="1">
        <f t="array" aca="1" ref="B1173" ca="1">SUMPRODUCT(MID(0&amp;A1173,LARGE(INDEX(ISNUMBER(--MID(A1173,ROW(INDIRECT("1:"&amp;LEN(A1173))),1))*ROW(INDIRECT("1:"&amp;LEN(A1173))),0),ROW(INDIRECT("1:"&amp;LEN(A1173))))+1,1)*10^ROW(INDIRECT("1:"&amp;LEN(A1173)))/10)</f>
        <v>1</v>
      </c>
      <c r="C1173" s="23" t="str">
        <f>News_statistics!P1173</f>
        <v>Smart Data Usage</v>
      </c>
      <c r="D1173" t="str">
        <f>News_statistics!Q1173</f>
        <v>Big Data Value Creation</v>
      </c>
      <c r="E1173" t="str">
        <f>News_statistics!N1173</f>
        <v>Smart Data Usage</v>
      </c>
      <c r="F1173" s="17" t="str">
        <f>News_statistics!M1173</f>
        <v>Big Data Value Creation</v>
      </c>
    </row>
    <row r="1174" spans="1:6" x14ac:dyDescent="0.3">
      <c r="A1174" t="str">
        <f>News_statistics!K1174</f>
        <v>H2</v>
      </c>
      <c r="B1174" cm="1">
        <f t="array" aca="1" ref="B1174" ca="1">SUMPRODUCT(MID(0&amp;A1174,LARGE(INDEX(ISNUMBER(--MID(A1174,ROW(INDIRECT("1:"&amp;LEN(A1174))),1))*ROW(INDIRECT("1:"&amp;LEN(A1174))),0),ROW(INDIRECT("1:"&amp;LEN(A1174))))+1,1)*10^ROW(INDIRECT("1:"&amp;LEN(A1174)))/10)</f>
        <v>2</v>
      </c>
      <c r="C1174" s="23" t="str">
        <f>News_statistics!P1174</f>
        <v>Ecological Sustainability</v>
      </c>
      <c r="D1174" t="str">
        <f>News_statistics!Q1174</f>
        <v>Enhanced Emission Policy</v>
      </c>
      <c r="E1174" t="str">
        <f>News_statistics!N1174</f>
        <v>Ecological Sustainability</v>
      </c>
      <c r="F1174" s="17" t="str">
        <f>News_statistics!M1174</f>
        <v>Enhanced Emission Policy</v>
      </c>
    </row>
    <row r="1175" spans="1:6" x14ac:dyDescent="0.3">
      <c r="A1175" t="str">
        <f>News_statistics!K1175</f>
        <v>H2</v>
      </c>
      <c r="B1175" cm="1">
        <f t="array" aca="1" ref="B1175" ca="1">SUMPRODUCT(MID(0&amp;A1175,LARGE(INDEX(ISNUMBER(--MID(A1175,ROW(INDIRECT("1:"&amp;LEN(A1175))),1))*ROW(INDIRECT("1:"&amp;LEN(A1175))),0),ROW(INDIRECT("1:"&amp;LEN(A1175))))+1,1)*10^ROW(INDIRECT("1:"&amp;LEN(A1175)))/10)</f>
        <v>2</v>
      </c>
      <c r="C1175" s="23" t="str">
        <f>News_statistics!P1175</f>
        <v>Intelligent Production</v>
      </c>
      <c r="D1175" t="str">
        <f>News_statistics!Q1175</f>
        <v>Advanced Robotics</v>
      </c>
      <c r="E1175" t="str">
        <f>News_statistics!N1175</f>
        <v>Intelligent Production</v>
      </c>
      <c r="F1175" s="17" t="str">
        <f>News_statistics!M1175</f>
        <v>Advanced Robotics</v>
      </c>
    </row>
    <row r="1176" spans="1:6" ht="43.2" x14ac:dyDescent="0.3">
      <c r="A1176" t="str">
        <f>News_statistics!K1176</f>
        <v>H3</v>
      </c>
      <c r="B1176" cm="1">
        <f t="array" aca="1" ref="B1176" ca="1">SUMPRODUCT(MID(0&amp;A1176,LARGE(INDEX(ISNUMBER(--MID(A1176,ROW(INDIRECT("1:"&amp;LEN(A1176))),1))*ROW(INDIRECT("1:"&amp;LEN(A1176))),0),ROW(INDIRECT("1:"&amp;LEN(A1176))))+1,1)*10^ROW(INDIRECT("1:"&amp;LEN(A1176)))/10)</f>
        <v>3</v>
      </c>
      <c r="C1176" s="23" t="str">
        <f>News_statistics!P1176</f>
        <v>Ecological Sustainability</v>
      </c>
      <c r="D1176" t="str">
        <f>News_statistics!Q1176</f>
        <v>Enhanced Emission Policy</v>
      </c>
      <c r="E1176" t="str">
        <f>News_statistics!N1176</f>
        <v>Ecological Sustainability, Hydraulic Applications Ecosystem</v>
      </c>
      <c r="F1176" s="17" t="str">
        <f>News_statistics!M1176</f>
        <v>Enhanced Emission Policy, Green &amp; Connected Construction site, Sustainable Mining</v>
      </c>
    </row>
    <row r="1177" spans="1:6" ht="43.2" x14ac:dyDescent="0.3">
      <c r="A1177" t="str">
        <f>News_statistics!K1177</f>
        <v>H1</v>
      </c>
      <c r="B1177" cm="1">
        <f t="array" aca="1" ref="B1177" ca="1">SUMPRODUCT(MID(0&amp;A1177,LARGE(INDEX(ISNUMBER(--MID(A1177,ROW(INDIRECT("1:"&amp;LEN(A1177))),1))*ROW(INDIRECT("1:"&amp;LEN(A1177))),0),ROW(INDIRECT("1:"&amp;LEN(A1177))))+1,1)*10^ROW(INDIRECT("1:"&amp;LEN(A1177)))/10)</f>
        <v>1</v>
      </c>
      <c r="C1177" s="23" t="str">
        <f>News_statistics!P1177</f>
        <v>Ecological Sustainability</v>
      </c>
      <c r="D1177" t="str">
        <f>News_statistics!Q1177</f>
        <v>Enhanced Emission Policy</v>
      </c>
      <c r="E1177" t="str">
        <f>News_statistics!N1177</f>
        <v>Ecological Sustainability, Hydraulic Applications Ecosystem</v>
      </c>
      <c r="F1177" s="17" t="str">
        <f>News_statistics!M1177</f>
        <v>Enhanced Emission Policy, Green &amp; Connected Construction site, Smart Farming, Autonomous Material Handling</v>
      </c>
    </row>
    <row r="1178" spans="1:6" x14ac:dyDescent="0.3">
      <c r="A1178" t="str">
        <f>News_statistics!K1178</f>
        <v>H1</v>
      </c>
      <c r="B1178" cm="1">
        <f t="array" aca="1" ref="B1178" ca="1">SUMPRODUCT(MID(0&amp;A1178,LARGE(INDEX(ISNUMBER(--MID(A1178,ROW(INDIRECT("1:"&amp;LEN(A1178))),1))*ROW(INDIRECT("1:"&amp;LEN(A1178))),0),ROW(INDIRECT("1:"&amp;LEN(A1178))))+1,1)*10^ROW(INDIRECT("1:"&amp;LEN(A1178)))/10)</f>
        <v>1</v>
      </c>
      <c r="C1178" s="23" t="str">
        <f>News_statistics!P1178</f>
        <v>Not Found</v>
      </c>
      <c r="D1178" t="str">
        <f>News_statistics!Q1178</f>
        <v>Not Found</v>
      </c>
      <c r="E1178" t="e" vm="2">
        <f>News_statistics!N1178</f>
        <v>#VALUE!</v>
      </c>
      <c r="F1178" s="17" t="str">
        <f>News_statistics!M1178</f>
        <v/>
      </c>
    </row>
    <row r="1179" spans="1:6" ht="28.8" x14ac:dyDescent="0.3">
      <c r="A1179" t="str">
        <f>News_statistics!K1179</f>
        <v>H3</v>
      </c>
      <c r="B1179" cm="1">
        <f t="array" aca="1" ref="B1179" ca="1">SUMPRODUCT(MID(0&amp;A1179,LARGE(INDEX(ISNUMBER(--MID(A1179,ROW(INDIRECT("1:"&amp;LEN(A1179))),1))*ROW(INDIRECT("1:"&amp;LEN(A1179))),0),ROW(INDIRECT("1:"&amp;LEN(A1179))))+1,1)*10^ROW(INDIRECT("1:"&amp;LEN(A1179)))/10)</f>
        <v>3</v>
      </c>
      <c r="C1179" s="23" t="str">
        <f>News_statistics!P1179</f>
        <v>Ecological Sustainability</v>
      </c>
      <c r="D1179" t="str">
        <f>News_statistics!Q1179</f>
        <v>Geo-Engineering &amp; Clean Air</v>
      </c>
      <c r="E1179" t="str">
        <f>News_statistics!N1179</f>
        <v>Ecological Sustainability, New Business</v>
      </c>
      <c r="F1179" s="17" t="str">
        <f>News_statistics!M1179</f>
        <v>Geo-Engineering &amp; Clean Air, Green Energy System</v>
      </c>
    </row>
    <row r="1180" spans="1:6" x14ac:dyDescent="0.3">
      <c r="A1180" t="str">
        <f>News_statistics!K1180</f>
        <v>H3</v>
      </c>
      <c r="B1180" cm="1">
        <f t="array" aca="1" ref="B1180" ca="1">SUMPRODUCT(MID(0&amp;A1180,LARGE(INDEX(ISNUMBER(--MID(A1180,ROW(INDIRECT("1:"&amp;LEN(A1180))),1))*ROW(INDIRECT("1:"&amp;LEN(A1180))),0),ROW(INDIRECT("1:"&amp;LEN(A1180))))+1,1)*10^ROW(INDIRECT("1:"&amp;LEN(A1180)))/10)</f>
        <v>3</v>
      </c>
      <c r="C1180" s="23" t="str">
        <f>News_statistics!P1180</f>
        <v>New Business</v>
      </c>
      <c r="D1180" t="str">
        <f>News_statistics!Q1180</f>
        <v>Digital Platforms &amp; Marketplaces</v>
      </c>
      <c r="E1180" t="str">
        <f>News_statistics!N1180</f>
        <v>New Business</v>
      </c>
      <c r="F1180" s="17" t="str">
        <f>News_statistics!M1180</f>
        <v>Digital Platforms &amp; Marketplaces, Air &amp; Space</v>
      </c>
    </row>
    <row r="1181" spans="1:6" ht="28.8" x14ac:dyDescent="0.3">
      <c r="A1181" t="str">
        <f>News_statistics!K1181</f>
        <v>H3</v>
      </c>
      <c r="B1181" cm="1">
        <f t="array" aca="1" ref="B1181" ca="1">SUMPRODUCT(MID(0&amp;A1181,LARGE(INDEX(ISNUMBER(--MID(A1181,ROW(INDIRECT("1:"&amp;LEN(A1181))),1))*ROW(INDIRECT("1:"&amp;LEN(A1181))),0),ROW(INDIRECT("1:"&amp;LEN(A1181))))+1,1)*10^ROW(INDIRECT("1:"&amp;LEN(A1181)))/10)</f>
        <v>3</v>
      </c>
      <c r="C1181" s="23" t="str">
        <f>News_statistics!P1181</f>
        <v>Ecological Sustainability</v>
      </c>
      <c r="D1181" t="str">
        <f>News_statistics!Q1181</f>
        <v>Geo-Engineering &amp; Clean Air</v>
      </c>
      <c r="E1181" t="str">
        <f>News_statistics!N1181</f>
        <v>Ecological Sustainability, Adaptive Organization</v>
      </c>
      <c r="F1181" s="17" t="str">
        <f>News_statistics!M1181</f>
        <v>Geo-Engineering &amp; Clean Air, Intensified Ethical Awareness</v>
      </c>
    </row>
    <row r="1182" spans="1:6" ht="28.8" x14ac:dyDescent="0.3">
      <c r="A1182" t="str">
        <f>News_statistics!K1182</f>
        <v>H1</v>
      </c>
      <c r="B1182" cm="1">
        <f t="array" aca="1" ref="B1182" ca="1">SUMPRODUCT(MID(0&amp;A1182,LARGE(INDEX(ISNUMBER(--MID(A1182,ROW(INDIRECT("1:"&amp;LEN(A1182))),1))*ROW(INDIRECT("1:"&amp;LEN(A1182))),0),ROW(INDIRECT("1:"&amp;LEN(A1182))))+1,1)*10^ROW(INDIRECT("1:"&amp;LEN(A1182)))/10)</f>
        <v>1</v>
      </c>
      <c r="C1182" s="23" t="str">
        <f>News_statistics!P1182</f>
        <v>Hydraulic Applications Ecosystem</v>
      </c>
      <c r="D1182" t="str">
        <f>News_statistics!Q1182</f>
        <v>Intelligent &amp; Efficient Factory</v>
      </c>
      <c r="E1182" t="str">
        <f>News_statistics!N1182</f>
        <v>Hydraulic Applications Ecosystem, Intelligent Production, Smart Data Usage</v>
      </c>
      <c r="F1182" s="17" t="str">
        <f>News_statistics!M1182</f>
        <v>Intelligent &amp; Efficient Factory, Smart Factory Data Analytics, Big Data Value Creation</v>
      </c>
    </row>
    <row r="1183" spans="1:6" ht="28.8" x14ac:dyDescent="0.3">
      <c r="A1183" t="str">
        <f>News_statistics!K1183</f>
        <v>H2</v>
      </c>
      <c r="B1183" cm="1">
        <f t="array" aca="1" ref="B1183" ca="1">SUMPRODUCT(MID(0&amp;A1183,LARGE(INDEX(ISNUMBER(--MID(A1183,ROW(INDIRECT("1:"&amp;LEN(A1183))),1))*ROW(INDIRECT("1:"&amp;LEN(A1183))),0),ROW(INDIRECT("1:"&amp;LEN(A1183))))+1,1)*10^ROW(INDIRECT("1:"&amp;LEN(A1183)))/10)</f>
        <v>2</v>
      </c>
      <c r="C1183" s="23" t="str">
        <f>News_statistics!P1183</f>
        <v>Ecological Sustainability</v>
      </c>
      <c r="D1183" t="str">
        <f>News_statistics!Q1183</f>
        <v>Enhanced Emission Policy</v>
      </c>
      <c r="E1183" t="str">
        <f>News_statistics!N1183</f>
        <v>Ecological Sustainability, Intelligent Production</v>
      </c>
      <c r="F1183" s="17" t="str">
        <f>News_statistics!M1183</f>
        <v>Enhanced Emission Policy, Autonomus Intralofistic</v>
      </c>
    </row>
    <row r="1184" spans="1:6" x14ac:dyDescent="0.3">
      <c r="A1184" t="str">
        <f>News_statistics!K1184</f>
        <v>H1</v>
      </c>
      <c r="B1184" cm="1">
        <f t="array" aca="1" ref="B1184" ca="1">SUMPRODUCT(MID(0&amp;A1184,LARGE(INDEX(ISNUMBER(--MID(A1184,ROW(INDIRECT("1:"&amp;LEN(A1184))),1))*ROW(INDIRECT("1:"&amp;LEN(A1184))),0),ROW(INDIRECT("1:"&amp;LEN(A1184))))+1,1)*10^ROW(INDIRECT("1:"&amp;LEN(A1184)))/10)</f>
        <v>1</v>
      </c>
      <c r="C1184" s="23" t="str">
        <f>News_statistics!P1184</f>
        <v>Hydraulic Applications Ecosystem</v>
      </c>
      <c r="D1184" t="str">
        <f>News_statistics!Q1184</f>
        <v>Sustainable Mining</v>
      </c>
      <c r="E1184" t="str">
        <f>News_statistics!N1184</f>
        <v>Hydraulic Applications Ecosystem</v>
      </c>
      <c r="F1184" s="17" t="str">
        <f>News_statistics!M1184</f>
        <v>Sustainable Mining</v>
      </c>
    </row>
    <row r="1185" spans="1:6" x14ac:dyDescent="0.3">
      <c r="A1185" t="str">
        <f>News_statistics!K1185</f>
        <v>H3</v>
      </c>
      <c r="B1185" cm="1">
        <f t="array" aca="1" ref="B1185" ca="1">SUMPRODUCT(MID(0&amp;A1185,LARGE(INDEX(ISNUMBER(--MID(A1185,ROW(INDIRECT("1:"&amp;LEN(A1185))),1))*ROW(INDIRECT("1:"&amp;LEN(A1185))),0),ROW(INDIRECT("1:"&amp;LEN(A1185))))+1,1)*10^ROW(INDIRECT("1:"&amp;LEN(A1185)))/10)</f>
        <v>3</v>
      </c>
      <c r="C1185" s="23" t="str">
        <f>News_statistics!P1185</f>
        <v>Ecological Sustainability</v>
      </c>
      <c r="D1185" t="str">
        <f>News_statistics!Q1185</f>
        <v>Enhanced Emission Policy</v>
      </c>
      <c r="E1185" t="str">
        <f>News_statistics!N1185</f>
        <v>Ecological Sustainability</v>
      </c>
      <c r="F1185" s="17" t="str">
        <f>News_statistics!M1185</f>
        <v>Enhanced Emission Policy</v>
      </c>
    </row>
    <row r="1186" spans="1:6" x14ac:dyDescent="0.3">
      <c r="A1186" t="str">
        <f>News_statistics!K1186</f>
        <v>H2</v>
      </c>
      <c r="B1186" cm="1">
        <f t="array" aca="1" ref="B1186" ca="1">SUMPRODUCT(MID(0&amp;A1186,LARGE(INDEX(ISNUMBER(--MID(A1186,ROW(INDIRECT("1:"&amp;LEN(A1186))),1))*ROW(INDIRECT("1:"&amp;LEN(A1186))),0),ROW(INDIRECT("1:"&amp;LEN(A1186))))+1,1)*10^ROW(INDIRECT("1:"&amp;LEN(A1186)))/10)</f>
        <v>2</v>
      </c>
      <c r="C1186" s="23" t="str">
        <f>News_statistics!P1186</f>
        <v>Ecological Sustainability</v>
      </c>
      <c r="D1186" t="str">
        <f>News_statistics!Q1186</f>
        <v>Green Cities</v>
      </c>
      <c r="E1186" t="str">
        <f>News_statistics!N1186</f>
        <v>Ecological Sustainability</v>
      </c>
      <c r="F1186" s="17" t="str">
        <f>News_statistics!M1186</f>
        <v>Green Cities, Enhanced Emission Policy</v>
      </c>
    </row>
    <row r="1187" spans="1:6" ht="28.8" x14ac:dyDescent="0.3">
      <c r="A1187" t="str">
        <f>News_statistics!K1187</f>
        <v>H2</v>
      </c>
      <c r="B1187" cm="1">
        <f t="array" aca="1" ref="B1187" ca="1">SUMPRODUCT(MID(0&amp;A1187,LARGE(INDEX(ISNUMBER(--MID(A1187,ROW(INDIRECT("1:"&amp;LEN(A1187))),1))*ROW(INDIRECT("1:"&amp;LEN(A1187))),0),ROW(INDIRECT("1:"&amp;LEN(A1187))))+1,1)*10^ROW(INDIRECT("1:"&amp;LEN(A1187)))/10)</f>
        <v>2</v>
      </c>
      <c r="C1187" s="23" t="str">
        <f>News_statistics!P1187</f>
        <v>Intelligent Production</v>
      </c>
      <c r="D1187" t="str">
        <f>News_statistics!Q1187</f>
        <v>Advanced Robotics</v>
      </c>
      <c r="E1187" t="str">
        <f>News_statistics!N1187</f>
        <v>Intelligent Production</v>
      </c>
      <c r="F1187" s="17" t="str">
        <f>News_statistics!M1187</f>
        <v>Advanced Robotics, Intelligent Worker Assistant</v>
      </c>
    </row>
    <row r="1188" spans="1:6" ht="28.8" x14ac:dyDescent="0.3">
      <c r="A1188" t="str">
        <f>News_statistics!K1188</f>
        <v>H1</v>
      </c>
      <c r="B1188" cm="1">
        <f t="array" aca="1" ref="B1188" ca="1">SUMPRODUCT(MID(0&amp;A1188,LARGE(INDEX(ISNUMBER(--MID(A1188,ROW(INDIRECT("1:"&amp;LEN(A1188))),1))*ROW(INDIRECT("1:"&amp;LEN(A1188))),0),ROW(INDIRECT("1:"&amp;LEN(A1188))))+1,1)*10^ROW(INDIRECT("1:"&amp;LEN(A1188)))/10)</f>
        <v>1</v>
      </c>
      <c r="C1188" s="23" t="str">
        <f>News_statistics!P1188</f>
        <v>Ecological Sustainability</v>
      </c>
      <c r="D1188" t="str">
        <f>News_statistics!Q1188</f>
        <v>Enhanced Emission Policy</v>
      </c>
      <c r="E1188" t="str">
        <f>News_statistics!N1188</f>
        <v>Ecological Sustainability, Hydraulic Applications Ecosystem</v>
      </c>
      <c r="F1188" s="17" t="str">
        <f>News_statistics!M1188</f>
        <v>Enhanced Emission Policy, Sustainable Mining</v>
      </c>
    </row>
    <row r="1189" spans="1:6" x14ac:dyDescent="0.3">
      <c r="A1189" t="str">
        <f>News_statistics!K1189</f>
        <v>H1</v>
      </c>
      <c r="B1189" cm="1">
        <f t="array" aca="1" ref="B1189" ca="1">SUMPRODUCT(MID(0&amp;A1189,LARGE(INDEX(ISNUMBER(--MID(A1189,ROW(INDIRECT("1:"&amp;LEN(A1189))),1))*ROW(INDIRECT("1:"&amp;LEN(A1189))),0),ROW(INDIRECT("1:"&amp;LEN(A1189))))+1,1)*10^ROW(INDIRECT("1:"&amp;LEN(A1189)))/10)</f>
        <v>1</v>
      </c>
      <c r="C1189" s="23" t="str">
        <f>News_statistics!P1189</f>
        <v>Intelligent Production</v>
      </c>
      <c r="D1189" t="str">
        <f>News_statistics!Q1189</f>
        <v>Intelligent Worker Assistant</v>
      </c>
      <c r="E1189" t="str">
        <f>News_statistics!N1189</f>
        <v>Intelligent Production</v>
      </c>
      <c r="F1189" s="17" t="str">
        <f>News_statistics!M1189</f>
        <v>Intelligent Worker Assistant</v>
      </c>
    </row>
    <row r="1190" spans="1:6" ht="28.8" x14ac:dyDescent="0.3">
      <c r="A1190" t="str">
        <f>News_statistics!K1190</f>
        <v>H2</v>
      </c>
      <c r="B1190" cm="1">
        <f t="array" aca="1" ref="B1190" ca="1">SUMPRODUCT(MID(0&amp;A1190,LARGE(INDEX(ISNUMBER(--MID(A1190,ROW(INDIRECT("1:"&amp;LEN(A1190))),1))*ROW(INDIRECT("1:"&amp;LEN(A1190))),0),ROW(INDIRECT("1:"&amp;LEN(A1190))))+1,1)*10^ROW(INDIRECT("1:"&amp;LEN(A1190)))/10)</f>
        <v>2</v>
      </c>
      <c r="C1190" s="23" t="str">
        <f>News_statistics!P1190</f>
        <v>Hydraulic Applications Ecosystem</v>
      </c>
      <c r="D1190" t="str">
        <f>News_statistics!Q1190</f>
        <v>Autonomous Material Handling</v>
      </c>
      <c r="E1190" t="str">
        <f>News_statistics!N1190</f>
        <v>Hydraulic Applications Ecosystem, Intelligent Production</v>
      </c>
      <c r="F1190" s="17" t="str">
        <f>News_statistics!M1190</f>
        <v>Autonomous Material Handling, Advanced Robotics, Intelligent Worker Assistant</v>
      </c>
    </row>
    <row r="1191" spans="1:6" ht="28.8" x14ac:dyDescent="0.3">
      <c r="A1191" t="str">
        <f>News_statistics!K1191</f>
        <v>H2</v>
      </c>
      <c r="B1191" cm="1">
        <f t="array" aca="1" ref="B1191" ca="1">SUMPRODUCT(MID(0&amp;A1191,LARGE(INDEX(ISNUMBER(--MID(A1191,ROW(INDIRECT("1:"&amp;LEN(A1191))),1))*ROW(INDIRECT("1:"&amp;LEN(A1191))),0),ROW(INDIRECT("1:"&amp;LEN(A1191))))+1,1)*10^ROW(INDIRECT("1:"&amp;LEN(A1191)))/10)</f>
        <v>2</v>
      </c>
      <c r="C1191" s="23" t="str">
        <f>News_statistics!P1191</f>
        <v>Hydraulic Applications Ecosystem</v>
      </c>
      <c r="D1191" t="str">
        <f>News_statistics!Q1191</f>
        <v>Autonomous Material Handling</v>
      </c>
      <c r="E1191" t="str">
        <f>News_statistics!N1191</f>
        <v>Hydraulic Applications Ecosystem, Intelligent Production</v>
      </c>
      <c r="F1191" s="17" t="str">
        <f>News_statistics!M1191</f>
        <v>Autonomous Material Handling, Advanced Robotics, Autonomus Intralofistic</v>
      </c>
    </row>
    <row r="1192" spans="1:6" ht="28.8" x14ac:dyDescent="0.3">
      <c r="A1192" t="str">
        <f>News_statistics!K1192</f>
        <v>H2</v>
      </c>
      <c r="B1192" cm="1">
        <f t="array" aca="1" ref="B1192" ca="1">SUMPRODUCT(MID(0&amp;A1192,LARGE(INDEX(ISNUMBER(--MID(A1192,ROW(INDIRECT("1:"&amp;LEN(A1192))),1))*ROW(INDIRECT("1:"&amp;LEN(A1192))),0),ROW(INDIRECT("1:"&amp;LEN(A1192))))+1,1)*10^ROW(INDIRECT("1:"&amp;LEN(A1192)))/10)</f>
        <v>2</v>
      </c>
      <c r="C1192" s="23" t="str">
        <f>News_statistics!P1192</f>
        <v>Ecological Sustainability</v>
      </c>
      <c r="D1192" t="str">
        <f>News_statistics!Q1192</f>
        <v>Enhanced Emission Policy</v>
      </c>
      <c r="E1192" t="str">
        <f>News_statistics!N1192</f>
        <v>Ecological Sustainability, Hydraulic Applications Ecosystem</v>
      </c>
      <c r="F1192" s="17" t="str">
        <f>News_statistics!M1192</f>
        <v>Enhanced Emission Policy, Sustainable Mining</v>
      </c>
    </row>
    <row r="1193" spans="1:6" ht="28.8" x14ac:dyDescent="0.3">
      <c r="A1193" t="str">
        <f>News_statistics!K1193</f>
        <v>H1</v>
      </c>
      <c r="B1193" cm="1">
        <f t="array" aca="1" ref="B1193" ca="1">SUMPRODUCT(MID(0&amp;A1193,LARGE(INDEX(ISNUMBER(--MID(A1193,ROW(INDIRECT("1:"&amp;LEN(A1193))),1))*ROW(INDIRECT("1:"&amp;LEN(A1193))),0),ROW(INDIRECT("1:"&amp;LEN(A1193))))+1,1)*10^ROW(INDIRECT("1:"&amp;LEN(A1193)))/10)</f>
        <v>1</v>
      </c>
      <c r="C1193" s="23" t="str">
        <f>News_statistics!P1193</f>
        <v>Smart Data Usage</v>
      </c>
      <c r="D1193" t="str">
        <f>News_statistics!Q1193</f>
        <v>Big Data Value Creation</v>
      </c>
      <c r="E1193" t="str">
        <f>News_statistics!N1193</f>
        <v>Smart Data Usage</v>
      </c>
      <c r="F1193" s="17" t="str">
        <f>News_statistics!M1193</f>
        <v>Big Data Value Creation, New Data Management Strategies</v>
      </c>
    </row>
    <row r="1194" spans="1:6" x14ac:dyDescent="0.3">
      <c r="A1194" t="str">
        <f>News_statistics!K1194</f>
        <v>H1</v>
      </c>
      <c r="B1194" cm="1">
        <f t="array" aca="1" ref="B1194" ca="1">SUMPRODUCT(MID(0&amp;A1194,LARGE(INDEX(ISNUMBER(--MID(A1194,ROW(INDIRECT("1:"&amp;LEN(A1194))),1))*ROW(INDIRECT("1:"&amp;LEN(A1194))),0),ROW(INDIRECT("1:"&amp;LEN(A1194))))+1,1)*10^ROW(INDIRECT("1:"&amp;LEN(A1194)))/10)</f>
        <v>1</v>
      </c>
      <c r="C1194" s="23" t="str">
        <f>News_statistics!P1194</f>
        <v>Not Found</v>
      </c>
      <c r="D1194" t="str">
        <f>News_statistics!Q1194</f>
        <v>Not Found</v>
      </c>
      <c r="E1194" t="e" vm="2">
        <f>News_statistics!N1194</f>
        <v>#VALUE!</v>
      </c>
      <c r="F1194" s="17" t="str">
        <f>News_statistics!M1194</f>
        <v/>
      </c>
    </row>
    <row r="1195" spans="1:6" x14ac:dyDescent="0.3">
      <c r="A1195" t="str">
        <f>News_statistics!K1195</f>
        <v>H1</v>
      </c>
      <c r="B1195" cm="1">
        <f t="array" aca="1" ref="B1195" ca="1">SUMPRODUCT(MID(0&amp;A1195,LARGE(INDEX(ISNUMBER(--MID(A1195,ROW(INDIRECT("1:"&amp;LEN(A1195))),1))*ROW(INDIRECT("1:"&amp;LEN(A1195))),0),ROW(INDIRECT("1:"&amp;LEN(A1195))))+1,1)*10^ROW(INDIRECT("1:"&amp;LEN(A1195)))/10)</f>
        <v>1</v>
      </c>
      <c r="C1195" s="23" t="str">
        <f>News_statistics!P1195</f>
        <v>Ecological Sustainability</v>
      </c>
      <c r="D1195" t="str">
        <f>News_statistics!Q1195</f>
        <v>Enhanced Emission Policy</v>
      </c>
      <c r="E1195" t="str">
        <f>News_statistics!N1195</f>
        <v>Ecological Sustainability</v>
      </c>
      <c r="F1195" s="17" t="str">
        <f>News_statistics!M1195</f>
        <v>Enhanced Emission Policy</v>
      </c>
    </row>
    <row r="1196" spans="1:6" x14ac:dyDescent="0.3">
      <c r="A1196" t="str">
        <f>News_statistics!K1196</f>
        <v>H1</v>
      </c>
      <c r="B1196" cm="1">
        <f t="array" aca="1" ref="B1196" ca="1">SUMPRODUCT(MID(0&amp;A1196,LARGE(INDEX(ISNUMBER(--MID(A1196,ROW(INDIRECT("1:"&amp;LEN(A1196))),1))*ROW(INDIRECT("1:"&amp;LEN(A1196))),0),ROW(INDIRECT("1:"&amp;LEN(A1196))))+1,1)*10^ROW(INDIRECT("1:"&amp;LEN(A1196)))/10)</f>
        <v>1</v>
      </c>
      <c r="C1196" s="23" t="str">
        <f>News_statistics!P1196</f>
        <v>Not Found</v>
      </c>
      <c r="D1196" t="str">
        <f>News_statistics!Q1196</f>
        <v>Not Found</v>
      </c>
      <c r="E1196" t="e" vm="2">
        <f>News_statistics!N1196</f>
        <v>#VALUE!</v>
      </c>
      <c r="F1196" s="17" t="str">
        <f>News_statistics!M1196</f>
        <v/>
      </c>
    </row>
    <row r="1197" spans="1:6" x14ac:dyDescent="0.3">
      <c r="A1197" t="str">
        <f>News_statistics!K1197</f>
        <v>H1</v>
      </c>
      <c r="B1197" cm="1">
        <f t="array" aca="1" ref="B1197" ca="1">SUMPRODUCT(MID(0&amp;A1197,LARGE(INDEX(ISNUMBER(--MID(A1197,ROW(INDIRECT("1:"&amp;LEN(A1197))),1))*ROW(INDIRECT("1:"&amp;LEN(A1197))),0),ROW(INDIRECT("1:"&amp;LEN(A1197))))+1,1)*10^ROW(INDIRECT("1:"&amp;LEN(A1197)))/10)</f>
        <v>1</v>
      </c>
      <c r="C1197" s="23" t="str">
        <f>News_statistics!P1197</f>
        <v>Not Found</v>
      </c>
      <c r="D1197" t="str">
        <f>News_statistics!Q1197</f>
        <v>Not Found</v>
      </c>
      <c r="E1197" t="e" vm="2">
        <f>News_statistics!N1197</f>
        <v>#VALUE!</v>
      </c>
      <c r="F1197" s="17" t="str">
        <f>News_statistics!M1197</f>
        <v/>
      </c>
    </row>
    <row r="1198" spans="1:6" ht="43.2" x14ac:dyDescent="0.3">
      <c r="A1198" t="str">
        <f>News_statistics!K1198</f>
        <v>H2</v>
      </c>
      <c r="B1198" cm="1">
        <f t="array" aca="1" ref="B1198" ca="1">SUMPRODUCT(MID(0&amp;A1198,LARGE(INDEX(ISNUMBER(--MID(A1198,ROW(INDIRECT("1:"&amp;LEN(A1198))),1))*ROW(INDIRECT("1:"&amp;LEN(A1198))),0),ROW(INDIRECT("1:"&amp;LEN(A1198))))+1,1)*10^ROW(INDIRECT("1:"&amp;LEN(A1198)))/10)</f>
        <v>2</v>
      </c>
      <c r="C1198" s="23" t="str">
        <f>News_statistics!P1198</f>
        <v>Ecological Sustainability</v>
      </c>
      <c r="D1198" t="str">
        <f>News_statistics!Q1198</f>
        <v>Enhanced Emission Policy</v>
      </c>
      <c r="E1198" t="str">
        <f>News_statistics!N1198</f>
        <v>Ecological Sustainability, Hydraulic Applications Ecosystem</v>
      </c>
      <c r="F1198" s="17" t="str">
        <f>News_statistics!M1198</f>
        <v>Enhanced Emission Policy, Green &amp; Connected Construction site, Sustainable Mining</v>
      </c>
    </row>
    <row r="1199" spans="1:6" ht="28.8" x14ac:dyDescent="0.3">
      <c r="A1199" t="str">
        <f>News_statistics!K1199</f>
        <v>H3</v>
      </c>
      <c r="B1199" cm="1">
        <f t="array" aca="1" ref="B1199" ca="1">SUMPRODUCT(MID(0&amp;A1199,LARGE(INDEX(ISNUMBER(--MID(A1199,ROW(INDIRECT("1:"&amp;LEN(A1199))),1))*ROW(INDIRECT("1:"&amp;LEN(A1199))),0),ROW(INDIRECT("1:"&amp;LEN(A1199))))+1,1)*10^ROW(INDIRECT("1:"&amp;LEN(A1199)))/10)</f>
        <v>3</v>
      </c>
      <c r="C1199" s="23" t="str">
        <f>News_statistics!P1199</f>
        <v>Ecological Sustainability</v>
      </c>
      <c r="D1199" t="str">
        <f>News_statistics!Q1199</f>
        <v>Enhanced Emission Policy</v>
      </c>
      <c r="E1199" t="str">
        <f>News_statistics!N1199</f>
        <v>Ecological Sustainability, New Business</v>
      </c>
      <c r="F1199" s="17" t="str">
        <f>News_statistics!M1199</f>
        <v>Enhanced Emission Policy, Sustainaible Maritime Applications</v>
      </c>
    </row>
    <row r="1200" spans="1:6" ht="57.6" x14ac:dyDescent="0.3">
      <c r="A1200" t="str">
        <f>News_statistics!K1200</f>
        <v>H2</v>
      </c>
      <c r="B1200" cm="1">
        <f t="array" aca="1" ref="B1200" ca="1">SUMPRODUCT(MID(0&amp;A1200,LARGE(INDEX(ISNUMBER(--MID(A1200,ROW(INDIRECT("1:"&amp;LEN(A1200))),1))*ROW(INDIRECT("1:"&amp;LEN(A1200))),0),ROW(INDIRECT("1:"&amp;LEN(A1200))))+1,1)*10^ROW(INDIRECT("1:"&amp;LEN(A1200)))/10)</f>
        <v>2</v>
      </c>
      <c r="C1200" s="23" t="str">
        <f>News_statistics!P1200</f>
        <v>Ecological Sustainability</v>
      </c>
      <c r="D1200" t="str">
        <f>News_statistics!Q1200</f>
        <v>Enhanced Emission Policy</v>
      </c>
      <c r="E1200" t="str">
        <f>News_statistics!N1200</f>
        <v>Ecological Sustainability, Hydraulic Applications Ecosystem, Intelligent Production</v>
      </c>
      <c r="F1200" s="17" t="str">
        <f>News_statistics!M1200</f>
        <v>Enhanced Emission Policy, Green &amp; Connected Construction site, Autonomous Material Handling, Sustainable Mining, Autonomus Intralofistic</v>
      </c>
    </row>
    <row r="1201" spans="1:6" ht="28.8" x14ac:dyDescent="0.3">
      <c r="A1201" t="str">
        <f>News_statistics!K1201</f>
        <v>H1</v>
      </c>
      <c r="B1201" cm="1">
        <f t="array" aca="1" ref="B1201" ca="1">SUMPRODUCT(MID(0&amp;A1201,LARGE(INDEX(ISNUMBER(--MID(A1201,ROW(INDIRECT("1:"&amp;LEN(A1201))),1))*ROW(INDIRECT("1:"&amp;LEN(A1201))),0),ROW(INDIRECT("1:"&amp;LEN(A1201))))+1,1)*10^ROW(INDIRECT("1:"&amp;LEN(A1201)))/10)</f>
        <v>1</v>
      </c>
      <c r="C1201" s="23" t="str">
        <f>News_statistics!P1201</f>
        <v>Hydraulic Applications Ecosystem</v>
      </c>
      <c r="D1201" t="str">
        <f>News_statistics!Q1201</f>
        <v>Autonomous Material Handling</v>
      </c>
      <c r="E1201" t="str">
        <f>News_statistics!N1201</f>
        <v>Hydraulic Applications Ecosystem, Intelligent Production</v>
      </c>
      <c r="F1201" s="17" t="str">
        <f>News_statistics!M1201</f>
        <v>Autonomous Material Handling, Intelligent Worker Assistant</v>
      </c>
    </row>
    <row r="1202" spans="1:6" x14ac:dyDescent="0.3">
      <c r="A1202" t="str">
        <f>News_statistics!K1202</f>
        <v>H1</v>
      </c>
      <c r="B1202" cm="1">
        <f t="array" aca="1" ref="B1202" ca="1">SUMPRODUCT(MID(0&amp;A1202,LARGE(INDEX(ISNUMBER(--MID(A1202,ROW(INDIRECT("1:"&amp;LEN(A1202))),1))*ROW(INDIRECT("1:"&amp;LEN(A1202))),0),ROW(INDIRECT("1:"&amp;LEN(A1202))))+1,1)*10^ROW(INDIRECT("1:"&amp;LEN(A1202)))/10)</f>
        <v>1</v>
      </c>
      <c r="C1202" s="23" t="str">
        <f>News_statistics!P1202</f>
        <v>Hydraulic Applications Ecosystem</v>
      </c>
      <c r="D1202" t="str">
        <f>News_statistics!Q1202</f>
        <v>Intelligent &amp; Efficient Factory</v>
      </c>
      <c r="E1202" t="str">
        <f>News_statistics!N1202</f>
        <v>Hydraulic Applications Ecosystem</v>
      </c>
      <c r="F1202" s="17" t="str">
        <f>News_statistics!M1202</f>
        <v>Intelligent &amp; Efficient Factory</v>
      </c>
    </row>
    <row r="1203" spans="1:6" ht="28.8" x14ac:dyDescent="0.3">
      <c r="A1203" t="str">
        <f>News_statistics!K1203</f>
        <v>H1</v>
      </c>
      <c r="B1203" cm="1">
        <f t="array" aca="1" ref="B1203" ca="1">SUMPRODUCT(MID(0&amp;A1203,LARGE(INDEX(ISNUMBER(--MID(A1203,ROW(INDIRECT("1:"&amp;LEN(A1203))),1))*ROW(INDIRECT("1:"&amp;LEN(A1203))),0),ROW(INDIRECT("1:"&amp;LEN(A1203))))+1,1)*10^ROW(INDIRECT("1:"&amp;LEN(A1203)))/10)</f>
        <v>1</v>
      </c>
      <c r="C1203" s="23" t="str">
        <f>News_statistics!P1203</f>
        <v>Ecological Sustainability</v>
      </c>
      <c r="D1203" t="str">
        <f>News_statistics!Q1203</f>
        <v>Geo-Engineering &amp; Clean Air</v>
      </c>
      <c r="E1203" t="str">
        <f>News_statistics!N1203</f>
        <v>Ecological Sustainability, New Business</v>
      </c>
      <c r="F1203" s="17" t="str">
        <f>News_statistics!M1203</f>
        <v>Geo-Engineering &amp; Clean Air, Green Energy System</v>
      </c>
    </row>
    <row r="1204" spans="1:6" ht="28.8" x14ac:dyDescent="0.3">
      <c r="A1204" t="str">
        <f>News_statistics!K1204</f>
        <v>H3</v>
      </c>
      <c r="B1204" cm="1">
        <f t="array" aca="1" ref="B1204" ca="1">SUMPRODUCT(MID(0&amp;A1204,LARGE(INDEX(ISNUMBER(--MID(A1204,ROW(INDIRECT("1:"&amp;LEN(A1204))),1))*ROW(INDIRECT("1:"&amp;LEN(A1204))),0),ROW(INDIRECT("1:"&amp;LEN(A1204))))+1,1)*10^ROW(INDIRECT("1:"&amp;LEN(A1204)))/10)</f>
        <v>3</v>
      </c>
      <c r="C1204" s="23" t="str">
        <f>News_statistics!P1204</f>
        <v>Ecological Sustainability</v>
      </c>
      <c r="D1204" t="str">
        <f>News_statistics!Q1204</f>
        <v>Enhanced Emission Policy</v>
      </c>
      <c r="E1204" t="str">
        <f>News_statistics!N1204</f>
        <v>Ecological Sustainability</v>
      </c>
      <c r="F1204" s="17" t="str">
        <f>News_statistics!M1204</f>
        <v>Enhanced Emission Policy, Promoting Biodiversity</v>
      </c>
    </row>
    <row r="1205" spans="1:6" ht="28.8" x14ac:dyDescent="0.3">
      <c r="A1205" t="str">
        <f>News_statistics!K1205</f>
        <v>H2</v>
      </c>
      <c r="B1205" cm="1">
        <f t="array" aca="1" ref="B1205" ca="1">SUMPRODUCT(MID(0&amp;A1205,LARGE(INDEX(ISNUMBER(--MID(A1205,ROW(INDIRECT("1:"&amp;LEN(A1205))),1))*ROW(INDIRECT("1:"&amp;LEN(A1205))),0),ROW(INDIRECT("1:"&amp;LEN(A1205))))+1,1)*10^ROW(INDIRECT("1:"&amp;LEN(A1205)))/10)</f>
        <v>2</v>
      </c>
      <c r="C1205" s="23" t="str">
        <f>News_statistics!P1205</f>
        <v>Hydraulic Applications Ecosystem</v>
      </c>
      <c r="D1205" t="str">
        <f>News_statistics!Q1205</f>
        <v>Sustainable Mining</v>
      </c>
      <c r="E1205" t="str">
        <f>News_statistics!N1205</f>
        <v>Hydraulic Applications Ecosystem, Adaptive Organization, Smart Data Usage</v>
      </c>
      <c r="F1205" s="17" t="str">
        <f>News_statistics!M1205</f>
        <v>Sustainable Mining, Future Collaboration, New Data Management Strategies</v>
      </c>
    </row>
    <row r="1206" spans="1:6" x14ac:dyDescent="0.3">
      <c r="A1206" t="str">
        <f>News_statistics!K1206</f>
        <v>H1</v>
      </c>
      <c r="B1206" cm="1">
        <f t="array" aca="1" ref="B1206" ca="1">SUMPRODUCT(MID(0&amp;A1206,LARGE(INDEX(ISNUMBER(--MID(A1206,ROW(INDIRECT("1:"&amp;LEN(A1206))),1))*ROW(INDIRECT("1:"&amp;LEN(A1206))),0),ROW(INDIRECT("1:"&amp;LEN(A1206))))+1,1)*10^ROW(INDIRECT("1:"&amp;LEN(A1206)))/10)</f>
        <v>1</v>
      </c>
      <c r="C1206" s="23" t="str">
        <f>News_statistics!P1206</f>
        <v>Not Found</v>
      </c>
      <c r="D1206" t="str">
        <f>News_statistics!Q1206</f>
        <v>Not Found</v>
      </c>
      <c r="E1206" t="e" vm="2">
        <f>News_statistics!N1206</f>
        <v>#VALUE!</v>
      </c>
      <c r="F1206" s="17" t="str">
        <f>News_statistics!M1206</f>
        <v/>
      </c>
    </row>
    <row r="1207" spans="1:6" x14ac:dyDescent="0.3">
      <c r="A1207" t="str">
        <f>News_statistics!K1207</f>
        <v>H1</v>
      </c>
      <c r="B1207" cm="1">
        <f t="array" aca="1" ref="B1207" ca="1">SUMPRODUCT(MID(0&amp;A1207,LARGE(INDEX(ISNUMBER(--MID(A1207,ROW(INDIRECT("1:"&amp;LEN(A1207))),1))*ROW(INDIRECT("1:"&amp;LEN(A1207))),0),ROW(INDIRECT("1:"&amp;LEN(A1207))))+1,1)*10^ROW(INDIRECT("1:"&amp;LEN(A1207)))/10)</f>
        <v>1</v>
      </c>
      <c r="C1207" s="23" t="str">
        <f>News_statistics!P1207</f>
        <v>Hydraulic Applications Ecosystem</v>
      </c>
      <c r="D1207" t="str">
        <f>News_statistics!Q1207</f>
        <v>Future Municipal Services</v>
      </c>
      <c r="E1207" t="str">
        <f>News_statistics!N1207</f>
        <v>Hydraulic Applications Ecosystem</v>
      </c>
      <c r="F1207" s="17" t="str">
        <f>News_statistics!M1207</f>
        <v>Future Municipal Services</v>
      </c>
    </row>
    <row r="1208" spans="1:6" x14ac:dyDescent="0.3">
      <c r="A1208" t="str">
        <f>News_statistics!K1208</f>
        <v>H1</v>
      </c>
      <c r="B1208" cm="1">
        <f t="array" aca="1" ref="B1208" ca="1">SUMPRODUCT(MID(0&amp;A1208,LARGE(INDEX(ISNUMBER(--MID(A1208,ROW(INDIRECT("1:"&amp;LEN(A1208))),1))*ROW(INDIRECT("1:"&amp;LEN(A1208))),0),ROW(INDIRECT("1:"&amp;LEN(A1208))))+1,1)*10^ROW(INDIRECT("1:"&amp;LEN(A1208)))/10)</f>
        <v>1</v>
      </c>
      <c r="C1208" s="23" t="str">
        <f>News_statistics!P1208</f>
        <v>Not Found</v>
      </c>
      <c r="D1208" t="str">
        <f>News_statistics!Q1208</f>
        <v>Not Found</v>
      </c>
      <c r="E1208" t="e" vm="2">
        <f>News_statistics!N1208</f>
        <v>#VALUE!</v>
      </c>
      <c r="F1208" s="17" t="str">
        <f>News_statistics!M1208</f>
        <v/>
      </c>
    </row>
    <row r="1209" spans="1:6" ht="28.8" x14ac:dyDescent="0.3">
      <c r="A1209" t="str">
        <f>News_statistics!K1209</f>
        <v>H1</v>
      </c>
      <c r="B1209" cm="1">
        <f t="array" aca="1" ref="B1209" ca="1">SUMPRODUCT(MID(0&amp;A1209,LARGE(INDEX(ISNUMBER(--MID(A1209,ROW(INDIRECT("1:"&amp;LEN(A1209))),1))*ROW(INDIRECT("1:"&amp;LEN(A1209))),0),ROW(INDIRECT("1:"&amp;LEN(A1209))))+1,1)*10^ROW(INDIRECT("1:"&amp;LEN(A1209)))/10)</f>
        <v>1</v>
      </c>
      <c r="C1209" s="23" t="str">
        <f>News_statistics!P1209</f>
        <v>Ecological Sustainability</v>
      </c>
      <c r="D1209" t="str">
        <f>News_statistics!Q1209</f>
        <v>Enhanced Emission Policy</v>
      </c>
      <c r="E1209" t="str">
        <f>News_statistics!N1209</f>
        <v>Ecological Sustainability, Adaptive Organization</v>
      </c>
      <c r="F1209" s="17" t="str">
        <f>News_statistics!M1209</f>
        <v>Enhanced Emission Policy, Future Collaboration</v>
      </c>
    </row>
    <row r="1210" spans="1:6" x14ac:dyDescent="0.3">
      <c r="A1210" t="str">
        <f>News_statistics!K1210</f>
        <v>H1</v>
      </c>
      <c r="B1210" cm="1">
        <f t="array" aca="1" ref="B1210" ca="1">SUMPRODUCT(MID(0&amp;A1210,LARGE(INDEX(ISNUMBER(--MID(A1210,ROW(INDIRECT("1:"&amp;LEN(A1210))),1))*ROW(INDIRECT("1:"&amp;LEN(A1210))),0),ROW(INDIRECT("1:"&amp;LEN(A1210))))+1,1)*10^ROW(INDIRECT("1:"&amp;LEN(A1210)))/10)</f>
        <v>1</v>
      </c>
      <c r="C1210" s="23" t="str">
        <f>News_statistics!P1210</f>
        <v>Ecological Sustainability</v>
      </c>
      <c r="D1210" t="str">
        <f>News_statistics!Q1210</f>
        <v>Enhanced Emission Policy</v>
      </c>
      <c r="E1210" t="str">
        <f>News_statistics!N1210</f>
        <v>Ecological Sustainability</v>
      </c>
      <c r="F1210" s="17" t="str">
        <f>News_statistics!M1210</f>
        <v>Enhanced Emission Policy</v>
      </c>
    </row>
    <row r="1211" spans="1:6" x14ac:dyDescent="0.3">
      <c r="A1211" t="str">
        <f>News_statistics!K1211</f>
        <v>H1</v>
      </c>
      <c r="B1211" cm="1">
        <f t="array" aca="1" ref="B1211" ca="1">SUMPRODUCT(MID(0&amp;A1211,LARGE(INDEX(ISNUMBER(--MID(A1211,ROW(INDIRECT("1:"&amp;LEN(A1211))),1))*ROW(INDIRECT("1:"&amp;LEN(A1211))),0),ROW(INDIRECT("1:"&amp;LEN(A1211))))+1,1)*10^ROW(INDIRECT("1:"&amp;LEN(A1211)))/10)</f>
        <v>1</v>
      </c>
      <c r="C1211" s="23" t="str">
        <f>News_statistics!P1211</f>
        <v>Not Found</v>
      </c>
      <c r="D1211" t="str">
        <f>News_statistics!Q1211</f>
        <v>Not Found</v>
      </c>
      <c r="E1211" t="e" vm="2">
        <f>News_statistics!N1211</f>
        <v>#VALUE!</v>
      </c>
      <c r="F1211" s="17" t="str">
        <f>News_statistics!M1211</f>
        <v/>
      </c>
    </row>
    <row r="1212" spans="1:6" ht="28.8" x14ac:dyDescent="0.3">
      <c r="A1212" t="str">
        <f>News_statistics!K1212</f>
        <v>H3</v>
      </c>
      <c r="B1212" cm="1">
        <f t="array" aca="1" ref="B1212" ca="1">SUMPRODUCT(MID(0&amp;A1212,LARGE(INDEX(ISNUMBER(--MID(A1212,ROW(INDIRECT("1:"&amp;LEN(A1212))),1))*ROW(INDIRECT("1:"&amp;LEN(A1212))),0),ROW(INDIRECT("1:"&amp;LEN(A1212))))+1,1)*10^ROW(INDIRECT("1:"&amp;LEN(A1212)))/10)</f>
        <v>3</v>
      </c>
      <c r="C1212" s="23" t="str">
        <f>News_statistics!P1212</f>
        <v>Ecological Sustainability</v>
      </c>
      <c r="D1212" t="str">
        <f>News_statistics!Q1212</f>
        <v>Enhanced Emission Policy</v>
      </c>
      <c r="E1212" t="str">
        <f>News_statistics!N1212</f>
        <v>Ecological Sustainability</v>
      </c>
      <c r="F1212" s="17" t="str">
        <f>News_statistics!M1212</f>
        <v>Enhanced Emission Policy, Zero Emission Company Value</v>
      </c>
    </row>
    <row r="1213" spans="1:6" x14ac:dyDescent="0.3">
      <c r="A1213" t="str">
        <f>News_statistics!K1213</f>
        <v>H2</v>
      </c>
      <c r="B1213" cm="1">
        <f t="array" aca="1" ref="B1213" ca="1">SUMPRODUCT(MID(0&amp;A1213,LARGE(INDEX(ISNUMBER(--MID(A1213,ROW(INDIRECT("1:"&amp;LEN(A1213))),1))*ROW(INDIRECT("1:"&amp;LEN(A1213))),0),ROW(INDIRECT("1:"&amp;LEN(A1213))))+1,1)*10^ROW(INDIRECT("1:"&amp;LEN(A1213)))/10)</f>
        <v>2</v>
      </c>
      <c r="C1213" s="23" t="str">
        <f>News_statistics!P1213</f>
        <v>Ecological Sustainability</v>
      </c>
      <c r="D1213" t="str">
        <f>News_statistics!Q1213</f>
        <v>Circular Economy</v>
      </c>
      <c r="E1213" t="str">
        <f>News_statistics!N1213</f>
        <v>Ecological Sustainability, Intelligent Production</v>
      </c>
      <c r="F1213" s="17" t="str">
        <f>News_statistics!M1213</f>
        <v>Circular Economy, Advanced Robotics</v>
      </c>
    </row>
    <row r="1214" spans="1:6" ht="28.8" x14ac:dyDescent="0.3">
      <c r="A1214" t="str">
        <f>News_statistics!K1214</f>
        <v>H1</v>
      </c>
      <c r="B1214" cm="1">
        <f t="array" aca="1" ref="B1214" ca="1">SUMPRODUCT(MID(0&amp;A1214,LARGE(INDEX(ISNUMBER(--MID(A1214,ROW(INDIRECT("1:"&amp;LEN(A1214))),1))*ROW(INDIRECT("1:"&amp;LEN(A1214))),0),ROW(INDIRECT("1:"&amp;LEN(A1214))))+1,1)*10^ROW(INDIRECT("1:"&amp;LEN(A1214)))/10)</f>
        <v>1</v>
      </c>
      <c r="C1214" s="23" t="str">
        <f>News_statistics!P1214</f>
        <v>Ecological Sustainability</v>
      </c>
      <c r="D1214" t="str">
        <f>News_statistics!Q1214</f>
        <v>Circular Economy</v>
      </c>
      <c r="E1214" t="str">
        <f>News_statistics!N1214</f>
        <v>Ecological Sustainability</v>
      </c>
      <c r="F1214" s="17" t="str">
        <f>News_statistics!M1214</f>
        <v>Circular Economy, Zero Emission Company Value</v>
      </c>
    </row>
    <row r="1215" spans="1:6" x14ac:dyDescent="0.3">
      <c r="A1215" t="str">
        <f>News_statistics!K1215</f>
        <v>H1</v>
      </c>
      <c r="B1215" cm="1">
        <f t="array" aca="1" ref="B1215" ca="1">SUMPRODUCT(MID(0&amp;A1215,LARGE(INDEX(ISNUMBER(--MID(A1215,ROW(INDIRECT("1:"&amp;LEN(A1215))),1))*ROW(INDIRECT("1:"&amp;LEN(A1215))),0),ROW(INDIRECT("1:"&amp;LEN(A1215))))+1,1)*10^ROW(INDIRECT("1:"&amp;LEN(A1215)))/10)</f>
        <v>1</v>
      </c>
      <c r="C1215" s="23" t="str">
        <f>News_statistics!P1215</f>
        <v>Hydraulic Applications Ecosystem</v>
      </c>
      <c r="D1215" t="str">
        <f>News_statistics!Q1215</f>
        <v>Sustainable Mining</v>
      </c>
      <c r="E1215" t="str">
        <f>News_statistics!N1215</f>
        <v>Hydraulic Applications Ecosystem</v>
      </c>
      <c r="F1215" s="17" t="str">
        <f>News_statistics!M1215</f>
        <v>Sustainable Mining</v>
      </c>
    </row>
    <row r="1216" spans="1:6" ht="43.2" x14ac:dyDescent="0.3">
      <c r="A1216" t="str">
        <f>News_statistics!K1216</f>
        <v>H1</v>
      </c>
      <c r="B1216" cm="1">
        <f t="array" aca="1" ref="B1216" ca="1">SUMPRODUCT(MID(0&amp;A1216,LARGE(INDEX(ISNUMBER(--MID(A1216,ROW(INDIRECT("1:"&amp;LEN(A1216))),1))*ROW(INDIRECT("1:"&amp;LEN(A1216))),0),ROW(INDIRECT("1:"&amp;LEN(A1216))))+1,1)*10^ROW(INDIRECT("1:"&amp;LEN(A1216)))/10)</f>
        <v>1</v>
      </c>
      <c r="C1216" s="23" t="str">
        <f>News_statistics!P1216</f>
        <v>Ecological Sustainability</v>
      </c>
      <c r="D1216" t="str">
        <f>News_statistics!Q1216</f>
        <v>Green Cities</v>
      </c>
      <c r="E1216" t="str">
        <f>News_statistics!N1216</f>
        <v>Ecological Sustainability, Hydraulic Applications Ecosystem</v>
      </c>
      <c r="F1216" s="17" t="str">
        <f>News_statistics!M1216</f>
        <v>Green Cities, Enhanced Emission Policy, Sustainable Energy System, Future Municipal Services</v>
      </c>
    </row>
    <row r="1217" spans="1:6" x14ac:dyDescent="0.3">
      <c r="A1217" t="str">
        <f>News_statistics!K1217</f>
        <v>H1</v>
      </c>
      <c r="B1217" cm="1">
        <f t="array" aca="1" ref="B1217" ca="1">SUMPRODUCT(MID(0&amp;A1217,LARGE(INDEX(ISNUMBER(--MID(A1217,ROW(INDIRECT("1:"&amp;LEN(A1217))),1))*ROW(INDIRECT("1:"&amp;LEN(A1217))),0),ROW(INDIRECT("1:"&amp;LEN(A1217))))+1,1)*10^ROW(INDIRECT("1:"&amp;LEN(A1217)))/10)</f>
        <v>1</v>
      </c>
      <c r="C1217" s="23" t="str">
        <f>News_statistics!P1217</f>
        <v>Hydraulic Applications Ecosystem</v>
      </c>
      <c r="D1217" t="str">
        <f>News_statistics!Q1217</f>
        <v>Sustainable Mining</v>
      </c>
      <c r="E1217" t="str">
        <f>News_statistics!N1217</f>
        <v>Hydraulic Applications Ecosystem</v>
      </c>
      <c r="F1217" s="17" t="str">
        <f>News_statistics!M1217</f>
        <v>Sustainable Mining</v>
      </c>
    </row>
    <row r="1218" spans="1:6" x14ac:dyDescent="0.3">
      <c r="A1218" t="str">
        <f>News_statistics!K1218</f>
        <v>H1</v>
      </c>
      <c r="B1218" cm="1">
        <f t="array" aca="1" ref="B1218" ca="1">SUMPRODUCT(MID(0&amp;A1218,LARGE(INDEX(ISNUMBER(--MID(A1218,ROW(INDIRECT("1:"&amp;LEN(A1218))),1))*ROW(INDIRECT("1:"&amp;LEN(A1218))),0),ROW(INDIRECT("1:"&amp;LEN(A1218))))+1,1)*10^ROW(INDIRECT("1:"&amp;LEN(A1218)))/10)</f>
        <v>1</v>
      </c>
      <c r="C1218" s="23" t="str">
        <f>News_statistics!P1218</f>
        <v>Hydraulic Applications Ecosystem</v>
      </c>
      <c r="D1218" t="str">
        <f>News_statistics!Q1218</f>
        <v>Intelligent &amp; Efficient Factory</v>
      </c>
      <c r="E1218" t="str">
        <f>News_statistics!N1218</f>
        <v>Hydraulic Applications Ecosystem</v>
      </c>
      <c r="F1218" s="17" t="str">
        <f>News_statistics!M1218</f>
        <v>Intelligent &amp; Efficient Factory</v>
      </c>
    </row>
    <row r="1219" spans="1:6" x14ac:dyDescent="0.3">
      <c r="A1219" t="str">
        <f>News_statistics!K1219</f>
        <v>H2</v>
      </c>
      <c r="B1219" cm="1">
        <f t="array" aca="1" ref="B1219" ca="1">SUMPRODUCT(MID(0&amp;A1219,LARGE(INDEX(ISNUMBER(--MID(A1219,ROW(INDIRECT("1:"&amp;LEN(A1219))),1))*ROW(INDIRECT("1:"&amp;LEN(A1219))),0),ROW(INDIRECT("1:"&amp;LEN(A1219))))+1,1)*10^ROW(INDIRECT("1:"&amp;LEN(A1219)))/10)</f>
        <v>2</v>
      </c>
      <c r="C1219" s="23" t="str">
        <f>News_statistics!P1219</f>
        <v>Ecological Sustainability</v>
      </c>
      <c r="D1219" t="str">
        <f>News_statistics!Q1219</f>
        <v>Enhanced Emission Policy</v>
      </c>
      <c r="E1219" t="str">
        <f>News_statistics!N1219</f>
        <v>Ecological Sustainability</v>
      </c>
      <c r="F1219" s="17" t="str">
        <f>News_statistics!M1219</f>
        <v>Enhanced Emission Policy</v>
      </c>
    </row>
    <row r="1220" spans="1:6" x14ac:dyDescent="0.3">
      <c r="A1220" t="str">
        <f>News_statistics!K1220</f>
        <v>H2</v>
      </c>
      <c r="B1220" cm="1">
        <f t="array" aca="1" ref="B1220" ca="1">SUMPRODUCT(MID(0&amp;A1220,LARGE(INDEX(ISNUMBER(--MID(A1220,ROW(INDIRECT("1:"&amp;LEN(A1220))),1))*ROW(INDIRECT("1:"&amp;LEN(A1220))),0),ROW(INDIRECT("1:"&amp;LEN(A1220))))+1,1)*10^ROW(INDIRECT("1:"&amp;LEN(A1220)))/10)</f>
        <v>2</v>
      </c>
      <c r="C1220" s="23" t="str">
        <f>News_statistics!P1220</f>
        <v>Ecological Sustainability</v>
      </c>
      <c r="D1220" t="str">
        <f>News_statistics!Q1220</f>
        <v>Zero Emission Company Value</v>
      </c>
      <c r="E1220" t="str">
        <f>News_statistics!N1220</f>
        <v>Ecological Sustainability</v>
      </c>
      <c r="F1220" s="17" t="str">
        <f>News_statistics!M1220</f>
        <v>Zero Emission Company Value</v>
      </c>
    </row>
    <row r="1221" spans="1:6" ht="43.2" x14ac:dyDescent="0.3">
      <c r="A1221" t="str">
        <f>News_statistics!K1221</f>
        <v>H2</v>
      </c>
      <c r="B1221" cm="1">
        <f t="array" aca="1" ref="B1221" ca="1">SUMPRODUCT(MID(0&amp;A1221,LARGE(INDEX(ISNUMBER(--MID(A1221,ROW(INDIRECT("1:"&amp;LEN(A1221))),1))*ROW(INDIRECT("1:"&amp;LEN(A1221))),0),ROW(INDIRECT("1:"&amp;LEN(A1221))))+1,1)*10^ROW(INDIRECT("1:"&amp;LEN(A1221)))/10)</f>
        <v>2</v>
      </c>
      <c r="C1221" s="23" t="str">
        <f>News_statistics!P1221</f>
        <v>Intelligent Production</v>
      </c>
      <c r="D1221" t="str">
        <f>News_statistics!Q1221</f>
        <v>Industrial Metaverse</v>
      </c>
      <c r="E1221" t="str">
        <f>News_statistics!N1221</f>
        <v>Intelligent Production, Smart Data Usage</v>
      </c>
      <c r="F1221" s="17" t="str">
        <f>News_statistics!M1221</f>
        <v>Industrial Metaverse, Advanced Robotics, Sustainable Factory Buidling, Adaptive Shop Floor Design, Intelligent Process Automation</v>
      </c>
    </row>
    <row r="1222" spans="1:6" x14ac:dyDescent="0.3">
      <c r="A1222" t="str">
        <f>News_statistics!K1222</f>
        <v>H1</v>
      </c>
      <c r="B1222" cm="1">
        <f t="array" aca="1" ref="B1222" ca="1">SUMPRODUCT(MID(0&amp;A1222,LARGE(INDEX(ISNUMBER(--MID(A1222,ROW(INDIRECT("1:"&amp;LEN(A1222))),1))*ROW(INDIRECT("1:"&amp;LEN(A1222))),0),ROW(INDIRECT("1:"&amp;LEN(A1222))))+1,1)*10^ROW(INDIRECT("1:"&amp;LEN(A1222)))/10)</f>
        <v>1</v>
      </c>
      <c r="C1222" s="23" t="str">
        <f>News_statistics!P1222</f>
        <v>New Business</v>
      </c>
      <c r="D1222" t="str">
        <f>News_statistics!Q1222</f>
        <v>Expanded Railway Mobility</v>
      </c>
      <c r="E1222" t="str">
        <f>News_statistics!N1222</f>
        <v>New Business</v>
      </c>
      <c r="F1222" s="17" t="str">
        <f>News_statistics!M1222</f>
        <v>Expanded Railway Mobility</v>
      </c>
    </row>
    <row r="1223" spans="1:6" x14ac:dyDescent="0.3">
      <c r="A1223" t="str">
        <f>News_statistics!K1223</f>
        <v>H1</v>
      </c>
      <c r="B1223" cm="1">
        <f t="array" aca="1" ref="B1223" ca="1">SUMPRODUCT(MID(0&amp;A1223,LARGE(INDEX(ISNUMBER(--MID(A1223,ROW(INDIRECT("1:"&amp;LEN(A1223))),1))*ROW(INDIRECT("1:"&amp;LEN(A1223))),0),ROW(INDIRECT("1:"&amp;LEN(A1223))))+1,1)*10^ROW(INDIRECT("1:"&amp;LEN(A1223)))/10)</f>
        <v>1</v>
      </c>
      <c r="C1223" s="23" t="str">
        <f>News_statistics!P1223</f>
        <v>Not Found</v>
      </c>
      <c r="D1223" t="str">
        <f>News_statistics!Q1223</f>
        <v>Not Found</v>
      </c>
      <c r="E1223" t="e" vm="2">
        <f>News_statistics!N1223</f>
        <v>#VALUE!</v>
      </c>
      <c r="F1223" s="17" t="str">
        <f>News_statistics!M1223</f>
        <v/>
      </c>
    </row>
    <row r="1224" spans="1:6" ht="43.2" x14ac:dyDescent="0.3">
      <c r="A1224" t="str">
        <f>News_statistics!K1224</f>
        <v>H1</v>
      </c>
      <c r="B1224" cm="1">
        <f t="array" aca="1" ref="B1224" ca="1">SUMPRODUCT(MID(0&amp;A1224,LARGE(INDEX(ISNUMBER(--MID(A1224,ROW(INDIRECT("1:"&amp;LEN(A1224))),1))*ROW(INDIRECT("1:"&amp;LEN(A1224))),0),ROW(INDIRECT("1:"&amp;LEN(A1224))))+1,1)*10^ROW(INDIRECT("1:"&amp;LEN(A1224)))/10)</f>
        <v>1</v>
      </c>
      <c r="C1224" s="23" t="str">
        <f>News_statistics!P1224</f>
        <v>Ecological Sustainability</v>
      </c>
      <c r="D1224" t="str">
        <f>News_statistics!Q1224</f>
        <v>Enhanced Emission Policy</v>
      </c>
      <c r="E1224" t="str">
        <f>News_statistics!N1224</f>
        <v>Ecological Sustainability, Hydraulic Applications Ecosystem</v>
      </c>
      <c r="F1224" s="17" t="str">
        <f>News_statistics!M1224</f>
        <v>Enhanced Emission Policy, Zero Emission Company Value, Autonomous Material Handling</v>
      </c>
    </row>
    <row r="1225" spans="1:6" ht="28.8" x14ac:dyDescent="0.3">
      <c r="A1225" t="str">
        <f>News_statistics!K1225</f>
        <v>H2</v>
      </c>
      <c r="B1225" cm="1">
        <f t="array" aca="1" ref="B1225" ca="1">SUMPRODUCT(MID(0&amp;A1225,LARGE(INDEX(ISNUMBER(--MID(A1225,ROW(INDIRECT("1:"&amp;LEN(A1225))),1))*ROW(INDIRECT("1:"&amp;LEN(A1225))),0),ROW(INDIRECT("1:"&amp;LEN(A1225))))+1,1)*10^ROW(INDIRECT("1:"&amp;LEN(A1225)))/10)</f>
        <v>2</v>
      </c>
      <c r="C1225" s="23" t="str">
        <f>News_statistics!P1225</f>
        <v>Ecological Sustainability</v>
      </c>
      <c r="D1225" t="str">
        <f>News_statistics!Q1225</f>
        <v>Enhanced Emission Policy</v>
      </c>
      <c r="E1225" t="str">
        <f>News_statistics!N1225</f>
        <v>Ecological Sustainability, Hydraulic Applications Ecosystem</v>
      </c>
      <c r="F1225" s="17" t="str">
        <f>News_statistics!M1225</f>
        <v>Enhanced Emission Policy, Zero Emission Company Value, Sustainable Mining</v>
      </c>
    </row>
    <row r="1226" spans="1:6" ht="28.8" x14ac:dyDescent="0.3">
      <c r="A1226" t="str">
        <f>News_statistics!K1226</f>
        <v>H1</v>
      </c>
      <c r="B1226" cm="1">
        <f t="array" aca="1" ref="B1226" ca="1">SUMPRODUCT(MID(0&amp;A1226,LARGE(INDEX(ISNUMBER(--MID(A1226,ROW(INDIRECT("1:"&amp;LEN(A1226))),1))*ROW(INDIRECT("1:"&amp;LEN(A1226))),0),ROW(INDIRECT("1:"&amp;LEN(A1226))))+1,1)*10^ROW(INDIRECT("1:"&amp;LEN(A1226)))/10)</f>
        <v>1</v>
      </c>
      <c r="C1226" s="23" t="str">
        <f>News_statistics!P1226</f>
        <v>Ecological Sustainability</v>
      </c>
      <c r="D1226" t="str">
        <f>News_statistics!Q1226</f>
        <v>Enhanced Emission Policy</v>
      </c>
      <c r="E1226" t="str">
        <f>News_statistics!N1226</f>
        <v>Ecological Sustainability, Hydraulic Applications Ecosystem</v>
      </c>
      <c r="F1226" s="17" t="str">
        <f>News_statistics!M1226</f>
        <v>Enhanced Emission Policy, Sustainable Mining</v>
      </c>
    </row>
    <row r="1227" spans="1:6" ht="28.8" x14ac:dyDescent="0.3">
      <c r="A1227" t="str">
        <f>News_statistics!K1227</f>
        <v>H1</v>
      </c>
      <c r="B1227" cm="1">
        <f t="array" aca="1" ref="B1227" ca="1">SUMPRODUCT(MID(0&amp;A1227,LARGE(INDEX(ISNUMBER(--MID(A1227,ROW(INDIRECT("1:"&amp;LEN(A1227))),1))*ROW(INDIRECT("1:"&amp;LEN(A1227))),0),ROW(INDIRECT("1:"&amp;LEN(A1227))))+1,1)*10^ROW(INDIRECT("1:"&amp;LEN(A1227)))/10)</f>
        <v>1</v>
      </c>
      <c r="C1227" s="23" t="str">
        <f>News_statistics!P1227</f>
        <v>Hydraulic Applications Ecosystem</v>
      </c>
      <c r="D1227" t="str">
        <f>News_statistics!Q1227</f>
        <v>Sustainable Mining</v>
      </c>
      <c r="E1227" t="str">
        <f>News_statistics!N1227</f>
        <v>Hydraulic Applications Ecosystem, Smart Data Usage</v>
      </c>
      <c r="F1227" s="17" t="str">
        <f>News_statistics!M1227</f>
        <v>Sustainable Mining, Intelligent Process Automation</v>
      </c>
    </row>
    <row r="1228" spans="1:6" x14ac:dyDescent="0.3">
      <c r="A1228" t="str">
        <f>News_statistics!K1228</f>
        <v>H2</v>
      </c>
      <c r="B1228" cm="1">
        <f t="array" aca="1" ref="B1228" ca="1">SUMPRODUCT(MID(0&amp;A1228,LARGE(INDEX(ISNUMBER(--MID(A1228,ROW(INDIRECT("1:"&amp;LEN(A1228))),1))*ROW(INDIRECT("1:"&amp;LEN(A1228))),0),ROW(INDIRECT("1:"&amp;LEN(A1228))))+1,1)*10^ROW(INDIRECT("1:"&amp;LEN(A1228)))/10)</f>
        <v>2</v>
      </c>
      <c r="C1228" s="23" t="str">
        <f>News_statistics!P1228</f>
        <v>Hydraulic Applications Ecosystem</v>
      </c>
      <c r="D1228" t="str">
        <f>News_statistics!Q1228</f>
        <v>Sustainable Mining</v>
      </c>
      <c r="E1228" t="str">
        <f>News_statistics!N1228</f>
        <v>Hydraulic Applications Ecosystem, Smart Data Usage</v>
      </c>
      <c r="F1228" s="17" t="str">
        <f>News_statistics!M1228</f>
        <v>Sustainable Mining, Big Data Value Creation</v>
      </c>
    </row>
    <row r="1229" spans="1:6" ht="28.8" x14ac:dyDescent="0.3">
      <c r="A1229" t="str">
        <f>News_statistics!K1229</f>
        <v>H1</v>
      </c>
      <c r="B1229" cm="1">
        <f t="array" aca="1" ref="B1229" ca="1">SUMPRODUCT(MID(0&amp;A1229,LARGE(INDEX(ISNUMBER(--MID(A1229,ROW(INDIRECT("1:"&amp;LEN(A1229))),1))*ROW(INDIRECT("1:"&amp;LEN(A1229))),0),ROW(INDIRECT("1:"&amp;LEN(A1229))))+1,1)*10^ROW(INDIRECT("1:"&amp;LEN(A1229)))/10)</f>
        <v>1</v>
      </c>
      <c r="C1229" s="23" t="str">
        <f>News_statistics!P1229</f>
        <v>Ecological Sustainability</v>
      </c>
      <c r="D1229" t="str">
        <f>News_statistics!Q1229</f>
        <v>Enhanced Emission Policy</v>
      </c>
      <c r="E1229" t="str">
        <f>News_statistics!N1229</f>
        <v>Ecological Sustainability, Smart Data Usage</v>
      </c>
      <c r="F1229" s="17" t="str">
        <f>News_statistics!M1229</f>
        <v>Enhanced Emission Policy, Big Data Value Creation</v>
      </c>
    </row>
    <row r="1230" spans="1:6" ht="28.8" x14ac:dyDescent="0.3">
      <c r="A1230" t="str">
        <f>News_statistics!K1230</f>
        <v>H3</v>
      </c>
      <c r="B1230" cm="1">
        <f t="array" aca="1" ref="B1230" ca="1">SUMPRODUCT(MID(0&amp;A1230,LARGE(INDEX(ISNUMBER(--MID(A1230,ROW(INDIRECT("1:"&amp;LEN(A1230))),1))*ROW(INDIRECT("1:"&amp;LEN(A1230))),0),ROW(INDIRECT("1:"&amp;LEN(A1230))))+1,1)*10^ROW(INDIRECT("1:"&amp;LEN(A1230)))/10)</f>
        <v>3</v>
      </c>
      <c r="C1230" s="23" t="str">
        <f>News_statistics!P1230</f>
        <v>Ecological Sustainability</v>
      </c>
      <c r="D1230" t="str">
        <f>News_statistics!Q1230</f>
        <v>Enhanced Emission Policy</v>
      </c>
      <c r="E1230" t="str">
        <f>News_statistics!N1230</f>
        <v>Ecological Sustainability, Hydraulic Applications Ecosystem</v>
      </c>
      <c r="F1230" s="17" t="str">
        <f>News_statistics!M1230</f>
        <v>Enhanced Emission Policy, Sustainable Mining</v>
      </c>
    </row>
    <row r="1231" spans="1:6" x14ac:dyDescent="0.3">
      <c r="A1231" t="str">
        <f>News_statistics!K1231</f>
        <v>H2</v>
      </c>
      <c r="B1231" cm="1">
        <f t="array" aca="1" ref="B1231" ca="1">SUMPRODUCT(MID(0&amp;A1231,LARGE(INDEX(ISNUMBER(--MID(A1231,ROW(INDIRECT("1:"&amp;LEN(A1231))),1))*ROW(INDIRECT("1:"&amp;LEN(A1231))),0),ROW(INDIRECT("1:"&amp;LEN(A1231))))+1,1)*10^ROW(INDIRECT("1:"&amp;LEN(A1231)))/10)</f>
        <v>2</v>
      </c>
      <c r="C1231" s="23" t="str">
        <f>News_statistics!P1231</f>
        <v>Ecological Sustainability</v>
      </c>
      <c r="D1231" t="str">
        <f>News_statistics!Q1231</f>
        <v>Enhanced Emission Policy</v>
      </c>
      <c r="E1231" t="str">
        <f>News_statistics!N1231</f>
        <v>Ecological Sustainability</v>
      </c>
      <c r="F1231" s="17" t="str">
        <f>News_statistics!M1231</f>
        <v>Enhanced Emission Policy</v>
      </c>
    </row>
    <row r="1232" spans="1:6" x14ac:dyDescent="0.3">
      <c r="A1232" t="str">
        <f>News_statistics!K1232</f>
        <v>H1</v>
      </c>
      <c r="B1232" cm="1">
        <f t="array" aca="1" ref="B1232" ca="1">SUMPRODUCT(MID(0&amp;A1232,LARGE(INDEX(ISNUMBER(--MID(A1232,ROW(INDIRECT("1:"&amp;LEN(A1232))),1))*ROW(INDIRECT("1:"&amp;LEN(A1232))),0),ROW(INDIRECT("1:"&amp;LEN(A1232))))+1,1)*10^ROW(INDIRECT("1:"&amp;LEN(A1232)))/10)</f>
        <v>1</v>
      </c>
      <c r="C1232" s="23" t="str">
        <f>News_statistics!P1232</f>
        <v>Hydraulic Applications Ecosystem</v>
      </c>
      <c r="D1232" t="str">
        <f>News_statistics!Q1232</f>
        <v>Smart Farming</v>
      </c>
      <c r="E1232" t="str">
        <f>News_statistics!N1232</f>
        <v>Hydraulic Applications Ecosystem</v>
      </c>
      <c r="F1232" s="17" t="str">
        <f>News_statistics!M1232</f>
        <v>Smart Farming</v>
      </c>
    </row>
    <row r="1233" spans="1:6" ht="28.8" x14ac:dyDescent="0.3">
      <c r="A1233" t="str">
        <f>News_statistics!K1233</f>
        <v>H1</v>
      </c>
      <c r="B1233" cm="1">
        <f t="array" aca="1" ref="B1233" ca="1">SUMPRODUCT(MID(0&amp;A1233,LARGE(INDEX(ISNUMBER(--MID(A1233,ROW(INDIRECT("1:"&amp;LEN(A1233))),1))*ROW(INDIRECT("1:"&amp;LEN(A1233))),0),ROW(INDIRECT("1:"&amp;LEN(A1233))))+1,1)*10^ROW(INDIRECT("1:"&amp;LEN(A1233)))/10)</f>
        <v>1</v>
      </c>
      <c r="C1233" s="23" t="str">
        <f>News_statistics!P1233</f>
        <v>Intelligent Production</v>
      </c>
      <c r="D1233" t="str">
        <f>News_statistics!Q1233</f>
        <v>Advanced Robotics</v>
      </c>
      <c r="E1233" t="str">
        <f>News_statistics!N1233</f>
        <v>Intelligent Production</v>
      </c>
      <c r="F1233" s="17" t="str">
        <f>News_statistics!M1233</f>
        <v>Advanced Robotics, Intelligent Worker Assistant</v>
      </c>
    </row>
    <row r="1234" spans="1:6" x14ac:dyDescent="0.3">
      <c r="A1234" t="str">
        <f>News_statistics!K1234</f>
        <v>H3</v>
      </c>
      <c r="B1234" cm="1">
        <f t="array" aca="1" ref="B1234" ca="1">SUMPRODUCT(MID(0&amp;A1234,LARGE(INDEX(ISNUMBER(--MID(A1234,ROW(INDIRECT("1:"&amp;LEN(A1234))),1))*ROW(INDIRECT("1:"&amp;LEN(A1234))),0),ROW(INDIRECT("1:"&amp;LEN(A1234))))+1,1)*10^ROW(INDIRECT("1:"&amp;LEN(A1234)))/10)</f>
        <v>3</v>
      </c>
      <c r="C1234" s="23" t="str">
        <f>News_statistics!P1234</f>
        <v>Not Found</v>
      </c>
      <c r="D1234" t="str">
        <f>News_statistics!Q1234</f>
        <v>Not Found</v>
      </c>
      <c r="E1234" t="e" vm="2">
        <f>News_statistics!N1234</f>
        <v>#VALUE!</v>
      </c>
      <c r="F1234" s="17" t="str">
        <f>News_statistics!M1234</f>
        <v/>
      </c>
    </row>
    <row r="1235" spans="1:6" ht="28.8" x14ac:dyDescent="0.3">
      <c r="A1235" t="str">
        <f>News_statistics!K1235</f>
        <v>H1</v>
      </c>
      <c r="B1235" cm="1">
        <f t="array" aca="1" ref="B1235" ca="1">SUMPRODUCT(MID(0&amp;A1235,LARGE(INDEX(ISNUMBER(--MID(A1235,ROW(INDIRECT("1:"&amp;LEN(A1235))),1))*ROW(INDIRECT("1:"&amp;LEN(A1235))),0),ROW(INDIRECT("1:"&amp;LEN(A1235))))+1,1)*10^ROW(INDIRECT("1:"&amp;LEN(A1235)))/10)</f>
        <v>1</v>
      </c>
      <c r="C1235" s="23" t="str">
        <f>News_statistics!P1235</f>
        <v>Ecological Sustainability</v>
      </c>
      <c r="D1235" t="str">
        <f>News_statistics!Q1235</f>
        <v>Enhanced Emission Policy</v>
      </c>
      <c r="E1235" t="str">
        <f>News_statistics!N1235</f>
        <v>Ecological Sustainability, Hydraulic Applications Ecosystem</v>
      </c>
      <c r="F1235" s="17" t="str">
        <f>News_statistics!M1235</f>
        <v>Enhanced Emission Policy, Zero Emission Company Value, Sustainable Mining</v>
      </c>
    </row>
    <row r="1236" spans="1:6" x14ac:dyDescent="0.3">
      <c r="A1236" t="str">
        <f>News_statistics!K1236</f>
        <v>H2</v>
      </c>
      <c r="B1236" cm="1">
        <f t="array" aca="1" ref="B1236" ca="1">SUMPRODUCT(MID(0&amp;A1236,LARGE(INDEX(ISNUMBER(--MID(A1236,ROW(INDIRECT("1:"&amp;LEN(A1236))),1))*ROW(INDIRECT("1:"&amp;LEN(A1236))),0),ROW(INDIRECT("1:"&amp;LEN(A1236))))+1,1)*10^ROW(INDIRECT("1:"&amp;LEN(A1236)))/10)</f>
        <v>2</v>
      </c>
      <c r="C1236" s="23" t="str">
        <f>News_statistics!P1236</f>
        <v>Hydraulic Applications Ecosystem</v>
      </c>
      <c r="D1236" t="str">
        <f>News_statistics!Q1236</f>
        <v>Sustainable Mining</v>
      </c>
      <c r="E1236" t="str">
        <f>News_statistics!N1236</f>
        <v>Hydraulic Applications Ecosystem, Intelligent Production</v>
      </c>
      <c r="F1236" s="17" t="str">
        <f>News_statistics!M1236</f>
        <v>Sustainable Mining, Autonomus Intralofistic</v>
      </c>
    </row>
    <row r="1237" spans="1:6" x14ac:dyDescent="0.3">
      <c r="A1237" t="str">
        <f>News_statistics!K1237</f>
        <v>H1</v>
      </c>
      <c r="B1237" cm="1">
        <f t="array" aca="1" ref="B1237" ca="1">SUMPRODUCT(MID(0&amp;A1237,LARGE(INDEX(ISNUMBER(--MID(A1237,ROW(INDIRECT("1:"&amp;LEN(A1237))),1))*ROW(INDIRECT("1:"&amp;LEN(A1237))),0),ROW(INDIRECT("1:"&amp;LEN(A1237))))+1,1)*10^ROW(INDIRECT("1:"&amp;LEN(A1237)))/10)</f>
        <v>1</v>
      </c>
      <c r="C1237" s="23" t="str">
        <f>News_statistics!P1237</f>
        <v>Hydraulic Applications Ecosystem</v>
      </c>
      <c r="D1237" t="str">
        <f>News_statistics!Q1237</f>
        <v>Sustainable Mining</v>
      </c>
      <c r="E1237" t="str">
        <f>News_statistics!N1237</f>
        <v>Hydraulic Applications Ecosystem</v>
      </c>
      <c r="F1237" s="17" t="str">
        <f>News_statistics!M1237</f>
        <v>Sustainable Mining</v>
      </c>
    </row>
    <row r="1238" spans="1:6" x14ac:dyDescent="0.3">
      <c r="A1238" t="str">
        <f>News_statistics!K1238</f>
        <v>H2</v>
      </c>
      <c r="B1238" cm="1">
        <f t="array" aca="1" ref="B1238" ca="1">SUMPRODUCT(MID(0&amp;A1238,LARGE(INDEX(ISNUMBER(--MID(A1238,ROW(INDIRECT("1:"&amp;LEN(A1238))),1))*ROW(INDIRECT("1:"&amp;LEN(A1238))),0),ROW(INDIRECT("1:"&amp;LEN(A1238))))+1,1)*10^ROW(INDIRECT("1:"&amp;LEN(A1238)))/10)</f>
        <v>2</v>
      </c>
      <c r="C1238" s="23" t="str">
        <f>News_statistics!P1238</f>
        <v>Ecological Sustainability</v>
      </c>
      <c r="D1238" t="str">
        <f>News_statistics!Q1238</f>
        <v>Enhanced Emission Policy</v>
      </c>
      <c r="E1238" t="str">
        <f>News_statistics!N1238</f>
        <v>Ecological Sustainability</v>
      </c>
      <c r="F1238" s="17" t="str">
        <f>News_statistics!M1238</f>
        <v>Enhanced Emission Policy, Circular Economy</v>
      </c>
    </row>
    <row r="1239" spans="1:6" x14ac:dyDescent="0.3">
      <c r="A1239" t="str">
        <f>News_statistics!K1239</f>
        <v>H1</v>
      </c>
      <c r="B1239" cm="1">
        <f t="array" aca="1" ref="B1239" ca="1">SUMPRODUCT(MID(0&amp;A1239,LARGE(INDEX(ISNUMBER(--MID(A1239,ROW(INDIRECT("1:"&amp;LEN(A1239))),1))*ROW(INDIRECT("1:"&amp;LEN(A1239))),0),ROW(INDIRECT("1:"&amp;LEN(A1239))))+1,1)*10^ROW(INDIRECT("1:"&amp;LEN(A1239)))/10)</f>
        <v>1</v>
      </c>
      <c r="C1239" s="23" t="str">
        <f>News_statistics!P1239</f>
        <v>Hydraulic Applications Ecosystem</v>
      </c>
      <c r="D1239" t="str">
        <f>News_statistics!Q1239</f>
        <v>Green &amp; Connected Construction site</v>
      </c>
      <c r="E1239" t="str">
        <f>News_statistics!N1239</f>
        <v>Hydraulic Applications Ecosystem</v>
      </c>
      <c r="F1239" s="17" t="str">
        <f>News_statistics!M1239</f>
        <v>Green &amp; Connected Construction site</v>
      </c>
    </row>
    <row r="1240" spans="1:6" x14ac:dyDescent="0.3">
      <c r="A1240" t="str">
        <f>News_statistics!K1240</f>
        <v>H1</v>
      </c>
      <c r="B1240" cm="1">
        <f t="array" aca="1" ref="B1240" ca="1">SUMPRODUCT(MID(0&amp;A1240,LARGE(INDEX(ISNUMBER(--MID(A1240,ROW(INDIRECT("1:"&amp;LEN(A1240))),1))*ROW(INDIRECT("1:"&amp;LEN(A1240))),0),ROW(INDIRECT("1:"&amp;LEN(A1240))))+1,1)*10^ROW(INDIRECT("1:"&amp;LEN(A1240)))/10)</f>
        <v>1</v>
      </c>
      <c r="C1240" s="23" t="str">
        <f>News_statistics!P1240</f>
        <v>Intelligent Production</v>
      </c>
      <c r="D1240" t="str">
        <f>News_statistics!Q1240</f>
        <v>Advanced Robotics</v>
      </c>
      <c r="E1240" t="str">
        <f>News_statistics!N1240</f>
        <v>Intelligent Production</v>
      </c>
      <c r="F1240" s="17" t="str">
        <f>News_statistics!M1240</f>
        <v>Advanced Robotics</v>
      </c>
    </row>
    <row r="1241" spans="1:6" x14ac:dyDescent="0.3">
      <c r="A1241" t="str">
        <f>News_statistics!K1241</f>
        <v>H1</v>
      </c>
      <c r="B1241" cm="1">
        <f t="array" aca="1" ref="B1241" ca="1">SUMPRODUCT(MID(0&amp;A1241,LARGE(INDEX(ISNUMBER(--MID(A1241,ROW(INDIRECT("1:"&amp;LEN(A1241))),1))*ROW(INDIRECT("1:"&amp;LEN(A1241))),0),ROW(INDIRECT("1:"&amp;LEN(A1241))))+1,1)*10^ROW(INDIRECT("1:"&amp;LEN(A1241)))/10)</f>
        <v>1</v>
      </c>
      <c r="C1241" s="23" t="str">
        <f>News_statistics!P1241</f>
        <v>Not Found</v>
      </c>
      <c r="D1241" t="str">
        <f>News_statistics!Q1241</f>
        <v>Not Found</v>
      </c>
      <c r="E1241" t="e" vm="2">
        <f>News_statistics!N1241</f>
        <v>#VALUE!</v>
      </c>
      <c r="F1241" s="17" t="str">
        <f>News_statistics!M1241</f>
        <v/>
      </c>
    </row>
    <row r="1242" spans="1:6" x14ac:dyDescent="0.3">
      <c r="A1242" t="str">
        <f>News_statistics!K1242</f>
        <v>H1</v>
      </c>
      <c r="B1242" cm="1">
        <f t="array" aca="1" ref="B1242" ca="1">SUMPRODUCT(MID(0&amp;A1242,LARGE(INDEX(ISNUMBER(--MID(A1242,ROW(INDIRECT("1:"&amp;LEN(A1242))),1))*ROW(INDIRECT("1:"&amp;LEN(A1242))),0),ROW(INDIRECT("1:"&amp;LEN(A1242))))+1,1)*10^ROW(INDIRECT("1:"&amp;LEN(A1242)))/10)</f>
        <v>1</v>
      </c>
      <c r="C1242" s="23" t="str">
        <f>News_statistics!P1242</f>
        <v>Intelligent Production</v>
      </c>
      <c r="D1242" t="str">
        <f>News_statistics!Q1242</f>
        <v>Advanced Robotics</v>
      </c>
      <c r="E1242" t="str">
        <f>News_statistics!N1242</f>
        <v>Intelligent Production</v>
      </c>
      <c r="F1242" s="17" t="str">
        <f>News_statistics!M1242</f>
        <v>Advanced Robotics, Autonomus Intralofistic</v>
      </c>
    </row>
    <row r="1243" spans="1:6" x14ac:dyDescent="0.3">
      <c r="A1243" t="str">
        <f>News_statistics!K1243</f>
        <v>H1</v>
      </c>
      <c r="B1243" cm="1">
        <f t="array" aca="1" ref="B1243" ca="1">SUMPRODUCT(MID(0&amp;A1243,LARGE(INDEX(ISNUMBER(--MID(A1243,ROW(INDIRECT("1:"&amp;LEN(A1243))),1))*ROW(INDIRECT("1:"&amp;LEN(A1243))),0),ROW(INDIRECT("1:"&amp;LEN(A1243))))+1,1)*10^ROW(INDIRECT("1:"&amp;LEN(A1243)))/10)</f>
        <v>1</v>
      </c>
      <c r="C1243" s="23" t="str">
        <f>News_statistics!P1243</f>
        <v>Hydraulic Applications Ecosystem</v>
      </c>
      <c r="D1243" t="str">
        <f>News_statistics!Q1243</f>
        <v>Autonomous Material Handling</v>
      </c>
      <c r="E1243" t="str">
        <f>News_statistics!N1243</f>
        <v>Hydraulic Applications Ecosystem</v>
      </c>
      <c r="F1243" s="17" t="str">
        <f>News_statistics!M1243</f>
        <v>Autonomous Material Handling</v>
      </c>
    </row>
    <row r="1244" spans="1:6" x14ac:dyDescent="0.3">
      <c r="A1244" t="str">
        <f>News_statistics!K1244</f>
        <v>H1</v>
      </c>
      <c r="B1244" cm="1">
        <f t="array" aca="1" ref="B1244" ca="1">SUMPRODUCT(MID(0&amp;A1244,LARGE(INDEX(ISNUMBER(--MID(A1244,ROW(INDIRECT("1:"&amp;LEN(A1244))),1))*ROW(INDIRECT("1:"&amp;LEN(A1244))),0),ROW(INDIRECT("1:"&amp;LEN(A1244))))+1,1)*10^ROW(INDIRECT("1:"&amp;LEN(A1244)))/10)</f>
        <v>1</v>
      </c>
      <c r="C1244" s="23" t="str">
        <f>News_statistics!P1244</f>
        <v>Not Found</v>
      </c>
      <c r="D1244" t="str">
        <f>News_statistics!Q1244</f>
        <v>Not Found</v>
      </c>
      <c r="E1244" t="e" vm="2">
        <f>News_statistics!N1244</f>
        <v>#VALUE!</v>
      </c>
      <c r="F1244" s="17" t="str">
        <f>News_statistics!M1244</f>
        <v/>
      </c>
    </row>
    <row r="1245" spans="1:6" ht="28.8" x14ac:dyDescent="0.3">
      <c r="A1245" t="str">
        <f>News_statistics!K1245</f>
        <v>H1</v>
      </c>
      <c r="B1245" cm="1">
        <f t="array" aca="1" ref="B1245" ca="1">SUMPRODUCT(MID(0&amp;A1245,LARGE(INDEX(ISNUMBER(--MID(A1245,ROW(INDIRECT("1:"&amp;LEN(A1245))),1))*ROW(INDIRECT("1:"&amp;LEN(A1245))),0),ROW(INDIRECT("1:"&amp;LEN(A1245))))+1,1)*10^ROW(INDIRECT("1:"&amp;LEN(A1245)))/10)</f>
        <v>1</v>
      </c>
      <c r="C1245" s="23" t="str">
        <f>News_statistics!P1245</f>
        <v>Intelligent Production</v>
      </c>
      <c r="D1245" t="str">
        <f>News_statistics!Q1245</f>
        <v>Advanced Robotics</v>
      </c>
      <c r="E1245" t="str">
        <f>News_statistics!N1245</f>
        <v>Intelligent Production</v>
      </c>
      <c r="F1245" s="17" t="str">
        <f>News_statistics!M1245</f>
        <v>Advanced Robotics, Intelligent Worker Assistant</v>
      </c>
    </row>
    <row r="1246" spans="1:6" x14ac:dyDescent="0.3">
      <c r="A1246" t="str">
        <f>News_statistics!K1246</f>
        <v>H1</v>
      </c>
      <c r="B1246" cm="1">
        <f t="array" aca="1" ref="B1246" ca="1">SUMPRODUCT(MID(0&amp;A1246,LARGE(INDEX(ISNUMBER(--MID(A1246,ROW(INDIRECT("1:"&amp;LEN(A1246))),1))*ROW(INDIRECT("1:"&amp;LEN(A1246))),0),ROW(INDIRECT("1:"&amp;LEN(A1246))))+1,1)*10^ROW(INDIRECT("1:"&amp;LEN(A1246)))/10)</f>
        <v>1</v>
      </c>
      <c r="C1246" s="23" t="str">
        <f>News_statistics!P1246</f>
        <v>Not Found</v>
      </c>
      <c r="D1246" t="str">
        <f>News_statistics!Q1246</f>
        <v>Not Found</v>
      </c>
      <c r="E1246" t="e" vm="2">
        <f>News_statistics!N1246</f>
        <v>#VALUE!</v>
      </c>
      <c r="F1246" s="17" t="str">
        <f>News_statistics!M1246</f>
        <v/>
      </c>
    </row>
    <row r="1247" spans="1:6" x14ac:dyDescent="0.3">
      <c r="A1247" t="str">
        <f>News_statistics!K1247</f>
        <v>H1</v>
      </c>
      <c r="B1247" cm="1">
        <f t="array" aca="1" ref="B1247" ca="1">SUMPRODUCT(MID(0&amp;A1247,LARGE(INDEX(ISNUMBER(--MID(A1247,ROW(INDIRECT("1:"&amp;LEN(A1247))),1))*ROW(INDIRECT("1:"&amp;LEN(A1247))),0),ROW(INDIRECT("1:"&amp;LEN(A1247))))+1,1)*10^ROW(INDIRECT("1:"&amp;LEN(A1247)))/10)</f>
        <v>1</v>
      </c>
      <c r="C1247" s="23" t="str">
        <f>News_statistics!P1247</f>
        <v>Not Found</v>
      </c>
      <c r="D1247" t="str">
        <f>News_statistics!Q1247</f>
        <v>Not Found</v>
      </c>
      <c r="E1247" t="e" vm="2">
        <f>News_statistics!N1247</f>
        <v>#VALUE!</v>
      </c>
      <c r="F1247" s="17" t="str">
        <f>News_statistics!M1247</f>
        <v/>
      </c>
    </row>
    <row r="1248" spans="1:6" x14ac:dyDescent="0.3">
      <c r="A1248" t="str">
        <f>News_statistics!K1248</f>
        <v>H1</v>
      </c>
      <c r="B1248" cm="1">
        <f t="array" aca="1" ref="B1248" ca="1">SUMPRODUCT(MID(0&amp;A1248,LARGE(INDEX(ISNUMBER(--MID(A1248,ROW(INDIRECT("1:"&amp;LEN(A1248))),1))*ROW(INDIRECT("1:"&amp;LEN(A1248))),0),ROW(INDIRECT("1:"&amp;LEN(A1248))))+1,1)*10^ROW(INDIRECT("1:"&amp;LEN(A1248)))/10)</f>
        <v>1</v>
      </c>
      <c r="C1248" s="23" t="str">
        <f>News_statistics!P1248</f>
        <v>Not Found</v>
      </c>
      <c r="D1248" t="str">
        <f>News_statistics!Q1248</f>
        <v>Not Found</v>
      </c>
      <c r="E1248" t="e" vm="2">
        <f>News_statistics!N1248</f>
        <v>#VALUE!</v>
      </c>
      <c r="F1248" s="17" t="str">
        <f>News_statistics!M1248</f>
        <v/>
      </c>
    </row>
    <row r="1249" spans="1:6" x14ac:dyDescent="0.3">
      <c r="A1249" t="str">
        <f>News_statistics!K1249</f>
        <v>H1</v>
      </c>
      <c r="B1249" cm="1">
        <f t="array" aca="1" ref="B1249" ca="1">SUMPRODUCT(MID(0&amp;A1249,LARGE(INDEX(ISNUMBER(--MID(A1249,ROW(INDIRECT("1:"&amp;LEN(A1249))),1))*ROW(INDIRECT("1:"&amp;LEN(A1249))),0),ROW(INDIRECT("1:"&amp;LEN(A1249))))+1,1)*10^ROW(INDIRECT("1:"&amp;LEN(A1249)))/10)</f>
        <v>1</v>
      </c>
      <c r="C1249" s="23" t="str">
        <f>News_statistics!P1249</f>
        <v>Not Found</v>
      </c>
      <c r="D1249" t="str">
        <f>News_statistics!Q1249</f>
        <v>Not Found</v>
      </c>
      <c r="E1249" t="e" vm="2">
        <f>News_statistics!N1249</f>
        <v>#VALUE!</v>
      </c>
      <c r="F1249" s="17" t="str">
        <f>News_statistics!M1249</f>
        <v/>
      </c>
    </row>
    <row r="1250" spans="1:6" ht="28.8" x14ac:dyDescent="0.3">
      <c r="A1250" t="str">
        <f>News_statistics!K1250</f>
        <v>H1</v>
      </c>
      <c r="B1250" cm="1">
        <f t="array" aca="1" ref="B1250" ca="1">SUMPRODUCT(MID(0&amp;A1250,LARGE(INDEX(ISNUMBER(--MID(A1250,ROW(INDIRECT("1:"&amp;LEN(A1250))),1))*ROW(INDIRECT("1:"&amp;LEN(A1250))),0),ROW(INDIRECT("1:"&amp;LEN(A1250))))+1,1)*10^ROW(INDIRECT("1:"&amp;LEN(A1250)))/10)</f>
        <v>1</v>
      </c>
      <c r="C1250" s="23" t="str">
        <f>News_statistics!P1250</f>
        <v>Intelligent Production</v>
      </c>
      <c r="D1250" t="str">
        <f>News_statistics!Q1250</f>
        <v>Additive Manufacturing Technologies</v>
      </c>
      <c r="E1250" t="str">
        <f>News_statistics!N1250</f>
        <v>Intelligent Production, New Business</v>
      </c>
      <c r="F1250" s="17" t="str">
        <f>News_statistics!M1250</f>
        <v>Additive Manufacturing Technologies, Sustainaible Maritime Applications</v>
      </c>
    </row>
    <row r="1251" spans="1:6" x14ac:dyDescent="0.3">
      <c r="A1251" t="str">
        <f>News_statistics!K1251</f>
        <v>H1</v>
      </c>
      <c r="B1251" cm="1">
        <f t="array" aca="1" ref="B1251" ca="1">SUMPRODUCT(MID(0&amp;A1251,LARGE(INDEX(ISNUMBER(--MID(A1251,ROW(INDIRECT("1:"&amp;LEN(A1251))),1))*ROW(INDIRECT("1:"&amp;LEN(A1251))),0),ROW(INDIRECT("1:"&amp;LEN(A1251))))+1,1)*10^ROW(INDIRECT("1:"&amp;LEN(A1251)))/10)</f>
        <v>1</v>
      </c>
      <c r="C1251" s="23" t="str">
        <f>News_statistics!P1251</f>
        <v>Hydraulic Applications Ecosystem</v>
      </c>
      <c r="D1251" t="str">
        <f>News_statistics!Q1251</f>
        <v>Smart Farming</v>
      </c>
      <c r="E1251" t="str">
        <f>News_statistics!N1251</f>
        <v>Hydraulic Applications Ecosystem</v>
      </c>
      <c r="F1251" s="17" t="str">
        <f>News_statistics!M1251</f>
        <v>Smart Farming, Future Municipal Services</v>
      </c>
    </row>
    <row r="1252" spans="1:6" ht="28.8" x14ac:dyDescent="0.3">
      <c r="A1252" t="str">
        <f>News_statistics!K1252</f>
        <v>H1</v>
      </c>
      <c r="B1252" cm="1">
        <f t="array" aca="1" ref="B1252" ca="1">SUMPRODUCT(MID(0&amp;A1252,LARGE(INDEX(ISNUMBER(--MID(A1252,ROW(INDIRECT("1:"&amp;LEN(A1252))),1))*ROW(INDIRECT("1:"&amp;LEN(A1252))),0),ROW(INDIRECT("1:"&amp;LEN(A1252))))+1,1)*10^ROW(INDIRECT("1:"&amp;LEN(A1252)))/10)</f>
        <v>1</v>
      </c>
      <c r="C1252" s="23" t="str">
        <f>News_statistics!P1252</f>
        <v>Ecological Sustainability</v>
      </c>
      <c r="D1252" t="str">
        <f>News_statistics!Q1252</f>
        <v>Enhanced Emission Policy</v>
      </c>
      <c r="E1252" t="str">
        <f>News_statistics!N1252</f>
        <v>Ecological Sustainability, Hydraulic Applications Ecosystem</v>
      </c>
      <c r="F1252" s="17" t="str">
        <f>News_statistics!M1252</f>
        <v>Enhanced Emission Policy, Sustainable Mining</v>
      </c>
    </row>
    <row r="1253" spans="1:6" ht="43.2" x14ac:dyDescent="0.3">
      <c r="A1253" t="str">
        <f>News_statistics!K1253</f>
        <v>H1</v>
      </c>
      <c r="B1253" cm="1">
        <f t="array" aca="1" ref="B1253" ca="1">SUMPRODUCT(MID(0&amp;A1253,LARGE(INDEX(ISNUMBER(--MID(A1253,ROW(INDIRECT("1:"&amp;LEN(A1253))),1))*ROW(INDIRECT("1:"&amp;LEN(A1253))),0),ROW(INDIRECT("1:"&amp;LEN(A1253))))+1,1)*10^ROW(INDIRECT("1:"&amp;LEN(A1253)))/10)</f>
        <v>1</v>
      </c>
      <c r="C1253" s="23" t="str">
        <f>News_statistics!P1253</f>
        <v>Hydraulic Applications Ecosystem</v>
      </c>
      <c r="D1253" t="str">
        <f>News_statistics!Q1253</f>
        <v>Sustainable Mining</v>
      </c>
      <c r="E1253" t="str">
        <f>News_statistics!N1253</f>
        <v>Hydraulic Applications Ecosystem, Smart Data Usage</v>
      </c>
      <c r="F1253" s="17" t="str">
        <f>News_statistics!M1253</f>
        <v>Sustainable Mining, Big Data Value Creation, New Data Management Strategies, Intelligent Process Automation</v>
      </c>
    </row>
    <row r="1254" spans="1:6" ht="57.6" x14ac:dyDescent="0.3">
      <c r="A1254" t="str">
        <f>News_statistics!K1254</f>
        <v>H2</v>
      </c>
      <c r="B1254" cm="1">
        <f t="array" aca="1" ref="B1254" ca="1">SUMPRODUCT(MID(0&amp;A1254,LARGE(INDEX(ISNUMBER(--MID(A1254,ROW(INDIRECT("1:"&amp;LEN(A1254))),1))*ROW(INDIRECT("1:"&amp;LEN(A1254))),0),ROW(INDIRECT("1:"&amp;LEN(A1254))))+1,1)*10^ROW(INDIRECT("1:"&amp;LEN(A1254)))/10)</f>
        <v>2</v>
      </c>
      <c r="C1254" s="23" t="str">
        <f>News_statistics!P1254</f>
        <v>Ecological Sustainability</v>
      </c>
      <c r="D1254" t="str">
        <f>News_statistics!Q1254</f>
        <v>Enhanced Emission Policy</v>
      </c>
      <c r="E1254" t="str">
        <f>News_statistics!N1254</f>
        <v>Ecological Sustainability, Hydraulic Applications Ecosystem, Intelligent Production, Smart Data Usage</v>
      </c>
      <c r="F1254" s="17" t="str">
        <f>News_statistics!M1254</f>
        <v>Enhanced Emission Policy, Sustainable Mining, Autonomus Intralofistic, Big Data Value Creation, New Data Management Strategies, Intelligent Process Automation</v>
      </c>
    </row>
    <row r="1255" spans="1:6" x14ac:dyDescent="0.3">
      <c r="A1255" t="str">
        <f>News_statistics!K1255</f>
        <v>H1</v>
      </c>
      <c r="B1255" cm="1">
        <f t="array" aca="1" ref="B1255" ca="1">SUMPRODUCT(MID(0&amp;A1255,LARGE(INDEX(ISNUMBER(--MID(A1255,ROW(INDIRECT("1:"&amp;LEN(A1255))),1))*ROW(INDIRECT("1:"&amp;LEN(A1255))),0),ROW(INDIRECT("1:"&amp;LEN(A1255))))+1,1)*10^ROW(INDIRECT("1:"&amp;LEN(A1255)))/10)</f>
        <v>1</v>
      </c>
      <c r="C1255" s="23" t="str">
        <f>News_statistics!P1255</f>
        <v>New Business</v>
      </c>
      <c r="D1255" t="str">
        <f>News_statistics!Q1255</f>
        <v>Service Business Models</v>
      </c>
      <c r="E1255" t="str">
        <f>News_statistics!N1255</f>
        <v>New Business</v>
      </c>
      <c r="F1255" s="17" t="str">
        <f>News_statistics!M1255</f>
        <v>Service Business Models</v>
      </c>
    </row>
    <row r="1256" spans="1:6" ht="28.8" x14ac:dyDescent="0.3">
      <c r="A1256" t="str">
        <f>News_statistics!K1256</f>
        <v>H1</v>
      </c>
      <c r="B1256" cm="1">
        <f t="array" aca="1" ref="B1256" ca="1">SUMPRODUCT(MID(0&amp;A1256,LARGE(INDEX(ISNUMBER(--MID(A1256,ROW(INDIRECT("1:"&amp;LEN(A1256))),1))*ROW(INDIRECT("1:"&amp;LEN(A1256))),0),ROW(INDIRECT("1:"&amp;LEN(A1256))))+1,1)*10^ROW(INDIRECT("1:"&amp;LEN(A1256)))/10)</f>
        <v>1</v>
      </c>
      <c r="C1256" s="23" t="str">
        <f>News_statistics!P1256</f>
        <v>Ecological Sustainability</v>
      </c>
      <c r="D1256" t="str">
        <f>News_statistics!Q1256</f>
        <v>Enhanced Emission Policy</v>
      </c>
      <c r="E1256" t="str">
        <f>News_statistics!N1256</f>
        <v>Ecological Sustainability, Hydraulic Applications Ecosystem</v>
      </c>
      <c r="F1256" s="17" t="str">
        <f>News_statistics!M1256</f>
        <v>Enhanced Emission Policy, Intelligent &amp; Efficient Factory</v>
      </c>
    </row>
    <row r="1257" spans="1:6" ht="28.8" x14ac:dyDescent="0.3">
      <c r="A1257" t="str">
        <f>News_statistics!K1257</f>
        <v>H1</v>
      </c>
      <c r="B1257" cm="1">
        <f t="array" aca="1" ref="B1257" ca="1">SUMPRODUCT(MID(0&amp;A1257,LARGE(INDEX(ISNUMBER(--MID(A1257,ROW(INDIRECT("1:"&amp;LEN(A1257))),1))*ROW(INDIRECT("1:"&amp;LEN(A1257))),0),ROW(INDIRECT("1:"&amp;LEN(A1257))))+1,1)*10^ROW(INDIRECT("1:"&amp;LEN(A1257)))/10)</f>
        <v>1</v>
      </c>
      <c r="C1257" s="23" t="str">
        <f>News_statistics!P1257</f>
        <v>Ecological Sustainability</v>
      </c>
      <c r="D1257" t="str">
        <f>News_statistics!Q1257</f>
        <v>Enhanced Emission Policy</v>
      </c>
      <c r="E1257" t="str">
        <f>News_statistics!N1257</f>
        <v>Ecological Sustainability, New Business</v>
      </c>
      <c r="F1257" s="17" t="str">
        <f>News_statistics!M1257</f>
        <v>Enhanced Emission Policy, Sustainaible Maritime Applications</v>
      </c>
    </row>
    <row r="1258" spans="1:6" x14ac:dyDescent="0.3">
      <c r="A1258" t="str">
        <f>News_statistics!K1258</f>
        <v>H3</v>
      </c>
      <c r="B1258" cm="1">
        <f t="array" aca="1" ref="B1258" ca="1">SUMPRODUCT(MID(0&amp;A1258,LARGE(INDEX(ISNUMBER(--MID(A1258,ROW(INDIRECT("1:"&amp;LEN(A1258))),1))*ROW(INDIRECT("1:"&amp;LEN(A1258))),0),ROW(INDIRECT("1:"&amp;LEN(A1258))))+1,1)*10^ROW(INDIRECT("1:"&amp;LEN(A1258)))/10)</f>
        <v>3</v>
      </c>
      <c r="C1258" s="23" t="str">
        <f>News_statistics!P1258</f>
        <v>Intelligent Production</v>
      </c>
      <c r="D1258" t="str">
        <f>News_statistics!Q1258</f>
        <v>Advanced Robotics</v>
      </c>
      <c r="E1258" t="str">
        <f>News_statistics!N1258</f>
        <v>Intelligent Production</v>
      </c>
      <c r="F1258" s="17" t="str">
        <f>News_statistics!M1258</f>
        <v>Advanced Robotics</v>
      </c>
    </row>
    <row r="1259" spans="1:6" ht="28.8" x14ac:dyDescent="0.3">
      <c r="A1259" t="str">
        <f>News_statistics!K1259</f>
        <v>H2</v>
      </c>
      <c r="B1259" cm="1">
        <f t="array" aca="1" ref="B1259" ca="1">SUMPRODUCT(MID(0&amp;A1259,LARGE(INDEX(ISNUMBER(--MID(A1259,ROW(INDIRECT("1:"&amp;LEN(A1259))),1))*ROW(INDIRECT("1:"&amp;LEN(A1259))),0),ROW(INDIRECT("1:"&amp;LEN(A1259))))+1,1)*10^ROW(INDIRECT("1:"&amp;LEN(A1259)))/10)</f>
        <v>2</v>
      </c>
      <c r="C1259" s="23" t="str">
        <f>News_statistics!P1259</f>
        <v>Ecological Sustainability</v>
      </c>
      <c r="D1259" t="str">
        <f>News_statistics!Q1259</f>
        <v>Enhanced Emission Policy</v>
      </c>
      <c r="E1259" t="str">
        <f>News_statistics!N1259</f>
        <v>Ecological Sustainability</v>
      </c>
      <c r="F1259" s="17" t="str">
        <f>News_statistics!M1259</f>
        <v>Enhanced Emission Policy, Promoting Biodiversity</v>
      </c>
    </row>
    <row r="1260" spans="1:6" x14ac:dyDescent="0.3">
      <c r="A1260" t="str">
        <f>News_statistics!K1260</f>
        <v>H2</v>
      </c>
      <c r="B1260" cm="1">
        <f t="array" aca="1" ref="B1260" ca="1">SUMPRODUCT(MID(0&amp;A1260,LARGE(INDEX(ISNUMBER(--MID(A1260,ROW(INDIRECT("1:"&amp;LEN(A1260))),1))*ROW(INDIRECT("1:"&amp;LEN(A1260))),0),ROW(INDIRECT("1:"&amp;LEN(A1260))))+1,1)*10^ROW(INDIRECT("1:"&amp;LEN(A1260)))/10)</f>
        <v>2</v>
      </c>
      <c r="C1260" s="23" t="str">
        <f>News_statistics!P1260</f>
        <v>Intelligent Production</v>
      </c>
      <c r="D1260" t="str">
        <f>News_statistics!Q1260</f>
        <v>Advanced Robotics</v>
      </c>
      <c r="E1260" t="str">
        <f>News_statistics!N1260</f>
        <v>Intelligent Production</v>
      </c>
      <c r="F1260" s="17" t="str">
        <f>News_statistics!M1260</f>
        <v>Advanced Robotics</v>
      </c>
    </row>
    <row r="1261" spans="1:6" x14ac:dyDescent="0.3">
      <c r="A1261" t="str">
        <f>News_statistics!K1261</f>
        <v>H1</v>
      </c>
      <c r="B1261" cm="1">
        <f t="array" aca="1" ref="B1261" ca="1">SUMPRODUCT(MID(0&amp;A1261,LARGE(INDEX(ISNUMBER(--MID(A1261,ROW(INDIRECT("1:"&amp;LEN(A1261))),1))*ROW(INDIRECT("1:"&amp;LEN(A1261))),0),ROW(INDIRECT("1:"&amp;LEN(A1261))))+1,1)*10^ROW(INDIRECT("1:"&amp;LEN(A1261)))/10)</f>
        <v>1</v>
      </c>
      <c r="C1261" s="23" t="str">
        <f>News_statistics!P1261</f>
        <v>New Business</v>
      </c>
      <c r="D1261" t="str">
        <f>News_statistics!Q1261</f>
        <v>Geopolitics &amp; Decoupling</v>
      </c>
      <c r="E1261" t="str">
        <f>News_statistics!N1261</f>
        <v>New Business</v>
      </c>
      <c r="F1261" s="17" t="str">
        <f>News_statistics!M1261</f>
        <v>Geopolitics &amp; Decoupling</v>
      </c>
    </row>
    <row r="1262" spans="1:6" x14ac:dyDescent="0.3">
      <c r="A1262" t="str">
        <f>News_statistics!K1262</f>
        <v>H1</v>
      </c>
      <c r="B1262" cm="1">
        <f t="array" aca="1" ref="B1262" ca="1">SUMPRODUCT(MID(0&amp;A1262,LARGE(INDEX(ISNUMBER(--MID(A1262,ROW(INDIRECT("1:"&amp;LEN(A1262))),1))*ROW(INDIRECT("1:"&amp;LEN(A1262))),0),ROW(INDIRECT("1:"&amp;LEN(A1262))))+1,1)*10^ROW(INDIRECT("1:"&amp;LEN(A1262)))/10)</f>
        <v>1</v>
      </c>
      <c r="C1262" s="23" t="str">
        <f>News_statistics!P1262</f>
        <v>Ecological Sustainability</v>
      </c>
      <c r="D1262" t="str">
        <f>News_statistics!Q1262</f>
        <v>Enhanced Emission Policy</v>
      </c>
      <c r="E1262" t="str">
        <f>News_statistics!N1262</f>
        <v>Ecological Sustainability</v>
      </c>
      <c r="F1262" s="17" t="str">
        <f>News_statistics!M1262</f>
        <v>Enhanced Emission Policy</v>
      </c>
    </row>
    <row r="1263" spans="1:6" x14ac:dyDescent="0.3">
      <c r="A1263" t="str">
        <f>News_statistics!K1263</f>
        <v>H2</v>
      </c>
      <c r="B1263" cm="1">
        <f t="array" aca="1" ref="B1263" ca="1">SUMPRODUCT(MID(0&amp;A1263,LARGE(INDEX(ISNUMBER(--MID(A1263,ROW(INDIRECT("1:"&amp;LEN(A1263))),1))*ROW(INDIRECT("1:"&amp;LEN(A1263))),0),ROW(INDIRECT("1:"&amp;LEN(A1263))))+1,1)*10^ROW(INDIRECT("1:"&amp;LEN(A1263)))/10)</f>
        <v>2</v>
      </c>
      <c r="C1263" s="23" t="str">
        <f>News_statistics!P1263</f>
        <v>Not Found</v>
      </c>
      <c r="D1263" t="str">
        <f>News_statistics!Q1263</f>
        <v>Not Found</v>
      </c>
      <c r="E1263" t="e" vm="2">
        <f>News_statistics!N1263</f>
        <v>#VALUE!</v>
      </c>
      <c r="F1263" s="17" t="str">
        <f>News_statistics!M1263</f>
        <v/>
      </c>
    </row>
    <row r="1264" spans="1:6" x14ac:dyDescent="0.3">
      <c r="A1264" t="str">
        <f>News_statistics!K1264</f>
        <v>H2</v>
      </c>
      <c r="B1264" cm="1">
        <f t="array" aca="1" ref="B1264" ca="1">SUMPRODUCT(MID(0&amp;A1264,LARGE(INDEX(ISNUMBER(--MID(A1264,ROW(INDIRECT("1:"&amp;LEN(A1264))),1))*ROW(INDIRECT("1:"&amp;LEN(A1264))),0),ROW(INDIRECT("1:"&amp;LEN(A1264))))+1,1)*10^ROW(INDIRECT("1:"&amp;LEN(A1264)))/10)</f>
        <v>2</v>
      </c>
      <c r="C1264" s="23" t="str">
        <f>News_statistics!P1264</f>
        <v>Ecological Sustainability</v>
      </c>
      <c r="D1264" t="str">
        <f>News_statistics!Q1264</f>
        <v>Enhanced Emission Policy</v>
      </c>
      <c r="E1264" t="str">
        <f>News_statistics!N1264</f>
        <v>Ecological Sustainability</v>
      </c>
      <c r="F1264" s="17" t="str">
        <f>News_statistics!M1264</f>
        <v>Enhanced Emission Policy</v>
      </c>
    </row>
    <row r="1265" spans="1:6" x14ac:dyDescent="0.3">
      <c r="A1265" t="str">
        <f>News_statistics!K1265</f>
        <v>H1</v>
      </c>
      <c r="B1265" cm="1">
        <f t="array" aca="1" ref="B1265" ca="1">SUMPRODUCT(MID(0&amp;A1265,LARGE(INDEX(ISNUMBER(--MID(A1265,ROW(INDIRECT("1:"&amp;LEN(A1265))),1))*ROW(INDIRECT("1:"&amp;LEN(A1265))),0),ROW(INDIRECT("1:"&amp;LEN(A1265))))+1,1)*10^ROW(INDIRECT("1:"&amp;LEN(A1265)))/10)</f>
        <v>1</v>
      </c>
      <c r="C1265" s="23" t="str">
        <f>News_statistics!P1265</f>
        <v>Hydraulic Applications Ecosystem</v>
      </c>
      <c r="D1265" t="str">
        <f>News_statistics!Q1265</f>
        <v>Sustainable Mining</v>
      </c>
      <c r="E1265" t="str">
        <f>News_statistics!N1265</f>
        <v>Hydraulic Applications Ecosystem</v>
      </c>
      <c r="F1265" s="17" t="str">
        <f>News_statistics!M1265</f>
        <v>Sustainable Mining</v>
      </c>
    </row>
    <row r="1266" spans="1:6" x14ac:dyDescent="0.3">
      <c r="A1266" t="str">
        <f>News_statistics!K1266</f>
        <v>H1</v>
      </c>
      <c r="B1266" cm="1">
        <f t="array" aca="1" ref="B1266" ca="1">SUMPRODUCT(MID(0&amp;A1266,LARGE(INDEX(ISNUMBER(--MID(A1266,ROW(INDIRECT("1:"&amp;LEN(A1266))),1))*ROW(INDIRECT("1:"&amp;LEN(A1266))),0),ROW(INDIRECT("1:"&amp;LEN(A1266))))+1,1)*10^ROW(INDIRECT("1:"&amp;LEN(A1266)))/10)</f>
        <v>1</v>
      </c>
      <c r="C1266" s="23" t="str">
        <f>News_statistics!P1266</f>
        <v>Hydraulic Applications Ecosystem</v>
      </c>
      <c r="D1266" t="str">
        <f>News_statistics!Q1266</f>
        <v>Smart Farming</v>
      </c>
      <c r="E1266" t="str">
        <f>News_statistics!N1266</f>
        <v>Hydraulic Applications Ecosystem</v>
      </c>
      <c r="F1266" s="17" t="str">
        <f>News_statistics!M1266</f>
        <v>Smart Farming</v>
      </c>
    </row>
    <row r="1267" spans="1:6" x14ac:dyDescent="0.3">
      <c r="A1267" t="str">
        <f>News_statistics!K1267</f>
        <v>H1</v>
      </c>
      <c r="B1267" cm="1">
        <f t="array" aca="1" ref="B1267" ca="1">SUMPRODUCT(MID(0&amp;A1267,LARGE(INDEX(ISNUMBER(--MID(A1267,ROW(INDIRECT("1:"&amp;LEN(A1267))),1))*ROW(INDIRECT("1:"&amp;LEN(A1267))),0),ROW(INDIRECT("1:"&amp;LEN(A1267))))+1,1)*10^ROW(INDIRECT("1:"&amp;LEN(A1267)))/10)</f>
        <v>1</v>
      </c>
      <c r="C1267" s="23" t="str">
        <f>News_statistics!P1267</f>
        <v>Hydraulic Applications Ecosystem</v>
      </c>
      <c r="D1267" t="str">
        <f>News_statistics!Q1267</f>
        <v>Smart Farming</v>
      </c>
      <c r="E1267" t="str">
        <f>News_statistics!N1267</f>
        <v>Hydraulic Applications Ecosystem</v>
      </c>
      <c r="F1267" s="17" t="str">
        <f>News_statistics!M1267</f>
        <v>Smart Farming</v>
      </c>
    </row>
    <row r="1268" spans="1:6" x14ac:dyDescent="0.3">
      <c r="A1268" t="str">
        <f>News_statistics!K1268</f>
        <v>H1</v>
      </c>
      <c r="B1268" cm="1">
        <f t="array" aca="1" ref="B1268" ca="1">SUMPRODUCT(MID(0&amp;A1268,LARGE(INDEX(ISNUMBER(--MID(A1268,ROW(INDIRECT("1:"&amp;LEN(A1268))),1))*ROW(INDIRECT("1:"&amp;LEN(A1268))),0),ROW(INDIRECT("1:"&amp;LEN(A1268))))+1,1)*10^ROW(INDIRECT("1:"&amp;LEN(A1268)))/10)</f>
        <v>1</v>
      </c>
      <c r="C1268" s="23" t="str">
        <f>News_statistics!P1268</f>
        <v>Hydraulic Applications Ecosystem</v>
      </c>
      <c r="D1268" t="str">
        <f>News_statistics!Q1268</f>
        <v>Sustainable Mining</v>
      </c>
      <c r="E1268" t="str">
        <f>News_statistics!N1268</f>
        <v>Hydraulic Applications Ecosystem, Adaptive Organization</v>
      </c>
      <c r="F1268" s="17" t="str">
        <f>News_statistics!M1268</f>
        <v>Sustainable Mining, Future Collaboration</v>
      </c>
    </row>
    <row r="1269" spans="1:6" x14ac:dyDescent="0.3">
      <c r="A1269" t="str">
        <f>News_statistics!K1269</f>
        <v>H1</v>
      </c>
      <c r="B1269" cm="1">
        <f t="array" aca="1" ref="B1269" ca="1">SUMPRODUCT(MID(0&amp;A1269,LARGE(INDEX(ISNUMBER(--MID(A1269,ROW(INDIRECT("1:"&amp;LEN(A1269))),1))*ROW(INDIRECT("1:"&amp;LEN(A1269))),0),ROW(INDIRECT("1:"&amp;LEN(A1269))))+1,1)*10^ROW(INDIRECT("1:"&amp;LEN(A1269)))/10)</f>
        <v>1</v>
      </c>
      <c r="C1269" s="23" t="str">
        <f>News_statistics!P1269</f>
        <v>Ecological Sustainability</v>
      </c>
      <c r="D1269" t="str">
        <f>News_statistics!Q1269</f>
        <v>Enhanced Emission Policy</v>
      </c>
      <c r="E1269" t="str">
        <f>News_statistics!N1269</f>
        <v>Ecological Sustainability</v>
      </c>
      <c r="F1269" s="17" t="str">
        <f>News_statistics!M1269</f>
        <v>Enhanced Emission Policy</v>
      </c>
    </row>
    <row r="1270" spans="1:6" x14ac:dyDescent="0.3">
      <c r="A1270" t="str">
        <f>News_statistics!K1270</f>
        <v>H1</v>
      </c>
      <c r="B1270" cm="1">
        <f t="array" aca="1" ref="B1270" ca="1">SUMPRODUCT(MID(0&amp;A1270,LARGE(INDEX(ISNUMBER(--MID(A1270,ROW(INDIRECT("1:"&amp;LEN(A1270))),1))*ROW(INDIRECT("1:"&amp;LEN(A1270))),0),ROW(INDIRECT("1:"&amp;LEN(A1270))))+1,1)*10^ROW(INDIRECT("1:"&amp;LEN(A1270)))/10)</f>
        <v>1</v>
      </c>
      <c r="C1270" s="23" t="str">
        <f>News_statistics!P1270</f>
        <v>Hydraulic Applications Ecosystem</v>
      </c>
      <c r="D1270" t="str">
        <f>News_statistics!Q1270</f>
        <v>Sustainable Mining</v>
      </c>
      <c r="E1270" t="str">
        <f>News_statistics!N1270</f>
        <v>Hydraulic Applications Ecosystem</v>
      </c>
      <c r="F1270" s="17" t="str">
        <f>News_statistics!M1270</f>
        <v>Sustainable Mining</v>
      </c>
    </row>
    <row r="1271" spans="1:6" ht="28.8" x14ac:dyDescent="0.3">
      <c r="A1271" t="str">
        <f>News_statistics!K1271</f>
        <v>H1</v>
      </c>
      <c r="B1271" cm="1">
        <f t="array" aca="1" ref="B1271" ca="1">SUMPRODUCT(MID(0&amp;A1271,LARGE(INDEX(ISNUMBER(--MID(A1271,ROW(INDIRECT("1:"&amp;LEN(A1271))),1))*ROW(INDIRECT("1:"&amp;LEN(A1271))),0),ROW(INDIRECT("1:"&amp;LEN(A1271))))+1,1)*10^ROW(INDIRECT("1:"&amp;LEN(A1271)))/10)</f>
        <v>1</v>
      </c>
      <c r="C1271" s="23" t="str">
        <f>News_statistics!P1271</f>
        <v>Ecological Sustainability</v>
      </c>
      <c r="D1271" t="str">
        <f>News_statistics!Q1271</f>
        <v>Enhanced Emission Policy</v>
      </c>
      <c r="E1271" t="str">
        <f>News_statistics!N1271</f>
        <v>Ecological Sustainability</v>
      </c>
      <c r="F1271" s="17" t="str">
        <f>News_statistics!M1271</f>
        <v>Enhanced Emission Policy, Zero Emission Company Value</v>
      </c>
    </row>
    <row r="1272" spans="1:6" ht="28.8" x14ac:dyDescent="0.3">
      <c r="A1272" t="str">
        <f>News_statistics!K1272</f>
        <v>H1</v>
      </c>
      <c r="B1272" cm="1">
        <f t="array" aca="1" ref="B1272" ca="1">SUMPRODUCT(MID(0&amp;A1272,LARGE(INDEX(ISNUMBER(--MID(A1272,ROW(INDIRECT("1:"&amp;LEN(A1272))),1))*ROW(INDIRECT("1:"&amp;LEN(A1272))),0),ROW(INDIRECT("1:"&amp;LEN(A1272))))+1,1)*10^ROW(INDIRECT("1:"&amp;LEN(A1272)))/10)</f>
        <v>1</v>
      </c>
      <c r="C1272" s="23" t="str">
        <f>News_statistics!P1272</f>
        <v>Ecological Sustainability</v>
      </c>
      <c r="D1272" t="str">
        <f>News_statistics!Q1272</f>
        <v>Enhanced Emission Policy</v>
      </c>
      <c r="E1272" t="str">
        <f>News_statistics!N1272</f>
        <v>Ecological Sustainability, Hydraulic Applications Ecosystem</v>
      </c>
      <c r="F1272" s="17" t="str">
        <f>News_statistics!M1272</f>
        <v>Enhanced Emission Policy, Sustainable Mining</v>
      </c>
    </row>
    <row r="1273" spans="1:6" ht="28.8" x14ac:dyDescent="0.3">
      <c r="A1273" t="str">
        <f>News_statistics!K1273</f>
        <v>H2</v>
      </c>
      <c r="B1273" cm="1">
        <f t="array" aca="1" ref="B1273" ca="1">SUMPRODUCT(MID(0&amp;A1273,LARGE(INDEX(ISNUMBER(--MID(A1273,ROW(INDIRECT("1:"&amp;LEN(A1273))),1))*ROW(INDIRECT("1:"&amp;LEN(A1273))),0),ROW(INDIRECT("1:"&amp;LEN(A1273))))+1,1)*10^ROW(INDIRECT("1:"&amp;LEN(A1273)))/10)</f>
        <v>2</v>
      </c>
      <c r="C1273" s="23" t="str">
        <f>News_statistics!P1273</f>
        <v>Ecological Sustainability</v>
      </c>
      <c r="D1273" t="str">
        <f>News_statistics!Q1273</f>
        <v>Enhanced Emission Policy</v>
      </c>
      <c r="E1273" t="str">
        <f>News_statistics!N1273</f>
        <v>Ecological Sustainability, Adaptive Organization</v>
      </c>
      <c r="F1273" s="17" t="str">
        <f>News_statistics!M1273</f>
        <v>Enhanced Emission Policy, Zero Emission Company Value, Future Collaboration</v>
      </c>
    </row>
    <row r="1274" spans="1:6" x14ac:dyDescent="0.3">
      <c r="A1274" t="str">
        <f>News_statistics!K1274</f>
        <v>H1</v>
      </c>
      <c r="B1274" cm="1">
        <f t="array" aca="1" ref="B1274" ca="1">SUMPRODUCT(MID(0&amp;A1274,LARGE(INDEX(ISNUMBER(--MID(A1274,ROW(INDIRECT("1:"&amp;LEN(A1274))),1))*ROW(INDIRECT("1:"&amp;LEN(A1274))),0),ROW(INDIRECT("1:"&amp;LEN(A1274))))+1,1)*10^ROW(INDIRECT("1:"&amp;LEN(A1274)))/10)</f>
        <v>1</v>
      </c>
      <c r="C1274" s="23" t="str">
        <f>News_statistics!P1274</f>
        <v>Not Found</v>
      </c>
      <c r="D1274" t="str">
        <f>News_statistics!Q1274</f>
        <v>Not Found</v>
      </c>
      <c r="E1274" t="e" vm="2">
        <f>News_statistics!N1274</f>
        <v>#VALUE!</v>
      </c>
      <c r="F1274" s="17" t="str">
        <f>News_statistics!M1274</f>
        <v/>
      </c>
    </row>
    <row r="1275" spans="1:6" x14ac:dyDescent="0.3">
      <c r="A1275" t="str">
        <f>News_statistics!K1275</f>
        <v>H2</v>
      </c>
      <c r="B1275" cm="1">
        <f t="array" aca="1" ref="B1275" ca="1">SUMPRODUCT(MID(0&amp;A1275,LARGE(INDEX(ISNUMBER(--MID(A1275,ROW(INDIRECT("1:"&amp;LEN(A1275))),1))*ROW(INDIRECT("1:"&amp;LEN(A1275))),0),ROW(INDIRECT("1:"&amp;LEN(A1275))))+1,1)*10^ROW(INDIRECT("1:"&amp;LEN(A1275)))/10)</f>
        <v>2</v>
      </c>
      <c r="C1275" s="23" t="str">
        <f>News_statistics!P1275</f>
        <v>Intelligent Production</v>
      </c>
      <c r="D1275" t="str">
        <f>News_statistics!Q1275</f>
        <v>Autonomus Intralofistic</v>
      </c>
      <c r="E1275" t="str">
        <f>News_statistics!N1275</f>
        <v>Intelligent Production</v>
      </c>
      <c r="F1275" s="17" t="str">
        <f>News_statistics!M1275</f>
        <v>Autonomus Intralofistic</v>
      </c>
    </row>
    <row r="1276" spans="1:6" x14ac:dyDescent="0.3">
      <c r="A1276" t="str">
        <f>News_statistics!K1276</f>
        <v>H3</v>
      </c>
      <c r="B1276" cm="1">
        <f t="array" aca="1" ref="B1276" ca="1">SUMPRODUCT(MID(0&amp;A1276,LARGE(INDEX(ISNUMBER(--MID(A1276,ROW(INDIRECT("1:"&amp;LEN(A1276))),1))*ROW(INDIRECT("1:"&amp;LEN(A1276))),0),ROW(INDIRECT("1:"&amp;LEN(A1276))))+1,1)*10^ROW(INDIRECT("1:"&amp;LEN(A1276)))/10)</f>
        <v>3</v>
      </c>
      <c r="C1276" s="23" t="str">
        <f>News_statistics!P1276</f>
        <v>Ecological Sustainability</v>
      </c>
      <c r="D1276" t="str">
        <f>News_statistics!Q1276</f>
        <v>Enhanced Emission Policy</v>
      </c>
      <c r="E1276" t="str">
        <f>News_statistics!N1276</f>
        <v>Ecological Sustainability</v>
      </c>
      <c r="F1276" s="17" t="str">
        <f>News_statistics!M1276</f>
        <v>Enhanced Emission Policy</v>
      </c>
    </row>
    <row r="1277" spans="1:6" x14ac:dyDescent="0.3">
      <c r="A1277" t="str">
        <f>News_statistics!K1277</f>
        <v>H1</v>
      </c>
      <c r="B1277" cm="1">
        <f t="array" aca="1" ref="B1277" ca="1">SUMPRODUCT(MID(0&amp;A1277,LARGE(INDEX(ISNUMBER(--MID(A1277,ROW(INDIRECT("1:"&amp;LEN(A1277))),1))*ROW(INDIRECT("1:"&amp;LEN(A1277))),0),ROW(INDIRECT("1:"&amp;LEN(A1277))))+1,1)*10^ROW(INDIRECT("1:"&amp;LEN(A1277)))/10)</f>
        <v>1</v>
      </c>
      <c r="C1277" s="23" t="str">
        <f>News_statistics!P1277</f>
        <v>Hydraulic Applications Ecosystem</v>
      </c>
      <c r="D1277" t="str">
        <f>News_statistics!Q1277</f>
        <v>Sustainable Mining</v>
      </c>
      <c r="E1277" t="str">
        <f>News_statistics!N1277</f>
        <v>Hydraulic Applications Ecosystem</v>
      </c>
      <c r="F1277" s="17" t="str">
        <f>News_statistics!M1277</f>
        <v>Sustainable Mining</v>
      </c>
    </row>
    <row r="1278" spans="1:6" x14ac:dyDescent="0.3">
      <c r="A1278" t="str">
        <f>News_statistics!K1278</f>
        <v>H1</v>
      </c>
      <c r="B1278" cm="1">
        <f t="array" aca="1" ref="B1278" ca="1">SUMPRODUCT(MID(0&amp;A1278,LARGE(INDEX(ISNUMBER(--MID(A1278,ROW(INDIRECT("1:"&amp;LEN(A1278))),1))*ROW(INDIRECT("1:"&amp;LEN(A1278))),0),ROW(INDIRECT("1:"&amp;LEN(A1278))))+1,1)*10^ROW(INDIRECT("1:"&amp;LEN(A1278)))/10)</f>
        <v>1</v>
      </c>
      <c r="C1278" s="23" t="str">
        <f>News_statistics!P1278</f>
        <v>Smart Data Usage</v>
      </c>
      <c r="D1278" t="str">
        <f>News_statistics!Q1278</f>
        <v>New Data Management Strategies</v>
      </c>
      <c r="E1278" t="str">
        <f>News_statistics!N1278</f>
        <v>Smart Data Usage</v>
      </c>
      <c r="F1278" s="17" t="str">
        <f>News_statistics!M1278</f>
        <v>New Data Management Strategies</v>
      </c>
    </row>
    <row r="1279" spans="1:6" ht="43.2" x14ac:dyDescent="0.3">
      <c r="A1279" t="str">
        <f>News_statistics!K1279</f>
        <v>H1</v>
      </c>
      <c r="B1279" cm="1">
        <f t="array" aca="1" ref="B1279" ca="1">SUMPRODUCT(MID(0&amp;A1279,LARGE(INDEX(ISNUMBER(--MID(A1279,ROW(INDIRECT("1:"&amp;LEN(A1279))),1))*ROW(INDIRECT("1:"&amp;LEN(A1279))),0),ROW(INDIRECT("1:"&amp;LEN(A1279))))+1,1)*10^ROW(INDIRECT("1:"&amp;LEN(A1279)))/10)</f>
        <v>1</v>
      </c>
      <c r="C1279" s="23" t="str">
        <f>News_statistics!P1279</f>
        <v>Hydraulic Applications Ecosystem</v>
      </c>
      <c r="D1279" t="str">
        <f>News_statistics!Q1279</f>
        <v>Sustainable Mining</v>
      </c>
      <c r="E1279" t="str">
        <f>News_statistics!N1279</f>
        <v>Hydraulic Applications Ecosystem, Intelligent Production, Smart Data Usage</v>
      </c>
      <c r="F1279" s="17" t="str">
        <f>News_statistics!M1279</f>
        <v>Sustainable Mining, Autonomus Intralofistic, Big Data Value Creation, Intelligent Process Automation</v>
      </c>
    </row>
    <row r="1280" spans="1:6" ht="28.8" x14ac:dyDescent="0.3">
      <c r="A1280" t="str">
        <f>News_statistics!K1280</f>
        <v>H1</v>
      </c>
      <c r="B1280" cm="1">
        <f t="array" aca="1" ref="B1280" ca="1">SUMPRODUCT(MID(0&amp;A1280,LARGE(INDEX(ISNUMBER(--MID(A1280,ROW(INDIRECT("1:"&amp;LEN(A1280))),1))*ROW(INDIRECT("1:"&amp;LEN(A1280))),0),ROW(INDIRECT("1:"&amp;LEN(A1280))))+1,1)*10^ROW(INDIRECT("1:"&amp;LEN(A1280)))/10)</f>
        <v>1</v>
      </c>
      <c r="C1280" s="23" t="str">
        <f>News_statistics!P1280</f>
        <v>Ecological Sustainability</v>
      </c>
      <c r="D1280" t="str">
        <f>News_statistics!Q1280</f>
        <v>Enhanced Emission Policy</v>
      </c>
      <c r="E1280" t="str">
        <f>News_statistics!N1280</f>
        <v>Ecological Sustainability, Hydraulic Applications Ecosystem</v>
      </c>
      <c r="F1280" s="17" t="str">
        <f>News_statistics!M1280</f>
        <v>Enhanced Emission Policy, Circular Economy, Sustainable Mining</v>
      </c>
    </row>
    <row r="1281" spans="1:6" ht="28.8" x14ac:dyDescent="0.3">
      <c r="A1281" t="str">
        <f>News_statistics!K1281</f>
        <v>H1</v>
      </c>
      <c r="B1281" cm="1">
        <f t="array" aca="1" ref="B1281" ca="1">SUMPRODUCT(MID(0&amp;A1281,LARGE(INDEX(ISNUMBER(--MID(A1281,ROW(INDIRECT("1:"&amp;LEN(A1281))),1))*ROW(INDIRECT("1:"&amp;LEN(A1281))),0),ROW(INDIRECT("1:"&amp;LEN(A1281))))+1,1)*10^ROW(INDIRECT("1:"&amp;LEN(A1281)))/10)</f>
        <v>1</v>
      </c>
      <c r="C1281" s="23" t="str">
        <f>News_statistics!P1281</f>
        <v>Ecological Sustainability</v>
      </c>
      <c r="D1281" t="str">
        <f>News_statistics!Q1281</f>
        <v>Enhanced Emission Policy</v>
      </c>
      <c r="E1281" t="str">
        <f>News_statistics!N1281</f>
        <v>Ecological Sustainability, Hydraulic Applications Ecosystem</v>
      </c>
      <c r="F1281" s="17" t="str">
        <f>News_statistics!M1281</f>
        <v>Enhanced Emission Policy, Circular Economy, Sustainable Mining</v>
      </c>
    </row>
    <row r="1282" spans="1:6" ht="28.8" x14ac:dyDescent="0.3">
      <c r="A1282" t="str">
        <f>News_statistics!K1282</f>
        <v>H1</v>
      </c>
      <c r="B1282" cm="1">
        <f t="array" aca="1" ref="B1282" ca="1">SUMPRODUCT(MID(0&amp;A1282,LARGE(INDEX(ISNUMBER(--MID(A1282,ROW(INDIRECT("1:"&amp;LEN(A1282))),1))*ROW(INDIRECT("1:"&amp;LEN(A1282))),0),ROW(INDIRECT("1:"&amp;LEN(A1282))))+1,1)*10^ROW(INDIRECT("1:"&amp;LEN(A1282)))/10)</f>
        <v>1</v>
      </c>
      <c r="C1282" s="23" t="str">
        <f>News_statistics!P1282</f>
        <v>Ecological Sustainability</v>
      </c>
      <c r="D1282" t="str">
        <f>News_statistics!Q1282</f>
        <v>Enhanced Emission Policy</v>
      </c>
      <c r="E1282" t="str">
        <f>News_statistics!N1282</f>
        <v>Ecological Sustainability, Hydraulic Applications Ecosystem</v>
      </c>
      <c r="F1282" s="17" t="str">
        <f>News_statistics!M1282</f>
        <v>Enhanced Emission Policy, Sustainable Mining</v>
      </c>
    </row>
    <row r="1283" spans="1:6" x14ac:dyDescent="0.3">
      <c r="A1283" t="str">
        <f>News_statistics!K1283</f>
        <v>H2</v>
      </c>
      <c r="B1283" cm="1">
        <f t="array" aca="1" ref="B1283" ca="1">SUMPRODUCT(MID(0&amp;A1283,LARGE(INDEX(ISNUMBER(--MID(A1283,ROW(INDIRECT("1:"&amp;LEN(A1283))),1))*ROW(INDIRECT("1:"&amp;LEN(A1283))),0),ROW(INDIRECT("1:"&amp;LEN(A1283))))+1,1)*10^ROW(INDIRECT("1:"&amp;LEN(A1283)))/10)</f>
        <v>2</v>
      </c>
      <c r="C1283" s="23" t="str">
        <f>News_statistics!P1283</f>
        <v>Ecological Sustainability</v>
      </c>
      <c r="D1283" t="str">
        <f>News_statistics!Q1283</f>
        <v>Enhanced Emission Policy</v>
      </c>
      <c r="E1283" t="str">
        <f>News_statistics!N1283</f>
        <v>Ecological Sustainability</v>
      </c>
      <c r="F1283" s="17" t="str">
        <f>News_statistics!M1283</f>
        <v>Enhanced Emission Policy, Circular Economy</v>
      </c>
    </row>
    <row r="1284" spans="1:6" x14ac:dyDescent="0.3">
      <c r="A1284" t="str">
        <f>News_statistics!K1284</f>
        <v>H2</v>
      </c>
      <c r="B1284" cm="1">
        <f t="array" aca="1" ref="B1284" ca="1">SUMPRODUCT(MID(0&amp;A1284,LARGE(INDEX(ISNUMBER(--MID(A1284,ROW(INDIRECT("1:"&amp;LEN(A1284))),1))*ROW(INDIRECT("1:"&amp;LEN(A1284))),0),ROW(INDIRECT("1:"&amp;LEN(A1284))))+1,1)*10^ROW(INDIRECT("1:"&amp;LEN(A1284)))/10)</f>
        <v>2</v>
      </c>
      <c r="C1284" s="23" t="str">
        <f>News_statistics!P1284</f>
        <v>Ecological Sustainability</v>
      </c>
      <c r="D1284" t="str">
        <f>News_statistics!Q1284</f>
        <v>Enhanced Emission Policy</v>
      </c>
      <c r="E1284" t="str">
        <f>News_statistics!N1284</f>
        <v>Ecological Sustainability</v>
      </c>
      <c r="F1284" s="17" t="str">
        <f>News_statistics!M1284</f>
        <v>Enhanced Emission Policy</v>
      </c>
    </row>
    <row r="1285" spans="1:6" ht="28.8" x14ac:dyDescent="0.3">
      <c r="A1285" t="str">
        <f>News_statistics!K1285</f>
        <v>H3</v>
      </c>
      <c r="B1285" cm="1">
        <f t="array" aca="1" ref="B1285" ca="1">SUMPRODUCT(MID(0&amp;A1285,LARGE(INDEX(ISNUMBER(--MID(A1285,ROW(INDIRECT("1:"&amp;LEN(A1285))),1))*ROW(INDIRECT("1:"&amp;LEN(A1285))),0),ROW(INDIRECT("1:"&amp;LEN(A1285))))+1,1)*10^ROW(INDIRECT("1:"&amp;LEN(A1285)))/10)</f>
        <v>3</v>
      </c>
      <c r="C1285" s="23" t="str">
        <f>News_statistics!P1285</f>
        <v>Ecological Sustainability</v>
      </c>
      <c r="D1285" t="str">
        <f>News_statistics!Q1285</f>
        <v>Geo-Engineering &amp; Clean Air</v>
      </c>
      <c r="E1285" t="str">
        <f>News_statistics!N1285</f>
        <v>Ecological Sustainability, New Business</v>
      </c>
      <c r="F1285" s="17" t="str">
        <f>News_statistics!M1285</f>
        <v>Geo-Engineering &amp; Clean Air, Green Energy System</v>
      </c>
    </row>
    <row r="1286" spans="1:6" x14ac:dyDescent="0.3">
      <c r="A1286" t="str">
        <f>News_statistics!K1286</f>
        <v>H2</v>
      </c>
      <c r="B1286" cm="1">
        <f t="array" aca="1" ref="B1286" ca="1">SUMPRODUCT(MID(0&amp;A1286,LARGE(INDEX(ISNUMBER(--MID(A1286,ROW(INDIRECT("1:"&amp;LEN(A1286))),1))*ROW(INDIRECT("1:"&amp;LEN(A1286))),0),ROW(INDIRECT("1:"&amp;LEN(A1286))))+1,1)*10^ROW(INDIRECT("1:"&amp;LEN(A1286)))/10)</f>
        <v>2</v>
      </c>
      <c r="C1286" s="23" t="str">
        <f>News_statistics!P1286</f>
        <v>New Business</v>
      </c>
      <c r="D1286" t="str">
        <f>News_statistics!Q1286</f>
        <v>Geopolitics &amp; Decoupling</v>
      </c>
      <c r="E1286" t="str">
        <f>News_statistics!N1286</f>
        <v>New Business</v>
      </c>
      <c r="F1286" s="17" t="str">
        <f>News_statistics!M1286</f>
        <v>Geopolitics &amp; Decoupling</v>
      </c>
    </row>
    <row r="1287" spans="1:6" ht="28.8" x14ac:dyDescent="0.3">
      <c r="A1287" t="str">
        <f>News_statistics!K1287</f>
        <v>H3</v>
      </c>
      <c r="B1287" cm="1">
        <f t="array" aca="1" ref="B1287" ca="1">SUMPRODUCT(MID(0&amp;A1287,LARGE(INDEX(ISNUMBER(--MID(A1287,ROW(INDIRECT("1:"&amp;LEN(A1287))),1))*ROW(INDIRECT("1:"&amp;LEN(A1287))),0),ROW(INDIRECT("1:"&amp;LEN(A1287))))+1,1)*10^ROW(INDIRECT("1:"&amp;LEN(A1287)))/10)</f>
        <v>3</v>
      </c>
      <c r="C1287" s="23" t="str">
        <f>News_statistics!P1287</f>
        <v>Intelligent Production</v>
      </c>
      <c r="D1287" t="str">
        <f>News_statistics!Q1287</f>
        <v>Intelligent Worker Assistant</v>
      </c>
      <c r="E1287" t="str">
        <f>News_statistics!N1287</f>
        <v>Intelligent Production, Smart Data Usage</v>
      </c>
      <c r="F1287" s="17" t="str">
        <f>News_statistics!M1287</f>
        <v>Intelligent Worker Assistant, Advanced AI Capabilities</v>
      </c>
    </row>
    <row r="1288" spans="1:6" x14ac:dyDescent="0.3">
      <c r="A1288" t="str">
        <f>News_statistics!K1288</f>
        <v>H1</v>
      </c>
      <c r="B1288" cm="1">
        <f t="array" aca="1" ref="B1288" ca="1">SUMPRODUCT(MID(0&amp;A1288,LARGE(INDEX(ISNUMBER(--MID(A1288,ROW(INDIRECT("1:"&amp;LEN(A1288))),1))*ROW(INDIRECT("1:"&amp;LEN(A1288))),0),ROW(INDIRECT("1:"&amp;LEN(A1288))))+1,1)*10^ROW(INDIRECT("1:"&amp;LEN(A1288)))/10)</f>
        <v>1</v>
      </c>
      <c r="C1288" s="23" t="str">
        <f>News_statistics!P1288</f>
        <v>Ecological Sustainability</v>
      </c>
      <c r="D1288" t="str">
        <f>News_statistics!Q1288</f>
        <v>Enhanced Emission Policy</v>
      </c>
      <c r="E1288" t="str">
        <f>News_statistics!N1288</f>
        <v>Ecological Sustainability</v>
      </c>
      <c r="F1288" s="17" t="str">
        <f>News_statistics!M1288</f>
        <v>Enhanced Emission Policy</v>
      </c>
    </row>
    <row r="1289" spans="1:6" ht="28.8" x14ac:dyDescent="0.3">
      <c r="A1289" t="str">
        <f>News_statistics!K1289</f>
        <v>H1</v>
      </c>
      <c r="B1289" cm="1">
        <f t="array" aca="1" ref="B1289" ca="1">SUMPRODUCT(MID(0&amp;A1289,LARGE(INDEX(ISNUMBER(--MID(A1289,ROW(INDIRECT("1:"&amp;LEN(A1289))),1))*ROW(INDIRECT("1:"&amp;LEN(A1289))),0),ROW(INDIRECT("1:"&amp;LEN(A1289))))+1,1)*10^ROW(INDIRECT("1:"&amp;LEN(A1289)))/10)</f>
        <v>1</v>
      </c>
      <c r="C1289" s="23" t="str">
        <f>News_statistics!P1289</f>
        <v>Ecological Sustainability</v>
      </c>
      <c r="D1289" t="str">
        <f>News_statistics!Q1289</f>
        <v>Enhanced Emission Policy</v>
      </c>
      <c r="E1289" t="str">
        <f>News_statistics!N1289</f>
        <v>Ecological Sustainability, Hydraulic Applications Ecosystem</v>
      </c>
      <c r="F1289" s="17" t="str">
        <f>News_statistics!M1289</f>
        <v>Enhanced Emission Policy, Sustainable Mining</v>
      </c>
    </row>
    <row r="1290" spans="1:6" ht="43.2" x14ac:dyDescent="0.3">
      <c r="A1290" t="str">
        <f>News_statistics!K1290</f>
        <v>H1</v>
      </c>
      <c r="B1290" cm="1">
        <f t="array" aca="1" ref="B1290" ca="1">SUMPRODUCT(MID(0&amp;A1290,LARGE(INDEX(ISNUMBER(--MID(A1290,ROW(INDIRECT("1:"&amp;LEN(A1290))),1))*ROW(INDIRECT("1:"&amp;LEN(A1290))),0),ROW(INDIRECT("1:"&amp;LEN(A1290))))+1,1)*10^ROW(INDIRECT("1:"&amp;LEN(A1290)))/10)</f>
        <v>1</v>
      </c>
      <c r="C1290" s="23" t="str">
        <f>News_statistics!P1290</f>
        <v>Smart Data Usage</v>
      </c>
      <c r="D1290" t="str">
        <f>News_statistics!Q1290</f>
        <v>Big Data Value Creation</v>
      </c>
      <c r="E1290" t="str">
        <f>News_statistics!N1290</f>
        <v>Smart Data Usage, New Business</v>
      </c>
      <c r="F1290" s="17" t="str">
        <f>News_statistics!M1290</f>
        <v>Big Data Value Creation, New Data Management Strategies, Intelligent Process Automation, Service Business Models</v>
      </c>
    </row>
    <row r="1291" spans="1:6" ht="28.8" x14ac:dyDescent="0.3">
      <c r="A1291" t="str">
        <f>News_statistics!K1291</f>
        <v>H1</v>
      </c>
      <c r="B1291" cm="1">
        <f t="array" aca="1" ref="B1291" ca="1">SUMPRODUCT(MID(0&amp;A1291,LARGE(INDEX(ISNUMBER(--MID(A1291,ROW(INDIRECT("1:"&amp;LEN(A1291))),1))*ROW(INDIRECT("1:"&amp;LEN(A1291))),0),ROW(INDIRECT("1:"&amp;LEN(A1291))))+1,1)*10^ROW(INDIRECT("1:"&amp;LEN(A1291)))/10)</f>
        <v>1</v>
      </c>
      <c r="C1291" s="23" t="str">
        <f>News_statistics!P1291</f>
        <v>Ecological Sustainability</v>
      </c>
      <c r="D1291" t="str">
        <f>News_statistics!Q1291</f>
        <v>Enhanced Emission Policy</v>
      </c>
      <c r="E1291" t="str">
        <f>News_statistics!N1291</f>
        <v>Ecological Sustainability, Hydraulic Applications Ecosystem</v>
      </c>
      <c r="F1291" s="17" t="str">
        <f>News_statistics!M1291</f>
        <v>Enhanced Emission Policy, Sustainable Mining</v>
      </c>
    </row>
    <row r="1292" spans="1:6" ht="28.8" x14ac:dyDescent="0.3">
      <c r="A1292" t="str">
        <f>News_statistics!K1292</f>
        <v>H1</v>
      </c>
      <c r="B1292" cm="1">
        <f t="array" aca="1" ref="B1292" ca="1">SUMPRODUCT(MID(0&amp;A1292,LARGE(INDEX(ISNUMBER(--MID(A1292,ROW(INDIRECT("1:"&amp;LEN(A1292))),1))*ROW(INDIRECT("1:"&amp;LEN(A1292))),0),ROW(INDIRECT("1:"&amp;LEN(A1292))))+1,1)*10^ROW(INDIRECT("1:"&amp;LEN(A1292)))/10)</f>
        <v>1</v>
      </c>
      <c r="C1292" s="23" t="str">
        <f>News_statistics!P1292</f>
        <v>Ecological Sustainability</v>
      </c>
      <c r="D1292" t="str">
        <f>News_statistics!Q1292</f>
        <v>Enhanced Emission Policy</v>
      </c>
      <c r="E1292" t="str">
        <f>News_statistics!N1292</f>
        <v>Ecological Sustainability, Hydraulic Applications Ecosystem</v>
      </c>
      <c r="F1292" s="17" t="str">
        <f>News_statistics!M1292</f>
        <v>Enhanced Emission Policy, Sustainable Mining</v>
      </c>
    </row>
    <row r="1293" spans="1:6" ht="43.2" x14ac:dyDescent="0.3">
      <c r="A1293" t="str">
        <f>News_statistics!K1293</f>
        <v>H2</v>
      </c>
      <c r="B1293" cm="1">
        <f t="array" aca="1" ref="B1293" ca="1">SUMPRODUCT(MID(0&amp;A1293,LARGE(INDEX(ISNUMBER(--MID(A1293,ROW(INDIRECT("1:"&amp;LEN(A1293))),1))*ROW(INDIRECT("1:"&amp;LEN(A1293))),0),ROW(INDIRECT("1:"&amp;LEN(A1293))))+1,1)*10^ROW(INDIRECT("1:"&amp;LEN(A1293)))/10)</f>
        <v>2</v>
      </c>
      <c r="C1293" s="23" t="str">
        <f>News_statistics!P1293</f>
        <v>Ecological Sustainability</v>
      </c>
      <c r="D1293" t="str">
        <f>News_statistics!Q1293</f>
        <v>Enhanced Emission Policy</v>
      </c>
      <c r="E1293" t="str">
        <f>News_statistics!N1293</f>
        <v>Ecological Sustainability, Hydraulic Applications Ecosystem, Adaptive Organization</v>
      </c>
      <c r="F1293" s="17" t="str">
        <f>News_statistics!M1293</f>
        <v>Enhanced Emission Policy, Zero Emission Company Value, Sustainable Mining, Future Collaboration</v>
      </c>
    </row>
    <row r="1294" spans="1:6" x14ac:dyDescent="0.3">
      <c r="A1294" t="str">
        <f>News_statistics!K1294</f>
        <v>H1</v>
      </c>
      <c r="B1294" cm="1">
        <f t="array" aca="1" ref="B1294" ca="1">SUMPRODUCT(MID(0&amp;A1294,LARGE(INDEX(ISNUMBER(--MID(A1294,ROW(INDIRECT("1:"&amp;LEN(A1294))),1))*ROW(INDIRECT("1:"&amp;LEN(A1294))),0),ROW(INDIRECT("1:"&amp;LEN(A1294))))+1,1)*10^ROW(INDIRECT("1:"&amp;LEN(A1294)))/10)</f>
        <v>1</v>
      </c>
      <c r="C1294" s="23" t="str">
        <f>News_statistics!P1294</f>
        <v>Hydraulic Applications Ecosystem</v>
      </c>
      <c r="D1294" t="str">
        <f>News_statistics!Q1294</f>
        <v>Sustainable Mining</v>
      </c>
      <c r="E1294" t="str">
        <f>News_statistics!N1294</f>
        <v>Hydraulic Applications Ecosystem</v>
      </c>
      <c r="F1294" s="17" t="str">
        <f>News_statistics!M1294</f>
        <v>Sustainable Mining</v>
      </c>
    </row>
    <row r="1295" spans="1:6" ht="28.8" x14ac:dyDescent="0.3">
      <c r="A1295" t="str">
        <f>News_statistics!K1295</f>
        <v>H2</v>
      </c>
      <c r="B1295" cm="1">
        <f t="array" aca="1" ref="B1295" ca="1">SUMPRODUCT(MID(0&amp;A1295,LARGE(INDEX(ISNUMBER(--MID(A1295,ROW(INDIRECT("1:"&amp;LEN(A1295))),1))*ROW(INDIRECT("1:"&amp;LEN(A1295))),0),ROW(INDIRECT("1:"&amp;LEN(A1295))))+1,1)*10^ROW(INDIRECT("1:"&amp;LEN(A1295)))/10)</f>
        <v>2</v>
      </c>
      <c r="C1295" s="23" t="str">
        <f>News_statistics!P1295</f>
        <v>Ecological Sustainability</v>
      </c>
      <c r="D1295" t="str">
        <f>News_statistics!Q1295</f>
        <v>Enhanced Emission Policy</v>
      </c>
      <c r="E1295" t="str">
        <f>News_statistics!N1295</f>
        <v>Ecological Sustainability, Hydraulic Applications Ecosystem, Adaptive Organization</v>
      </c>
      <c r="F1295" s="17" t="str">
        <f>News_statistics!M1295</f>
        <v>Enhanced Emission Policy, Sustainable Mining, Future Collaboration</v>
      </c>
    </row>
    <row r="1296" spans="1:6" ht="43.2" x14ac:dyDescent="0.3">
      <c r="A1296" t="str">
        <f>News_statistics!K1296</f>
        <v>H2</v>
      </c>
      <c r="B1296" cm="1">
        <f t="array" aca="1" ref="B1296" ca="1">SUMPRODUCT(MID(0&amp;A1296,LARGE(INDEX(ISNUMBER(--MID(A1296,ROW(INDIRECT("1:"&amp;LEN(A1296))),1))*ROW(INDIRECT("1:"&amp;LEN(A1296))),0),ROW(INDIRECT("1:"&amp;LEN(A1296))))+1,1)*10^ROW(INDIRECT("1:"&amp;LEN(A1296)))/10)</f>
        <v>2</v>
      </c>
      <c r="C1296" s="23" t="str">
        <f>News_statistics!P1296</f>
        <v>Ecological Sustainability</v>
      </c>
      <c r="D1296" t="str">
        <f>News_statistics!Q1296</f>
        <v>Enhanced Emission Policy</v>
      </c>
      <c r="E1296" t="str">
        <f>News_statistics!N1296</f>
        <v>Ecological Sustainability, Hydraulic Applications Ecosystem, Adaptive Organization</v>
      </c>
      <c r="F1296" s="17" t="str">
        <f>News_statistics!M1296</f>
        <v>Enhanced Emission Policy, Zero Emission Company Value, Sustainable Mining, Future Collaboration</v>
      </c>
    </row>
    <row r="1297" spans="1:6" ht="28.8" x14ac:dyDescent="0.3">
      <c r="A1297" t="str">
        <f>News_statistics!K1297</f>
        <v>H2</v>
      </c>
      <c r="B1297" cm="1">
        <f t="array" aca="1" ref="B1297" ca="1">SUMPRODUCT(MID(0&amp;A1297,LARGE(INDEX(ISNUMBER(--MID(A1297,ROW(INDIRECT("1:"&amp;LEN(A1297))),1))*ROW(INDIRECT("1:"&amp;LEN(A1297))),0),ROW(INDIRECT("1:"&amp;LEN(A1297))))+1,1)*10^ROW(INDIRECT("1:"&amp;LEN(A1297)))/10)</f>
        <v>2</v>
      </c>
      <c r="C1297" s="23" t="str">
        <f>News_statistics!P1297</f>
        <v>Ecological Sustainability</v>
      </c>
      <c r="D1297" t="str">
        <f>News_statistics!Q1297</f>
        <v>Enhanced Emission Policy</v>
      </c>
      <c r="E1297" t="str">
        <f>News_statistics!N1297</f>
        <v>Ecological Sustainability, Adaptive Organization</v>
      </c>
      <c r="F1297" s="17" t="str">
        <f>News_statistics!M1297</f>
        <v>Enhanced Emission Policy, Zero Emission Company Value, Future Collaboration</v>
      </c>
    </row>
    <row r="1298" spans="1:6" ht="28.8" x14ac:dyDescent="0.3">
      <c r="A1298" t="str">
        <f>News_statistics!K1298</f>
        <v>H2</v>
      </c>
      <c r="B1298" cm="1">
        <f t="array" aca="1" ref="B1298" ca="1">SUMPRODUCT(MID(0&amp;A1298,LARGE(INDEX(ISNUMBER(--MID(A1298,ROW(INDIRECT("1:"&amp;LEN(A1298))),1))*ROW(INDIRECT("1:"&amp;LEN(A1298))),0),ROW(INDIRECT("1:"&amp;LEN(A1298))))+1,1)*10^ROW(INDIRECT("1:"&amp;LEN(A1298)))/10)</f>
        <v>2</v>
      </c>
      <c r="C1298" s="23" t="str">
        <f>News_statistics!P1298</f>
        <v>Ecological Sustainability</v>
      </c>
      <c r="D1298" t="str">
        <f>News_statistics!Q1298</f>
        <v>Enhanced Emission Policy</v>
      </c>
      <c r="E1298" t="str">
        <f>News_statistics!N1298</f>
        <v>Ecological Sustainability, Hydraulic Applications Ecosystem</v>
      </c>
      <c r="F1298" s="17" t="str">
        <f>News_statistics!M1298</f>
        <v>Enhanced Emission Policy, Autonomous Material Handling</v>
      </c>
    </row>
    <row r="1299" spans="1:6" ht="43.2" x14ac:dyDescent="0.3">
      <c r="A1299" t="str">
        <f>News_statistics!K1299</f>
        <v>H1</v>
      </c>
      <c r="B1299" cm="1">
        <f t="array" aca="1" ref="B1299" ca="1">SUMPRODUCT(MID(0&amp;A1299,LARGE(INDEX(ISNUMBER(--MID(A1299,ROW(INDIRECT("1:"&amp;LEN(A1299))),1))*ROW(INDIRECT("1:"&amp;LEN(A1299))),0),ROW(INDIRECT("1:"&amp;LEN(A1299))))+1,1)*10^ROW(INDIRECT("1:"&amp;LEN(A1299)))/10)</f>
        <v>1</v>
      </c>
      <c r="C1299" s="23" t="str">
        <f>News_statistics!P1299</f>
        <v>Ecological Sustainability</v>
      </c>
      <c r="D1299" t="str">
        <f>News_statistics!Q1299</f>
        <v>Enhanced Emission Policy</v>
      </c>
      <c r="E1299" t="str">
        <f>News_statistics!N1299</f>
        <v>Ecological Sustainability, Hydraulic Applications Ecosystem, Adaptive Organization</v>
      </c>
      <c r="F1299" s="17" t="str">
        <f>News_statistics!M1299</f>
        <v>Enhanced Emission Policy, Zero Emission Company Value, Sustainable Mining, Future Collaboration</v>
      </c>
    </row>
    <row r="1300" spans="1:6" ht="28.8" x14ac:dyDescent="0.3">
      <c r="A1300" t="str">
        <f>News_statistics!K1300</f>
        <v>H1</v>
      </c>
      <c r="B1300" cm="1">
        <f t="array" aca="1" ref="B1300" ca="1">SUMPRODUCT(MID(0&amp;A1300,LARGE(INDEX(ISNUMBER(--MID(A1300,ROW(INDIRECT("1:"&amp;LEN(A1300))),1))*ROW(INDIRECT("1:"&amp;LEN(A1300))),0),ROW(INDIRECT("1:"&amp;LEN(A1300))))+1,1)*10^ROW(INDIRECT("1:"&amp;LEN(A1300)))/10)</f>
        <v>1</v>
      </c>
      <c r="C1300" s="23" t="str">
        <f>News_statistics!P1300</f>
        <v>Hydraulic Applications Ecosystem</v>
      </c>
      <c r="D1300" t="str">
        <f>News_statistics!Q1300</f>
        <v>Sustainable Mining</v>
      </c>
      <c r="E1300" t="str">
        <f>News_statistics!N1300</f>
        <v>Hydraulic Applications Ecosystem, Smart Data Usage</v>
      </c>
      <c r="F1300" s="17" t="str">
        <f>News_statistics!M1300</f>
        <v>Sustainable Mining, Advanced AI Capabilities, Big Data Value Creation</v>
      </c>
    </row>
    <row r="1301" spans="1:6" x14ac:dyDescent="0.3">
      <c r="A1301" t="str">
        <f>News_statistics!K1301</f>
        <v>H1</v>
      </c>
      <c r="B1301" cm="1">
        <f t="array" aca="1" ref="B1301" ca="1">SUMPRODUCT(MID(0&amp;A1301,LARGE(INDEX(ISNUMBER(--MID(A1301,ROW(INDIRECT("1:"&amp;LEN(A1301))),1))*ROW(INDIRECT("1:"&amp;LEN(A1301))),0),ROW(INDIRECT("1:"&amp;LEN(A1301))))+1,1)*10^ROW(INDIRECT("1:"&amp;LEN(A1301)))/10)</f>
        <v>1</v>
      </c>
      <c r="C1301" s="23" t="str">
        <f>News_statistics!P1301</f>
        <v>Hydraulic Applications Ecosystem</v>
      </c>
      <c r="D1301" t="str">
        <f>News_statistics!Q1301</f>
        <v>Sustainable Mining</v>
      </c>
      <c r="E1301" t="str">
        <f>News_statistics!N1301</f>
        <v>Hydraulic Applications Ecosystem, Smart Data Usage</v>
      </c>
      <c r="F1301" s="17" t="str">
        <f>News_statistics!M1301</f>
        <v>Sustainable Mining, Big Data Value Creation</v>
      </c>
    </row>
    <row r="1302" spans="1:6" ht="28.8" x14ac:dyDescent="0.3">
      <c r="A1302" t="str">
        <f>News_statistics!K1302</f>
        <v>H2</v>
      </c>
      <c r="B1302" cm="1">
        <f t="array" aca="1" ref="B1302" ca="1">SUMPRODUCT(MID(0&amp;A1302,LARGE(INDEX(ISNUMBER(--MID(A1302,ROW(INDIRECT("1:"&amp;LEN(A1302))),1))*ROW(INDIRECT("1:"&amp;LEN(A1302))),0),ROW(INDIRECT("1:"&amp;LEN(A1302))))+1,1)*10^ROW(INDIRECT("1:"&amp;LEN(A1302)))/10)</f>
        <v>2</v>
      </c>
      <c r="C1302" s="23" t="str">
        <f>News_statistics!P1302</f>
        <v>Ecological Sustainability</v>
      </c>
      <c r="D1302" t="str">
        <f>News_statistics!Q1302</f>
        <v>Enhanced Emission Policy</v>
      </c>
      <c r="E1302" t="str">
        <f>News_statistics!N1302</f>
        <v>Ecological Sustainability, Hydraulic Applications Ecosystem</v>
      </c>
      <c r="F1302" s="17" t="str">
        <f>News_statistics!M1302</f>
        <v>Enhanced Emission Policy, Sustainable Mining</v>
      </c>
    </row>
    <row r="1303" spans="1:6" x14ac:dyDescent="0.3">
      <c r="A1303" t="str">
        <f>News_statistics!K1303</f>
        <v>H1</v>
      </c>
      <c r="B1303" cm="1">
        <f t="array" aca="1" ref="B1303" ca="1">SUMPRODUCT(MID(0&amp;A1303,LARGE(INDEX(ISNUMBER(--MID(A1303,ROW(INDIRECT("1:"&amp;LEN(A1303))),1))*ROW(INDIRECT("1:"&amp;LEN(A1303))),0),ROW(INDIRECT("1:"&amp;LEN(A1303))))+1,1)*10^ROW(INDIRECT("1:"&amp;LEN(A1303)))/10)</f>
        <v>1</v>
      </c>
      <c r="C1303" s="23" t="str">
        <f>News_statistics!P1303</f>
        <v>Hydraulic Applications Ecosystem</v>
      </c>
      <c r="D1303" t="str">
        <f>News_statistics!Q1303</f>
        <v>Autonomous Material Handling</v>
      </c>
      <c r="E1303" t="str">
        <f>News_statistics!N1303</f>
        <v>Hydraulic Applications Ecosystem</v>
      </c>
      <c r="F1303" s="17" t="str">
        <f>News_statistics!M1303</f>
        <v>Autonomous Material Handling</v>
      </c>
    </row>
    <row r="1304" spans="1:6" x14ac:dyDescent="0.3">
      <c r="A1304" t="str">
        <f>News_statistics!K1304</f>
        <v>H1</v>
      </c>
      <c r="B1304" cm="1">
        <f t="array" aca="1" ref="B1304" ca="1">SUMPRODUCT(MID(0&amp;A1304,LARGE(INDEX(ISNUMBER(--MID(A1304,ROW(INDIRECT("1:"&amp;LEN(A1304))),1))*ROW(INDIRECT("1:"&amp;LEN(A1304))),0),ROW(INDIRECT("1:"&amp;LEN(A1304))))+1,1)*10^ROW(INDIRECT("1:"&amp;LEN(A1304)))/10)</f>
        <v>1</v>
      </c>
      <c r="C1304" s="23" t="str">
        <f>News_statistics!P1304</f>
        <v>Hydraulic Applications Ecosystem</v>
      </c>
      <c r="D1304" t="str">
        <f>News_statistics!Q1304</f>
        <v>Sustainable Mining</v>
      </c>
      <c r="E1304" t="str">
        <f>News_statistics!N1304</f>
        <v>Hydraulic Applications Ecosystem</v>
      </c>
      <c r="F1304" s="17" t="str">
        <f>News_statistics!M1304</f>
        <v>Sustainable Mining</v>
      </c>
    </row>
    <row r="1305" spans="1:6" x14ac:dyDescent="0.3">
      <c r="A1305" t="str">
        <f>News_statistics!K1305</f>
        <v>H1</v>
      </c>
      <c r="B1305" cm="1">
        <f t="array" aca="1" ref="B1305" ca="1">SUMPRODUCT(MID(0&amp;A1305,LARGE(INDEX(ISNUMBER(--MID(A1305,ROW(INDIRECT("1:"&amp;LEN(A1305))),1))*ROW(INDIRECT("1:"&amp;LEN(A1305))),0),ROW(INDIRECT("1:"&amp;LEN(A1305))))+1,1)*10^ROW(INDIRECT("1:"&amp;LEN(A1305)))/10)</f>
        <v>1</v>
      </c>
      <c r="C1305" s="23" t="str">
        <f>News_statistics!P1305</f>
        <v>Hydraulic Applications Ecosystem</v>
      </c>
      <c r="D1305" t="str">
        <f>News_statistics!Q1305</f>
        <v>Smart Farming</v>
      </c>
      <c r="E1305" t="str">
        <f>News_statistics!N1305</f>
        <v>Hydraulic Applications Ecosystem</v>
      </c>
      <c r="F1305" s="17" t="str">
        <f>News_statistics!M1305</f>
        <v>Smart Farming</v>
      </c>
    </row>
    <row r="1306" spans="1:6" x14ac:dyDescent="0.3">
      <c r="A1306" t="str">
        <f>News_statistics!K1306</f>
        <v>H1</v>
      </c>
      <c r="B1306" cm="1">
        <f t="array" aca="1" ref="B1306" ca="1">SUMPRODUCT(MID(0&amp;A1306,LARGE(INDEX(ISNUMBER(--MID(A1306,ROW(INDIRECT("1:"&amp;LEN(A1306))),1))*ROW(INDIRECT("1:"&amp;LEN(A1306))),0),ROW(INDIRECT("1:"&amp;LEN(A1306))))+1,1)*10^ROW(INDIRECT("1:"&amp;LEN(A1306)))/10)</f>
        <v>1</v>
      </c>
      <c r="C1306" s="23" t="str">
        <f>News_statistics!P1306</f>
        <v>Hydraulic Applications Ecosystem</v>
      </c>
      <c r="D1306" t="str">
        <f>News_statistics!Q1306</f>
        <v>Smart Farming</v>
      </c>
      <c r="E1306" t="str">
        <f>News_statistics!N1306</f>
        <v>Hydraulic Applications Ecosystem</v>
      </c>
      <c r="F1306" s="17" t="str">
        <f>News_statistics!M1306</f>
        <v>Smart Farming</v>
      </c>
    </row>
    <row r="1307" spans="1:6" x14ac:dyDescent="0.3">
      <c r="A1307" t="str">
        <f>News_statistics!K1307</f>
        <v>H2</v>
      </c>
      <c r="B1307" cm="1">
        <f t="array" aca="1" ref="B1307" ca="1">SUMPRODUCT(MID(0&amp;A1307,LARGE(INDEX(ISNUMBER(--MID(A1307,ROW(INDIRECT("1:"&amp;LEN(A1307))),1))*ROW(INDIRECT("1:"&amp;LEN(A1307))),0),ROW(INDIRECT("1:"&amp;LEN(A1307))))+1,1)*10^ROW(INDIRECT("1:"&amp;LEN(A1307)))/10)</f>
        <v>2</v>
      </c>
      <c r="C1307" s="23" t="str">
        <f>News_statistics!P1307</f>
        <v>Ecological Sustainability</v>
      </c>
      <c r="D1307" t="str">
        <f>News_statistics!Q1307</f>
        <v>Enhanced Emission Policy</v>
      </c>
      <c r="E1307" t="str">
        <f>News_statistics!N1307</f>
        <v>Ecological Sustainability</v>
      </c>
      <c r="F1307" s="17" t="str">
        <f>News_statistics!M1307</f>
        <v>Enhanced Emission Policy</v>
      </c>
    </row>
    <row r="1308" spans="1:6" x14ac:dyDescent="0.3">
      <c r="A1308" t="str">
        <f>News_statistics!K1308</f>
        <v>H1</v>
      </c>
      <c r="B1308" cm="1">
        <f t="array" aca="1" ref="B1308" ca="1">SUMPRODUCT(MID(0&amp;A1308,LARGE(INDEX(ISNUMBER(--MID(A1308,ROW(INDIRECT("1:"&amp;LEN(A1308))),1))*ROW(INDIRECT("1:"&amp;LEN(A1308))),0),ROW(INDIRECT("1:"&amp;LEN(A1308))))+1,1)*10^ROW(INDIRECT("1:"&amp;LEN(A1308)))/10)</f>
        <v>1</v>
      </c>
      <c r="C1308" s="23" t="str">
        <f>News_statistics!P1308</f>
        <v>Intelligent Production</v>
      </c>
      <c r="D1308" t="str">
        <f>News_statistics!Q1308</f>
        <v>Advanced Robotics</v>
      </c>
      <c r="E1308" t="str">
        <f>News_statistics!N1308</f>
        <v>Intelligent Production</v>
      </c>
      <c r="F1308" s="17" t="str">
        <f>News_statistics!M1308</f>
        <v>Advanced Robotics</v>
      </c>
    </row>
    <row r="1309" spans="1:6" x14ac:dyDescent="0.3">
      <c r="A1309" t="str">
        <f>News_statistics!K1309</f>
        <v>H1</v>
      </c>
      <c r="B1309" cm="1">
        <f t="array" aca="1" ref="B1309" ca="1">SUMPRODUCT(MID(0&amp;A1309,LARGE(INDEX(ISNUMBER(--MID(A1309,ROW(INDIRECT("1:"&amp;LEN(A1309))),1))*ROW(INDIRECT("1:"&amp;LEN(A1309))),0),ROW(INDIRECT("1:"&amp;LEN(A1309))))+1,1)*10^ROW(INDIRECT("1:"&amp;LEN(A1309)))/10)</f>
        <v>1</v>
      </c>
      <c r="C1309" s="23" t="str">
        <f>News_statistics!P1309</f>
        <v>Intelligent Production</v>
      </c>
      <c r="D1309" t="str">
        <f>News_statistics!Q1309</f>
        <v>Advanced Robotics</v>
      </c>
      <c r="E1309" t="str">
        <f>News_statistics!N1309</f>
        <v>Intelligent Production</v>
      </c>
      <c r="F1309" s="17" t="str">
        <f>News_statistics!M1309</f>
        <v>Advanced Robotics</v>
      </c>
    </row>
    <row r="1310" spans="1:6" ht="28.8" x14ac:dyDescent="0.3">
      <c r="A1310" t="str">
        <f>News_statistics!K1310</f>
        <v>H1</v>
      </c>
      <c r="B1310" cm="1">
        <f t="array" aca="1" ref="B1310" ca="1">SUMPRODUCT(MID(0&amp;A1310,LARGE(INDEX(ISNUMBER(--MID(A1310,ROW(INDIRECT("1:"&amp;LEN(A1310))),1))*ROW(INDIRECT("1:"&amp;LEN(A1310))),0),ROW(INDIRECT("1:"&amp;LEN(A1310))))+1,1)*10^ROW(INDIRECT("1:"&amp;LEN(A1310)))/10)</f>
        <v>1</v>
      </c>
      <c r="C1310" s="23" t="str">
        <f>News_statistics!P1310</f>
        <v>Ecological Sustainability</v>
      </c>
      <c r="D1310" t="str">
        <f>News_statistics!Q1310</f>
        <v>Enhanced Emission Policy</v>
      </c>
      <c r="E1310" t="str">
        <f>News_statistics!N1310</f>
        <v>Ecological Sustainability, Hydraulic Applications Ecosystem</v>
      </c>
      <c r="F1310" s="17" t="str">
        <f>News_statistics!M1310</f>
        <v>Enhanced Emission Policy, Future Municipal Services</v>
      </c>
    </row>
    <row r="1311" spans="1:6" x14ac:dyDescent="0.3">
      <c r="A1311" t="str">
        <f>News_statistics!K1311</f>
        <v>H3</v>
      </c>
      <c r="B1311" cm="1">
        <f t="array" aca="1" ref="B1311" ca="1">SUMPRODUCT(MID(0&amp;A1311,LARGE(INDEX(ISNUMBER(--MID(A1311,ROW(INDIRECT("1:"&amp;LEN(A1311))),1))*ROW(INDIRECT("1:"&amp;LEN(A1311))),0),ROW(INDIRECT("1:"&amp;LEN(A1311))))+1,1)*10^ROW(INDIRECT("1:"&amp;LEN(A1311)))/10)</f>
        <v>3</v>
      </c>
      <c r="C1311" s="23" t="str">
        <f>News_statistics!P1311</f>
        <v>Ecological Sustainability</v>
      </c>
      <c r="D1311" t="str">
        <f>News_statistics!Q1311</f>
        <v>Enhanced Emission Policy</v>
      </c>
      <c r="E1311" t="str">
        <f>News_statistics!N1311</f>
        <v>Ecological Sustainability</v>
      </c>
      <c r="F1311" s="17" t="str">
        <f>News_statistics!M1311</f>
        <v>Enhanced Emission Policy</v>
      </c>
    </row>
    <row r="1312" spans="1:6" x14ac:dyDescent="0.3">
      <c r="A1312" t="str">
        <f>News_statistics!K1312</f>
        <v>H1</v>
      </c>
      <c r="B1312" cm="1">
        <f t="array" aca="1" ref="B1312" ca="1">SUMPRODUCT(MID(0&amp;A1312,LARGE(INDEX(ISNUMBER(--MID(A1312,ROW(INDIRECT("1:"&amp;LEN(A1312))),1))*ROW(INDIRECT("1:"&amp;LEN(A1312))),0),ROW(INDIRECT("1:"&amp;LEN(A1312))))+1,1)*10^ROW(INDIRECT("1:"&amp;LEN(A1312)))/10)</f>
        <v>1</v>
      </c>
      <c r="C1312" s="23" t="str">
        <f>News_statistics!P1312</f>
        <v>Ecological Sustainability</v>
      </c>
      <c r="D1312" t="str">
        <f>News_statistics!Q1312</f>
        <v>Enhanced Emission Policy</v>
      </c>
      <c r="E1312" t="str">
        <f>News_statistics!N1312</f>
        <v>Ecological Sustainability</v>
      </c>
      <c r="F1312" s="17" t="str">
        <f>News_statistics!M1312</f>
        <v>Enhanced Emission Policy</v>
      </c>
    </row>
    <row r="1313" spans="1:6" ht="28.8" x14ac:dyDescent="0.3">
      <c r="A1313" t="str">
        <f>News_statistics!K1313</f>
        <v>H1</v>
      </c>
      <c r="B1313" cm="1">
        <f t="array" aca="1" ref="B1313" ca="1">SUMPRODUCT(MID(0&amp;A1313,LARGE(INDEX(ISNUMBER(--MID(A1313,ROW(INDIRECT("1:"&amp;LEN(A1313))),1))*ROW(INDIRECT("1:"&amp;LEN(A1313))),0),ROW(INDIRECT("1:"&amp;LEN(A1313))))+1,1)*10^ROW(INDIRECT("1:"&amp;LEN(A1313)))/10)</f>
        <v>1</v>
      </c>
      <c r="C1313" s="23" t="str">
        <f>News_statistics!P1313</f>
        <v>Ecological Sustainability</v>
      </c>
      <c r="D1313" t="str">
        <f>News_statistics!Q1313</f>
        <v>Enhanced Emission Policy</v>
      </c>
      <c r="E1313" t="str">
        <f>News_statistics!N1313</f>
        <v>Ecological Sustainability, Hydraulic Applications Ecosystem</v>
      </c>
      <c r="F1313" s="17" t="str">
        <f>News_statistics!M1313</f>
        <v>Enhanced Emission Policy, Sustainable Mining</v>
      </c>
    </row>
    <row r="1314" spans="1:6" ht="28.8" x14ac:dyDescent="0.3">
      <c r="A1314" t="str">
        <f>News_statistics!K1314</f>
        <v>H2</v>
      </c>
      <c r="B1314" cm="1">
        <f t="array" aca="1" ref="B1314" ca="1">SUMPRODUCT(MID(0&amp;A1314,LARGE(INDEX(ISNUMBER(--MID(A1314,ROW(INDIRECT("1:"&amp;LEN(A1314))),1))*ROW(INDIRECT("1:"&amp;LEN(A1314))),0),ROW(INDIRECT("1:"&amp;LEN(A1314))))+1,1)*10^ROW(INDIRECT("1:"&amp;LEN(A1314)))/10)</f>
        <v>2</v>
      </c>
      <c r="C1314" s="23" t="str">
        <f>News_statistics!P1314</f>
        <v>Ecological Sustainability</v>
      </c>
      <c r="D1314" t="str">
        <f>News_statistics!Q1314</f>
        <v>Enhanced Emission Policy</v>
      </c>
      <c r="E1314" t="str">
        <f>News_statistics!N1314</f>
        <v>Ecological Sustainability, Hydraulic Applications Ecosystem</v>
      </c>
      <c r="F1314" s="17" t="str">
        <f>News_statistics!M1314</f>
        <v>Enhanced Emission Policy, Sustainable Mining</v>
      </c>
    </row>
    <row r="1315" spans="1:6" x14ac:dyDescent="0.3">
      <c r="A1315" t="str">
        <f>News_statistics!K1315</f>
        <v>H1</v>
      </c>
      <c r="B1315" cm="1">
        <f t="array" aca="1" ref="B1315" ca="1">SUMPRODUCT(MID(0&amp;A1315,LARGE(INDEX(ISNUMBER(--MID(A1315,ROW(INDIRECT("1:"&amp;LEN(A1315))),1))*ROW(INDIRECT("1:"&amp;LEN(A1315))),0),ROW(INDIRECT("1:"&amp;LEN(A1315))))+1,1)*10^ROW(INDIRECT("1:"&amp;LEN(A1315)))/10)</f>
        <v>1</v>
      </c>
      <c r="C1315" s="23" t="str">
        <f>News_statistics!P1315</f>
        <v>Hydraulic Applications Ecosystem</v>
      </c>
      <c r="D1315" t="str">
        <f>News_statistics!Q1315</f>
        <v>Sustainable Mining</v>
      </c>
      <c r="E1315" t="str">
        <f>News_statistics!N1315</f>
        <v>Hydraulic Applications Ecosystem</v>
      </c>
      <c r="F1315" s="17" t="str">
        <f>News_statistics!M1315</f>
        <v>Sustainable Mining</v>
      </c>
    </row>
    <row r="1316" spans="1:6" ht="28.8" x14ac:dyDescent="0.3">
      <c r="A1316" t="str">
        <f>News_statistics!K1316</f>
        <v>H2</v>
      </c>
      <c r="B1316" cm="1">
        <f t="array" aca="1" ref="B1316" ca="1">SUMPRODUCT(MID(0&amp;A1316,LARGE(INDEX(ISNUMBER(--MID(A1316,ROW(INDIRECT("1:"&amp;LEN(A1316))),1))*ROW(INDIRECT("1:"&amp;LEN(A1316))),0),ROW(INDIRECT("1:"&amp;LEN(A1316))))+1,1)*10^ROW(INDIRECT("1:"&amp;LEN(A1316)))/10)</f>
        <v>2</v>
      </c>
      <c r="C1316" s="23" t="str">
        <f>News_statistics!P1316</f>
        <v>Ecological Sustainability</v>
      </c>
      <c r="D1316" t="str">
        <f>News_statistics!Q1316</f>
        <v>Enhanced Emission Policy</v>
      </c>
      <c r="E1316" t="str">
        <f>News_statistics!N1316</f>
        <v>Ecological Sustainability, Hydraulic Applications Ecosystem</v>
      </c>
      <c r="F1316" s="17" t="str">
        <f>News_statistics!M1316</f>
        <v>Enhanced Emission Policy, Sustainable Mining</v>
      </c>
    </row>
    <row r="1317" spans="1:6" x14ac:dyDescent="0.3">
      <c r="A1317" t="str">
        <f>News_statistics!K1317</f>
        <v>H2</v>
      </c>
      <c r="B1317" cm="1">
        <f t="array" aca="1" ref="B1317" ca="1">SUMPRODUCT(MID(0&amp;A1317,LARGE(INDEX(ISNUMBER(--MID(A1317,ROW(INDIRECT("1:"&amp;LEN(A1317))),1))*ROW(INDIRECT("1:"&amp;LEN(A1317))),0),ROW(INDIRECT("1:"&amp;LEN(A1317))))+1,1)*10^ROW(INDIRECT("1:"&amp;LEN(A1317)))/10)</f>
        <v>2</v>
      </c>
      <c r="C1317" s="23" t="str">
        <f>News_statistics!P1317</f>
        <v>Ecological Sustainability</v>
      </c>
      <c r="D1317" t="str">
        <f>News_statistics!Q1317</f>
        <v>Enhanced Emission Policy</v>
      </c>
      <c r="E1317" t="str">
        <f>News_statistics!N1317</f>
        <v>Ecological Sustainability</v>
      </c>
      <c r="F1317" s="17" t="str">
        <f>News_statistics!M1317</f>
        <v>Enhanced Emission Policy</v>
      </c>
    </row>
    <row r="1318" spans="1:6" x14ac:dyDescent="0.3">
      <c r="A1318" t="str">
        <f>News_statistics!K1318</f>
        <v>H1</v>
      </c>
      <c r="B1318" cm="1">
        <f t="array" aca="1" ref="B1318" ca="1">SUMPRODUCT(MID(0&amp;A1318,LARGE(INDEX(ISNUMBER(--MID(A1318,ROW(INDIRECT("1:"&amp;LEN(A1318))),1))*ROW(INDIRECT("1:"&amp;LEN(A1318))),0),ROW(INDIRECT("1:"&amp;LEN(A1318))))+1,1)*10^ROW(INDIRECT("1:"&amp;LEN(A1318)))/10)</f>
        <v>1</v>
      </c>
      <c r="C1318" s="23" t="str">
        <f>News_statistics!P1318</f>
        <v>Hydraulic Applications Ecosystem</v>
      </c>
      <c r="D1318" t="str">
        <f>News_statistics!Q1318</f>
        <v>Sustainable Mining</v>
      </c>
      <c r="E1318" t="str">
        <f>News_statistics!N1318</f>
        <v>Hydraulic Applications Ecosystem</v>
      </c>
      <c r="F1318" s="17" t="str">
        <f>News_statistics!M1318</f>
        <v>Sustainable Mining</v>
      </c>
    </row>
    <row r="1319" spans="1:6" ht="28.8" x14ac:dyDescent="0.3">
      <c r="A1319" t="str">
        <f>News_statistics!K1319</f>
        <v>H2</v>
      </c>
      <c r="B1319" cm="1">
        <f t="array" aca="1" ref="B1319" ca="1">SUMPRODUCT(MID(0&amp;A1319,LARGE(INDEX(ISNUMBER(--MID(A1319,ROW(INDIRECT("1:"&amp;LEN(A1319))),1))*ROW(INDIRECT("1:"&amp;LEN(A1319))),0),ROW(INDIRECT("1:"&amp;LEN(A1319))))+1,1)*10^ROW(INDIRECT("1:"&amp;LEN(A1319)))/10)</f>
        <v>2</v>
      </c>
      <c r="C1319" s="23" t="str">
        <f>News_statistics!P1319</f>
        <v>Ecological Sustainability</v>
      </c>
      <c r="D1319" t="str">
        <f>News_statistics!Q1319</f>
        <v>Enhanced Emission Policy</v>
      </c>
      <c r="E1319" t="str">
        <f>News_statistics!N1319</f>
        <v>Ecological Sustainability, Hydraulic Applications Ecosystem</v>
      </c>
      <c r="F1319" s="17" t="str">
        <f>News_statistics!M1319</f>
        <v>Enhanced Emission Policy, Sustainable Mining</v>
      </c>
    </row>
    <row r="1320" spans="1:6" ht="28.8" x14ac:dyDescent="0.3">
      <c r="A1320" t="str">
        <f>News_statistics!K1320</f>
        <v>H2</v>
      </c>
      <c r="B1320" cm="1">
        <f t="array" aca="1" ref="B1320" ca="1">SUMPRODUCT(MID(0&amp;A1320,LARGE(INDEX(ISNUMBER(--MID(A1320,ROW(INDIRECT("1:"&amp;LEN(A1320))),1))*ROW(INDIRECT("1:"&amp;LEN(A1320))),0),ROW(INDIRECT("1:"&amp;LEN(A1320))))+1,1)*10^ROW(INDIRECT("1:"&amp;LEN(A1320)))/10)</f>
        <v>2</v>
      </c>
      <c r="C1320" s="23" t="str">
        <f>News_statistics!P1320</f>
        <v>Ecological Sustainability</v>
      </c>
      <c r="D1320" t="str">
        <f>News_statistics!Q1320</f>
        <v>Enhanced Emission Policy</v>
      </c>
      <c r="E1320" t="str">
        <f>News_statistics!N1320</f>
        <v>Ecological Sustainability, Hydraulic Applications Ecosystem</v>
      </c>
      <c r="F1320" s="17" t="str">
        <f>News_statistics!M1320</f>
        <v>Enhanced Emission Policy, Sustainable Mining</v>
      </c>
    </row>
    <row r="1321" spans="1:6" x14ac:dyDescent="0.3">
      <c r="A1321" t="str">
        <f>News_statistics!K1321</f>
        <v>H1</v>
      </c>
      <c r="B1321" cm="1">
        <f t="array" aca="1" ref="B1321" ca="1">SUMPRODUCT(MID(0&amp;A1321,LARGE(INDEX(ISNUMBER(--MID(A1321,ROW(INDIRECT("1:"&amp;LEN(A1321))),1))*ROW(INDIRECT("1:"&amp;LEN(A1321))),0),ROW(INDIRECT("1:"&amp;LEN(A1321))))+1,1)*10^ROW(INDIRECT("1:"&amp;LEN(A1321)))/10)</f>
        <v>1</v>
      </c>
      <c r="C1321" s="23" t="str">
        <f>News_statistics!P1321</f>
        <v>Hydraulic Applications Ecosystem</v>
      </c>
      <c r="D1321" t="str">
        <f>News_statistics!Q1321</f>
        <v>Sustainable Mining</v>
      </c>
      <c r="E1321" t="str">
        <f>News_statistics!N1321</f>
        <v>Hydraulic Applications Ecosystem, Intelligent Production</v>
      </c>
      <c r="F1321" s="17" t="str">
        <f>News_statistics!M1321</f>
        <v>Sustainable Mining, Autonomus Intralofistic</v>
      </c>
    </row>
    <row r="1322" spans="1:6" x14ac:dyDescent="0.3">
      <c r="A1322" t="str">
        <f>News_statistics!K1322</f>
        <v>H1</v>
      </c>
      <c r="B1322" cm="1">
        <f t="array" aca="1" ref="B1322" ca="1">SUMPRODUCT(MID(0&amp;A1322,LARGE(INDEX(ISNUMBER(--MID(A1322,ROW(INDIRECT("1:"&amp;LEN(A1322))),1))*ROW(INDIRECT("1:"&amp;LEN(A1322))),0),ROW(INDIRECT("1:"&amp;LEN(A1322))))+1,1)*10^ROW(INDIRECT("1:"&amp;LEN(A1322)))/10)</f>
        <v>1</v>
      </c>
      <c r="C1322" s="23" t="str">
        <f>News_statistics!P1322</f>
        <v>Ecological Sustainability</v>
      </c>
      <c r="D1322" t="str">
        <f>News_statistics!Q1322</f>
        <v>Enhanced Emission Policy</v>
      </c>
      <c r="E1322" t="str">
        <f>News_statistics!N1322</f>
        <v>Ecological Sustainability</v>
      </c>
      <c r="F1322" s="17" t="str">
        <f>News_statistics!M1322</f>
        <v>Enhanced Emission Policy</v>
      </c>
    </row>
    <row r="1323" spans="1:6" ht="28.8" x14ac:dyDescent="0.3">
      <c r="A1323" t="str">
        <f>News_statistics!K1323</f>
        <v>H2</v>
      </c>
      <c r="B1323" cm="1">
        <f t="array" aca="1" ref="B1323" ca="1">SUMPRODUCT(MID(0&amp;A1323,LARGE(INDEX(ISNUMBER(--MID(A1323,ROW(INDIRECT("1:"&amp;LEN(A1323))),1))*ROW(INDIRECT("1:"&amp;LEN(A1323))),0),ROW(INDIRECT("1:"&amp;LEN(A1323))))+1,1)*10^ROW(INDIRECT("1:"&amp;LEN(A1323)))/10)</f>
        <v>2</v>
      </c>
      <c r="C1323" s="23" t="str">
        <f>News_statistics!P1323</f>
        <v>Ecological Sustainability</v>
      </c>
      <c r="D1323" t="str">
        <f>News_statistics!Q1323</f>
        <v>Enhanced Emission Policy</v>
      </c>
      <c r="E1323" t="str">
        <f>News_statistics!N1323</f>
        <v>Ecological Sustainability, New Business</v>
      </c>
      <c r="F1323" s="17" t="str">
        <f>News_statistics!M1323</f>
        <v>Enhanced Emission Policy, Geopolitics &amp; Decoupling</v>
      </c>
    </row>
    <row r="1324" spans="1:6" x14ac:dyDescent="0.3">
      <c r="A1324" t="str">
        <f>News_statistics!K1324</f>
        <v>H1</v>
      </c>
      <c r="B1324" cm="1">
        <f t="array" aca="1" ref="B1324" ca="1">SUMPRODUCT(MID(0&amp;A1324,LARGE(INDEX(ISNUMBER(--MID(A1324,ROW(INDIRECT("1:"&amp;LEN(A1324))),1))*ROW(INDIRECT("1:"&amp;LEN(A1324))),0),ROW(INDIRECT("1:"&amp;LEN(A1324))))+1,1)*10^ROW(INDIRECT("1:"&amp;LEN(A1324)))/10)</f>
        <v>1</v>
      </c>
      <c r="C1324" s="23" t="str">
        <f>News_statistics!P1324</f>
        <v>Ecological Sustainability</v>
      </c>
      <c r="D1324" t="str">
        <f>News_statistics!Q1324</f>
        <v>Enhanced Emission Policy</v>
      </c>
      <c r="E1324" t="str">
        <f>News_statistics!N1324</f>
        <v>Ecological Sustainability</v>
      </c>
      <c r="F1324" s="17" t="str">
        <f>News_statistics!M1324</f>
        <v>Enhanced Emission Policy, Circular Economy</v>
      </c>
    </row>
    <row r="1325" spans="1:6" ht="28.8" x14ac:dyDescent="0.3">
      <c r="A1325" t="str">
        <f>News_statistics!K1325</f>
        <v>H2</v>
      </c>
      <c r="B1325" cm="1">
        <f t="array" aca="1" ref="B1325" ca="1">SUMPRODUCT(MID(0&amp;A1325,LARGE(INDEX(ISNUMBER(--MID(A1325,ROW(INDIRECT("1:"&amp;LEN(A1325))),1))*ROW(INDIRECT("1:"&amp;LEN(A1325))),0),ROW(INDIRECT("1:"&amp;LEN(A1325))))+1,1)*10^ROW(INDIRECT("1:"&amp;LEN(A1325)))/10)</f>
        <v>2</v>
      </c>
      <c r="C1325" s="23" t="str">
        <f>News_statistics!P1325</f>
        <v>Intelligent Production</v>
      </c>
      <c r="D1325" t="str">
        <f>News_statistics!Q1325</f>
        <v>Advanced Robotics</v>
      </c>
      <c r="E1325" t="str">
        <f>News_statistics!N1325</f>
        <v>Intelligent Production, Smart Data Usage</v>
      </c>
      <c r="F1325" s="17" t="str">
        <f>News_statistics!M1325</f>
        <v>Advanced Robotics, Intelligent Worker Assistant, Advanced AI Capabilities</v>
      </c>
    </row>
    <row r="1326" spans="1:6" ht="28.8" x14ac:dyDescent="0.3">
      <c r="A1326" t="str">
        <f>News_statistics!K1326</f>
        <v>H2</v>
      </c>
      <c r="B1326" cm="1">
        <f t="array" aca="1" ref="B1326" ca="1">SUMPRODUCT(MID(0&amp;A1326,LARGE(INDEX(ISNUMBER(--MID(A1326,ROW(INDIRECT("1:"&amp;LEN(A1326))),1))*ROW(INDIRECT("1:"&amp;LEN(A1326))),0),ROW(INDIRECT("1:"&amp;LEN(A1326))))+1,1)*10^ROW(INDIRECT("1:"&amp;LEN(A1326)))/10)</f>
        <v>2</v>
      </c>
      <c r="C1326" s="23" t="str">
        <f>News_statistics!P1326</f>
        <v>Ecological Sustainability</v>
      </c>
      <c r="D1326" t="str">
        <f>News_statistics!Q1326</f>
        <v>Enhanced Emission Policy</v>
      </c>
      <c r="E1326" t="str">
        <f>News_statistics!N1326</f>
        <v>Ecological Sustainability, New Business</v>
      </c>
      <c r="F1326" s="17" t="str">
        <f>News_statistics!M1326</f>
        <v>Enhanced Emission Policy, Sustainaible Maritime Applications</v>
      </c>
    </row>
    <row r="1327" spans="1:6" x14ac:dyDescent="0.3">
      <c r="A1327" t="str">
        <f>News_statistics!K1327</f>
        <v>H1</v>
      </c>
      <c r="B1327" cm="1">
        <f t="array" aca="1" ref="B1327" ca="1">SUMPRODUCT(MID(0&amp;A1327,LARGE(INDEX(ISNUMBER(--MID(A1327,ROW(INDIRECT("1:"&amp;LEN(A1327))),1))*ROW(INDIRECT("1:"&amp;LEN(A1327))),0),ROW(INDIRECT("1:"&amp;LEN(A1327))))+1,1)*10^ROW(INDIRECT("1:"&amp;LEN(A1327)))/10)</f>
        <v>1</v>
      </c>
      <c r="C1327" s="23" t="str">
        <f>News_statistics!P1327</f>
        <v>Ecological Sustainability</v>
      </c>
      <c r="D1327" t="str">
        <f>News_statistics!Q1327</f>
        <v>Enhanced Emission Policy</v>
      </c>
      <c r="E1327" t="str">
        <f>News_statistics!N1327</f>
        <v>Ecological Sustainability</v>
      </c>
      <c r="F1327" s="17" t="str">
        <f>News_statistics!M1327</f>
        <v>Enhanced Emission Policy</v>
      </c>
    </row>
    <row r="1328" spans="1:6" ht="43.2" x14ac:dyDescent="0.3">
      <c r="A1328" t="str">
        <f>News_statistics!K1328</f>
        <v>H1</v>
      </c>
      <c r="B1328" cm="1">
        <f t="array" aca="1" ref="B1328" ca="1">SUMPRODUCT(MID(0&amp;A1328,LARGE(INDEX(ISNUMBER(--MID(A1328,ROW(INDIRECT("1:"&amp;LEN(A1328))),1))*ROW(INDIRECT("1:"&amp;LEN(A1328))),0),ROW(INDIRECT("1:"&amp;LEN(A1328))))+1,1)*10^ROW(INDIRECT("1:"&amp;LEN(A1328)))/10)</f>
        <v>1</v>
      </c>
      <c r="C1328" s="23" t="str">
        <f>News_statistics!P1328</f>
        <v>Ecological Sustainability</v>
      </c>
      <c r="D1328" t="str">
        <f>News_statistics!Q1328</f>
        <v>Enhanced Emission Policy</v>
      </c>
      <c r="E1328" t="str">
        <f>News_statistics!N1328</f>
        <v>Ecological Sustainability, Hydraulic Applications Ecosystem</v>
      </c>
      <c r="F1328" s="17" t="str">
        <f>News_statistics!M1328</f>
        <v>Enhanced Emission Policy, Promoting Biodiversity, Green &amp; Connected Construction site</v>
      </c>
    </row>
    <row r="1329" spans="1:6" x14ac:dyDescent="0.3">
      <c r="A1329" t="str">
        <f>News_statistics!K1329</f>
        <v>H1</v>
      </c>
      <c r="B1329" cm="1">
        <f t="array" aca="1" ref="B1329" ca="1">SUMPRODUCT(MID(0&amp;A1329,LARGE(INDEX(ISNUMBER(--MID(A1329,ROW(INDIRECT("1:"&amp;LEN(A1329))),1))*ROW(INDIRECT("1:"&amp;LEN(A1329))),0),ROW(INDIRECT("1:"&amp;LEN(A1329))))+1,1)*10^ROW(INDIRECT("1:"&amp;LEN(A1329)))/10)</f>
        <v>1</v>
      </c>
      <c r="C1329" s="23" t="str">
        <f>News_statistics!P1329</f>
        <v>Ecological Sustainability</v>
      </c>
      <c r="D1329" t="str">
        <f>News_statistics!Q1329</f>
        <v>Enhanced Emission Policy</v>
      </c>
      <c r="E1329" t="str">
        <f>News_statistics!N1329</f>
        <v>Ecological Sustainability</v>
      </c>
      <c r="F1329" s="17" t="str">
        <f>News_statistics!M1329</f>
        <v>Enhanced Emission Policy</v>
      </c>
    </row>
    <row r="1330" spans="1:6" ht="28.8" x14ac:dyDescent="0.3">
      <c r="A1330" t="str">
        <f>News_statistics!K1330</f>
        <v>H1</v>
      </c>
      <c r="B1330" cm="1">
        <f t="array" aca="1" ref="B1330" ca="1">SUMPRODUCT(MID(0&amp;A1330,LARGE(INDEX(ISNUMBER(--MID(A1330,ROW(INDIRECT("1:"&amp;LEN(A1330))),1))*ROW(INDIRECT("1:"&amp;LEN(A1330))),0),ROW(INDIRECT("1:"&amp;LEN(A1330))))+1,1)*10^ROW(INDIRECT("1:"&amp;LEN(A1330)))/10)</f>
        <v>1</v>
      </c>
      <c r="C1330" s="23" t="str">
        <f>News_statistics!P1330</f>
        <v>Ecological Sustainability</v>
      </c>
      <c r="D1330" t="str">
        <f>News_statistics!Q1330</f>
        <v>Enhanced Emission Policy</v>
      </c>
      <c r="E1330" t="str">
        <f>News_statistics!N1330</f>
        <v>Ecological Sustainability, Hydraulic Applications Ecosystem</v>
      </c>
      <c r="F1330" s="17" t="str">
        <f>News_statistics!M1330</f>
        <v>Enhanced Emission Policy, Autonomous Material Handling</v>
      </c>
    </row>
    <row r="1331" spans="1:6" ht="28.8" x14ac:dyDescent="0.3">
      <c r="A1331" t="str">
        <f>News_statistics!K1331</f>
        <v>H2</v>
      </c>
      <c r="B1331" cm="1">
        <f t="array" aca="1" ref="B1331" ca="1">SUMPRODUCT(MID(0&amp;A1331,LARGE(INDEX(ISNUMBER(--MID(A1331,ROW(INDIRECT("1:"&amp;LEN(A1331))),1))*ROW(INDIRECT("1:"&amp;LEN(A1331))),0),ROW(INDIRECT("1:"&amp;LEN(A1331))))+1,1)*10^ROW(INDIRECT("1:"&amp;LEN(A1331)))/10)</f>
        <v>2</v>
      </c>
      <c r="C1331" s="23" t="str">
        <f>News_statistics!P1331</f>
        <v>Ecological Sustainability</v>
      </c>
      <c r="D1331" t="str">
        <f>News_statistics!Q1331</f>
        <v>Enhanced Emission Policy</v>
      </c>
      <c r="E1331" t="str">
        <f>News_statistics!N1331</f>
        <v>Ecological Sustainability</v>
      </c>
      <c r="F1331" s="17" t="str">
        <f>News_statistics!M1331</f>
        <v>Enhanced Emission Policy, Circular Economy, Zero Emission Company Value</v>
      </c>
    </row>
    <row r="1332" spans="1:6" x14ac:dyDescent="0.3">
      <c r="A1332" t="str">
        <f>News_statistics!K1332</f>
        <v>H1</v>
      </c>
      <c r="B1332" cm="1">
        <f t="array" aca="1" ref="B1332" ca="1">SUMPRODUCT(MID(0&amp;A1332,LARGE(INDEX(ISNUMBER(--MID(A1332,ROW(INDIRECT("1:"&amp;LEN(A1332))),1))*ROW(INDIRECT("1:"&amp;LEN(A1332))),0),ROW(INDIRECT("1:"&amp;LEN(A1332))))+1,1)*10^ROW(INDIRECT("1:"&amp;LEN(A1332)))/10)</f>
        <v>1</v>
      </c>
      <c r="C1332" s="23" t="str">
        <f>News_statistics!P1332</f>
        <v>Hydraulic Applications Ecosystem</v>
      </c>
      <c r="D1332" t="str">
        <f>News_statistics!Q1332</f>
        <v>Sustainable Mining</v>
      </c>
      <c r="E1332" t="str">
        <f>News_statistics!N1332</f>
        <v>Hydraulic Applications Ecosystem</v>
      </c>
      <c r="F1332" s="17" t="str">
        <f>News_statistics!M1332</f>
        <v>Sustainable Mining</v>
      </c>
    </row>
    <row r="1333" spans="1:6" x14ac:dyDescent="0.3">
      <c r="A1333" t="str">
        <f>News_statistics!K1333</f>
        <v>H1</v>
      </c>
      <c r="B1333" cm="1">
        <f t="array" aca="1" ref="B1333" ca="1">SUMPRODUCT(MID(0&amp;A1333,LARGE(INDEX(ISNUMBER(--MID(A1333,ROW(INDIRECT("1:"&amp;LEN(A1333))),1))*ROW(INDIRECT("1:"&amp;LEN(A1333))),0),ROW(INDIRECT("1:"&amp;LEN(A1333))))+1,1)*10^ROW(INDIRECT("1:"&amp;LEN(A1333)))/10)</f>
        <v>1</v>
      </c>
      <c r="C1333" s="23" t="str">
        <f>News_statistics!P1333</f>
        <v>Hydraulic Applications Ecosystem</v>
      </c>
      <c r="D1333" t="str">
        <f>News_statistics!Q1333</f>
        <v>Sustainable Mining</v>
      </c>
      <c r="E1333" t="str">
        <f>News_statistics!N1333</f>
        <v>Hydraulic Applications Ecosystem</v>
      </c>
      <c r="F1333" s="17" t="str">
        <f>News_statistics!M1333</f>
        <v>Sustainable Mining</v>
      </c>
    </row>
    <row r="1334" spans="1:6" x14ac:dyDescent="0.3">
      <c r="A1334" t="str">
        <f>News_statistics!K1334</f>
        <v>H1</v>
      </c>
      <c r="B1334" cm="1">
        <f t="array" aca="1" ref="B1334" ca="1">SUMPRODUCT(MID(0&amp;A1334,LARGE(INDEX(ISNUMBER(--MID(A1334,ROW(INDIRECT("1:"&amp;LEN(A1334))),1))*ROW(INDIRECT("1:"&amp;LEN(A1334))),0),ROW(INDIRECT("1:"&amp;LEN(A1334))))+1,1)*10^ROW(INDIRECT("1:"&amp;LEN(A1334)))/10)</f>
        <v>1</v>
      </c>
      <c r="C1334" s="23" t="str">
        <f>News_statistics!P1334</f>
        <v>Ecological Sustainability</v>
      </c>
      <c r="D1334" t="str">
        <f>News_statistics!Q1334</f>
        <v>Enhanced Emission Policy</v>
      </c>
      <c r="E1334" t="str">
        <f>News_statistics!N1334</f>
        <v>Ecological Sustainability</v>
      </c>
      <c r="F1334" s="17" t="str">
        <f>News_statistics!M1334</f>
        <v>Enhanced Emission Policy</v>
      </c>
    </row>
    <row r="1335" spans="1:6" x14ac:dyDescent="0.3">
      <c r="A1335" t="str">
        <f>News_statistics!K1335</f>
        <v>H3</v>
      </c>
      <c r="B1335" cm="1">
        <f t="array" aca="1" ref="B1335" ca="1">SUMPRODUCT(MID(0&amp;A1335,LARGE(INDEX(ISNUMBER(--MID(A1335,ROW(INDIRECT("1:"&amp;LEN(A1335))),1))*ROW(INDIRECT("1:"&amp;LEN(A1335))),0),ROW(INDIRECT("1:"&amp;LEN(A1335))))+1,1)*10^ROW(INDIRECT("1:"&amp;LEN(A1335)))/10)</f>
        <v>3</v>
      </c>
      <c r="C1335" s="23" t="str">
        <f>News_statistics!P1335</f>
        <v>Ecological Sustainability</v>
      </c>
      <c r="D1335" t="str">
        <f>News_statistics!Q1335</f>
        <v>Enhanced Emission Policy</v>
      </c>
      <c r="E1335" t="str">
        <f>News_statistics!N1335</f>
        <v>Ecological Sustainability</v>
      </c>
      <c r="F1335" s="17" t="str">
        <f>News_statistics!M1335</f>
        <v>Enhanced Emission Policy</v>
      </c>
    </row>
    <row r="1336" spans="1:6" x14ac:dyDescent="0.3">
      <c r="A1336" t="str">
        <f>News_statistics!K1336</f>
        <v>H1</v>
      </c>
      <c r="B1336" cm="1">
        <f t="array" aca="1" ref="B1336" ca="1">SUMPRODUCT(MID(0&amp;A1336,LARGE(INDEX(ISNUMBER(--MID(A1336,ROW(INDIRECT("1:"&amp;LEN(A1336))),1))*ROW(INDIRECT("1:"&amp;LEN(A1336))),0),ROW(INDIRECT("1:"&amp;LEN(A1336))))+1,1)*10^ROW(INDIRECT("1:"&amp;LEN(A1336)))/10)</f>
        <v>1</v>
      </c>
      <c r="C1336" s="23" t="str">
        <f>News_statistics!P1336</f>
        <v>Not Found</v>
      </c>
      <c r="D1336" t="str">
        <f>News_statistics!Q1336</f>
        <v>Not Found</v>
      </c>
      <c r="E1336" t="e" vm="2">
        <f>News_statistics!N1336</f>
        <v>#VALUE!</v>
      </c>
      <c r="F1336" s="17" t="str">
        <f>News_statistics!M1336</f>
        <v/>
      </c>
    </row>
    <row r="1337" spans="1:6" x14ac:dyDescent="0.3">
      <c r="A1337" t="str">
        <f>News_statistics!K1337</f>
        <v>H1</v>
      </c>
      <c r="B1337" cm="1">
        <f t="array" aca="1" ref="B1337" ca="1">SUMPRODUCT(MID(0&amp;A1337,LARGE(INDEX(ISNUMBER(--MID(A1337,ROW(INDIRECT("1:"&amp;LEN(A1337))),1))*ROW(INDIRECT("1:"&amp;LEN(A1337))),0),ROW(INDIRECT("1:"&amp;LEN(A1337))))+1,1)*10^ROW(INDIRECT("1:"&amp;LEN(A1337)))/10)</f>
        <v>1</v>
      </c>
      <c r="C1337" s="23" t="str">
        <f>News_statistics!P1337</f>
        <v>Hydraulic Applications Ecosystem</v>
      </c>
      <c r="D1337" t="str">
        <f>News_statistics!Q1337</f>
        <v>Smart Farming</v>
      </c>
      <c r="E1337" t="str">
        <f>News_statistics!N1337</f>
        <v>Hydraulic Applications Ecosystem, Adaptive Organization</v>
      </c>
      <c r="F1337" s="17" t="str">
        <f>News_statistics!M1337</f>
        <v>Smart Farming, Future Collaboration</v>
      </c>
    </row>
    <row r="1338" spans="1:6" ht="43.2" x14ac:dyDescent="0.3">
      <c r="A1338" t="str">
        <f>News_statistics!K1338</f>
        <v>H1</v>
      </c>
      <c r="B1338" cm="1">
        <f t="array" aca="1" ref="B1338" ca="1">SUMPRODUCT(MID(0&amp;A1338,LARGE(INDEX(ISNUMBER(--MID(A1338,ROW(INDIRECT("1:"&amp;LEN(A1338))),1))*ROW(INDIRECT("1:"&amp;LEN(A1338))),0),ROW(INDIRECT("1:"&amp;LEN(A1338))))+1,1)*10^ROW(INDIRECT("1:"&amp;LEN(A1338)))/10)</f>
        <v>1</v>
      </c>
      <c r="C1338" s="23" t="str">
        <f>News_statistics!P1338</f>
        <v>Hydraulic Applications Ecosystem</v>
      </c>
      <c r="D1338" t="str">
        <f>News_statistics!Q1338</f>
        <v>Smart Farming</v>
      </c>
      <c r="E1338" t="str">
        <f>News_statistics!N1338</f>
        <v>Hydraulic Applications Ecosystem, Smart Data Usage, New Business</v>
      </c>
      <c r="F1338" s="17" t="str">
        <f>News_statistics!M1338</f>
        <v>Smart Farming, Advanced AI Capabilities, Big Data Value Creation, Intelligent Process Automation, Future Agriculture</v>
      </c>
    </row>
    <row r="1339" spans="1:6" x14ac:dyDescent="0.3">
      <c r="A1339" t="str">
        <f>News_statistics!K1339</f>
        <v>H1</v>
      </c>
      <c r="B1339" cm="1">
        <f t="array" aca="1" ref="B1339" ca="1">SUMPRODUCT(MID(0&amp;A1339,LARGE(INDEX(ISNUMBER(--MID(A1339,ROW(INDIRECT("1:"&amp;LEN(A1339))),1))*ROW(INDIRECT("1:"&amp;LEN(A1339))),0),ROW(INDIRECT("1:"&amp;LEN(A1339))))+1,1)*10^ROW(INDIRECT("1:"&amp;LEN(A1339)))/10)</f>
        <v>1</v>
      </c>
      <c r="C1339" s="23" t="str">
        <f>News_statistics!P1339</f>
        <v>Intelligent Production</v>
      </c>
      <c r="D1339" t="str">
        <f>News_statistics!Q1339</f>
        <v>Advanced Robotics</v>
      </c>
      <c r="E1339" t="str">
        <f>News_statistics!N1339</f>
        <v>Intelligent Production</v>
      </c>
      <c r="F1339" s="17" t="str">
        <f>News_statistics!M1339</f>
        <v>Advanced Robotics</v>
      </c>
    </row>
    <row r="1340" spans="1:6" ht="57.6" x14ac:dyDescent="0.3">
      <c r="A1340" t="str">
        <f>News_statistics!K1340</f>
        <v>H2</v>
      </c>
      <c r="B1340" cm="1">
        <f t="array" aca="1" ref="B1340" ca="1">SUMPRODUCT(MID(0&amp;A1340,LARGE(INDEX(ISNUMBER(--MID(A1340,ROW(INDIRECT("1:"&amp;LEN(A1340))),1))*ROW(INDIRECT("1:"&amp;LEN(A1340))),0),ROW(INDIRECT("1:"&amp;LEN(A1340))))+1,1)*10^ROW(INDIRECT("1:"&amp;LEN(A1340)))/10)</f>
        <v>2</v>
      </c>
      <c r="C1340" s="23" t="str">
        <f>News_statistics!P1340</f>
        <v>Hydraulic Applications Ecosystem</v>
      </c>
      <c r="D1340" t="str">
        <f>News_statistics!Q1340</f>
        <v>Sustainable Mining</v>
      </c>
      <c r="E1340" t="str">
        <f>News_statistics!N1340</f>
        <v>Hydraulic Applications Ecosystem, Adaptive Organization, Smart Data Usage, New Business</v>
      </c>
      <c r="F1340" s="17" t="str">
        <f>News_statistics!M1340</f>
        <v>Sustainable Mining, Future Collaboration, Big Data Value Creation, New Data Management Strategies, Intelligent Process Automation, Service Business Models</v>
      </c>
    </row>
    <row r="1341" spans="1:6" x14ac:dyDescent="0.3">
      <c r="A1341" t="str">
        <f>News_statistics!K1341</f>
        <v>H2</v>
      </c>
      <c r="B1341" cm="1">
        <f t="array" aca="1" ref="B1341" ca="1">SUMPRODUCT(MID(0&amp;A1341,LARGE(INDEX(ISNUMBER(--MID(A1341,ROW(INDIRECT("1:"&amp;LEN(A1341))),1))*ROW(INDIRECT("1:"&amp;LEN(A1341))),0),ROW(INDIRECT("1:"&amp;LEN(A1341))))+1,1)*10^ROW(INDIRECT("1:"&amp;LEN(A1341)))/10)</f>
        <v>2</v>
      </c>
      <c r="C1341" s="23" t="str">
        <f>News_statistics!P1341</f>
        <v>Hydraulic Applications Ecosystem</v>
      </c>
      <c r="D1341" t="str">
        <f>News_statistics!Q1341</f>
        <v>Sustainable Mining</v>
      </c>
      <c r="E1341" t="str">
        <f>News_statistics!N1341</f>
        <v>Hydraulic Applications Ecosystem, Smart Data Usage</v>
      </c>
      <c r="F1341" s="17" t="str">
        <f>News_statistics!M1341</f>
        <v>Sustainable Mining, Advanced AI Capabilities</v>
      </c>
    </row>
    <row r="1342" spans="1:6" ht="43.2" x14ac:dyDescent="0.3">
      <c r="A1342" t="str">
        <f>News_statistics!K1342</f>
        <v>H1</v>
      </c>
      <c r="B1342" cm="1">
        <f t="array" aca="1" ref="B1342" ca="1">SUMPRODUCT(MID(0&amp;A1342,LARGE(INDEX(ISNUMBER(--MID(A1342,ROW(INDIRECT("1:"&amp;LEN(A1342))),1))*ROW(INDIRECT("1:"&amp;LEN(A1342))),0),ROW(INDIRECT("1:"&amp;LEN(A1342))))+1,1)*10^ROW(INDIRECT("1:"&amp;LEN(A1342)))/10)</f>
        <v>1</v>
      </c>
      <c r="C1342" s="23" t="str">
        <f>News_statistics!P1342</f>
        <v>Intelligent Production</v>
      </c>
      <c r="D1342" t="str">
        <f>News_statistics!Q1342</f>
        <v>Intelligent Worker Assistant</v>
      </c>
      <c r="E1342" t="str">
        <f>News_statistics!N1342</f>
        <v>Intelligent Production, Adaptive Organization</v>
      </c>
      <c r="F1342" s="17" t="str">
        <f>News_statistics!M1342</f>
        <v>Intelligent Worker Assistant, Adaptive Shop Floor Design, Smart Factory Data Analytics, Skilled Workers Shortage</v>
      </c>
    </row>
    <row r="1343" spans="1:6" x14ac:dyDescent="0.3">
      <c r="A1343" t="str">
        <f>News_statistics!K1343</f>
        <v>H1</v>
      </c>
      <c r="B1343" cm="1">
        <f t="array" aca="1" ref="B1343" ca="1">SUMPRODUCT(MID(0&amp;A1343,LARGE(INDEX(ISNUMBER(--MID(A1343,ROW(INDIRECT("1:"&amp;LEN(A1343))),1))*ROW(INDIRECT("1:"&amp;LEN(A1343))),0),ROW(INDIRECT("1:"&amp;LEN(A1343))))+1,1)*10^ROW(INDIRECT("1:"&amp;LEN(A1343)))/10)</f>
        <v>1</v>
      </c>
      <c r="C1343" s="23" t="str">
        <f>News_statistics!P1343</f>
        <v>Ecological Sustainability</v>
      </c>
      <c r="D1343" t="str">
        <f>News_statistics!Q1343</f>
        <v>Enhanced Emission Policy</v>
      </c>
      <c r="E1343" t="str">
        <f>News_statistics!N1343</f>
        <v>Ecological Sustainability</v>
      </c>
      <c r="F1343" s="17" t="str">
        <f>News_statistics!M1343</f>
        <v>Enhanced Emission Policy</v>
      </c>
    </row>
    <row r="1344" spans="1:6" x14ac:dyDescent="0.3">
      <c r="A1344" t="str">
        <f>News_statistics!K1344</f>
        <v>H1</v>
      </c>
      <c r="B1344" cm="1">
        <f t="array" aca="1" ref="B1344" ca="1">SUMPRODUCT(MID(0&amp;A1344,LARGE(INDEX(ISNUMBER(--MID(A1344,ROW(INDIRECT("1:"&amp;LEN(A1344))),1))*ROW(INDIRECT("1:"&amp;LEN(A1344))),0),ROW(INDIRECT("1:"&amp;LEN(A1344))))+1,1)*10^ROW(INDIRECT("1:"&amp;LEN(A1344)))/10)</f>
        <v>1</v>
      </c>
      <c r="C1344" s="23" t="str">
        <f>News_statistics!P1344</f>
        <v>Ecological Sustainability</v>
      </c>
      <c r="D1344" t="str">
        <f>News_statistics!Q1344</f>
        <v>Enhanced Emission Policy</v>
      </c>
      <c r="E1344" t="str">
        <f>News_statistics!N1344</f>
        <v>Ecological Sustainability</v>
      </c>
      <c r="F1344" s="17" t="str">
        <f>News_statistics!M1344</f>
        <v>Enhanced Emission Policy</v>
      </c>
    </row>
    <row r="1345" spans="1:6" ht="43.2" x14ac:dyDescent="0.3">
      <c r="A1345" t="str">
        <f>News_statistics!K1345</f>
        <v>H1</v>
      </c>
      <c r="B1345" cm="1">
        <f t="array" aca="1" ref="B1345" ca="1">SUMPRODUCT(MID(0&amp;A1345,LARGE(INDEX(ISNUMBER(--MID(A1345,ROW(INDIRECT("1:"&amp;LEN(A1345))),1))*ROW(INDIRECT("1:"&amp;LEN(A1345))),0),ROW(INDIRECT("1:"&amp;LEN(A1345))))+1,1)*10^ROW(INDIRECT("1:"&amp;LEN(A1345)))/10)</f>
        <v>1</v>
      </c>
      <c r="C1345" s="23" t="str">
        <f>News_statistics!P1345</f>
        <v>Hydraulic Applications Ecosystem</v>
      </c>
      <c r="D1345" t="str">
        <f>News_statistics!Q1345</f>
        <v>Intelligent &amp; Efficient Factory</v>
      </c>
      <c r="E1345" t="str">
        <f>News_statistics!N1345</f>
        <v>Hydraulic Applications Ecosystem, Intelligent Production, Smart Data Usage</v>
      </c>
      <c r="F1345" s="17" t="str">
        <f>News_statistics!M1345</f>
        <v>Intelligent &amp; Efficient Factory, Smart Factory Data Analytics, Intelligent Process Automation, AI Usage Enablement</v>
      </c>
    </row>
    <row r="1346" spans="1:6" ht="28.8" x14ac:dyDescent="0.3">
      <c r="A1346" t="str">
        <f>News_statistics!K1346</f>
        <v>H1</v>
      </c>
      <c r="B1346" cm="1">
        <f t="array" aca="1" ref="B1346" ca="1">SUMPRODUCT(MID(0&amp;A1346,LARGE(INDEX(ISNUMBER(--MID(A1346,ROW(INDIRECT("1:"&amp;LEN(A1346))),1))*ROW(INDIRECT("1:"&amp;LEN(A1346))),0),ROW(INDIRECT("1:"&amp;LEN(A1346))))+1,1)*10^ROW(INDIRECT("1:"&amp;LEN(A1346)))/10)</f>
        <v>1</v>
      </c>
      <c r="C1346" s="23" t="str">
        <f>News_statistics!P1346</f>
        <v>Ecological Sustainability</v>
      </c>
      <c r="D1346" t="str">
        <f>News_statistics!Q1346</f>
        <v>Enhanced Emission Policy</v>
      </c>
      <c r="E1346" t="str">
        <f>News_statistics!N1346</f>
        <v>Ecological Sustainability, Hydraulic Applications Ecosystem</v>
      </c>
      <c r="F1346" s="17" t="str">
        <f>News_statistics!M1346</f>
        <v>Enhanced Emission Policy, Sustainable Mining</v>
      </c>
    </row>
    <row r="1347" spans="1:6" x14ac:dyDescent="0.3">
      <c r="A1347" t="str">
        <f>News_statistics!K1347</f>
        <v>H1</v>
      </c>
      <c r="B1347" cm="1">
        <f t="array" aca="1" ref="B1347" ca="1">SUMPRODUCT(MID(0&amp;A1347,LARGE(INDEX(ISNUMBER(--MID(A1347,ROW(INDIRECT("1:"&amp;LEN(A1347))),1))*ROW(INDIRECT("1:"&amp;LEN(A1347))),0),ROW(INDIRECT("1:"&amp;LEN(A1347))))+1,1)*10^ROW(INDIRECT("1:"&amp;LEN(A1347)))/10)</f>
        <v>1</v>
      </c>
      <c r="C1347" s="23" t="str">
        <f>News_statistics!P1347</f>
        <v>Hydraulic Applications Ecosystem</v>
      </c>
      <c r="D1347" t="str">
        <f>News_statistics!Q1347</f>
        <v>Autonomous Material Handling</v>
      </c>
      <c r="E1347" t="str">
        <f>News_statistics!N1347</f>
        <v>Hydraulic Applications Ecosystem</v>
      </c>
      <c r="F1347" s="17" t="str">
        <f>News_statistics!M1347</f>
        <v>Autonomous Material Handling</v>
      </c>
    </row>
    <row r="1348" spans="1:6" x14ac:dyDescent="0.3">
      <c r="A1348" t="str">
        <f>News_statistics!K1348</f>
        <v>H1</v>
      </c>
      <c r="B1348" cm="1">
        <f t="array" aca="1" ref="B1348" ca="1">SUMPRODUCT(MID(0&amp;A1348,LARGE(INDEX(ISNUMBER(--MID(A1348,ROW(INDIRECT("1:"&amp;LEN(A1348))),1))*ROW(INDIRECT("1:"&amp;LEN(A1348))),0),ROW(INDIRECT("1:"&amp;LEN(A1348))))+1,1)*10^ROW(INDIRECT("1:"&amp;LEN(A1348)))/10)</f>
        <v>1</v>
      </c>
      <c r="C1348" s="23" t="str">
        <f>News_statistics!P1348</f>
        <v>Intelligent Production</v>
      </c>
      <c r="D1348" t="str">
        <f>News_statistics!Q1348</f>
        <v>Advanced Robotics</v>
      </c>
      <c r="E1348" t="str">
        <f>News_statistics!N1348</f>
        <v>Intelligent Production, Adaptive Organization</v>
      </c>
      <c r="F1348" s="17" t="str">
        <f>News_statistics!M1348</f>
        <v>Advanced Robotics, Future Collaboration</v>
      </c>
    </row>
    <row r="1349" spans="1:6" x14ac:dyDescent="0.3">
      <c r="A1349" t="str">
        <f>News_statistics!K1349</f>
        <v>H1</v>
      </c>
      <c r="B1349" cm="1">
        <f t="array" aca="1" ref="B1349" ca="1">SUMPRODUCT(MID(0&amp;A1349,LARGE(INDEX(ISNUMBER(--MID(A1349,ROW(INDIRECT("1:"&amp;LEN(A1349))),1))*ROW(INDIRECT("1:"&amp;LEN(A1349))),0),ROW(INDIRECT("1:"&amp;LEN(A1349))))+1,1)*10^ROW(INDIRECT("1:"&amp;LEN(A1349)))/10)</f>
        <v>1</v>
      </c>
      <c r="C1349" s="23" t="str">
        <f>News_statistics!P1349</f>
        <v>Ecological Sustainability</v>
      </c>
      <c r="D1349" t="str">
        <f>News_statistics!Q1349</f>
        <v>Green Cities</v>
      </c>
      <c r="E1349" t="str">
        <f>News_statistics!N1349</f>
        <v>Ecological Sustainability</v>
      </c>
      <c r="F1349" s="17" t="str">
        <f>News_statistics!M1349</f>
        <v>Green Cities, Enhanced Emission Policy</v>
      </c>
    </row>
    <row r="1350" spans="1:6" x14ac:dyDescent="0.3">
      <c r="A1350" t="str">
        <f>News_statistics!K1350</f>
        <v>H1</v>
      </c>
      <c r="B1350" cm="1">
        <f t="array" aca="1" ref="B1350" ca="1">SUMPRODUCT(MID(0&amp;A1350,LARGE(INDEX(ISNUMBER(--MID(A1350,ROW(INDIRECT("1:"&amp;LEN(A1350))),1))*ROW(INDIRECT("1:"&amp;LEN(A1350))),0),ROW(INDIRECT("1:"&amp;LEN(A1350))))+1,1)*10^ROW(INDIRECT("1:"&amp;LEN(A1350)))/10)</f>
        <v>1</v>
      </c>
      <c r="C1350" s="23" t="str">
        <f>News_statistics!P1350</f>
        <v>Intelligent Production</v>
      </c>
      <c r="D1350" t="str">
        <f>News_statistics!Q1350</f>
        <v>Autonomus Intralofistic</v>
      </c>
      <c r="E1350" t="str">
        <f>News_statistics!N1350</f>
        <v>Intelligent Production</v>
      </c>
      <c r="F1350" s="17" t="str">
        <f>News_statistics!M1350</f>
        <v>Autonomus Intralofistic</v>
      </c>
    </row>
    <row r="1351" spans="1:6" x14ac:dyDescent="0.3">
      <c r="A1351" t="str">
        <f>News_statistics!K1351</f>
        <v>H1</v>
      </c>
      <c r="B1351" cm="1">
        <f t="array" aca="1" ref="B1351" ca="1">SUMPRODUCT(MID(0&amp;A1351,LARGE(INDEX(ISNUMBER(--MID(A1351,ROW(INDIRECT("1:"&amp;LEN(A1351))),1))*ROW(INDIRECT("1:"&amp;LEN(A1351))),0),ROW(INDIRECT("1:"&amp;LEN(A1351))))+1,1)*10^ROW(INDIRECT("1:"&amp;LEN(A1351)))/10)</f>
        <v>1</v>
      </c>
      <c r="C1351" s="23" t="str">
        <f>News_statistics!P1351</f>
        <v>Hydraulic Applications Ecosystem</v>
      </c>
      <c r="D1351" t="str">
        <f>News_statistics!Q1351</f>
        <v>Sustainable Mining</v>
      </c>
      <c r="E1351" t="str">
        <f>News_statistics!N1351</f>
        <v>Hydraulic Applications Ecosystem</v>
      </c>
      <c r="F1351" s="17" t="str">
        <f>News_statistics!M1351</f>
        <v>Sustainable Mining</v>
      </c>
    </row>
    <row r="1352" spans="1:6" ht="28.8" x14ac:dyDescent="0.3">
      <c r="A1352" t="str">
        <f>News_statistics!K1352</f>
        <v>H1</v>
      </c>
      <c r="B1352" cm="1">
        <f t="array" aca="1" ref="B1352" ca="1">SUMPRODUCT(MID(0&amp;A1352,LARGE(INDEX(ISNUMBER(--MID(A1352,ROW(INDIRECT("1:"&amp;LEN(A1352))),1))*ROW(INDIRECT("1:"&amp;LEN(A1352))),0),ROW(INDIRECT("1:"&amp;LEN(A1352))))+1,1)*10^ROW(INDIRECT("1:"&amp;LEN(A1352)))/10)</f>
        <v>1</v>
      </c>
      <c r="C1352" s="23" t="str">
        <f>News_statistics!P1352</f>
        <v>Hydraulic Applications Ecosystem</v>
      </c>
      <c r="D1352" t="str">
        <f>News_statistics!Q1352</f>
        <v>Sustainable Mining</v>
      </c>
      <c r="E1352" t="str">
        <f>News_statistics!N1352</f>
        <v>Hydraulic Applications Ecosystem, Adaptive Organization, Smart Data Usage</v>
      </c>
      <c r="F1352" s="17" t="str">
        <f>News_statistics!M1352</f>
        <v>Sustainable Mining, Future Collaboration, New Data Management Strategies</v>
      </c>
    </row>
    <row r="1353" spans="1:6" ht="43.2" x14ac:dyDescent="0.3">
      <c r="A1353" t="str">
        <f>News_statistics!K1353</f>
        <v>H2</v>
      </c>
      <c r="B1353" cm="1">
        <f t="array" aca="1" ref="B1353" ca="1">SUMPRODUCT(MID(0&amp;A1353,LARGE(INDEX(ISNUMBER(--MID(A1353,ROW(INDIRECT("1:"&amp;LEN(A1353))),1))*ROW(INDIRECT("1:"&amp;LEN(A1353))),0),ROW(INDIRECT("1:"&amp;LEN(A1353))))+1,1)*10^ROW(INDIRECT("1:"&amp;LEN(A1353)))/10)</f>
        <v>2</v>
      </c>
      <c r="C1353" s="23" t="str">
        <f>News_statistics!P1353</f>
        <v>Ecological Sustainability</v>
      </c>
      <c r="D1353" t="str">
        <f>News_statistics!Q1353</f>
        <v>Enhanced Emission Policy</v>
      </c>
      <c r="E1353" t="str">
        <f>News_statistics!N1353</f>
        <v>Ecological Sustainability, Hydraulic Applications Ecosystem</v>
      </c>
      <c r="F1353" s="17" t="str">
        <f>News_statistics!M1353</f>
        <v>Enhanced Emission Policy, Promoting Biodiversity, Zero Emission Company Value, Sustainable Mining</v>
      </c>
    </row>
    <row r="1354" spans="1:6" x14ac:dyDescent="0.3">
      <c r="A1354" t="str">
        <f>News_statistics!K1354</f>
        <v>H1</v>
      </c>
      <c r="B1354" cm="1">
        <f t="array" aca="1" ref="B1354" ca="1">SUMPRODUCT(MID(0&amp;A1354,LARGE(INDEX(ISNUMBER(--MID(A1354,ROW(INDIRECT("1:"&amp;LEN(A1354))),1))*ROW(INDIRECT("1:"&amp;LEN(A1354))),0),ROW(INDIRECT("1:"&amp;LEN(A1354))))+1,1)*10^ROW(INDIRECT("1:"&amp;LEN(A1354)))/10)</f>
        <v>1</v>
      </c>
      <c r="C1354" s="23" t="str">
        <f>News_statistics!P1354</f>
        <v>Hydraulic Applications Ecosystem</v>
      </c>
      <c r="D1354" t="str">
        <f>News_statistics!Q1354</f>
        <v>Sustainable Mining</v>
      </c>
      <c r="E1354" t="str">
        <f>News_statistics!N1354</f>
        <v>Hydraulic Applications Ecosystem</v>
      </c>
      <c r="F1354" s="17" t="str">
        <f>News_statistics!M1354</f>
        <v>Sustainable Mining</v>
      </c>
    </row>
    <row r="1355" spans="1:6" x14ac:dyDescent="0.3">
      <c r="A1355" t="str">
        <f>News_statistics!K1355</f>
        <v>H1</v>
      </c>
      <c r="B1355" cm="1">
        <f t="array" aca="1" ref="B1355" ca="1">SUMPRODUCT(MID(0&amp;A1355,LARGE(INDEX(ISNUMBER(--MID(A1355,ROW(INDIRECT("1:"&amp;LEN(A1355))),1))*ROW(INDIRECT("1:"&amp;LEN(A1355))),0),ROW(INDIRECT("1:"&amp;LEN(A1355))))+1,1)*10^ROW(INDIRECT("1:"&amp;LEN(A1355)))/10)</f>
        <v>1</v>
      </c>
      <c r="C1355" s="23" t="str">
        <f>News_statistics!P1355</f>
        <v>Hydraulic Applications Ecosystem</v>
      </c>
      <c r="D1355" t="str">
        <f>News_statistics!Q1355</f>
        <v>Sustainable Mining</v>
      </c>
      <c r="E1355" t="str">
        <f>News_statistics!N1355</f>
        <v>Hydraulic Applications Ecosystem</v>
      </c>
      <c r="F1355" s="17" t="str">
        <f>News_statistics!M1355</f>
        <v>Sustainable Mining</v>
      </c>
    </row>
    <row r="1356" spans="1:6" ht="28.8" x14ac:dyDescent="0.3">
      <c r="A1356" t="str">
        <f>News_statistics!K1356</f>
        <v>H1</v>
      </c>
      <c r="B1356" cm="1">
        <f t="array" aca="1" ref="B1356" ca="1">SUMPRODUCT(MID(0&amp;A1356,LARGE(INDEX(ISNUMBER(--MID(A1356,ROW(INDIRECT("1:"&amp;LEN(A1356))),1))*ROW(INDIRECT("1:"&amp;LEN(A1356))),0),ROW(INDIRECT("1:"&amp;LEN(A1356))))+1,1)*10^ROW(INDIRECT("1:"&amp;LEN(A1356)))/10)</f>
        <v>1</v>
      </c>
      <c r="C1356" s="23" t="str">
        <f>News_statistics!P1356</f>
        <v>Hydraulic Applications Ecosystem</v>
      </c>
      <c r="D1356" t="str">
        <f>News_statistics!Q1356</f>
        <v>Green &amp; Connected Construction site</v>
      </c>
      <c r="E1356" t="str">
        <f>News_statistics!N1356</f>
        <v>Hydraulic Applications Ecosystem, New Business</v>
      </c>
      <c r="F1356" s="17" t="str">
        <f>News_statistics!M1356</f>
        <v>Green &amp; Connected Construction site, Smart Farming, Sustainaible Maritime Applications</v>
      </c>
    </row>
    <row r="1357" spans="1:6" ht="28.8" x14ac:dyDescent="0.3">
      <c r="A1357" t="str">
        <f>News_statistics!K1357</f>
        <v>H1</v>
      </c>
      <c r="B1357" cm="1">
        <f t="array" aca="1" ref="B1357" ca="1">SUMPRODUCT(MID(0&amp;A1357,LARGE(INDEX(ISNUMBER(--MID(A1357,ROW(INDIRECT("1:"&amp;LEN(A1357))),1))*ROW(INDIRECT("1:"&amp;LEN(A1357))),0),ROW(INDIRECT("1:"&amp;LEN(A1357))))+1,1)*10^ROW(INDIRECT("1:"&amp;LEN(A1357)))/10)</f>
        <v>1</v>
      </c>
      <c r="C1357" s="23" t="str">
        <f>News_statistics!P1357</f>
        <v>Hydraulic Applications Ecosystem</v>
      </c>
      <c r="D1357" t="str">
        <f>News_statistics!Q1357</f>
        <v>Green &amp; Connected Construction site</v>
      </c>
      <c r="E1357" t="str">
        <f>News_statistics!N1357</f>
        <v>Hydraulic Applications Ecosystem</v>
      </c>
      <c r="F1357" s="17" t="str">
        <f>News_statistics!M1357</f>
        <v>Green &amp; Connected Construction site, Autonomous Material Handling</v>
      </c>
    </row>
    <row r="1358" spans="1:6" x14ac:dyDescent="0.3">
      <c r="A1358" t="str">
        <f>News_statistics!K1358</f>
        <v>H1</v>
      </c>
      <c r="B1358" cm="1">
        <f t="array" aca="1" ref="B1358" ca="1">SUMPRODUCT(MID(0&amp;A1358,LARGE(INDEX(ISNUMBER(--MID(A1358,ROW(INDIRECT("1:"&amp;LEN(A1358))),1))*ROW(INDIRECT("1:"&amp;LEN(A1358))),0),ROW(INDIRECT("1:"&amp;LEN(A1358))))+1,1)*10^ROW(INDIRECT("1:"&amp;LEN(A1358)))/10)</f>
        <v>1</v>
      </c>
      <c r="C1358" s="23" t="str">
        <f>News_statistics!P1358</f>
        <v>Not Found</v>
      </c>
      <c r="D1358" t="str">
        <f>News_statistics!Q1358</f>
        <v>Not Found</v>
      </c>
      <c r="E1358" t="e" vm="2">
        <f>News_statistics!N1358</f>
        <v>#VALUE!</v>
      </c>
      <c r="F1358" s="17" t="str">
        <f>News_statistics!M1358</f>
        <v/>
      </c>
    </row>
    <row r="1359" spans="1:6" ht="28.8" x14ac:dyDescent="0.3">
      <c r="A1359" t="str">
        <f>News_statistics!K1359</f>
        <v>H1</v>
      </c>
      <c r="B1359" cm="1">
        <f t="array" aca="1" ref="B1359" ca="1">SUMPRODUCT(MID(0&amp;A1359,LARGE(INDEX(ISNUMBER(--MID(A1359,ROW(INDIRECT("1:"&amp;LEN(A1359))),1))*ROW(INDIRECT("1:"&amp;LEN(A1359))),0),ROW(INDIRECT("1:"&amp;LEN(A1359))))+1,1)*10^ROW(INDIRECT("1:"&amp;LEN(A1359)))/10)</f>
        <v>1</v>
      </c>
      <c r="C1359" s="23" t="str">
        <f>News_statistics!P1359</f>
        <v>Smart Data Usage</v>
      </c>
      <c r="D1359" t="str">
        <f>News_statistics!Q1359</f>
        <v>Advanced AI Capabilities</v>
      </c>
      <c r="E1359" t="str">
        <f>News_statistics!N1359</f>
        <v>Smart Data Usage</v>
      </c>
      <c r="F1359" s="17" t="str">
        <f>News_statistics!M1359</f>
        <v>Advanced AI Capabilities, AI Usage Enablement</v>
      </c>
    </row>
    <row r="1360" spans="1:6" x14ac:dyDescent="0.3">
      <c r="A1360" t="str">
        <f>News_statistics!K1360</f>
        <v>H1</v>
      </c>
      <c r="B1360" cm="1">
        <f t="array" aca="1" ref="B1360" ca="1">SUMPRODUCT(MID(0&amp;A1360,LARGE(INDEX(ISNUMBER(--MID(A1360,ROW(INDIRECT("1:"&amp;LEN(A1360))),1))*ROW(INDIRECT("1:"&amp;LEN(A1360))),0),ROW(INDIRECT("1:"&amp;LEN(A1360))))+1,1)*10^ROW(INDIRECT("1:"&amp;LEN(A1360)))/10)</f>
        <v>1</v>
      </c>
      <c r="C1360" s="23" t="str">
        <f>News_statistics!P1360</f>
        <v>Not Found</v>
      </c>
      <c r="D1360" t="str">
        <f>News_statistics!Q1360</f>
        <v>Not Found</v>
      </c>
      <c r="E1360" t="e" vm="2">
        <f>News_statistics!N1360</f>
        <v>#VALUE!</v>
      </c>
      <c r="F1360" s="17" t="str">
        <f>News_statistics!M1360</f>
        <v/>
      </c>
    </row>
    <row r="1361" spans="1:6" ht="28.8" x14ac:dyDescent="0.3">
      <c r="A1361" t="str">
        <f>News_statistics!K1361</f>
        <v>H1</v>
      </c>
      <c r="B1361" cm="1">
        <f t="array" aca="1" ref="B1361" ca="1">SUMPRODUCT(MID(0&amp;A1361,LARGE(INDEX(ISNUMBER(--MID(A1361,ROW(INDIRECT("1:"&amp;LEN(A1361))),1))*ROW(INDIRECT("1:"&amp;LEN(A1361))),0),ROW(INDIRECT("1:"&amp;LEN(A1361))))+1,1)*10^ROW(INDIRECT("1:"&amp;LEN(A1361)))/10)</f>
        <v>1</v>
      </c>
      <c r="C1361" s="23" t="str">
        <f>News_statistics!P1361</f>
        <v>Hydraulic Applications Ecosystem</v>
      </c>
      <c r="D1361" t="str">
        <f>News_statistics!Q1361</f>
        <v>Green &amp; Connected Construction site</v>
      </c>
      <c r="E1361" t="str">
        <f>News_statistics!N1361</f>
        <v>Hydraulic Applications Ecosystem</v>
      </c>
      <c r="F1361" s="17" t="str">
        <f>News_statistics!M1361</f>
        <v>Green &amp; Connected Construction site, Smart Farming, Sustainable Mining</v>
      </c>
    </row>
    <row r="1362" spans="1:6" x14ac:dyDescent="0.3">
      <c r="A1362" t="str">
        <f>News_statistics!K1362</f>
        <v>H1</v>
      </c>
      <c r="B1362" cm="1">
        <f t="array" aca="1" ref="B1362" ca="1">SUMPRODUCT(MID(0&amp;A1362,LARGE(INDEX(ISNUMBER(--MID(A1362,ROW(INDIRECT("1:"&amp;LEN(A1362))),1))*ROW(INDIRECT("1:"&amp;LEN(A1362))),0),ROW(INDIRECT("1:"&amp;LEN(A1362))))+1,1)*10^ROW(INDIRECT("1:"&amp;LEN(A1362)))/10)</f>
        <v>1</v>
      </c>
      <c r="C1362" s="23" t="str">
        <f>News_statistics!P1362</f>
        <v>Not Found</v>
      </c>
      <c r="D1362" t="str">
        <f>News_statistics!Q1362</f>
        <v>Not Found</v>
      </c>
      <c r="E1362" t="e" vm="2">
        <f>News_statistics!N1362</f>
        <v>#VALUE!</v>
      </c>
      <c r="F1362" s="17" t="str">
        <f>News_statistics!M1362</f>
        <v/>
      </c>
    </row>
    <row r="1363" spans="1:6" x14ac:dyDescent="0.3">
      <c r="A1363" t="str">
        <f>News_statistics!K1363</f>
        <v>H1</v>
      </c>
      <c r="B1363" cm="1">
        <f t="array" aca="1" ref="B1363" ca="1">SUMPRODUCT(MID(0&amp;A1363,LARGE(INDEX(ISNUMBER(--MID(A1363,ROW(INDIRECT("1:"&amp;LEN(A1363))),1))*ROW(INDIRECT("1:"&amp;LEN(A1363))),0),ROW(INDIRECT("1:"&amp;LEN(A1363))))+1,1)*10^ROW(INDIRECT("1:"&amp;LEN(A1363)))/10)</f>
        <v>1</v>
      </c>
      <c r="C1363" s="23" t="str">
        <f>News_statistics!P1363</f>
        <v>Not Found</v>
      </c>
      <c r="D1363" t="str">
        <f>News_statistics!Q1363</f>
        <v>Not Found</v>
      </c>
      <c r="E1363" t="e" vm="2">
        <f>News_statistics!N1363</f>
        <v>#VALUE!</v>
      </c>
      <c r="F1363" s="17" t="str">
        <f>News_statistics!M1363</f>
        <v/>
      </c>
    </row>
    <row r="1364" spans="1:6" ht="43.2" x14ac:dyDescent="0.3">
      <c r="A1364" t="str">
        <f>News_statistics!K1364</f>
        <v>H1</v>
      </c>
      <c r="B1364" cm="1">
        <f t="array" aca="1" ref="B1364" ca="1">SUMPRODUCT(MID(0&amp;A1364,LARGE(INDEX(ISNUMBER(--MID(A1364,ROW(INDIRECT("1:"&amp;LEN(A1364))),1))*ROW(INDIRECT("1:"&amp;LEN(A1364))),0),ROW(INDIRECT("1:"&amp;LEN(A1364))))+1,1)*10^ROW(INDIRECT("1:"&amp;LEN(A1364)))/10)</f>
        <v>1</v>
      </c>
      <c r="C1364" s="23" t="str">
        <f>News_statistics!P1364</f>
        <v>Ecological Sustainability</v>
      </c>
      <c r="D1364" t="str">
        <f>News_statistics!Q1364</f>
        <v>Enhanced Emission Policy</v>
      </c>
      <c r="E1364" t="str">
        <f>News_statistics!N1364</f>
        <v>Ecological Sustainability, Hydraulic Applications Ecosystem</v>
      </c>
      <c r="F1364" s="17" t="str">
        <f>News_statistics!M1364</f>
        <v>Enhanced Emission Policy, Green &amp; Connected Construction site, Future Municipal Services</v>
      </c>
    </row>
    <row r="1365" spans="1:6" ht="28.8" x14ac:dyDescent="0.3">
      <c r="A1365" t="str">
        <f>News_statistics!K1365</f>
        <v>H1</v>
      </c>
      <c r="B1365" cm="1">
        <f t="array" aca="1" ref="B1365" ca="1">SUMPRODUCT(MID(0&amp;A1365,LARGE(INDEX(ISNUMBER(--MID(A1365,ROW(INDIRECT("1:"&amp;LEN(A1365))),1))*ROW(INDIRECT("1:"&amp;LEN(A1365))),0),ROW(INDIRECT("1:"&amp;LEN(A1365))))+1,1)*10^ROW(INDIRECT("1:"&amp;LEN(A1365)))/10)</f>
        <v>1</v>
      </c>
      <c r="C1365" s="23" t="str">
        <f>News_statistics!P1365</f>
        <v>Ecological Sustainability</v>
      </c>
      <c r="D1365" t="str">
        <f>News_statistics!Q1365</f>
        <v>Enhanced Emission Policy</v>
      </c>
      <c r="E1365" t="str">
        <f>News_statistics!N1365</f>
        <v>Ecological Sustainability, Adaptive Organization</v>
      </c>
      <c r="F1365" s="17" t="str">
        <f>News_statistics!M1365</f>
        <v>Enhanced Emission Policy, Future Collaboration</v>
      </c>
    </row>
    <row r="1366" spans="1:6" x14ac:dyDescent="0.3">
      <c r="A1366" t="str">
        <f>News_statistics!K1366</f>
        <v>H1</v>
      </c>
      <c r="B1366" cm="1">
        <f t="array" aca="1" ref="B1366" ca="1">SUMPRODUCT(MID(0&amp;A1366,LARGE(INDEX(ISNUMBER(--MID(A1366,ROW(INDIRECT("1:"&amp;LEN(A1366))),1))*ROW(INDIRECT("1:"&amp;LEN(A1366))),0),ROW(INDIRECT("1:"&amp;LEN(A1366))))+1,1)*10^ROW(INDIRECT("1:"&amp;LEN(A1366)))/10)</f>
        <v>1</v>
      </c>
      <c r="C1366" s="23" t="str">
        <f>News_statistics!P1366</f>
        <v>Intelligent Production</v>
      </c>
      <c r="D1366" t="str">
        <f>News_statistics!Q1366</f>
        <v>Advanced Robotics</v>
      </c>
      <c r="E1366" t="str">
        <f>News_statistics!N1366</f>
        <v>Intelligent Production</v>
      </c>
      <c r="F1366" s="17" t="str">
        <f>News_statistics!M1366</f>
        <v>Advanced Robotics</v>
      </c>
    </row>
    <row r="1367" spans="1:6" x14ac:dyDescent="0.3">
      <c r="A1367" t="str">
        <f>News_statistics!K1367</f>
        <v>H3</v>
      </c>
      <c r="B1367" cm="1">
        <f t="array" aca="1" ref="B1367" ca="1">SUMPRODUCT(MID(0&amp;A1367,LARGE(INDEX(ISNUMBER(--MID(A1367,ROW(INDIRECT("1:"&amp;LEN(A1367))),1))*ROW(INDIRECT("1:"&amp;LEN(A1367))),0),ROW(INDIRECT("1:"&amp;LEN(A1367))))+1,1)*10^ROW(INDIRECT("1:"&amp;LEN(A1367)))/10)</f>
        <v>3</v>
      </c>
      <c r="C1367" s="23" t="str">
        <f>News_statistics!P1367</f>
        <v>Ecological Sustainability</v>
      </c>
      <c r="D1367" t="str">
        <f>News_statistics!Q1367</f>
        <v>Enhanced Emission Policy</v>
      </c>
      <c r="E1367" t="str">
        <f>News_statistics!N1367</f>
        <v>Ecological Sustainability</v>
      </c>
      <c r="F1367" s="17" t="str">
        <f>News_statistics!M1367</f>
        <v>Enhanced Emission Policy</v>
      </c>
    </row>
    <row r="1368" spans="1:6" ht="43.2" x14ac:dyDescent="0.3">
      <c r="A1368" t="str">
        <f>News_statistics!K1368</f>
        <v>H1</v>
      </c>
      <c r="B1368" cm="1">
        <f t="array" aca="1" ref="B1368" ca="1">SUMPRODUCT(MID(0&amp;A1368,LARGE(INDEX(ISNUMBER(--MID(A1368,ROW(INDIRECT("1:"&amp;LEN(A1368))),1))*ROW(INDIRECT("1:"&amp;LEN(A1368))),0),ROW(INDIRECT("1:"&amp;LEN(A1368))))+1,1)*10^ROW(INDIRECT("1:"&amp;LEN(A1368)))/10)</f>
        <v>1</v>
      </c>
      <c r="C1368" s="23" t="str">
        <f>News_statistics!P1368</f>
        <v>Ecological Sustainability</v>
      </c>
      <c r="D1368" t="str">
        <f>News_statistics!Q1368</f>
        <v>Green Cities</v>
      </c>
      <c r="E1368" t="str">
        <f>News_statistics!N1368</f>
        <v>Ecological Sustainability, Adaptive Organization, New Business</v>
      </c>
      <c r="F1368" s="17" t="str">
        <f>News_statistics!M1368</f>
        <v>Green Cities, Enhanced Emission Policy, Future Collaboration, Geopolitics &amp; Decoupling</v>
      </c>
    </row>
    <row r="1369" spans="1:6" x14ac:dyDescent="0.3">
      <c r="A1369" t="str">
        <f>News_statistics!K1369</f>
        <v>H3</v>
      </c>
      <c r="B1369" cm="1">
        <f t="array" aca="1" ref="B1369" ca="1">SUMPRODUCT(MID(0&amp;A1369,LARGE(INDEX(ISNUMBER(--MID(A1369,ROW(INDIRECT("1:"&amp;LEN(A1369))),1))*ROW(INDIRECT("1:"&amp;LEN(A1369))),0),ROW(INDIRECT("1:"&amp;LEN(A1369))))+1,1)*10^ROW(INDIRECT("1:"&amp;LEN(A1369)))/10)</f>
        <v>3</v>
      </c>
      <c r="C1369" s="23" t="str">
        <f>News_statistics!P1369</f>
        <v>Ecological Sustainability</v>
      </c>
      <c r="D1369" t="str">
        <f>News_statistics!Q1369</f>
        <v>Enhanced Emission Policy</v>
      </c>
      <c r="E1369" t="str">
        <f>News_statistics!N1369</f>
        <v>Ecological Sustainability</v>
      </c>
      <c r="F1369" s="17" t="str">
        <f>News_statistics!M1369</f>
        <v>Enhanced Emission Policy</v>
      </c>
    </row>
    <row r="1370" spans="1:6" x14ac:dyDescent="0.3">
      <c r="A1370" t="str">
        <f>News_statistics!K1370</f>
        <v>H2</v>
      </c>
      <c r="B1370" cm="1">
        <f t="array" aca="1" ref="B1370" ca="1">SUMPRODUCT(MID(0&amp;A1370,LARGE(INDEX(ISNUMBER(--MID(A1370,ROW(INDIRECT("1:"&amp;LEN(A1370))),1))*ROW(INDIRECT("1:"&amp;LEN(A1370))),0),ROW(INDIRECT("1:"&amp;LEN(A1370))))+1,1)*10^ROW(INDIRECT("1:"&amp;LEN(A1370)))/10)</f>
        <v>2</v>
      </c>
      <c r="C1370" s="23" t="str">
        <f>News_statistics!P1370</f>
        <v>Ecological Sustainability</v>
      </c>
      <c r="D1370" t="str">
        <f>News_statistics!Q1370</f>
        <v>Enhanced Emission Policy</v>
      </c>
      <c r="E1370" t="str">
        <f>News_statistics!N1370</f>
        <v>Ecological Sustainability</v>
      </c>
      <c r="F1370" s="17" t="str">
        <f>News_statistics!M1370</f>
        <v>Enhanced Emission Policy</v>
      </c>
    </row>
    <row r="1371" spans="1:6" x14ac:dyDescent="0.3">
      <c r="A1371" t="str">
        <f>News_statistics!K1371</f>
        <v>H1</v>
      </c>
      <c r="B1371" cm="1">
        <f t="array" aca="1" ref="B1371" ca="1">SUMPRODUCT(MID(0&amp;A1371,LARGE(INDEX(ISNUMBER(--MID(A1371,ROW(INDIRECT("1:"&amp;LEN(A1371))),1))*ROW(INDIRECT("1:"&amp;LEN(A1371))),0),ROW(INDIRECT("1:"&amp;LEN(A1371))))+1,1)*10^ROW(INDIRECT("1:"&amp;LEN(A1371)))/10)</f>
        <v>1</v>
      </c>
      <c r="C1371" s="23" t="str">
        <f>News_statistics!P1371</f>
        <v>Ecological Sustainability</v>
      </c>
      <c r="D1371" t="str">
        <f>News_statistics!Q1371</f>
        <v>Enhanced Emission Policy</v>
      </c>
      <c r="E1371" t="str">
        <f>News_statistics!N1371</f>
        <v>Ecological Sustainability, Hydraulic Applications Ecosystem</v>
      </c>
      <c r="F1371" s="17" t="str">
        <f>News_statistics!M1371</f>
        <v>Enhanced Emission Policy, Smart Farming</v>
      </c>
    </row>
    <row r="1372" spans="1:6" ht="28.8" x14ac:dyDescent="0.3">
      <c r="A1372" t="str">
        <f>News_statistics!K1372</f>
        <v>H1</v>
      </c>
      <c r="B1372" cm="1">
        <f t="array" aca="1" ref="B1372" ca="1">SUMPRODUCT(MID(0&amp;A1372,LARGE(INDEX(ISNUMBER(--MID(A1372,ROW(INDIRECT("1:"&amp;LEN(A1372))),1))*ROW(INDIRECT("1:"&amp;LEN(A1372))),0),ROW(INDIRECT("1:"&amp;LEN(A1372))))+1,1)*10^ROW(INDIRECT("1:"&amp;LEN(A1372)))/10)</f>
        <v>1</v>
      </c>
      <c r="C1372" s="23" t="str">
        <f>News_statistics!P1372</f>
        <v>Hydraulic Applications Ecosystem</v>
      </c>
      <c r="D1372" t="str">
        <f>News_statistics!Q1372</f>
        <v>Intelligent &amp; Efficient Factory</v>
      </c>
      <c r="E1372" t="str">
        <f>News_statistics!N1372</f>
        <v>Hydraulic Applications Ecosystem, Smart Data Usage</v>
      </c>
      <c r="F1372" s="17" t="str">
        <f>News_statistics!M1372</f>
        <v>Intelligent &amp; Efficient Factory, Advanced AI Capabilities</v>
      </c>
    </row>
    <row r="1373" spans="1:6" x14ac:dyDescent="0.3">
      <c r="A1373" t="str">
        <f>News_statistics!K1373</f>
        <v>H1</v>
      </c>
      <c r="B1373" cm="1">
        <f t="array" aca="1" ref="B1373" ca="1">SUMPRODUCT(MID(0&amp;A1373,LARGE(INDEX(ISNUMBER(--MID(A1373,ROW(INDIRECT("1:"&amp;LEN(A1373))),1))*ROW(INDIRECT("1:"&amp;LEN(A1373))),0),ROW(INDIRECT("1:"&amp;LEN(A1373))))+1,1)*10^ROW(INDIRECT("1:"&amp;LEN(A1373)))/10)</f>
        <v>1</v>
      </c>
      <c r="C1373" s="23" t="str">
        <f>News_statistics!P1373</f>
        <v>Not Found</v>
      </c>
      <c r="D1373" t="str">
        <f>News_statistics!Q1373</f>
        <v>Not Found</v>
      </c>
      <c r="E1373" t="e" vm="2">
        <f>News_statistics!N1373</f>
        <v>#VALUE!</v>
      </c>
      <c r="F1373" s="17" t="str">
        <f>News_statistics!M1373</f>
        <v/>
      </c>
    </row>
    <row r="1374" spans="1:6" x14ac:dyDescent="0.3">
      <c r="A1374" t="str">
        <f>News_statistics!K1374</f>
        <v>H2</v>
      </c>
      <c r="B1374" cm="1">
        <f t="array" aca="1" ref="B1374" ca="1">SUMPRODUCT(MID(0&amp;A1374,LARGE(INDEX(ISNUMBER(--MID(A1374,ROW(INDIRECT("1:"&amp;LEN(A1374))),1))*ROW(INDIRECT("1:"&amp;LEN(A1374))),0),ROW(INDIRECT("1:"&amp;LEN(A1374))))+1,1)*10^ROW(INDIRECT("1:"&amp;LEN(A1374)))/10)</f>
        <v>2</v>
      </c>
      <c r="C1374" s="23" t="str">
        <f>News_statistics!P1374</f>
        <v>Ecological Sustainability</v>
      </c>
      <c r="D1374" t="str">
        <f>News_statistics!Q1374</f>
        <v>Enhanced Emission Policy</v>
      </c>
      <c r="E1374" t="str">
        <f>News_statistics!N1374</f>
        <v>Ecological Sustainability</v>
      </c>
      <c r="F1374" s="17" t="str">
        <f>News_statistics!M1374</f>
        <v>Enhanced Emission Policy</v>
      </c>
    </row>
    <row r="1375" spans="1:6" x14ac:dyDescent="0.3">
      <c r="A1375" t="str">
        <f>News_statistics!K1375</f>
        <v>H1</v>
      </c>
      <c r="B1375" cm="1">
        <f t="array" aca="1" ref="B1375" ca="1">SUMPRODUCT(MID(0&amp;A1375,LARGE(INDEX(ISNUMBER(--MID(A1375,ROW(INDIRECT("1:"&amp;LEN(A1375))),1))*ROW(INDIRECT("1:"&amp;LEN(A1375))),0),ROW(INDIRECT("1:"&amp;LEN(A1375))))+1,1)*10^ROW(INDIRECT("1:"&amp;LEN(A1375)))/10)</f>
        <v>1</v>
      </c>
      <c r="C1375" s="23" t="str">
        <f>News_statistics!P1375</f>
        <v>Adaptive Organization</v>
      </c>
      <c r="D1375" t="str">
        <f>News_statistics!Q1375</f>
        <v>Future Collaboration</v>
      </c>
      <c r="E1375" t="str">
        <f>News_statistics!N1375</f>
        <v>Adaptive Organization</v>
      </c>
      <c r="F1375" s="17" t="str">
        <f>News_statistics!M1375</f>
        <v>Future Collaboration</v>
      </c>
    </row>
    <row r="1376" spans="1:6" ht="28.8" x14ac:dyDescent="0.3">
      <c r="A1376" t="str">
        <f>News_statistics!K1376</f>
        <v>H2</v>
      </c>
      <c r="B1376" cm="1">
        <f t="array" aca="1" ref="B1376" ca="1">SUMPRODUCT(MID(0&amp;A1376,LARGE(INDEX(ISNUMBER(--MID(A1376,ROW(INDIRECT("1:"&amp;LEN(A1376))),1))*ROW(INDIRECT("1:"&amp;LEN(A1376))),0),ROW(INDIRECT("1:"&amp;LEN(A1376))))+1,1)*10^ROW(INDIRECT("1:"&amp;LEN(A1376)))/10)</f>
        <v>2</v>
      </c>
      <c r="C1376" s="23" t="str">
        <f>News_statistics!P1376</f>
        <v>Hydraulic Applications Ecosystem</v>
      </c>
      <c r="D1376" t="str">
        <f>News_statistics!Q1376</f>
        <v>Autonomous Material Handling</v>
      </c>
      <c r="E1376" t="str">
        <f>News_statistics!N1376</f>
        <v>Hydraulic Applications Ecosystem, Smart Data Usage</v>
      </c>
      <c r="F1376" s="17" t="str">
        <f>News_statistics!M1376</f>
        <v>Autonomous Material Handling, Intelligent Process Automation</v>
      </c>
    </row>
    <row r="1377" spans="1:6" ht="28.8" x14ac:dyDescent="0.3">
      <c r="A1377" t="str">
        <f>News_statistics!K1377</f>
        <v>H1</v>
      </c>
      <c r="B1377" cm="1">
        <f t="array" aca="1" ref="B1377" ca="1">SUMPRODUCT(MID(0&amp;A1377,LARGE(INDEX(ISNUMBER(--MID(A1377,ROW(INDIRECT("1:"&amp;LEN(A1377))),1))*ROW(INDIRECT("1:"&amp;LEN(A1377))),0),ROW(INDIRECT("1:"&amp;LEN(A1377))))+1,1)*10^ROW(INDIRECT("1:"&amp;LEN(A1377)))/10)</f>
        <v>1</v>
      </c>
      <c r="C1377" s="23" t="str">
        <f>News_statistics!P1377</f>
        <v>Hydraulic Applications Ecosystem</v>
      </c>
      <c r="D1377" t="str">
        <f>News_statistics!Q1377</f>
        <v>Autonomous Material Handling</v>
      </c>
      <c r="E1377" t="str">
        <f>News_statistics!N1377</f>
        <v>Hydraulic Applications Ecosystem, Intelligent Production</v>
      </c>
      <c r="F1377" s="17" t="str">
        <f>News_statistics!M1377</f>
        <v>Autonomous Material Handling, Advanced Robotics</v>
      </c>
    </row>
    <row r="1378" spans="1:6" ht="28.8" x14ac:dyDescent="0.3">
      <c r="A1378" t="str">
        <f>News_statistics!K1378</f>
        <v>H1</v>
      </c>
      <c r="B1378" cm="1">
        <f t="array" aca="1" ref="B1378" ca="1">SUMPRODUCT(MID(0&amp;A1378,LARGE(INDEX(ISNUMBER(--MID(A1378,ROW(INDIRECT("1:"&amp;LEN(A1378))),1))*ROW(INDIRECT("1:"&amp;LEN(A1378))),0),ROW(INDIRECT("1:"&amp;LEN(A1378))))+1,1)*10^ROW(INDIRECT("1:"&amp;LEN(A1378)))/10)</f>
        <v>1</v>
      </c>
      <c r="C1378" s="23" t="str">
        <f>News_statistics!P1378</f>
        <v>Ecological Sustainability</v>
      </c>
      <c r="D1378" t="str">
        <f>News_statistics!Q1378</f>
        <v>Enhanced Emission Policy</v>
      </c>
      <c r="E1378" t="str">
        <f>News_statistics!N1378</f>
        <v>Ecological Sustainability, Hydraulic Applications Ecosystem</v>
      </c>
      <c r="F1378" s="17" t="str">
        <f>News_statistics!M1378</f>
        <v>Enhanced Emission Policy, Sustainable Mining</v>
      </c>
    </row>
    <row r="1379" spans="1:6" x14ac:dyDescent="0.3">
      <c r="A1379" t="str">
        <f>News_statistics!K1379</f>
        <v>H1</v>
      </c>
      <c r="B1379" cm="1">
        <f t="array" aca="1" ref="B1379" ca="1">SUMPRODUCT(MID(0&amp;A1379,LARGE(INDEX(ISNUMBER(--MID(A1379,ROW(INDIRECT("1:"&amp;LEN(A1379))),1))*ROW(INDIRECT("1:"&amp;LEN(A1379))),0),ROW(INDIRECT("1:"&amp;LEN(A1379))))+1,1)*10^ROW(INDIRECT("1:"&amp;LEN(A1379)))/10)</f>
        <v>1</v>
      </c>
      <c r="C1379" s="23" t="str">
        <f>News_statistics!P1379</f>
        <v>Ecological Sustainability</v>
      </c>
      <c r="D1379" t="str">
        <f>News_statistics!Q1379</f>
        <v>Enhanced Emission Policy</v>
      </c>
      <c r="E1379" t="str">
        <f>News_statistics!N1379</f>
        <v>Ecological Sustainability</v>
      </c>
      <c r="F1379" s="17" t="str">
        <f>News_statistics!M1379</f>
        <v>Enhanced Emission Policy</v>
      </c>
    </row>
    <row r="1380" spans="1:6" x14ac:dyDescent="0.3">
      <c r="A1380" t="str">
        <f>News_statistics!K1380</f>
        <v>H1</v>
      </c>
      <c r="B1380" cm="1">
        <f t="array" aca="1" ref="B1380" ca="1">SUMPRODUCT(MID(0&amp;A1380,LARGE(INDEX(ISNUMBER(--MID(A1380,ROW(INDIRECT("1:"&amp;LEN(A1380))),1))*ROW(INDIRECT("1:"&amp;LEN(A1380))),0),ROW(INDIRECT("1:"&amp;LEN(A1380))))+1,1)*10^ROW(INDIRECT("1:"&amp;LEN(A1380)))/10)</f>
        <v>1</v>
      </c>
      <c r="C1380" s="23" t="str">
        <f>News_statistics!P1380</f>
        <v>Hydraulic Applications Ecosystem</v>
      </c>
      <c r="D1380" t="str">
        <f>News_statistics!Q1380</f>
        <v>Autonomous Material Handling</v>
      </c>
      <c r="E1380" t="str">
        <f>News_statistics!N1380</f>
        <v>Hydraulic Applications Ecosystem</v>
      </c>
      <c r="F1380" s="17" t="str">
        <f>News_statistics!M1380</f>
        <v>Autonomous Material Handling</v>
      </c>
    </row>
    <row r="1381" spans="1:6" x14ac:dyDescent="0.3">
      <c r="A1381" t="str">
        <f>News_statistics!K1381</f>
        <v>H1</v>
      </c>
      <c r="B1381" cm="1">
        <f t="array" aca="1" ref="B1381" ca="1">SUMPRODUCT(MID(0&amp;A1381,LARGE(INDEX(ISNUMBER(--MID(A1381,ROW(INDIRECT("1:"&amp;LEN(A1381))),1))*ROW(INDIRECT("1:"&amp;LEN(A1381))),0),ROW(INDIRECT("1:"&amp;LEN(A1381))))+1,1)*10^ROW(INDIRECT("1:"&amp;LEN(A1381)))/10)</f>
        <v>1</v>
      </c>
      <c r="C1381" s="23" t="str">
        <f>News_statistics!P1381</f>
        <v>Hydraulic Applications Ecosystem</v>
      </c>
      <c r="D1381" t="str">
        <f>News_statistics!Q1381</f>
        <v>Green &amp; Connected Construction site</v>
      </c>
      <c r="E1381" t="str">
        <f>News_statistics!N1381</f>
        <v>Hydraulic Applications Ecosystem</v>
      </c>
      <c r="F1381" s="17" t="str">
        <f>News_statistics!M1381</f>
        <v>Green &amp; Connected Construction site</v>
      </c>
    </row>
    <row r="1382" spans="1:6" ht="28.8" x14ac:dyDescent="0.3">
      <c r="A1382" t="str">
        <f>News_statistics!K1382</f>
        <v>H1</v>
      </c>
      <c r="B1382" cm="1">
        <f t="array" aca="1" ref="B1382" ca="1">SUMPRODUCT(MID(0&amp;A1382,LARGE(INDEX(ISNUMBER(--MID(A1382,ROW(INDIRECT("1:"&amp;LEN(A1382))),1))*ROW(INDIRECT("1:"&amp;LEN(A1382))),0),ROW(INDIRECT("1:"&amp;LEN(A1382))))+1,1)*10^ROW(INDIRECT("1:"&amp;LEN(A1382)))/10)</f>
        <v>1</v>
      </c>
      <c r="C1382" s="23" t="str">
        <f>News_statistics!P1382</f>
        <v>Ecological Sustainability</v>
      </c>
      <c r="D1382" t="str">
        <f>News_statistics!Q1382</f>
        <v>Enhanced Emission Policy</v>
      </c>
      <c r="E1382" t="str">
        <f>News_statistics!N1382</f>
        <v>Ecological Sustainability, Hydraulic Applications Ecosystem</v>
      </c>
      <c r="F1382" s="17" t="str">
        <f>News_statistics!M1382</f>
        <v>Enhanced Emission Policy, Future Municipal Services</v>
      </c>
    </row>
    <row r="1383" spans="1:6" x14ac:dyDescent="0.3">
      <c r="A1383" t="str">
        <f>News_statistics!K1383</f>
        <v>H1</v>
      </c>
      <c r="B1383" cm="1">
        <f t="array" aca="1" ref="B1383" ca="1">SUMPRODUCT(MID(0&amp;A1383,LARGE(INDEX(ISNUMBER(--MID(A1383,ROW(INDIRECT("1:"&amp;LEN(A1383))),1))*ROW(INDIRECT("1:"&amp;LEN(A1383))),0),ROW(INDIRECT("1:"&amp;LEN(A1383))))+1,1)*10^ROW(INDIRECT("1:"&amp;LEN(A1383)))/10)</f>
        <v>1</v>
      </c>
      <c r="C1383" s="23" t="str">
        <f>News_statistics!P1383</f>
        <v>Hydraulic Applications Ecosystem</v>
      </c>
      <c r="D1383" t="str">
        <f>News_statistics!Q1383</f>
        <v>Future Municipal Services</v>
      </c>
      <c r="E1383" t="str">
        <f>News_statistics!N1383</f>
        <v>Hydraulic Applications Ecosystem</v>
      </c>
      <c r="F1383" s="17" t="str">
        <f>News_statistics!M1383</f>
        <v>Future Municipal Services</v>
      </c>
    </row>
    <row r="1384" spans="1:6" x14ac:dyDescent="0.3">
      <c r="A1384" t="str">
        <f>News_statistics!K1384</f>
        <v>H1</v>
      </c>
      <c r="B1384" cm="1">
        <f t="array" aca="1" ref="B1384" ca="1">SUMPRODUCT(MID(0&amp;A1384,LARGE(INDEX(ISNUMBER(--MID(A1384,ROW(INDIRECT("1:"&amp;LEN(A1384))),1))*ROW(INDIRECT("1:"&amp;LEN(A1384))),0),ROW(INDIRECT("1:"&amp;LEN(A1384))))+1,1)*10^ROW(INDIRECT("1:"&amp;LEN(A1384)))/10)</f>
        <v>1</v>
      </c>
      <c r="C1384" s="23" t="str">
        <f>News_statistics!P1384</f>
        <v>Hydraulic Applications Ecosystem</v>
      </c>
      <c r="D1384" t="str">
        <f>News_statistics!Q1384</f>
        <v>Sustainable Mining</v>
      </c>
      <c r="E1384" t="str">
        <f>News_statistics!N1384</f>
        <v>Hydraulic Applications Ecosystem</v>
      </c>
      <c r="F1384" s="17" t="str">
        <f>News_statistics!M1384</f>
        <v>Sustainable Mining</v>
      </c>
    </row>
    <row r="1385" spans="1:6" x14ac:dyDescent="0.3">
      <c r="A1385" t="str">
        <f>News_statistics!K1385</f>
        <v>H1</v>
      </c>
      <c r="B1385" cm="1">
        <f t="array" aca="1" ref="B1385" ca="1">SUMPRODUCT(MID(0&amp;A1385,LARGE(INDEX(ISNUMBER(--MID(A1385,ROW(INDIRECT("1:"&amp;LEN(A1385))),1))*ROW(INDIRECT("1:"&amp;LEN(A1385))),0),ROW(INDIRECT("1:"&amp;LEN(A1385))))+1,1)*10^ROW(INDIRECT("1:"&amp;LEN(A1385)))/10)</f>
        <v>1</v>
      </c>
      <c r="C1385" s="23" t="str">
        <f>News_statistics!P1385</f>
        <v>Ecological Sustainability</v>
      </c>
      <c r="D1385" t="str">
        <f>News_statistics!Q1385</f>
        <v>Green Cities</v>
      </c>
      <c r="E1385" t="str">
        <f>News_statistics!N1385</f>
        <v>Ecological Sustainability</v>
      </c>
      <c r="F1385" s="17" t="str">
        <f>News_statistics!M1385</f>
        <v>Green Cities, Enhanced Emission Policy</v>
      </c>
    </row>
    <row r="1386" spans="1:6" x14ac:dyDescent="0.3">
      <c r="A1386" t="str">
        <f>News_statistics!K1386</f>
        <v>H1</v>
      </c>
      <c r="B1386" cm="1">
        <f t="array" aca="1" ref="B1386" ca="1">SUMPRODUCT(MID(0&amp;A1386,LARGE(INDEX(ISNUMBER(--MID(A1386,ROW(INDIRECT("1:"&amp;LEN(A1386))),1))*ROW(INDIRECT("1:"&amp;LEN(A1386))),0),ROW(INDIRECT("1:"&amp;LEN(A1386))))+1,1)*10^ROW(INDIRECT("1:"&amp;LEN(A1386)))/10)</f>
        <v>1</v>
      </c>
      <c r="C1386" s="23" t="str">
        <f>News_statistics!P1386</f>
        <v>Hydraulic Applications Ecosystem</v>
      </c>
      <c r="D1386" t="str">
        <f>News_statistics!Q1386</f>
        <v>Sustainable Mining</v>
      </c>
      <c r="E1386" t="str">
        <f>News_statistics!N1386</f>
        <v>Hydraulic Applications Ecosystem</v>
      </c>
      <c r="F1386" s="17" t="str">
        <f>News_statistics!M1386</f>
        <v>Sustainable Mining</v>
      </c>
    </row>
    <row r="1387" spans="1:6" x14ac:dyDescent="0.3">
      <c r="A1387" t="str">
        <f>News_statistics!K1387</f>
        <v>H1</v>
      </c>
      <c r="B1387" cm="1">
        <f t="array" aca="1" ref="B1387" ca="1">SUMPRODUCT(MID(0&amp;A1387,LARGE(INDEX(ISNUMBER(--MID(A1387,ROW(INDIRECT("1:"&amp;LEN(A1387))),1))*ROW(INDIRECT("1:"&amp;LEN(A1387))),0),ROW(INDIRECT("1:"&amp;LEN(A1387))))+1,1)*10^ROW(INDIRECT("1:"&amp;LEN(A1387)))/10)</f>
        <v>1</v>
      </c>
      <c r="C1387" s="23" t="str">
        <f>News_statistics!P1387</f>
        <v>Intelligent Production</v>
      </c>
      <c r="D1387" t="str">
        <f>News_statistics!Q1387</f>
        <v>Advanced Robotics</v>
      </c>
      <c r="E1387" t="str">
        <f>News_statistics!N1387</f>
        <v>Intelligent Production</v>
      </c>
      <c r="F1387" s="17" t="str">
        <f>News_statistics!M1387</f>
        <v>Advanced Robotics</v>
      </c>
    </row>
    <row r="1388" spans="1:6" ht="28.8" x14ac:dyDescent="0.3">
      <c r="A1388" t="str">
        <f>News_statistics!K1388</f>
        <v>H1</v>
      </c>
      <c r="B1388" cm="1">
        <f t="array" aca="1" ref="B1388" ca="1">SUMPRODUCT(MID(0&amp;A1388,LARGE(INDEX(ISNUMBER(--MID(A1388,ROW(INDIRECT("1:"&amp;LEN(A1388))),1))*ROW(INDIRECT("1:"&amp;LEN(A1388))),0),ROW(INDIRECT("1:"&amp;LEN(A1388))))+1,1)*10^ROW(INDIRECT("1:"&amp;LEN(A1388)))/10)</f>
        <v>1</v>
      </c>
      <c r="C1388" s="23" t="str">
        <f>News_statistics!P1388</f>
        <v>Intelligent Production</v>
      </c>
      <c r="D1388" t="str">
        <f>News_statistics!Q1388</f>
        <v>Advanced Robotics</v>
      </c>
      <c r="E1388" t="str">
        <f>News_statistics!N1388</f>
        <v>Intelligent Production, Adaptive Organization, Smart Data Usage</v>
      </c>
      <c r="F1388" s="17" t="str">
        <f>News_statistics!M1388</f>
        <v>Advanced Robotics, Future Collaboration, Immersive Technologies</v>
      </c>
    </row>
    <row r="1389" spans="1:6" ht="28.8" x14ac:dyDescent="0.3">
      <c r="A1389" t="str">
        <f>News_statistics!K1389</f>
        <v>H2</v>
      </c>
      <c r="B1389" cm="1">
        <f t="array" aca="1" ref="B1389" ca="1">SUMPRODUCT(MID(0&amp;A1389,LARGE(INDEX(ISNUMBER(--MID(A1389,ROW(INDIRECT("1:"&amp;LEN(A1389))),1))*ROW(INDIRECT("1:"&amp;LEN(A1389))),0),ROW(INDIRECT("1:"&amp;LEN(A1389))))+1,1)*10^ROW(INDIRECT("1:"&amp;LEN(A1389)))/10)</f>
        <v>2</v>
      </c>
      <c r="C1389" s="23" t="str">
        <f>News_statistics!P1389</f>
        <v>Ecological Sustainability</v>
      </c>
      <c r="D1389" t="str">
        <f>News_statistics!Q1389</f>
        <v>Enhanced Emission Policy</v>
      </c>
      <c r="E1389" t="str">
        <f>News_statistics!N1389</f>
        <v>Ecological Sustainability, Hydraulic Applications Ecosystem</v>
      </c>
      <c r="F1389" s="17" t="str">
        <f>News_statistics!M1389</f>
        <v>Enhanced Emission Policy, Sustainable Mining</v>
      </c>
    </row>
    <row r="1390" spans="1:6" x14ac:dyDescent="0.3">
      <c r="A1390" t="str">
        <f>News_statistics!K1390</f>
        <v>H1</v>
      </c>
      <c r="B1390" cm="1">
        <f t="array" aca="1" ref="B1390" ca="1">SUMPRODUCT(MID(0&amp;A1390,LARGE(INDEX(ISNUMBER(--MID(A1390,ROW(INDIRECT("1:"&amp;LEN(A1390))),1))*ROW(INDIRECT("1:"&amp;LEN(A1390))),0),ROW(INDIRECT("1:"&amp;LEN(A1390))))+1,1)*10^ROW(INDIRECT("1:"&amp;LEN(A1390)))/10)</f>
        <v>1</v>
      </c>
      <c r="C1390" s="23" t="str">
        <f>News_statistics!P1390</f>
        <v>Hydraulic Applications Ecosystem</v>
      </c>
      <c r="D1390" t="str">
        <f>News_statistics!Q1390</f>
        <v>Autonomous Material Handling</v>
      </c>
      <c r="E1390" t="str">
        <f>News_statistics!N1390</f>
        <v>Hydraulic Applications Ecosystem</v>
      </c>
      <c r="F1390" s="17" t="str">
        <f>News_statistics!M1390</f>
        <v>Autonomous Material Handling</v>
      </c>
    </row>
    <row r="1391" spans="1:6" x14ac:dyDescent="0.3">
      <c r="A1391" t="str">
        <f>News_statistics!K1391</f>
        <v>H1</v>
      </c>
      <c r="B1391" cm="1">
        <f t="array" aca="1" ref="B1391" ca="1">SUMPRODUCT(MID(0&amp;A1391,LARGE(INDEX(ISNUMBER(--MID(A1391,ROW(INDIRECT("1:"&amp;LEN(A1391))),1))*ROW(INDIRECT("1:"&amp;LEN(A1391))),0),ROW(INDIRECT("1:"&amp;LEN(A1391))))+1,1)*10^ROW(INDIRECT("1:"&amp;LEN(A1391)))/10)</f>
        <v>1</v>
      </c>
      <c r="C1391" s="23" t="str">
        <f>News_statistics!P1391</f>
        <v>Not Found</v>
      </c>
      <c r="D1391" t="str">
        <f>News_statistics!Q1391</f>
        <v>Not Found</v>
      </c>
      <c r="E1391" t="e" vm="2">
        <f>News_statistics!N1391</f>
        <v>#VALUE!</v>
      </c>
      <c r="F1391" s="17" t="str">
        <f>News_statistics!M1391</f>
        <v/>
      </c>
    </row>
    <row r="1392" spans="1:6" ht="28.8" x14ac:dyDescent="0.3">
      <c r="A1392" t="str">
        <f>News_statistics!K1392</f>
        <v>H1</v>
      </c>
      <c r="B1392" cm="1">
        <f t="array" aca="1" ref="B1392" ca="1">SUMPRODUCT(MID(0&amp;A1392,LARGE(INDEX(ISNUMBER(--MID(A1392,ROW(INDIRECT("1:"&amp;LEN(A1392))),1))*ROW(INDIRECT("1:"&amp;LEN(A1392))),0),ROW(INDIRECT("1:"&amp;LEN(A1392))))+1,1)*10^ROW(INDIRECT("1:"&amp;LEN(A1392)))/10)</f>
        <v>1</v>
      </c>
      <c r="C1392" s="23" t="str">
        <f>News_statistics!P1392</f>
        <v>Ecological Sustainability</v>
      </c>
      <c r="D1392" t="str">
        <f>News_statistics!Q1392</f>
        <v>Enhanced Emission Policy</v>
      </c>
      <c r="E1392" t="str">
        <f>News_statistics!N1392</f>
        <v>Ecological Sustainability, Hydraulic Applications Ecosystem</v>
      </c>
      <c r="F1392" s="17" t="str">
        <f>News_statistics!M1392</f>
        <v>Enhanced Emission Policy, Zero Emission Company Value, Sustainable Mining</v>
      </c>
    </row>
    <row r="1393" spans="1:6" ht="43.2" x14ac:dyDescent="0.3">
      <c r="A1393" t="str">
        <f>News_statistics!K1393</f>
        <v>H1</v>
      </c>
      <c r="B1393" cm="1">
        <f t="array" aca="1" ref="B1393" ca="1">SUMPRODUCT(MID(0&amp;A1393,LARGE(INDEX(ISNUMBER(--MID(A1393,ROW(INDIRECT("1:"&amp;LEN(A1393))),1))*ROW(INDIRECT("1:"&amp;LEN(A1393))),0),ROW(INDIRECT("1:"&amp;LEN(A1393))))+1,1)*10^ROW(INDIRECT("1:"&amp;LEN(A1393)))/10)</f>
        <v>1</v>
      </c>
      <c r="C1393" s="23" t="str">
        <f>News_statistics!P1393</f>
        <v>Ecological Sustainability</v>
      </c>
      <c r="D1393" t="str">
        <f>News_statistics!Q1393</f>
        <v>Enhanced Emission Policy</v>
      </c>
      <c r="E1393" t="str">
        <f>News_statistics!N1393</f>
        <v>Ecological Sustainability, Hydraulic Applications Ecosystem, Smart Data Usage</v>
      </c>
      <c r="F1393" s="17" t="str">
        <f>News_statistics!M1393</f>
        <v>Enhanced Emission Policy, Zero Emission Company Value, Sustainable Mining, Intelligent Process Automation</v>
      </c>
    </row>
    <row r="1394" spans="1:6" x14ac:dyDescent="0.3">
      <c r="A1394" t="str">
        <f>News_statistics!K1394</f>
        <v>H1</v>
      </c>
      <c r="B1394" cm="1">
        <f t="array" aca="1" ref="B1394" ca="1">SUMPRODUCT(MID(0&amp;A1394,LARGE(INDEX(ISNUMBER(--MID(A1394,ROW(INDIRECT("1:"&amp;LEN(A1394))),1))*ROW(INDIRECT("1:"&amp;LEN(A1394))),0),ROW(INDIRECT("1:"&amp;LEN(A1394))))+1,1)*10^ROW(INDIRECT("1:"&amp;LEN(A1394)))/10)</f>
        <v>1</v>
      </c>
      <c r="C1394" s="23" t="str">
        <f>News_statistics!P1394</f>
        <v>Hydraulic Applications Ecosystem</v>
      </c>
      <c r="D1394" t="str">
        <f>News_statistics!Q1394</f>
        <v>Sustainable Mining</v>
      </c>
      <c r="E1394" t="str">
        <f>News_statistics!N1394</f>
        <v>Hydraulic Applications Ecosystem</v>
      </c>
      <c r="F1394" s="17" t="str">
        <f>News_statistics!M1394</f>
        <v>Sustainable Mining</v>
      </c>
    </row>
    <row r="1395" spans="1:6" ht="28.8" x14ac:dyDescent="0.3">
      <c r="A1395" t="str">
        <f>News_statistics!K1395</f>
        <v>H1</v>
      </c>
      <c r="B1395" cm="1">
        <f t="array" aca="1" ref="B1395" ca="1">SUMPRODUCT(MID(0&amp;A1395,LARGE(INDEX(ISNUMBER(--MID(A1395,ROW(INDIRECT("1:"&amp;LEN(A1395))),1))*ROW(INDIRECT("1:"&amp;LEN(A1395))),0),ROW(INDIRECT("1:"&amp;LEN(A1395))))+1,1)*10^ROW(INDIRECT("1:"&amp;LEN(A1395)))/10)</f>
        <v>1</v>
      </c>
      <c r="C1395" s="23" t="str">
        <f>News_statistics!P1395</f>
        <v>Hydraulic Applications Ecosystem</v>
      </c>
      <c r="D1395" t="str">
        <f>News_statistics!Q1395</f>
        <v>Autonomous Material Handling</v>
      </c>
      <c r="E1395" t="str">
        <f>News_statistics!N1395</f>
        <v>Hydraulic Applications Ecosystem, Intelligent Production</v>
      </c>
      <c r="F1395" s="17" t="str">
        <f>News_statistics!M1395</f>
        <v>Autonomous Material Handling, Autonomus Intralofistic</v>
      </c>
    </row>
    <row r="1396" spans="1:6" x14ac:dyDescent="0.3">
      <c r="A1396" t="str">
        <f>News_statistics!K1396</f>
        <v>H1</v>
      </c>
      <c r="B1396" cm="1">
        <f t="array" aca="1" ref="B1396" ca="1">SUMPRODUCT(MID(0&amp;A1396,LARGE(INDEX(ISNUMBER(--MID(A1396,ROW(INDIRECT("1:"&amp;LEN(A1396))),1))*ROW(INDIRECT("1:"&amp;LEN(A1396))),0),ROW(INDIRECT("1:"&amp;LEN(A1396))))+1,1)*10^ROW(INDIRECT("1:"&amp;LEN(A1396)))/10)</f>
        <v>1</v>
      </c>
      <c r="C1396" s="23" t="str">
        <f>News_statistics!P1396</f>
        <v>Hydraulic Applications Ecosystem</v>
      </c>
      <c r="D1396" t="str">
        <f>News_statistics!Q1396</f>
        <v>Green &amp; Connected Construction site</v>
      </c>
      <c r="E1396" t="str">
        <f>News_statistics!N1396</f>
        <v>Hydraulic Applications Ecosystem</v>
      </c>
      <c r="F1396" s="17" t="str">
        <f>News_statistics!M1396</f>
        <v>Green &amp; Connected Construction site</v>
      </c>
    </row>
    <row r="1397" spans="1:6" x14ac:dyDescent="0.3">
      <c r="A1397" t="str">
        <f>News_statistics!K1397</f>
        <v>H3</v>
      </c>
      <c r="B1397" cm="1">
        <f t="array" aca="1" ref="B1397" ca="1">SUMPRODUCT(MID(0&amp;A1397,LARGE(INDEX(ISNUMBER(--MID(A1397,ROW(INDIRECT("1:"&amp;LEN(A1397))),1))*ROW(INDIRECT("1:"&amp;LEN(A1397))),0),ROW(INDIRECT("1:"&amp;LEN(A1397))))+1,1)*10^ROW(INDIRECT("1:"&amp;LEN(A1397)))/10)</f>
        <v>3</v>
      </c>
      <c r="C1397" s="23" t="str">
        <f>News_statistics!P1397</f>
        <v>Ecological Sustainability</v>
      </c>
      <c r="D1397" t="str">
        <f>News_statistics!Q1397</f>
        <v>Enhanced Emission Policy</v>
      </c>
      <c r="E1397" t="str">
        <f>News_statistics!N1397</f>
        <v>Ecological Sustainability</v>
      </c>
      <c r="F1397" s="17" t="str">
        <f>News_statistics!M1397</f>
        <v>Enhanced Emission Policy</v>
      </c>
    </row>
    <row r="1398" spans="1:6" x14ac:dyDescent="0.3">
      <c r="A1398" t="str">
        <f>News_statistics!K1398</f>
        <v>H2</v>
      </c>
      <c r="B1398" cm="1">
        <f t="array" aca="1" ref="B1398" ca="1">SUMPRODUCT(MID(0&amp;A1398,LARGE(INDEX(ISNUMBER(--MID(A1398,ROW(INDIRECT("1:"&amp;LEN(A1398))),1))*ROW(INDIRECT("1:"&amp;LEN(A1398))),0),ROW(INDIRECT("1:"&amp;LEN(A1398))))+1,1)*10^ROW(INDIRECT("1:"&amp;LEN(A1398)))/10)</f>
        <v>2</v>
      </c>
      <c r="C1398" s="23" t="str">
        <f>News_statistics!P1398</f>
        <v>Ecological Sustainability</v>
      </c>
      <c r="D1398" t="str">
        <f>News_statistics!Q1398</f>
        <v>Enhanced Emission Policy</v>
      </c>
      <c r="E1398" t="str">
        <f>News_statistics!N1398</f>
        <v>Ecological Sustainability</v>
      </c>
      <c r="F1398" s="17" t="str">
        <f>News_statistics!M1398</f>
        <v>Enhanced Emission Policy, Circular Economy</v>
      </c>
    </row>
    <row r="1399" spans="1:6" x14ac:dyDescent="0.3">
      <c r="A1399" t="str">
        <f>News_statistics!K1399</f>
        <v>H1</v>
      </c>
      <c r="B1399" cm="1">
        <f t="array" aca="1" ref="B1399" ca="1">SUMPRODUCT(MID(0&amp;A1399,LARGE(INDEX(ISNUMBER(--MID(A1399,ROW(INDIRECT("1:"&amp;LEN(A1399))),1))*ROW(INDIRECT("1:"&amp;LEN(A1399))),0),ROW(INDIRECT("1:"&amp;LEN(A1399))))+1,1)*10^ROW(INDIRECT("1:"&amp;LEN(A1399)))/10)</f>
        <v>1</v>
      </c>
      <c r="C1399" s="23" t="str">
        <f>News_statistics!P1399</f>
        <v>Hydraulic Applications Ecosystem</v>
      </c>
      <c r="D1399" t="str">
        <f>News_statistics!Q1399</f>
        <v>Future Municipal Services</v>
      </c>
      <c r="E1399" t="str">
        <f>News_statistics!N1399</f>
        <v>Hydraulic Applications Ecosystem</v>
      </c>
      <c r="F1399" s="17" t="str">
        <f>News_statistics!M1399</f>
        <v>Future Municipal Services</v>
      </c>
    </row>
    <row r="1400" spans="1:6" x14ac:dyDescent="0.3">
      <c r="A1400" t="str">
        <f>News_statistics!K1400</f>
        <v>H3</v>
      </c>
      <c r="B1400" cm="1">
        <f t="array" aca="1" ref="B1400" ca="1">SUMPRODUCT(MID(0&amp;A1400,LARGE(INDEX(ISNUMBER(--MID(A1400,ROW(INDIRECT("1:"&amp;LEN(A1400))),1))*ROW(INDIRECT("1:"&amp;LEN(A1400))),0),ROW(INDIRECT("1:"&amp;LEN(A1400))))+1,1)*10^ROW(INDIRECT("1:"&amp;LEN(A1400)))/10)</f>
        <v>3</v>
      </c>
      <c r="C1400" s="23" t="str">
        <f>News_statistics!P1400</f>
        <v>Ecological Sustainability</v>
      </c>
      <c r="D1400" t="str">
        <f>News_statistics!Q1400</f>
        <v>Enhanced Emission Policy</v>
      </c>
      <c r="E1400" t="str">
        <f>News_statistics!N1400</f>
        <v>Ecological Sustainability</v>
      </c>
      <c r="F1400" s="17" t="str">
        <f>News_statistics!M1400</f>
        <v>Enhanced Emission Policy, Circular Economy</v>
      </c>
    </row>
    <row r="1401" spans="1:6" ht="28.8" x14ac:dyDescent="0.3">
      <c r="A1401" t="str">
        <f>News_statistics!K1401</f>
        <v>H2</v>
      </c>
      <c r="B1401" cm="1">
        <f t="array" aca="1" ref="B1401" ca="1">SUMPRODUCT(MID(0&amp;A1401,LARGE(INDEX(ISNUMBER(--MID(A1401,ROW(INDIRECT("1:"&amp;LEN(A1401))),1))*ROW(INDIRECT("1:"&amp;LEN(A1401))),0),ROW(INDIRECT("1:"&amp;LEN(A1401))))+1,1)*10^ROW(INDIRECT("1:"&amp;LEN(A1401)))/10)</f>
        <v>2</v>
      </c>
      <c r="C1401" s="23" t="str">
        <f>News_statistics!P1401</f>
        <v>Hydraulic Applications Ecosystem</v>
      </c>
      <c r="D1401" t="str">
        <f>News_statistics!Q1401</f>
        <v>Intelligent &amp; Efficient Factory</v>
      </c>
      <c r="E1401" t="str">
        <f>News_statistics!N1401</f>
        <v>Hydraulic Applications Ecosystem, Intelligent Production</v>
      </c>
      <c r="F1401" s="17" t="str">
        <f>News_statistics!M1401</f>
        <v>Intelligent &amp; Efficient Factory, Advanced Robotics</v>
      </c>
    </row>
    <row r="1402" spans="1:6" x14ac:dyDescent="0.3">
      <c r="A1402" t="str">
        <f>News_statistics!K1402</f>
        <v>H1</v>
      </c>
      <c r="B1402" cm="1">
        <f t="array" aca="1" ref="B1402" ca="1">SUMPRODUCT(MID(0&amp;A1402,LARGE(INDEX(ISNUMBER(--MID(A1402,ROW(INDIRECT("1:"&amp;LEN(A1402))),1))*ROW(INDIRECT("1:"&amp;LEN(A1402))),0),ROW(INDIRECT("1:"&amp;LEN(A1402))))+1,1)*10^ROW(INDIRECT("1:"&amp;LEN(A1402)))/10)</f>
        <v>1</v>
      </c>
      <c r="C1402" s="23" t="str">
        <f>News_statistics!P1402</f>
        <v>Not Found</v>
      </c>
      <c r="D1402" t="str">
        <f>News_statistics!Q1402</f>
        <v>Not Found</v>
      </c>
      <c r="E1402" t="e" vm="2">
        <f>News_statistics!N1402</f>
        <v>#VALUE!</v>
      </c>
      <c r="F1402" s="17" t="str">
        <f>News_statistics!M1402</f>
        <v/>
      </c>
    </row>
    <row r="1403" spans="1:6" ht="57.6" x14ac:dyDescent="0.3">
      <c r="A1403" t="str">
        <f>News_statistics!K1403</f>
        <v>H2</v>
      </c>
      <c r="B1403" cm="1">
        <f t="array" aca="1" ref="B1403" ca="1">SUMPRODUCT(MID(0&amp;A1403,LARGE(INDEX(ISNUMBER(--MID(A1403,ROW(INDIRECT("1:"&amp;LEN(A1403))),1))*ROW(INDIRECT("1:"&amp;LEN(A1403))),0),ROW(INDIRECT("1:"&amp;LEN(A1403))))+1,1)*10^ROW(INDIRECT("1:"&amp;LEN(A1403)))/10)</f>
        <v>2</v>
      </c>
      <c r="C1403" s="23" t="str">
        <f>News_statistics!P1403</f>
        <v>Hydraulic Applications Ecosystem</v>
      </c>
      <c r="D1403" t="str">
        <f>News_statistics!Q1403</f>
        <v>Smart Farming</v>
      </c>
      <c r="E1403" t="str">
        <f>News_statistics!N1403</f>
        <v>Hydraulic Applications Ecosystem, Smart Data Usage, New Business</v>
      </c>
      <c r="F1403" s="17" t="str">
        <f>News_statistics!M1403</f>
        <v>Smart Farming, Advanced AI Capabilities, Big Data Value Creation, AI Usage Enablement, Advanced Computational Hardware, Future Agriculture</v>
      </c>
    </row>
    <row r="1404" spans="1:6" x14ac:dyDescent="0.3">
      <c r="A1404" t="str">
        <f>News_statistics!K1404</f>
        <v>H1</v>
      </c>
      <c r="B1404" cm="1">
        <f t="array" aca="1" ref="B1404" ca="1">SUMPRODUCT(MID(0&amp;A1404,LARGE(INDEX(ISNUMBER(--MID(A1404,ROW(INDIRECT("1:"&amp;LEN(A1404))),1))*ROW(INDIRECT("1:"&amp;LEN(A1404))),0),ROW(INDIRECT("1:"&amp;LEN(A1404))))+1,1)*10^ROW(INDIRECT("1:"&amp;LEN(A1404)))/10)</f>
        <v>1</v>
      </c>
      <c r="C1404" s="23" t="str">
        <f>News_statistics!P1404</f>
        <v>Hydraulic Applications Ecosystem</v>
      </c>
      <c r="D1404" t="str">
        <f>News_statistics!Q1404</f>
        <v>Smart Farming</v>
      </c>
      <c r="E1404" t="str">
        <f>News_statistics!N1404</f>
        <v>Hydraulic Applications Ecosystem</v>
      </c>
      <c r="F1404" s="17" t="str">
        <f>News_statistics!M1404</f>
        <v>Smart Farming</v>
      </c>
    </row>
    <row r="1405" spans="1:6" ht="28.8" x14ac:dyDescent="0.3">
      <c r="A1405" t="str">
        <f>News_statistics!K1405</f>
        <v>H1</v>
      </c>
      <c r="B1405" cm="1">
        <f t="array" aca="1" ref="B1405" ca="1">SUMPRODUCT(MID(0&amp;A1405,LARGE(INDEX(ISNUMBER(--MID(A1405,ROW(INDIRECT("1:"&amp;LEN(A1405))),1))*ROW(INDIRECT("1:"&amp;LEN(A1405))),0),ROW(INDIRECT("1:"&amp;LEN(A1405))))+1,1)*10^ROW(INDIRECT("1:"&amp;LEN(A1405)))/10)</f>
        <v>1</v>
      </c>
      <c r="C1405" s="23" t="str">
        <f>News_statistics!P1405</f>
        <v>Hydraulic Applications Ecosystem</v>
      </c>
      <c r="D1405" t="str">
        <f>News_statistics!Q1405</f>
        <v>Green &amp; Connected Construction site</v>
      </c>
      <c r="E1405" t="str">
        <f>News_statistics!N1405</f>
        <v>Hydraulic Applications Ecosystem</v>
      </c>
      <c r="F1405" s="17" t="str">
        <f>News_statistics!M1405</f>
        <v>Green &amp; Connected Construction site, Future Municipal Services</v>
      </c>
    </row>
    <row r="1406" spans="1:6" ht="28.8" x14ac:dyDescent="0.3">
      <c r="A1406" t="str">
        <f>News_statistics!K1406</f>
        <v>H1</v>
      </c>
      <c r="B1406" cm="1">
        <f t="array" aca="1" ref="B1406" ca="1">SUMPRODUCT(MID(0&amp;A1406,LARGE(INDEX(ISNUMBER(--MID(A1406,ROW(INDIRECT("1:"&amp;LEN(A1406))),1))*ROW(INDIRECT("1:"&amp;LEN(A1406))),0),ROW(INDIRECT("1:"&amp;LEN(A1406))))+1,1)*10^ROW(INDIRECT("1:"&amp;LEN(A1406)))/10)</f>
        <v>1</v>
      </c>
      <c r="C1406" s="23" t="str">
        <f>News_statistics!P1406</f>
        <v>Ecological Sustainability</v>
      </c>
      <c r="D1406" t="str">
        <f>News_statistics!Q1406</f>
        <v>Enhanced Emission Policy</v>
      </c>
      <c r="E1406" t="str">
        <f>News_statistics!N1406</f>
        <v>Ecological Sustainability, Hydraulic Applications Ecosystem</v>
      </c>
      <c r="F1406" s="17" t="str">
        <f>News_statistics!M1406</f>
        <v>Enhanced Emission Policy, Zero Emission Company Value, Smart Farming</v>
      </c>
    </row>
    <row r="1407" spans="1:6" x14ac:dyDescent="0.3">
      <c r="A1407" t="str">
        <f>News_statistics!K1407</f>
        <v>H1</v>
      </c>
      <c r="B1407" cm="1">
        <f t="array" aca="1" ref="B1407" ca="1">SUMPRODUCT(MID(0&amp;A1407,LARGE(INDEX(ISNUMBER(--MID(A1407,ROW(INDIRECT("1:"&amp;LEN(A1407))),1))*ROW(INDIRECT("1:"&amp;LEN(A1407))),0),ROW(INDIRECT("1:"&amp;LEN(A1407))))+1,1)*10^ROW(INDIRECT("1:"&amp;LEN(A1407)))/10)</f>
        <v>1</v>
      </c>
      <c r="C1407" s="23" t="str">
        <f>News_statistics!P1407</f>
        <v>Hydraulic Applications Ecosystem</v>
      </c>
      <c r="D1407" t="str">
        <f>News_statistics!Q1407</f>
        <v>Green &amp; Connected Construction site</v>
      </c>
      <c r="E1407" t="str">
        <f>News_statistics!N1407</f>
        <v>Hydraulic Applications Ecosystem</v>
      </c>
      <c r="F1407" s="17" t="str">
        <f>News_statistics!M1407</f>
        <v>Green &amp; Connected Construction site</v>
      </c>
    </row>
    <row r="1408" spans="1:6" x14ac:dyDescent="0.3">
      <c r="A1408" t="str">
        <f>News_statistics!K1408</f>
        <v>H2</v>
      </c>
      <c r="B1408" cm="1">
        <f t="array" aca="1" ref="B1408" ca="1">SUMPRODUCT(MID(0&amp;A1408,LARGE(INDEX(ISNUMBER(--MID(A1408,ROW(INDIRECT("1:"&amp;LEN(A1408))),1))*ROW(INDIRECT("1:"&amp;LEN(A1408))),0),ROW(INDIRECT("1:"&amp;LEN(A1408))))+1,1)*10^ROW(INDIRECT("1:"&amp;LEN(A1408)))/10)</f>
        <v>2</v>
      </c>
      <c r="C1408" s="23" t="str">
        <f>News_statistics!P1408</f>
        <v>Ecological Sustainability</v>
      </c>
      <c r="D1408" t="str">
        <f>News_statistics!Q1408</f>
        <v>Enhanced Emission Policy</v>
      </c>
      <c r="E1408" t="str">
        <f>News_statistics!N1408</f>
        <v>Ecological Sustainability</v>
      </c>
      <c r="F1408" s="17" t="str">
        <f>News_statistics!M1408</f>
        <v>Enhanced Emission Policy</v>
      </c>
    </row>
    <row r="1409" spans="1:6" x14ac:dyDescent="0.3">
      <c r="A1409" t="str">
        <f>News_statistics!K1409</f>
        <v>H3</v>
      </c>
      <c r="B1409" cm="1">
        <f t="array" aca="1" ref="B1409" ca="1">SUMPRODUCT(MID(0&amp;A1409,LARGE(INDEX(ISNUMBER(--MID(A1409,ROW(INDIRECT("1:"&amp;LEN(A1409))),1))*ROW(INDIRECT("1:"&amp;LEN(A1409))),0),ROW(INDIRECT("1:"&amp;LEN(A1409))))+1,1)*10^ROW(INDIRECT("1:"&amp;LEN(A1409)))/10)</f>
        <v>3</v>
      </c>
      <c r="C1409" s="23" t="str">
        <f>News_statistics!P1409</f>
        <v>Not Found</v>
      </c>
      <c r="D1409" t="str">
        <f>News_statistics!Q1409</f>
        <v>Not Found</v>
      </c>
      <c r="E1409" t="e" vm="2">
        <f>News_statistics!N1409</f>
        <v>#VALUE!</v>
      </c>
      <c r="F1409" s="17" t="str">
        <f>News_statistics!M1409</f>
        <v/>
      </c>
    </row>
    <row r="1410" spans="1:6" x14ac:dyDescent="0.3">
      <c r="A1410" t="str">
        <f>News_statistics!K1410</f>
        <v>H1</v>
      </c>
      <c r="B1410" cm="1">
        <f t="array" aca="1" ref="B1410" ca="1">SUMPRODUCT(MID(0&amp;A1410,LARGE(INDEX(ISNUMBER(--MID(A1410,ROW(INDIRECT("1:"&amp;LEN(A1410))),1))*ROW(INDIRECT("1:"&amp;LEN(A1410))),0),ROW(INDIRECT("1:"&amp;LEN(A1410))))+1,1)*10^ROW(INDIRECT("1:"&amp;LEN(A1410)))/10)</f>
        <v>1</v>
      </c>
      <c r="C1410" s="23" t="str">
        <f>News_statistics!P1410</f>
        <v>Ecological Sustainability</v>
      </c>
      <c r="D1410" t="str">
        <f>News_statistics!Q1410</f>
        <v>Enhanced Emission Policy</v>
      </c>
      <c r="E1410" t="str">
        <f>News_statistics!N1410</f>
        <v>Ecological Sustainability</v>
      </c>
      <c r="F1410" s="17" t="str">
        <f>News_statistics!M1410</f>
        <v>Enhanced Emission Policy</v>
      </c>
    </row>
    <row r="1411" spans="1:6" ht="28.8" x14ac:dyDescent="0.3">
      <c r="A1411" t="str">
        <f>News_statistics!K1411</f>
        <v>H1</v>
      </c>
      <c r="B1411" cm="1">
        <f t="array" aca="1" ref="B1411" ca="1">SUMPRODUCT(MID(0&amp;A1411,LARGE(INDEX(ISNUMBER(--MID(A1411,ROW(INDIRECT("1:"&amp;LEN(A1411))),1))*ROW(INDIRECT("1:"&amp;LEN(A1411))),0),ROW(INDIRECT("1:"&amp;LEN(A1411))))+1,1)*10^ROW(INDIRECT("1:"&amp;LEN(A1411)))/10)</f>
        <v>1</v>
      </c>
      <c r="C1411" s="23" t="str">
        <f>News_statistics!P1411</f>
        <v>Ecological Sustainability</v>
      </c>
      <c r="D1411" t="str">
        <f>News_statistics!Q1411</f>
        <v>Enhanced Emission Policy</v>
      </c>
      <c r="E1411" t="str">
        <f>News_statistics!N1411</f>
        <v>Ecological Sustainability, New Business</v>
      </c>
      <c r="F1411" s="17" t="str">
        <f>News_statistics!M1411</f>
        <v>Enhanced Emission Policy, Geopolitics &amp; Decoupling</v>
      </c>
    </row>
    <row r="1412" spans="1:6" ht="28.8" x14ac:dyDescent="0.3">
      <c r="A1412" t="str">
        <f>News_statistics!K1412</f>
        <v>H2</v>
      </c>
      <c r="B1412" cm="1">
        <f t="array" aca="1" ref="B1412" ca="1">SUMPRODUCT(MID(0&amp;A1412,LARGE(INDEX(ISNUMBER(--MID(A1412,ROW(INDIRECT("1:"&amp;LEN(A1412))),1))*ROW(INDIRECT("1:"&amp;LEN(A1412))),0),ROW(INDIRECT("1:"&amp;LEN(A1412))))+1,1)*10^ROW(INDIRECT("1:"&amp;LEN(A1412)))/10)</f>
        <v>2</v>
      </c>
      <c r="C1412" s="23" t="str">
        <f>News_statistics!P1412</f>
        <v>Intelligent Production</v>
      </c>
      <c r="D1412" t="str">
        <f>News_statistics!Q1412</f>
        <v>Advanced Robotics</v>
      </c>
      <c r="E1412" t="str">
        <f>News_statistics!N1412</f>
        <v>Intelligent Production, New Business</v>
      </c>
      <c r="F1412" s="17" t="str">
        <f>News_statistics!M1412</f>
        <v>Advanced Robotics, Geopolitics &amp; Decoupling</v>
      </c>
    </row>
    <row r="1413" spans="1:6" x14ac:dyDescent="0.3">
      <c r="A1413" t="str">
        <f>News_statistics!K1413</f>
        <v>H1</v>
      </c>
      <c r="B1413" cm="1">
        <f t="array" aca="1" ref="B1413" ca="1">SUMPRODUCT(MID(0&amp;A1413,LARGE(INDEX(ISNUMBER(--MID(A1413,ROW(INDIRECT("1:"&amp;LEN(A1413))),1))*ROW(INDIRECT("1:"&amp;LEN(A1413))),0),ROW(INDIRECT("1:"&amp;LEN(A1413))))+1,1)*10^ROW(INDIRECT("1:"&amp;LEN(A1413)))/10)</f>
        <v>1</v>
      </c>
      <c r="C1413" s="23" t="str">
        <f>News_statistics!P1413</f>
        <v>Intelligent Production</v>
      </c>
      <c r="D1413" t="str">
        <f>News_statistics!Q1413</f>
        <v>Advanced Robotics</v>
      </c>
      <c r="E1413" t="str">
        <f>News_statistics!N1413</f>
        <v>Intelligent Production</v>
      </c>
      <c r="F1413" s="17" t="str">
        <f>News_statistics!M1413</f>
        <v>Advanced Robotics</v>
      </c>
    </row>
    <row r="1414" spans="1:6" ht="28.8" x14ac:dyDescent="0.3">
      <c r="A1414" t="str">
        <f>News_statistics!K1414</f>
        <v>H3</v>
      </c>
      <c r="B1414" cm="1">
        <f t="array" aca="1" ref="B1414" ca="1">SUMPRODUCT(MID(0&amp;A1414,LARGE(INDEX(ISNUMBER(--MID(A1414,ROW(INDIRECT("1:"&amp;LEN(A1414))),1))*ROW(INDIRECT("1:"&amp;LEN(A1414))),0),ROW(INDIRECT("1:"&amp;LEN(A1414))))+1,1)*10^ROW(INDIRECT("1:"&amp;LEN(A1414)))/10)</f>
        <v>3</v>
      </c>
      <c r="C1414" s="23" t="str">
        <f>News_statistics!P1414</f>
        <v>Intelligent Production</v>
      </c>
      <c r="D1414" t="str">
        <f>News_statistics!Q1414</f>
        <v>Additive Manufacturing Technologies</v>
      </c>
      <c r="E1414" t="str">
        <f>News_statistics!N1414</f>
        <v>Intelligent Production</v>
      </c>
      <c r="F1414" s="17" t="str">
        <f>News_statistics!M1414</f>
        <v>Additive Manufacturing Technologies, Biotechnological Revolution</v>
      </c>
    </row>
    <row r="1415" spans="1:6" x14ac:dyDescent="0.3">
      <c r="A1415" t="str">
        <f>News_statistics!K1415</f>
        <v>H1</v>
      </c>
      <c r="B1415" cm="1">
        <f t="array" aca="1" ref="B1415" ca="1">SUMPRODUCT(MID(0&amp;A1415,LARGE(INDEX(ISNUMBER(--MID(A1415,ROW(INDIRECT("1:"&amp;LEN(A1415))),1))*ROW(INDIRECT("1:"&amp;LEN(A1415))),0),ROW(INDIRECT("1:"&amp;LEN(A1415))))+1,1)*10^ROW(INDIRECT("1:"&amp;LEN(A1415)))/10)</f>
        <v>1</v>
      </c>
      <c r="C1415" s="23" t="str">
        <f>News_statistics!P1415</f>
        <v>Smart Data Usage</v>
      </c>
      <c r="D1415" t="str">
        <f>News_statistics!Q1415</f>
        <v>Increased Cyberthreats</v>
      </c>
      <c r="E1415" t="str">
        <f>News_statistics!N1415</f>
        <v>Smart Data Usage</v>
      </c>
      <c r="F1415" s="17" t="str">
        <f>News_statistics!M1415</f>
        <v>Increased Cyberthreats</v>
      </c>
    </row>
    <row r="1416" spans="1:6" x14ac:dyDescent="0.3">
      <c r="A1416" t="str">
        <f>News_statistics!K1416</f>
        <v>H2</v>
      </c>
      <c r="B1416" cm="1">
        <f t="array" aca="1" ref="B1416" ca="1">SUMPRODUCT(MID(0&amp;A1416,LARGE(INDEX(ISNUMBER(--MID(A1416,ROW(INDIRECT("1:"&amp;LEN(A1416))),1))*ROW(INDIRECT("1:"&amp;LEN(A1416))),0),ROW(INDIRECT("1:"&amp;LEN(A1416))))+1,1)*10^ROW(INDIRECT("1:"&amp;LEN(A1416)))/10)</f>
        <v>2</v>
      </c>
      <c r="C1416" s="23" t="str">
        <f>News_statistics!P1416</f>
        <v>Hydraulic Applications Ecosystem</v>
      </c>
      <c r="D1416" t="str">
        <f>News_statistics!Q1416</f>
        <v>Sustainable Mining</v>
      </c>
      <c r="E1416" t="str">
        <f>News_statistics!N1416</f>
        <v>Hydraulic Applications Ecosystem</v>
      </c>
      <c r="F1416" s="17" t="str">
        <f>News_statistics!M1416</f>
        <v>Sustainable Mining</v>
      </c>
    </row>
    <row r="1417" spans="1:6" x14ac:dyDescent="0.3">
      <c r="A1417" t="str">
        <f>News_statistics!K1417</f>
        <v>H1</v>
      </c>
      <c r="B1417" cm="1">
        <f t="array" aca="1" ref="B1417" ca="1">SUMPRODUCT(MID(0&amp;A1417,LARGE(INDEX(ISNUMBER(--MID(A1417,ROW(INDIRECT("1:"&amp;LEN(A1417))),1))*ROW(INDIRECT("1:"&amp;LEN(A1417))),0),ROW(INDIRECT("1:"&amp;LEN(A1417))))+1,1)*10^ROW(INDIRECT("1:"&amp;LEN(A1417)))/10)</f>
        <v>1</v>
      </c>
      <c r="C1417" s="23" t="str">
        <f>News_statistics!P1417</f>
        <v>Hydraulic Applications Ecosystem</v>
      </c>
      <c r="D1417" t="str">
        <f>News_statistics!Q1417</f>
        <v>Sustainable Mining</v>
      </c>
      <c r="E1417" t="str">
        <f>News_statistics!N1417</f>
        <v>Hydraulic Applications Ecosystem</v>
      </c>
      <c r="F1417" s="17" t="str">
        <f>News_statistics!M1417</f>
        <v>Sustainable Mining</v>
      </c>
    </row>
    <row r="1418" spans="1:6" ht="28.8" x14ac:dyDescent="0.3">
      <c r="A1418" t="str">
        <f>News_statistics!K1418</f>
        <v>H1</v>
      </c>
      <c r="B1418" cm="1">
        <f t="array" aca="1" ref="B1418" ca="1">SUMPRODUCT(MID(0&amp;A1418,LARGE(INDEX(ISNUMBER(--MID(A1418,ROW(INDIRECT("1:"&amp;LEN(A1418))),1))*ROW(INDIRECT("1:"&amp;LEN(A1418))),0),ROW(INDIRECT("1:"&amp;LEN(A1418))))+1,1)*10^ROW(INDIRECT("1:"&amp;LEN(A1418)))/10)</f>
        <v>1</v>
      </c>
      <c r="C1418" s="23" t="str">
        <f>News_statistics!P1418</f>
        <v>Ecological Sustainability</v>
      </c>
      <c r="D1418" t="str">
        <f>News_statistics!Q1418</f>
        <v>Green Cities</v>
      </c>
      <c r="E1418" t="str">
        <f>News_statistics!N1418</f>
        <v>Ecological Sustainability, Hydraulic Applications Ecosystem</v>
      </c>
      <c r="F1418" s="17" t="str">
        <f>News_statistics!M1418</f>
        <v>Green Cities, Enhanced Emission Policy, Green &amp; Connected Construction site</v>
      </c>
    </row>
    <row r="1419" spans="1:6" ht="28.8" x14ac:dyDescent="0.3">
      <c r="A1419" t="str">
        <f>News_statistics!K1419</f>
        <v>H1</v>
      </c>
      <c r="B1419" cm="1">
        <f t="array" aca="1" ref="B1419" ca="1">SUMPRODUCT(MID(0&amp;A1419,LARGE(INDEX(ISNUMBER(--MID(A1419,ROW(INDIRECT("1:"&amp;LEN(A1419))),1))*ROW(INDIRECT("1:"&amp;LEN(A1419))),0),ROW(INDIRECT("1:"&amp;LEN(A1419))))+1,1)*10^ROW(INDIRECT("1:"&amp;LEN(A1419)))/10)</f>
        <v>1</v>
      </c>
      <c r="C1419" s="23" t="str">
        <f>News_statistics!P1419</f>
        <v>Ecological Sustainability</v>
      </c>
      <c r="D1419" t="str">
        <f>News_statistics!Q1419</f>
        <v>Green Cities</v>
      </c>
      <c r="E1419" t="str">
        <f>News_statistics!N1419</f>
        <v>Ecological Sustainability, Hydraulic Applications Ecosystem</v>
      </c>
      <c r="F1419" s="17" t="str">
        <f>News_statistics!M1419</f>
        <v>Green Cities, Enhanced Emission Policy, Sustainable Mining</v>
      </c>
    </row>
    <row r="1420" spans="1:6" x14ac:dyDescent="0.3">
      <c r="A1420" t="str">
        <f>News_statistics!K1420</f>
        <v>H3</v>
      </c>
      <c r="B1420" cm="1">
        <f t="array" aca="1" ref="B1420" ca="1">SUMPRODUCT(MID(0&amp;A1420,LARGE(INDEX(ISNUMBER(--MID(A1420,ROW(INDIRECT("1:"&amp;LEN(A1420))),1))*ROW(INDIRECT("1:"&amp;LEN(A1420))),0),ROW(INDIRECT("1:"&amp;LEN(A1420))))+1,1)*10^ROW(INDIRECT("1:"&amp;LEN(A1420)))/10)</f>
        <v>3</v>
      </c>
      <c r="C1420" s="23" t="str">
        <f>News_statistics!P1420</f>
        <v>Ecological Sustainability</v>
      </c>
      <c r="D1420" t="str">
        <f>News_statistics!Q1420</f>
        <v>Enhanced Emission Policy</v>
      </c>
      <c r="E1420" t="str">
        <f>News_statistics!N1420</f>
        <v>Ecological Sustainability</v>
      </c>
      <c r="F1420" s="17" t="str">
        <f>News_statistics!M1420</f>
        <v>Enhanced Emission Policy, Circular Economy</v>
      </c>
    </row>
    <row r="1421" spans="1:6" x14ac:dyDescent="0.3">
      <c r="A1421" t="str">
        <f>News_statistics!K1421</f>
        <v>H3</v>
      </c>
      <c r="B1421" cm="1">
        <f t="array" aca="1" ref="B1421" ca="1">SUMPRODUCT(MID(0&amp;A1421,LARGE(INDEX(ISNUMBER(--MID(A1421,ROW(INDIRECT("1:"&amp;LEN(A1421))),1))*ROW(INDIRECT("1:"&amp;LEN(A1421))),0),ROW(INDIRECT("1:"&amp;LEN(A1421))))+1,1)*10^ROW(INDIRECT("1:"&amp;LEN(A1421)))/10)</f>
        <v>3</v>
      </c>
      <c r="C1421" s="23" t="str">
        <f>News_statistics!P1421</f>
        <v>Ecological Sustainability</v>
      </c>
      <c r="D1421" t="str">
        <f>News_statistics!Q1421</f>
        <v>Enhanced Emission Policy</v>
      </c>
      <c r="E1421" t="str">
        <f>News_statistics!N1421</f>
        <v>Ecological Sustainability</v>
      </c>
      <c r="F1421" s="17" t="str">
        <f>News_statistics!M1421</f>
        <v>Enhanced Emission Policy, Circular Economy</v>
      </c>
    </row>
    <row r="1422" spans="1:6" ht="28.8" x14ac:dyDescent="0.3">
      <c r="A1422" t="str">
        <f>News_statistics!K1422</f>
        <v>H3</v>
      </c>
      <c r="B1422" cm="1">
        <f t="array" aca="1" ref="B1422" ca="1">SUMPRODUCT(MID(0&amp;A1422,LARGE(INDEX(ISNUMBER(--MID(A1422,ROW(INDIRECT("1:"&amp;LEN(A1422))),1))*ROW(INDIRECT("1:"&amp;LEN(A1422))),0),ROW(INDIRECT("1:"&amp;LEN(A1422))))+1,1)*10^ROW(INDIRECT("1:"&amp;LEN(A1422)))/10)</f>
        <v>3</v>
      </c>
      <c r="C1422" s="23" t="str">
        <f>News_statistics!P1422</f>
        <v>Ecological Sustainability</v>
      </c>
      <c r="D1422" t="str">
        <f>News_statistics!Q1422</f>
        <v>Enhanced Emission Policy</v>
      </c>
      <c r="E1422" t="str">
        <f>News_statistics!N1422</f>
        <v>Ecological Sustainability, New Business</v>
      </c>
      <c r="F1422" s="17" t="str">
        <f>News_statistics!M1422</f>
        <v>Enhanced Emission Policy, Geopolitics &amp; Decoupling</v>
      </c>
    </row>
    <row r="1423" spans="1:6" ht="72" x14ac:dyDescent="0.3">
      <c r="A1423" t="str">
        <f>News_statistics!K1423</f>
        <v>H2</v>
      </c>
      <c r="B1423" cm="1">
        <f t="array" aca="1" ref="B1423" ca="1">SUMPRODUCT(MID(0&amp;A1423,LARGE(INDEX(ISNUMBER(--MID(A1423,ROW(INDIRECT("1:"&amp;LEN(A1423))),1))*ROW(INDIRECT("1:"&amp;LEN(A1423))),0),ROW(INDIRECT("1:"&amp;LEN(A1423))))+1,1)*10^ROW(INDIRECT("1:"&amp;LEN(A1423)))/10)</f>
        <v>2</v>
      </c>
      <c r="C1423" s="23" t="str">
        <f>News_statistics!P1423</f>
        <v>Intelligent Production</v>
      </c>
      <c r="D1423" t="str">
        <f>News_statistics!Q1423</f>
        <v>Industrial Metaverse</v>
      </c>
      <c r="E1423" t="str">
        <f>News_statistics!N1423</f>
        <v>Intelligent Production, Smart Data Usage</v>
      </c>
      <c r="F1423" s="17" t="str">
        <f>News_statistics!M1423</f>
        <v>Industrial Metaverse, Advanced Robotics, Autonomus Intralofistic, Smart Factory Data Analytics, Smart &amp; Resilient Supply Chain, Advanced AI Capabilities, Intelligent Process Automation</v>
      </c>
    </row>
    <row r="1424" spans="1:6" ht="28.8" x14ac:dyDescent="0.3">
      <c r="A1424" t="str">
        <f>News_statistics!K1424</f>
        <v>H2</v>
      </c>
      <c r="B1424" cm="1">
        <f t="array" aca="1" ref="B1424" ca="1">SUMPRODUCT(MID(0&amp;A1424,LARGE(INDEX(ISNUMBER(--MID(A1424,ROW(INDIRECT("1:"&amp;LEN(A1424))),1))*ROW(INDIRECT("1:"&amp;LEN(A1424))),0),ROW(INDIRECT("1:"&amp;LEN(A1424))))+1,1)*10^ROW(INDIRECT("1:"&amp;LEN(A1424)))/10)</f>
        <v>2</v>
      </c>
      <c r="C1424" s="23" t="str">
        <f>News_statistics!P1424</f>
        <v>Ecological Sustainability</v>
      </c>
      <c r="D1424" t="str">
        <f>News_statistics!Q1424</f>
        <v>Enhanced Emission Policy</v>
      </c>
      <c r="E1424" t="str">
        <f>News_statistics!N1424</f>
        <v>Ecological Sustainability, Smart Data Usage</v>
      </c>
      <c r="F1424" s="17" t="str">
        <f>News_statistics!M1424</f>
        <v>Enhanced Emission Policy, Zero Emission Company Value, Big Data Value Creation</v>
      </c>
    </row>
    <row r="1425" spans="1:6" x14ac:dyDescent="0.3">
      <c r="A1425" t="str">
        <f>News_statistics!K1425</f>
        <v>H1</v>
      </c>
      <c r="B1425" cm="1">
        <f t="array" aca="1" ref="B1425" ca="1">SUMPRODUCT(MID(0&amp;A1425,LARGE(INDEX(ISNUMBER(--MID(A1425,ROW(INDIRECT("1:"&amp;LEN(A1425))),1))*ROW(INDIRECT("1:"&amp;LEN(A1425))),0),ROW(INDIRECT("1:"&amp;LEN(A1425))))+1,1)*10^ROW(INDIRECT("1:"&amp;LEN(A1425)))/10)</f>
        <v>1</v>
      </c>
      <c r="C1425" s="23" t="str">
        <f>News_statistics!P1425</f>
        <v>Hydraulic Applications Ecosystem</v>
      </c>
      <c r="D1425" t="str">
        <f>News_statistics!Q1425</f>
        <v>Green &amp; Connected Construction site</v>
      </c>
      <c r="E1425" t="str">
        <f>News_statistics!N1425</f>
        <v>Hydraulic Applications Ecosystem</v>
      </c>
      <c r="F1425" s="17" t="str">
        <f>News_statistics!M1425</f>
        <v>Green &amp; Connected Construction site</v>
      </c>
    </row>
    <row r="1426" spans="1:6" ht="43.2" x14ac:dyDescent="0.3">
      <c r="A1426" t="str">
        <f>News_statistics!K1426</f>
        <v>H2</v>
      </c>
      <c r="B1426" cm="1">
        <f t="array" aca="1" ref="B1426" ca="1">SUMPRODUCT(MID(0&amp;A1426,LARGE(INDEX(ISNUMBER(--MID(A1426,ROW(INDIRECT("1:"&amp;LEN(A1426))),1))*ROW(INDIRECT("1:"&amp;LEN(A1426))),0),ROW(INDIRECT("1:"&amp;LEN(A1426))))+1,1)*10^ROW(INDIRECT("1:"&amp;LEN(A1426)))/10)</f>
        <v>2</v>
      </c>
      <c r="C1426" s="23" t="str">
        <f>News_statistics!P1426</f>
        <v>Ecological Sustainability</v>
      </c>
      <c r="D1426" t="str">
        <f>News_statistics!Q1426</f>
        <v>Enhanced Emission Policy</v>
      </c>
      <c r="E1426" t="str">
        <f>News_statistics!N1426</f>
        <v>Ecological Sustainability, Hydraulic Applications Ecosystem, Smart Data Usage, New Business</v>
      </c>
      <c r="F1426" s="17" t="str">
        <f>News_statistics!M1426</f>
        <v>Enhanced Emission Policy, Sustainable Mining, Big Data Value Creation, Service Business Models</v>
      </c>
    </row>
    <row r="1427" spans="1:6" ht="28.8" x14ac:dyDescent="0.3">
      <c r="A1427" t="str">
        <f>News_statistics!K1427</f>
        <v>H1</v>
      </c>
      <c r="B1427" cm="1">
        <f t="array" aca="1" ref="B1427" ca="1">SUMPRODUCT(MID(0&amp;A1427,LARGE(INDEX(ISNUMBER(--MID(A1427,ROW(INDIRECT("1:"&amp;LEN(A1427))),1))*ROW(INDIRECT("1:"&amp;LEN(A1427))),0),ROW(INDIRECT("1:"&amp;LEN(A1427))))+1,1)*10^ROW(INDIRECT("1:"&amp;LEN(A1427)))/10)</f>
        <v>1</v>
      </c>
      <c r="C1427" s="23" t="str">
        <f>News_statistics!P1427</f>
        <v>Ecological Sustainability</v>
      </c>
      <c r="D1427" t="str">
        <f>News_statistics!Q1427</f>
        <v>Enhanced Emission Policy</v>
      </c>
      <c r="E1427" t="str">
        <f>News_statistics!N1427</f>
        <v>Ecological Sustainability</v>
      </c>
      <c r="F1427" s="17" t="str">
        <f>News_statistics!M1427</f>
        <v>Enhanced Emission Policy, Zero Emission Company Value</v>
      </c>
    </row>
    <row r="1428" spans="1:6" ht="28.8" x14ac:dyDescent="0.3">
      <c r="A1428" t="str">
        <f>News_statistics!K1428</f>
        <v>H1</v>
      </c>
      <c r="B1428" cm="1">
        <f t="array" aca="1" ref="B1428" ca="1">SUMPRODUCT(MID(0&amp;A1428,LARGE(INDEX(ISNUMBER(--MID(A1428,ROW(INDIRECT("1:"&amp;LEN(A1428))),1))*ROW(INDIRECT("1:"&amp;LEN(A1428))),0),ROW(INDIRECT("1:"&amp;LEN(A1428))))+1,1)*10^ROW(INDIRECT("1:"&amp;LEN(A1428)))/10)</f>
        <v>1</v>
      </c>
      <c r="C1428" s="23" t="str">
        <f>News_statistics!P1428</f>
        <v>Smart Data Usage</v>
      </c>
      <c r="D1428" t="str">
        <f>News_statistics!Q1428</f>
        <v>Big Data Value Creation</v>
      </c>
      <c r="E1428" t="str">
        <f>News_statistics!N1428</f>
        <v>Smart Data Usage</v>
      </c>
      <c r="F1428" s="17" t="str">
        <f>News_statistics!M1428</f>
        <v>Big Data Value Creation, Advanced Computational Hardware</v>
      </c>
    </row>
    <row r="1429" spans="1:6" x14ac:dyDescent="0.3">
      <c r="A1429" t="str">
        <f>News_statistics!K1429</f>
        <v>H1</v>
      </c>
      <c r="B1429" cm="1">
        <f t="array" aca="1" ref="B1429" ca="1">SUMPRODUCT(MID(0&amp;A1429,LARGE(INDEX(ISNUMBER(--MID(A1429,ROW(INDIRECT("1:"&amp;LEN(A1429))),1))*ROW(INDIRECT("1:"&amp;LEN(A1429))),0),ROW(INDIRECT("1:"&amp;LEN(A1429))))+1,1)*10^ROW(INDIRECT("1:"&amp;LEN(A1429)))/10)</f>
        <v>1</v>
      </c>
      <c r="C1429" s="23" t="str">
        <f>News_statistics!P1429</f>
        <v>Ecological Sustainability</v>
      </c>
      <c r="D1429" t="str">
        <f>News_statistics!Q1429</f>
        <v>Enhanced Emission Policy</v>
      </c>
      <c r="E1429" t="str">
        <f>News_statistics!N1429</f>
        <v>Ecological Sustainability</v>
      </c>
      <c r="F1429" s="17" t="str">
        <f>News_statistics!M1429</f>
        <v>Enhanced Emission Policy</v>
      </c>
    </row>
    <row r="1430" spans="1:6" x14ac:dyDescent="0.3">
      <c r="A1430" t="str">
        <f>News_statistics!K1430</f>
        <v>H1</v>
      </c>
      <c r="B1430" cm="1">
        <f t="array" aca="1" ref="B1430" ca="1">SUMPRODUCT(MID(0&amp;A1430,LARGE(INDEX(ISNUMBER(--MID(A1430,ROW(INDIRECT("1:"&amp;LEN(A1430))),1))*ROW(INDIRECT("1:"&amp;LEN(A1430))),0),ROW(INDIRECT("1:"&amp;LEN(A1430))))+1,1)*10^ROW(INDIRECT("1:"&amp;LEN(A1430)))/10)</f>
        <v>1</v>
      </c>
      <c r="C1430" s="23" t="str">
        <f>News_statistics!P1430</f>
        <v>Intelligent Production</v>
      </c>
      <c r="D1430" t="str">
        <f>News_statistics!Q1430</f>
        <v>Advanced Robotics</v>
      </c>
      <c r="E1430" t="str">
        <f>News_statistics!N1430</f>
        <v>Intelligent Production</v>
      </c>
      <c r="F1430" s="17" t="str">
        <f>News_statistics!M1430</f>
        <v>Advanced Robotics</v>
      </c>
    </row>
    <row r="1431" spans="1:6" x14ac:dyDescent="0.3">
      <c r="A1431" t="str">
        <f>News_statistics!K1431</f>
        <v>H1</v>
      </c>
      <c r="B1431" cm="1">
        <f t="array" aca="1" ref="B1431" ca="1">SUMPRODUCT(MID(0&amp;A1431,LARGE(INDEX(ISNUMBER(--MID(A1431,ROW(INDIRECT("1:"&amp;LEN(A1431))),1))*ROW(INDIRECT("1:"&amp;LEN(A1431))),0),ROW(INDIRECT("1:"&amp;LEN(A1431))))+1,1)*10^ROW(INDIRECT("1:"&amp;LEN(A1431)))/10)</f>
        <v>1</v>
      </c>
      <c r="C1431" s="23" t="str">
        <f>News_statistics!P1431</f>
        <v>Adaptive Organization</v>
      </c>
      <c r="D1431" t="str">
        <f>News_statistics!Q1431</f>
        <v>Skilled Workers Shortage</v>
      </c>
      <c r="E1431" t="str">
        <f>News_statistics!N1431</f>
        <v>Adaptive Organization</v>
      </c>
      <c r="F1431" s="17" t="str">
        <f>News_statistics!M1431</f>
        <v>Skilled Workers Shortage</v>
      </c>
    </row>
    <row r="1432" spans="1:6" x14ac:dyDescent="0.3">
      <c r="A1432" t="str">
        <f>News_statistics!K1432</f>
        <v>H3</v>
      </c>
      <c r="B1432" cm="1">
        <f t="array" aca="1" ref="B1432" ca="1">SUMPRODUCT(MID(0&amp;A1432,LARGE(INDEX(ISNUMBER(--MID(A1432,ROW(INDIRECT("1:"&amp;LEN(A1432))),1))*ROW(INDIRECT("1:"&amp;LEN(A1432))),0),ROW(INDIRECT("1:"&amp;LEN(A1432))))+1,1)*10^ROW(INDIRECT("1:"&amp;LEN(A1432)))/10)</f>
        <v>3</v>
      </c>
      <c r="C1432" s="23" t="str">
        <f>News_statistics!P1432</f>
        <v>Intelligent Production</v>
      </c>
      <c r="D1432" t="str">
        <f>News_statistics!Q1432</f>
        <v>Advanced Robotics</v>
      </c>
      <c r="E1432" t="str">
        <f>News_statistics!N1432</f>
        <v>Intelligent Production, Smart Data Usage</v>
      </c>
      <c r="F1432" s="17" t="str">
        <f>News_statistics!M1432</f>
        <v>Advanced Robotics, Advanced AI Capabilities</v>
      </c>
    </row>
    <row r="1433" spans="1:6" x14ac:dyDescent="0.3">
      <c r="A1433" t="str">
        <f>News_statistics!K1433</f>
        <v>H1</v>
      </c>
      <c r="B1433" cm="1">
        <f t="array" aca="1" ref="B1433" ca="1">SUMPRODUCT(MID(0&amp;A1433,LARGE(INDEX(ISNUMBER(--MID(A1433,ROW(INDIRECT("1:"&amp;LEN(A1433))),1))*ROW(INDIRECT("1:"&amp;LEN(A1433))),0),ROW(INDIRECT("1:"&amp;LEN(A1433))))+1,1)*10^ROW(INDIRECT("1:"&amp;LEN(A1433)))/10)</f>
        <v>1</v>
      </c>
      <c r="C1433" s="23" t="str">
        <f>News_statistics!P1433</f>
        <v>Not Found</v>
      </c>
      <c r="D1433" t="str">
        <f>News_statistics!Q1433</f>
        <v>Not Found</v>
      </c>
      <c r="E1433" t="e" vm="2">
        <f>News_statistics!N1433</f>
        <v>#VALUE!</v>
      </c>
      <c r="F1433" s="17" t="str">
        <f>News_statistics!M1433</f>
        <v/>
      </c>
    </row>
    <row r="1434" spans="1:6" x14ac:dyDescent="0.3">
      <c r="A1434" t="str">
        <f>News_statistics!K1434</f>
        <v>H1</v>
      </c>
      <c r="B1434" cm="1">
        <f t="array" aca="1" ref="B1434" ca="1">SUMPRODUCT(MID(0&amp;A1434,LARGE(INDEX(ISNUMBER(--MID(A1434,ROW(INDIRECT("1:"&amp;LEN(A1434))),1))*ROW(INDIRECT("1:"&amp;LEN(A1434))),0),ROW(INDIRECT("1:"&amp;LEN(A1434))))+1,1)*10^ROW(INDIRECT("1:"&amp;LEN(A1434)))/10)</f>
        <v>1</v>
      </c>
      <c r="C1434" s="23" t="str">
        <f>News_statistics!P1434</f>
        <v>Not Found</v>
      </c>
      <c r="D1434" t="str">
        <f>News_statistics!Q1434</f>
        <v>Not Found</v>
      </c>
      <c r="E1434" t="e" vm="2">
        <f>News_statistics!N1434</f>
        <v>#VALUE!</v>
      </c>
      <c r="F1434" s="17" t="str">
        <f>News_statistics!M1434</f>
        <v/>
      </c>
    </row>
    <row r="1435" spans="1:6" x14ac:dyDescent="0.3">
      <c r="A1435" t="str">
        <f>News_statistics!K1435</f>
        <v>H1</v>
      </c>
      <c r="B1435" cm="1">
        <f t="array" aca="1" ref="B1435" ca="1">SUMPRODUCT(MID(0&amp;A1435,LARGE(INDEX(ISNUMBER(--MID(A1435,ROW(INDIRECT("1:"&amp;LEN(A1435))),1))*ROW(INDIRECT("1:"&amp;LEN(A1435))),0),ROW(INDIRECT("1:"&amp;LEN(A1435))))+1,1)*10^ROW(INDIRECT("1:"&amp;LEN(A1435)))/10)</f>
        <v>1</v>
      </c>
      <c r="C1435" s="23" t="str">
        <f>News_statistics!P1435</f>
        <v>Ecological Sustainability</v>
      </c>
      <c r="D1435" t="str">
        <f>News_statistics!Q1435</f>
        <v>Enhanced Emission Policy</v>
      </c>
      <c r="E1435" t="str">
        <f>News_statistics!N1435</f>
        <v>Ecological Sustainability</v>
      </c>
      <c r="F1435" s="17" t="str">
        <f>News_statistics!M1435</f>
        <v>Enhanced Emission Policy</v>
      </c>
    </row>
    <row r="1436" spans="1:6" x14ac:dyDescent="0.3">
      <c r="A1436" t="str">
        <f>News_statistics!K1436</f>
        <v>H1</v>
      </c>
      <c r="B1436" cm="1">
        <f t="array" aca="1" ref="B1436" ca="1">SUMPRODUCT(MID(0&amp;A1436,LARGE(INDEX(ISNUMBER(--MID(A1436,ROW(INDIRECT("1:"&amp;LEN(A1436))),1))*ROW(INDIRECT("1:"&amp;LEN(A1436))),0),ROW(INDIRECT("1:"&amp;LEN(A1436))))+1,1)*10^ROW(INDIRECT("1:"&amp;LEN(A1436)))/10)</f>
        <v>1</v>
      </c>
      <c r="C1436" s="23" t="str">
        <f>News_statistics!P1436</f>
        <v>Ecological Sustainability</v>
      </c>
      <c r="D1436" t="str">
        <f>News_statistics!Q1436</f>
        <v>Enhanced Emission Policy</v>
      </c>
      <c r="E1436" t="str">
        <f>News_statistics!N1436</f>
        <v>Ecological Sustainability</v>
      </c>
      <c r="F1436" s="17" t="str">
        <f>News_statistics!M1436</f>
        <v>Enhanced Emission Policy</v>
      </c>
    </row>
    <row r="1437" spans="1:6" ht="28.8" x14ac:dyDescent="0.3">
      <c r="A1437" t="str">
        <f>News_statistics!K1437</f>
        <v>H1</v>
      </c>
      <c r="B1437" cm="1">
        <f t="array" aca="1" ref="B1437" ca="1">SUMPRODUCT(MID(0&amp;A1437,LARGE(INDEX(ISNUMBER(--MID(A1437,ROW(INDIRECT("1:"&amp;LEN(A1437))),1))*ROW(INDIRECT("1:"&amp;LEN(A1437))),0),ROW(INDIRECT("1:"&amp;LEN(A1437))))+1,1)*10^ROW(INDIRECT("1:"&amp;LEN(A1437)))/10)</f>
        <v>1</v>
      </c>
      <c r="C1437" s="23" t="str">
        <f>News_statistics!P1437</f>
        <v>Ecological Sustainability</v>
      </c>
      <c r="D1437" t="str">
        <f>News_statistics!Q1437</f>
        <v>Enhanced Emission Policy</v>
      </c>
      <c r="E1437" t="str">
        <f>News_statistics!N1437</f>
        <v>Ecological Sustainability, Hydraulic Applications Ecosystem</v>
      </c>
      <c r="F1437" s="17" t="str">
        <f>News_statistics!M1437</f>
        <v>Enhanced Emission Policy, Zero Emission Company Value, Sustainable Mining</v>
      </c>
    </row>
    <row r="1438" spans="1:6" ht="28.8" x14ac:dyDescent="0.3">
      <c r="A1438" t="str">
        <f>News_statistics!K1438</f>
        <v>H1</v>
      </c>
      <c r="B1438" cm="1">
        <f t="array" aca="1" ref="B1438" ca="1">SUMPRODUCT(MID(0&amp;A1438,LARGE(INDEX(ISNUMBER(--MID(A1438,ROW(INDIRECT("1:"&amp;LEN(A1438))),1))*ROW(INDIRECT("1:"&amp;LEN(A1438))),0),ROW(INDIRECT("1:"&amp;LEN(A1438))))+1,1)*10^ROW(INDIRECT("1:"&amp;LEN(A1438)))/10)</f>
        <v>1</v>
      </c>
      <c r="C1438" s="23" t="str">
        <f>News_statistics!P1438</f>
        <v>Ecological Sustainability</v>
      </c>
      <c r="D1438" t="str">
        <f>News_statistics!Q1438</f>
        <v>Enhanced Emission Policy</v>
      </c>
      <c r="E1438" t="str">
        <f>News_statistics!N1438</f>
        <v>Ecological Sustainability, Hydraulic Applications Ecosystem</v>
      </c>
      <c r="F1438" s="17" t="str">
        <f>News_statistics!M1438</f>
        <v>Enhanced Emission Policy, Sustainable Mining</v>
      </c>
    </row>
    <row r="1439" spans="1:6" x14ac:dyDescent="0.3">
      <c r="A1439" t="str">
        <f>News_statistics!K1439</f>
        <v>H1</v>
      </c>
      <c r="B1439" cm="1">
        <f t="array" aca="1" ref="B1439" ca="1">SUMPRODUCT(MID(0&amp;A1439,LARGE(INDEX(ISNUMBER(--MID(A1439,ROW(INDIRECT("1:"&amp;LEN(A1439))),1))*ROW(INDIRECT("1:"&amp;LEN(A1439))),0),ROW(INDIRECT("1:"&amp;LEN(A1439))))+1,1)*10^ROW(INDIRECT("1:"&amp;LEN(A1439)))/10)</f>
        <v>1</v>
      </c>
      <c r="C1439" s="23" t="str">
        <f>News_statistics!P1439</f>
        <v>Hydraulic Applications Ecosystem</v>
      </c>
      <c r="D1439" t="str">
        <f>News_statistics!Q1439</f>
        <v>Smart Farming</v>
      </c>
      <c r="E1439" t="str">
        <f>News_statistics!N1439</f>
        <v>Hydraulic Applications Ecosystem</v>
      </c>
      <c r="F1439" s="17" t="str">
        <f>News_statistics!M1439</f>
        <v>Smart Farming</v>
      </c>
    </row>
    <row r="1440" spans="1:6" ht="28.8" x14ac:dyDescent="0.3">
      <c r="A1440" t="str">
        <f>News_statistics!K1440</f>
        <v>H1</v>
      </c>
      <c r="B1440" cm="1">
        <f t="array" aca="1" ref="B1440" ca="1">SUMPRODUCT(MID(0&amp;A1440,LARGE(INDEX(ISNUMBER(--MID(A1440,ROW(INDIRECT("1:"&amp;LEN(A1440))),1))*ROW(INDIRECT("1:"&amp;LEN(A1440))),0),ROW(INDIRECT("1:"&amp;LEN(A1440))))+1,1)*10^ROW(INDIRECT("1:"&amp;LEN(A1440)))/10)</f>
        <v>1</v>
      </c>
      <c r="C1440" s="23" t="str">
        <f>News_statistics!P1440</f>
        <v>Ecological Sustainability</v>
      </c>
      <c r="D1440" t="str">
        <f>News_statistics!Q1440</f>
        <v>Enhanced Emission Policy</v>
      </c>
      <c r="E1440" t="str">
        <f>News_statistics!N1440</f>
        <v>Ecological Sustainability, Hydraulic Applications Ecosystem</v>
      </c>
      <c r="F1440" s="17" t="str">
        <f>News_statistics!M1440</f>
        <v>Enhanced Emission Policy, Autonomous Material Handling</v>
      </c>
    </row>
    <row r="1441" spans="1:6" ht="28.8" x14ac:dyDescent="0.3">
      <c r="A1441" t="str">
        <f>News_statistics!K1441</f>
        <v>H2</v>
      </c>
      <c r="B1441" cm="1">
        <f t="array" aca="1" ref="B1441" ca="1">SUMPRODUCT(MID(0&amp;A1441,LARGE(INDEX(ISNUMBER(--MID(A1441,ROW(INDIRECT("1:"&amp;LEN(A1441))),1))*ROW(INDIRECT("1:"&amp;LEN(A1441))),0),ROW(INDIRECT("1:"&amp;LEN(A1441))))+1,1)*10^ROW(INDIRECT("1:"&amp;LEN(A1441)))/10)</f>
        <v>2</v>
      </c>
      <c r="C1441" s="23" t="str">
        <f>News_statistics!P1441</f>
        <v>Ecological Sustainability</v>
      </c>
      <c r="D1441" t="str">
        <f>News_statistics!Q1441</f>
        <v>Enhanced Emission Policy</v>
      </c>
      <c r="E1441" t="str">
        <f>News_statistics!N1441</f>
        <v>Ecological Sustainability, Hydraulic Applications Ecosystem</v>
      </c>
      <c r="F1441" s="17" t="str">
        <f>News_statistics!M1441</f>
        <v>Enhanced Emission Policy, Green &amp; Connected Construction site</v>
      </c>
    </row>
    <row r="1442" spans="1:6" x14ac:dyDescent="0.3">
      <c r="A1442" t="str">
        <f>News_statistics!K1442</f>
        <v>H1</v>
      </c>
      <c r="B1442" cm="1">
        <f t="array" aca="1" ref="B1442" ca="1">SUMPRODUCT(MID(0&amp;A1442,LARGE(INDEX(ISNUMBER(--MID(A1442,ROW(INDIRECT("1:"&amp;LEN(A1442))),1))*ROW(INDIRECT("1:"&amp;LEN(A1442))),0),ROW(INDIRECT("1:"&amp;LEN(A1442))))+1,1)*10^ROW(INDIRECT("1:"&amp;LEN(A1442)))/10)</f>
        <v>1</v>
      </c>
      <c r="C1442" s="23" t="str">
        <f>News_statistics!P1442</f>
        <v>Not Found</v>
      </c>
      <c r="D1442" t="str">
        <f>News_statistics!Q1442</f>
        <v>Not Found</v>
      </c>
      <c r="E1442" t="e" vm="2">
        <f>News_statistics!N1442</f>
        <v>#VALUE!</v>
      </c>
      <c r="F1442" s="17" t="str">
        <f>News_statistics!M1442</f>
        <v/>
      </c>
    </row>
    <row r="1443" spans="1:6" ht="43.2" x14ac:dyDescent="0.3">
      <c r="A1443" t="str">
        <f>News_statistics!K1443</f>
        <v>H1</v>
      </c>
      <c r="B1443" cm="1">
        <f t="array" aca="1" ref="B1443" ca="1">SUMPRODUCT(MID(0&amp;A1443,LARGE(INDEX(ISNUMBER(--MID(A1443,ROW(INDIRECT("1:"&amp;LEN(A1443))),1))*ROW(INDIRECT("1:"&amp;LEN(A1443))),0),ROW(INDIRECT("1:"&amp;LEN(A1443))))+1,1)*10^ROW(INDIRECT("1:"&amp;LEN(A1443)))/10)</f>
        <v>1</v>
      </c>
      <c r="C1443" s="23" t="str">
        <f>News_statistics!P1443</f>
        <v>Ecological Sustainability</v>
      </c>
      <c r="D1443" t="str">
        <f>News_statistics!Q1443</f>
        <v>Enhanced Emission Policy</v>
      </c>
      <c r="E1443" t="str">
        <f>News_statistics!N1443</f>
        <v>Ecological Sustainability, Hydraulic Applications Ecosystem</v>
      </c>
      <c r="F1443" s="17" t="str">
        <f>News_statistics!M1443</f>
        <v>Enhanced Emission Policy, Green &amp; Connected Construction site, Sustainable Mining</v>
      </c>
    </row>
    <row r="1444" spans="1:6" ht="28.8" x14ac:dyDescent="0.3">
      <c r="A1444" t="str">
        <f>News_statistics!K1444</f>
        <v>H3</v>
      </c>
      <c r="B1444" cm="1">
        <f t="array" aca="1" ref="B1444" ca="1">SUMPRODUCT(MID(0&amp;A1444,LARGE(INDEX(ISNUMBER(--MID(A1444,ROW(INDIRECT("1:"&amp;LEN(A1444))),1))*ROW(INDIRECT("1:"&amp;LEN(A1444))),0),ROW(INDIRECT("1:"&amp;LEN(A1444))))+1,1)*10^ROW(INDIRECT("1:"&amp;LEN(A1444)))/10)</f>
        <v>3</v>
      </c>
      <c r="C1444" s="23" t="str">
        <f>News_statistics!P1444</f>
        <v>Hydraulic Applications Ecosystem</v>
      </c>
      <c r="D1444" t="str">
        <f>News_statistics!Q1444</f>
        <v>Green &amp; Connected Construction site</v>
      </c>
      <c r="E1444" t="str">
        <f>News_statistics!N1444</f>
        <v>Hydraulic Applications Ecosystem, Intelligent Production</v>
      </c>
      <c r="F1444" s="17" t="str">
        <f>News_statistics!M1444</f>
        <v>Green &amp; Connected Construction site, Additive Manufacturing Technologies</v>
      </c>
    </row>
    <row r="1445" spans="1:6" x14ac:dyDescent="0.3">
      <c r="A1445" t="str">
        <f>News_statistics!K1445</f>
        <v>H1</v>
      </c>
      <c r="B1445" cm="1">
        <f t="array" aca="1" ref="B1445" ca="1">SUMPRODUCT(MID(0&amp;A1445,LARGE(INDEX(ISNUMBER(--MID(A1445,ROW(INDIRECT("1:"&amp;LEN(A1445))),1))*ROW(INDIRECT("1:"&amp;LEN(A1445))),0),ROW(INDIRECT("1:"&amp;LEN(A1445))))+1,1)*10^ROW(INDIRECT("1:"&amp;LEN(A1445)))/10)</f>
        <v>1</v>
      </c>
      <c r="C1445" s="23" t="str">
        <f>News_statistics!P1445</f>
        <v>Ecological Sustainability</v>
      </c>
      <c r="D1445" t="str">
        <f>News_statistics!Q1445</f>
        <v>Circular Economy</v>
      </c>
      <c r="E1445" t="str">
        <f>News_statistics!N1445</f>
        <v>Ecological Sustainability</v>
      </c>
      <c r="F1445" s="17" t="str">
        <f>News_statistics!M1445</f>
        <v>Circular Economy</v>
      </c>
    </row>
    <row r="1446" spans="1:6" ht="28.8" x14ac:dyDescent="0.3">
      <c r="A1446" t="str">
        <f>News_statistics!K1446</f>
        <v>H1</v>
      </c>
      <c r="B1446" cm="1">
        <f t="array" aca="1" ref="B1446" ca="1">SUMPRODUCT(MID(0&amp;A1446,LARGE(INDEX(ISNUMBER(--MID(A1446,ROW(INDIRECT("1:"&amp;LEN(A1446))),1))*ROW(INDIRECT("1:"&amp;LEN(A1446))),0),ROW(INDIRECT("1:"&amp;LEN(A1446))))+1,1)*10^ROW(INDIRECT("1:"&amp;LEN(A1446)))/10)</f>
        <v>1</v>
      </c>
      <c r="C1446" s="23" t="str">
        <f>News_statistics!P1446</f>
        <v>Ecological Sustainability</v>
      </c>
      <c r="D1446" t="str">
        <f>News_statistics!Q1446</f>
        <v>Sustainable Energy System</v>
      </c>
      <c r="E1446" t="str">
        <f>News_statistics!N1446</f>
        <v>Ecological Sustainability, Hydraulic Applications Ecosystem</v>
      </c>
      <c r="F1446" s="17" t="str">
        <f>News_statistics!M1446</f>
        <v>Sustainable Energy System, Advanced Wind Power</v>
      </c>
    </row>
    <row r="1447" spans="1:6" x14ac:dyDescent="0.3">
      <c r="A1447" t="str">
        <f>News_statistics!K1447</f>
        <v>H1</v>
      </c>
      <c r="B1447" cm="1">
        <f t="array" aca="1" ref="B1447" ca="1">SUMPRODUCT(MID(0&amp;A1447,LARGE(INDEX(ISNUMBER(--MID(A1447,ROW(INDIRECT("1:"&amp;LEN(A1447))),1))*ROW(INDIRECT("1:"&amp;LEN(A1447))),0),ROW(INDIRECT("1:"&amp;LEN(A1447))))+1,1)*10^ROW(INDIRECT("1:"&amp;LEN(A1447)))/10)</f>
        <v>1</v>
      </c>
      <c r="C1447" s="23" t="str">
        <f>News_statistics!P1447</f>
        <v>Not Found</v>
      </c>
      <c r="D1447" t="str">
        <f>News_statistics!Q1447</f>
        <v>Not Found</v>
      </c>
      <c r="E1447" t="e" vm="2">
        <f>News_statistics!N1447</f>
        <v>#VALUE!</v>
      </c>
      <c r="F1447" s="17" t="str">
        <f>News_statistics!M1447</f>
        <v/>
      </c>
    </row>
    <row r="1448" spans="1:6" x14ac:dyDescent="0.3">
      <c r="A1448" t="str">
        <f>News_statistics!K1448</f>
        <v>H1</v>
      </c>
      <c r="B1448" cm="1">
        <f t="array" aca="1" ref="B1448" ca="1">SUMPRODUCT(MID(0&amp;A1448,LARGE(INDEX(ISNUMBER(--MID(A1448,ROW(INDIRECT("1:"&amp;LEN(A1448))),1))*ROW(INDIRECT("1:"&amp;LEN(A1448))),0),ROW(INDIRECT("1:"&amp;LEN(A1448))))+1,1)*10^ROW(INDIRECT("1:"&amp;LEN(A1448)))/10)</f>
        <v>1</v>
      </c>
      <c r="C1448" s="23" t="str">
        <f>News_statistics!P1448</f>
        <v>Hydraulic Applications Ecosystem</v>
      </c>
      <c r="D1448" t="str">
        <f>News_statistics!Q1448</f>
        <v>Sustainable Mining</v>
      </c>
      <c r="E1448" t="str">
        <f>News_statistics!N1448</f>
        <v>Hydraulic Applications Ecosystem</v>
      </c>
      <c r="F1448" s="17" t="str">
        <f>News_statistics!M1448</f>
        <v>Sustainable Mining</v>
      </c>
    </row>
    <row r="1449" spans="1:6" x14ac:dyDescent="0.3">
      <c r="A1449" t="str">
        <f>News_statistics!K1449</f>
        <v>H1</v>
      </c>
      <c r="B1449" cm="1">
        <f t="array" aca="1" ref="B1449" ca="1">SUMPRODUCT(MID(0&amp;A1449,LARGE(INDEX(ISNUMBER(--MID(A1449,ROW(INDIRECT("1:"&amp;LEN(A1449))),1))*ROW(INDIRECT("1:"&amp;LEN(A1449))),0),ROW(INDIRECT("1:"&amp;LEN(A1449))))+1,1)*10^ROW(INDIRECT("1:"&amp;LEN(A1449)))/10)</f>
        <v>1</v>
      </c>
      <c r="C1449" s="23" t="str">
        <f>News_statistics!P1449</f>
        <v>Ecological Sustainability</v>
      </c>
      <c r="D1449" t="str">
        <f>News_statistics!Q1449</f>
        <v>Enhanced Emission Policy</v>
      </c>
      <c r="E1449" t="str">
        <f>News_statistics!N1449</f>
        <v>Ecological Sustainability</v>
      </c>
      <c r="F1449" s="17" t="str">
        <f>News_statistics!M1449</f>
        <v>Enhanced Emission Policy</v>
      </c>
    </row>
    <row r="1450" spans="1:6" x14ac:dyDescent="0.3">
      <c r="A1450" t="str">
        <f>News_statistics!K1450</f>
        <v>H1</v>
      </c>
      <c r="B1450" cm="1">
        <f t="array" aca="1" ref="B1450" ca="1">SUMPRODUCT(MID(0&amp;A1450,LARGE(INDEX(ISNUMBER(--MID(A1450,ROW(INDIRECT("1:"&amp;LEN(A1450))),1))*ROW(INDIRECT("1:"&amp;LEN(A1450))),0),ROW(INDIRECT("1:"&amp;LEN(A1450))))+1,1)*10^ROW(INDIRECT("1:"&amp;LEN(A1450)))/10)</f>
        <v>1</v>
      </c>
      <c r="C1450" s="23" t="str">
        <f>News_statistics!P1450</f>
        <v>Hydraulic Applications Ecosystem</v>
      </c>
      <c r="D1450" t="str">
        <f>News_statistics!Q1450</f>
        <v>Sustainable Mining</v>
      </c>
      <c r="E1450" t="str">
        <f>News_statistics!N1450</f>
        <v>Hydraulic Applications Ecosystem</v>
      </c>
      <c r="F1450" s="17" t="str">
        <f>News_statistics!M1450</f>
        <v>Sustainable Mining</v>
      </c>
    </row>
    <row r="1451" spans="1:6" ht="28.8" x14ac:dyDescent="0.3">
      <c r="A1451" t="str">
        <f>News_statistics!K1451</f>
        <v>H1</v>
      </c>
      <c r="B1451" cm="1">
        <f t="array" aca="1" ref="B1451" ca="1">SUMPRODUCT(MID(0&amp;A1451,LARGE(INDEX(ISNUMBER(--MID(A1451,ROW(INDIRECT("1:"&amp;LEN(A1451))),1))*ROW(INDIRECT("1:"&amp;LEN(A1451))),0),ROW(INDIRECT("1:"&amp;LEN(A1451))))+1,1)*10^ROW(INDIRECT("1:"&amp;LEN(A1451)))/10)</f>
        <v>1</v>
      </c>
      <c r="C1451" s="23" t="str">
        <f>News_statistics!P1451</f>
        <v>Ecological Sustainability</v>
      </c>
      <c r="D1451" t="str">
        <f>News_statistics!Q1451</f>
        <v>Enhanced Emission Policy</v>
      </c>
      <c r="E1451" t="str">
        <f>News_statistics!N1451</f>
        <v>Ecological Sustainability, Hydraulic Applications Ecosystem, Smart Data Usage</v>
      </c>
      <c r="F1451" s="17" t="str">
        <f>News_statistics!M1451</f>
        <v>Enhanced Emission Policy, Sustainable Mining, Immersive Technologies</v>
      </c>
    </row>
    <row r="1452" spans="1:6" x14ac:dyDescent="0.3">
      <c r="A1452" t="str">
        <f>News_statistics!K1452</f>
        <v>H3</v>
      </c>
      <c r="B1452" cm="1">
        <f t="array" aca="1" ref="B1452" ca="1">SUMPRODUCT(MID(0&amp;A1452,LARGE(INDEX(ISNUMBER(--MID(A1452,ROW(INDIRECT("1:"&amp;LEN(A1452))),1))*ROW(INDIRECT("1:"&amp;LEN(A1452))),0),ROW(INDIRECT("1:"&amp;LEN(A1452))))+1,1)*10^ROW(INDIRECT("1:"&amp;LEN(A1452)))/10)</f>
        <v>3</v>
      </c>
      <c r="C1452" s="23" t="str">
        <f>News_statistics!P1452</f>
        <v>Hydraulic Applications Ecosystem</v>
      </c>
      <c r="D1452" t="str">
        <f>News_statistics!Q1452</f>
        <v>Sustainable Mining</v>
      </c>
      <c r="E1452" t="str">
        <f>News_statistics!N1452</f>
        <v>Hydraulic Applications Ecosystem</v>
      </c>
      <c r="F1452" s="17" t="str">
        <f>News_statistics!M1452</f>
        <v>Sustainable Mining</v>
      </c>
    </row>
    <row r="1453" spans="1:6" ht="43.2" x14ac:dyDescent="0.3">
      <c r="A1453" t="str">
        <f>News_statistics!K1453</f>
        <v>H1</v>
      </c>
      <c r="B1453" cm="1">
        <f t="array" aca="1" ref="B1453" ca="1">SUMPRODUCT(MID(0&amp;A1453,LARGE(INDEX(ISNUMBER(--MID(A1453,ROW(INDIRECT("1:"&amp;LEN(A1453))),1))*ROW(INDIRECT("1:"&amp;LEN(A1453))),0),ROW(INDIRECT("1:"&amp;LEN(A1453))))+1,1)*10^ROW(INDIRECT("1:"&amp;LEN(A1453)))/10)</f>
        <v>1</v>
      </c>
      <c r="C1453" s="23" t="str">
        <f>News_statistics!P1453</f>
        <v>Ecological Sustainability</v>
      </c>
      <c r="D1453" t="str">
        <f>News_statistics!Q1453</f>
        <v>Enhanced Emission Policy</v>
      </c>
      <c r="E1453" t="str">
        <f>News_statistics!N1453</f>
        <v>Ecological Sustainability, Hydraulic Applications Ecosystem</v>
      </c>
      <c r="F1453" s="17" t="str">
        <f>News_statistics!M1453</f>
        <v>Enhanced Emission Policy, Green &amp; Connected Construction site, Sustainable Mining</v>
      </c>
    </row>
    <row r="1454" spans="1:6" x14ac:dyDescent="0.3">
      <c r="A1454" t="str">
        <f>News_statistics!K1454</f>
        <v>H1</v>
      </c>
      <c r="B1454" cm="1">
        <f t="array" aca="1" ref="B1454" ca="1">SUMPRODUCT(MID(0&amp;A1454,LARGE(INDEX(ISNUMBER(--MID(A1454,ROW(INDIRECT("1:"&amp;LEN(A1454))),1))*ROW(INDIRECT("1:"&amp;LEN(A1454))),0),ROW(INDIRECT("1:"&amp;LEN(A1454))))+1,1)*10^ROW(INDIRECT("1:"&amp;LEN(A1454)))/10)</f>
        <v>1</v>
      </c>
      <c r="C1454" s="23" t="str">
        <f>News_statistics!P1454</f>
        <v>Not Found</v>
      </c>
      <c r="D1454" t="str">
        <f>News_statistics!Q1454</f>
        <v>Not Found</v>
      </c>
      <c r="E1454" t="e" vm="2">
        <f>News_statistics!N1454</f>
        <v>#VALUE!</v>
      </c>
      <c r="F1454" s="17" t="str">
        <f>News_statistics!M1454</f>
        <v/>
      </c>
    </row>
    <row r="1455" spans="1:6" ht="28.8" x14ac:dyDescent="0.3">
      <c r="A1455" t="str">
        <f>News_statistics!K1455</f>
        <v>H3</v>
      </c>
      <c r="B1455" cm="1">
        <f t="array" aca="1" ref="B1455" ca="1">SUMPRODUCT(MID(0&amp;A1455,LARGE(INDEX(ISNUMBER(--MID(A1455,ROW(INDIRECT("1:"&amp;LEN(A1455))),1))*ROW(INDIRECT("1:"&amp;LEN(A1455))),0),ROW(INDIRECT("1:"&amp;LEN(A1455))))+1,1)*10^ROW(INDIRECT("1:"&amp;LEN(A1455)))/10)</f>
        <v>3</v>
      </c>
      <c r="C1455" s="23" t="str">
        <f>News_statistics!P1455</f>
        <v>Ecological Sustainability</v>
      </c>
      <c r="D1455" t="str">
        <f>News_statistics!Q1455</f>
        <v>Enhanced Emission Policy</v>
      </c>
      <c r="E1455" t="str">
        <f>News_statistics!N1455</f>
        <v>Ecological Sustainability, New Business</v>
      </c>
      <c r="F1455" s="17" t="str">
        <f>News_statistics!M1455</f>
        <v>Enhanced Emission Policy, Overlap Markets, Green Energy System</v>
      </c>
    </row>
    <row r="1456" spans="1:6" ht="28.8" x14ac:dyDescent="0.3">
      <c r="A1456" t="str">
        <f>News_statistics!K1456</f>
        <v>H1</v>
      </c>
      <c r="B1456" cm="1">
        <f t="array" aca="1" ref="B1456" ca="1">SUMPRODUCT(MID(0&amp;A1456,LARGE(INDEX(ISNUMBER(--MID(A1456,ROW(INDIRECT("1:"&amp;LEN(A1456))),1))*ROW(INDIRECT("1:"&amp;LEN(A1456))),0),ROW(INDIRECT("1:"&amp;LEN(A1456))))+1,1)*10^ROW(INDIRECT("1:"&amp;LEN(A1456)))/10)</f>
        <v>1</v>
      </c>
      <c r="C1456" s="23" t="str">
        <f>News_statistics!P1456</f>
        <v>Hydraulic Applications Ecosystem</v>
      </c>
      <c r="D1456" t="str">
        <f>News_statistics!Q1456</f>
        <v>Autonomous Material Handling</v>
      </c>
      <c r="E1456" t="str">
        <f>News_statistics!N1456</f>
        <v>Hydraulic Applications Ecosystem, Intelligent Production</v>
      </c>
      <c r="F1456" s="17" t="str">
        <f>News_statistics!M1456</f>
        <v>Autonomous Material Handling, Autonomus Intralofistic</v>
      </c>
    </row>
    <row r="1457" spans="1:6" x14ac:dyDescent="0.3">
      <c r="A1457" t="str">
        <f>News_statistics!K1457</f>
        <v>H1</v>
      </c>
      <c r="B1457" cm="1">
        <f t="array" aca="1" ref="B1457" ca="1">SUMPRODUCT(MID(0&amp;A1457,LARGE(INDEX(ISNUMBER(--MID(A1457,ROW(INDIRECT("1:"&amp;LEN(A1457))),1))*ROW(INDIRECT("1:"&amp;LEN(A1457))),0),ROW(INDIRECT("1:"&amp;LEN(A1457))))+1,1)*10^ROW(INDIRECT("1:"&amp;LEN(A1457)))/10)</f>
        <v>1</v>
      </c>
      <c r="C1457" s="23" t="str">
        <f>News_statistics!P1457</f>
        <v>Ecological Sustainability</v>
      </c>
      <c r="D1457" t="str">
        <f>News_statistics!Q1457</f>
        <v>Enhanced Emission Policy</v>
      </c>
      <c r="E1457" t="str">
        <f>News_statistics!N1457</f>
        <v>Ecological Sustainability</v>
      </c>
      <c r="F1457" s="17" t="str">
        <f>News_statistics!M1457</f>
        <v>Enhanced Emission Policy</v>
      </c>
    </row>
    <row r="1458" spans="1:6" x14ac:dyDescent="0.3">
      <c r="A1458" t="str">
        <f>News_statistics!K1458</f>
        <v>H1</v>
      </c>
      <c r="B1458" cm="1">
        <f t="array" aca="1" ref="B1458" ca="1">SUMPRODUCT(MID(0&amp;A1458,LARGE(INDEX(ISNUMBER(--MID(A1458,ROW(INDIRECT("1:"&amp;LEN(A1458))),1))*ROW(INDIRECT("1:"&amp;LEN(A1458))),0),ROW(INDIRECT("1:"&amp;LEN(A1458))))+1,1)*10^ROW(INDIRECT("1:"&amp;LEN(A1458)))/10)</f>
        <v>1</v>
      </c>
      <c r="C1458" s="23" t="str">
        <f>News_statistics!P1458</f>
        <v>Ecological Sustainability</v>
      </c>
      <c r="D1458" t="str">
        <f>News_statistics!Q1458</f>
        <v>Enhanced Emission Policy</v>
      </c>
      <c r="E1458" t="str">
        <f>News_statistics!N1458</f>
        <v>Ecological Sustainability</v>
      </c>
      <c r="F1458" s="17" t="str">
        <f>News_statistics!M1458</f>
        <v>Enhanced Emission Policy</v>
      </c>
    </row>
    <row r="1459" spans="1:6" x14ac:dyDescent="0.3">
      <c r="A1459" t="str">
        <f>News_statistics!K1459</f>
        <v>H2</v>
      </c>
      <c r="B1459" cm="1">
        <f t="array" aca="1" ref="B1459" ca="1">SUMPRODUCT(MID(0&amp;A1459,LARGE(INDEX(ISNUMBER(--MID(A1459,ROW(INDIRECT("1:"&amp;LEN(A1459))),1))*ROW(INDIRECT("1:"&amp;LEN(A1459))),0),ROW(INDIRECT("1:"&amp;LEN(A1459))))+1,1)*10^ROW(INDIRECT("1:"&amp;LEN(A1459)))/10)</f>
        <v>2</v>
      </c>
      <c r="C1459" s="23" t="str">
        <f>News_statistics!P1459</f>
        <v>New Business</v>
      </c>
      <c r="D1459" t="str">
        <f>News_statistics!Q1459</f>
        <v>Geopolitics &amp; Decoupling</v>
      </c>
      <c r="E1459" t="str">
        <f>News_statistics!N1459</f>
        <v>New Business</v>
      </c>
      <c r="F1459" s="17" t="str">
        <f>News_statistics!M1459</f>
        <v>Geopolitics &amp; Decoupling</v>
      </c>
    </row>
    <row r="1460" spans="1:6" ht="28.8" x14ac:dyDescent="0.3">
      <c r="A1460" t="str">
        <f>News_statistics!K1460</f>
        <v>H1</v>
      </c>
      <c r="B1460" cm="1">
        <f t="array" aca="1" ref="B1460" ca="1">SUMPRODUCT(MID(0&amp;A1460,LARGE(INDEX(ISNUMBER(--MID(A1460,ROW(INDIRECT("1:"&amp;LEN(A1460))),1))*ROW(INDIRECT("1:"&amp;LEN(A1460))),0),ROW(INDIRECT("1:"&amp;LEN(A1460))))+1,1)*10^ROW(INDIRECT("1:"&amp;LEN(A1460)))/10)</f>
        <v>1</v>
      </c>
      <c r="C1460" s="23" t="str">
        <f>News_statistics!P1460</f>
        <v>Ecological Sustainability</v>
      </c>
      <c r="D1460" t="str">
        <f>News_statistics!Q1460</f>
        <v>Enhanced Emission Policy</v>
      </c>
      <c r="E1460" t="str">
        <f>News_statistics!N1460</f>
        <v>Ecological Sustainability, Hydraulic Applications Ecosystem</v>
      </c>
      <c r="F1460" s="17" t="str">
        <f>News_statistics!M1460</f>
        <v>Enhanced Emission Policy, Sustainable Mining</v>
      </c>
    </row>
    <row r="1461" spans="1:6" ht="28.8" x14ac:dyDescent="0.3">
      <c r="A1461" t="str">
        <f>News_statistics!K1461</f>
        <v>H1</v>
      </c>
      <c r="B1461" cm="1">
        <f t="array" aca="1" ref="B1461" ca="1">SUMPRODUCT(MID(0&amp;A1461,LARGE(INDEX(ISNUMBER(--MID(A1461,ROW(INDIRECT("1:"&amp;LEN(A1461))),1))*ROW(INDIRECT("1:"&amp;LEN(A1461))),0),ROW(INDIRECT("1:"&amp;LEN(A1461))))+1,1)*10^ROW(INDIRECT("1:"&amp;LEN(A1461)))/10)</f>
        <v>1</v>
      </c>
      <c r="C1461" s="23" t="str">
        <f>News_statistics!P1461</f>
        <v>Ecological Sustainability</v>
      </c>
      <c r="D1461" t="str">
        <f>News_statistics!Q1461</f>
        <v>Enhanced Emission Policy</v>
      </c>
      <c r="E1461" t="str">
        <f>News_statistics!N1461</f>
        <v>Ecological Sustainability, Hydraulic Applications Ecosystem</v>
      </c>
      <c r="F1461" s="17" t="str">
        <f>News_statistics!M1461</f>
        <v>Enhanced Emission Policy, Sustainable Mining</v>
      </c>
    </row>
    <row r="1462" spans="1:6" ht="28.8" x14ac:dyDescent="0.3">
      <c r="A1462" t="str">
        <f>News_statistics!K1462</f>
        <v>H1</v>
      </c>
      <c r="B1462" cm="1">
        <f t="array" aca="1" ref="B1462" ca="1">SUMPRODUCT(MID(0&amp;A1462,LARGE(INDEX(ISNUMBER(--MID(A1462,ROW(INDIRECT("1:"&amp;LEN(A1462))),1))*ROW(INDIRECT("1:"&amp;LEN(A1462))),0),ROW(INDIRECT("1:"&amp;LEN(A1462))))+1,1)*10^ROW(INDIRECT("1:"&amp;LEN(A1462)))/10)</f>
        <v>1</v>
      </c>
      <c r="C1462" s="23" t="str">
        <f>News_statistics!P1462</f>
        <v>Ecological Sustainability</v>
      </c>
      <c r="D1462" t="str">
        <f>News_statistics!Q1462</f>
        <v>Enhanced Emission Policy</v>
      </c>
      <c r="E1462" t="str">
        <f>News_statistics!N1462</f>
        <v>Ecological Sustainability, Hydraulic Applications Ecosystem</v>
      </c>
      <c r="F1462" s="17" t="str">
        <f>News_statistics!M1462</f>
        <v>Enhanced Emission Policy, Sustainable Mining</v>
      </c>
    </row>
    <row r="1463" spans="1:6" x14ac:dyDescent="0.3">
      <c r="A1463" t="str">
        <f>News_statistics!K1463</f>
        <v>H1</v>
      </c>
      <c r="B1463" cm="1">
        <f t="array" aca="1" ref="B1463" ca="1">SUMPRODUCT(MID(0&amp;A1463,LARGE(INDEX(ISNUMBER(--MID(A1463,ROW(INDIRECT("1:"&amp;LEN(A1463))),1))*ROW(INDIRECT("1:"&amp;LEN(A1463))),0),ROW(INDIRECT("1:"&amp;LEN(A1463))))+1,1)*10^ROW(INDIRECT("1:"&amp;LEN(A1463)))/10)</f>
        <v>1</v>
      </c>
      <c r="C1463" s="23" t="str">
        <f>News_statistics!P1463</f>
        <v>Ecological Sustainability</v>
      </c>
      <c r="D1463" t="str">
        <f>News_statistics!Q1463</f>
        <v>Enhanced Emission Policy</v>
      </c>
      <c r="E1463" t="str">
        <f>News_statistics!N1463</f>
        <v>Ecological Sustainability</v>
      </c>
      <c r="F1463" s="17" t="str">
        <f>News_statistics!M1463</f>
        <v>Enhanced Emission Policy</v>
      </c>
    </row>
    <row r="1464" spans="1:6" ht="28.8" x14ac:dyDescent="0.3">
      <c r="A1464" t="str">
        <f>News_statistics!K1464</f>
        <v>H1</v>
      </c>
      <c r="B1464" cm="1">
        <f t="array" aca="1" ref="B1464" ca="1">SUMPRODUCT(MID(0&amp;A1464,LARGE(INDEX(ISNUMBER(--MID(A1464,ROW(INDIRECT("1:"&amp;LEN(A1464))),1))*ROW(INDIRECT("1:"&amp;LEN(A1464))),0),ROW(INDIRECT("1:"&amp;LEN(A1464))))+1,1)*10^ROW(INDIRECT("1:"&amp;LEN(A1464)))/10)</f>
        <v>1</v>
      </c>
      <c r="C1464" s="23" t="str">
        <f>News_statistics!P1464</f>
        <v>Ecological Sustainability</v>
      </c>
      <c r="D1464" t="str">
        <f>News_statistics!Q1464</f>
        <v>Sustainable Energy System</v>
      </c>
      <c r="E1464" t="str">
        <f>News_statistics!N1464</f>
        <v>Ecological Sustainability, Hydraulic Applications Ecosystem, Intelligent Production</v>
      </c>
      <c r="F1464" s="17" t="str">
        <f>News_statistics!M1464</f>
        <v>Sustainable Energy System, Autonomous Material Handling, Autonomus Intralofistic</v>
      </c>
    </row>
    <row r="1465" spans="1:6" x14ac:dyDescent="0.3">
      <c r="A1465" t="str">
        <f>News_statistics!K1465</f>
        <v>H2</v>
      </c>
      <c r="B1465" cm="1">
        <f t="array" aca="1" ref="B1465" ca="1">SUMPRODUCT(MID(0&amp;A1465,LARGE(INDEX(ISNUMBER(--MID(A1465,ROW(INDIRECT("1:"&amp;LEN(A1465))),1))*ROW(INDIRECT("1:"&amp;LEN(A1465))),0),ROW(INDIRECT("1:"&amp;LEN(A1465))))+1,1)*10^ROW(INDIRECT("1:"&amp;LEN(A1465)))/10)</f>
        <v>2</v>
      </c>
      <c r="C1465" s="23" t="str">
        <f>News_statistics!P1465</f>
        <v>Ecological Sustainability</v>
      </c>
      <c r="D1465" t="str">
        <f>News_statistics!Q1465</f>
        <v>Enhanced Emission Policy</v>
      </c>
      <c r="E1465" t="str">
        <f>News_statistics!N1465</f>
        <v>Ecological Sustainability</v>
      </c>
      <c r="F1465" s="17" t="str">
        <f>News_statistics!M1465</f>
        <v>Enhanced Emission Policy</v>
      </c>
    </row>
    <row r="1466" spans="1:6" x14ac:dyDescent="0.3">
      <c r="A1466" t="str">
        <f>News_statistics!K1466</f>
        <v>H2</v>
      </c>
      <c r="B1466" cm="1">
        <f t="array" aca="1" ref="B1466" ca="1">SUMPRODUCT(MID(0&amp;A1466,LARGE(INDEX(ISNUMBER(--MID(A1466,ROW(INDIRECT("1:"&amp;LEN(A1466))),1))*ROW(INDIRECT("1:"&amp;LEN(A1466))),0),ROW(INDIRECT("1:"&amp;LEN(A1466))))+1,1)*10^ROW(INDIRECT("1:"&amp;LEN(A1466)))/10)</f>
        <v>2</v>
      </c>
      <c r="C1466" s="23" t="str">
        <f>News_statistics!P1466</f>
        <v>New Business</v>
      </c>
      <c r="D1466" t="str">
        <f>News_statistics!Q1466</f>
        <v>Digital Platforms &amp; Marketplaces</v>
      </c>
      <c r="E1466" t="str">
        <f>News_statistics!N1466</f>
        <v>New Business</v>
      </c>
      <c r="F1466" s="17" t="str">
        <f>News_statistics!M1466</f>
        <v>Digital Platforms &amp; Marketplaces, Air &amp; Space</v>
      </c>
    </row>
    <row r="1467" spans="1:6" ht="28.8" x14ac:dyDescent="0.3">
      <c r="A1467" t="str">
        <f>News_statistics!K1467</f>
        <v>H2</v>
      </c>
      <c r="B1467" cm="1">
        <f t="array" aca="1" ref="B1467" ca="1">SUMPRODUCT(MID(0&amp;A1467,LARGE(INDEX(ISNUMBER(--MID(A1467,ROW(INDIRECT("1:"&amp;LEN(A1467))),1))*ROW(INDIRECT("1:"&amp;LEN(A1467))),0),ROW(INDIRECT("1:"&amp;LEN(A1467))))+1,1)*10^ROW(INDIRECT("1:"&amp;LEN(A1467)))/10)</f>
        <v>2</v>
      </c>
      <c r="C1467" s="23" t="str">
        <f>News_statistics!P1467</f>
        <v>Ecological Sustainability</v>
      </c>
      <c r="D1467" t="str">
        <f>News_statistics!Q1467</f>
        <v>Enhanced Emission Policy</v>
      </c>
      <c r="E1467" t="str">
        <f>News_statistics!N1467</f>
        <v>Ecological Sustainability, Hydraulic Applications Ecosystem, Adaptive Organization</v>
      </c>
      <c r="F1467" s="17" t="str">
        <f>News_statistics!M1467</f>
        <v>Enhanced Emission Policy, Smart Farming, Future Collaboration</v>
      </c>
    </row>
    <row r="1468" spans="1:6" x14ac:dyDescent="0.3">
      <c r="A1468" t="str">
        <f>News_statistics!K1468</f>
        <v>H1</v>
      </c>
      <c r="B1468" cm="1">
        <f t="array" aca="1" ref="B1468" ca="1">SUMPRODUCT(MID(0&amp;A1468,LARGE(INDEX(ISNUMBER(--MID(A1468,ROW(INDIRECT("1:"&amp;LEN(A1468))),1))*ROW(INDIRECT("1:"&amp;LEN(A1468))),0),ROW(INDIRECT("1:"&amp;LEN(A1468))))+1,1)*10^ROW(INDIRECT("1:"&amp;LEN(A1468)))/10)</f>
        <v>1</v>
      </c>
      <c r="C1468" s="23" t="str">
        <f>News_statistics!P1468</f>
        <v>Intelligent Production</v>
      </c>
      <c r="D1468" t="str">
        <f>News_statistics!Q1468</f>
        <v>Advanced Robotics</v>
      </c>
      <c r="E1468" t="str">
        <f>News_statistics!N1468</f>
        <v>Intelligent Production</v>
      </c>
      <c r="F1468" s="17" t="str">
        <f>News_statistics!M1468</f>
        <v>Advanced Robotics</v>
      </c>
    </row>
    <row r="1469" spans="1:6" x14ac:dyDescent="0.3">
      <c r="A1469" t="str">
        <f>News_statistics!K1469</f>
        <v>H1</v>
      </c>
      <c r="B1469" cm="1">
        <f t="array" aca="1" ref="B1469" ca="1">SUMPRODUCT(MID(0&amp;A1469,LARGE(INDEX(ISNUMBER(--MID(A1469,ROW(INDIRECT("1:"&amp;LEN(A1469))),1))*ROW(INDIRECT("1:"&amp;LEN(A1469))),0),ROW(INDIRECT("1:"&amp;LEN(A1469))))+1,1)*10^ROW(INDIRECT("1:"&amp;LEN(A1469)))/10)</f>
        <v>1</v>
      </c>
      <c r="C1469" s="23" t="str">
        <f>News_statistics!P1469</f>
        <v>Ecological Sustainability</v>
      </c>
      <c r="D1469" t="str">
        <f>News_statistics!Q1469</f>
        <v>Enhanced Emission Policy</v>
      </c>
      <c r="E1469" t="str">
        <f>News_statistics!N1469</f>
        <v>Ecological Sustainability</v>
      </c>
      <c r="F1469" s="17" t="str">
        <f>News_statistics!M1469</f>
        <v>Enhanced Emission Policy</v>
      </c>
    </row>
    <row r="1470" spans="1:6" x14ac:dyDescent="0.3">
      <c r="A1470" t="str">
        <f>News_statistics!K1470</f>
        <v>H2</v>
      </c>
      <c r="B1470" cm="1">
        <f t="array" aca="1" ref="B1470" ca="1">SUMPRODUCT(MID(0&amp;A1470,LARGE(INDEX(ISNUMBER(--MID(A1470,ROW(INDIRECT("1:"&amp;LEN(A1470))),1))*ROW(INDIRECT("1:"&amp;LEN(A1470))),0),ROW(INDIRECT("1:"&amp;LEN(A1470))))+1,1)*10^ROW(INDIRECT("1:"&amp;LEN(A1470)))/10)</f>
        <v>2</v>
      </c>
      <c r="C1470" s="23" t="str">
        <f>News_statistics!P1470</f>
        <v>Hydraulic Applications Ecosystem</v>
      </c>
      <c r="D1470" t="str">
        <f>News_statistics!Q1470</f>
        <v>Sustainable Mining</v>
      </c>
      <c r="E1470" t="str">
        <f>News_statistics!N1470</f>
        <v>Hydraulic Applications Ecosystem, Adaptive Organization</v>
      </c>
      <c r="F1470" s="17" t="str">
        <f>News_statistics!M1470</f>
        <v>Sustainable Mining, Future Collaboration</v>
      </c>
    </row>
    <row r="1471" spans="1:6" ht="28.8" x14ac:dyDescent="0.3">
      <c r="A1471" t="str">
        <f>News_statistics!K1471</f>
        <v>H2</v>
      </c>
      <c r="B1471" cm="1">
        <f t="array" aca="1" ref="B1471" ca="1">SUMPRODUCT(MID(0&amp;A1471,LARGE(INDEX(ISNUMBER(--MID(A1471,ROW(INDIRECT("1:"&amp;LEN(A1471))),1))*ROW(INDIRECT("1:"&amp;LEN(A1471))),0),ROW(INDIRECT("1:"&amp;LEN(A1471))))+1,1)*10^ROW(INDIRECT("1:"&amp;LEN(A1471)))/10)</f>
        <v>2</v>
      </c>
      <c r="C1471" s="23" t="str">
        <f>News_statistics!P1471</f>
        <v>Ecological Sustainability</v>
      </c>
      <c r="D1471" t="str">
        <f>News_statistics!Q1471</f>
        <v>Enhanced Emission Policy</v>
      </c>
      <c r="E1471" t="str">
        <f>News_statistics!N1471</f>
        <v>Ecological Sustainability, Hydraulic Applications Ecosystem</v>
      </c>
      <c r="F1471" s="17" t="str">
        <f>News_statistics!M1471</f>
        <v>Enhanced Emission Policy, Sustainable Mining</v>
      </c>
    </row>
    <row r="1472" spans="1:6" ht="28.8" x14ac:dyDescent="0.3">
      <c r="A1472" t="str">
        <f>News_statistics!K1472</f>
        <v>H1</v>
      </c>
      <c r="B1472" cm="1">
        <f t="array" aca="1" ref="B1472" ca="1">SUMPRODUCT(MID(0&amp;A1472,LARGE(INDEX(ISNUMBER(--MID(A1472,ROW(INDIRECT("1:"&amp;LEN(A1472))),1))*ROW(INDIRECT("1:"&amp;LEN(A1472))),0),ROW(INDIRECT("1:"&amp;LEN(A1472))))+1,1)*10^ROW(INDIRECT("1:"&amp;LEN(A1472)))/10)</f>
        <v>1</v>
      </c>
      <c r="C1472" s="23" t="str">
        <f>News_statistics!P1472</f>
        <v>Ecological Sustainability</v>
      </c>
      <c r="D1472" t="str">
        <f>News_statistics!Q1472</f>
        <v>Enhanced Emission Policy</v>
      </c>
      <c r="E1472" t="str">
        <f>News_statistics!N1472</f>
        <v>Ecological Sustainability, Hydraulic Applications Ecosystem</v>
      </c>
      <c r="F1472" s="17" t="str">
        <f>News_statistics!M1472</f>
        <v>Enhanced Emission Policy, Sustainable Mining</v>
      </c>
    </row>
    <row r="1473" spans="1:6" x14ac:dyDescent="0.3">
      <c r="A1473" t="str">
        <f>News_statistics!K1473</f>
        <v>H1</v>
      </c>
      <c r="B1473" cm="1">
        <f t="array" aca="1" ref="B1473" ca="1">SUMPRODUCT(MID(0&amp;A1473,LARGE(INDEX(ISNUMBER(--MID(A1473,ROW(INDIRECT("1:"&amp;LEN(A1473))),1))*ROW(INDIRECT("1:"&amp;LEN(A1473))),0),ROW(INDIRECT("1:"&amp;LEN(A1473))))+1,1)*10^ROW(INDIRECT("1:"&amp;LEN(A1473)))/10)</f>
        <v>1</v>
      </c>
      <c r="C1473" s="23" t="str">
        <f>News_statistics!P1473</f>
        <v>Ecological Sustainability</v>
      </c>
      <c r="D1473" t="str">
        <f>News_statistics!Q1473</f>
        <v>Enhanced Emission Policy</v>
      </c>
      <c r="E1473" t="str">
        <f>News_statistics!N1473</f>
        <v>Ecological Sustainability</v>
      </c>
      <c r="F1473" s="17" t="str">
        <f>News_statistics!M1473</f>
        <v>Enhanced Emission Policy</v>
      </c>
    </row>
    <row r="1474" spans="1:6" ht="28.8" x14ac:dyDescent="0.3">
      <c r="A1474" t="str">
        <f>News_statistics!K1474</f>
        <v>H1</v>
      </c>
      <c r="B1474" cm="1">
        <f t="array" aca="1" ref="B1474" ca="1">SUMPRODUCT(MID(0&amp;A1474,LARGE(INDEX(ISNUMBER(--MID(A1474,ROW(INDIRECT("1:"&amp;LEN(A1474))),1))*ROW(INDIRECT("1:"&amp;LEN(A1474))),0),ROW(INDIRECT("1:"&amp;LEN(A1474))))+1,1)*10^ROW(INDIRECT("1:"&amp;LEN(A1474)))/10)</f>
        <v>1</v>
      </c>
      <c r="C1474" s="23" t="str">
        <f>News_statistics!P1474</f>
        <v>Ecological Sustainability</v>
      </c>
      <c r="D1474" t="str">
        <f>News_statistics!Q1474</f>
        <v>Enhanced Emission Policy</v>
      </c>
      <c r="E1474" t="str">
        <f>News_statistics!N1474</f>
        <v>Ecological Sustainability, New Business</v>
      </c>
      <c r="F1474" s="17" t="str">
        <f>News_statistics!M1474</f>
        <v>Enhanced Emission Policy, Digital Platforms &amp; Marketplaces, Air &amp; Space</v>
      </c>
    </row>
    <row r="1475" spans="1:6" ht="28.8" x14ac:dyDescent="0.3">
      <c r="A1475" t="str">
        <f>News_statistics!K1475</f>
        <v>H1</v>
      </c>
      <c r="B1475" cm="1">
        <f t="array" aca="1" ref="B1475" ca="1">SUMPRODUCT(MID(0&amp;A1475,LARGE(INDEX(ISNUMBER(--MID(A1475,ROW(INDIRECT("1:"&amp;LEN(A1475))),1))*ROW(INDIRECT("1:"&amp;LEN(A1475))),0),ROW(INDIRECT("1:"&amp;LEN(A1475))))+1,1)*10^ROW(INDIRECT("1:"&amp;LEN(A1475)))/10)</f>
        <v>1</v>
      </c>
      <c r="C1475" s="23" t="str">
        <f>News_statistics!P1475</f>
        <v>Smart Data Usage</v>
      </c>
      <c r="D1475" t="str">
        <f>News_statistics!Q1475</f>
        <v>Advanced AI Capabilities</v>
      </c>
      <c r="E1475" t="str">
        <f>News_statistics!N1475</f>
        <v>Smart Data Usage</v>
      </c>
      <c r="F1475" s="17" t="str">
        <f>News_statistics!M1475</f>
        <v>Advanced AI Capabilities, Big Data Value Creation, New Data Management Strategies</v>
      </c>
    </row>
    <row r="1476" spans="1:6" ht="28.8" x14ac:dyDescent="0.3">
      <c r="A1476" t="str">
        <f>News_statistics!K1476</f>
        <v>H1</v>
      </c>
      <c r="B1476" cm="1">
        <f t="array" aca="1" ref="B1476" ca="1">SUMPRODUCT(MID(0&amp;A1476,LARGE(INDEX(ISNUMBER(--MID(A1476,ROW(INDIRECT("1:"&amp;LEN(A1476))),1))*ROW(INDIRECT("1:"&amp;LEN(A1476))),0),ROW(INDIRECT("1:"&amp;LEN(A1476))))+1,1)*10^ROW(INDIRECT("1:"&amp;LEN(A1476)))/10)</f>
        <v>1</v>
      </c>
      <c r="C1476" s="23" t="str">
        <f>News_statistics!P1476</f>
        <v>Ecological Sustainability</v>
      </c>
      <c r="D1476" t="str">
        <f>News_statistics!Q1476</f>
        <v>Enhanced Emission Policy</v>
      </c>
      <c r="E1476" t="str">
        <f>News_statistics!N1476</f>
        <v>Ecological Sustainability, Hydraulic Applications Ecosystem, New Business</v>
      </c>
      <c r="F1476" s="17" t="str">
        <f>News_statistics!M1476</f>
        <v>Enhanced Emission Policy, Smart Farming, Future Agriculture</v>
      </c>
    </row>
    <row r="1477" spans="1:6" ht="28.8" x14ac:dyDescent="0.3">
      <c r="A1477" t="str">
        <f>News_statistics!K1477</f>
        <v>H2</v>
      </c>
      <c r="B1477" cm="1">
        <f t="array" aca="1" ref="B1477" ca="1">SUMPRODUCT(MID(0&amp;A1477,LARGE(INDEX(ISNUMBER(--MID(A1477,ROW(INDIRECT("1:"&amp;LEN(A1477))),1))*ROW(INDIRECT("1:"&amp;LEN(A1477))),0),ROW(INDIRECT("1:"&amp;LEN(A1477))))+1,1)*10^ROW(INDIRECT("1:"&amp;LEN(A1477)))/10)</f>
        <v>2</v>
      </c>
      <c r="C1477" s="23" t="str">
        <f>News_statistics!P1477</f>
        <v>Ecological Sustainability</v>
      </c>
      <c r="D1477" t="str">
        <f>News_statistics!Q1477</f>
        <v>Enhanced Emission Policy</v>
      </c>
      <c r="E1477" t="str">
        <f>News_statistics!N1477</f>
        <v>Ecological Sustainability, Hydraulic Applications Ecosystem</v>
      </c>
      <c r="F1477" s="17" t="str">
        <f>News_statistics!M1477</f>
        <v>Enhanced Emission Policy, Autonomous Material Handling</v>
      </c>
    </row>
    <row r="1478" spans="1:6" x14ac:dyDescent="0.3">
      <c r="A1478" t="str">
        <f>News_statistics!K1478</f>
        <v>H2</v>
      </c>
      <c r="B1478" cm="1">
        <f t="array" aca="1" ref="B1478" ca="1">SUMPRODUCT(MID(0&amp;A1478,LARGE(INDEX(ISNUMBER(--MID(A1478,ROW(INDIRECT("1:"&amp;LEN(A1478))),1))*ROW(INDIRECT("1:"&amp;LEN(A1478))),0),ROW(INDIRECT("1:"&amp;LEN(A1478))))+1,1)*10^ROW(INDIRECT("1:"&amp;LEN(A1478)))/10)</f>
        <v>2</v>
      </c>
      <c r="C1478" s="23" t="str">
        <f>News_statistics!P1478</f>
        <v>Ecological Sustainability</v>
      </c>
      <c r="D1478" t="str">
        <f>News_statistics!Q1478</f>
        <v>Enhanced Emission Policy</v>
      </c>
      <c r="E1478" t="str">
        <f>News_statistics!N1478</f>
        <v>Ecological Sustainability</v>
      </c>
      <c r="F1478" s="17" t="str">
        <f>News_statistics!M1478</f>
        <v>Enhanced Emission Policy</v>
      </c>
    </row>
    <row r="1479" spans="1:6" x14ac:dyDescent="0.3">
      <c r="A1479" t="str">
        <f>News_statistics!K1479</f>
        <v>H1</v>
      </c>
      <c r="B1479" cm="1">
        <f t="array" aca="1" ref="B1479" ca="1">SUMPRODUCT(MID(0&amp;A1479,LARGE(INDEX(ISNUMBER(--MID(A1479,ROW(INDIRECT("1:"&amp;LEN(A1479))),1))*ROW(INDIRECT("1:"&amp;LEN(A1479))),0),ROW(INDIRECT("1:"&amp;LEN(A1479))))+1,1)*10^ROW(INDIRECT("1:"&amp;LEN(A1479)))/10)</f>
        <v>1</v>
      </c>
      <c r="C1479" s="23" t="str">
        <f>News_statistics!P1479</f>
        <v>Not Found</v>
      </c>
      <c r="D1479" t="str">
        <f>News_statistics!Q1479</f>
        <v>Not Found</v>
      </c>
      <c r="E1479" t="e" vm="2">
        <f>News_statistics!N1479</f>
        <v>#VALUE!</v>
      </c>
      <c r="F1479" s="17" t="str">
        <f>News_statistics!M1479</f>
        <v/>
      </c>
    </row>
    <row r="1480" spans="1:6" x14ac:dyDescent="0.3">
      <c r="A1480" t="str">
        <f>News_statistics!K1480</f>
        <v>H1</v>
      </c>
      <c r="B1480" cm="1">
        <f t="array" aca="1" ref="B1480" ca="1">SUMPRODUCT(MID(0&amp;A1480,LARGE(INDEX(ISNUMBER(--MID(A1480,ROW(INDIRECT("1:"&amp;LEN(A1480))),1))*ROW(INDIRECT("1:"&amp;LEN(A1480))),0),ROW(INDIRECT("1:"&amp;LEN(A1480))))+1,1)*10^ROW(INDIRECT("1:"&amp;LEN(A1480)))/10)</f>
        <v>1</v>
      </c>
      <c r="C1480" s="23" t="str">
        <f>News_statistics!P1480</f>
        <v>Not Found</v>
      </c>
      <c r="D1480" t="str">
        <f>News_statistics!Q1480</f>
        <v>Not Found</v>
      </c>
      <c r="E1480" t="e" vm="2">
        <f>News_statistics!N1480</f>
        <v>#VALUE!</v>
      </c>
      <c r="F1480" s="17" t="str">
        <f>News_statistics!M1480</f>
        <v/>
      </c>
    </row>
    <row r="1481" spans="1:6" x14ac:dyDescent="0.3">
      <c r="A1481" t="str">
        <f>News_statistics!K1481</f>
        <v>H1</v>
      </c>
      <c r="B1481" cm="1">
        <f t="array" aca="1" ref="B1481" ca="1">SUMPRODUCT(MID(0&amp;A1481,LARGE(INDEX(ISNUMBER(--MID(A1481,ROW(INDIRECT("1:"&amp;LEN(A1481))),1))*ROW(INDIRECT("1:"&amp;LEN(A1481))),0),ROW(INDIRECT("1:"&amp;LEN(A1481))))+1,1)*10^ROW(INDIRECT("1:"&amp;LEN(A1481)))/10)</f>
        <v>1</v>
      </c>
      <c r="C1481" s="23" t="str">
        <f>News_statistics!P1481</f>
        <v>Not Found</v>
      </c>
      <c r="D1481" t="str">
        <f>News_statistics!Q1481</f>
        <v>Not Found</v>
      </c>
      <c r="E1481" t="e" vm="2">
        <f>News_statistics!N1481</f>
        <v>#VALUE!</v>
      </c>
      <c r="F1481" s="17" t="str">
        <f>News_statistics!M1481</f>
        <v/>
      </c>
    </row>
    <row r="1482" spans="1:6" ht="28.8" x14ac:dyDescent="0.3">
      <c r="A1482" t="str">
        <f>News_statistics!K1482</f>
        <v>H1</v>
      </c>
      <c r="B1482" cm="1">
        <f t="array" aca="1" ref="B1482" ca="1">SUMPRODUCT(MID(0&amp;A1482,LARGE(INDEX(ISNUMBER(--MID(A1482,ROW(INDIRECT("1:"&amp;LEN(A1482))),1))*ROW(INDIRECT("1:"&amp;LEN(A1482))),0),ROW(INDIRECT("1:"&amp;LEN(A1482))))+1,1)*10^ROW(INDIRECT("1:"&amp;LEN(A1482)))/10)</f>
        <v>1</v>
      </c>
      <c r="C1482" s="23" t="str">
        <f>News_statistics!P1482</f>
        <v>Ecological Sustainability</v>
      </c>
      <c r="D1482" t="str">
        <f>News_statistics!Q1482</f>
        <v>Enhanced Emission Policy</v>
      </c>
      <c r="E1482" t="str">
        <f>News_statistics!N1482</f>
        <v>Ecological Sustainability, Hydraulic Applications Ecosystem</v>
      </c>
      <c r="F1482" s="17" t="str">
        <f>News_statistics!M1482</f>
        <v>Enhanced Emission Policy, Green &amp; Connected Construction site</v>
      </c>
    </row>
    <row r="1483" spans="1:6" ht="28.8" x14ac:dyDescent="0.3">
      <c r="A1483" t="str">
        <f>News_statistics!K1483</f>
        <v>H1</v>
      </c>
      <c r="B1483" cm="1">
        <f t="array" aca="1" ref="B1483" ca="1">SUMPRODUCT(MID(0&amp;A1483,LARGE(INDEX(ISNUMBER(--MID(A1483,ROW(INDIRECT("1:"&amp;LEN(A1483))),1))*ROW(INDIRECT("1:"&amp;LEN(A1483))),0),ROW(INDIRECT("1:"&amp;LEN(A1483))))+1,1)*10^ROW(INDIRECT("1:"&amp;LEN(A1483)))/10)</f>
        <v>1</v>
      </c>
      <c r="C1483" s="23" t="str">
        <f>News_statistics!P1483</f>
        <v>Ecological Sustainability</v>
      </c>
      <c r="D1483" t="str">
        <f>News_statistics!Q1483</f>
        <v>Enhanced Emission Policy</v>
      </c>
      <c r="E1483" t="str">
        <f>News_statistics!N1483</f>
        <v>Ecological Sustainability, Adaptive Organization</v>
      </c>
      <c r="F1483" s="17" t="str">
        <f>News_statistics!M1483</f>
        <v>Enhanced Emission Policy, Skilled Workers Shortage</v>
      </c>
    </row>
    <row r="1484" spans="1:6" ht="43.2" x14ac:dyDescent="0.3">
      <c r="A1484" t="str">
        <f>News_statistics!K1484</f>
        <v>H1</v>
      </c>
      <c r="B1484" cm="1">
        <f t="array" aca="1" ref="B1484" ca="1">SUMPRODUCT(MID(0&amp;A1484,LARGE(INDEX(ISNUMBER(--MID(A1484,ROW(INDIRECT("1:"&amp;LEN(A1484))),1))*ROW(INDIRECT("1:"&amp;LEN(A1484))),0),ROW(INDIRECT("1:"&amp;LEN(A1484))))+1,1)*10^ROW(INDIRECT("1:"&amp;LEN(A1484)))/10)</f>
        <v>1</v>
      </c>
      <c r="C1484" s="23" t="str">
        <f>News_statistics!P1484</f>
        <v>Ecological Sustainability</v>
      </c>
      <c r="D1484" t="str">
        <f>News_statistics!Q1484</f>
        <v>Enhanced Emission Policy</v>
      </c>
      <c r="E1484" t="str">
        <f>News_statistics!N1484</f>
        <v>Ecological Sustainability, Hydraulic Applications Ecosystem</v>
      </c>
      <c r="F1484" s="17" t="str">
        <f>News_statistics!M1484</f>
        <v>Enhanced Emission Policy, Green &amp; Connected Construction site, Sustainable Mining</v>
      </c>
    </row>
    <row r="1485" spans="1:6" ht="28.8" x14ac:dyDescent="0.3">
      <c r="A1485" t="str">
        <f>News_statistics!K1485</f>
        <v>H2</v>
      </c>
      <c r="B1485" cm="1">
        <f t="array" aca="1" ref="B1485" ca="1">SUMPRODUCT(MID(0&amp;A1485,LARGE(INDEX(ISNUMBER(--MID(A1485,ROW(INDIRECT("1:"&amp;LEN(A1485))),1))*ROW(INDIRECT("1:"&amp;LEN(A1485))),0),ROW(INDIRECT("1:"&amp;LEN(A1485))))+1,1)*10^ROW(INDIRECT("1:"&amp;LEN(A1485)))/10)</f>
        <v>2</v>
      </c>
      <c r="C1485" s="23" t="str">
        <f>News_statistics!P1485</f>
        <v>Ecological Sustainability</v>
      </c>
      <c r="D1485" t="str">
        <f>News_statistics!Q1485</f>
        <v>Enhanced Emission Policy</v>
      </c>
      <c r="E1485" t="str">
        <f>News_statistics!N1485</f>
        <v>Ecological Sustainability, Hydraulic Applications Ecosystem</v>
      </c>
      <c r="F1485" s="17" t="str">
        <f>News_statistics!M1485</f>
        <v>Enhanced Emission Policy, Sustainable Mining</v>
      </c>
    </row>
    <row r="1486" spans="1:6" ht="28.8" x14ac:dyDescent="0.3">
      <c r="A1486" t="str">
        <f>News_statistics!K1486</f>
        <v>H3</v>
      </c>
      <c r="B1486" cm="1">
        <f t="array" aca="1" ref="B1486" ca="1">SUMPRODUCT(MID(0&amp;A1486,LARGE(INDEX(ISNUMBER(--MID(A1486,ROW(INDIRECT("1:"&amp;LEN(A1486))),1))*ROW(INDIRECT("1:"&amp;LEN(A1486))),0),ROW(INDIRECT("1:"&amp;LEN(A1486))))+1,1)*10^ROW(INDIRECT("1:"&amp;LEN(A1486)))/10)</f>
        <v>3</v>
      </c>
      <c r="C1486" s="23" t="str">
        <f>News_statistics!P1486</f>
        <v>Smart Data Usage</v>
      </c>
      <c r="D1486" t="str">
        <f>News_statistics!Q1486</f>
        <v>Advanced AI Capabilities</v>
      </c>
      <c r="E1486" t="str">
        <f>News_statistics!N1486</f>
        <v>Smart Data Usage</v>
      </c>
      <c r="F1486" s="17" t="str">
        <f>News_statistics!M1486</f>
        <v>Advanced AI Capabilities, Big Data Value Creation</v>
      </c>
    </row>
    <row r="1487" spans="1:6" x14ac:dyDescent="0.3">
      <c r="A1487" t="str">
        <f>News_statistics!K1487</f>
        <v>H3</v>
      </c>
      <c r="B1487" cm="1">
        <f t="array" aca="1" ref="B1487" ca="1">SUMPRODUCT(MID(0&amp;A1487,LARGE(INDEX(ISNUMBER(--MID(A1487,ROW(INDIRECT("1:"&amp;LEN(A1487))),1))*ROW(INDIRECT("1:"&amp;LEN(A1487))),0),ROW(INDIRECT("1:"&amp;LEN(A1487))))+1,1)*10^ROW(INDIRECT("1:"&amp;LEN(A1487)))/10)</f>
        <v>3</v>
      </c>
      <c r="C1487" s="23" t="str">
        <f>News_statistics!P1487</f>
        <v>Ecological Sustainability</v>
      </c>
      <c r="D1487" t="str">
        <f>News_statistics!Q1487</f>
        <v>Enhanced Emission Policy</v>
      </c>
      <c r="E1487" t="str">
        <f>News_statistics!N1487</f>
        <v>Ecological Sustainability</v>
      </c>
      <c r="F1487" s="17" t="str">
        <f>News_statistics!M1487</f>
        <v>Enhanced Emission Policy</v>
      </c>
    </row>
    <row r="1488" spans="1:6" ht="28.8" x14ac:dyDescent="0.3">
      <c r="A1488" t="str">
        <f>News_statistics!K1488</f>
        <v>H2</v>
      </c>
      <c r="B1488" cm="1">
        <f t="array" aca="1" ref="B1488" ca="1">SUMPRODUCT(MID(0&amp;A1488,LARGE(INDEX(ISNUMBER(--MID(A1488,ROW(INDIRECT("1:"&amp;LEN(A1488))),1))*ROW(INDIRECT("1:"&amp;LEN(A1488))),0),ROW(INDIRECT("1:"&amp;LEN(A1488))))+1,1)*10^ROW(INDIRECT("1:"&amp;LEN(A1488)))/10)</f>
        <v>2</v>
      </c>
      <c r="C1488" s="23" t="str">
        <f>News_statistics!P1488</f>
        <v>Smart Data Usage</v>
      </c>
      <c r="D1488" t="str">
        <f>News_statistics!Q1488</f>
        <v>Big Data Value Creation</v>
      </c>
      <c r="E1488" t="str">
        <f>News_statistics!N1488</f>
        <v>Smart Data Usage, New Business</v>
      </c>
      <c r="F1488" s="17" t="str">
        <f>News_statistics!M1488</f>
        <v>Big Data Value Creation, Service Business Models</v>
      </c>
    </row>
    <row r="1489" spans="1:6" x14ac:dyDescent="0.3">
      <c r="A1489" t="str">
        <f>News_statistics!K1489</f>
        <v>H1</v>
      </c>
      <c r="B1489" cm="1">
        <f t="array" aca="1" ref="B1489" ca="1">SUMPRODUCT(MID(0&amp;A1489,LARGE(INDEX(ISNUMBER(--MID(A1489,ROW(INDIRECT("1:"&amp;LEN(A1489))),1))*ROW(INDIRECT("1:"&amp;LEN(A1489))),0),ROW(INDIRECT("1:"&amp;LEN(A1489))))+1,1)*10^ROW(INDIRECT("1:"&amp;LEN(A1489)))/10)</f>
        <v>1</v>
      </c>
      <c r="C1489" s="23" t="str">
        <f>News_statistics!P1489</f>
        <v>Ecological Sustainability</v>
      </c>
      <c r="D1489" t="str">
        <f>News_statistics!Q1489</f>
        <v>Enhanced Emission Policy</v>
      </c>
      <c r="E1489" t="str">
        <f>News_statistics!N1489</f>
        <v>Ecological Sustainability, Hydraulic Applications Ecosystem</v>
      </c>
      <c r="F1489" s="17" t="str">
        <f>News_statistics!M1489</f>
        <v>Enhanced Emission Policy, Smart Farming</v>
      </c>
    </row>
    <row r="1490" spans="1:6" ht="28.8" x14ac:dyDescent="0.3">
      <c r="A1490" t="str">
        <f>News_statistics!K1490</f>
        <v>H2</v>
      </c>
      <c r="B1490" cm="1">
        <f t="array" aca="1" ref="B1490" ca="1">SUMPRODUCT(MID(0&amp;A1490,LARGE(INDEX(ISNUMBER(--MID(A1490,ROW(INDIRECT("1:"&amp;LEN(A1490))),1))*ROW(INDIRECT("1:"&amp;LEN(A1490))),0),ROW(INDIRECT("1:"&amp;LEN(A1490))))+1,1)*10^ROW(INDIRECT("1:"&amp;LEN(A1490)))/10)</f>
        <v>2</v>
      </c>
      <c r="C1490" s="23" t="str">
        <f>News_statistics!P1490</f>
        <v>Ecological Sustainability</v>
      </c>
      <c r="D1490" t="str">
        <f>News_statistics!Q1490</f>
        <v>Enhanced Emission Policy</v>
      </c>
      <c r="E1490" t="str">
        <f>News_statistics!N1490</f>
        <v>Ecological Sustainability, Smart Data Usage</v>
      </c>
      <c r="F1490" s="17" t="str">
        <f>News_statistics!M1490</f>
        <v>Enhanced Emission Policy, Big Data Value Creation</v>
      </c>
    </row>
    <row r="1491" spans="1:6" x14ac:dyDescent="0.3">
      <c r="A1491" t="str">
        <f>News_statistics!K1491</f>
        <v>H1</v>
      </c>
      <c r="B1491" cm="1">
        <f t="array" aca="1" ref="B1491" ca="1">SUMPRODUCT(MID(0&amp;A1491,LARGE(INDEX(ISNUMBER(--MID(A1491,ROW(INDIRECT("1:"&amp;LEN(A1491))),1))*ROW(INDIRECT("1:"&amp;LEN(A1491))),0),ROW(INDIRECT("1:"&amp;LEN(A1491))))+1,1)*10^ROW(INDIRECT("1:"&amp;LEN(A1491)))/10)</f>
        <v>1</v>
      </c>
      <c r="C1491" s="23" t="str">
        <f>News_statistics!P1491</f>
        <v>Hydraulic Applications Ecosystem</v>
      </c>
      <c r="D1491" t="str">
        <f>News_statistics!Q1491</f>
        <v>Intelligent &amp; Efficient Factory</v>
      </c>
      <c r="E1491" t="str">
        <f>News_statistics!N1491</f>
        <v>Hydraulic Applications Ecosystem</v>
      </c>
      <c r="F1491" s="17" t="str">
        <f>News_statistics!M1491</f>
        <v>Intelligent &amp; Efficient Factory</v>
      </c>
    </row>
    <row r="1492" spans="1:6" x14ac:dyDescent="0.3">
      <c r="A1492" t="str">
        <f>News_statistics!K1492</f>
        <v>H2</v>
      </c>
      <c r="B1492" cm="1">
        <f t="array" aca="1" ref="B1492" ca="1">SUMPRODUCT(MID(0&amp;A1492,LARGE(INDEX(ISNUMBER(--MID(A1492,ROW(INDIRECT("1:"&amp;LEN(A1492))),1))*ROW(INDIRECT("1:"&amp;LEN(A1492))),0),ROW(INDIRECT("1:"&amp;LEN(A1492))))+1,1)*10^ROW(INDIRECT("1:"&amp;LEN(A1492)))/10)</f>
        <v>2</v>
      </c>
      <c r="C1492" s="23" t="str">
        <f>News_statistics!P1492</f>
        <v>Ecological Sustainability</v>
      </c>
      <c r="D1492" t="str">
        <f>News_statistics!Q1492</f>
        <v>Enhanced Emission Policy</v>
      </c>
      <c r="E1492" t="str">
        <f>News_statistics!N1492</f>
        <v>Ecological Sustainability</v>
      </c>
      <c r="F1492" s="17" t="str">
        <f>News_statistics!M1492</f>
        <v>Enhanced Emission Policy, Circular Economy</v>
      </c>
    </row>
    <row r="1493" spans="1:6" ht="28.8" x14ac:dyDescent="0.3">
      <c r="A1493" t="str">
        <f>News_statistics!K1493</f>
        <v>H2</v>
      </c>
      <c r="B1493" cm="1">
        <f t="array" aca="1" ref="B1493" ca="1">SUMPRODUCT(MID(0&amp;A1493,LARGE(INDEX(ISNUMBER(--MID(A1493,ROW(INDIRECT("1:"&amp;LEN(A1493))),1))*ROW(INDIRECT("1:"&amp;LEN(A1493))),0),ROW(INDIRECT("1:"&amp;LEN(A1493))))+1,1)*10^ROW(INDIRECT("1:"&amp;LEN(A1493)))/10)</f>
        <v>2</v>
      </c>
      <c r="C1493" s="23" t="str">
        <f>News_statistics!P1493</f>
        <v>Ecological Sustainability</v>
      </c>
      <c r="D1493" t="str">
        <f>News_statistics!Q1493</f>
        <v>Enhanced Emission Policy</v>
      </c>
      <c r="E1493" t="str">
        <f>News_statistics!N1493</f>
        <v>Ecological Sustainability, New Business</v>
      </c>
      <c r="F1493" s="17" t="str">
        <f>News_statistics!M1493</f>
        <v>Enhanced Emission Policy, Geopolitics &amp; Decoupling</v>
      </c>
    </row>
    <row r="1494" spans="1:6" x14ac:dyDescent="0.3">
      <c r="A1494" t="str">
        <f>News_statistics!K1494</f>
        <v>H1</v>
      </c>
      <c r="B1494" cm="1">
        <f t="array" aca="1" ref="B1494" ca="1">SUMPRODUCT(MID(0&amp;A1494,LARGE(INDEX(ISNUMBER(--MID(A1494,ROW(INDIRECT("1:"&amp;LEN(A1494))),1))*ROW(INDIRECT("1:"&amp;LEN(A1494))),0),ROW(INDIRECT("1:"&amp;LEN(A1494))))+1,1)*10^ROW(INDIRECT("1:"&amp;LEN(A1494)))/10)</f>
        <v>1</v>
      </c>
      <c r="C1494" s="23" t="str">
        <f>News_statistics!P1494</f>
        <v>Ecological Sustainability</v>
      </c>
      <c r="D1494" t="str">
        <f>News_statistics!Q1494</f>
        <v>Enhanced Emission Policy</v>
      </c>
      <c r="E1494" t="str">
        <f>News_statistics!N1494</f>
        <v>Ecological Sustainability</v>
      </c>
      <c r="F1494" s="17" t="str">
        <f>News_statistics!M1494</f>
        <v>Enhanced Emission Policy</v>
      </c>
    </row>
    <row r="1495" spans="1:6" x14ac:dyDescent="0.3">
      <c r="A1495" t="str">
        <f>News_statistics!K1495</f>
        <v>H2</v>
      </c>
      <c r="B1495" cm="1">
        <f t="array" aca="1" ref="B1495" ca="1">SUMPRODUCT(MID(0&amp;A1495,LARGE(INDEX(ISNUMBER(--MID(A1495,ROW(INDIRECT("1:"&amp;LEN(A1495))),1))*ROW(INDIRECT("1:"&amp;LEN(A1495))),0),ROW(INDIRECT("1:"&amp;LEN(A1495))))+1,1)*10^ROW(INDIRECT("1:"&amp;LEN(A1495)))/10)</f>
        <v>2</v>
      </c>
      <c r="C1495" s="23" t="str">
        <f>News_statistics!P1495</f>
        <v>Ecological Sustainability</v>
      </c>
      <c r="D1495" t="str">
        <f>News_statistics!Q1495</f>
        <v>Green Cities</v>
      </c>
      <c r="E1495" t="str">
        <f>News_statistics!N1495</f>
        <v>Ecological Sustainability</v>
      </c>
      <c r="F1495" s="17" t="str">
        <f>News_statistics!M1495</f>
        <v>Green Cities, Enhanced Emission Policy</v>
      </c>
    </row>
    <row r="1496" spans="1:6" x14ac:dyDescent="0.3">
      <c r="A1496" t="str">
        <f>News_statistics!K1496</f>
        <v>H1</v>
      </c>
      <c r="B1496" cm="1">
        <f t="array" aca="1" ref="B1496" ca="1">SUMPRODUCT(MID(0&amp;A1496,LARGE(INDEX(ISNUMBER(--MID(A1496,ROW(INDIRECT("1:"&amp;LEN(A1496))),1))*ROW(INDIRECT("1:"&amp;LEN(A1496))),0),ROW(INDIRECT("1:"&amp;LEN(A1496))))+1,1)*10^ROW(INDIRECT("1:"&amp;LEN(A1496)))/10)</f>
        <v>1</v>
      </c>
      <c r="C1496" s="23" t="str">
        <f>News_statistics!P1496</f>
        <v>Ecological Sustainability</v>
      </c>
      <c r="D1496" t="str">
        <f>News_statistics!Q1496</f>
        <v>Enhanced Emission Policy</v>
      </c>
      <c r="E1496" t="str">
        <f>News_statistics!N1496</f>
        <v>Ecological Sustainability</v>
      </c>
      <c r="F1496" s="17" t="str">
        <f>News_statistics!M1496</f>
        <v>Enhanced Emission Policy, Circular Economy</v>
      </c>
    </row>
    <row r="1497" spans="1:6" x14ac:dyDescent="0.3">
      <c r="A1497" t="str">
        <f>News_statistics!K1497</f>
        <v>H1</v>
      </c>
      <c r="B1497" cm="1">
        <f t="array" aca="1" ref="B1497" ca="1">SUMPRODUCT(MID(0&amp;A1497,LARGE(INDEX(ISNUMBER(--MID(A1497,ROW(INDIRECT("1:"&amp;LEN(A1497))),1))*ROW(INDIRECT("1:"&amp;LEN(A1497))),0),ROW(INDIRECT("1:"&amp;LEN(A1497))))+1,1)*10^ROW(INDIRECT("1:"&amp;LEN(A1497)))/10)</f>
        <v>1</v>
      </c>
      <c r="C1497" s="23" t="str">
        <f>News_statistics!P1497</f>
        <v>Hydraulic Applications Ecosystem</v>
      </c>
      <c r="D1497" t="str">
        <f>News_statistics!Q1497</f>
        <v>Smart Farming</v>
      </c>
      <c r="E1497" t="str">
        <f>News_statistics!N1497</f>
        <v>Hydraulic Applications Ecosystem</v>
      </c>
      <c r="F1497" s="17" t="str">
        <f>News_statistics!M1497</f>
        <v>Smart Farming</v>
      </c>
    </row>
    <row r="1498" spans="1:6" ht="28.8" x14ac:dyDescent="0.3">
      <c r="A1498" t="str">
        <f>News_statistics!K1498</f>
        <v>H1</v>
      </c>
      <c r="B1498" cm="1">
        <f t="array" aca="1" ref="B1498" ca="1">SUMPRODUCT(MID(0&amp;A1498,LARGE(INDEX(ISNUMBER(--MID(A1498,ROW(INDIRECT("1:"&amp;LEN(A1498))),1))*ROW(INDIRECT("1:"&amp;LEN(A1498))),0),ROW(INDIRECT("1:"&amp;LEN(A1498))))+1,1)*10^ROW(INDIRECT("1:"&amp;LEN(A1498)))/10)</f>
        <v>1</v>
      </c>
      <c r="C1498" s="23" t="str">
        <f>News_statistics!P1498</f>
        <v>Hydraulic Applications Ecosystem</v>
      </c>
      <c r="D1498" t="str">
        <f>News_statistics!Q1498</f>
        <v>Green &amp; Connected Construction site</v>
      </c>
      <c r="E1498" t="str">
        <f>News_statistics!N1498</f>
        <v>Hydraulic Applications Ecosystem</v>
      </c>
      <c r="F1498" s="17" t="str">
        <f>News_statistics!M1498</f>
        <v>Green &amp; Connected Construction site, Sustainable Mining</v>
      </c>
    </row>
    <row r="1499" spans="1:6" ht="43.2" x14ac:dyDescent="0.3">
      <c r="A1499" t="str">
        <f>News_statistics!K1499</f>
        <v>H1</v>
      </c>
      <c r="B1499" cm="1">
        <f t="array" aca="1" ref="B1499" ca="1">SUMPRODUCT(MID(0&amp;A1499,LARGE(INDEX(ISNUMBER(--MID(A1499,ROW(INDIRECT("1:"&amp;LEN(A1499))),1))*ROW(INDIRECT("1:"&amp;LEN(A1499))),0),ROW(INDIRECT("1:"&amp;LEN(A1499))))+1,1)*10^ROW(INDIRECT("1:"&amp;LEN(A1499)))/10)</f>
        <v>1</v>
      </c>
      <c r="C1499" s="23" t="str">
        <f>News_statistics!P1499</f>
        <v>Ecological Sustainability</v>
      </c>
      <c r="D1499" t="str">
        <f>News_statistics!Q1499</f>
        <v>Enhanced Emission Policy</v>
      </c>
      <c r="E1499" t="str">
        <f>News_statistics!N1499</f>
        <v>Ecological Sustainability, Hydraulic Applications Ecosystem</v>
      </c>
      <c r="F1499" s="17" t="str">
        <f>News_statistics!M1499</f>
        <v>Enhanced Emission Policy, Green &amp; Connected Construction site, Autonomous Material Handling</v>
      </c>
    </row>
    <row r="1500" spans="1:6" x14ac:dyDescent="0.3">
      <c r="A1500" t="str">
        <f>News_statistics!K1500</f>
        <v>H1</v>
      </c>
      <c r="B1500" cm="1">
        <f t="array" aca="1" ref="B1500" ca="1">SUMPRODUCT(MID(0&amp;A1500,LARGE(INDEX(ISNUMBER(--MID(A1500,ROW(INDIRECT("1:"&amp;LEN(A1500))),1))*ROW(INDIRECT("1:"&amp;LEN(A1500))),0),ROW(INDIRECT("1:"&amp;LEN(A1500))))+1,1)*10^ROW(INDIRECT("1:"&amp;LEN(A1500)))/10)</f>
        <v>1</v>
      </c>
      <c r="C1500" s="23" t="str">
        <f>News_statistics!P1500</f>
        <v>Hydraulic Applications Ecosystem</v>
      </c>
      <c r="D1500" t="str">
        <f>News_statistics!Q1500</f>
        <v>Green &amp; Connected Construction site</v>
      </c>
      <c r="E1500" t="str">
        <f>News_statistics!N1500</f>
        <v>Hydraulic Applications Ecosystem</v>
      </c>
      <c r="F1500" s="17" t="str">
        <f>News_statistics!M1500</f>
        <v>Green &amp; Connected Construction site</v>
      </c>
    </row>
    <row r="1501" spans="1:6" ht="57.6" x14ac:dyDescent="0.3">
      <c r="A1501" t="str">
        <f>News_statistics!K1501</f>
        <v>H2</v>
      </c>
      <c r="B1501" cm="1">
        <f t="array" aca="1" ref="B1501" ca="1">SUMPRODUCT(MID(0&amp;A1501,LARGE(INDEX(ISNUMBER(--MID(A1501,ROW(INDIRECT("1:"&amp;LEN(A1501))),1))*ROW(INDIRECT("1:"&amp;LEN(A1501))),0),ROW(INDIRECT("1:"&amp;LEN(A1501))))+1,1)*10^ROW(INDIRECT("1:"&amp;LEN(A1501)))/10)</f>
        <v>2</v>
      </c>
      <c r="C1501" s="23" t="str">
        <f>News_statistics!P1501</f>
        <v>Ecological Sustainability</v>
      </c>
      <c r="D1501" t="str">
        <f>News_statistics!Q1501</f>
        <v>Enhanced Emission Policy</v>
      </c>
      <c r="E1501" t="str">
        <f>News_statistics!N1501</f>
        <v>Ecological Sustainability, Hydraulic Applications Ecosystem</v>
      </c>
      <c r="F1501" s="17" t="str">
        <f>News_statistics!M1501</f>
        <v>Enhanced Emission Policy, Green &amp; Connected Construction site, Smart Farming, Future Municipal Services, Future Wood &amp; Forest Industry, Sustainable Mining</v>
      </c>
    </row>
    <row r="1502" spans="1:6" x14ac:dyDescent="0.3">
      <c r="A1502" t="str">
        <f>News_statistics!K1502</f>
        <v>H1</v>
      </c>
      <c r="B1502" cm="1">
        <f t="array" aca="1" ref="B1502" ca="1">SUMPRODUCT(MID(0&amp;A1502,LARGE(INDEX(ISNUMBER(--MID(A1502,ROW(INDIRECT("1:"&amp;LEN(A1502))),1))*ROW(INDIRECT("1:"&amp;LEN(A1502))),0),ROW(INDIRECT("1:"&amp;LEN(A1502))))+1,1)*10^ROW(INDIRECT("1:"&amp;LEN(A1502)))/10)</f>
        <v>1</v>
      </c>
      <c r="C1502" s="23" t="str">
        <f>News_statistics!P1502</f>
        <v>Intelligent Production</v>
      </c>
      <c r="D1502" t="str">
        <f>News_statistics!Q1502</f>
        <v>Advanced Robotics</v>
      </c>
      <c r="E1502" t="str">
        <f>News_statistics!N1502</f>
        <v>Intelligent Production</v>
      </c>
      <c r="F1502" s="17" t="str">
        <f>News_statistics!M1502</f>
        <v>Advanced Robotics</v>
      </c>
    </row>
    <row r="1503" spans="1:6" ht="43.2" x14ac:dyDescent="0.3">
      <c r="A1503" t="str">
        <f>News_statistics!K1503</f>
        <v>H1</v>
      </c>
      <c r="B1503" cm="1">
        <f t="array" aca="1" ref="B1503" ca="1">SUMPRODUCT(MID(0&amp;A1503,LARGE(INDEX(ISNUMBER(--MID(A1503,ROW(INDIRECT("1:"&amp;LEN(A1503))),1))*ROW(INDIRECT("1:"&amp;LEN(A1503))),0),ROW(INDIRECT("1:"&amp;LEN(A1503))))+1,1)*10^ROW(INDIRECT("1:"&amp;LEN(A1503)))/10)</f>
        <v>1</v>
      </c>
      <c r="C1503" s="23" t="str">
        <f>News_statistics!P1503</f>
        <v>Ecological Sustainability</v>
      </c>
      <c r="D1503" t="str">
        <f>News_statistics!Q1503</f>
        <v>Enhanced Emission Policy</v>
      </c>
      <c r="E1503" t="str">
        <f>News_statistics!N1503</f>
        <v>Ecological Sustainability, Hydraulic Applications Ecosystem</v>
      </c>
      <c r="F1503" s="17" t="str">
        <f>News_statistics!M1503</f>
        <v>Enhanced Emission Policy, Green &amp; Connected Construction site, Autonomous Material Handling</v>
      </c>
    </row>
    <row r="1504" spans="1:6" x14ac:dyDescent="0.3">
      <c r="A1504" t="str">
        <f>News_statistics!K1504</f>
        <v>H1</v>
      </c>
      <c r="B1504" cm="1">
        <f t="array" aca="1" ref="B1504" ca="1">SUMPRODUCT(MID(0&amp;A1504,LARGE(INDEX(ISNUMBER(--MID(A1504,ROW(INDIRECT("1:"&amp;LEN(A1504))),1))*ROW(INDIRECT("1:"&amp;LEN(A1504))),0),ROW(INDIRECT("1:"&amp;LEN(A1504))))+1,1)*10^ROW(INDIRECT("1:"&amp;LEN(A1504)))/10)</f>
        <v>1</v>
      </c>
      <c r="C1504" s="23" t="str">
        <f>News_statistics!P1504</f>
        <v>Not Found</v>
      </c>
      <c r="D1504" t="str">
        <f>News_statistics!Q1504</f>
        <v>Not Found</v>
      </c>
      <c r="E1504" t="e" vm="2">
        <f>News_statistics!N1504</f>
        <v>#VALUE!</v>
      </c>
      <c r="F1504" s="17" t="str">
        <f>News_statistics!M1504</f>
        <v/>
      </c>
    </row>
    <row r="1505" spans="1:6" x14ac:dyDescent="0.3">
      <c r="A1505" t="str">
        <f>News_statistics!K1505</f>
        <v>H1</v>
      </c>
      <c r="B1505" cm="1">
        <f t="array" aca="1" ref="B1505" ca="1">SUMPRODUCT(MID(0&amp;A1505,LARGE(INDEX(ISNUMBER(--MID(A1505,ROW(INDIRECT("1:"&amp;LEN(A1505))),1))*ROW(INDIRECT("1:"&amp;LEN(A1505))),0),ROW(INDIRECT("1:"&amp;LEN(A1505))))+1,1)*10^ROW(INDIRECT("1:"&amp;LEN(A1505)))/10)</f>
        <v>1</v>
      </c>
      <c r="C1505" s="23" t="str">
        <f>News_statistics!P1505</f>
        <v>Not Found</v>
      </c>
      <c r="D1505" t="str">
        <f>News_statistics!Q1505</f>
        <v>Not Found</v>
      </c>
      <c r="E1505" t="e" vm="2">
        <f>News_statistics!N1505</f>
        <v>#VALUE!</v>
      </c>
      <c r="F1505" s="17" t="str">
        <f>News_statistics!M1505</f>
        <v/>
      </c>
    </row>
    <row r="1506" spans="1:6" x14ac:dyDescent="0.3">
      <c r="A1506" t="str">
        <f>News_statistics!K1506</f>
        <v>H1</v>
      </c>
      <c r="B1506" cm="1">
        <f t="array" aca="1" ref="B1506" ca="1">SUMPRODUCT(MID(0&amp;A1506,LARGE(INDEX(ISNUMBER(--MID(A1506,ROW(INDIRECT("1:"&amp;LEN(A1506))),1))*ROW(INDIRECT("1:"&amp;LEN(A1506))),0),ROW(INDIRECT("1:"&amp;LEN(A1506))))+1,1)*10^ROW(INDIRECT("1:"&amp;LEN(A1506)))/10)</f>
        <v>1</v>
      </c>
      <c r="C1506" s="23" t="str">
        <f>News_statistics!P1506</f>
        <v>Not Found</v>
      </c>
      <c r="D1506" t="str">
        <f>News_statistics!Q1506</f>
        <v>Not Found</v>
      </c>
      <c r="E1506" t="e" vm="2">
        <f>News_statistics!N1506</f>
        <v>#VALUE!</v>
      </c>
      <c r="F1506" s="17" t="str">
        <f>News_statistics!M1506</f>
        <v/>
      </c>
    </row>
    <row r="1507" spans="1:6" x14ac:dyDescent="0.3">
      <c r="A1507" t="str">
        <f>News_statistics!K1507</f>
        <v>H1</v>
      </c>
      <c r="B1507" cm="1">
        <f t="array" aca="1" ref="B1507" ca="1">SUMPRODUCT(MID(0&amp;A1507,LARGE(INDEX(ISNUMBER(--MID(A1507,ROW(INDIRECT("1:"&amp;LEN(A1507))),1))*ROW(INDIRECT("1:"&amp;LEN(A1507))),0),ROW(INDIRECT("1:"&amp;LEN(A1507))))+1,1)*10^ROW(INDIRECT("1:"&amp;LEN(A1507)))/10)</f>
        <v>1</v>
      </c>
      <c r="C1507" s="23" t="str">
        <f>News_statistics!P1507</f>
        <v>Ecological Sustainability</v>
      </c>
      <c r="D1507" t="str">
        <f>News_statistics!Q1507</f>
        <v>Green Cities</v>
      </c>
      <c r="E1507" t="str">
        <f>News_statistics!N1507</f>
        <v>Ecological Sustainability</v>
      </c>
      <c r="F1507" s="17" t="str">
        <f>News_statistics!M1507</f>
        <v>Green Cities, Enhanced Emission Policy</v>
      </c>
    </row>
    <row r="1508" spans="1:6" ht="28.8" x14ac:dyDescent="0.3">
      <c r="A1508" t="str">
        <f>News_statistics!K1508</f>
        <v>H1</v>
      </c>
      <c r="B1508" cm="1">
        <f t="array" aca="1" ref="B1508" ca="1">SUMPRODUCT(MID(0&amp;A1508,LARGE(INDEX(ISNUMBER(--MID(A1508,ROW(INDIRECT("1:"&amp;LEN(A1508))),1))*ROW(INDIRECT("1:"&amp;LEN(A1508))),0),ROW(INDIRECT("1:"&amp;LEN(A1508))))+1,1)*10^ROW(INDIRECT("1:"&amp;LEN(A1508)))/10)</f>
        <v>1</v>
      </c>
      <c r="C1508" s="23" t="str">
        <f>News_statistics!P1508</f>
        <v>Smart Data Usage</v>
      </c>
      <c r="D1508" t="str">
        <f>News_statistics!Q1508</f>
        <v>AI Usage Enablement</v>
      </c>
      <c r="E1508" t="str">
        <f>News_statistics!N1508</f>
        <v>Smart Data Usage, New Business</v>
      </c>
      <c r="F1508" s="17" t="str">
        <f>News_statistics!M1508</f>
        <v>AI Usage Enablement, Service Business Models</v>
      </c>
    </row>
    <row r="1509" spans="1:6" x14ac:dyDescent="0.3">
      <c r="A1509" t="str">
        <f>News_statistics!K1509</f>
        <v>H1</v>
      </c>
      <c r="B1509" cm="1">
        <f t="array" aca="1" ref="B1509" ca="1">SUMPRODUCT(MID(0&amp;A1509,LARGE(INDEX(ISNUMBER(--MID(A1509,ROW(INDIRECT("1:"&amp;LEN(A1509))),1))*ROW(INDIRECT("1:"&amp;LEN(A1509))),0),ROW(INDIRECT("1:"&amp;LEN(A1509))))+1,1)*10^ROW(INDIRECT("1:"&amp;LEN(A1509)))/10)</f>
        <v>1</v>
      </c>
      <c r="C1509" s="23" t="str">
        <f>News_statistics!P1509</f>
        <v>Intelligent Production</v>
      </c>
      <c r="D1509" t="str">
        <f>News_statistics!Q1509</f>
        <v>Autonomus Intralofistic</v>
      </c>
      <c r="E1509" t="str">
        <f>News_statistics!N1509</f>
        <v>Intelligent Production</v>
      </c>
      <c r="F1509" s="17" t="str">
        <f>News_statistics!M1509</f>
        <v>Autonomus Intralofistic</v>
      </c>
    </row>
    <row r="1510" spans="1:6" x14ac:dyDescent="0.3">
      <c r="A1510" t="str">
        <f>News_statistics!K1510</f>
        <v>H1</v>
      </c>
      <c r="B1510" cm="1">
        <f t="array" aca="1" ref="B1510" ca="1">SUMPRODUCT(MID(0&amp;A1510,LARGE(INDEX(ISNUMBER(--MID(A1510,ROW(INDIRECT("1:"&amp;LEN(A1510))),1))*ROW(INDIRECT("1:"&amp;LEN(A1510))),0),ROW(INDIRECT("1:"&amp;LEN(A1510))))+1,1)*10^ROW(INDIRECT("1:"&amp;LEN(A1510)))/10)</f>
        <v>1</v>
      </c>
      <c r="C1510" s="23" t="str">
        <f>News_statistics!P1510</f>
        <v>Intelligent Production</v>
      </c>
      <c r="D1510" t="str">
        <f>News_statistics!Q1510</f>
        <v>Autonomus Intralofistic</v>
      </c>
      <c r="E1510" t="str">
        <f>News_statistics!N1510</f>
        <v>Intelligent Production</v>
      </c>
      <c r="F1510" s="17" t="str">
        <f>News_statistics!M1510</f>
        <v>Autonomus Intralofistic</v>
      </c>
    </row>
    <row r="1511" spans="1:6" ht="28.8" x14ac:dyDescent="0.3">
      <c r="A1511" t="str">
        <f>News_statistics!K1511</f>
        <v>H1</v>
      </c>
      <c r="B1511" cm="1">
        <f t="array" aca="1" ref="B1511" ca="1">SUMPRODUCT(MID(0&amp;A1511,LARGE(INDEX(ISNUMBER(--MID(A1511,ROW(INDIRECT("1:"&amp;LEN(A1511))),1))*ROW(INDIRECT("1:"&amp;LEN(A1511))),0),ROW(INDIRECT("1:"&amp;LEN(A1511))))+1,1)*10^ROW(INDIRECT("1:"&amp;LEN(A1511)))/10)</f>
        <v>1</v>
      </c>
      <c r="C1511" s="23" t="str">
        <f>News_statistics!P1511</f>
        <v>Intelligent Production</v>
      </c>
      <c r="D1511" t="str">
        <f>News_statistics!Q1511</f>
        <v>Industrial Metaverse</v>
      </c>
      <c r="E1511" t="str">
        <f>News_statistics!N1511</f>
        <v>Intelligent Production</v>
      </c>
      <c r="F1511" s="17" t="str">
        <f>News_statistics!M1511</f>
        <v>Industrial Metaverse, Smart &amp; Resilient Supply Chain</v>
      </c>
    </row>
    <row r="1512" spans="1:6" ht="28.8" x14ac:dyDescent="0.3">
      <c r="A1512" t="str">
        <f>News_statistics!K1512</f>
        <v>H1</v>
      </c>
      <c r="B1512" cm="1">
        <f t="array" aca="1" ref="B1512" ca="1">SUMPRODUCT(MID(0&amp;A1512,LARGE(INDEX(ISNUMBER(--MID(A1512,ROW(INDIRECT("1:"&amp;LEN(A1512))),1))*ROW(INDIRECT("1:"&amp;LEN(A1512))),0),ROW(INDIRECT("1:"&amp;LEN(A1512))))+1,1)*10^ROW(INDIRECT("1:"&amp;LEN(A1512)))/10)</f>
        <v>1</v>
      </c>
      <c r="C1512" s="23" t="str">
        <f>News_statistics!P1512</f>
        <v>Ecological Sustainability</v>
      </c>
      <c r="D1512" t="str">
        <f>News_statistics!Q1512</f>
        <v>Green Cities</v>
      </c>
      <c r="E1512" t="str">
        <f>News_statistics!N1512</f>
        <v>Ecological Sustainability, Hydraulic Applications Ecosystem</v>
      </c>
      <c r="F1512" s="17" t="str">
        <f>News_statistics!M1512</f>
        <v>Green Cities, Enhanced Emission Policy, Green &amp; Connected Construction site</v>
      </c>
    </row>
    <row r="1513" spans="1:6" x14ac:dyDescent="0.3">
      <c r="A1513" t="str">
        <f>News_statistics!K1513</f>
        <v>H1</v>
      </c>
      <c r="B1513" cm="1">
        <f t="array" aca="1" ref="B1513" ca="1">SUMPRODUCT(MID(0&amp;A1513,LARGE(INDEX(ISNUMBER(--MID(A1513,ROW(INDIRECT("1:"&amp;LEN(A1513))),1))*ROW(INDIRECT("1:"&amp;LEN(A1513))),0),ROW(INDIRECT("1:"&amp;LEN(A1513))))+1,1)*10^ROW(INDIRECT("1:"&amp;LEN(A1513)))/10)</f>
        <v>1</v>
      </c>
      <c r="C1513" s="23" t="str">
        <f>News_statistics!P1513</f>
        <v>Hydraulic Applications Ecosystem</v>
      </c>
      <c r="D1513" t="str">
        <f>News_statistics!Q1513</f>
        <v>Intelligent &amp; Efficient Factory</v>
      </c>
      <c r="E1513" t="str">
        <f>News_statistics!N1513</f>
        <v>Hydraulic Applications Ecosystem</v>
      </c>
      <c r="F1513" s="17" t="str">
        <f>News_statistics!M1513</f>
        <v>Intelligent &amp; Efficient Factory</v>
      </c>
    </row>
    <row r="1514" spans="1:6" ht="28.8" x14ac:dyDescent="0.3">
      <c r="A1514" t="str">
        <f>News_statistics!K1514</f>
        <v>H1</v>
      </c>
      <c r="B1514" cm="1">
        <f t="array" aca="1" ref="B1514" ca="1">SUMPRODUCT(MID(0&amp;A1514,LARGE(INDEX(ISNUMBER(--MID(A1514,ROW(INDIRECT("1:"&amp;LEN(A1514))),1))*ROW(INDIRECT("1:"&amp;LEN(A1514))),0),ROW(INDIRECT("1:"&amp;LEN(A1514))))+1,1)*10^ROW(INDIRECT("1:"&amp;LEN(A1514)))/10)</f>
        <v>1</v>
      </c>
      <c r="C1514" s="23" t="str">
        <f>News_statistics!P1514</f>
        <v>Hydraulic Applications Ecosystem</v>
      </c>
      <c r="D1514" t="str">
        <f>News_statistics!Q1514</f>
        <v>Autonomous Material Handling</v>
      </c>
      <c r="E1514" t="str">
        <f>News_statistics!N1514</f>
        <v>Hydraulic Applications Ecosystem, Intelligent Production</v>
      </c>
      <c r="F1514" s="17" t="str">
        <f>News_statistics!M1514</f>
        <v>Autonomous Material Handling, Autonomus Intralofistic</v>
      </c>
    </row>
    <row r="1515" spans="1:6" x14ac:dyDescent="0.3">
      <c r="A1515" t="str">
        <f>News_statistics!K1515</f>
        <v>H1</v>
      </c>
      <c r="B1515" cm="1">
        <f t="array" aca="1" ref="B1515" ca="1">SUMPRODUCT(MID(0&amp;A1515,LARGE(INDEX(ISNUMBER(--MID(A1515,ROW(INDIRECT("1:"&amp;LEN(A1515))),1))*ROW(INDIRECT("1:"&amp;LEN(A1515))),0),ROW(INDIRECT("1:"&amp;LEN(A1515))))+1,1)*10^ROW(INDIRECT("1:"&amp;LEN(A1515)))/10)</f>
        <v>1</v>
      </c>
      <c r="C1515" s="23" t="str">
        <f>News_statistics!P1515</f>
        <v>Hydraulic Applications Ecosystem</v>
      </c>
      <c r="D1515" t="str">
        <f>News_statistics!Q1515</f>
        <v>Smart Farming</v>
      </c>
      <c r="E1515" t="str">
        <f>News_statistics!N1515</f>
        <v>Hydraulic Applications Ecosystem</v>
      </c>
      <c r="F1515" s="17" t="str">
        <f>News_statistics!M1515</f>
        <v>Smart Farming</v>
      </c>
    </row>
    <row r="1516" spans="1:6" x14ac:dyDescent="0.3">
      <c r="A1516" t="str">
        <f>News_statistics!K1516</f>
        <v>H1</v>
      </c>
      <c r="B1516" cm="1">
        <f t="array" aca="1" ref="B1516" ca="1">SUMPRODUCT(MID(0&amp;A1516,LARGE(INDEX(ISNUMBER(--MID(A1516,ROW(INDIRECT("1:"&amp;LEN(A1516))),1))*ROW(INDIRECT("1:"&amp;LEN(A1516))),0),ROW(INDIRECT("1:"&amp;LEN(A1516))))+1,1)*10^ROW(INDIRECT("1:"&amp;LEN(A1516)))/10)</f>
        <v>1</v>
      </c>
      <c r="C1516" s="23" t="str">
        <f>News_statistics!P1516</f>
        <v>Not Found</v>
      </c>
      <c r="D1516" t="str">
        <f>News_statistics!Q1516</f>
        <v>Not Found</v>
      </c>
      <c r="E1516" t="e" vm="2">
        <f>News_statistics!N1516</f>
        <v>#VALUE!</v>
      </c>
      <c r="F1516" s="17" t="str">
        <f>News_statistics!M1516</f>
        <v/>
      </c>
    </row>
    <row r="1517" spans="1:6" x14ac:dyDescent="0.3">
      <c r="A1517" t="str">
        <f>News_statistics!K1517</f>
        <v>H1</v>
      </c>
      <c r="B1517" cm="1">
        <f t="array" aca="1" ref="B1517" ca="1">SUMPRODUCT(MID(0&amp;A1517,LARGE(INDEX(ISNUMBER(--MID(A1517,ROW(INDIRECT("1:"&amp;LEN(A1517))),1))*ROW(INDIRECT("1:"&amp;LEN(A1517))),0),ROW(INDIRECT("1:"&amp;LEN(A1517))))+1,1)*10^ROW(INDIRECT("1:"&amp;LEN(A1517)))/10)</f>
        <v>1</v>
      </c>
      <c r="C1517" s="23" t="str">
        <f>News_statistics!P1517</f>
        <v>Not Found</v>
      </c>
      <c r="D1517" t="str">
        <f>News_statistics!Q1517</f>
        <v>Not Found</v>
      </c>
      <c r="E1517" t="e" vm="2">
        <f>News_statistics!N1517</f>
        <v>#VALUE!</v>
      </c>
      <c r="F1517" s="17" t="str">
        <f>News_statistics!M1517</f>
        <v/>
      </c>
    </row>
    <row r="1518" spans="1:6" x14ac:dyDescent="0.3">
      <c r="A1518" t="str">
        <f>News_statistics!K1518</f>
        <v>H1</v>
      </c>
      <c r="B1518" cm="1">
        <f t="array" aca="1" ref="B1518" ca="1">SUMPRODUCT(MID(0&amp;A1518,LARGE(INDEX(ISNUMBER(--MID(A1518,ROW(INDIRECT("1:"&amp;LEN(A1518))),1))*ROW(INDIRECT("1:"&amp;LEN(A1518))),0),ROW(INDIRECT("1:"&amp;LEN(A1518))))+1,1)*10^ROW(INDIRECT("1:"&amp;LEN(A1518)))/10)</f>
        <v>1</v>
      </c>
      <c r="C1518" s="23" t="str">
        <f>News_statistics!P1518</f>
        <v>Intelligent Production</v>
      </c>
      <c r="D1518" t="str">
        <f>News_statistics!Q1518</f>
        <v>Advanced Robotics</v>
      </c>
      <c r="E1518" t="str">
        <f>News_statistics!N1518</f>
        <v>Intelligent Production</v>
      </c>
      <c r="F1518" s="17" t="str">
        <f>News_statistics!M1518</f>
        <v>Advanced Robotics</v>
      </c>
    </row>
    <row r="1519" spans="1:6" ht="57.6" x14ac:dyDescent="0.3">
      <c r="A1519" t="str">
        <f>News_statistics!K1519</f>
        <v>H2</v>
      </c>
      <c r="B1519" cm="1">
        <f t="array" aca="1" ref="B1519" ca="1">SUMPRODUCT(MID(0&amp;A1519,LARGE(INDEX(ISNUMBER(--MID(A1519,ROW(INDIRECT("1:"&amp;LEN(A1519))),1))*ROW(INDIRECT("1:"&amp;LEN(A1519))),0),ROW(INDIRECT("1:"&amp;LEN(A1519))))+1,1)*10^ROW(INDIRECT("1:"&amp;LEN(A1519)))/10)</f>
        <v>2</v>
      </c>
      <c r="C1519" s="23" t="str">
        <f>News_statistics!P1519</f>
        <v>Ecological Sustainability</v>
      </c>
      <c r="D1519" t="str">
        <f>News_statistics!Q1519</f>
        <v>Enhanced Emission Policy</v>
      </c>
      <c r="E1519" t="str">
        <f>News_statistics!N1519</f>
        <v>Ecological Sustainability, Hydraulic Applications Ecosystem</v>
      </c>
      <c r="F1519" s="17" t="str">
        <f>News_statistics!M1519</f>
        <v>Enhanced Emission Policy, Green &amp; Connected Construction site, Smart Farming, Future Municipal Services, Future Wood &amp; Forest Industry, Sustainable Mining</v>
      </c>
    </row>
    <row r="1520" spans="1:6" ht="57.6" x14ac:dyDescent="0.3">
      <c r="A1520" t="str">
        <f>News_statistics!K1520</f>
        <v>H1</v>
      </c>
      <c r="B1520" cm="1">
        <f t="array" aca="1" ref="B1520" ca="1">SUMPRODUCT(MID(0&amp;A1520,LARGE(INDEX(ISNUMBER(--MID(A1520,ROW(INDIRECT("1:"&amp;LEN(A1520))),1))*ROW(INDIRECT("1:"&amp;LEN(A1520))),0),ROW(INDIRECT("1:"&amp;LEN(A1520))))+1,1)*10^ROW(INDIRECT("1:"&amp;LEN(A1520)))/10)</f>
        <v>1</v>
      </c>
      <c r="C1520" s="23" t="str">
        <f>News_statistics!P1520</f>
        <v>Ecological Sustainability</v>
      </c>
      <c r="D1520" t="str">
        <f>News_statistics!Q1520</f>
        <v>Green Cities</v>
      </c>
      <c r="E1520" t="str">
        <f>News_statistics!N1520</f>
        <v>Ecological Sustainability, Hydraulic Applications Ecosystem</v>
      </c>
      <c r="F1520" s="17" t="str">
        <f>News_statistics!M1520</f>
        <v>Green Cities, Enhanced Emission Policy, Green &amp; Connected Construction site, Smart Farming, Future Municipal Services, Future Wood &amp; Forest Industry, Sustainable Mining</v>
      </c>
    </row>
    <row r="1521" spans="1:6" ht="28.8" x14ac:dyDescent="0.3">
      <c r="A1521" t="str">
        <f>News_statistics!K1521</f>
        <v>H3</v>
      </c>
      <c r="B1521" cm="1">
        <f t="array" aca="1" ref="B1521" ca="1">SUMPRODUCT(MID(0&amp;A1521,LARGE(INDEX(ISNUMBER(--MID(A1521,ROW(INDIRECT("1:"&amp;LEN(A1521))),1))*ROW(INDIRECT("1:"&amp;LEN(A1521))),0),ROW(INDIRECT("1:"&amp;LEN(A1521))))+1,1)*10^ROW(INDIRECT("1:"&amp;LEN(A1521)))/10)</f>
        <v>3</v>
      </c>
      <c r="C1521" s="23" t="str">
        <f>News_statistics!P1521</f>
        <v>Hydraulic Applications Ecosystem</v>
      </c>
      <c r="D1521" t="str">
        <f>News_statistics!Q1521</f>
        <v>Smart Farming</v>
      </c>
      <c r="E1521" t="str">
        <f>News_statistics!N1521</f>
        <v>Hydraulic Applications Ecosystem, Smart Data Usage, New Business</v>
      </c>
      <c r="F1521" s="17" t="str">
        <f>News_statistics!M1521</f>
        <v>Smart Farming, Intelligent Process Automation, Future Agriculture</v>
      </c>
    </row>
    <row r="1522" spans="1:6" ht="72" x14ac:dyDescent="0.3">
      <c r="A1522" t="str">
        <f>News_statistics!K1522</f>
        <v>H2</v>
      </c>
      <c r="B1522" cm="1">
        <f t="array" aca="1" ref="B1522" ca="1">SUMPRODUCT(MID(0&amp;A1522,LARGE(INDEX(ISNUMBER(--MID(A1522,ROW(INDIRECT("1:"&amp;LEN(A1522))),1))*ROW(INDIRECT("1:"&amp;LEN(A1522))),0),ROW(INDIRECT("1:"&amp;LEN(A1522))))+1,1)*10^ROW(INDIRECT("1:"&amp;LEN(A1522)))/10)</f>
        <v>2</v>
      </c>
      <c r="C1522" s="23" t="str">
        <f>News_statistics!P1522</f>
        <v>Ecological Sustainability</v>
      </c>
      <c r="D1522" t="str">
        <f>News_statistics!Q1522</f>
        <v>Enhanced Emission Policy</v>
      </c>
      <c r="E1522" t="str">
        <f>News_statistics!N1522</f>
        <v>Ecological Sustainability, Hydraulic Applications Ecosystem, Smart Data Usage</v>
      </c>
      <c r="F1522" s="17" t="str">
        <f>News_statistics!M1522</f>
        <v>Enhanced Emission Policy, Green &amp; Connected Construction site, Smart Farming, Future Municipal Services, Future Wood &amp; Forest Industry, Sustainable Mining, Big Data Value Creation</v>
      </c>
    </row>
    <row r="1523" spans="1:6" ht="28.8" x14ac:dyDescent="0.3">
      <c r="A1523" t="str">
        <f>News_statistics!K1523</f>
        <v>H1</v>
      </c>
      <c r="B1523" cm="1">
        <f t="array" aca="1" ref="B1523" ca="1">SUMPRODUCT(MID(0&amp;A1523,LARGE(INDEX(ISNUMBER(--MID(A1523,ROW(INDIRECT("1:"&amp;LEN(A1523))),1))*ROW(INDIRECT("1:"&amp;LEN(A1523))),0),ROW(INDIRECT("1:"&amp;LEN(A1523))))+1,1)*10^ROW(INDIRECT("1:"&amp;LEN(A1523)))/10)</f>
        <v>1</v>
      </c>
      <c r="C1523" s="23" t="str">
        <f>News_statistics!P1523</f>
        <v>Hydraulic Applications Ecosystem</v>
      </c>
      <c r="D1523" t="str">
        <f>News_statistics!Q1523</f>
        <v>Smart Farming</v>
      </c>
      <c r="E1523" t="str">
        <f>News_statistics!N1523</f>
        <v>Hydraulic Applications Ecosystem, Smart Data Usage, New Business</v>
      </c>
      <c r="F1523" s="17" t="str">
        <f>News_statistics!M1523</f>
        <v>Smart Farming, Intelligent Process Automation, Future Agriculture</v>
      </c>
    </row>
    <row r="1524" spans="1:6" ht="28.8" x14ac:dyDescent="0.3">
      <c r="A1524" t="str">
        <f>News_statistics!K1524</f>
        <v>H3</v>
      </c>
      <c r="B1524" cm="1">
        <f t="array" aca="1" ref="B1524" ca="1">SUMPRODUCT(MID(0&amp;A1524,LARGE(INDEX(ISNUMBER(--MID(A1524,ROW(INDIRECT("1:"&amp;LEN(A1524))),1))*ROW(INDIRECT("1:"&amp;LEN(A1524))),0),ROW(INDIRECT("1:"&amp;LEN(A1524))))+1,1)*10^ROW(INDIRECT("1:"&amp;LEN(A1524)))/10)</f>
        <v>3</v>
      </c>
      <c r="C1524" s="23" t="str">
        <f>News_statistics!P1524</f>
        <v>Ecological Sustainability</v>
      </c>
      <c r="D1524" t="str">
        <f>News_statistics!Q1524</f>
        <v>Circular Economy</v>
      </c>
      <c r="E1524" t="str">
        <f>News_statistics!N1524</f>
        <v>Ecological Sustainability, New Business</v>
      </c>
      <c r="F1524" s="17" t="str">
        <f>News_statistics!M1524</f>
        <v>Circular Economy, Zero Emission Company Value, Green Energy System</v>
      </c>
    </row>
    <row r="1525" spans="1:6" ht="28.8" x14ac:dyDescent="0.3">
      <c r="A1525" t="str">
        <f>News_statistics!K1525</f>
        <v>H3</v>
      </c>
      <c r="B1525" cm="1">
        <f t="array" aca="1" ref="B1525" ca="1">SUMPRODUCT(MID(0&amp;A1525,LARGE(INDEX(ISNUMBER(--MID(A1525,ROW(INDIRECT("1:"&amp;LEN(A1525))),1))*ROW(INDIRECT("1:"&amp;LEN(A1525))),0),ROW(INDIRECT("1:"&amp;LEN(A1525))))+1,1)*10^ROW(INDIRECT("1:"&amp;LEN(A1525)))/10)</f>
        <v>3</v>
      </c>
      <c r="C1525" s="23" t="str">
        <f>News_statistics!P1525</f>
        <v>Ecological Sustainability</v>
      </c>
      <c r="D1525" t="str">
        <f>News_statistics!Q1525</f>
        <v>Circular Economy</v>
      </c>
      <c r="E1525" t="str">
        <f>News_statistics!N1525</f>
        <v>Ecological Sustainability, New Business</v>
      </c>
      <c r="F1525" s="17" t="str">
        <f>News_statistics!M1525</f>
        <v>Circular Economy, Zero Emission Company Value, Green Energy System</v>
      </c>
    </row>
    <row r="1526" spans="1:6" ht="43.2" x14ac:dyDescent="0.3">
      <c r="A1526" t="str">
        <f>News_statistics!K1526</f>
        <v>H2</v>
      </c>
      <c r="B1526" cm="1">
        <f t="array" aca="1" ref="B1526" ca="1">SUMPRODUCT(MID(0&amp;A1526,LARGE(INDEX(ISNUMBER(--MID(A1526,ROW(INDIRECT("1:"&amp;LEN(A1526))),1))*ROW(INDIRECT("1:"&amp;LEN(A1526))),0),ROW(INDIRECT("1:"&amp;LEN(A1526))))+1,1)*10^ROW(INDIRECT("1:"&amp;LEN(A1526)))/10)</f>
        <v>2</v>
      </c>
      <c r="C1526" s="23" t="str">
        <f>News_statistics!P1526</f>
        <v>Intelligent Production</v>
      </c>
      <c r="D1526" t="str">
        <f>News_statistics!Q1526</f>
        <v>Advanced Robotics</v>
      </c>
      <c r="E1526" t="str">
        <f>News_statistics!N1526</f>
        <v>Intelligent Production, Smart Data Usage</v>
      </c>
      <c r="F1526" s="17" t="str">
        <f>News_statistics!M1526</f>
        <v>Advanced Robotics, Immersive Technologies, Advanced AI Capabilities, AI Usage Enablement</v>
      </c>
    </row>
    <row r="1527" spans="1:6" x14ac:dyDescent="0.3">
      <c r="A1527" t="str">
        <f>News_statistics!K1527</f>
        <v>H1</v>
      </c>
      <c r="B1527" cm="1">
        <f t="array" aca="1" ref="B1527" ca="1">SUMPRODUCT(MID(0&amp;A1527,LARGE(INDEX(ISNUMBER(--MID(A1527,ROW(INDIRECT("1:"&amp;LEN(A1527))),1))*ROW(INDIRECT("1:"&amp;LEN(A1527))),0),ROW(INDIRECT("1:"&amp;LEN(A1527))))+1,1)*10^ROW(INDIRECT("1:"&amp;LEN(A1527)))/10)</f>
        <v>1</v>
      </c>
      <c r="C1527" s="23" t="str">
        <f>News_statistics!P1527</f>
        <v>Intelligent Production</v>
      </c>
      <c r="D1527" t="str">
        <f>News_statistics!Q1527</f>
        <v>Advanced Robotics</v>
      </c>
      <c r="E1527" t="str">
        <f>News_statistics!N1527</f>
        <v>Intelligent Production, Adaptive Organization</v>
      </c>
      <c r="F1527" s="17" t="str">
        <f>News_statistics!M1527</f>
        <v>Advanced Robotics, Skilled Workers Shortage</v>
      </c>
    </row>
    <row r="1528" spans="1:6" x14ac:dyDescent="0.3">
      <c r="A1528" t="str">
        <f>News_statistics!K1528</f>
        <v>H1</v>
      </c>
      <c r="B1528" cm="1">
        <f t="array" aca="1" ref="B1528" ca="1">SUMPRODUCT(MID(0&amp;A1528,LARGE(INDEX(ISNUMBER(--MID(A1528,ROW(INDIRECT("1:"&amp;LEN(A1528))),1))*ROW(INDIRECT("1:"&amp;LEN(A1528))),0),ROW(INDIRECT("1:"&amp;LEN(A1528))))+1,1)*10^ROW(INDIRECT("1:"&amp;LEN(A1528)))/10)</f>
        <v>1</v>
      </c>
      <c r="C1528" s="23" t="str">
        <f>News_statistics!P1528</f>
        <v>Intelligent Production</v>
      </c>
      <c r="D1528" t="str">
        <f>News_statistics!Q1528</f>
        <v>Advanced Robotics</v>
      </c>
      <c r="E1528" t="str">
        <f>News_statistics!N1528</f>
        <v>Intelligent Production</v>
      </c>
      <c r="F1528" s="17" t="str">
        <f>News_statistics!M1528</f>
        <v>Advanced Robotics</v>
      </c>
    </row>
    <row r="1529" spans="1:6" x14ac:dyDescent="0.3">
      <c r="A1529" t="str">
        <f>News_statistics!K1529</f>
        <v>H1</v>
      </c>
      <c r="B1529" cm="1">
        <f t="array" aca="1" ref="B1529" ca="1">SUMPRODUCT(MID(0&amp;A1529,LARGE(INDEX(ISNUMBER(--MID(A1529,ROW(INDIRECT("1:"&amp;LEN(A1529))),1))*ROW(INDIRECT("1:"&amp;LEN(A1529))),0),ROW(INDIRECT("1:"&amp;LEN(A1529))))+1,1)*10^ROW(INDIRECT("1:"&amp;LEN(A1529)))/10)</f>
        <v>1</v>
      </c>
      <c r="C1529" s="23" t="str">
        <f>News_statistics!P1529</f>
        <v>Intelligent Production</v>
      </c>
      <c r="D1529" t="str">
        <f>News_statistics!Q1529</f>
        <v>Advanced Robotics</v>
      </c>
      <c r="E1529" t="str">
        <f>News_statistics!N1529</f>
        <v>Intelligent Production</v>
      </c>
      <c r="F1529" s="17" t="str">
        <f>News_statistics!M1529</f>
        <v>Advanced Robotics</v>
      </c>
    </row>
    <row r="1530" spans="1:6" x14ac:dyDescent="0.3">
      <c r="A1530" t="str">
        <f>News_statistics!K1530</f>
        <v>H1</v>
      </c>
      <c r="B1530" cm="1">
        <f t="array" aca="1" ref="B1530" ca="1">SUMPRODUCT(MID(0&amp;A1530,LARGE(INDEX(ISNUMBER(--MID(A1530,ROW(INDIRECT("1:"&amp;LEN(A1530))),1))*ROW(INDIRECT("1:"&amp;LEN(A1530))),0),ROW(INDIRECT("1:"&amp;LEN(A1530))))+1,1)*10^ROW(INDIRECT("1:"&amp;LEN(A1530)))/10)</f>
        <v>1</v>
      </c>
      <c r="C1530" s="23" t="str">
        <f>News_statistics!P1530</f>
        <v>Hydraulic Applications Ecosystem</v>
      </c>
      <c r="D1530" t="str">
        <f>News_statistics!Q1530</f>
        <v>Intelligent &amp; Efficient Factory</v>
      </c>
      <c r="E1530" t="str">
        <f>News_statistics!N1530</f>
        <v>Hydraulic Applications Ecosystem</v>
      </c>
      <c r="F1530" s="17" t="str">
        <f>News_statistics!M1530</f>
        <v>Intelligent &amp; Efficient Factory</v>
      </c>
    </row>
    <row r="1531" spans="1:6" ht="28.8" x14ac:dyDescent="0.3">
      <c r="A1531" t="str">
        <f>News_statistics!K1531</f>
        <v>H2</v>
      </c>
      <c r="B1531" cm="1">
        <f t="array" aca="1" ref="B1531" ca="1">SUMPRODUCT(MID(0&amp;A1531,LARGE(INDEX(ISNUMBER(--MID(A1531,ROW(INDIRECT("1:"&amp;LEN(A1531))),1))*ROW(INDIRECT("1:"&amp;LEN(A1531))),0),ROW(INDIRECT("1:"&amp;LEN(A1531))))+1,1)*10^ROW(INDIRECT("1:"&amp;LEN(A1531)))/10)</f>
        <v>2</v>
      </c>
      <c r="C1531" s="23" t="str">
        <f>News_statistics!P1531</f>
        <v>Ecological Sustainability</v>
      </c>
      <c r="D1531" t="str">
        <f>News_statistics!Q1531</f>
        <v>Enhanced Emission Policy</v>
      </c>
      <c r="E1531" t="str">
        <f>News_statistics!N1531</f>
        <v>Ecological Sustainability, Hydraulic Applications Ecosystem</v>
      </c>
      <c r="F1531" s="17" t="str">
        <f>News_statistics!M1531</f>
        <v>Enhanced Emission Policy, Green &amp; Connected Construction site, Smart Farming</v>
      </c>
    </row>
    <row r="1532" spans="1:6" ht="57.6" x14ac:dyDescent="0.3">
      <c r="A1532" t="str">
        <f>News_statistics!K1532</f>
        <v>H1</v>
      </c>
      <c r="B1532" cm="1">
        <f t="array" aca="1" ref="B1532" ca="1">SUMPRODUCT(MID(0&amp;A1532,LARGE(INDEX(ISNUMBER(--MID(A1532,ROW(INDIRECT("1:"&amp;LEN(A1532))),1))*ROW(INDIRECT("1:"&amp;LEN(A1532))),0),ROW(INDIRECT("1:"&amp;LEN(A1532))))+1,1)*10^ROW(INDIRECT("1:"&amp;LEN(A1532)))/10)</f>
        <v>1</v>
      </c>
      <c r="C1532" s="23" t="str">
        <f>News_statistics!P1532</f>
        <v>Ecological Sustainability</v>
      </c>
      <c r="D1532" t="str">
        <f>News_statistics!Q1532</f>
        <v>Enhanced Emission Policy</v>
      </c>
      <c r="E1532" t="str">
        <f>News_statistics!N1532</f>
        <v>Ecological Sustainability, Hydraulic Applications Ecosystem</v>
      </c>
      <c r="F1532" s="17" t="str">
        <f>News_statistics!M1532</f>
        <v>Enhanced Emission Policy, Green &amp; Connected Construction site, Smart Farming, Future Municipal Services, Future Wood &amp; Forest Industry, Sustainable Mining</v>
      </c>
    </row>
    <row r="1533" spans="1:6" ht="28.8" x14ac:dyDescent="0.3">
      <c r="A1533" t="str">
        <f>News_statistics!K1533</f>
        <v>H1</v>
      </c>
      <c r="B1533" cm="1">
        <f t="array" aca="1" ref="B1533" ca="1">SUMPRODUCT(MID(0&amp;A1533,LARGE(INDEX(ISNUMBER(--MID(A1533,ROW(INDIRECT("1:"&amp;LEN(A1533))),1))*ROW(INDIRECT("1:"&amp;LEN(A1533))),0),ROW(INDIRECT("1:"&amp;LEN(A1533))))+1,1)*10^ROW(INDIRECT("1:"&amp;LEN(A1533)))/10)</f>
        <v>1</v>
      </c>
      <c r="C1533" s="23" t="str">
        <f>News_statistics!P1533</f>
        <v>Smart Data Usage</v>
      </c>
      <c r="D1533" t="str">
        <f>News_statistics!Q1533</f>
        <v>Big Data Value Creation</v>
      </c>
      <c r="E1533" t="str">
        <f>News_statistics!N1533</f>
        <v>Smart Data Usage</v>
      </c>
      <c r="F1533" s="17" t="str">
        <f>News_statistics!M1533</f>
        <v>Big Data Value Creation, New Data Management Strategies</v>
      </c>
    </row>
    <row r="1534" spans="1:6" x14ac:dyDescent="0.3">
      <c r="A1534" t="str">
        <f>News_statistics!K1534</f>
        <v>H1</v>
      </c>
      <c r="B1534" cm="1">
        <f t="array" aca="1" ref="B1534" ca="1">SUMPRODUCT(MID(0&amp;A1534,LARGE(INDEX(ISNUMBER(--MID(A1534,ROW(INDIRECT("1:"&amp;LEN(A1534))),1))*ROW(INDIRECT("1:"&amp;LEN(A1534))),0),ROW(INDIRECT("1:"&amp;LEN(A1534))))+1,1)*10^ROW(INDIRECT("1:"&amp;LEN(A1534)))/10)</f>
        <v>1</v>
      </c>
      <c r="C1534" s="23" t="str">
        <f>News_statistics!P1534</f>
        <v>Not Found</v>
      </c>
      <c r="D1534" t="str">
        <f>News_statistics!Q1534</f>
        <v>Not Found</v>
      </c>
      <c r="E1534" t="e" vm="2">
        <f>News_statistics!N1534</f>
        <v>#VALUE!</v>
      </c>
      <c r="F1534" s="17" t="str">
        <f>News_statistics!M1534</f>
        <v/>
      </c>
    </row>
    <row r="1535" spans="1:6" ht="28.8" x14ac:dyDescent="0.3">
      <c r="A1535" t="str">
        <f>News_statistics!K1535</f>
        <v>H1</v>
      </c>
      <c r="B1535" cm="1">
        <f t="array" aca="1" ref="B1535" ca="1">SUMPRODUCT(MID(0&amp;A1535,LARGE(INDEX(ISNUMBER(--MID(A1535,ROW(INDIRECT("1:"&amp;LEN(A1535))),1))*ROW(INDIRECT("1:"&amp;LEN(A1535))),0),ROW(INDIRECT("1:"&amp;LEN(A1535))))+1,1)*10^ROW(INDIRECT("1:"&amp;LEN(A1535)))/10)</f>
        <v>1</v>
      </c>
      <c r="C1535" s="23" t="str">
        <f>News_statistics!P1535</f>
        <v>Hydraulic Applications Ecosystem</v>
      </c>
      <c r="D1535" t="str">
        <f>News_statistics!Q1535</f>
        <v>Autonomous Material Handling</v>
      </c>
      <c r="E1535" t="str">
        <f>News_statistics!N1535</f>
        <v>Hydraulic Applications Ecosystem, Intelligent Production</v>
      </c>
      <c r="F1535" s="17" t="str">
        <f>News_statistics!M1535</f>
        <v>Autonomous Material Handling, Autonomus Intralofistic</v>
      </c>
    </row>
    <row r="1536" spans="1:6" ht="43.2" x14ac:dyDescent="0.3">
      <c r="A1536" t="str">
        <f>News_statistics!K1536</f>
        <v>H1</v>
      </c>
      <c r="B1536" cm="1">
        <f t="array" aca="1" ref="B1536" ca="1">SUMPRODUCT(MID(0&amp;A1536,LARGE(INDEX(ISNUMBER(--MID(A1536,ROW(INDIRECT("1:"&amp;LEN(A1536))),1))*ROW(INDIRECT("1:"&amp;LEN(A1536))),0),ROW(INDIRECT("1:"&amp;LEN(A1536))))+1,1)*10^ROW(INDIRECT("1:"&amp;LEN(A1536)))/10)</f>
        <v>1</v>
      </c>
      <c r="C1536" s="23" t="str">
        <f>News_statistics!P1536</f>
        <v>New Business</v>
      </c>
      <c r="D1536" t="str">
        <f>News_statistics!Q1536</f>
        <v>Digital Platforms &amp; Marketplaces</v>
      </c>
      <c r="E1536" t="str">
        <f>News_statistics!N1536</f>
        <v>New Business</v>
      </c>
      <c r="F1536" s="17" t="str">
        <f>News_statistics!M1536</f>
        <v>Digital Platforms &amp; Marketplaces, Sustainaible Maritime Applications, Air &amp; Space</v>
      </c>
    </row>
    <row r="1537" spans="1:6" x14ac:dyDescent="0.3">
      <c r="A1537" t="str">
        <f>News_statistics!K1537</f>
        <v>H1</v>
      </c>
      <c r="B1537" cm="1">
        <f t="array" aca="1" ref="B1537" ca="1">SUMPRODUCT(MID(0&amp;A1537,LARGE(INDEX(ISNUMBER(--MID(A1537,ROW(INDIRECT("1:"&amp;LEN(A1537))),1))*ROW(INDIRECT("1:"&amp;LEN(A1537))),0),ROW(INDIRECT("1:"&amp;LEN(A1537))))+1,1)*10^ROW(INDIRECT("1:"&amp;LEN(A1537)))/10)</f>
        <v>1</v>
      </c>
      <c r="C1537" s="23" t="str">
        <f>News_statistics!P1537</f>
        <v>Not Found</v>
      </c>
      <c r="D1537" t="str">
        <f>News_statistics!Q1537</f>
        <v>Not Found</v>
      </c>
      <c r="E1537" t="e" vm="2">
        <f>News_statistics!N1537</f>
        <v>#VALUE!</v>
      </c>
      <c r="F1537" s="17" t="str">
        <f>News_statistics!M1537</f>
        <v/>
      </c>
    </row>
    <row r="1538" spans="1:6" x14ac:dyDescent="0.3">
      <c r="A1538" t="str">
        <f>News_statistics!K1538</f>
        <v>H1</v>
      </c>
      <c r="B1538" cm="1">
        <f t="array" aca="1" ref="B1538" ca="1">SUMPRODUCT(MID(0&amp;A1538,LARGE(INDEX(ISNUMBER(--MID(A1538,ROW(INDIRECT("1:"&amp;LEN(A1538))),1))*ROW(INDIRECT("1:"&amp;LEN(A1538))),0),ROW(INDIRECT("1:"&amp;LEN(A1538))))+1,1)*10^ROW(INDIRECT("1:"&amp;LEN(A1538)))/10)</f>
        <v>1</v>
      </c>
      <c r="C1538" s="23" t="str">
        <f>News_statistics!P1538</f>
        <v>Not Found</v>
      </c>
      <c r="D1538" t="str">
        <f>News_statistics!Q1538</f>
        <v>Not Found</v>
      </c>
      <c r="E1538" t="e" vm="2">
        <f>News_statistics!N1538</f>
        <v>#VALUE!</v>
      </c>
      <c r="F1538" s="17" t="str">
        <f>News_statistics!M1538</f>
        <v/>
      </c>
    </row>
    <row r="1539" spans="1:6" ht="28.8" x14ac:dyDescent="0.3">
      <c r="A1539" t="str">
        <f>News_statistics!K1539</f>
        <v>H3</v>
      </c>
      <c r="B1539" cm="1">
        <f t="array" aca="1" ref="B1539" ca="1">SUMPRODUCT(MID(0&amp;A1539,LARGE(INDEX(ISNUMBER(--MID(A1539,ROW(INDIRECT("1:"&amp;LEN(A1539))),1))*ROW(INDIRECT("1:"&amp;LEN(A1539))),0),ROW(INDIRECT("1:"&amp;LEN(A1539))))+1,1)*10^ROW(INDIRECT("1:"&amp;LEN(A1539)))/10)</f>
        <v>3</v>
      </c>
      <c r="C1539" s="23" t="str">
        <f>News_statistics!P1539</f>
        <v>Ecological Sustainability</v>
      </c>
      <c r="D1539" t="str">
        <f>News_statistics!Q1539</f>
        <v>Geo-Engineering &amp; Clean Air</v>
      </c>
      <c r="E1539" t="str">
        <f>News_statistics!N1539</f>
        <v>Ecological Sustainability, Hydraulic Applications Ecosystem, New Business</v>
      </c>
      <c r="F1539" s="17" t="str">
        <f>News_statistics!M1539</f>
        <v>Geo-Engineering &amp; Clean Air, Intelligent &amp; Efficient Factory, Green Energy System</v>
      </c>
    </row>
    <row r="1540" spans="1:6" x14ac:dyDescent="0.3">
      <c r="A1540" t="str">
        <f>News_statistics!K1540</f>
        <v>H1</v>
      </c>
      <c r="B1540" cm="1">
        <f t="array" aca="1" ref="B1540" ca="1">SUMPRODUCT(MID(0&amp;A1540,LARGE(INDEX(ISNUMBER(--MID(A1540,ROW(INDIRECT("1:"&amp;LEN(A1540))),1))*ROW(INDIRECT("1:"&amp;LEN(A1540))),0),ROW(INDIRECT("1:"&amp;LEN(A1540))))+1,1)*10^ROW(INDIRECT("1:"&amp;LEN(A1540)))/10)</f>
        <v>1</v>
      </c>
      <c r="C1540" s="23" t="str">
        <f>News_statistics!P1540</f>
        <v>Intelligent Production</v>
      </c>
      <c r="D1540" t="str">
        <f>News_statistics!Q1540</f>
        <v>Advanced Robotics</v>
      </c>
      <c r="E1540" t="str">
        <f>News_statistics!N1540</f>
        <v>Intelligent Production</v>
      </c>
      <c r="F1540" s="17" t="str">
        <f>News_statistics!M1540</f>
        <v>Advanced Robotics</v>
      </c>
    </row>
    <row r="1541" spans="1:6" ht="86.4" x14ac:dyDescent="0.3">
      <c r="A1541" t="str">
        <f>News_statistics!K1541</f>
        <v>H2</v>
      </c>
      <c r="B1541" cm="1">
        <f t="array" aca="1" ref="B1541" ca="1">SUMPRODUCT(MID(0&amp;A1541,LARGE(INDEX(ISNUMBER(--MID(A1541,ROW(INDIRECT("1:"&amp;LEN(A1541))),1))*ROW(INDIRECT("1:"&amp;LEN(A1541))),0),ROW(INDIRECT("1:"&amp;LEN(A1541))))+1,1)*10^ROW(INDIRECT("1:"&amp;LEN(A1541)))/10)</f>
        <v>2</v>
      </c>
      <c r="C1541" s="23" t="str">
        <f>News_statistics!P1541</f>
        <v>Hydraulic Applications Ecosystem</v>
      </c>
      <c r="D1541" t="str">
        <f>News_statistics!Q1541</f>
        <v>Green &amp; Connected Construction site</v>
      </c>
      <c r="E1541" t="str">
        <f>News_statistics!N1541</f>
        <v>Hydraulic Applications Ecosystem</v>
      </c>
      <c r="F1541" s="17" t="str">
        <f>News_statistics!M1541</f>
        <v>Green &amp; Connected Construction site, Smart Farming, Autonomous Material Handling, Intelligent &amp; Efficient Factory, Future Municipal Services, Future Wood &amp; Forest Industry, Sustainable Mining, Advanced Healthcare Applications</v>
      </c>
    </row>
    <row r="1542" spans="1:6" ht="28.8" x14ac:dyDescent="0.3">
      <c r="A1542" t="str">
        <f>News_statistics!K1542</f>
        <v>H1</v>
      </c>
      <c r="B1542" cm="1">
        <f t="array" aca="1" ref="B1542" ca="1">SUMPRODUCT(MID(0&amp;A1542,LARGE(INDEX(ISNUMBER(--MID(A1542,ROW(INDIRECT("1:"&amp;LEN(A1542))),1))*ROW(INDIRECT("1:"&amp;LEN(A1542))),0),ROW(INDIRECT("1:"&amp;LEN(A1542))))+1,1)*10^ROW(INDIRECT("1:"&amp;LEN(A1542)))/10)</f>
        <v>1</v>
      </c>
      <c r="C1542" s="23" t="str">
        <f>News_statistics!P1542</f>
        <v>Intelligent Production</v>
      </c>
      <c r="D1542" t="str">
        <f>News_statistics!Q1542</f>
        <v>Industrial Metaverse</v>
      </c>
      <c r="E1542" t="str">
        <f>News_statistics!N1542</f>
        <v>Intelligent Production, Smart Data Usage</v>
      </c>
      <c r="F1542" s="17" t="str">
        <f>News_statistics!M1542</f>
        <v>Industrial Metaverse, Immersive Technologies, Advanced AI Capabilities</v>
      </c>
    </row>
    <row r="1543" spans="1:6" x14ac:dyDescent="0.3">
      <c r="A1543" t="str">
        <f>News_statistics!K1543</f>
        <v>H1</v>
      </c>
      <c r="B1543" cm="1">
        <f t="array" aca="1" ref="B1543" ca="1">SUMPRODUCT(MID(0&amp;A1543,LARGE(INDEX(ISNUMBER(--MID(A1543,ROW(INDIRECT("1:"&amp;LEN(A1543))),1))*ROW(INDIRECT("1:"&amp;LEN(A1543))),0),ROW(INDIRECT("1:"&amp;LEN(A1543))))+1,1)*10^ROW(INDIRECT("1:"&amp;LEN(A1543)))/10)</f>
        <v>1</v>
      </c>
      <c r="C1543" s="23" t="str">
        <f>News_statistics!P1543</f>
        <v>Intelligent Production</v>
      </c>
      <c r="D1543" t="str">
        <f>News_statistics!Q1543</f>
        <v>Additive Manufacturing Technologies</v>
      </c>
      <c r="E1543" t="str">
        <f>News_statistics!N1543</f>
        <v>Intelligent Production</v>
      </c>
      <c r="F1543" s="17" t="str">
        <f>News_statistics!M1543</f>
        <v>Additive Manufacturing Technologies</v>
      </c>
    </row>
    <row r="1544" spans="1:6" ht="72" x14ac:dyDescent="0.3">
      <c r="A1544" t="str">
        <f>News_statistics!K1544</f>
        <v>H1</v>
      </c>
      <c r="B1544" cm="1">
        <f t="array" aca="1" ref="B1544" ca="1">SUMPRODUCT(MID(0&amp;A1544,LARGE(INDEX(ISNUMBER(--MID(A1544,ROW(INDIRECT("1:"&amp;LEN(A1544))),1))*ROW(INDIRECT("1:"&amp;LEN(A1544))),0),ROW(INDIRECT("1:"&amp;LEN(A1544))))+1,1)*10^ROW(INDIRECT("1:"&amp;LEN(A1544)))/10)</f>
        <v>1</v>
      </c>
      <c r="C1544" s="23" t="str">
        <f>News_statistics!P1544</f>
        <v>Hydraulic Applications Ecosystem</v>
      </c>
      <c r="D1544" t="str">
        <f>News_statistics!Q1544</f>
        <v>Green &amp; Connected Construction site</v>
      </c>
      <c r="E1544" t="str">
        <f>News_statistics!N1544</f>
        <v>Hydraulic Applications Ecosystem</v>
      </c>
      <c r="F1544" s="17" t="str">
        <f>News_statistics!M1544</f>
        <v>Green &amp; Connected Construction site, Smart Farming, Autonomous Material Handling, Intelligent &amp; Efficient Factory, Future Municipal Services, Future Wood &amp; Forest Industry, Sustainable Mining</v>
      </c>
    </row>
    <row r="1545" spans="1:6" ht="28.8" x14ac:dyDescent="0.3">
      <c r="A1545" t="str">
        <f>News_statistics!K1545</f>
        <v>H1</v>
      </c>
      <c r="B1545" cm="1">
        <f t="array" aca="1" ref="B1545" ca="1">SUMPRODUCT(MID(0&amp;A1545,LARGE(INDEX(ISNUMBER(--MID(A1545,ROW(INDIRECT("1:"&amp;LEN(A1545))),1))*ROW(INDIRECT("1:"&amp;LEN(A1545))),0),ROW(INDIRECT("1:"&amp;LEN(A1545))))+1,1)*10^ROW(INDIRECT("1:"&amp;LEN(A1545)))/10)</f>
        <v>1</v>
      </c>
      <c r="C1545" s="23" t="str">
        <f>News_statistics!P1545</f>
        <v>Hydraulic Applications Ecosystem</v>
      </c>
      <c r="D1545" t="str">
        <f>News_statistics!Q1545</f>
        <v>Green &amp; Connected Construction site</v>
      </c>
      <c r="E1545" t="str">
        <f>News_statistics!N1545</f>
        <v>Hydraulic Applications Ecosystem</v>
      </c>
      <c r="F1545" s="17" t="str">
        <f>News_statistics!M1545</f>
        <v>Green &amp; Connected Construction site, Future Municipal Services</v>
      </c>
    </row>
    <row r="1546" spans="1:6" x14ac:dyDescent="0.3">
      <c r="A1546" t="str">
        <f>News_statistics!K1546</f>
        <v>H1</v>
      </c>
      <c r="B1546" cm="1">
        <f t="array" aca="1" ref="B1546" ca="1">SUMPRODUCT(MID(0&amp;A1546,LARGE(INDEX(ISNUMBER(--MID(A1546,ROW(INDIRECT("1:"&amp;LEN(A1546))),1))*ROW(INDIRECT("1:"&amp;LEN(A1546))),0),ROW(INDIRECT("1:"&amp;LEN(A1546))))+1,1)*10^ROW(INDIRECT("1:"&amp;LEN(A1546)))/10)</f>
        <v>1</v>
      </c>
      <c r="C1546" s="23" t="str">
        <f>News_statistics!P1546</f>
        <v>Intelligent Production</v>
      </c>
      <c r="D1546" t="str">
        <f>News_statistics!Q1546</f>
        <v>Additive Manufacturing Technologies</v>
      </c>
      <c r="E1546" t="str">
        <f>News_statistics!N1546</f>
        <v>Intelligent Production</v>
      </c>
      <c r="F1546" s="17" t="str">
        <f>News_statistics!M1546</f>
        <v>Additive Manufacturing Technologies</v>
      </c>
    </row>
    <row r="1547" spans="1:6" x14ac:dyDescent="0.3">
      <c r="A1547" t="str">
        <f>News_statistics!K1547</f>
        <v>H1</v>
      </c>
      <c r="B1547" cm="1">
        <f t="array" aca="1" ref="B1547" ca="1">SUMPRODUCT(MID(0&amp;A1547,LARGE(INDEX(ISNUMBER(--MID(A1547,ROW(INDIRECT("1:"&amp;LEN(A1547))),1))*ROW(INDIRECT("1:"&amp;LEN(A1547))),0),ROW(INDIRECT("1:"&amp;LEN(A1547))))+1,1)*10^ROW(INDIRECT("1:"&amp;LEN(A1547)))/10)</f>
        <v>1</v>
      </c>
      <c r="C1547" s="23" t="str">
        <f>News_statistics!P1547</f>
        <v>Hydraulic Applications Ecosystem</v>
      </c>
      <c r="D1547" t="str">
        <f>News_statistics!Q1547</f>
        <v>Intelligent &amp; Efficient Factory</v>
      </c>
      <c r="E1547" t="str">
        <f>News_statistics!N1547</f>
        <v>Hydraulic Applications Ecosystem</v>
      </c>
      <c r="F1547" s="17" t="str">
        <f>News_statistics!M1547</f>
        <v>Intelligent &amp; Efficient Factory</v>
      </c>
    </row>
    <row r="1548" spans="1:6" ht="43.2" x14ac:dyDescent="0.3">
      <c r="A1548" t="str">
        <f>News_statistics!K1548</f>
        <v>H1</v>
      </c>
      <c r="B1548" cm="1">
        <f t="array" aca="1" ref="B1548" ca="1">SUMPRODUCT(MID(0&amp;A1548,LARGE(INDEX(ISNUMBER(--MID(A1548,ROW(INDIRECT("1:"&amp;LEN(A1548))),1))*ROW(INDIRECT("1:"&amp;LEN(A1548))),0),ROW(INDIRECT("1:"&amp;LEN(A1548))))+1,1)*10^ROW(INDIRECT("1:"&amp;LEN(A1548)))/10)</f>
        <v>1</v>
      </c>
      <c r="C1548" s="23" t="str">
        <f>News_statistics!P1548</f>
        <v>Hydraulic Applications Ecosystem</v>
      </c>
      <c r="D1548" t="str">
        <f>News_statistics!Q1548</f>
        <v>Green &amp; Connected Construction site</v>
      </c>
      <c r="E1548" t="str">
        <f>News_statistics!N1548</f>
        <v>Hydraulic Applications Ecosystem, New Business</v>
      </c>
      <c r="F1548" s="17" t="str">
        <f>News_statistics!M1548</f>
        <v>Green &amp; Connected Construction site, Smart Farming, Digital Platforms &amp; Marketplaces, Expanded Railway Mobility, Air &amp; Space</v>
      </c>
    </row>
    <row r="1549" spans="1:6" ht="28.8" x14ac:dyDescent="0.3">
      <c r="A1549" t="str">
        <f>News_statistics!K1549</f>
        <v>H1</v>
      </c>
      <c r="B1549" cm="1">
        <f t="array" aca="1" ref="B1549" ca="1">SUMPRODUCT(MID(0&amp;A1549,LARGE(INDEX(ISNUMBER(--MID(A1549,ROW(INDIRECT("1:"&amp;LEN(A1549))),1))*ROW(INDIRECT("1:"&amp;LEN(A1549))),0),ROW(INDIRECT("1:"&amp;LEN(A1549))))+1,1)*10^ROW(INDIRECT("1:"&amp;LEN(A1549)))/10)</f>
        <v>1</v>
      </c>
      <c r="C1549" s="23" t="str">
        <f>News_statistics!P1549</f>
        <v>Ecological Sustainability</v>
      </c>
      <c r="D1549" t="str">
        <f>News_statistics!Q1549</f>
        <v>Green Cities</v>
      </c>
      <c r="E1549" t="str">
        <f>News_statistics!N1549</f>
        <v>Ecological Sustainability, Hydraulic Applications Ecosystem</v>
      </c>
      <c r="F1549" s="17" t="str">
        <f>News_statistics!M1549</f>
        <v>Green Cities, Enhanced Emission Policy, Future Municipal Services</v>
      </c>
    </row>
    <row r="1550" spans="1:6" x14ac:dyDescent="0.3">
      <c r="A1550" t="str">
        <f>News_statistics!K1550</f>
        <v>H2</v>
      </c>
      <c r="B1550" cm="1">
        <f t="array" aca="1" ref="B1550" ca="1">SUMPRODUCT(MID(0&amp;A1550,LARGE(INDEX(ISNUMBER(--MID(A1550,ROW(INDIRECT("1:"&amp;LEN(A1550))),1))*ROW(INDIRECT("1:"&amp;LEN(A1550))),0),ROW(INDIRECT("1:"&amp;LEN(A1550))))+1,1)*10^ROW(INDIRECT("1:"&amp;LEN(A1550)))/10)</f>
        <v>2</v>
      </c>
      <c r="C1550" s="23" t="str">
        <f>News_statistics!P1550</f>
        <v>Intelligent Production</v>
      </c>
      <c r="D1550" t="str">
        <f>News_statistics!Q1550</f>
        <v>Additive Manufacturing Technologies</v>
      </c>
      <c r="E1550" t="str">
        <f>News_statistics!N1550</f>
        <v>Intelligent Production</v>
      </c>
      <c r="F1550" s="17" t="str">
        <f>News_statistics!M1550</f>
        <v>Additive Manufacturing Technologies</v>
      </c>
    </row>
    <row r="1551" spans="1:6" ht="57.6" x14ac:dyDescent="0.3">
      <c r="A1551" t="str">
        <f>News_statistics!K1551</f>
        <v>H3</v>
      </c>
      <c r="B1551" cm="1">
        <f t="array" aca="1" ref="B1551" ca="1">SUMPRODUCT(MID(0&amp;A1551,LARGE(INDEX(ISNUMBER(--MID(A1551,ROW(INDIRECT("1:"&amp;LEN(A1551))),1))*ROW(INDIRECT("1:"&amp;LEN(A1551))),0),ROW(INDIRECT("1:"&amp;LEN(A1551))))+1,1)*10^ROW(INDIRECT("1:"&amp;LEN(A1551)))/10)</f>
        <v>3</v>
      </c>
      <c r="C1551" s="23" t="str">
        <f>News_statistics!P1551</f>
        <v>Ecological Sustainability</v>
      </c>
      <c r="D1551" t="str">
        <f>News_statistics!Q1551</f>
        <v>Green Cities</v>
      </c>
      <c r="E1551" t="str">
        <f>News_statistics!N1551</f>
        <v>Ecological Sustainability, Hydraulic Applications Ecosystem, Intelligent Production</v>
      </c>
      <c r="F1551" s="17" t="str">
        <f>News_statistics!M1551</f>
        <v>Green Cities, Circular Economy, Promoting Biodiversity, Green &amp; Connected Construction site, Additive Manufacturing Technologies</v>
      </c>
    </row>
    <row r="1552" spans="1:6" ht="28.8" x14ac:dyDescent="0.3">
      <c r="A1552" t="str">
        <f>News_statistics!K1552</f>
        <v>H1</v>
      </c>
      <c r="B1552" cm="1">
        <f t="array" aca="1" ref="B1552" ca="1">SUMPRODUCT(MID(0&amp;A1552,LARGE(INDEX(ISNUMBER(--MID(A1552,ROW(INDIRECT("1:"&amp;LEN(A1552))),1))*ROW(INDIRECT("1:"&amp;LEN(A1552))),0),ROW(INDIRECT("1:"&amp;LEN(A1552))))+1,1)*10^ROW(INDIRECT("1:"&amp;LEN(A1552)))/10)</f>
        <v>1</v>
      </c>
      <c r="C1552" s="23" t="str">
        <f>News_statistics!P1552</f>
        <v>Hydraulic Applications Ecosystem</v>
      </c>
      <c r="D1552" t="str">
        <f>News_statistics!Q1552</f>
        <v>Autonomous Material Handling</v>
      </c>
      <c r="E1552" t="str">
        <f>News_statistics!N1552</f>
        <v>Hydraulic Applications Ecosystem, Intelligent Production</v>
      </c>
      <c r="F1552" s="17" t="str">
        <f>News_statistics!M1552</f>
        <v>Autonomous Material Handling, Advanced Robotics</v>
      </c>
    </row>
    <row r="1553" spans="1:6" ht="43.2" x14ac:dyDescent="0.3">
      <c r="A1553" t="str">
        <f>News_statistics!K1553</f>
        <v>H1</v>
      </c>
      <c r="B1553" cm="1">
        <f t="array" aca="1" ref="B1553" ca="1">SUMPRODUCT(MID(0&amp;A1553,LARGE(INDEX(ISNUMBER(--MID(A1553,ROW(INDIRECT("1:"&amp;LEN(A1553))),1))*ROW(INDIRECT("1:"&amp;LEN(A1553))),0),ROW(INDIRECT("1:"&amp;LEN(A1553))))+1,1)*10^ROW(INDIRECT("1:"&amp;LEN(A1553)))/10)</f>
        <v>1</v>
      </c>
      <c r="C1553" s="23" t="str">
        <f>News_statistics!P1553</f>
        <v>Hydraulic Applications Ecosystem</v>
      </c>
      <c r="D1553" t="str">
        <f>News_statistics!Q1553</f>
        <v>Smart Farming</v>
      </c>
      <c r="E1553" t="str">
        <f>News_statistics!N1553</f>
        <v>Hydraulic Applications Ecosystem, New Business</v>
      </c>
      <c r="F1553" s="17" t="str">
        <f>News_statistics!M1553</f>
        <v>Smart Farming, Autonomous Material Handling, Future Municipal Services, Expanded Railway Mobility</v>
      </c>
    </row>
    <row r="1554" spans="1:6" ht="28.8" x14ac:dyDescent="0.3">
      <c r="A1554" t="str">
        <f>News_statistics!K1554</f>
        <v>H1</v>
      </c>
      <c r="B1554" cm="1">
        <f t="array" aca="1" ref="B1554" ca="1">SUMPRODUCT(MID(0&amp;A1554,LARGE(INDEX(ISNUMBER(--MID(A1554,ROW(INDIRECT("1:"&amp;LEN(A1554))),1))*ROW(INDIRECT("1:"&amp;LEN(A1554))),0),ROW(INDIRECT("1:"&amp;LEN(A1554))))+1,1)*10^ROW(INDIRECT("1:"&amp;LEN(A1554)))/10)</f>
        <v>1</v>
      </c>
      <c r="C1554" s="23" t="str">
        <f>News_statistics!P1554</f>
        <v>Intelligent Production</v>
      </c>
      <c r="D1554" t="str">
        <f>News_statistics!Q1554</f>
        <v>Smart Factory Data Analytics</v>
      </c>
      <c r="E1554" t="str">
        <f>News_statistics!N1554</f>
        <v>Intelligent Production, Smart Data Usage</v>
      </c>
      <c r="F1554" s="17" t="str">
        <f>News_statistics!M1554</f>
        <v>Smart Factory Data Analytics, Big Data Value Creation, New Data Management Strategies</v>
      </c>
    </row>
    <row r="1555" spans="1:6" ht="57.6" x14ac:dyDescent="0.3">
      <c r="A1555" t="str">
        <f>News_statistics!K1555</f>
        <v>H2</v>
      </c>
      <c r="B1555" cm="1">
        <f t="array" aca="1" ref="B1555" ca="1">SUMPRODUCT(MID(0&amp;A1555,LARGE(INDEX(ISNUMBER(--MID(A1555,ROW(INDIRECT("1:"&amp;LEN(A1555))),1))*ROW(INDIRECT("1:"&amp;LEN(A1555))),0),ROW(INDIRECT("1:"&amp;LEN(A1555))))+1,1)*10^ROW(INDIRECT("1:"&amp;LEN(A1555)))/10)</f>
        <v>2</v>
      </c>
      <c r="C1555" s="23" t="str">
        <f>News_statistics!P1555</f>
        <v>Ecological Sustainability</v>
      </c>
      <c r="D1555" t="str">
        <f>News_statistics!Q1555</f>
        <v>Green Cities</v>
      </c>
      <c r="E1555" t="str">
        <f>News_statistics!N1555</f>
        <v>Ecological Sustainability, Hydraulic Applications Ecosystem, Smart Data Usage, New Business</v>
      </c>
      <c r="F1555" s="17" t="str">
        <f>News_statistics!M1555</f>
        <v>Green Cities, Enhanced Emission Policy, Smart Farming, Advanced AI Capabilities, Big Data Value Creation, Intelligent Process Automation, Future Agriculture</v>
      </c>
    </row>
    <row r="1556" spans="1:6" x14ac:dyDescent="0.3">
      <c r="A1556" t="str">
        <f>News_statistics!K1556</f>
        <v>H1</v>
      </c>
      <c r="B1556" cm="1">
        <f t="array" aca="1" ref="B1556" ca="1">SUMPRODUCT(MID(0&amp;A1556,LARGE(INDEX(ISNUMBER(--MID(A1556,ROW(INDIRECT("1:"&amp;LEN(A1556))),1))*ROW(INDIRECT("1:"&amp;LEN(A1556))),0),ROW(INDIRECT("1:"&amp;LEN(A1556))))+1,1)*10^ROW(INDIRECT("1:"&amp;LEN(A1556)))/10)</f>
        <v>1</v>
      </c>
      <c r="C1556" s="23" t="str">
        <f>News_statistics!P1556</f>
        <v>New Business</v>
      </c>
      <c r="D1556" t="str">
        <f>News_statistics!Q1556</f>
        <v>Digital Platforms &amp; Marketplaces</v>
      </c>
      <c r="E1556" t="str">
        <f>News_statistics!N1556</f>
        <v>New Business</v>
      </c>
      <c r="F1556" s="17" t="str">
        <f>News_statistics!M1556</f>
        <v>Digital Platforms &amp; Marketplaces, Air &amp; Space</v>
      </c>
    </row>
    <row r="1557" spans="1:6" ht="28.8" x14ac:dyDescent="0.3">
      <c r="A1557" t="str">
        <f>News_statistics!K1557</f>
        <v>H2</v>
      </c>
      <c r="B1557" cm="1">
        <f t="array" aca="1" ref="B1557" ca="1">SUMPRODUCT(MID(0&amp;A1557,LARGE(INDEX(ISNUMBER(--MID(A1557,ROW(INDIRECT("1:"&amp;LEN(A1557))),1))*ROW(INDIRECT("1:"&amp;LEN(A1557))),0),ROW(INDIRECT("1:"&amp;LEN(A1557))))+1,1)*10^ROW(INDIRECT("1:"&amp;LEN(A1557)))/10)</f>
        <v>2</v>
      </c>
      <c r="C1557" s="23" t="str">
        <f>News_statistics!P1557</f>
        <v>Hydraulic Applications Ecosystem</v>
      </c>
      <c r="D1557" t="str">
        <f>News_statistics!Q1557</f>
        <v>Green &amp; Connected Construction site</v>
      </c>
      <c r="E1557" t="str">
        <f>News_statistics!N1557</f>
        <v>Hydraulic Applications Ecosystem, Intelligent Production</v>
      </c>
      <c r="F1557" s="17" t="str">
        <f>News_statistics!M1557</f>
        <v>Green &amp; Connected Construction site, Additive Manufacturing Technologies</v>
      </c>
    </row>
    <row r="1558" spans="1:6" x14ac:dyDescent="0.3">
      <c r="A1558" t="str">
        <f>News_statistics!K1558</f>
        <v>H1</v>
      </c>
      <c r="B1558" cm="1">
        <f t="array" aca="1" ref="B1558" ca="1">SUMPRODUCT(MID(0&amp;A1558,LARGE(INDEX(ISNUMBER(--MID(A1558,ROW(INDIRECT("1:"&amp;LEN(A1558))),1))*ROW(INDIRECT("1:"&amp;LEN(A1558))),0),ROW(INDIRECT("1:"&amp;LEN(A1558))))+1,1)*10^ROW(INDIRECT("1:"&amp;LEN(A1558)))/10)</f>
        <v>1</v>
      </c>
      <c r="C1558" s="23" t="str">
        <f>News_statistics!P1558</f>
        <v>Hydraulic Applications Ecosystem</v>
      </c>
      <c r="D1558" t="str">
        <f>News_statistics!Q1558</f>
        <v>Smart Farming</v>
      </c>
      <c r="E1558" t="str">
        <f>News_statistics!N1558</f>
        <v>Hydraulic Applications Ecosystem</v>
      </c>
      <c r="F1558" s="17" t="str">
        <f>News_statistics!M1558</f>
        <v>Smart Farming</v>
      </c>
    </row>
    <row r="1559" spans="1:6" ht="28.8" x14ac:dyDescent="0.3">
      <c r="A1559" t="str">
        <f>News_statistics!K1559</f>
        <v>H1</v>
      </c>
      <c r="B1559" cm="1">
        <f t="array" aca="1" ref="B1559" ca="1">SUMPRODUCT(MID(0&amp;A1559,LARGE(INDEX(ISNUMBER(--MID(A1559,ROW(INDIRECT("1:"&amp;LEN(A1559))),1))*ROW(INDIRECT("1:"&amp;LEN(A1559))),0),ROW(INDIRECT("1:"&amp;LEN(A1559))))+1,1)*10^ROW(INDIRECT("1:"&amp;LEN(A1559)))/10)</f>
        <v>1</v>
      </c>
      <c r="C1559" s="23" t="str">
        <f>News_statistics!P1559</f>
        <v>Intelligent Production</v>
      </c>
      <c r="D1559" t="str">
        <f>News_statistics!Q1559</f>
        <v>Advanced Robotics</v>
      </c>
      <c r="E1559" t="str">
        <f>News_statistics!N1559</f>
        <v>Intelligent Production</v>
      </c>
      <c r="F1559" s="17" t="str">
        <f>News_statistics!M1559</f>
        <v>Advanced Robotics, Intelligent Worker Assistant</v>
      </c>
    </row>
    <row r="1560" spans="1:6" ht="28.8" x14ac:dyDescent="0.3">
      <c r="A1560" t="str">
        <f>News_statistics!K1560</f>
        <v>H1</v>
      </c>
      <c r="B1560" cm="1">
        <f t="array" aca="1" ref="B1560" ca="1">SUMPRODUCT(MID(0&amp;A1560,LARGE(INDEX(ISNUMBER(--MID(A1560,ROW(INDIRECT("1:"&amp;LEN(A1560))),1))*ROW(INDIRECT("1:"&amp;LEN(A1560))),0),ROW(INDIRECT("1:"&amp;LEN(A1560))))+1,1)*10^ROW(INDIRECT("1:"&amp;LEN(A1560)))/10)</f>
        <v>1</v>
      </c>
      <c r="C1560" s="23" t="str">
        <f>News_statistics!P1560</f>
        <v>Ecological Sustainability</v>
      </c>
      <c r="D1560" t="str">
        <f>News_statistics!Q1560</f>
        <v>Enhanced Emission Policy</v>
      </c>
      <c r="E1560" t="str">
        <f>News_statistics!N1560</f>
        <v>Ecological Sustainability, Hydraulic Applications Ecosystem</v>
      </c>
      <c r="F1560" s="17" t="str">
        <f>News_statistics!M1560</f>
        <v>Enhanced Emission Policy, Sustainable Mining</v>
      </c>
    </row>
    <row r="1561" spans="1:6" ht="72" x14ac:dyDescent="0.3">
      <c r="A1561" t="str">
        <f>News_statistics!K1561</f>
        <v>H1</v>
      </c>
      <c r="B1561" cm="1">
        <f t="array" aca="1" ref="B1561" ca="1">SUMPRODUCT(MID(0&amp;A1561,LARGE(INDEX(ISNUMBER(--MID(A1561,ROW(INDIRECT("1:"&amp;LEN(A1561))),1))*ROW(INDIRECT("1:"&amp;LEN(A1561))),0),ROW(INDIRECT("1:"&amp;LEN(A1561))))+1,1)*10^ROW(INDIRECT("1:"&amp;LEN(A1561)))/10)</f>
        <v>1</v>
      </c>
      <c r="C1561" s="23" t="str">
        <f>News_statistics!P1561</f>
        <v>Ecological Sustainability</v>
      </c>
      <c r="D1561" t="str">
        <f>News_statistics!Q1561</f>
        <v>Enhanced Emission Policy</v>
      </c>
      <c r="E1561" t="str">
        <f>News_statistics!N1561</f>
        <v>Ecological Sustainability, Hydraulic Applications Ecosystem</v>
      </c>
      <c r="F1561" s="17" t="str">
        <f>News_statistics!M1561</f>
        <v>Enhanced Emission Policy, Zero Emission Company Value, Green &amp; Connected Construction site, Smart Farming, Future Municipal Services, Future Wood &amp; Forest Industry, Sustainable Mining</v>
      </c>
    </row>
    <row r="1562" spans="1:6" ht="43.2" x14ac:dyDescent="0.3">
      <c r="A1562" t="str">
        <f>News_statistics!K1562</f>
        <v>H1</v>
      </c>
      <c r="B1562" cm="1">
        <f t="array" aca="1" ref="B1562" ca="1">SUMPRODUCT(MID(0&amp;A1562,LARGE(INDEX(ISNUMBER(--MID(A1562,ROW(INDIRECT("1:"&amp;LEN(A1562))),1))*ROW(INDIRECT("1:"&amp;LEN(A1562))),0),ROW(INDIRECT("1:"&amp;LEN(A1562))))+1,1)*10^ROW(INDIRECT("1:"&amp;LEN(A1562)))/10)</f>
        <v>1</v>
      </c>
      <c r="C1562" s="23" t="str">
        <f>News_statistics!P1562</f>
        <v>Ecological Sustainability</v>
      </c>
      <c r="D1562" t="str">
        <f>News_statistics!Q1562</f>
        <v>Enhanced Emission Policy</v>
      </c>
      <c r="E1562" t="str">
        <f>News_statistics!N1562</f>
        <v>Ecological Sustainability, Hydraulic Applications Ecosystem</v>
      </c>
      <c r="F1562" s="17" t="str">
        <f>News_statistics!M1562</f>
        <v>Enhanced Emission Policy, Green &amp; Connected Construction site, Future Municipal Services</v>
      </c>
    </row>
    <row r="1563" spans="1:6" ht="28.8" x14ac:dyDescent="0.3">
      <c r="A1563" t="str">
        <f>News_statistics!K1563</f>
        <v>H1</v>
      </c>
      <c r="B1563" cm="1">
        <f t="array" aca="1" ref="B1563" ca="1">SUMPRODUCT(MID(0&amp;A1563,LARGE(INDEX(ISNUMBER(--MID(A1563,ROW(INDIRECT("1:"&amp;LEN(A1563))),1))*ROW(INDIRECT("1:"&amp;LEN(A1563))),0),ROW(INDIRECT("1:"&amp;LEN(A1563))))+1,1)*10^ROW(INDIRECT("1:"&amp;LEN(A1563)))/10)</f>
        <v>1</v>
      </c>
      <c r="C1563" s="23" t="str">
        <f>News_statistics!P1563</f>
        <v>Ecological Sustainability</v>
      </c>
      <c r="D1563" t="str">
        <f>News_statistics!Q1563</f>
        <v>Enhanced Emission Policy</v>
      </c>
      <c r="E1563" t="str">
        <f>News_statistics!N1563</f>
        <v>Ecological Sustainability, Hydraulic Applications Ecosystem</v>
      </c>
      <c r="F1563" s="17" t="str">
        <f>News_statistics!M1563</f>
        <v>Enhanced Emission Policy, Green &amp; Connected Construction site</v>
      </c>
    </row>
    <row r="1564" spans="1:6" x14ac:dyDescent="0.3">
      <c r="A1564" t="str">
        <f>News_statistics!K1564</f>
        <v>H2</v>
      </c>
      <c r="B1564" cm="1">
        <f t="array" aca="1" ref="B1564" ca="1">SUMPRODUCT(MID(0&amp;A1564,LARGE(INDEX(ISNUMBER(--MID(A1564,ROW(INDIRECT("1:"&amp;LEN(A1564))),1))*ROW(INDIRECT("1:"&amp;LEN(A1564))),0),ROW(INDIRECT("1:"&amp;LEN(A1564))))+1,1)*10^ROW(INDIRECT("1:"&amp;LEN(A1564)))/10)</f>
        <v>2</v>
      </c>
      <c r="C1564" s="23" t="str">
        <f>News_statistics!P1564</f>
        <v>Intelligent Production</v>
      </c>
      <c r="D1564" t="str">
        <f>News_statistics!Q1564</f>
        <v>Advanced Robotics</v>
      </c>
      <c r="E1564" t="str">
        <f>News_statistics!N1564</f>
        <v>Intelligent Production</v>
      </c>
      <c r="F1564" s="17" t="str">
        <f>News_statistics!M1564</f>
        <v>Advanced Robotics</v>
      </c>
    </row>
    <row r="1565" spans="1:6" ht="28.8" x14ac:dyDescent="0.3">
      <c r="A1565" t="str">
        <f>News_statistics!K1565</f>
        <v>H1</v>
      </c>
      <c r="B1565" cm="1">
        <f t="array" aca="1" ref="B1565" ca="1">SUMPRODUCT(MID(0&amp;A1565,LARGE(INDEX(ISNUMBER(--MID(A1565,ROW(INDIRECT("1:"&amp;LEN(A1565))),1))*ROW(INDIRECT("1:"&amp;LEN(A1565))),0),ROW(INDIRECT("1:"&amp;LEN(A1565))))+1,1)*10^ROW(INDIRECT("1:"&amp;LEN(A1565)))/10)</f>
        <v>1</v>
      </c>
      <c r="C1565" s="23" t="str">
        <f>News_statistics!P1565</f>
        <v>Hydraulic Applications Ecosystem</v>
      </c>
      <c r="D1565" t="str">
        <f>News_statistics!Q1565</f>
        <v>Autonomous Material Handling</v>
      </c>
      <c r="E1565" t="str">
        <f>News_statistics!N1565</f>
        <v>Hydraulic Applications Ecosystem, Intelligent Production</v>
      </c>
      <c r="F1565" s="17" t="str">
        <f>News_statistics!M1565</f>
        <v>Autonomous Material Handling, Autonomus Intralofistic</v>
      </c>
    </row>
    <row r="1566" spans="1:6" x14ac:dyDescent="0.3">
      <c r="A1566" t="str">
        <f>News_statistics!K1566</f>
        <v>H1</v>
      </c>
      <c r="B1566" cm="1">
        <f t="array" aca="1" ref="B1566" ca="1">SUMPRODUCT(MID(0&amp;A1566,LARGE(INDEX(ISNUMBER(--MID(A1566,ROW(INDIRECT("1:"&amp;LEN(A1566))),1))*ROW(INDIRECT("1:"&amp;LEN(A1566))),0),ROW(INDIRECT("1:"&amp;LEN(A1566))))+1,1)*10^ROW(INDIRECT("1:"&amp;LEN(A1566)))/10)</f>
        <v>1</v>
      </c>
      <c r="C1566" s="23" t="str">
        <f>News_statistics!P1566</f>
        <v>Hydraulic Applications Ecosystem</v>
      </c>
      <c r="D1566" t="str">
        <f>News_statistics!Q1566</f>
        <v>Green &amp; Connected Construction site</v>
      </c>
      <c r="E1566" t="str">
        <f>News_statistics!N1566</f>
        <v>Hydraulic Applications Ecosystem</v>
      </c>
      <c r="F1566" s="17" t="str">
        <f>News_statistics!M1566</f>
        <v>Green &amp; Connected Construction site</v>
      </c>
    </row>
    <row r="1567" spans="1:6" x14ac:dyDescent="0.3">
      <c r="A1567" t="str">
        <f>News_statistics!K1567</f>
        <v>H2</v>
      </c>
      <c r="B1567" cm="1">
        <f t="array" aca="1" ref="B1567" ca="1">SUMPRODUCT(MID(0&amp;A1567,LARGE(INDEX(ISNUMBER(--MID(A1567,ROW(INDIRECT("1:"&amp;LEN(A1567))),1))*ROW(INDIRECT("1:"&amp;LEN(A1567))),0),ROW(INDIRECT("1:"&amp;LEN(A1567))))+1,1)*10^ROW(INDIRECT("1:"&amp;LEN(A1567)))/10)</f>
        <v>2</v>
      </c>
      <c r="C1567" s="23" t="str">
        <f>News_statistics!P1567</f>
        <v>Intelligent Production</v>
      </c>
      <c r="D1567" t="str">
        <f>News_statistics!Q1567</f>
        <v>Advanced Robotics</v>
      </c>
      <c r="E1567" t="str">
        <f>News_statistics!N1567</f>
        <v>Intelligent Production</v>
      </c>
      <c r="F1567" s="17" t="str">
        <f>News_statistics!M1567</f>
        <v>Advanced Robotics, Autonomus Intralofistic</v>
      </c>
    </row>
    <row r="1568" spans="1:6" ht="28.8" x14ac:dyDescent="0.3">
      <c r="A1568" t="str">
        <f>News_statistics!K1568</f>
        <v>H1</v>
      </c>
      <c r="B1568" cm="1">
        <f t="array" aca="1" ref="B1568" ca="1">SUMPRODUCT(MID(0&amp;A1568,LARGE(INDEX(ISNUMBER(--MID(A1568,ROW(INDIRECT("1:"&amp;LEN(A1568))),1))*ROW(INDIRECT("1:"&amp;LEN(A1568))),0),ROW(INDIRECT("1:"&amp;LEN(A1568))))+1,1)*10^ROW(INDIRECT("1:"&amp;LEN(A1568)))/10)</f>
        <v>1</v>
      </c>
      <c r="C1568" s="23" t="str">
        <f>News_statistics!P1568</f>
        <v>Hydraulic Applications Ecosystem</v>
      </c>
      <c r="D1568" t="str">
        <f>News_statistics!Q1568</f>
        <v>Advanced Healthcare Applications</v>
      </c>
      <c r="E1568" t="str">
        <f>News_statistics!N1568</f>
        <v>Hydraulic Applications Ecosystem, Intelligent Production</v>
      </c>
      <c r="F1568" s="17" t="str">
        <f>News_statistics!M1568</f>
        <v>Advanced Healthcare Applications, Advanced Robotics</v>
      </c>
    </row>
    <row r="1569" spans="1:6" x14ac:dyDescent="0.3">
      <c r="A1569" t="str">
        <f>News_statistics!K1569</f>
        <v>H2</v>
      </c>
      <c r="B1569" cm="1">
        <f t="array" aca="1" ref="B1569" ca="1">SUMPRODUCT(MID(0&amp;A1569,LARGE(INDEX(ISNUMBER(--MID(A1569,ROW(INDIRECT("1:"&amp;LEN(A1569))),1))*ROW(INDIRECT("1:"&amp;LEN(A1569))),0),ROW(INDIRECT("1:"&amp;LEN(A1569))))+1,1)*10^ROW(INDIRECT("1:"&amp;LEN(A1569)))/10)</f>
        <v>2</v>
      </c>
      <c r="C1569" s="23" t="str">
        <f>News_statistics!P1569</f>
        <v>Ecological Sustainability</v>
      </c>
      <c r="D1569" t="str">
        <f>News_statistics!Q1569</f>
        <v>Circular Economy</v>
      </c>
      <c r="E1569" t="str">
        <f>News_statistics!N1569</f>
        <v>Ecological Sustainability</v>
      </c>
      <c r="F1569" s="17" t="str">
        <f>News_statistics!M1569</f>
        <v>Circular Economy</v>
      </c>
    </row>
    <row r="1570" spans="1:6" x14ac:dyDescent="0.3">
      <c r="A1570" t="str">
        <f>News_statistics!K1570</f>
        <v>H3</v>
      </c>
      <c r="B1570" cm="1">
        <f t="array" aca="1" ref="B1570" ca="1">SUMPRODUCT(MID(0&amp;A1570,LARGE(INDEX(ISNUMBER(--MID(A1570,ROW(INDIRECT("1:"&amp;LEN(A1570))),1))*ROW(INDIRECT("1:"&amp;LEN(A1570))),0),ROW(INDIRECT("1:"&amp;LEN(A1570))))+1,1)*10^ROW(INDIRECT("1:"&amp;LEN(A1570)))/10)</f>
        <v>3</v>
      </c>
      <c r="C1570" s="23" t="str">
        <f>News_statistics!P1570</f>
        <v>Intelligent Production</v>
      </c>
      <c r="D1570" t="str">
        <f>News_statistics!Q1570</f>
        <v>Additive Manufacturing Technologies</v>
      </c>
      <c r="E1570" t="str">
        <f>News_statistics!N1570</f>
        <v>Intelligent Production</v>
      </c>
      <c r="F1570" s="17" t="str">
        <f>News_statistics!M1570</f>
        <v>Additive Manufacturing Technologies</v>
      </c>
    </row>
    <row r="1571" spans="1:6" ht="43.2" x14ac:dyDescent="0.3">
      <c r="A1571" t="str">
        <f>News_statistics!K1571</f>
        <v>H3</v>
      </c>
      <c r="B1571" cm="1">
        <f t="array" aca="1" ref="B1571" ca="1">SUMPRODUCT(MID(0&amp;A1571,LARGE(INDEX(ISNUMBER(--MID(A1571,ROW(INDIRECT("1:"&amp;LEN(A1571))),1))*ROW(INDIRECT("1:"&amp;LEN(A1571))),0),ROW(INDIRECT("1:"&amp;LEN(A1571))))+1,1)*10^ROW(INDIRECT("1:"&amp;LEN(A1571)))/10)</f>
        <v>3</v>
      </c>
      <c r="C1571" s="23" t="str">
        <f>News_statistics!P1571</f>
        <v>Hydraulic Applications Ecosystem</v>
      </c>
      <c r="D1571" t="str">
        <f>News_statistics!Q1571</f>
        <v>Smart Farming</v>
      </c>
      <c r="E1571" t="str">
        <f>News_statistics!N1571</f>
        <v>Hydraulic Applications Ecosystem, Intelligent Production, Smart Data Usage, New Business</v>
      </c>
      <c r="F1571" s="17" t="str">
        <f>News_statistics!M1571</f>
        <v>Smart Farming, Advanced Robotics, Advanced Computational Hardware, Future Agriculture</v>
      </c>
    </row>
    <row r="1572" spans="1:6" ht="28.8" x14ac:dyDescent="0.3">
      <c r="A1572" t="str">
        <f>News_statistics!K1572</f>
        <v>H1</v>
      </c>
      <c r="B1572" cm="1">
        <f t="array" aca="1" ref="B1572" ca="1">SUMPRODUCT(MID(0&amp;A1572,LARGE(INDEX(ISNUMBER(--MID(A1572,ROW(INDIRECT("1:"&amp;LEN(A1572))),1))*ROW(INDIRECT("1:"&amp;LEN(A1572))),0),ROW(INDIRECT("1:"&amp;LEN(A1572))))+1,1)*10^ROW(INDIRECT("1:"&amp;LEN(A1572)))/10)</f>
        <v>1</v>
      </c>
      <c r="C1572" s="23" t="str">
        <f>News_statistics!P1572</f>
        <v>Hydraulic Applications Ecosystem</v>
      </c>
      <c r="D1572" t="str">
        <f>News_statistics!Q1572</f>
        <v>Green &amp; Connected Construction site</v>
      </c>
      <c r="E1572" t="str">
        <f>News_statistics!N1572</f>
        <v>Hydraulic Applications Ecosystem, Intelligent Production</v>
      </c>
      <c r="F1572" s="17" t="str">
        <f>News_statistics!M1572</f>
        <v>Green &amp; Connected Construction site, Advanced Robotics</v>
      </c>
    </row>
    <row r="1573" spans="1:6" x14ac:dyDescent="0.3">
      <c r="A1573" t="str">
        <f>News_statistics!K1573</f>
        <v>H1</v>
      </c>
      <c r="B1573" cm="1">
        <f t="array" aca="1" ref="B1573" ca="1">SUMPRODUCT(MID(0&amp;A1573,LARGE(INDEX(ISNUMBER(--MID(A1573,ROW(INDIRECT("1:"&amp;LEN(A1573))),1))*ROW(INDIRECT("1:"&amp;LEN(A1573))),0),ROW(INDIRECT("1:"&amp;LEN(A1573))))+1,1)*10^ROW(INDIRECT("1:"&amp;LEN(A1573)))/10)</f>
        <v>1</v>
      </c>
      <c r="C1573" s="23" t="str">
        <f>News_statistics!P1573</f>
        <v>Ecological Sustainability</v>
      </c>
      <c r="D1573" t="str">
        <f>News_statistics!Q1573</f>
        <v>Enhanced Emission Policy</v>
      </c>
      <c r="E1573" t="str">
        <f>News_statistics!N1573</f>
        <v>Ecological Sustainability</v>
      </c>
      <c r="F1573" s="17" t="str">
        <f>News_statistics!M1573</f>
        <v>Enhanced Emission Policy</v>
      </c>
    </row>
    <row r="1574" spans="1:6" ht="28.8" x14ac:dyDescent="0.3">
      <c r="A1574" t="str">
        <f>News_statistics!K1574</f>
        <v>H1</v>
      </c>
      <c r="B1574" cm="1">
        <f t="array" aca="1" ref="B1574" ca="1">SUMPRODUCT(MID(0&amp;A1574,LARGE(INDEX(ISNUMBER(--MID(A1574,ROW(INDIRECT("1:"&amp;LEN(A1574))),1))*ROW(INDIRECT("1:"&amp;LEN(A1574))),0),ROW(INDIRECT("1:"&amp;LEN(A1574))))+1,1)*10^ROW(INDIRECT("1:"&amp;LEN(A1574)))/10)</f>
        <v>1</v>
      </c>
      <c r="C1574" s="23" t="str">
        <f>News_statistics!P1574</f>
        <v>Hydraulic Applications Ecosystem</v>
      </c>
      <c r="D1574" t="str">
        <f>News_statistics!Q1574</f>
        <v>Intelligent &amp; Efficient Factory</v>
      </c>
      <c r="E1574" t="str">
        <f>News_statistics!N1574</f>
        <v>Hydraulic Applications Ecosystem, Intelligent Production</v>
      </c>
      <c r="F1574" s="17" t="str">
        <f>News_statistics!M1574</f>
        <v>Intelligent &amp; Efficient Factory, Advanced Robotics</v>
      </c>
    </row>
    <row r="1575" spans="1:6" x14ac:dyDescent="0.3">
      <c r="A1575" t="str">
        <f>News_statistics!K1575</f>
        <v>H1</v>
      </c>
      <c r="B1575" cm="1">
        <f t="array" aca="1" ref="B1575" ca="1">SUMPRODUCT(MID(0&amp;A1575,LARGE(INDEX(ISNUMBER(--MID(A1575,ROW(INDIRECT("1:"&amp;LEN(A1575))),1))*ROW(INDIRECT("1:"&amp;LEN(A1575))),0),ROW(INDIRECT("1:"&amp;LEN(A1575))))+1,1)*10^ROW(INDIRECT("1:"&amp;LEN(A1575)))/10)</f>
        <v>1</v>
      </c>
      <c r="C1575" s="23" t="str">
        <f>News_statistics!P1575</f>
        <v>Not Found</v>
      </c>
      <c r="D1575" t="str">
        <f>News_statistics!Q1575</f>
        <v>Not Found</v>
      </c>
      <c r="E1575" t="e" vm="2">
        <f>News_statistics!N1575</f>
        <v>#VALUE!</v>
      </c>
      <c r="F1575" s="17" t="str">
        <f>News_statistics!M1575</f>
        <v/>
      </c>
    </row>
    <row r="1576" spans="1:6" ht="43.2" x14ac:dyDescent="0.3">
      <c r="A1576" t="str">
        <f>News_statistics!K1576</f>
        <v>H1</v>
      </c>
      <c r="B1576" cm="1">
        <f t="array" aca="1" ref="B1576" ca="1">SUMPRODUCT(MID(0&amp;A1576,LARGE(INDEX(ISNUMBER(--MID(A1576,ROW(INDIRECT("1:"&amp;LEN(A1576))),1))*ROW(INDIRECT("1:"&amp;LEN(A1576))),0),ROW(INDIRECT("1:"&amp;LEN(A1576))))+1,1)*10^ROW(INDIRECT("1:"&amp;LEN(A1576)))/10)</f>
        <v>1</v>
      </c>
      <c r="C1576" s="23" t="str">
        <f>News_statistics!P1576</f>
        <v>Hydraulic Applications Ecosystem</v>
      </c>
      <c r="D1576" t="str">
        <f>News_statistics!Q1576</f>
        <v>Green &amp; Connected Construction site</v>
      </c>
      <c r="E1576" t="str">
        <f>News_statistics!N1576</f>
        <v>Hydraulic Applications Ecosystem</v>
      </c>
      <c r="F1576" s="17" t="str">
        <f>News_statistics!M1576</f>
        <v>Green &amp; Connected Construction site, Smart Farming, Future Municipal Services, Future Wood &amp; Forest Industry, Sustainable Mining</v>
      </c>
    </row>
    <row r="1577" spans="1:6" x14ac:dyDescent="0.3">
      <c r="A1577" t="str">
        <f>News_statistics!K1577</f>
        <v>H1</v>
      </c>
      <c r="B1577" cm="1">
        <f t="array" aca="1" ref="B1577" ca="1">SUMPRODUCT(MID(0&amp;A1577,LARGE(INDEX(ISNUMBER(--MID(A1577,ROW(INDIRECT("1:"&amp;LEN(A1577))),1))*ROW(INDIRECT("1:"&amp;LEN(A1577))),0),ROW(INDIRECT("1:"&amp;LEN(A1577))))+1,1)*10^ROW(INDIRECT("1:"&amp;LEN(A1577)))/10)</f>
        <v>1</v>
      </c>
      <c r="C1577" s="23" t="str">
        <f>News_statistics!P1577</f>
        <v>Smart Data Usage</v>
      </c>
      <c r="D1577" t="str">
        <f>News_statistics!Q1577</f>
        <v>Big Data Value Creation</v>
      </c>
      <c r="E1577" t="str">
        <f>News_statistics!N1577</f>
        <v>Smart Data Usage</v>
      </c>
      <c r="F1577" s="17" t="str">
        <f>News_statistics!M1577</f>
        <v>Big Data Value Creation</v>
      </c>
    </row>
    <row r="1578" spans="1:6" x14ac:dyDescent="0.3">
      <c r="A1578" t="str">
        <f>News_statistics!K1578</f>
        <v>H1</v>
      </c>
      <c r="B1578" cm="1">
        <f t="array" aca="1" ref="B1578" ca="1">SUMPRODUCT(MID(0&amp;A1578,LARGE(INDEX(ISNUMBER(--MID(A1578,ROW(INDIRECT("1:"&amp;LEN(A1578))),1))*ROW(INDIRECT("1:"&amp;LEN(A1578))),0),ROW(INDIRECT("1:"&amp;LEN(A1578))))+1,1)*10^ROW(INDIRECT("1:"&amp;LEN(A1578)))/10)</f>
        <v>1</v>
      </c>
      <c r="C1578" s="23" t="str">
        <f>News_statistics!P1578</f>
        <v>Not Found</v>
      </c>
      <c r="D1578" t="str">
        <f>News_statistics!Q1578</f>
        <v>Not Found</v>
      </c>
      <c r="E1578" t="e" vm="2">
        <f>News_statistics!N1578</f>
        <v>#VALUE!</v>
      </c>
      <c r="F1578" s="17" t="str">
        <f>News_statistics!M1578</f>
        <v/>
      </c>
    </row>
    <row r="1579" spans="1:6" x14ac:dyDescent="0.3">
      <c r="A1579" t="str">
        <f>News_statistics!K1579</f>
        <v>H1</v>
      </c>
      <c r="B1579" cm="1">
        <f t="array" aca="1" ref="B1579" ca="1">SUMPRODUCT(MID(0&amp;A1579,LARGE(INDEX(ISNUMBER(--MID(A1579,ROW(INDIRECT("1:"&amp;LEN(A1579))),1))*ROW(INDIRECT("1:"&amp;LEN(A1579))),0),ROW(INDIRECT("1:"&amp;LEN(A1579))))+1,1)*10^ROW(INDIRECT("1:"&amp;LEN(A1579)))/10)</f>
        <v>1</v>
      </c>
      <c r="C1579" s="23" t="str">
        <f>News_statistics!P1579</f>
        <v>Not Found</v>
      </c>
      <c r="D1579" t="str">
        <f>News_statistics!Q1579</f>
        <v>Not Found</v>
      </c>
      <c r="E1579" t="e" vm="2">
        <f>News_statistics!N1579</f>
        <v>#VALUE!</v>
      </c>
      <c r="F1579" s="17" t="str">
        <f>News_statistics!M1579</f>
        <v/>
      </c>
    </row>
    <row r="1580" spans="1:6" x14ac:dyDescent="0.3">
      <c r="A1580" t="str">
        <f>News_statistics!K1580</f>
        <v>H1</v>
      </c>
      <c r="B1580" cm="1">
        <f t="array" aca="1" ref="B1580" ca="1">SUMPRODUCT(MID(0&amp;A1580,LARGE(INDEX(ISNUMBER(--MID(A1580,ROW(INDIRECT("1:"&amp;LEN(A1580))),1))*ROW(INDIRECT("1:"&amp;LEN(A1580))),0),ROW(INDIRECT("1:"&amp;LEN(A1580))))+1,1)*10^ROW(INDIRECT("1:"&amp;LEN(A1580)))/10)</f>
        <v>1</v>
      </c>
      <c r="C1580" s="23" t="str">
        <f>News_statistics!P1580</f>
        <v>Intelligent Production</v>
      </c>
      <c r="D1580" t="str">
        <f>News_statistics!Q1580</f>
        <v>Advanced Robotics</v>
      </c>
      <c r="E1580" t="str">
        <f>News_statistics!N1580</f>
        <v>Intelligent Production</v>
      </c>
      <c r="F1580" s="17" t="str">
        <f>News_statistics!M1580</f>
        <v>Advanced Robotics</v>
      </c>
    </row>
    <row r="1581" spans="1:6" ht="28.8" x14ac:dyDescent="0.3">
      <c r="A1581" t="str">
        <f>News_statistics!K1581</f>
        <v>H1</v>
      </c>
      <c r="B1581" cm="1">
        <f t="array" aca="1" ref="B1581" ca="1">SUMPRODUCT(MID(0&amp;A1581,LARGE(INDEX(ISNUMBER(--MID(A1581,ROW(INDIRECT("1:"&amp;LEN(A1581))),1))*ROW(INDIRECT("1:"&amp;LEN(A1581))),0),ROW(INDIRECT("1:"&amp;LEN(A1581))))+1,1)*10^ROW(INDIRECT("1:"&amp;LEN(A1581)))/10)</f>
        <v>1</v>
      </c>
      <c r="C1581" s="23" t="str">
        <f>News_statistics!P1581</f>
        <v>Ecological Sustainability</v>
      </c>
      <c r="D1581" t="str">
        <f>News_statistics!Q1581</f>
        <v>Sustainable Energy System</v>
      </c>
      <c r="E1581" t="str">
        <f>News_statistics!N1581</f>
        <v>Ecological Sustainability, New Business</v>
      </c>
      <c r="F1581" s="17" t="str">
        <f>News_statistics!M1581</f>
        <v>Sustainable Energy System, Green Energy System</v>
      </c>
    </row>
    <row r="1582" spans="1:6" x14ac:dyDescent="0.3">
      <c r="A1582" t="str">
        <f>News_statistics!K1582</f>
        <v>H3</v>
      </c>
      <c r="B1582" cm="1">
        <f t="array" aca="1" ref="B1582" ca="1">SUMPRODUCT(MID(0&amp;A1582,LARGE(INDEX(ISNUMBER(--MID(A1582,ROW(INDIRECT("1:"&amp;LEN(A1582))),1))*ROW(INDIRECT("1:"&amp;LEN(A1582))),0),ROW(INDIRECT("1:"&amp;LEN(A1582))))+1,1)*10^ROW(INDIRECT("1:"&amp;LEN(A1582)))/10)</f>
        <v>3</v>
      </c>
      <c r="C1582" s="23" t="str">
        <f>News_statistics!P1582</f>
        <v>Intelligent Production</v>
      </c>
      <c r="D1582" t="str">
        <f>News_statistics!Q1582</f>
        <v>Intelligent Worker Assistant</v>
      </c>
      <c r="E1582" t="str">
        <f>News_statistics!N1582</f>
        <v>Intelligent Production</v>
      </c>
      <c r="F1582" s="17" t="str">
        <f>News_statistics!M1582</f>
        <v>Intelligent Worker Assistant</v>
      </c>
    </row>
    <row r="1583" spans="1:6" x14ac:dyDescent="0.3">
      <c r="A1583" t="str">
        <f>News_statistics!K1583</f>
        <v>H1</v>
      </c>
      <c r="B1583" cm="1">
        <f t="array" aca="1" ref="B1583" ca="1">SUMPRODUCT(MID(0&amp;A1583,LARGE(INDEX(ISNUMBER(--MID(A1583,ROW(INDIRECT("1:"&amp;LEN(A1583))),1))*ROW(INDIRECT("1:"&amp;LEN(A1583))),0),ROW(INDIRECT("1:"&amp;LEN(A1583))))+1,1)*10^ROW(INDIRECT("1:"&amp;LEN(A1583)))/10)</f>
        <v>1</v>
      </c>
      <c r="C1583" s="23" t="str">
        <f>News_statistics!P1583</f>
        <v>Not Found</v>
      </c>
      <c r="D1583" t="str">
        <f>News_statistics!Q1583</f>
        <v>Not Found</v>
      </c>
      <c r="E1583" t="e" vm="2">
        <f>News_statistics!N1583</f>
        <v>#VALUE!</v>
      </c>
      <c r="F1583" s="17" t="str">
        <f>News_statistics!M1583</f>
        <v/>
      </c>
    </row>
    <row r="1584" spans="1:6" x14ac:dyDescent="0.3">
      <c r="A1584" t="str">
        <f>News_statistics!K1584</f>
        <v>H1</v>
      </c>
      <c r="B1584" cm="1">
        <f t="array" aca="1" ref="B1584" ca="1">SUMPRODUCT(MID(0&amp;A1584,LARGE(INDEX(ISNUMBER(--MID(A1584,ROW(INDIRECT("1:"&amp;LEN(A1584))),1))*ROW(INDIRECT("1:"&amp;LEN(A1584))),0),ROW(INDIRECT("1:"&amp;LEN(A1584))))+1,1)*10^ROW(INDIRECT("1:"&amp;LEN(A1584)))/10)</f>
        <v>1</v>
      </c>
      <c r="C1584" s="23" t="str">
        <f>News_statistics!P1584</f>
        <v>Not Found</v>
      </c>
      <c r="D1584" t="str">
        <f>News_statistics!Q1584</f>
        <v>Not Found</v>
      </c>
      <c r="E1584" t="e" vm="2">
        <f>News_statistics!N1584</f>
        <v>#VALUE!</v>
      </c>
      <c r="F1584" s="17" t="str">
        <f>News_statistics!M1584</f>
        <v/>
      </c>
    </row>
    <row r="1585" spans="1:6" ht="28.8" x14ac:dyDescent="0.3">
      <c r="A1585" t="str">
        <f>News_statistics!K1585</f>
        <v>H1</v>
      </c>
      <c r="B1585" cm="1">
        <f t="array" aca="1" ref="B1585" ca="1">SUMPRODUCT(MID(0&amp;A1585,LARGE(INDEX(ISNUMBER(--MID(A1585,ROW(INDIRECT("1:"&amp;LEN(A1585))),1))*ROW(INDIRECT("1:"&amp;LEN(A1585))),0),ROW(INDIRECT("1:"&amp;LEN(A1585))))+1,1)*10^ROW(INDIRECT("1:"&amp;LEN(A1585)))/10)</f>
        <v>1</v>
      </c>
      <c r="C1585" s="23" t="str">
        <f>News_statistics!P1585</f>
        <v>Ecological Sustainability</v>
      </c>
      <c r="D1585" t="str">
        <f>News_statistics!Q1585</f>
        <v>Enhanced Emission Policy</v>
      </c>
      <c r="E1585" t="str">
        <f>News_statistics!N1585</f>
        <v>Ecological Sustainability, Hydraulic Applications Ecosystem</v>
      </c>
      <c r="F1585" s="17" t="str">
        <f>News_statistics!M1585</f>
        <v>Enhanced Emission Policy, Green &amp; Connected Construction site</v>
      </c>
    </row>
    <row r="1586" spans="1:6" ht="28.8" x14ac:dyDescent="0.3">
      <c r="A1586" t="str">
        <f>News_statistics!K1586</f>
        <v>H2</v>
      </c>
      <c r="B1586" cm="1">
        <f t="array" aca="1" ref="B1586" ca="1">SUMPRODUCT(MID(0&amp;A1586,LARGE(INDEX(ISNUMBER(--MID(A1586,ROW(INDIRECT("1:"&amp;LEN(A1586))),1))*ROW(INDIRECT("1:"&amp;LEN(A1586))),0),ROW(INDIRECT("1:"&amp;LEN(A1586))))+1,1)*10^ROW(INDIRECT("1:"&amp;LEN(A1586)))/10)</f>
        <v>2</v>
      </c>
      <c r="C1586" s="23" t="str">
        <f>News_statistics!P1586</f>
        <v>Hydraulic Applications Ecosystem</v>
      </c>
      <c r="D1586" t="str">
        <f>News_statistics!Q1586</f>
        <v>Green &amp; Connected Construction site</v>
      </c>
      <c r="E1586" t="str">
        <f>News_statistics!N1586</f>
        <v>Hydraulic Applications Ecosystem, Smart Data Usage</v>
      </c>
      <c r="F1586" s="17" t="str">
        <f>News_statistics!M1586</f>
        <v>Green &amp; Connected Construction site, Intelligent Process Automation</v>
      </c>
    </row>
    <row r="1587" spans="1:6" x14ac:dyDescent="0.3">
      <c r="A1587" t="str">
        <f>News_statistics!K1587</f>
        <v>H1</v>
      </c>
      <c r="B1587" cm="1">
        <f t="array" aca="1" ref="B1587" ca="1">SUMPRODUCT(MID(0&amp;A1587,LARGE(INDEX(ISNUMBER(--MID(A1587,ROW(INDIRECT("1:"&amp;LEN(A1587))),1))*ROW(INDIRECT("1:"&amp;LEN(A1587))),0),ROW(INDIRECT("1:"&amp;LEN(A1587))))+1,1)*10^ROW(INDIRECT("1:"&amp;LEN(A1587)))/10)</f>
        <v>1</v>
      </c>
      <c r="C1587" s="23" t="str">
        <f>News_statistics!P1587</f>
        <v>New Business</v>
      </c>
      <c r="D1587" t="str">
        <f>News_statistics!Q1587</f>
        <v>Sustainaible Maritime Applications</v>
      </c>
      <c r="E1587" t="str">
        <f>News_statistics!N1587</f>
        <v>New Business</v>
      </c>
      <c r="F1587" s="17" t="str">
        <f>News_statistics!M1587</f>
        <v>Sustainaible Maritime Applications</v>
      </c>
    </row>
    <row r="1588" spans="1:6" x14ac:dyDescent="0.3">
      <c r="A1588" t="str">
        <f>News_statistics!K1588</f>
        <v>H1</v>
      </c>
      <c r="B1588" cm="1">
        <f t="array" aca="1" ref="B1588" ca="1">SUMPRODUCT(MID(0&amp;A1588,LARGE(INDEX(ISNUMBER(--MID(A1588,ROW(INDIRECT("1:"&amp;LEN(A1588))),1))*ROW(INDIRECT("1:"&amp;LEN(A1588))),0),ROW(INDIRECT("1:"&amp;LEN(A1588))))+1,1)*10^ROW(INDIRECT("1:"&amp;LEN(A1588)))/10)</f>
        <v>1</v>
      </c>
      <c r="C1588" s="23" t="str">
        <f>News_statistics!P1588</f>
        <v>Ecological Sustainability</v>
      </c>
      <c r="D1588" t="str">
        <f>News_statistics!Q1588</f>
        <v>Enhanced Emission Policy</v>
      </c>
      <c r="E1588" t="str">
        <f>News_statistics!N1588</f>
        <v>Ecological Sustainability</v>
      </c>
      <c r="F1588" s="17" t="str">
        <f>News_statistics!M1588</f>
        <v>Enhanced Emission Policy</v>
      </c>
    </row>
    <row r="1589" spans="1:6" x14ac:dyDescent="0.3">
      <c r="A1589" t="str">
        <f>News_statistics!K1589</f>
        <v>H1</v>
      </c>
      <c r="B1589" cm="1">
        <f t="array" aca="1" ref="B1589" ca="1">SUMPRODUCT(MID(0&amp;A1589,LARGE(INDEX(ISNUMBER(--MID(A1589,ROW(INDIRECT("1:"&amp;LEN(A1589))),1))*ROW(INDIRECT("1:"&amp;LEN(A1589))),0),ROW(INDIRECT("1:"&amp;LEN(A1589))))+1,1)*10^ROW(INDIRECT("1:"&amp;LEN(A1589)))/10)</f>
        <v>1</v>
      </c>
      <c r="C1589" s="23" t="str">
        <f>News_statistics!P1589</f>
        <v>Smart Data Usage</v>
      </c>
      <c r="D1589" t="str">
        <f>News_statistics!Q1589</f>
        <v>Increased Cyberthreats</v>
      </c>
      <c r="E1589" t="str">
        <f>News_statistics!N1589</f>
        <v>Smart Data Usage</v>
      </c>
      <c r="F1589" s="17" t="str">
        <f>News_statistics!M1589</f>
        <v>Increased Cyberthreats</v>
      </c>
    </row>
    <row r="1590" spans="1:6" ht="28.8" x14ac:dyDescent="0.3">
      <c r="A1590" t="str">
        <f>News_statistics!K1590</f>
        <v>H1</v>
      </c>
      <c r="B1590" cm="1">
        <f t="array" aca="1" ref="B1590" ca="1">SUMPRODUCT(MID(0&amp;A1590,LARGE(INDEX(ISNUMBER(--MID(A1590,ROW(INDIRECT("1:"&amp;LEN(A1590))),1))*ROW(INDIRECT("1:"&amp;LEN(A1590))),0),ROW(INDIRECT("1:"&amp;LEN(A1590))))+1,1)*10^ROW(INDIRECT("1:"&amp;LEN(A1590)))/10)</f>
        <v>1</v>
      </c>
      <c r="C1590" s="23" t="str">
        <f>News_statistics!P1590</f>
        <v>Hydraulic Applications Ecosystem</v>
      </c>
      <c r="D1590" t="str">
        <f>News_statistics!Q1590</f>
        <v>Green &amp; Connected Construction site</v>
      </c>
      <c r="E1590" t="str">
        <f>News_statistics!N1590</f>
        <v>Hydraulic Applications Ecosystem</v>
      </c>
      <c r="F1590" s="17" t="str">
        <f>News_statistics!M1590</f>
        <v>Green &amp; Connected Construction site, Smart Farming, Future Wood &amp; Forest Industry</v>
      </c>
    </row>
    <row r="1591" spans="1:6" x14ac:dyDescent="0.3">
      <c r="A1591" t="str">
        <f>News_statistics!K1591</f>
        <v>H2</v>
      </c>
      <c r="B1591" cm="1">
        <f t="array" aca="1" ref="B1591" ca="1">SUMPRODUCT(MID(0&amp;A1591,LARGE(INDEX(ISNUMBER(--MID(A1591,ROW(INDIRECT("1:"&amp;LEN(A1591))),1))*ROW(INDIRECT("1:"&amp;LEN(A1591))),0),ROW(INDIRECT("1:"&amp;LEN(A1591))))+1,1)*10^ROW(INDIRECT("1:"&amp;LEN(A1591)))/10)</f>
        <v>2</v>
      </c>
      <c r="C1591" s="23" t="str">
        <f>News_statistics!P1591</f>
        <v>Intelligent Production</v>
      </c>
      <c r="D1591" t="str">
        <f>News_statistics!Q1591</f>
        <v>Additive Manufacturing Technologies</v>
      </c>
      <c r="E1591" t="str">
        <f>News_statistics!N1591</f>
        <v>Intelligent Production</v>
      </c>
      <c r="F1591" s="17" t="str">
        <f>News_statistics!M1591</f>
        <v>Additive Manufacturing Technologies</v>
      </c>
    </row>
    <row r="1592" spans="1:6" x14ac:dyDescent="0.3">
      <c r="A1592" t="str">
        <f>News_statistics!K1592</f>
        <v>H1</v>
      </c>
      <c r="B1592" cm="1">
        <f t="array" aca="1" ref="B1592" ca="1">SUMPRODUCT(MID(0&amp;A1592,LARGE(INDEX(ISNUMBER(--MID(A1592,ROW(INDIRECT("1:"&amp;LEN(A1592))),1))*ROW(INDIRECT("1:"&amp;LEN(A1592))),0),ROW(INDIRECT("1:"&amp;LEN(A1592))))+1,1)*10^ROW(INDIRECT("1:"&amp;LEN(A1592)))/10)</f>
        <v>1</v>
      </c>
      <c r="C1592" s="23" t="str">
        <f>News_statistics!P1592</f>
        <v>Intelligent Production</v>
      </c>
      <c r="D1592" t="str">
        <f>News_statistics!Q1592</f>
        <v>Smart Factory Data Analytics</v>
      </c>
      <c r="E1592" t="str">
        <f>News_statistics!N1592</f>
        <v>Intelligent Production</v>
      </c>
      <c r="F1592" s="17" t="str">
        <f>News_statistics!M1592</f>
        <v>Smart Factory Data Analytics</v>
      </c>
    </row>
    <row r="1593" spans="1:6" x14ac:dyDescent="0.3">
      <c r="A1593" t="str">
        <f>News_statistics!K1593</f>
        <v>H2</v>
      </c>
      <c r="B1593" cm="1">
        <f t="array" aca="1" ref="B1593" ca="1">SUMPRODUCT(MID(0&amp;A1593,LARGE(INDEX(ISNUMBER(--MID(A1593,ROW(INDIRECT("1:"&amp;LEN(A1593))),1))*ROW(INDIRECT("1:"&amp;LEN(A1593))),0),ROW(INDIRECT("1:"&amp;LEN(A1593))))+1,1)*10^ROW(INDIRECT("1:"&amp;LEN(A1593)))/10)</f>
        <v>2</v>
      </c>
      <c r="C1593" s="23" t="str">
        <f>News_statistics!P1593</f>
        <v>Hydraulic Applications Ecosystem</v>
      </c>
      <c r="D1593" t="str">
        <f>News_statistics!Q1593</f>
        <v>Green &amp; Connected Construction site</v>
      </c>
      <c r="E1593" t="str">
        <f>News_statistics!N1593</f>
        <v>Hydraulic Applications Ecosystem</v>
      </c>
      <c r="F1593" s="17" t="str">
        <f>News_statistics!M1593</f>
        <v>Green &amp; Connected Construction site</v>
      </c>
    </row>
    <row r="1594" spans="1:6" x14ac:dyDescent="0.3">
      <c r="A1594" t="str">
        <f>News_statistics!K1594</f>
        <v>H2</v>
      </c>
      <c r="B1594" cm="1">
        <f t="array" aca="1" ref="B1594" ca="1">SUMPRODUCT(MID(0&amp;A1594,LARGE(INDEX(ISNUMBER(--MID(A1594,ROW(INDIRECT("1:"&amp;LEN(A1594))),1))*ROW(INDIRECT("1:"&amp;LEN(A1594))),0),ROW(INDIRECT("1:"&amp;LEN(A1594))))+1,1)*10^ROW(INDIRECT("1:"&amp;LEN(A1594)))/10)</f>
        <v>2</v>
      </c>
      <c r="C1594" s="23" t="str">
        <f>News_statistics!P1594</f>
        <v>Not Found</v>
      </c>
      <c r="D1594" t="str">
        <f>News_statistics!Q1594</f>
        <v>Not Found</v>
      </c>
      <c r="E1594" t="e" vm="2">
        <f>News_statistics!N1594</f>
        <v>#VALUE!</v>
      </c>
      <c r="F1594" s="17" t="str">
        <f>News_statistics!M1594</f>
        <v/>
      </c>
    </row>
    <row r="1595" spans="1:6" ht="28.8" x14ac:dyDescent="0.3">
      <c r="A1595" t="str">
        <f>News_statistics!K1595</f>
        <v>H2</v>
      </c>
      <c r="B1595" cm="1">
        <f t="array" aca="1" ref="B1595" ca="1">SUMPRODUCT(MID(0&amp;A1595,LARGE(INDEX(ISNUMBER(--MID(A1595,ROW(INDIRECT("1:"&amp;LEN(A1595))),1))*ROW(INDIRECT("1:"&amp;LEN(A1595))),0),ROW(INDIRECT("1:"&amp;LEN(A1595))))+1,1)*10^ROW(INDIRECT("1:"&amp;LEN(A1595)))/10)</f>
        <v>2</v>
      </c>
      <c r="C1595" s="23" t="str">
        <f>News_statistics!P1595</f>
        <v>Adaptive Organization</v>
      </c>
      <c r="D1595" t="str">
        <f>News_statistics!Q1595</f>
        <v>Future Collaboration</v>
      </c>
      <c r="E1595" t="str">
        <f>News_statistics!N1595</f>
        <v>Adaptive Organization</v>
      </c>
      <c r="F1595" s="17" t="str">
        <f>News_statistics!M1595</f>
        <v>Future Collaboration, Skilled Workers Shortage, Enforced Innovation Culture</v>
      </c>
    </row>
    <row r="1596" spans="1:6" x14ac:dyDescent="0.3">
      <c r="A1596" t="str">
        <f>News_statistics!K1596</f>
        <v>H2</v>
      </c>
      <c r="B1596" cm="1">
        <f t="array" aca="1" ref="B1596" ca="1">SUMPRODUCT(MID(0&amp;A1596,LARGE(INDEX(ISNUMBER(--MID(A1596,ROW(INDIRECT("1:"&amp;LEN(A1596))),1))*ROW(INDIRECT("1:"&amp;LEN(A1596))),0),ROW(INDIRECT("1:"&amp;LEN(A1596))))+1,1)*10^ROW(INDIRECT("1:"&amp;LEN(A1596)))/10)</f>
        <v>2</v>
      </c>
      <c r="C1596" s="23" t="str">
        <f>News_statistics!P1596</f>
        <v>Not Found</v>
      </c>
      <c r="D1596" t="str">
        <f>News_statistics!Q1596</f>
        <v>Not Found</v>
      </c>
      <c r="E1596" t="e" vm="2">
        <f>News_statistics!N1596</f>
        <v>#VALUE!</v>
      </c>
      <c r="F1596" s="17" t="str">
        <f>News_statistics!M1596</f>
        <v/>
      </c>
    </row>
    <row r="1597" spans="1:6" x14ac:dyDescent="0.3">
      <c r="A1597" t="str">
        <f>News_statistics!K1597</f>
        <v>H1</v>
      </c>
      <c r="B1597" cm="1">
        <f t="array" aca="1" ref="B1597" ca="1">SUMPRODUCT(MID(0&amp;A1597,LARGE(INDEX(ISNUMBER(--MID(A1597,ROW(INDIRECT("1:"&amp;LEN(A1597))),1))*ROW(INDIRECT("1:"&amp;LEN(A1597))),0),ROW(INDIRECT("1:"&amp;LEN(A1597))))+1,1)*10^ROW(INDIRECT("1:"&amp;LEN(A1597)))/10)</f>
        <v>1</v>
      </c>
      <c r="C1597" s="23" t="str">
        <f>News_statistics!P1597</f>
        <v>Hydraulic Applications Ecosystem</v>
      </c>
      <c r="D1597" t="str">
        <f>News_statistics!Q1597</f>
        <v>Green &amp; Connected Construction site</v>
      </c>
      <c r="E1597" t="str">
        <f>News_statistics!N1597</f>
        <v>Hydraulic Applications Ecosystem</v>
      </c>
      <c r="F1597" s="17" t="str">
        <f>News_statistics!M1597</f>
        <v>Green &amp; Connected Construction site</v>
      </c>
    </row>
    <row r="1598" spans="1:6" ht="43.2" x14ac:dyDescent="0.3">
      <c r="A1598" t="str">
        <f>News_statistics!K1598</f>
        <v>H1</v>
      </c>
      <c r="B1598" cm="1">
        <f t="array" aca="1" ref="B1598" ca="1">SUMPRODUCT(MID(0&amp;A1598,LARGE(INDEX(ISNUMBER(--MID(A1598,ROW(INDIRECT("1:"&amp;LEN(A1598))),1))*ROW(INDIRECT("1:"&amp;LEN(A1598))),0),ROW(INDIRECT("1:"&amp;LEN(A1598))))+1,1)*10^ROW(INDIRECT("1:"&amp;LEN(A1598)))/10)</f>
        <v>1</v>
      </c>
      <c r="C1598" s="23" t="str">
        <f>News_statistics!P1598</f>
        <v>Hydraulic Applications Ecosystem</v>
      </c>
      <c r="D1598" t="str">
        <f>News_statistics!Q1598</f>
        <v>Green &amp; Connected Construction site</v>
      </c>
      <c r="E1598" t="str">
        <f>News_statistics!N1598</f>
        <v>Hydraulic Applications Ecosystem</v>
      </c>
      <c r="F1598" s="17" t="str">
        <f>News_statistics!M1598</f>
        <v>Green &amp; Connected Construction site, Smart Farming, Future Municipal Services, Future Wood &amp; Forest Industry, Sustainable Mining</v>
      </c>
    </row>
    <row r="1599" spans="1:6" x14ac:dyDescent="0.3">
      <c r="A1599" t="str">
        <f>News_statistics!K1599</f>
        <v>H1</v>
      </c>
      <c r="B1599" cm="1">
        <f t="array" aca="1" ref="B1599" ca="1">SUMPRODUCT(MID(0&amp;A1599,LARGE(INDEX(ISNUMBER(--MID(A1599,ROW(INDIRECT("1:"&amp;LEN(A1599))),1))*ROW(INDIRECT("1:"&amp;LEN(A1599))),0),ROW(INDIRECT("1:"&amp;LEN(A1599))))+1,1)*10^ROW(INDIRECT("1:"&amp;LEN(A1599)))/10)</f>
        <v>1</v>
      </c>
      <c r="C1599" s="23" t="str">
        <f>News_statistics!P1599</f>
        <v>Not Found</v>
      </c>
      <c r="D1599" t="str">
        <f>News_statistics!Q1599</f>
        <v>Not Found</v>
      </c>
      <c r="E1599" t="e" vm="2">
        <f>News_statistics!N1599</f>
        <v>#VALUE!</v>
      </c>
      <c r="F1599" s="17" t="str">
        <f>News_statistics!M1599</f>
        <v/>
      </c>
    </row>
    <row r="1600" spans="1:6" x14ac:dyDescent="0.3">
      <c r="A1600" t="str">
        <f>News_statistics!K1600</f>
        <v>H1</v>
      </c>
      <c r="B1600" cm="1">
        <f t="array" aca="1" ref="B1600" ca="1">SUMPRODUCT(MID(0&amp;A1600,LARGE(INDEX(ISNUMBER(--MID(A1600,ROW(INDIRECT("1:"&amp;LEN(A1600))),1))*ROW(INDIRECT("1:"&amp;LEN(A1600))),0),ROW(INDIRECT("1:"&amp;LEN(A1600))))+1,1)*10^ROW(INDIRECT("1:"&amp;LEN(A1600)))/10)</f>
        <v>1</v>
      </c>
      <c r="C1600" s="23" t="str">
        <f>News_statistics!P1600</f>
        <v>Ecological Sustainability</v>
      </c>
      <c r="D1600" t="str">
        <f>News_statistics!Q1600</f>
        <v>Circular Economy</v>
      </c>
      <c r="E1600" t="str">
        <f>News_statistics!N1600</f>
        <v>Ecological Sustainability</v>
      </c>
      <c r="F1600" s="17" t="str">
        <f>News_statistics!M1600</f>
        <v>Circular Economy</v>
      </c>
    </row>
    <row r="1601" spans="1:6" ht="43.2" x14ac:dyDescent="0.3">
      <c r="A1601" t="str">
        <f>News_statistics!K1601</f>
        <v>H1</v>
      </c>
      <c r="B1601" cm="1">
        <f t="array" aca="1" ref="B1601" ca="1">SUMPRODUCT(MID(0&amp;A1601,LARGE(INDEX(ISNUMBER(--MID(A1601,ROW(INDIRECT("1:"&amp;LEN(A1601))),1))*ROW(INDIRECT("1:"&amp;LEN(A1601))),0),ROW(INDIRECT("1:"&amp;LEN(A1601))))+1,1)*10^ROW(INDIRECT("1:"&amp;LEN(A1601)))/10)</f>
        <v>1</v>
      </c>
      <c r="C1601" s="23" t="str">
        <f>News_statistics!P1601</f>
        <v>Hydraulic Applications Ecosystem</v>
      </c>
      <c r="D1601" t="str">
        <f>News_statistics!Q1601</f>
        <v>Green &amp; Connected Construction site</v>
      </c>
      <c r="E1601" t="str">
        <f>News_statistics!N1601</f>
        <v>Hydraulic Applications Ecosystem</v>
      </c>
      <c r="F1601" s="17" t="str">
        <f>News_statistics!M1601</f>
        <v>Green &amp; Connected Construction site, Smart Farming, Future Municipal Services, Future Wood &amp; Forest Industry, Sustainable Mining</v>
      </c>
    </row>
    <row r="1602" spans="1:6" x14ac:dyDescent="0.3">
      <c r="A1602" t="str">
        <f>News_statistics!K1602</f>
        <v>H1</v>
      </c>
      <c r="B1602" cm="1">
        <f t="array" aca="1" ref="B1602" ca="1">SUMPRODUCT(MID(0&amp;A1602,LARGE(INDEX(ISNUMBER(--MID(A1602,ROW(INDIRECT("1:"&amp;LEN(A1602))),1))*ROW(INDIRECT("1:"&amp;LEN(A1602))),0),ROW(INDIRECT("1:"&amp;LEN(A1602))))+1,1)*10^ROW(INDIRECT("1:"&amp;LEN(A1602)))/10)</f>
        <v>1</v>
      </c>
      <c r="C1602" s="23" t="str">
        <f>News_statistics!P1602</f>
        <v>Not Found</v>
      </c>
      <c r="D1602" t="str">
        <f>News_statistics!Q1602</f>
        <v>Not Found</v>
      </c>
      <c r="E1602" t="e" vm="2">
        <f>News_statistics!N1602</f>
        <v>#VALUE!</v>
      </c>
      <c r="F1602" s="17" t="str">
        <f>News_statistics!M1602</f>
        <v/>
      </c>
    </row>
    <row r="1603" spans="1:6" ht="43.2" x14ac:dyDescent="0.3">
      <c r="A1603" t="str">
        <f>News_statistics!K1603</f>
        <v>H1</v>
      </c>
      <c r="B1603" cm="1">
        <f t="array" aca="1" ref="B1603" ca="1">SUMPRODUCT(MID(0&amp;A1603,LARGE(INDEX(ISNUMBER(--MID(A1603,ROW(INDIRECT("1:"&amp;LEN(A1603))),1))*ROW(INDIRECT("1:"&amp;LEN(A1603))),0),ROW(INDIRECT("1:"&amp;LEN(A1603))))+1,1)*10^ROW(INDIRECT("1:"&amp;LEN(A1603)))/10)</f>
        <v>1</v>
      </c>
      <c r="C1603" s="23" t="str">
        <f>News_statistics!P1603</f>
        <v>Hydraulic Applications Ecosystem</v>
      </c>
      <c r="D1603" t="str">
        <f>News_statistics!Q1603</f>
        <v>Green &amp; Connected Construction site</v>
      </c>
      <c r="E1603" t="str">
        <f>News_statistics!N1603</f>
        <v>Hydraulic Applications Ecosystem</v>
      </c>
      <c r="F1603" s="17" t="str">
        <f>News_statistics!M1603</f>
        <v>Green &amp; Connected Construction site, Smart Farming, Future Municipal Services, Future Wood &amp; Forest Industry, Sustainable Mining</v>
      </c>
    </row>
    <row r="1604" spans="1:6" x14ac:dyDescent="0.3">
      <c r="A1604" t="str">
        <f>News_statistics!K1604</f>
        <v>H1</v>
      </c>
      <c r="B1604" cm="1">
        <f t="array" aca="1" ref="B1604" ca="1">SUMPRODUCT(MID(0&amp;A1604,LARGE(INDEX(ISNUMBER(--MID(A1604,ROW(INDIRECT("1:"&amp;LEN(A1604))),1))*ROW(INDIRECT("1:"&amp;LEN(A1604))),0),ROW(INDIRECT("1:"&amp;LEN(A1604))))+1,1)*10^ROW(INDIRECT("1:"&amp;LEN(A1604)))/10)</f>
        <v>1</v>
      </c>
      <c r="C1604" s="23" t="str">
        <f>News_statistics!P1604</f>
        <v>Not Found</v>
      </c>
      <c r="D1604" t="str">
        <f>News_statistics!Q1604</f>
        <v>Not Found</v>
      </c>
      <c r="E1604" t="e" vm="2">
        <f>News_statistics!N1604</f>
        <v>#VALUE!</v>
      </c>
      <c r="F1604" s="17" t="str">
        <f>News_statistics!M1604</f>
        <v/>
      </c>
    </row>
    <row r="1605" spans="1:6" x14ac:dyDescent="0.3">
      <c r="A1605" t="str">
        <f>News_statistics!K1605</f>
        <v>H1</v>
      </c>
      <c r="B1605" cm="1">
        <f t="array" aca="1" ref="B1605" ca="1">SUMPRODUCT(MID(0&amp;A1605,LARGE(INDEX(ISNUMBER(--MID(A1605,ROW(INDIRECT("1:"&amp;LEN(A1605))),1))*ROW(INDIRECT("1:"&amp;LEN(A1605))),0),ROW(INDIRECT("1:"&amp;LEN(A1605))))+1,1)*10^ROW(INDIRECT("1:"&amp;LEN(A1605)))/10)</f>
        <v>1</v>
      </c>
      <c r="C1605" s="23" t="str">
        <f>News_statistics!P1605</f>
        <v>Not Found</v>
      </c>
      <c r="D1605" t="str">
        <f>News_statistics!Q1605</f>
        <v>Not Found</v>
      </c>
      <c r="E1605" t="e" vm="2">
        <f>News_statistics!N1605</f>
        <v>#VALUE!</v>
      </c>
      <c r="F1605" s="17" t="str">
        <f>News_statistics!M1605</f>
        <v/>
      </c>
    </row>
    <row r="1606" spans="1:6" ht="43.2" x14ac:dyDescent="0.3">
      <c r="A1606" t="str">
        <f>News_statistics!K1606</f>
        <v>H3</v>
      </c>
      <c r="B1606" cm="1">
        <f t="array" aca="1" ref="B1606" ca="1">SUMPRODUCT(MID(0&amp;A1606,LARGE(INDEX(ISNUMBER(--MID(A1606,ROW(INDIRECT("1:"&amp;LEN(A1606))),1))*ROW(INDIRECT("1:"&amp;LEN(A1606))),0),ROW(INDIRECT("1:"&amp;LEN(A1606))))+1,1)*10^ROW(INDIRECT("1:"&amp;LEN(A1606)))/10)</f>
        <v>3</v>
      </c>
      <c r="C1606" s="23" t="str">
        <f>News_statistics!P1606</f>
        <v>Hydraulic Applications Ecosystem</v>
      </c>
      <c r="D1606" t="str">
        <f>News_statistics!Q1606</f>
        <v>Green &amp; Connected Construction site</v>
      </c>
      <c r="E1606" t="str">
        <f>News_statistics!N1606</f>
        <v>Hydraulic Applications Ecosystem</v>
      </c>
      <c r="F1606" s="17" t="str">
        <f>News_statistics!M1606</f>
        <v>Green &amp; Connected Construction site, Smart Farming, Future Municipal Services, Future Wood &amp; Forest Industry, Sustainable Mining</v>
      </c>
    </row>
    <row r="1607" spans="1:6" x14ac:dyDescent="0.3">
      <c r="A1607" t="str">
        <f>News_statistics!K1607</f>
        <v>H2</v>
      </c>
      <c r="B1607" cm="1">
        <f t="array" aca="1" ref="B1607" ca="1">SUMPRODUCT(MID(0&amp;A1607,LARGE(INDEX(ISNUMBER(--MID(A1607,ROW(INDIRECT("1:"&amp;LEN(A1607))),1))*ROW(INDIRECT("1:"&amp;LEN(A1607))),0),ROW(INDIRECT("1:"&amp;LEN(A1607))))+1,1)*10^ROW(INDIRECT("1:"&amp;LEN(A1607)))/10)</f>
        <v>2</v>
      </c>
      <c r="C1607" s="23" t="str">
        <f>News_statistics!P1607</f>
        <v>Ecological Sustainability</v>
      </c>
      <c r="D1607" t="str">
        <f>News_statistics!Q1607</f>
        <v>Enhanced Emission Policy</v>
      </c>
      <c r="E1607" t="str">
        <f>News_statistics!N1607</f>
        <v>Ecological Sustainability</v>
      </c>
      <c r="F1607" s="17" t="str">
        <f>News_statistics!M1607</f>
        <v>Enhanced Emission Policy</v>
      </c>
    </row>
    <row r="1608" spans="1:6" x14ac:dyDescent="0.3">
      <c r="A1608" t="str">
        <f>News_statistics!K1608</f>
        <v>H1</v>
      </c>
      <c r="B1608" cm="1">
        <f t="array" aca="1" ref="B1608" ca="1">SUMPRODUCT(MID(0&amp;A1608,LARGE(INDEX(ISNUMBER(--MID(A1608,ROW(INDIRECT("1:"&amp;LEN(A1608))),1))*ROW(INDIRECT("1:"&amp;LEN(A1608))),0),ROW(INDIRECT("1:"&amp;LEN(A1608))))+1,1)*10^ROW(INDIRECT("1:"&amp;LEN(A1608)))/10)</f>
        <v>1</v>
      </c>
      <c r="C1608" s="23" t="str">
        <f>News_statistics!P1608</f>
        <v>Hydraulic Applications Ecosystem</v>
      </c>
      <c r="D1608" t="str">
        <f>News_statistics!Q1608</f>
        <v>Intelligent &amp; Efficient Factory</v>
      </c>
      <c r="E1608" t="str">
        <f>News_statistics!N1608</f>
        <v>Hydraulic Applications Ecosystem</v>
      </c>
      <c r="F1608" s="17" t="str">
        <f>News_statistics!M1608</f>
        <v>Intelligent &amp; Efficient Factory</v>
      </c>
    </row>
    <row r="1609" spans="1:6" x14ac:dyDescent="0.3">
      <c r="A1609" t="str">
        <f>News_statistics!K1609</f>
        <v>H1</v>
      </c>
      <c r="B1609" cm="1">
        <f t="array" aca="1" ref="B1609" ca="1">SUMPRODUCT(MID(0&amp;A1609,LARGE(INDEX(ISNUMBER(--MID(A1609,ROW(INDIRECT("1:"&amp;LEN(A1609))),1))*ROW(INDIRECT("1:"&amp;LEN(A1609))),0),ROW(INDIRECT("1:"&amp;LEN(A1609))))+1,1)*10^ROW(INDIRECT("1:"&amp;LEN(A1609)))/10)</f>
        <v>1</v>
      </c>
      <c r="C1609" s="23" t="str">
        <f>News_statistics!P1609</f>
        <v>Not Found</v>
      </c>
      <c r="D1609" t="str">
        <f>News_statistics!Q1609</f>
        <v>Not Found</v>
      </c>
      <c r="E1609" t="e" vm="2">
        <f>News_statistics!N1609</f>
        <v>#VALUE!</v>
      </c>
      <c r="F1609" s="17" t="str">
        <f>News_statistics!M1609</f>
        <v/>
      </c>
    </row>
  </sheetData>
  <mergeCells count="5">
    <mergeCell ref="R11:T11"/>
    <mergeCell ref="I2:J2"/>
    <mergeCell ref="I11:J11"/>
    <mergeCell ref="K2:M2"/>
    <mergeCell ref="K11:M1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763F8-16F2-47DE-BE64-3BF28047DA8A}">
  <dimension ref="A1:B48"/>
  <sheetViews>
    <sheetView workbookViewId="0">
      <selection activeCell="B1" sqref="B1:B1048576"/>
    </sheetView>
  </sheetViews>
  <sheetFormatPr defaultRowHeight="14.4" x14ac:dyDescent="0.3"/>
  <sheetData>
    <row r="1" spans="1:2" x14ac:dyDescent="0.3">
      <c r="A1" t="s">
        <v>277</v>
      </c>
      <c r="B1" t="s">
        <v>1825</v>
      </c>
    </row>
    <row r="2" spans="1:2" x14ac:dyDescent="0.3">
      <c r="A2" t="s">
        <v>278</v>
      </c>
      <c r="B2" t="s">
        <v>1826</v>
      </c>
    </row>
    <row r="3" spans="1:2" x14ac:dyDescent="0.3">
      <c r="A3" t="s">
        <v>279</v>
      </c>
      <c r="B3" t="s">
        <v>1827</v>
      </c>
    </row>
    <row r="4" spans="1:2" x14ac:dyDescent="0.3">
      <c r="A4" t="s">
        <v>280</v>
      </c>
      <c r="B4" t="s">
        <v>1828</v>
      </c>
    </row>
    <row r="5" spans="1:2" x14ac:dyDescent="0.3">
      <c r="A5" t="s">
        <v>281</v>
      </c>
      <c r="B5" t="s">
        <v>1829</v>
      </c>
    </row>
    <row r="6" spans="1:2" x14ac:dyDescent="0.3">
      <c r="A6" t="s">
        <v>282</v>
      </c>
      <c r="B6" t="s">
        <v>1830</v>
      </c>
    </row>
    <row r="7" spans="1:2" x14ac:dyDescent="0.3">
      <c r="A7" t="s">
        <v>283</v>
      </c>
      <c r="B7" t="s">
        <v>1831</v>
      </c>
    </row>
    <row r="8" spans="1:2" x14ac:dyDescent="0.3">
      <c r="A8" t="s">
        <v>284</v>
      </c>
      <c r="B8" t="s">
        <v>1832</v>
      </c>
    </row>
    <row r="9" spans="1:2" x14ac:dyDescent="0.3">
      <c r="A9" t="s">
        <v>285</v>
      </c>
      <c r="B9" t="s">
        <v>1833</v>
      </c>
    </row>
    <row r="10" spans="1:2" x14ac:dyDescent="0.3">
      <c r="A10" t="s">
        <v>286</v>
      </c>
      <c r="B10" t="s">
        <v>1834</v>
      </c>
    </row>
    <row r="11" spans="1:2" x14ac:dyDescent="0.3">
      <c r="A11" t="s">
        <v>287</v>
      </c>
      <c r="B11" t="s">
        <v>1835</v>
      </c>
    </row>
    <row r="12" spans="1:2" x14ac:dyDescent="0.3">
      <c r="A12" t="s">
        <v>288</v>
      </c>
      <c r="B12" t="s">
        <v>1836</v>
      </c>
    </row>
    <row r="13" spans="1:2" x14ac:dyDescent="0.3">
      <c r="A13" t="s">
        <v>289</v>
      </c>
      <c r="B13" t="s">
        <v>1837</v>
      </c>
    </row>
    <row r="14" spans="1:2" x14ac:dyDescent="0.3">
      <c r="A14" t="s">
        <v>290</v>
      </c>
      <c r="B14" t="s">
        <v>1838</v>
      </c>
    </row>
    <row r="15" spans="1:2" x14ac:dyDescent="0.3">
      <c r="A15" t="s">
        <v>291</v>
      </c>
      <c r="B15" t="s">
        <v>1839</v>
      </c>
    </row>
    <row r="16" spans="1:2" x14ac:dyDescent="0.3">
      <c r="A16" t="s">
        <v>292</v>
      </c>
      <c r="B16" t="s">
        <v>1840</v>
      </c>
    </row>
    <row r="17" spans="1:2" x14ac:dyDescent="0.3">
      <c r="A17" t="s">
        <v>293</v>
      </c>
      <c r="B17" t="s">
        <v>1841</v>
      </c>
    </row>
    <row r="18" spans="1:2" x14ac:dyDescent="0.3">
      <c r="A18" t="s">
        <v>294</v>
      </c>
      <c r="B18" t="s">
        <v>1842</v>
      </c>
    </row>
    <row r="19" spans="1:2" x14ac:dyDescent="0.3">
      <c r="A19" t="s">
        <v>295</v>
      </c>
      <c r="B19" t="s">
        <v>1843</v>
      </c>
    </row>
    <row r="20" spans="1:2" x14ac:dyDescent="0.3">
      <c r="A20" t="s">
        <v>875</v>
      </c>
      <c r="B20" t="s">
        <v>1844</v>
      </c>
    </row>
    <row r="21" spans="1:2" x14ac:dyDescent="0.3">
      <c r="A21" t="s">
        <v>297</v>
      </c>
      <c r="B21" t="s">
        <v>1845</v>
      </c>
    </row>
    <row r="22" spans="1:2" x14ac:dyDescent="0.3">
      <c r="A22" t="s">
        <v>298</v>
      </c>
      <c r="B22" t="s">
        <v>1846</v>
      </c>
    </row>
    <row r="23" spans="1:2" x14ac:dyDescent="0.3">
      <c r="A23" t="s">
        <v>299</v>
      </c>
      <c r="B23" t="s">
        <v>1847</v>
      </c>
    </row>
    <row r="24" spans="1:2" x14ac:dyDescent="0.3">
      <c r="A24" t="s">
        <v>300</v>
      </c>
      <c r="B24" t="s">
        <v>1848</v>
      </c>
    </row>
    <row r="25" spans="1:2" x14ac:dyDescent="0.3">
      <c r="A25" t="s">
        <v>301</v>
      </c>
      <c r="B25" t="s">
        <v>1849</v>
      </c>
    </row>
    <row r="26" spans="1:2" x14ac:dyDescent="0.3">
      <c r="A26" t="s">
        <v>302</v>
      </c>
      <c r="B26" t="s">
        <v>1850</v>
      </c>
    </row>
    <row r="27" spans="1:2" x14ac:dyDescent="0.3">
      <c r="A27" t="s">
        <v>304</v>
      </c>
      <c r="B27" t="s">
        <v>1851</v>
      </c>
    </row>
    <row r="28" spans="1:2" x14ac:dyDescent="0.3">
      <c r="A28" t="s">
        <v>305</v>
      </c>
      <c r="B28" t="s">
        <v>1852</v>
      </c>
    </row>
    <row r="29" spans="1:2" x14ac:dyDescent="0.3">
      <c r="A29" t="s">
        <v>338</v>
      </c>
      <c r="B29" t="s">
        <v>1853</v>
      </c>
    </row>
    <row r="30" spans="1:2" x14ac:dyDescent="0.3">
      <c r="A30" t="s">
        <v>307</v>
      </c>
      <c r="B30" t="s">
        <v>1854</v>
      </c>
    </row>
    <row r="31" spans="1:2" x14ac:dyDescent="0.3">
      <c r="A31" t="s">
        <v>308</v>
      </c>
      <c r="B31" t="s">
        <v>1855</v>
      </c>
    </row>
    <row r="32" spans="1:2" x14ac:dyDescent="0.3">
      <c r="A32" t="s">
        <v>309</v>
      </c>
      <c r="B32" t="s">
        <v>1856</v>
      </c>
    </row>
    <row r="33" spans="1:2" x14ac:dyDescent="0.3">
      <c r="A33" t="s">
        <v>310</v>
      </c>
      <c r="B33" t="s">
        <v>1857</v>
      </c>
    </row>
    <row r="34" spans="1:2" x14ac:dyDescent="0.3">
      <c r="A34" t="s">
        <v>311</v>
      </c>
      <c r="B34" t="s">
        <v>1858</v>
      </c>
    </row>
    <row r="35" spans="1:2" x14ac:dyDescent="0.3">
      <c r="A35" t="s">
        <v>312</v>
      </c>
      <c r="B35" t="s">
        <v>1859</v>
      </c>
    </row>
    <row r="36" spans="1:2" x14ac:dyDescent="0.3">
      <c r="A36" t="s">
        <v>313</v>
      </c>
      <c r="B36" t="s">
        <v>1860</v>
      </c>
    </row>
    <row r="37" spans="1:2" x14ac:dyDescent="0.3">
      <c r="A37" t="s">
        <v>314</v>
      </c>
      <c r="B37" t="s">
        <v>1861</v>
      </c>
    </row>
    <row r="38" spans="1:2" x14ac:dyDescent="0.3">
      <c r="A38" t="s">
        <v>315</v>
      </c>
      <c r="B38" t="s">
        <v>1862</v>
      </c>
    </row>
    <row r="39" spans="1:2" x14ac:dyDescent="0.3">
      <c r="A39" t="s">
        <v>316</v>
      </c>
      <c r="B39" t="s">
        <v>1863</v>
      </c>
    </row>
    <row r="40" spans="1:2" x14ac:dyDescent="0.3">
      <c r="A40" t="s">
        <v>317</v>
      </c>
      <c r="B40" t="s">
        <v>1864</v>
      </c>
    </row>
    <row r="41" spans="1:2" x14ac:dyDescent="0.3">
      <c r="A41" t="s">
        <v>318</v>
      </c>
      <c r="B41" t="s">
        <v>1865</v>
      </c>
    </row>
    <row r="42" spans="1:2" x14ac:dyDescent="0.3">
      <c r="A42" t="s">
        <v>320</v>
      </c>
      <c r="B42" t="s">
        <v>1866</v>
      </c>
    </row>
    <row r="43" spans="1:2" x14ac:dyDescent="0.3">
      <c r="A43" t="s">
        <v>321</v>
      </c>
      <c r="B43" t="s">
        <v>1867</v>
      </c>
    </row>
    <row r="44" spans="1:2" x14ac:dyDescent="0.3">
      <c r="A44" t="s">
        <v>1824</v>
      </c>
      <c r="B44" t="s">
        <v>1868</v>
      </c>
    </row>
    <row r="45" spans="1:2" x14ac:dyDescent="0.3">
      <c r="A45" t="s">
        <v>323</v>
      </c>
      <c r="B45" t="s">
        <v>1869</v>
      </c>
    </row>
    <row r="46" spans="1:2" x14ac:dyDescent="0.3">
      <c r="A46" t="s">
        <v>324</v>
      </c>
      <c r="B46" t="s">
        <v>1870</v>
      </c>
    </row>
    <row r="47" spans="1:2" x14ac:dyDescent="0.3">
      <c r="A47" t="s">
        <v>325</v>
      </c>
      <c r="B47" t="s">
        <v>1871</v>
      </c>
    </row>
    <row r="48" spans="1:2" x14ac:dyDescent="0.3">
      <c r="A48" t="s">
        <v>326</v>
      </c>
      <c r="B48" t="s">
        <v>1872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28574-EA9C-430F-8AA3-7107F6DA1452}">
  <dimension ref="A1:D51"/>
  <sheetViews>
    <sheetView tabSelected="1" workbookViewId="0">
      <selection activeCell="G6" sqref="G6"/>
    </sheetView>
  </sheetViews>
  <sheetFormatPr defaultRowHeight="14.4" x14ac:dyDescent="0.3"/>
  <cols>
    <col min="1" max="1" width="27.6640625" customWidth="1"/>
    <col min="2" max="2" width="8.88671875" style="24"/>
    <col min="3" max="3" width="8.88671875" style="6"/>
  </cols>
  <sheetData>
    <row r="1" spans="1:4" x14ac:dyDescent="0.3">
      <c r="A1" t="str">
        <f>'Horizon numbers'!H13</f>
        <v>Green Cities</v>
      </c>
      <c r="B1" s="24">
        <f ca="1">IF(ISNUMBER('Horizon numbers'!M13),ROUNDUP('Horizon numbers'!M13*100,0),"")</f>
        <v>150</v>
      </c>
      <c r="C1" s="6">
        <f ca="1">IF(ISNUMBER(B1),'Horizon numbers'!L13,"")</f>
        <v>3</v>
      </c>
      <c r="D1" t="s">
        <v>1825</v>
      </c>
    </row>
    <row r="2" spans="1:4" x14ac:dyDescent="0.3">
      <c r="A2" t="str">
        <f>'Horizon numbers'!H14</f>
        <v>Enhanced Emission Policy</v>
      </c>
      <c r="B2" s="24">
        <f ca="1">IF(ISNUMBER('Horizon numbers'!M14),ROUNDUP('Horizon numbers'!M14*100,0),"")</f>
        <v>165</v>
      </c>
      <c r="C2" s="6">
        <f ca="1">IF(ISNUMBER(B2),'Horizon numbers'!L14,"")</f>
        <v>5</v>
      </c>
      <c r="D2" t="s">
        <v>1826</v>
      </c>
    </row>
    <row r="3" spans="1:4" x14ac:dyDescent="0.3">
      <c r="A3" t="str">
        <f>'Horizon numbers'!H15</f>
        <v>Sustainable Energy System</v>
      </c>
      <c r="B3" s="24">
        <f ca="1">IF(ISNUMBER('Horizon numbers'!M15),ROUNDUP('Horizon numbers'!M15*100,0),"")</f>
        <v>212</v>
      </c>
      <c r="C3" s="6">
        <f ca="1">IF(ISNUMBER(B3),'Horizon numbers'!L15,"")</f>
        <v>2</v>
      </c>
      <c r="D3" t="s">
        <v>1827</v>
      </c>
    </row>
    <row r="4" spans="1:4" x14ac:dyDescent="0.3">
      <c r="A4" t="str">
        <f>'Horizon numbers'!H16</f>
        <v>Circular Economy</v>
      </c>
      <c r="B4" s="24">
        <f ca="1">IF(ISNUMBER('Horizon numbers'!M16),ROUNDUP('Horizon numbers'!M16*100,0),"")</f>
        <v>190</v>
      </c>
      <c r="C4" s="6">
        <f ca="1">IF(ISNUMBER(B4),'Horizon numbers'!L16,"")</f>
        <v>2</v>
      </c>
      <c r="D4" t="s">
        <v>1828</v>
      </c>
    </row>
    <row r="5" spans="1:4" x14ac:dyDescent="0.3">
      <c r="A5" t="str">
        <f>'Horizon numbers'!H17</f>
        <v>Promoting Biodiversity</v>
      </c>
      <c r="B5" s="24">
        <f ca="1">IF(ISNUMBER('Horizon numbers'!M17),ROUNDUP('Horizon numbers'!M17*100,0),"")</f>
        <v>187</v>
      </c>
      <c r="C5" s="6">
        <f ca="1">IF(ISNUMBER(B5),'Horizon numbers'!L17,"")</f>
        <v>1</v>
      </c>
      <c r="D5" t="s">
        <v>1829</v>
      </c>
    </row>
    <row r="6" spans="1:4" x14ac:dyDescent="0.3">
      <c r="A6" t="str">
        <f>'Horizon numbers'!H18</f>
        <v>Zero Emission Company Value</v>
      </c>
      <c r="B6" s="24">
        <f ca="1">IF(ISNUMBER('Horizon numbers'!M18),ROUNDUP('Horizon numbers'!M18*100,0),"")</f>
        <v>176</v>
      </c>
      <c r="C6" s="6">
        <f ca="1">IF(ISNUMBER(B6),'Horizon numbers'!L18,"")</f>
        <v>2</v>
      </c>
      <c r="D6" t="s">
        <v>1830</v>
      </c>
    </row>
    <row r="7" spans="1:4" x14ac:dyDescent="0.3">
      <c r="A7" t="str">
        <f>'Horizon numbers'!H19</f>
        <v>Geo-Engineering &amp; Clean Air</v>
      </c>
      <c r="B7" s="24">
        <f ca="1">IF(ISNUMBER('Horizon numbers'!M19),ROUNDUP('Horizon numbers'!M19*100,0),"")</f>
        <v>259</v>
      </c>
      <c r="C7" s="6">
        <f ca="1">IF(ISNUMBER(B7),'Horizon numbers'!L19,"")</f>
        <v>1</v>
      </c>
      <c r="D7" t="s">
        <v>1831</v>
      </c>
    </row>
    <row r="8" spans="1:4" x14ac:dyDescent="0.3">
      <c r="A8" t="str">
        <f>'Horizon numbers'!H20</f>
        <v>Green &amp; Connected Construction site</v>
      </c>
      <c r="B8" s="24">
        <f ca="1">IF(ISNUMBER('Horizon numbers'!M20),ROUNDUP('Horizon numbers'!M20*100,0),"")</f>
        <v>138</v>
      </c>
      <c r="C8" s="6">
        <f ca="1">IF(ISNUMBER(B8),'Horizon numbers'!L20,"")</f>
        <v>5</v>
      </c>
      <c r="D8" t="s">
        <v>1832</v>
      </c>
    </row>
    <row r="9" spans="1:4" x14ac:dyDescent="0.3">
      <c r="A9" t="str">
        <f>'Horizon numbers'!H21</f>
        <v>Advanced Wind Power</v>
      </c>
      <c r="B9" s="24">
        <f ca="1">IF(ISNUMBER('Horizon numbers'!M21),ROUNDUP('Horizon numbers'!M21*100,0),"")</f>
        <v>169</v>
      </c>
      <c r="C9" s="6">
        <f ca="1">IF(ISNUMBER(B9),'Horizon numbers'!L21,"")</f>
        <v>4</v>
      </c>
      <c r="D9" t="s">
        <v>1833</v>
      </c>
    </row>
    <row r="10" spans="1:4" x14ac:dyDescent="0.3">
      <c r="A10" t="str">
        <f>'Horizon numbers'!H22</f>
        <v>Smart Farming</v>
      </c>
      <c r="B10" s="24">
        <f ca="1">IF(ISNUMBER('Horizon numbers'!M22),ROUNDUP('Horizon numbers'!M22*100,0),"")</f>
        <v>134</v>
      </c>
      <c r="C10" s="6">
        <f ca="1">IF(ISNUMBER(B10),'Horizon numbers'!L22,"")</f>
        <v>4</v>
      </c>
      <c r="D10" t="s">
        <v>1834</v>
      </c>
    </row>
    <row r="11" spans="1:4" x14ac:dyDescent="0.3">
      <c r="A11" t="str">
        <f>'Horizon numbers'!H23</f>
        <v>Autonomous Material Handling</v>
      </c>
      <c r="B11" s="24">
        <f ca="1">IF(ISNUMBER('Horizon numbers'!M23),ROUNDUP('Horizon numbers'!M23*100,0),"")</f>
        <v>115</v>
      </c>
      <c r="C11" s="6">
        <f ca="1">IF(ISNUMBER(B11),'Horizon numbers'!L23,"")</f>
        <v>4</v>
      </c>
      <c r="D11" t="s">
        <v>1835</v>
      </c>
    </row>
    <row r="12" spans="1:4" x14ac:dyDescent="0.3">
      <c r="A12" t="str">
        <f>'Horizon numbers'!H24</f>
        <v>Intelligent &amp; Efficient Factory</v>
      </c>
      <c r="B12" s="24">
        <f ca="1">IF(ISNUMBER('Horizon numbers'!M24),ROUNDUP('Horizon numbers'!M24*100,0),"")</f>
        <v>138</v>
      </c>
      <c r="C12" s="6">
        <f ca="1">IF(ISNUMBER(B12),'Horizon numbers'!L24,"")</f>
        <v>2</v>
      </c>
      <c r="D12" t="s">
        <v>1836</v>
      </c>
    </row>
    <row r="13" spans="1:4" x14ac:dyDescent="0.3">
      <c r="A13" t="str">
        <f>'Horizon numbers'!H25</f>
        <v>Future Municipal Services</v>
      </c>
      <c r="B13" s="24">
        <f ca="1">IF(ISNUMBER('Horizon numbers'!M25),ROUNDUP('Horizon numbers'!M25*100,0),"")</f>
        <v>119</v>
      </c>
      <c r="C13" s="6">
        <f ca="1">IF(ISNUMBER(B13),'Horizon numbers'!L25,"")</f>
        <v>2</v>
      </c>
      <c r="D13" t="s">
        <v>1837</v>
      </c>
    </row>
    <row r="14" spans="1:4" x14ac:dyDescent="0.3">
      <c r="A14" t="str">
        <f>'Horizon numbers'!H26</f>
        <v>Future Wood &amp; Forest Industry</v>
      </c>
      <c r="B14" s="24">
        <f ca="1">IF(ISNUMBER('Horizon numbers'!M26),ROUNDUP('Horizon numbers'!M26*100,0),"")</f>
        <v>125</v>
      </c>
      <c r="C14" s="6">
        <f ca="1">IF(ISNUMBER(B14),'Horizon numbers'!L26,"")</f>
        <v>2</v>
      </c>
      <c r="D14" t="s">
        <v>1838</v>
      </c>
    </row>
    <row r="15" spans="1:4" x14ac:dyDescent="0.3">
      <c r="A15" t="str">
        <f>'Horizon numbers'!H27</f>
        <v>Sustainable Mining</v>
      </c>
      <c r="B15" s="24">
        <f ca="1">IF(ISNUMBER('Horizon numbers'!M27),ROUNDUP('Horizon numbers'!M27*100,0),"")</f>
        <v>147</v>
      </c>
      <c r="C15" s="6">
        <f ca="1">IF(ISNUMBER(B15),'Horizon numbers'!L27,"")</f>
        <v>5</v>
      </c>
      <c r="D15" t="s">
        <v>1839</v>
      </c>
    </row>
    <row r="16" spans="1:4" x14ac:dyDescent="0.3">
      <c r="A16" t="str">
        <f>'Horizon numbers'!H28</f>
        <v>Advanced Healthcare Applications</v>
      </c>
      <c r="B16" s="24">
        <f ca="1">IF(ISNUMBER('Horizon numbers'!M28),ROUNDUP('Horizon numbers'!M28*100,0),"")</f>
        <v>150</v>
      </c>
      <c r="C16" s="6">
        <f ca="1">IF(ISNUMBER(B16),'Horizon numbers'!L28,"")</f>
        <v>1</v>
      </c>
      <c r="D16" t="s">
        <v>1840</v>
      </c>
    </row>
    <row r="17" spans="1:4" x14ac:dyDescent="0.3">
      <c r="A17" t="str">
        <f>'Horizon numbers'!H29</f>
        <v>Industrial Metaverse</v>
      </c>
      <c r="B17" s="24">
        <f ca="1">IF(ISNUMBER('Horizon numbers'!M29),ROUNDUP('Horizon numbers'!M29*100,0),"")</f>
        <v>150</v>
      </c>
      <c r="C17" s="6">
        <f ca="1">IF(ISNUMBER(B17),'Horizon numbers'!L29,"")</f>
        <v>1</v>
      </c>
      <c r="D17" t="s">
        <v>1841</v>
      </c>
    </row>
    <row r="18" spans="1:4" x14ac:dyDescent="0.3">
      <c r="A18" t="str">
        <f>'Horizon numbers'!H30</f>
        <v>Advanced Robotics</v>
      </c>
      <c r="B18" s="24">
        <f ca="1">IF(ISNUMBER('Horizon numbers'!M30),ROUNDUP('Horizon numbers'!M30*100,0),"")</f>
        <v>163</v>
      </c>
      <c r="C18" s="6">
        <f ca="1">IF(ISNUMBER(B18),'Horizon numbers'!L30,"")</f>
        <v>4</v>
      </c>
      <c r="D18" t="s">
        <v>1842</v>
      </c>
    </row>
    <row r="19" spans="1:4" x14ac:dyDescent="0.3">
      <c r="A19" t="str">
        <f>'Horizon numbers'!H31</f>
        <v>Intelligent Worker Assistant</v>
      </c>
      <c r="B19" s="24">
        <f ca="1">IF(ISNUMBER('Horizon numbers'!M31),ROUNDUP('Horizon numbers'!M31*100,0),"")</f>
        <v>170</v>
      </c>
      <c r="C19" s="6">
        <f ca="1">IF(ISNUMBER(B19),'Horizon numbers'!L31,"")</f>
        <v>1</v>
      </c>
      <c r="D19" t="s">
        <v>1843</v>
      </c>
    </row>
    <row r="20" spans="1:4" x14ac:dyDescent="0.3">
      <c r="A20" t="str">
        <f>'Horizon numbers'!H32</f>
        <v>Autonomus Intralogistic</v>
      </c>
      <c r="B20" s="24" t="str">
        <f>IF(ISNUMBER('Horizon numbers'!M32),ROUNDUP('Horizon numbers'!M32*100,0),"")</f>
        <v/>
      </c>
      <c r="C20" s="6" t="str">
        <f>IF(ISNUMBER(B20),'Horizon numbers'!L32,"")</f>
        <v/>
      </c>
      <c r="D20" t="s">
        <v>1844</v>
      </c>
    </row>
    <row r="21" spans="1:4" x14ac:dyDescent="0.3">
      <c r="A21" t="str">
        <f>'Horizon numbers'!H33</f>
        <v>Sustainable Factory Buidling</v>
      </c>
      <c r="B21" s="24">
        <f ca="1">IF(ISNUMBER('Horizon numbers'!M33),ROUNDUP('Horizon numbers'!M33*100,0),"")</f>
        <v>150</v>
      </c>
      <c r="C21" s="6">
        <f ca="1">IF(ISNUMBER(B21),'Horizon numbers'!L33,"")</f>
        <v>1</v>
      </c>
      <c r="D21" t="s">
        <v>1845</v>
      </c>
    </row>
    <row r="22" spans="1:4" x14ac:dyDescent="0.3">
      <c r="A22" t="str">
        <f>'Horizon numbers'!H34</f>
        <v>Adaptive Shop Floor Design</v>
      </c>
      <c r="B22" s="24">
        <f ca="1">IF(ISNUMBER('Horizon numbers'!M34),ROUNDUP('Horizon numbers'!M34*100,0),"")</f>
        <v>134</v>
      </c>
      <c r="C22" s="6">
        <f ca="1">IF(ISNUMBER(B22),'Horizon numbers'!L34,"")</f>
        <v>1</v>
      </c>
      <c r="D22" t="s">
        <v>1846</v>
      </c>
    </row>
    <row r="23" spans="1:4" x14ac:dyDescent="0.3">
      <c r="A23" t="str">
        <f>'Horizon numbers'!H35</f>
        <v>Additive Manufacturing Technologies</v>
      </c>
      <c r="B23" s="24">
        <f ca="1">IF(ISNUMBER('Horizon numbers'!M35),ROUNDUP('Horizon numbers'!M35*100,0),"")</f>
        <v>219</v>
      </c>
      <c r="C23" s="6">
        <f ca="1">IF(ISNUMBER(B23),'Horizon numbers'!L35,"")</f>
        <v>2</v>
      </c>
      <c r="D23" t="s">
        <v>1847</v>
      </c>
    </row>
    <row r="24" spans="1:4" x14ac:dyDescent="0.3">
      <c r="A24" t="str">
        <f>'Horizon numbers'!H36</f>
        <v>Biotechnological Revolution</v>
      </c>
      <c r="B24" s="24">
        <f ca="1">IF(ISNUMBER('Horizon numbers'!M36),ROUNDUP('Horizon numbers'!M36*100,0),"")</f>
        <v>300</v>
      </c>
      <c r="C24" s="6">
        <f ca="1">IF(ISNUMBER(B24),'Horizon numbers'!L36,"")</f>
        <v>1</v>
      </c>
      <c r="D24" t="s">
        <v>1848</v>
      </c>
    </row>
    <row r="25" spans="1:4" x14ac:dyDescent="0.3">
      <c r="A25" t="str">
        <f>'Horizon numbers'!H37</f>
        <v>Smart Factory Data Analytics</v>
      </c>
      <c r="B25" s="24">
        <f ca="1">IF(ISNUMBER('Horizon numbers'!M37),ROUNDUP('Horizon numbers'!M37*100,0),"")</f>
        <v>120</v>
      </c>
      <c r="C25" s="6">
        <f ca="1">IF(ISNUMBER(B25),'Horizon numbers'!L37,"")</f>
        <v>1</v>
      </c>
      <c r="D25" t="s">
        <v>1849</v>
      </c>
    </row>
    <row r="26" spans="1:4" x14ac:dyDescent="0.3">
      <c r="A26" t="str">
        <f>'Horizon numbers'!H38</f>
        <v>Smart &amp; Resilient Supply Chain</v>
      </c>
      <c r="B26" s="24">
        <f ca="1">IF(ISNUMBER('Horizon numbers'!M38),ROUNDUP('Horizon numbers'!M38*100,0),"")</f>
        <v>150</v>
      </c>
      <c r="C26" s="6">
        <f ca="1">IF(ISNUMBER(B26),'Horizon numbers'!L38,"")</f>
        <v>1</v>
      </c>
      <c r="D26" t="s">
        <v>1850</v>
      </c>
    </row>
    <row r="27" spans="1:4" x14ac:dyDescent="0.3">
      <c r="A27" t="str">
        <f>'Horizon numbers'!H39</f>
        <v>Company Agility Tranfsormation</v>
      </c>
      <c r="B27" s="24">
        <f ca="1">IF(ISNUMBER('Horizon numbers'!M39),ROUNDUP('Horizon numbers'!M39*100,0),"")</f>
        <v>100</v>
      </c>
      <c r="C27" s="6">
        <f ca="1">IF(ISNUMBER(B27),'Horizon numbers'!L39,"")</f>
        <v>1</v>
      </c>
      <c r="D27" t="s">
        <v>1851</v>
      </c>
    </row>
    <row r="28" spans="1:4" x14ac:dyDescent="0.3">
      <c r="A28" t="str">
        <f>'Horizon numbers'!H40</f>
        <v>Future Collaboration</v>
      </c>
      <c r="B28" s="24">
        <f ca="1">IF(ISNUMBER('Horizon numbers'!M40),ROUNDUP('Horizon numbers'!M40*100,0),"")</f>
        <v>158</v>
      </c>
      <c r="C28" s="6">
        <f ca="1">IF(ISNUMBER(B28),'Horizon numbers'!L40,"")</f>
        <v>2</v>
      </c>
      <c r="D28" t="s">
        <v>1852</v>
      </c>
    </row>
    <row r="29" spans="1:4" x14ac:dyDescent="0.3">
      <c r="A29" t="str">
        <f>'Horizon numbers'!H41</f>
        <v>Skilled Workers Shortage</v>
      </c>
      <c r="B29" s="24">
        <f ca="1">IF(ISNUMBER('Horizon numbers'!M41),ROUNDUP('Horizon numbers'!M41*100,0),"")</f>
        <v>113</v>
      </c>
      <c r="C29" s="6">
        <f ca="1">IF(ISNUMBER(B29),'Horizon numbers'!L41,"")</f>
        <v>1</v>
      </c>
      <c r="D29" t="s">
        <v>1853</v>
      </c>
    </row>
    <row r="30" spans="1:4" x14ac:dyDescent="0.3">
      <c r="A30" t="str">
        <f>'Horizon numbers'!H42</f>
        <v>Enforced Innovation Culture</v>
      </c>
      <c r="B30" s="24">
        <f ca="1">IF(ISNUMBER('Horizon numbers'!M42),ROUNDUP('Horizon numbers'!M42*100,0),"")</f>
        <v>250</v>
      </c>
      <c r="C30" s="6">
        <f ca="1">IF(ISNUMBER(B30),'Horizon numbers'!L42,"")</f>
        <v>1</v>
      </c>
      <c r="D30" t="s">
        <v>1854</v>
      </c>
    </row>
    <row r="31" spans="1:4" x14ac:dyDescent="0.3">
      <c r="A31" t="str">
        <f>'Horizon numbers'!H43</f>
        <v>Gen Z &amp; Gen Alpha Expectation Shift</v>
      </c>
      <c r="B31" s="24" t="str">
        <f>IF(ISNUMBER('Horizon numbers'!M43),ROUNDUP('Horizon numbers'!M43*100,0),"")</f>
        <v/>
      </c>
      <c r="C31" s="6" t="str">
        <f>IF(ISNUMBER(B31),'Horizon numbers'!L43,"")</f>
        <v/>
      </c>
      <c r="D31" t="s">
        <v>1855</v>
      </c>
    </row>
    <row r="32" spans="1:4" x14ac:dyDescent="0.3">
      <c r="A32" t="str">
        <f>'Horizon numbers'!H44</f>
        <v>Intensified Ethical Awareness</v>
      </c>
      <c r="B32" s="24">
        <f ca="1">IF(ISNUMBER('Horizon numbers'!M44),ROUNDUP('Horizon numbers'!M44*100,0),"")</f>
        <v>300</v>
      </c>
      <c r="C32" s="6">
        <f ca="1">IF(ISNUMBER(B32),'Horizon numbers'!L44,"")</f>
        <v>1</v>
      </c>
      <c r="D32" t="s">
        <v>1856</v>
      </c>
    </row>
    <row r="33" spans="1:4" x14ac:dyDescent="0.3">
      <c r="A33" t="str">
        <f>'Horizon numbers'!H45</f>
        <v>Immersive Technologies</v>
      </c>
      <c r="B33" s="24">
        <f ca="1">IF(ISNUMBER('Horizon numbers'!M45),ROUNDUP('Horizon numbers'!M45*100,0),"")</f>
        <v>120</v>
      </c>
      <c r="C33" s="6">
        <f ca="1">IF(ISNUMBER(B33),'Horizon numbers'!L45,"")</f>
        <v>1</v>
      </c>
      <c r="D33" t="s">
        <v>1857</v>
      </c>
    </row>
    <row r="34" spans="1:4" x14ac:dyDescent="0.3">
      <c r="A34" t="str">
        <f>'Horizon numbers'!H46</f>
        <v>Advanced AI Capabilities</v>
      </c>
      <c r="B34" s="24">
        <f ca="1">IF(ISNUMBER('Horizon numbers'!M46),ROUNDUP('Horizon numbers'!M46*100,0),"")</f>
        <v>175</v>
      </c>
      <c r="C34" s="6">
        <f ca="1">IF(ISNUMBER(B34),'Horizon numbers'!L46,"")</f>
        <v>2</v>
      </c>
      <c r="D34" t="s">
        <v>1858</v>
      </c>
    </row>
    <row r="35" spans="1:4" x14ac:dyDescent="0.3">
      <c r="A35" t="str">
        <f>'Horizon numbers'!H47</f>
        <v>Distributed Ledger Applications</v>
      </c>
      <c r="B35" s="24">
        <f ca="1">IF(ISNUMBER('Horizon numbers'!M47),ROUNDUP('Horizon numbers'!M47*100,0),"")</f>
        <v>200</v>
      </c>
      <c r="C35" s="6">
        <f ca="1">IF(ISNUMBER(B35),'Horizon numbers'!L47,"")</f>
        <v>1</v>
      </c>
      <c r="D35" t="s">
        <v>1859</v>
      </c>
    </row>
    <row r="36" spans="1:4" x14ac:dyDescent="0.3">
      <c r="A36" t="str">
        <f>'Horizon numbers'!H48</f>
        <v>Big Data Value Creation</v>
      </c>
      <c r="B36" s="24">
        <f ca="1">IF(ISNUMBER('Horizon numbers'!M48),ROUNDUP('Horizon numbers'!M48*100,0),"")</f>
        <v>153</v>
      </c>
      <c r="C36" s="6">
        <f ca="1">IF(ISNUMBER(B36),'Horizon numbers'!L48,"")</f>
        <v>2</v>
      </c>
      <c r="D36" t="s">
        <v>1860</v>
      </c>
    </row>
    <row r="37" spans="1:4" x14ac:dyDescent="0.3">
      <c r="A37" t="str">
        <f>'Horizon numbers'!H49</f>
        <v>New Data Management Strategies</v>
      </c>
      <c r="B37" s="24">
        <f ca="1">IF(ISNUMBER('Horizon numbers'!M49),ROUNDUP('Horizon numbers'!M49*100,0),"")</f>
        <v>134</v>
      </c>
      <c r="C37" s="6">
        <f ca="1">IF(ISNUMBER(B37),'Horizon numbers'!L49,"")</f>
        <v>1</v>
      </c>
      <c r="D37" t="s">
        <v>1861</v>
      </c>
    </row>
    <row r="38" spans="1:4" x14ac:dyDescent="0.3">
      <c r="A38" t="str">
        <f>'Horizon numbers'!H50</f>
        <v>Intelligent Process Automation</v>
      </c>
      <c r="B38" s="24">
        <f ca="1">IF(ISNUMBER('Horizon numbers'!M50),ROUNDUP('Horizon numbers'!M50*100,0),"")</f>
        <v>148</v>
      </c>
      <c r="C38" s="6">
        <f ca="1">IF(ISNUMBER(B38),'Horizon numbers'!L50,"")</f>
        <v>1</v>
      </c>
      <c r="D38" t="s">
        <v>1862</v>
      </c>
    </row>
    <row r="39" spans="1:4" x14ac:dyDescent="0.3">
      <c r="A39" t="str">
        <f>'Horizon numbers'!H51</f>
        <v>AI Usage Enablement</v>
      </c>
      <c r="B39" s="24">
        <f ca="1">IF(ISNUMBER('Horizon numbers'!M51),ROUNDUP('Horizon numbers'!M51*100,0),"")</f>
        <v>134</v>
      </c>
      <c r="C39" s="6">
        <f ca="1">IF(ISNUMBER(B39),'Horizon numbers'!L51,"")</f>
        <v>1</v>
      </c>
      <c r="D39" t="s">
        <v>1863</v>
      </c>
    </row>
    <row r="40" spans="1:4" x14ac:dyDescent="0.3">
      <c r="A40" t="str">
        <f>'Horizon numbers'!H52</f>
        <v>Advanced Computational Hardware</v>
      </c>
      <c r="B40" s="24">
        <f ca="1">IF(ISNUMBER('Horizon numbers'!M52),ROUNDUP('Horizon numbers'!M52*100,0),"")</f>
        <v>215</v>
      </c>
      <c r="C40" s="6">
        <f ca="1">IF(ISNUMBER(B40),'Horizon numbers'!L52,"")</f>
        <v>1</v>
      </c>
      <c r="D40" t="s">
        <v>1864</v>
      </c>
    </row>
    <row r="41" spans="1:4" x14ac:dyDescent="0.3">
      <c r="A41" t="str">
        <f>'Horizon numbers'!H53</f>
        <v>Increased Cyberthreats</v>
      </c>
      <c r="B41" s="24">
        <f ca="1">IF(ISNUMBER('Horizon numbers'!M53),ROUNDUP('Horizon numbers'!M53*100,0),"")</f>
        <v>100</v>
      </c>
      <c r="C41" s="6">
        <f ca="1">IF(ISNUMBER(B41),'Horizon numbers'!L53,"")</f>
        <v>1</v>
      </c>
      <c r="D41" t="s">
        <v>1865</v>
      </c>
    </row>
    <row r="42" spans="1:4" x14ac:dyDescent="0.3">
      <c r="A42" t="str">
        <f>'Horizon numbers'!H54</f>
        <v>Digital Platforms &amp; Marketplaces</v>
      </c>
      <c r="B42" s="24">
        <f ca="1">IF(ISNUMBER('Horizon numbers'!M54),ROUNDUP('Horizon numbers'!M54*100,0),"")</f>
        <v>206</v>
      </c>
      <c r="C42" s="6">
        <f ca="1">IF(ISNUMBER(B42),'Horizon numbers'!L54,"")</f>
        <v>2</v>
      </c>
      <c r="D42" t="s">
        <v>1866</v>
      </c>
    </row>
    <row r="43" spans="1:4" x14ac:dyDescent="0.3">
      <c r="A43" t="str">
        <f>'Horizon numbers'!H55</f>
        <v>Service Business Models</v>
      </c>
      <c r="B43" s="24">
        <f ca="1">IF(ISNUMBER('Horizon numbers'!M55),ROUNDUP('Horizon numbers'!M55*100,0),"")</f>
        <v>143</v>
      </c>
      <c r="C43" s="6">
        <f ca="1">IF(ISNUMBER(B43),'Horizon numbers'!L55,"")</f>
        <v>1</v>
      </c>
      <c r="D43" t="s">
        <v>1867</v>
      </c>
    </row>
    <row r="44" spans="1:4" x14ac:dyDescent="0.3">
      <c r="A44" t="str">
        <f>'Horizon numbers'!H56</f>
        <v>Future Marketing</v>
      </c>
      <c r="B44" s="24" t="str">
        <f>IF(ISNUMBER('Horizon numbers'!M56),ROUNDUP('Horizon numbers'!M56*100,0),"")</f>
        <v/>
      </c>
      <c r="C44" s="6" t="str">
        <f>IF(ISNUMBER(B44),'Horizon numbers'!L56,"")</f>
        <v/>
      </c>
      <c r="D44" t="s">
        <v>1868</v>
      </c>
    </row>
    <row r="45" spans="1:4" x14ac:dyDescent="0.3">
      <c r="A45" t="str">
        <f>'Horizon numbers'!H57</f>
        <v>Geopolitics &amp; Decoupling</v>
      </c>
      <c r="B45" s="24">
        <f ca="1">IF(ISNUMBER('Horizon numbers'!M57),ROUNDUP('Horizon numbers'!M57*100,0),"")</f>
        <v>145</v>
      </c>
      <c r="C45" s="6">
        <f ca="1">IF(ISNUMBER(B45),'Horizon numbers'!L57,"")</f>
        <v>2</v>
      </c>
      <c r="D45" t="s">
        <v>1869</v>
      </c>
    </row>
    <row r="46" spans="1:4" x14ac:dyDescent="0.3">
      <c r="A46" t="str">
        <f>'Horizon numbers'!H58</f>
        <v>Overlap Markets</v>
      </c>
      <c r="B46" s="24">
        <f ca="1">IF(ISNUMBER('Horizon numbers'!M58),ROUNDUP('Horizon numbers'!M58*100,0),"")</f>
        <v>300</v>
      </c>
      <c r="C46" s="6">
        <f ca="1">IF(ISNUMBER(B46),'Horizon numbers'!L58,"")</f>
        <v>1</v>
      </c>
      <c r="D46" t="s">
        <v>1870</v>
      </c>
    </row>
    <row r="47" spans="1:4" x14ac:dyDescent="0.3">
      <c r="A47" t="str">
        <f>'Horizon numbers'!H59</f>
        <v>Green Energy System</v>
      </c>
      <c r="B47" s="24">
        <f ca="1">IF(ISNUMBER('Horizon numbers'!M59),ROUNDUP('Horizon numbers'!M59*100,0),"")</f>
        <v>217</v>
      </c>
      <c r="C47" s="6">
        <f ca="1">IF(ISNUMBER(B47),'Horizon numbers'!L59,"")</f>
        <v>3</v>
      </c>
      <c r="D47" t="s">
        <v>1871</v>
      </c>
    </row>
    <row r="48" spans="1:4" x14ac:dyDescent="0.3">
      <c r="A48" t="str">
        <f>'Horizon numbers'!H60</f>
        <v>Future Agriculture</v>
      </c>
      <c r="B48" s="24">
        <f ca="1">IF(ISNUMBER('Horizon numbers'!M60),ROUNDUP('Horizon numbers'!M60*100,0),"")</f>
        <v>207</v>
      </c>
      <c r="C48" s="6">
        <f ca="1">IF(ISNUMBER(B48),'Horizon numbers'!L60,"")</f>
        <v>1</v>
      </c>
      <c r="D48" t="s">
        <v>1872</v>
      </c>
    </row>
    <row r="49" spans="1:3" x14ac:dyDescent="0.3">
      <c r="A49" t="str">
        <f>'Horizon numbers'!H61</f>
        <v>Sustainaible Maritime Applications</v>
      </c>
      <c r="B49" s="24">
        <f ca="1">IF(ISNUMBER('Horizon numbers'!M61),ROUNDUP('Horizon numbers'!M61*100,0),"")</f>
        <v>180</v>
      </c>
      <c r="C49" s="6">
        <f ca="1">IF(ISNUMBER(B49),'Horizon numbers'!L61,"")</f>
        <v>3</v>
      </c>
    </row>
    <row r="50" spans="1:3" x14ac:dyDescent="0.3">
      <c r="A50" t="str">
        <f>'Horizon numbers'!H62</f>
        <v>Expanded Railway Mobility</v>
      </c>
      <c r="B50" s="24">
        <f ca="1">IF(ISNUMBER('Horizon numbers'!M62),ROUNDUP('Horizon numbers'!M62*100,0),"")</f>
        <v>117</v>
      </c>
      <c r="C50" s="6">
        <f ca="1">IF(ISNUMBER(B50),'Horizon numbers'!L62,"")</f>
        <v>1</v>
      </c>
    </row>
    <row r="51" spans="1:3" x14ac:dyDescent="0.3">
      <c r="A51" t="str">
        <f>'Horizon numbers'!H63</f>
        <v>Air &amp; Space</v>
      </c>
      <c r="B51" s="24">
        <f ca="1">IF(ISNUMBER('Horizon numbers'!M63),ROUNDUP('Horizon numbers'!M63*100,0),"")</f>
        <v>225</v>
      </c>
      <c r="C51" s="6">
        <f ca="1">IF(ISNUMBER(B51),'Horizon numbers'!L63,"")</f>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59F12-C8D7-4847-B4CC-3827DF0B9DEB}">
  <dimension ref="A1:AZ52"/>
  <sheetViews>
    <sheetView workbookViewId="0">
      <pane xSplit="1" ySplit="1" topLeftCell="B2" activePane="bottomRight" state="frozen"/>
      <selection pane="topRight" activeCell="B1" sqref="B1"/>
      <selection pane="bottomLeft" activeCell="A2" sqref="A2"/>
      <selection pane="bottomRight" activeCell="C3" sqref="C3"/>
    </sheetView>
  </sheetViews>
  <sheetFormatPr defaultRowHeight="14.4" x14ac:dyDescent="0.3"/>
  <cols>
    <col min="1" max="1" width="8.88671875" customWidth="1"/>
  </cols>
  <sheetData>
    <row r="1" spans="1:52" x14ac:dyDescent="0.3">
      <c r="B1" t="s">
        <v>277</v>
      </c>
      <c r="C1" t="s">
        <v>278</v>
      </c>
      <c r="D1" t="s">
        <v>279</v>
      </c>
      <c r="E1" t="s">
        <v>280</v>
      </c>
      <c r="F1" t="s">
        <v>281</v>
      </c>
      <c r="G1" t="s">
        <v>282</v>
      </c>
      <c r="H1" t="s">
        <v>283</v>
      </c>
      <c r="I1" t="s">
        <v>284</v>
      </c>
      <c r="J1" t="s">
        <v>285</v>
      </c>
      <c r="K1" t="s">
        <v>286</v>
      </c>
      <c r="L1" t="s">
        <v>287</v>
      </c>
      <c r="M1" t="s">
        <v>288</v>
      </c>
      <c r="N1" t="s">
        <v>289</v>
      </c>
      <c r="O1" t="s">
        <v>290</v>
      </c>
      <c r="P1" t="s">
        <v>291</v>
      </c>
      <c r="Q1" t="s">
        <v>292</v>
      </c>
      <c r="R1" t="s">
        <v>293</v>
      </c>
      <c r="S1" t="s">
        <v>294</v>
      </c>
      <c r="T1" t="s">
        <v>295</v>
      </c>
      <c r="U1" t="s">
        <v>875</v>
      </c>
      <c r="V1" t="s">
        <v>297</v>
      </c>
      <c r="W1" t="s">
        <v>298</v>
      </c>
      <c r="X1" t="s">
        <v>299</v>
      </c>
      <c r="Y1" t="s">
        <v>300</v>
      </c>
      <c r="Z1" t="s">
        <v>301</v>
      </c>
      <c r="AA1" t="s">
        <v>302</v>
      </c>
      <c r="AB1" t="s">
        <v>303</v>
      </c>
      <c r="AC1" t="s">
        <v>304</v>
      </c>
      <c r="AD1" t="s">
        <v>305</v>
      </c>
      <c r="AE1" t="s">
        <v>338</v>
      </c>
      <c r="AF1" t="s">
        <v>306</v>
      </c>
      <c r="AG1" t="s">
        <v>307</v>
      </c>
      <c r="AH1" t="s">
        <v>308</v>
      </c>
      <c r="AI1" t="s">
        <v>309</v>
      </c>
      <c r="AJ1" t="s">
        <v>310</v>
      </c>
      <c r="AK1" t="s">
        <v>311</v>
      </c>
      <c r="AL1" t="s">
        <v>312</v>
      </c>
      <c r="AM1" t="s">
        <v>313</v>
      </c>
      <c r="AN1" t="s">
        <v>314</v>
      </c>
      <c r="AO1" t="s">
        <v>315</v>
      </c>
      <c r="AP1" t="s">
        <v>316</v>
      </c>
      <c r="AQ1" t="s">
        <v>317</v>
      </c>
      <c r="AR1" t="s">
        <v>318</v>
      </c>
      <c r="AS1" t="s">
        <v>319</v>
      </c>
      <c r="AT1" t="s">
        <v>320</v>
      </c>
      <c r="AU1" t="s">
        <v>321</v>
      </c>
      <c r="AV1" t="s">
        <v>322</v>
      </c>
      <c r="AW1" t="s">
        <v>323</v>
      </c>
      <c r="AX1" t="s">
        <v>324</v>
      </c>
      <c r="AY1" t="s">
        <v>325</v>
      </c>
      <c r="AZ1" t="s">
        <v>326</v>
      </c>
    </row>
    <row r="2" spans="1:52" x14ac:dyDescent="0.3">
      <c r="A2" t="s">
        <v>277</v>
      </c>
      <c r="B2" s="17" cm="1">
        <f t="array" ref="B2">SUMPRODUCT(--(ISNUMBER(SEARCH($A2,'Horizon numbers'!$F:$F)) * ISNUMBER(SEARCH(B$1,'Horizon numbers'!$F:$F))))</f>
        <v>80</v>
      </c>
      <c r="C2" s="17" cm="1">
        <f t="array" ref="C2">SUMPRODUCT(--(ISNUMBER(SEARCH($A2,'Horizon numbers'!$F:$F)) * ISNUMBER(SEARCH(C$1,'Horizon numbers'!$F:$F))))</f>
        <v>71</v>
      </c>
      <c r="D2" s="17" cm="1">
        <f t="array" ref="D2">SUMPRODUCT(--(ISNUMBER(SEARCH($A2,'Horizon numbers'!$F:$F)) * ISNUMBER(SEARCH(D$1,'Horizon numbers'!$F:$F))))</f>
        <v>1</v>
      </c>
      <c r="E2" s="17" cm="1">
        <f t="array" ref="E2">SUMPRODUCT(--(ISNUMBER(SEARCH($A2,'Horizon numbers'!$F:$F)) * ISNUMBER(SEARCH(E$1,'Horizon numbers'!$F:$F))))</f>
        <v>1</v>
      </c>
      <c r="F2" s="17" cm="1">
        <f t="array" ref="F2">SUMPRODUCT(--(ISNUMBER(SEARCH($A2,'Horizon numbers'!$F:$F)) * ISNUMBER(SEARCH(F$1,'Horizon numbers'!$F:$F))))</f>
        <v>1</v>
      </c>
      <c r="G2" s="17" cm="1">
        <f t="array" ref="G2">SUMPRODUCT(--(ISNUMBER(SEARCH($A2,'Horizon numbers'!$F:$F)) * ISNUMBER(SEARCH(G$1,'Horizon numbers'!$F:$F))))</f>
        <v>0</v>
      </c>
      <c r="H2" s="17" cm="1">
        <f t="array" ref="H2">SUMPRODUCT(--(ISNUMBER(SEARCH($A2,'Horizon numbers'!$F:$F)) * ISNUMBER(SEARCH(H$1,'Horizon numbers'!$F:$F))))</f>
        <v>0</v>
      </c>
      <c r="I2" s="17" cm="1">
        <f t="array" ref="I2">SUMPRODUCT(--(ISNUMBER(SEARCH($A2,'Horizon numbers'!$F:$F)) * ISNUMBER(SEARCH(I$1,'Horizon numbers'!$F:$F))))</f>
        <v>32</v>
      </c>
      <c r="J2" s="17" cm="1">
        <f t="array" ref="J2">SUMPRODUCT(--(ISNUMBER(SEARCH($A2,'Horizon numbers'!$F:$F)) * ISNUMBER(SEARCH(J$1,'Horizon numbers'!$F:$F))))</f>
        <v>2</v>
      </c>
      <c r="K2" s="17" cm="1">
        <f t="array" ref="K2">SUMPRODUCT(--(ISNUMBER(SEARCH($A2,'Horizon numbers'!$F:$F)) * ISNUMBER(SEARCH(K$1,'Horizon numbers'!$F:$F))))</f>
        <v>2</v>
      </c>
      <c r="L2" s="17" cm="1">
        <f t="array" ref="L2">SUMPRODUCT(--(ISNUMBER(SEARCH($A2,'Horizon numbers'!$F:$F)) * ISNUMBER(SEARCH(L$1,'Horizon numbers'!$F:$F))))</f>
        <v>2</v>
      </c>
      <c r="M2" s="17" cm="1">
        <f t="array" ref="M2">SUMPRODUCT(--(ISNUMBER(SEARCH($A2,'Horizon numbers'!$F:$F)) * ISNUMBER(SEARCH(M$1,'Horizon numbers'!$F:$F))))</f>
        <v>0</v>
      </c>
      <c r="N2" s="17" cm="1">
        <f t="array" ref="N2">SUMPRODUCT(--(ISNUMBER(SEARCH($A2,'Horizon numbers'!$F:$F)) * ISNUMBER(SEARCH(N$1,'Horizon numbers'!$F:$F))))</f>
        <v>5</v>
      </c>
      <c r="O2" s="17" cm="1">
        <f t="array" ref="O2">SUMPRODUCT(--(ISNUMBER(SEARCH($A2,'Horizon numbers'!$F:$F)) * ISNUMBER(SEARCH(O$1,'Horizon numbers'!$F:$F))))</f>
        <v>2</v>
      </c>
      <c r="P2" s="17" cm="1">
        <f t="array" ref="P2">SUMPRODUCT(--(ISNUMBER(SEARCH($A2,'Horizon numbers'!$F:$F)) * ISNUMBER(SEARCH(P$1,'Horizon numbers'!$F:$F))))</f>
        <v>4</v>
      </c>
      <c r="Q2" s="17" cm="1">
        <f t="array" ref="Q2">SUMPRODUCT(--(ISNUMBER(SEARCH($A2,'Horizon numbers'!$F:$F)) * ISNUMBER(SEARCH(Q$1,'Horizon numbers'!$F:$F))))</f>
        <v>0</v>
      </c>
      <c r="R2" s="17" cm="1">
        <f t="array" ref="R2">SUMPRODUCT(--(ISNUMBER(SEARCH($A2,'Horizon numbers'!$F:$F)) * ISNUMBER(SEARCH(R$1,'Horizon numbers'!$F:$F))))</f>
        <v>0</v>
      </c>
      <c r="S2" s="17" cm="1">
        <f t="array" ref="S2">SUMPRODUCT(--(ISNUMBER(SEARCH($A2,'Horizon numbers'!$F:$F)) * ISNUMBER(SEARCH(S$1,'Horizon numbers'!$F:$F))))</f>
        <v>1</v>
      </c>
      <c r="T2" s="17" cm="1">
        <f t="array" ref="T2">SUMPRODUCT(--(ISNUMBER(SEARCH($A2,'Horizon numbers'!$F:$F)) * ISNUMBER(SEARCH(T$1,'Horizon numbers'!$F:$F))))</f>
        <v>0</v>
      </c>
      <c r="U2" s="17" cm="1">
        <f t="array" ref="U2">SUMPRODUCT(--(ISNUMBER(SEARCH($A2,'Horizon numbers'!$F:$F)) * ISNUMBER(SEARCH(U$1,'Horizon numbers'!$F:$F))))</f>
        <v>0</v>
      </c>
      <c r="V2" s="17" cm="1">
        <f t="array" ref="V2">SUMPRODUCT(--(ISNUMBER(SEARCH($A2,'Horizon numbers'!$F:$F)) * ISNUMBER(SEARCH(V$1,'Horizon numbers'!$F:$F))))</f>
        <v>0</v>
      </c>
      <c r="W2" s="17" cm="1">
        <f t="array" ref="W2">SUMPRODUCT(--(ISNUMBER(SEARCH($A2,'Horizon numbers'!$F:$F)) * ISNUMBER(SEARCH(W$1,'Horizon numbers'!$F:$F))))</f>
        <v>0</v>
      </c>
      <c r="X2" s="17" cm="1">
        <f t="array" ref="X2">SUMPRODUCT(--(ISNUMBER(SEARCH($A2,'Horizon numbers'!$F:$F)) * ISNUMBER(SEARCH(X$1,'Horizon numbers'!$F:$F))))</f>
        <v>2</v>
      </c>
      <c r="Y2" s="17" cm="1">
        <f t="array" ref="Y2">SUMPRODUCT(--(ISNUMBER(SEARCH($A2,'Horizon numbers'!$F:$F)) * ISNUMBER(SEARCH(Y$1,'Horizon numbers'!$F:$F))))</f>
        <v>0</v>
      </c>
      <c r="Z2" s="17" cm="1">
        <f t="array" ref="Z2">SUMPRODUCT(--(ISNUMBER(SEARCH($A2,'Horizon numbers'!$F:$F)) * ISNUMBER(SEARCH(Z$1,'Horizon numbers'!$F:$F))))</f>
        <v>0</v>
      </c>
      <c r="AA2" s="17" cm="1">
        <f t="array" ref="AA2">SUMPRODUCT(--(ISNUMBER(SEARCH($A2,'Horizon numbers'!$F:$F)) * ISNUMBER(SEARCH(AA$1,'Horizon numbers'!$F:$F))))</f>
        <v>0</v>
      </c>
      <c r="AB2" s="17" cm="1">
        <f t="array" ref="AB2">SUMPRODUCT(--(ISNUMBER(SEARCH($A2,'Horizon numbers'!$F:$F)) * ISNUMBER(SEARCH(AB$1,'Horizon numbers'!$F:$F))))</f>
        <v>0</v>
      </c>
      <c r="AC2" s="17" cm="1">
        <f t="array" ref="AC2">SUMPRODUCT(--(ISNUMBER(SEARCH($A2,'Horizon numbers'!$F:$F)) * ISNUMBER(SEARCH(AC$1,'Horizon numbers'!$F:$F))))</f>
        <v>1</v>
      </c>
      <c r="AD2" s="17" cm="1">
        <f t="array" ref="AD2">SUMPRODUCT(--(ISNUMBER(SEARCH($A2,'Horizon numbers'!$F:$F)) * ISNUMBER(SEARCH(AD$1,'Horizon numbers'!$F:$F))))</f>
        <v>0</v>
      </c>
      <c r="AE2" s="17" cm="1">
        <f t="array" ref="AE2">SUMPRODUCT(--(ISNUMBER(SEARCH($A2,'Horizon numbers'!$F:$F)) * ISNUMBER(SEARCH(AE$1,'Horizon numbers'!$F:$F))))</f>
        <v>0</v>
      </c>
      <c r="AF2" s="17" cm="1">
        <f t="array" ref="AF2">SUMPRODUCT(--(ISNUMBER(SEARCH($A2,'Horizon numbers'!$F:$F)) * ISNUMBER(SEARCH(AF$1,'Horizon numbers'!$F:$F))))</f>
        <v>0</v>
      </c>
      <c r="AG2" s="17" cm="1">
        <f t="array" ref="AG2">SUMPRODUCT(--(ISNUMBER(SEARCH($A2,'Horizon numbers'!$F:$F)) * ISNUMBER(SEARCH(AG$1,'Horizon numbers'!$F:$F))))</f>
        <v>0</v>
      </c>
      <c r="AH2" s="17" cm="1">
        <f t="array" ref="AH2">SUMPRODUCT(--(ISNUMBER(SEARCH($A2,'Horizon numbers'!$F:$F)) * ISNUMBER(SEARCH(AH$1,'Horizon numbers'!$F:$F))))</f>
        <v>0</v>
      </c>
      <c r="AI2" s="17" cm="1">
        <f t="array" ref="AI2">SUMPRODUCT(--(ISNUMBER(SEARCH($A2,'Horizon numbers'!$F:$F)) * ISNUMBER(SEARCH(AI$1,'Horizon numbers'!$F:$F))))</f>
        <v>1</v>
      </c>
      <c r="AJ2" s="17" cm="1">
        <f t="array" ref="AJ2">SUMPRODUCT(--(ISNUMBER(SEARCH($A2,'Horizon numbers'!$F:$F)) * ISNUMBER(SEARCH(AJ$1,'Horizon numbers'!$F:$F))))</f>
        <v>0</v>
      </c>
      <c r="AK2" s="17" cm="1">
        <f t="array" ref="AK2">SUMPRODUCT(--(ISNUMBER(SEARCH($A2,'Horizon numbers'!$F:$F)) * ISNUMBER(SEARCH(AK$1,'Horizon numbers'!$F:$F))))</f>
        <v>1</v>
      </c>
      <c r="AL2" s="17" cm="1">
        <f t="array" ref="AL2">SUMPRODUCT(--(ISNUMBER(SEARCH($A2,'Horizon numbers'!$F:$F)) * ISNUMBER(SEARCH(AL$1,'Horizon numbers'!$F:$F))))</f>
        <v>0</v>
      </c>
      <c r="AM2" s="17" cm="1">
        <f t="array" ref="AM2">SUMPRODUCT(--(ISNUMBER(SEARCH($A2,'Horizon numbers'!$F:$F)) * ISNUMBER(SEARCH(AM$1,'Horizon numbers'!$F:$F))))</f>
        <v>1</v>
      </c>
      <c r="AN2" s="17" cm="1">
        <f t="array" ref="AN2">SUMPRODUCT(--(ISNUMBER(SEARCH($A2,'Horizon numbers'!$F:$F)) * ISNUMBER(SEARCH(AN$1,'Horizon numbers'!$F:$F))))</f>
        <v>0</v>
      </c>
      <c r="AO2" s="17" cm="1">
        <f t="array" ref="AO2">SUMPRODUCT(--(ISNUMBER(SEARCH($A2,'Horizon numbers'!$F:$F)) * ISNUMBER(SEARCH(AO$1,'Horizon numbers'!$F:$F))))</f>
        <v>0</v>
      </c>
      <c r="AP2" s="17" cm="1">
        <f t="array" ref="AP2">SUMPRODUCT(--(ISNUMBER(SEARCH($A2,'Horizon numbers'!$F:$F)) * ISNUMBER(SEARCH(AP$1,'Horizon numbers'!$F:$F))))</f>
        <v>0</v>
      </c>
      <c r="AQ2" s="17" cm="1">
        <f t="array" ref="AQ2">SUMPRODUCT(--(ISNUMBER(SEARCH($A2,'Horizon numbers'!$F:$F)) * ISNUMBER(SEARCH(AQ$1,'Horizon numbers'!$F:$F))))</f>
        <v>2</v>
      </c>
      <c r="AR2" s="17" cm="1">
        <f t="array" ref="AR2">SUMPRODUCT(--(ISNUMBER(SEARCH($A2,'Horizon numbers'!$F:$F)) * ISNUMBER(SEARCH(AR$1,'Horizon numbers'!$F:$F))))</f>
        <v>0</v>
      </c>
      <c r="AS2" s="17" cm="1">
        <f t="array" ref="AS2">SUMPRODUCT(--(ISNUMBER(SEARCH($A2,'Horizon numbers'!$F:$F)) * ISNUMBER(SEARCH(AS$1,'Horizon numbers'!$F:$F))))</f>
        <v>0</v>
      </c>
      <c r="AT2" s="17" cm="1">
        <f t="array" ref="AT2">SUMPRODUCT(--(ISNUMBER(SEARCH($A2,'Horizon numbers'!$F:$F)) * ISNUMBER(SEARCH(AT$1,'Horizon numbers'!$F:$F))))</f>
        <v>1</v>
      </c>
      <c r="AU2" s="17" cm="1">
        <f t="array" ref="AU2">SUMPRODUCT(--(ISNUMBER(SEARCH($A2,'Horizon numbers'!$F:$F)) * ISNUMBER(SEARCH(AU$1,'Horizon numbers'!$F:$F))))</f>
        <v>0</v>
      </c>
      <c r="AV2" s="17" cm="1">
        <f t="array" ref="AV2">SUMPRODUCT(--(ISNUMBER(SEARCH($A2,'Horizon numbers'!$F:$F)) * ISNUMBER(SEARCH(AV$1,'Horizon numbers'!$F:$F))))</f>
        <v>1</v>
      </c>
      <c r="AW2" s="17" cm="1">
        <f t="array" ref="AW2">SUMPRODUCT(--(ISNUMBER(SEARCH($A2,'Horizon numbers'!$F:$F)) * ISNUMBER(SEARCH(AW$1,'Horizon numbers'!$F:$F))))</f>
        <v>1</v>
      </c>
      <c r="AX2" s="17" cm="1">
        <f t="array" ref="AX2">SUMPRODUCT(--(ISNUMBER(SEARCH($A2,'Horizon numbers'!$F:$F)) * ISNUMBER(SEARCH(AX$1,'Horizon numbers'!$F:$F))))</f>
        <v>0</v>
      </c>
      <c r="AY2" s="17" cm="1">
        <f t="array" ref="AY2">SUMPRODUCT(--(ISNUMBER(SEARCH($A2,'Horizon numbers'!$F:$F)) * ISNUMBER(SEARCH(AY$1,'Horizon numbers'!$F:$F))))</f>
        <v>0</v>
      </c>
      <c r="AZ2" s="17" cm="1">
        <f t="array" ref="AZ2">SUMPRODUCT(--(ISNUMBER(SEARCH($A2,'Horizon numbers'!$F:$F)) * ISNUMBER(SEARCH(AZ$1,'Horizon numbers'!$F:$F))))</f>
        <v>2</v>
      </c>
    </row>
    <row r="3" spans="1:52" x14ac:dyDescent="0.3">
      <c r="A3" t="s">
        <v>278</v>
      </c>
      <c r="B3" s="17" cm="1">
        <f t="array" ref="B3">SUMPRODUCT(--(ISNUMBER(SEARCH($A3,'Horizon numbers'!$F:$F)) * ISNUMBER(SEARCH(B$1,'Horizon numbers'!$F:$F))))</f>
        <v>71</v>
      </c>
      <c r="C3" s="17" cm="1">
        <f t="array" ref="C3">SUMPRODUCT(--(ISNUMBER(SEARCH($A3,'Horizon numbers'!$F:$F)) * ISNUMBER(SEARCH(C$1,'Horizon numbers'!$F:$F))))</f>
        <v>602</v>
      </c>
      <c r="D3" s="17" cm="1">
        <f t="array" ref="D3">SUMPRODUCT(--(ISNUMBER(SEARCH($A3,'Horizon numbers'!$F:$F)) * ISNUMBER(SEARCH(D$1,'Horizon numbers'!$F:$F))))</f>
        <v>3</v>
      </c>
      <c r="E3" s="17" cm="1">
        <f t="array" ref="E3">SUMPRODUCT(--(ISNUMBER(SEARCH($A3,'Horizon numbers'!$F:$F)) * ISNUMBER(SEARCH(E$1,'Horizon numbers'!$F:$F))))</f>
        <v>31</v>
      </c>
      <c r="F3" s="17" cm="1">
        <f t="array" ref="F3">SUMPRODUCT(--(ISNUMBER(SEARCH($A3,'Horizon numbers'!$F:$F)) * ISNUMBER(SEARCH(F$1,'Horizon numbers'!$F:$F))))</f>
        <v>6</v>
      </c>
      <c r="G3" s="17" cm="1">
        <f t="array" ref="G3">SUMPRODUCT(--(ISNUMBER(SEARCH($A3,'Horizon numbers'!$F:$F)) * ISNUMBER(SEARCH(G$1,'Horizon numbers'!$F:$F))))</f>
        <v>26</v>
      </c>
      <c r="H3" s="17" cm="1">
        <f t="array" ref="H3">SUMPRODUCT(--(ISNUMBER(SEARCH($A3,'Horizon numbers'!$F:$F)) * ISNUMBER(SEARCH(H$1,'Horizon numbers'!$F:$F))))</f>
        <v>2</v>
      </c>
      <c r="I3" s="17" cm="1">
        <f t="array" ref="I3">SUMPRODUCT(--(ISNUMBER(SEARCH($A3,'Horizon numbers'!$F:$F)) * ISNUMBER(SEARCH(I$1,'Horizon numbers'!$F:$F))))</f>
        <v>90</v>
      </c>
      <c r="J3" s="17" cm="1">
        <f t="array" ref="J3">SUMPRODUCT(--(ISNUMBER(SEARCH($A3,'Horizon numbers'!$F:$F)) * ISNUMBER(SEARCH(J$1,'Horizon numbers'!$F:$F))))</f>
        <v>3</v>
      </c>
      <c r="K3" s="17" cm="1">
        <f t="array" ref="K3">SUMPRODUCT(--(ISNUMBER(SEARCH($A3,'Horizon numbers'!$F:$F)) * ISNUMBER(SEARCH(K$1,'Horizon numbers'!$F:$F))))</f>
        <v>29</v>
      </c>
      <c r="L3" s="17" cm="1">
        <f t="array" ref="L3">SUMPRODUCT(--(ISNUMBER(SEARCH($A3,'Horizon numbers'!$F:$F)) * ISNUMBER(SEARCH(L$1,'Horizon numbers'!$F:$F))))</f>
        <v>35</v>
      </c>
      <c r="M3" s="17" cm="1">
        <f t="array" ref="M3">SUMPRODUCT(--(ISNUMBER(SEARCH($A3,'Horizon numbers'!$F:$F)) * ISNUMBER(SEARCH(M$1,'Horizon numbers'!$F:$F))))</f>
        <v>1</v>
      </c>
      <c r="N3" s="17" cm="1">
        <f t="array" ref="N3">SUMPRODUCT(--(ISNUMBER(SEARCH($A3,'Horizon numbers'!$F:$F)) * ISNUMBER(SEARCH(N$1,'Horizon numbers'!$F:$F))))</f>
        <v>17</v>
      </c>
      <c r="O3" s="17" cm="1">
        <f t="array" ref="O3">SUMPRODUCT(--(ISNUMBER(SEARCH($A3,'Horizon numbers'!$F:$F)) * ISNUMBER(SEARCH(O$1,'Horizon numbers'!$F:$F))))</f>
        <v>10</v>
      </c>
      <c r="P3" s="17" cm="1">
        <f t="array" ref="P3">SUMPRODUCT(--(ISNUMBER(SEARCH($A3,'Horizon numbers'!$F:$F)) * ISNUMBER(SEARCH(P$1,'Horizon numbers'!$F:$F))))</f>
        <v>120</v>
      </c>
      <c r="Q3" s="17" cm="1">
        <f t="array" ref="Q3">SUMPRODUCT(--(ISNUMBER(SEARCH($A3,'Horizon numbers'!$F:$F)) * ISNUMBER(SEARCH(Q$1,'Horizon numbers'!$F:$F))))</f>
        <v>0</v>
      </c>
      <c r="R3" s="17" cm="1">
        <f t="array" ref="R3">SUMPRODUCT(--(ISNUMBER(SEARCH($A3,'Horizon numbers'!$F:$F)) * ISNUMBER(SEARCH(R$1,'Horizon numbers'!$F:$F))))</f>
        <v>0</v>
      </c>
      <c r="S3" s="17" cm="1">
        <f t="array" ref="S3">SUMPRODUCT(--(ISNUMBER(SEARCH($A3,'Horizon numbers'!$F:$F)) * ISNUMBER(SEARCH(S$1,'Horizon numbers'!$F:$F))))</f>
        <v>2</v>
      </c>
      <c r="T3" s="17" cm="1">
        <f t="array" ref="T3">SUMPRODUCT(--(ISNUMBER(SEARCH($A3,'Horizon numbers'!$F:$F)) * ISNUMBER(SEARCH(T$1,'Horizon numbers'!$F:$F))))</f>
        <v>0</v>
      </c>
      <c r="U3" s="17" cm="1">
        <f t="array" ref="U3">SUMPRODUCT(--(ISNUMBER(SEARCH($A3,'Horizon numbers'!$F:$F)) * ISNUMBER(SEARCH(U$1,'Horizon numbers'!$F:$F))))</f>
        <v>0</v>
      </c>
      <c r="V3" s="17" cm="1">
        <f t="array" ref="V3">SUMPRODUCT(--(ISNUMBER(SEARCH($A3,'Horizon numbers'!$F:$F)) * ISNUMBER(SEARCH(V$1,'Horizon numbers'!$F:$F))))</f>
        <v>1</v>
      </c>
      <c r="W3" s="17" cm="1">
        <f t="array" ref="W3">SUMPRODUCT(--(ISNUMBER(SEARCH($A3,'Horizon numbers'!$F:$F)) * ISNUMBER(SEARCH(W$1,'Horizon numbers'!$F:$F))))</f>
        <v>0</v>
      </c>
      <c r="X3" s="17" cm="1">
        <f t="array" ref="X3">SUMPRODUCT(--(ISNUMBER(SEARCH($A3,'Horizon numbers'!$F:$F)) * ISNUMBER(SEARCH(X$1,'Horizon numbers'!$F:$F))))</f>
        <v>2</v>
      </c>
      <c r="Y3" s="17" cm="1">
        <f t="array" ref="Y3">SUMPRODUCT(--(ISNUMBER(SEARCH($A3,'Horizon numbers'!$F:$F)) * ISNUMBER(SEARCH(Y$1,'Horizon numbers'!$F:$F))))</f>
        <v>1</v>
      </c>
      <c r="Z3" s="17" cm="1">
        <f t="array" ref="Z3">SUMPRODUCT(--(ISNUMBER(SEARCH($A3,'Horizon numbers'!$F:$F)) * ISNUMBER(SEARCH(Z$1,'Horizon numbers'!$F:$F))))</f>
        <v>0</v>
      </c>
      <c r="AA3" s="17" cm="1">
        <f t="array" ref="AA3">SUMPRODUCT(--(ISNUMBER(SEARCH($A3,'Horizon numbers'!$F:$F)) * ISNUMBER(SEARCH(AA$1,'Horizon numbers'!$F:$F))))</f>
        <v>0</v>
      </c>
      <c r="AB3" s="17" cm="1">
        <f t="array" ref="AB3">SUMPRODUCT(--(ISNUMBER(SEARCH($A3,'Horizon numbers'!$F:$F)) * ISNUMBER(SEARCH(AB$1,'Horizon numbers'!$F:$F))))</f>
        <v>0</v>
      </c>
      <c r="AC3" s="17" cm="1">
        <f t="array" ref="AC3">SUMPRODUCT(--(ISNUMBER(SEARCH($A3,'Horizon numbers'!$F:$F)) * ISNUMBER(SEARCH(AC$1,'Horizon numbers'!$F:$F))))</f>
        <v>15</v>
      </c>
      <c r="AD3" s="17" cm="1">
        <f t="array" ref="AD3">SUMPRODUCT(--(ISNUMBER(SEARCH($A3,'Horizon numbers'!$F:$F)) * ISNUMBER(SEARCH(AD$1,'Horizon numbers'!$F:$F))))</f>
        <v>1</v>
      </c>
      <c r="AE3" s="17" cm="1">
        <f t="array" ref="AE3">SUMPRODUCT(--(ISNUMBER(SEARCH($A3,'Horizon numbers'!$F:$F)) * ISNUMBER(SEARCH(AE$1,'Horizon numbers'!$F:$F))))</f>
        <v>0</v>
      </c>
      <c r="AF3" s="17" cm="1">
        <f t="array" ref="AF3">SUMPRODUCT(--(ISNUMBER(SEARCH($A3,'Horizon numbers'!$F:$F)) * ISNUMBER(SEARCH(AF$1,'Horizon numbers'!$F:$F))))</f>
        <v>0</v>
      </c>
      <c r="AG3" s="17" cm="1">
        <f t="array" ref="AG3">SUMPRODUCT(--(ISNUMBER(SEARCH($A3,'Horizon numbers'!$F:$F)) * ISNUMBER(SEARCH(AG$1,'Horizon numbers'!$F:$F))))</f>
        <v>1</v>
      </c>
      <c r="AH3" s="17" cm="1">
        <f t="array" ref="AH3">SUMPRODUCT(--(ISNUMBER(SEARCH($A3,'Horizon numbers'!$F:$F)) * ISNUMBER(SEARCH(AH$1,'Horizon numbers'!$F:$F))))</f>
        <v>2</v>
      </c>
      <c r="AI3" s="17" cm="1">
        <f t="array" ref="AI3">SUMPRODUCT(--(ISNUMBER(SEARCH($A3,'Horizon numbers'!$F:$F)) * ISNUMBER(SEARCH(AI$1,'Horizon numbers'!$F:$F))))</f>
        <v>2</v>
      </c>
      <c r="AJ3" s="17" cm="1">
        <f t="array" ref="AJ3">SUMPRODUCT(--(ISNUMBER(SEARCH($A3,'Horizon numbers'!$F:$F)) * ISNUMBER(SEARCH(AJ$1,'Horizon numbers'!$F:$F))))</f>
        <v>1</v>
      </c>
      <c r="AK3" s="17" cm="1">
        <f t="array" ref="AK3">SUMPRODUCT(--(ISNUMBER(SEARCH($A3,'Horizon numbers'!$F:$F)) * ISNUMBER(SEARCH(AK$1,'Horizon numbers'!$F:$F))))</f>
        <v>8</v>
      </c>
      <c r="AL3" s="17" cm="1">
        <f t="array" ref="AL3">SUMPRODUCT(--(ISNUMBER(SEARCH($A3,'Horizon numbers'!$F:$F)) * ISNUMBER(SEARCH(AL$1,'Horizon numbers'!$F:$F))))</f>
        <v>1</v>
      </c>
      <c r="AM3" s="17" cm="1">
        <f t="array" ref="AM3">SUMPRODUCT(--(ISNUMBER(SEARCH($A3,'Horizon numbers'!$F:$F)) * ISNUMBER(SEARCH(AM$1,'Horizon numbers'!$F:$F))))</f>
        <v>4</v>
      </c>
      <c r="AN3" s="17" cm="1">
        <f t="array" ref="AN3">SUMPRODUCT(--(ISNUMBER(SEARCH($A3,'Horizon numbers'!$F:$F)) * ISNUMBER(SEARCH(AN$1,'Horizon numbers'!$F:$F))))</f>
        <v>0</v>
      </c>
      <c r="AO3" s="17" cm="1">
        <f t="array" ref="AO3">SUMPRODUCT(--(ISNUMBER(SEARCH($A3,'Horizon numbers'!$F:$F)) * ISNUMBER(SEARCH(AO$1,'Horizon numbers'!$F:$F))))</f>
        <v>0</v>
      </c>
      <c r="AP3" s="17" cm="1">
        <f t="array" ref="AP3">SUMPRODUCT(--(ISNUMBER(SEARCH($A3,'Horizon numbers'!$F:$F)) * ISNUMBER(SEARCH(AP$1,'Horizon numbers'!$F:$F))))</f>
        <v>0</v>
      </c>
      <c r="AQ3" s="17" cm="1">
        <f t="array" ref="AQ3">SUMPRODUCT(--(ISNUMBER(SEARCH($A3,'Horizon numbers'!$F:$F)) * ISNUMBER(SEARCH(AQ$1,'Horizon numbers'!$F:$F))))</f>
        <v>5</v>
      </c>
      <c r="AR3" s="17" cm="1">
        <f t="array" ref="AR3">SUMPRODUCT(--(ISNUMBER(SEARCH($A3,'Horizon numbers'!$F:$F)) * ISNUMBER(SEARCH(AR$1,'Horizon numbers'!$F:$F))))</f>
        <v>1</v>
      </c>
      <c r="AS3" s="17" cm="1">
        <f t="array" ref="AS3">SUMPRODUCT(--(ISNUMBER(SEARCH($A3,'Horizon numbers'!$F:$F)) * ISNUMBER(SEARCH(AS$1,'Horizon numbers'!$F:$F))))</f>
        <v>0</v>
      </c>
      <c r="AT3" s="17" cm="1">
        <f t="array" ref="AT3">SUMPRODUCT(--(ISNUMBER(SEARCH($A3,'Horizon numbers'!$F:$F)) * ISNUMBER(SEARCH(AT$1,'Horizon numbers'!$F:$F))))</f>
        <v>8</v>
      </c>
      <c r="AU3" s="17" cm="1">
        <f t="array" ref="AU3">SUMPRODUCT(--(ISNUMBER(SEARCH($A3,'Horizon numbers'!$F:$F)) * ISNUMBER(SEARCH(AU$1,'Horizon numbers'!$F:$F))))</f>
        <v>1</v>
      </c>
      <c r="AV3" s="17" cm="1">
        <f t="array" ref="AV3">SUMPRODUCT(--(ISNUMBER(SEARCH($A3,'Horizon numbers'!$F:$F)) * ISNUMBER(SEARCH(AV$1,'Horizon numbers'!$F:$F))))</f>
        <v>14</v>
      </c>
      <c r="AW3" s="17" cm="1">
        <f t="array" ref="AW3">SUMPRODUCT(--(ISNUMBER(SEARCH($A3,'Horizon numbers'!$F:$F)) * ISNUMBER(SEARCH(AW$1,'Horizon numbers'!$F:$F))))</f>
        <v>3</v>
      </c>
      <c r="AX3" s="17" cm="1">
        <f t="array" ref="AX3">SUMPRODUCT(--(ISNUMBER(SEARCH($A3,'Horizon numbers'!$F:$F)) * ISNUMBER(SEARCH(AX$1,'Horizon numbers'!$F:$F))))</f>
        <v>65</v>
      </c>
      <c r="AY3" s="17" cm="1">
        <f t="array" ref="AY3">SUMPRODUCT(--(ISNUMBER(SEARCH($A3,'Horizon numbers'!$F:$F)) * ISNUMBER(SEARCH(AY$1,'Horizon numbers'!$F:$F))))</f>
        <v>2</v>
      </c>
      <c r="AZ3" s="17" cm="1">
        <f t="array" ref="AZ3">SUMPRODUCT(--(ISNUMBER(SEARCH($A3,'Horizon numbers'!$F:$F)) * ISNUMBER(SEARCH(AZ$1,'Horizon numbers'!$F:$F))))</f>
        <v>5</v>
      </c>
    </row>
    <row r="4" spans="1:52" x14ac:dyDescent="0.3">
      <c r="A4" t="s">
        <v>279</v>
      </c>
      <c r="B4" s="17" cm="1">
        <f t="array" ref="B4">SUMPRODUCT(--(ISNUMBER(SEARCH($A4,'Horizon numbers'!$F:$F)) * ISNUMBER(SEARCH(B$1,'Horizon numbers'!$F:$F))))</f>
        <v>1</v>
      </c>
      <c r="C4" s="17" cm="1">
        <f t="array" ref="C4">SUMPRODUCT(--(ISNUMBER(SEARCH($A4,'Horizon numbers'!$F:$F)) * ISNUMBER(SEARCH(C$1,'Horizon numbers'!$F:$F))))</f>
        <v>3</v>
      </c>
      <c r="D4" s="17" cm="1">
        <f t="array" ref="D4">SUMPRODUCT(--(ISNUMBER(SEARCH($A4,'Horizon numbers'!$F:$F)) * ISNUMBER(SEARCH(D$1,'Horizon numbers'!$F:$F))))</f>
        <v>35</v>
      </c>
      <c r="E4" s="17" cm="1">
        <f t="array" ref="E4">SUMPRODUCT(--(ISNUMBER(SEARCH($A4,'Horizon numbers'!$F:$F)) * ISNUMBER(SEARCH(E$1,'Horizon numbers'!$F:$F))))</f>
        <v>0</v>
      </c>
      <c r="F4" s="17" cm="1">
        <f t="array" ref="F4">SUMPRODUCT(--(ISNUMBER(SEARCH($A4,'Horizon numbers'!$F:$F)) * ISNUMBER(SEARCH(F$1,'Horizon numbers'!$F:$F))))</f>
        <v>0</v>
      </c>
      <c r="G4" s="17" cm="1">
        <f t="array" ref="G4">SUMPRODUCT(--(ISNUMBER(SEARCH($A4,'Horizon numbers'!$F:$F)) * ISNUMBER(SEARCH(G$1,'Horizon numbers'!$F:$F))))</f>
        <v>0</v>
      </c>
      <c r="H4" s="17" cm="1">
        <f t="array" ref="H4">SUMPRODUCT(--(ISNUMBER(SEARCH($A4,'Horizon numbers'!$F:$F)) * ISNUMBER(SEARCH(H$1,'Horizon numbers'!$F:$F))))</f>
        <v>0</v>
      </c>
      <c r="I4" s="17" cm="1">
        <f t="array" ref="I4">SUMPRODUCT(--(ISNUMBER(SEARCH($A4,'Horizon numbers'!$F:$F)) * ISNUMBER(SEARCH(I$1,'Horizon numbers'!$F:$F))))</f>
        <v>0</v>
      </c>
      <c r="J4" s="17" cm="1">
        <f t="array" ref="J4">SUMPRODUCT(--(ISNUMBER(SEARCH($A4,'Horizon numbers'!$F:$F)) * ISNUMBER(SEARCH(J$1,'Horizon numbers'!$F:$F))))</f>
        <v>10</v>
      </c>
      <c r="K4" s="17" cm="1">
        <f t="array" ref="K4">SUMPRODUCT(--(ISNUMBER(SEARCH($A4,'Horizon numbers'!$F:$F)) * ISNUMBER(SEARCH(K$1,'Horizon numbers'!$F:$F))))</f>
        <v>0</v>
      </c>
      <c r="L4" s="17" cm="1">
        <f t="array" ref="L4">SUMPRODUCT(--(ISNUMBER(SEARCH($A4,'Horizon numbers'!$F:$F)) * ISNUMBER(SEARCH(L$1,'Horizon numbers'!$F:$F))))</f>
        <v>1</v>
      </c>
      <c r="M4" s="17" cm="1">
        <f t="array" ref="M4">SUMPRODUCT(--(ISNUMBER(SEARCH($A4,'Horizon numbers'!$F:$F)) * ISNUMBER(SEARCH(M$1,'Horizon numbers'!$F:$F))))</f>
        <v>0</v>
      </c>
      <c r="N4" s="17" cm="1">
        <f t="array" ref="N4">SUMPRODUCT(--(ISNUMBER(SEARCH($A4,'Horizon numbers'!$F:$F)) * ISNUMBER(SEARCH(N$1,'Horizon numbers'!$F:$F))))</f>
        <v>1</v>
      </c>
      <c r="O4" s="17" cm="1">
        <f t="array" ref="O4">SUMPRODUCT(--(ISNUMBER(SEARCH($A4,'Horizon numbers'!$F:$F)) * ISNUMBER(SEARCH(O$1,'Horizon numbers'!$F:$F))))</f>
        <v>0</v>
      </c>
      <c r="P4" s="17" cm="1">
        <f t="array" ref="P4">SUMPRODUCT(--(ISNUMBER(SEARCH($A4,'Horizon numbers'!$F:$F)) * ISNUMBER(SEARCH(P$1,'Horizon numbers'!$F:$F))))</f>
        <v>2</v>
      </c>
      <c r="Q4" s="17" cm="1">
        <f t="array" ref="Q4">SUMPRODUCT(--(ISNUMBER(SEARCH($A4,'Horizon numbers'!$F:$F)) * ISNUMBER(SEARCH(Q$1,'Horizon numbers'!$F:$F))))</f>
        <v>0</v>
      </c>
      <c r="R4" s="17" cm="1">
        <f t="array" ref="R4">SUMPRODUCT(--(ISNUMBER(SEARCH($A4,'Horizon numbers'!$F:$F)) * ISNUMBER(SEARCH(R$1,'Horizon numbers'!$F:$F))))</f>
        <v>0</v>
      </c>
      <c r="S4" s="17" cm="1">
        <f t="array" ref="S4">SUMPRODUCT(--(ISNUMBER(SEARCH($A4,'Horizon numbers'!$F:$F)) * ISNUMBER(SEARCH(S$1,'Horizon numbers'!$F:$F))))</f>
        <v>2</v>
      </c>
      <c r="T4" s="17" cm="1">
        <f t="array" ref="T4">SUMPRODUCT(--(ISNUMBER(SEARCH($A4,'Horizon numbers'!$F:$F)) * ISNUMBER(SEARCH(T$1,'Horizon numbers'!$F:$F))))</f>
        <v>0</v>
      </c>
      <c r="U4" s="17" cm="1">
        <f t="array" ref="U4">SUMPRODUCT(--(ISNUMBER(SEARCH($A4,'Horizon numbers'!$F:$F)) * ISNUMBER(SEARCH(U$1,'Horizon numbers'!$F:$F))))</f>
        <v>0</v>
      </c>
      <c r="V4" s="17" cm="1">
        <f t="array" ref="V4">SUMPRODUCT(--(ISNUMBER(SEARCH($A4,'Horizon numbers'!$F:$F)) * ISNUMBER(SEARCH(V$1,'Horizon numbers'!$F:$F))))</f>
        <v>0</v>
      </c>
      <c r="W4" s="17" cm="1">
        <f t="array" ref="W4">SUMPRODUCT(--(ISNUMBER(SEARCH($A4,'Horizon numbers'!$F:$F)) * ISNUMBER(SEARCH(W$1,'Horizon numbers'!$F:$F))))</f>
        <v>0</v>
      </c>
      <c r="X4" s="17" cm="1">
        <f t="array" ref="X4">SUMPRODUCT(--(ISNUMBER(SEARCH($A4,'Horizon numbers'!$F:$F)) * ISNUMBER(SEARCH(X$1,'Horizon numbers'!$F:$F))))</f>
        <v>0</v>
      </c>
      <c r="Y4" s="17" cm="1">
        <f t="array" ref="Y4">SUMPRODUCT(--(ISNUMBER(SEARCH($A4,'Horizon numbers'!$F:$F)) * ISNUMBER(SEARCH(Y$1,'Horizon numbers'!$F:$F))))</f>
        <v>0</v>
      </c>
      <c r="Z4" s="17" cm="1">
        <f t="array" ref="Z4">SUMPRODUCT(--(ISNUMBER(SEARCH($A4,'Horizon numbers'!$F:$F)) * ISNUMBER(SEARCH(Z$1,'Horizon numbers'!$F:$F))))</f>
        <v>0</v>
      </c>
      <c r="AA4" s="17" cm="1">
        <f t="array" ref="AA4">SUMPRODUCT(--(ISNUMBER(SEARCH($A4,'Horizon numbers'!$F:$F)) * ISNUMBER(SEARCH(AA$1,'Horizon numbers'!$F:$F))))</f>
        <v>0</v>
      </c>
      <c r="AB4" s="17" cm="1">
        <f t="array" ref="AB4">SUMPRODUCT(--(ISNUMBER(SEARCH($A4,'Horizon numbers'!$F:$F)) * ISNUMBER(SEARCH(AB$1,'Horizon numbers'!$F:$F))))</f>
        <v>0</v>
      </c>
      <c r="AC4" s="17" cm="1">
        <f t="array" ref="AC4">SUMPRODUCT(--(ISNUMBER(SEARCH($A4,'Horizon numbers'!$F:$F)) * ISNUMBER(SEARCH(AC$1,'Horizon numbers'!$F:$F))))</f>
        <v>0</v>
      </c>
      <c r="AD4" s="17" cm="1">
        <f t="array" ref="AD4">SUMPRODUCT(--(ISNUMBER(SEARCH($A4,'Horizon numbers'!$F:$F)) * ISNUMBER(SEARCH(AD$1,'Horizon numbers'!$F:$F))))</f>
        <v>0</v>
      </c>
      <c r="AE4" s="17" cm="1">
        <f t="array" ref="AE4">SUMPRODUCT(--(ISNUMBER(SEARCH($A4,'Horizon numbers'!$F:$F)) * ISNUMBER(SEARCH(AE$1,'Horizon numbers'!$F:$F))))</f>
        <v>0</v>
      </c>
      <c r="AF4" s="17" cm="1">
        <f t="array" ref="AF4">SUMPRODUCT(--(ISNUMBER(SEARCH($A4,'Horizon numbers'!$F:$F)) * ISNUMBER(SEARCH(AF$1,'Horizon numbers'!$F:$F))))</f>
        <v>0</v>
      </c>
      <c r="AG4" s="17" cm="1">
        <f t="array" ref="AG4">SUMPRODUCT(--(ISNUMBER(SEARCH($A4,'Horizon numbers'!$F:$F)) * ISNUMBER(SEARCH(AG$1,'Horizon numbers'!$F:$F))))</f>
        <v>0</v>
      </c>
      <c r="AH4" s="17" cm="1">
        <f t="array" ref="AH4">SUMPRODUCT(--(ISNUMBER(SEARCH($A4,'Horizon numbers'!$F:$F)) * ISNUMBER(SEARCH(AH$1,'Horizon numbers'!$F:$F))))</f>
        <v>0</v>
      </c>
      <c r="AI4" s="17" cm="1">
        <f t="array" ref="AI4">SUMPRODUCT(--(ISNUMBER(SEARCH($A4,'Horizon numbers'!$F:$F)) * ISNUMBER(SEARCH(AI$1,'Horizon numbers'!$F:$F))))</f>
        <v>0</v>
      </c>
      <c r="AJ4" s="17" cm="1">
        <f t="array" ref="AJ4">SUMPRODUCT(--(ISNUMBER(SEARCH($A4,'Horizon numbers'!$F:$F)) * ISNUMBER(SEARCH(AJ$1,'Horizon numbers'!$F:$F))))</f>
        <v>0</v>
      </c>
      <c r="AK4" s="17" cm="1">
        <f t="array" ref="AK4">SUMPRODUCT(--(ISNUMBER(SEARCH($A4,'Horizon numbers'!$F:$F)) * ISNUMBER(SEARCH(AK$1,'Horizon numbers'!$F:$F))))</f>
        <v>0</v>
      </c>
      <c r="AL4" s="17" cm="1">
        <f t="array" ref="AL4">SUMPRODUCT(--(ISNUMBER(SEARCH($A4,'Horizon numbers'!$F:$F)) * ISNUMBER(SEARCH(AL$1,'Horizon numbers'!$F:$F))))</f>
        <v>0</v>
      </c>
      <c r="AM4" s="17" cm="1">
        <f t="array" ref="AM4">SUMPRODUCT(--(ISNUMBER(SEARCH($A4,'Horizon numbers'!$F:$F)) * ISNUMBER(SEARCH(AM$1,'Horizon numbers'!$F:$F))))</f>
        <v>0</v>
      </c>
      <c r="AN4" s="17" cm="1">
        <f t="array" ref="AN4">SUMPRODUCT(--(ISNUMBER(SEARCH($A4,'Horizon numbers'!$F:$F)) * ISNUMBER(SEARCH(AN$1,'Horizon numbers'!$F:$F))))</f>
        <v>0</v>
      </c>
      <c r="AO4" s="17" cm="1">
        <f t="array" ref="AO4">SUMPRODUCT(--(ISNUMBER(SEARCH($A4,'Horizon numbers'!$F:$F)) * ISNUMBER(SEARCH(AO$1,'Horizon numbers'!$F:$F))))</f>
        <v>0</v>
      </c>
      <c r="AP4" s="17" cm="1">
        <f t="array" ref="AP4">SUMPRODUCT(--(ISNUMBER(SEARCH($A4,'Horizon numbers'!$F:$F)) * ISNUMBER(SEARCH(AP$1,'Horizon numbers'!$F:$F))))</f>
        <v>0</v>
      </c>
      <c r="AQ4" s="17" cm="1">
        <f t="array" ref="AQ4">SUMPRODUCT(--(ISNUMBER(SEARCH($A4,'Horizon numbers'!$F:$F)) * ISNUMBER(SEARCH(AQ$1,'Horizon numbers'!$F:$F))))</f>
        <v>0</v>
      </c>
      <c r="AR4" s="17" cm="1">
        <f t="array" ref="AR4">SUMPRODUCT(--(ISNUMBER(SEARCH($A4,'Horizon numbers'!$F:$F)) * ISNUMBER(SEARCH(AR$1,'Horizon numbers'!$F:$F))))</f>
        <v>0</v>
      </c>
      <c r="AS4" s="17" cm="1">
        <f t="array" ref="AS4">SUMPRODUCT(--(ISNUMBER(SEARCH($A4,'Horizon numbers'!$F:$F)) * ISNUMBER(SEARCH(AS$1,'Horizon numbers'!$F:$F))))</f>
        <v>0</v>
      </c>
      <c r="AT4" s="17" cm="1">
        <f t="array" ref="AT4">SUMPRODUCT(--(ISNUMBER(SEARCH($A4,'Horizon numbers'!$F:$F)) * ISNUMBER(SEARCH(AT$1,'Horizon numbers'!$F:$F))))</f>
        <v>0</v>
      </c>
      <c r="AU4" s="17" cm="1">
        <f t="array" ref="AU4">SUMPRODUCT(--(ISNUMBER(SEARCH($A4,'Horizon numbers'!$F:$F)) * ISNUMBER(SEARCH(AU$1,'Horizon numbers'!$F:$F))))</f>
        <v>0</v>
      </c>
      <c r="AV4" s="17" cm="1">
        <f t="array" ref="AV4">SUMPRODUCT(--(ISNUMBER(SEARCH($A4,'Horizon numbers'!$F:$F)) * ISNUMBER(SEARCH(AV$1,'Horizon numbers'!$F:$F))))</f>
        <v>20</v>
      </c>
      <c r="AW4" s="17" cm="1">
        <f t="array" ref="AW4">SUMPRODUCT(--(ISNUMBER(SEARCH($A4,'Horizon numbers'!$F:$F)) * ISNUMBER(SEARCH(AW$1,'Horizon numbers'!$F:$F))))</f>
        <v>0</v>
      </c>
      <c r="AX4" s="17" cm="1">
        <f t="array" ref="AX4">SUMPRODUCT(--(ISNUMBER(SEARCH($A4,'Horizon numbers'!$F:$F)) * ISNUMBER(SEARCH(AX$1,'Horizon numbers'!$F:$F))))</f>
        <v>3</v>
      </c>
      <c r="AY4" s="17" cm="1">
        <f t="array" ref="AY4">SUMPRODUCT(--(ISNUMBER(SEARCH($A4,'Horizon numbers'!$F:$F)) * ISNUMBER(SEARCH(AY$1,'Horizon numbers'!$F:$F))))</f>
        <v>0</v>
      </c>
      <c r="AZ4" s="17" cm="1">
        <f t="array" ref="AZ4">SUMPRODUCT(--(ISNUMBER(SEARCH($A4,'Horizon numbers'!$F:$F)) * ISNUMBER(SEARCH(AZ$1,'Horizon numbers'!$F:$F))))</f>
        <v>0</v>
      </c>
    </row>
    <row r="5" spans="1:52" x14ac:dyDescent="0.3">
      <c r="A5" t="s">
        <v>280</v>
      </c>
      <c r="B5" s="17" cm="1">
        <f t="array" ref="B5">SUMPRODUCT(--(ISNUMBER(SEARCH($A5,'Horizon numbers'!$F:$F)) * ISNUMBER(SEARCH(B$1,'Horizon numbers'!$F:$F))))</f>
        <v>1</v>
      </c>
      <c r="C5" s="17" cm="1">
        <f t="array" ref="C5">SUMPRODUCT(--(ISNUMBER(SEARCH($A5,'Horizon numbers'!$F:$F)) * ISNUMBER(SEARCH(C$1,'Horizon numbers'!$F:$F))))</f>
        <v>31</v>
      </c>
      <c r="D5" s="17" cm="1">
        <f t="array" ref="D5">SUMPRODUCT(--(ISNUMBER(SEARCH($A5,'Horizon numbers'!$F:$F)) * ISNUMBER(SEARCH(D$1,'Horizon numbers'!$F:$F))))</f>
        <v>0</v>
      </c>
      <c r="E5" s="17" cm="1">
        <f t="array" ref="E5">SUMPRODUCT(--(ISNUMBER(SEARCH($A5,'Horizon numbers'!$F:$F)) * ISNUMBER(SEARCH(E$1,'Horizon numbers'!$F:$F))))</f>
        <v>60</v>
      </c>
      <c r="F5" s="17" cm="1">
        <f t="array" ref="F5">SUMPRODUCT(--(ISNUMBER(SEARCH($A5,'Horizon numbers'!$F:$F)) * ISNUMBER(SEARCH(F$1,'Horizon numbers'!$F:$F))))</f>
        <v>1</v>
      </c>
      <c r="G5" s="17" cm="1">
        <f t="array" ref="G5">SUMPRODUCT(--(ISNUMBER(SEARCH($A5,'Horizon numbers'!$F:$F)) * ISNUMBER(SEARCH(G$1,'Horizon numbers'!$F:$F))))</f>
        <v>6</v>
      </c>
      <c r="H5" s="17" cm="1">
        <f t="array" ref="H5">SUMPRODUCT(--(ISNUMBER(SEARCH($A5,'Horizon numbers'!$F:$F)) * ISNUMBER(SEARCH(H$1,'Horizon numbers'!$F:$F))))</f>
        <v>1</v>
      </c>
      <c r="I5" s="17" cm="1">
        <f t="array" ref="I5">SUMPRODUCT(--(ISNUMBER(SEARCH($A5,'Horizon numbers'!$F:$F)) * ISNUMBER(SEARCH(I$1,'Horizon numbers'!$F:$F))))</f>
        <v>5</v>
      </c>
      <c r="J5" s="17" cm="1">
        <f t="array" ref="J5">SUMPRODUCT(--(ISNUMBER(SEARCH($A5,'Horizon numbers'!$F:$F)) * ISNUMBER(SEARCH(J$1,'Horizon numbers'!$F:$F))))</f>
        <v>3</v>
      </c>
      <c r="K5" s="17" cm="1">
        <f t="array" ref="K5">SUMPRODUCT(--(ISNUMBER(SEARCH($A5,'Horizon numbers'!$F:$F)) * ISNUMBER(SEARCH(K$1,'Horizon numbers'!$F:$F))))</f>
        <v>1</v>
      </c>
      <c r="L5" s="17" cm="1">
        <f t="array" ref="L5">SUMPRODUCT(--(ISNUMBER(SEARCH($A5,'Horizon numbers'!$F:$F)) * ISNUMBER(SEARCH(L$1,'Horizon numbers'!$F:$F))))</f>
        <v>0</v>
      </c>
      <c r="M5" s="17" cm="1">
        <f t="array" ref="M5">SUMPRODUCT(--(ISNUMBER(SEARCH($A5,'Horizon numbers'!$F:$F)) * ISNUMBER(SEARCH(M$1,'Horizon numbers'!$F:$F))))</f>
        <v>0</v>
      </c>
      <c r="N5" s="17" cm="1">
        <f t="array" ref="N5">SUMPRODUCT(--(ISNUMBER(SEARCH($A5,'Horizon numbers'!$F:$F)) * ISNUMBER(SEARCH(N$1,'Horizon numbers'!$F:$F))))</f>
        <v>0</v>
      </c>
      <c r="O5" s="17" cm="1">
        <f t="array" ref="O5">SUMPRODUCT(--(ISNUMBER(SEARCH($A5,'Horizon numbers'!$F:$F)) * ISNUMBER(SEARCH(O$1,'Horizon numbers'!$F:$F))))</f>
        <v>1</v>
      </c>
      <c r="P5" s="17" cm="1">
        <f t="array" ref="P5">SUMPRODUCT(--(ISNUMBER(SEARCH($A5,'Horizon numbers'!$F:$F)) * ISNUMBER(SEARCH(P$1,'Horizon numbers'!$F:$F))))</f>
        <v>3</v>
      </c>
      <c r="Q5" s="17" cm="1">
        <f t="array" ref="Q5">SUMPRODUCT(--(ISNUMBER(SEARCH($A5,'Horizon numbers'!$F:$F)) * ISNUMBER(SEARCH(Q$1,'Horizon numbers'!$F:$F))))</f>
        <v>0</v>
      </c>
      <c r="R5" s="17" cm="1">
        <f t="array" ref="R5">SUMPRODUCT(--(ISNUMBER(SEARCH($A5,'Horizon numbers'!$F:$F)) * ISNUMBER(SEARCH(R$1,'Horizon numbers'!$F:$F))))</f>
        <v>0</v>
      </c>
      <c r="S5" s="17" cm="1">
        <f t="array" ref="S5">SUMPRODUCT(--(ISNUMBER(SEARCH($A5,'Horizon numbers'!$F:$F)) * ISNUMBER(SEARCH(S$1,'Horizon numbers'!$F:$F))))</f>
        <v>1</v>
      </c>
      <c r="T5" s="17" cm="1">
        <f t="array" ref="T5">SUMPRODUCT(--(ISNUMBER(SEARCH($A5,'Horizon numbers'!$F:$F)) * ISNUMBER(SEARCH(T$1,'Horizon numbers'!$F:$F))))</f>
        <v>0</v>
      </c>
      <c r="U5" s="17" cm="1">
        <f t="array" ref="U5">SUMPRODUCT(--(ISNUMBER(SEARCH($A5,'Horizon numbers'!$F:$F)) * ISNUMBER(SEARCH(U$1,'Horizon numbers'!$F:$F))))</f>
        <v>0</v>
      </c>
      <c r="V5" s="17" cm="1">
        <f t="array" ref="V5">SUMPRODUCT(--(ISNUMBER(SEARCH($A5,'Horizon numbers'!$F:$F)) * ISNUMBER(SEARCH(V$1,'Horizon numbers'!$F:$F))))</f>
        <v>1</v>
      </c>
      <c r="W5" s="17" cm="1">
        <f t="array" ref="W5">SUMPRODUCT(--(ISNUMBER(SEARCH($A5,'Horizon numbers'!$F:$F)) * ISNUMBER(SEARCH(W$1,'Horizon numbers'!$F:$F))))</f>
        <v>0</v>
      </c>
      <c r="X5" s="17" cm="1">
        <f t="array" ref="X5">SUMPRODUCT(--(ISNUMBER(SEARCH($A5,'Horizon numbers'!$F:$F)) * ISNUMBER(SEARCH(X$1,'Horizon numbers'!$F:$F))))</f>
        <v>2</v>
      </c>
      <c r="Y5" s="17" cm="1">
        <f t="array" ref="Y5">SUMPRODUCT(--(ISNUMBER(SEARCH($A5,'Horizon numbers'!$F:$F)) * ISNUMBER(SEARCH(Y$1,'Horizon numbers'!$F:$F))))</f>
        <v>0</v>
      </c>
      <c r="Z5" s="17" cm="1">
        <f t="array" ref="Z5">SUMPRODUCT(--(ISNUMBER(SEARCH($A5,'Horizon numbers'!$F:$F)) * ISNUMBER(SEARCH(Z$1,'Horizon numbers'!$F:$F))))</f>
        <v>0</v>
      </c>
      <c r="AA5" s="17" cm="1">
        <f t="array" ref="AA5">SUMPRODUCT(--(ISNUMBER(SEARCH($A5,'Horizon numbers'!$F:$F)) * ISNUMBER(SEARCH(AA$1,'Horizon numbers'!$F:$F))))</f>
        <v>0</v>
      </c>
      <c r="AB5" s="17" cm="1">
        <f t="array" ref="AB5">SUMPRODUCT(--(ISNUMBER(SEARCH($A5,'Horizon numbers'!$F:$F)) * ISNUMBER(SEARCH(AB$1,'Horizon numbers'!$F:$F))))</f>
        <v>0</v>
      </c>
      <c r="AC5" s="17" cm="1">
        <f t="array" ref="AC5">SUMPRODUCT(--(ISNUMBER(SEARCH($A5,'Horizon numbers'!$F:$F)) * ISNUMBER(SEARCH(AC$1,'Horizon numbers'!$F:$F))))</f>
        <v>1</v>
      </c>
      <c r="AD5" s="17" cm="1">
        <f t="array" ref="AD5">SUMPRODUCT(--(ISNUMBER(SEARCH($A5,'Horizon numbers'!$F:$F)) * ISNUMBER(SEARCH(AD$1,'Horizon numbers'!$F:$F))))</f>
        <v>0</v>
      </c>
      <c r="AE5" s="17" cm="1">
        <f t="array" ref="AE5">SUMPRODUCT(--(ISNUMBER(SEARCH($A5,'Horizon numbers'!$F:$F)) * ISNUMBER(SEARCH(AE$1,'Horizon numbers'!$F:$F))))</f>
        <v>0</v>
      </c>
      <c r="AF5" s="17" cm="1">
        <f t="array" ref="AF5">SUMPRODUCT(--(ISNUMBER(SEARCH($A5,'Horizon numbers'!$F:$F)) * ISNUMBER(SEARCH(AF$1,'Horizon numbers'!$F:$F))))</f>
        <v>0</v>
      </c>
      <c r="AG5" s="17" cm="1">
        <f t="array" ref="AG5">SUMPRODUCT(--(ISNUMBER(SEARCH($A5,'Horizon numbers'!$F:$F)) * ISNUMBER(SEARCH(AG$1,'Horizon numbers'!$F:$F))))</f>
        <v>0</v>
      </c>
      <c r="AH5" s="17" cm="1">
        <f t="array" ref="AH5">SUMPRODUCT(--(ISNUMBER(SEARCH($A5,'Horizon numbers'!$F:$F)) * ISNUMBER(SEARCH(AH$1,'Horizon numbers'!$F:$F))))</f>
        <v>0</v>
      </c>
      <c r="AI5" s="17" cm="1">
        <f t="array" ref="AI5">SUMPRODUCT(--(ISNUMBER(SEARCH($A5,'Horizon numbers'!$F:$F)) * ISNUMBER(SEARCH(AI$1,'Horizon numbers'!$F:$F))))</f>
        <v>0</v>
      </c>
      <c r="AJ5" s="17" cm="1">
        <f t="array" ref="AJ5">SUMPRODUCT(--(ISNUMBER(SEARCH($A5,'Horizon numbers'!$F:$F)) * ISNUMBER(SEARCH(AJ$1,'Horizon numbers'!$F:$F))))</f>
        <v>0</v>
      </c>
      <c r="AK5" s="17" cm="1">
        <f t="array" ref="AK5">SUMPRODUCT(--(ISNUMBER(SEARCH($A5,'Horizon numbers'!$F:$F)) * ISNUMBER(SEARCH(AK$1,'Horizon numbers'!$F:$F))))</f>
        <v>0</v>
      </c>
      <c r="AL5" s="17" cm="1">
        <f t="array" ref="AL5">SUMPRODUCT(--(ISNUMBER(SEARCH($A5,'Horizon numbers'!$F:$F)) * ISNUMBER(SEARCH(AL$1,'Horizon numbers'!$F:$F))))</f>
        <v>0</v>
      </c>
      <c r="AM5" s="17" cm="1">
        <f t="array" ref="AM5">SUMPRODUCT(--(ISNUMBER(SEARCH($A5,'Horizon numbers'!$F:$F)) * ISNUMBER(SEARCH(AM$1,'Horizon numbers'!$F:$F))))</f>
        <v>0</v>
      </c>
      <c r="AN5" s="17" cm="1">
        <f t="array" ref="AN5">SUMPRODUCT(--(ISNUMBER(SEARCH($A5,'Horizon numbers'!$F:$F)) * ISNUMBER(SEARCH(AN$1,'Horizon numbers'!$F:$F))))</f>
        <v>0</v>
      </c>
      <c r="AO5" s="17" cm="1">
        <f t="array" ref="AO5">SUMPRODUCT(--(ISNUMBER(SEARCH($A5,'Horizon numbers'!$F:$F)) * ISNUMBER(SEARCH(AO$1,'Horizon numbers'!$F:$F))))</f>
        <v>0</v>
      </c>
      <c r="AP5" s="17" cm="1">
        <f t="array" ref="AP5">SUMPRODUCT(--(ISNUMBER(SEARCH($A5,'Horizon numbers'!$F:$F)) * ISNUMBER(SEARCH(AP$1,'Horizon numbers'!$F:$F))))</f>
        <v>0</v>
      </c>
      <c r="AQ5" s="17" cm="1">
        <f t="array" ref="AQ5">SUMPRODUCT(--(ISNUMBER(SEARCH($A5,'Horizon numbers'!$F:$F)) * ISNUMBER(SEARCH(AQ$1,'Horizon numbers'!$F:$F))))</f>
        <v>0</v>
      </c>
      <c r="AR5" s="17" cm="1">
        <f t="array" ref="AR5">SUMPRODUCT(--(ISNUMBER(SEARCH($A5,'Horizon numbers'!$F:$F)) * ISNUMBER(SEARCH(AR$1,'Horizon numbers'!$F:$F))))</f>
        <v>0</v>
      </c>
      <c r="AS5" s="17" cm="1">
        <f t="array" ref="AS5">SUMPRODUCT(--(ISNUMBER(SEARCH($A5,'Horizon numbers'!$F:$F)) * ISNUMBER(SEARCH(AS$1,'Horizon numbers'!$F:$F))))</f>
        <v>0</v>
      </c>
      <c r="AT5" s="17" cm="1">
        <f t="array" ref="AT5">SUMPRODUCT(--(ISNUMBER(SEARCH($A5,'Horizon numbers'!$F:$F)) * ISNUMBER(SEARCH(AT$1,'Horizon numbers'!$F:$F))))</f>
        <v>0</v>
      </c>
      <c r="AU5" s="17" cm="1">
        <f t="array" ref="AU5">SUMPRODUCT(--(ISNUMBER(SEARCH($A5,'Horizon numbers'!$F:$F)) * ISNUMBER(SEARCH(AU$1,'Horizon numbers'!$F:$F))))</f>
        <v>0</v>
      </c>
      <c r="AV5" s="17" cm="1">
        <f t="array" ref="AV5">SUMPRODUCT(--(ISNUMBER(SEARCH($A5,'Horizon numbers'!$F:$F)) * ISNUMBER(SEARCH(AV$1,'Horizon numbers'!$F:$F))))</f>
        <v>5</v>
      </c>
      <c r="AW5" s="17" cm="1">
        <f t="array" ref="AW5">SUMPRODUCT(--(ISNUMBER(SEARCH($A5,'Horizon numbers'!$F:$F)) * ISNUMBER(SEARCH(AW$1,'Horizon numbers'!$F:$F))))</f>
        <v>0</v>
      </c>
      <c r="AX5" s="17" cm="1">
        <f t="array" ref="AX5">SUMPRODUCT(--(ISNUMBER(SEARCH($A5,'Horizon numbers'!$F:$F)) * ISNUMBER(SEARCH(AX$1,'Horizon numbers'!$F:$F))))</f>
        <v>0</v>
      </c>
      <c r="AY5" s="17" cm="1">
        <f t="array" ref="AY5">SUMPRODUCT(--(ISNUMBER(SEARCH($A5,'Horizon numbers'!$F:$F)) * ISNUMBER(SEARCH(AY$1,'Horizon numbers'!$F:$F))))</f>
        <v>0</v>
      </c>
      <c r="AZ5" s="17" cm="1">
        <f t="array" ref="AZ5">SUMPRODUCT(--(ISNUMBER(SEARCH($A5,'Horizon numbers'!$F:$F)) * ISNUMBER(SEARCH(AZ$1,'Horizon numbers'!$F:$F))))</f>
        <v>0</v>
      </c>
    </row>
    <row r="6" spans="1:52" x14ac:dyDescent="0.3">
      <c r="A6" t="s">
        <v>281</v>
      </c>
      <c r="B6" s="17" cm="1">
        <f t="array" ref="B6">SUMPRODUCT(--(ISNUMBER(SEARCH($A6,'Horizon numbers'!$F:$F)) * ISNUMBER(SEARCH(B$1,'Horizon numbers'!$F:$F))))</f>
        <v>1</v>
      </c>
      <c r="C6" s="17" cm="1">
        <f t="array" ref="C6">SUMPRODUCT(--(ISNUMBER(SEARCH($A6,'Horizon numbers'!$F:$F)) * ISNUMBER(SEARCH(C$1,'Horizon numbers'!$F:$F))))</f>
        <v>6</v>
      </c>
      <c r="D6" s="17" cm="1">
        <f t="array" ref="D6">SUMPRODUCT(--(ISNUMBER(SEARCH($A6,'Horizon numbers'!$F:$F)) * ISNUMBER(SEARCH(D$1,'Horizon numbers'!$F:$F))))</f>
        <v>0</v>
      </c>
      <c r="E6" s="17" cm="1">
        <f t="array" ref="E6">SUMPRODUCT(--(ISNUMBER(SEARCH($A6,'Horizon numbers'!$F:$F)) * ISNUMBER(SEARCH(E$1,'Horizon numbers'!$F:$F))))</f>
        <v>1</v>
      </c>
      <c r="F6" s="17" cm="1">
        <f t="array" ref="F6">SUMPRODUCT(--(ISNUMBER(SEARCH($A6,'Horizon numbers'!$F:$F)) * ISNUMBER(SEARCH(F$1,'Horizon numbers'!$F:$F))))</f>
        <v>15</v>
      </c>
      <c r="G6" s="17" cm="1">
        <f t="array" ref="G6">SUMPRODUCT(--(ISNUMBER(SEARCH($A6,'Horizon numbers'!$F:$F)) * ISNUMBER(SEARCH(G$1,'Horizon numbers'!$F:$F))))</f>
        <v>1</v>
      </c>
      <c r="H6" s="17" cm="1">
        <f t="array" ref="H6">SUMPRODUCT(--(ISNUMBER(SEARCH($A6,'Horizon numbers'!$F:$F)) * ISNUMBER(SEARCH(H$1,'Horizon numbers'!$F:$F))))</f>
        <v>1</v>
      </c>
      <c r="I6" s="17" cm="1">
        <f t="array" ref="I6">SUMPRODUCT(--(ISNUMBER(SEARCH($A6,'Horizon numbers'!$F:$F)) * ISNUMBER(SEARCH(I$1,'Horizon numbers'!$F:$F))))</f>
        <v>3</v>
      </c>
      <c r="J6" s="17" cm="1">
        <f t="array" ref="J6">SUMPRODUCT(--(ISNUMBER(SEARCH($A6,'Horizon numbers'!$F:$F)) * ISNUMBER(SEARCH(J$1,'Horizon numbers'!$F:$F))))</f>
        <v>0</v>
      </c>
      <c r="K6" s="17" cm="1">
        <f t="array" ref="K6">SUMPRODUCT(--(ISNUMBER(SEARCH($A6,'Horizon numbers'!$F:$F)) * ISNUMBER(SEARCH(K$1,'Horizon numbers'!$F:$F))))</f>
        <v>0</v>
      </c>
      <c r="L6" s="17" cm="1">
        <f t="array" ref="L6">SUMPRODUCT(--(ISNUMBER(SEARCH($A6,'Horizon numbers'!$F:$F)) * ISNUMBER(SEARCH(L$1,'Horizon numbers'!$F:$F))))</f>
        <v>0</v>
      </c>
      <c r="M6" s="17" cm="1">
        <f t="array" ref="M6">SUMPRODUCT(--(ISNUMBER(SEARCH($A6,'Horizon numbers'!$F:$F)) * ISNUMBER(SEARCH(M$1,'Horizon numbers'!$F:$F))))</f>
        <v>0</v>
      </c>
      <c r="N6" s="17" cm="1">
        <f t="array" ref="N6">SUMPRODUCT(--(ISNUMBER(SEARCH($A6,'Horizon numbers'!$F:$F)) * ISNUMBER(SEARCH(N$1,'Horizon numbers'!$F:$F))))</f>
        <v>0</v>
      </c>
      <c r="O6" s="17" cm="1">
        <f t="array" ref="O6">SUMPRODUCT(--(ISNUMBER(SEARCH($A6,'Horizon numbers'!$F:$F)) * ISNUMBER(SEARCH(O$1,'Horizon numbers'!$F:$F))))</f>
        <v>0</v>
      </c>
      <c r="P6" s="17" cm="1">
        <f t="array" ref="P6">SUMPRODUCT(--(ISNUMBER(SEARCH($A6,'Horizon numbers'!$F:$F)) * ISNUMBER(SEARCH(P$1,'Horizon numbers'!$F:$F))))</f>
        <v>1</v>
      </c>
      <c r="Q6" s="17" cm="1">
        <f t="array" ref="Q6">SUMPRODUCT(--(ISNUMBER(SEARCH($A6,'Horizon numbers'!$F:$F)) * ISNUMBER(SEARCH(Q$1,'Horizon numbers'!$F:$F))))</f>
        <v>0</v>
      </c>
      <c r="R6" s="17" cm="1">
        <f t="array" ref="R6">SUMPRODUCT(--(ISNUMBER(SEARCH($A6,'Horizon numbers'!$F:$F)) * ISNUMBER(SEARCH(R$1,'Horizon numbers'!$F:$F))))</f>
        <v>0</v>
      </c>
      <c r="S6" s="17" cm="1">
        <f t="array" ref="S6">SUMPRODUCT(--(ISNUMBER(SEARCH($A6,'Horizon numbers'!$F:$F)) * ISNUMBER(SEARCH(S$1,'Horizon numbers'!$F:$F))))</f>
        <v>1</v>
      </c>
      <c r="T6" s="17" cm="1">
        <f t="array" ref="T6">SUMPRODUCT(--(ISNUMBER(SEARCH($A6,'Horizon numbers'!$F:$F)) * ISNUMBER(SEARCH(T$1,'Horizon numbers'!$F:$F))))</f>
        <v>0</v>
      </c>
      <c r="U6" s="17" cm="1">
        <f t="array" ref="U6">SUMPRODUCT(--(ISNUMBER(SEARCH($A6,'Horizon numbers'!$F:$F)) * ISNUMBER(SEARCH(U$1,'Horizon numbers'!$F:$F))))</f>
        <v>0</v>
      </c>
      <c r="V6" s="17" cm="1">
        <f t="array" ref="V6">SUMPRODUCT(--(ISNUMBER(SEARCH($A6,'Horizon numbers'!$F:$F)) * ISNUMBER(SEARCH(V$1,'Horizon numbers'!$F:$F))))</f>
        <v>0</v>
      </c>
      <c r="W6" s="17" cm="1">
        <f t="array" ref="W6">SUMPRODUCT(--(ISNUMBER(SEARCH($A6,'Horizon numbers'!$F:$F)) * ISNUMBER(SEARCH(W$1,'Horizon numbers'!$F:$F))))</f>
        <v>0</v>
      </c>
      <c r="X6" s="17" cm="1">
        <f t="array" ref="X6">SUMPRODUCT(--(ISNUMBER(SEARCH($A6,'Horizon numbers'!$F:$F)) * ISNUMBER(SEARCH(X$1,'Horizon numbers'!$F:$F))))</f>
        <v>1</v>
      </c>
      <c r="Y6" s="17" cm="1">
        <f t="array" ref="Y6">SUMPRODUCT(--(ISNUMBER(SEARCH($A6,'Horizon numbers'!$F:$F)) * ISNUMBER(SEARCH(Y$1,'Horizon numbers'!$F:$F))))</f>
        <v>0</v>
      </c>
      <c r="Z6" s="17" cm="1">
        <f t="array" ref="Z6">SUMPRODUCT(--(ISNUMBER(SEARCH($A6,'Horizon numbers'!$F:$F)) * ISNUMBER(SEARCH(Z$1,'Horizon numbers'!$F:$F))))</f>
        <v>0</v>
      </c>
      <c r="AA6" s="17" cm="1">
        <f t="array" ref="AA6">SUMPRODUCT(--(ISNUMBER(SEARCH($A6,'Horizon numbers'!$F:$F)) * ISNUMBER(SEARCH(AA$1,'Horizon numbers'!$F:$F))))</f>
        <v>0</v>
      </c>
      <c r="AB6" s="17" cm="1">
        <f t="array" ref="AB6">SUMPRODUCT(--(ISNUMBER(SEARCH($A6,'Horizon numbers'!$F:$F)) * ISNUMBER(SEARCH(AB$1,'Horizon numbers'!$F:$F))))</f>
        <v>0</v>
      </c>
      <c r="AC6" s="17" cm="1">
        <f t="array" ref="AC6">SUMPRODUCT(--(ISNUMBER(SEARCH($A6,'Horizon numbers'!$F:$F)) * ISNUMBER(SEARCH(AC$1,'Horizon numbers'!$F:$F))))</f>
        <v>0</v>
      </c>
      <c r="AD6" s="17" cm="1">
        <f t="array" ref="AD6">SUMPRODUCT(--(ISNUMBER(SEARCH($A6,'Horizon numbers'!$F:$F)) * ISNUMBER(SEARCH(AD$1,'Horizon numbers'!$F:$F))))</f>
        <v>0</v>
      </c>
      <c r="AE6" s="17" cm="1">
        <f t="array" ref="AE6">SUMPRODUCT(--(ISNUMBER(SEARCH($A6,'Horizon numbers'!$F:$F)) * ISNUMBER(SEARCH(AE$1,'Horizon numbers'!$F:$F))))</f>
        <v>0</v>
      </c>
      <c r="AF6" s="17" cm="1">
        <f t="array" ref="AF6">SUMPRODUCT(--(ISNUMBER(SEARCH($A6,'Horizon numbers'!$F:$F)) * ISNUMBER(SEARCH(AF$1,'Horizon numbers'!$F:$F))))</f>
        <v>0</v>
      </c>
      <c r="AG6" s="17" cm="1">
        <f t="array" ref="AG6">SUMPRODUCT(--(ISNUMBER(SEARCH($A6,'Horizon numbers'!$F:$F)) * ISNUMBER(SEARCH(AG$1,'Horizon numbers'!$F:$F))))</f>
        <v>0</v>
      </c>
      <c r="AH6" s="17" cm="1">
        <f t="array" ref="AH6">SUMPRODUCT(--(ISNUMBER(SEARCH($A6,'Horizon numbers'!$F:$F)) * ISNUMBER(SEARCH(AH$1,'Horizon numbers'!$F:$F))))</f>
        <v>0</v>
      </c>
      <c r="AI6" s="17" cm="1">
        <f t="array" ref="AI6">SUMPRODUCT(--(ISNUMBER(SEARCH($A6,'Horizon numbers'!$F:$F)) * ISNUMBER(SEARCH(AI$1,'Horizon numbers'!$F:$F))))</f>
        <v>0</v>
      </c>
      <c r="AJ6" s="17" cm="1">
        <f t="array" ref="AJ6">SUMPRODUCT(--(ISNUMBER(SEARCH($A6,'Horizon numbers'!$F:$F)) * ISNUMBER(SEARCH(AJ$1,'Horizon numbers'!$F:$F))))</f>
        <v>0</v>
      </c>
      <c r="AK6" s="17" cm="1">
        <f t="array" ref="AK6">SUMPRODUCT(--(ISNUMBER(SEARCH($A6,'Horizon numbers'!$F:$F)) * ISNUMBER(SEARCH(AK$1,'Horizon numbers'!$F:$F))))</f>
        <v>0</v>
      </c>
      <c r="AL6" s="17" cm="1">
        <f t="array" ref="AL6">SUMPRODUCT(--(ISNUMBER(SEARCH($A6,'Horizon numbers'!$F:$F)) * ISNUMBER(SEARCH(AL$1,'Horizon numbers'!$F:$F))))</f>
        <v>0</v>
      </c>
      <c r="AM6" s="17" cm="1">
        <f t="array" ref="AM6">SUMPRODUCT(--(ISNUMBER(SEARCH($A6,'Horizon numbers'!$F:$F)) * ISNUMBER(SEARCH(AM$1,'Horizon numbers'!$F:$F))))</f>
        <v>0</v>
      </c>
      <c r="AN6" s="17" cm="1">
        <f t="array" ref="AN6">SUMPRODUCT(--(ISNUMBER(SEARCH($A6,'Horizon numbers'!$F:$F)) * ISNUMBER(SEARCH(AN$1,'Horizon numbers'!$F:$F))))</f>
        <v>0</v>
      </c>
      <c r="AO6" s="17" cm="1">
        <f t="array" ref="AO6">SUMPRODUCT(--(ISNUMBER(SEARCH($A6,'Horizon numbers'!$F:$F)) * ISNUMBER(SEARCH(AO$1,'Horizon numbers'!$F:$F))))</f>
        <v>0</v>
      </c>
      <c r="AP6" s="17" cm="1">
        <f t="array" ref="AP6">SUMPRODUCT(--(ISNUMBER(SEARCH($A6,'Horizon numbers'!$F:$F)) * ISNUMBER(SEARCH(AP$1,'Horizon numbers'!$F:$F))))</f>
        <v>0</v>
      </c>
      <c r="AQ6" s="17" cm="1">
        <f t="array" ref="AQ6">SUMPRODUCT(--(ISNUMBER(SEARCH($A6,'Horizon numbers'!$F:$F)) * ISNUMBER(SEARCH(AQ$1,'Horizon numbers'!$F:$F))))</f>
        <v>0</v>
      </c>
      <c r="AR6" s="17" cm="1">
        <f t="array" ref="AR6">SUMPRODUCT(--(ISNUMBER(SEARCH($A6,'Horizon numbers'!$F:$F)) * ISNUMBER(SEARCH(AR$1,'Horizon numbers'!$F:$F))))</f>
        <v>0</v>
      </c>
      <c r="AS6" s="17" cm="1">
        <f t="array" ref="AS6">SUMPRODUCT(--(ISNUMBER(SEARCH($A6,'Horizon numbers'!$F:$F)) * ISNUMBER(SEARCH(AS$1,'Horizon numbers'!$F:$F))))</f>
        <v>0</v>
      </c>
      <c r="AT6" s="17" cm="1">
        <f t="array" ref="AT6">SUMPRODUCT(--(ISNUMBER(SEARCH($A6,'Horizon numbers'!$F:$F)) * ISNUMBER(SEARCH(AT$1,'Horizon numbers'!$F:$F))))</f>
        <v>0</v>
      </c>
      <c r="AU6" s="17" cm="1">
        <f t="array" ref="AU6">SUMPRODUCT(--(ISNUMBER(SEARCH($A6,'Horizon numbers'!$F:$F)) * ISNUMBER(SEARCH(AU$1,'Horizon numbers'!$F:$F))))</f>
        <v>0</v>
      </c>
      <c r="AV6" s="17" cm="1">
        <f t="array" ref="AV6">SUMPRODUCT(--(ISNUMBER(SEARCH($A6,'Horizon numbers'!$F:$F)) * ISNUMBER(SEARCH(AV$1,'Horizon numbers'!$F:$F))))</f>
        <v>1</v>
      </c>
      <c r="AW6" s="17" cm="1">
        <f t="array" ref="AW6">SUMPRODUCT(--(ISNUMBER(SEARCH($A6,'Horizon numbers'!$F:$F)) * ISNUMBER(SEARCH(AW$1,'Horizon numbers'!$F:$F))))</f>
        <v>0</v>
      </c>
      <c r="AX6" s="17" cm="1">
        <f t="array" ref="AX6">SUMPRODUCT(--(ISNUMBER(SEARCH($A6,'Horizon numbers'!$F:$F)) * ISNUMBER(SEARCH(AX$1,'Horizon numbers'!$F:$F))))</f>
        <v>0</v>
      </c>
      <c r="AY6" s="17" cm="1">
        <f t="array" ref="AY6">SUMPRODUCT(--(ISNUMBER(SEARCH($A6,'Horizon numbers'!$F:$F)) * ISNUMBER(SEARCH(AY$1,'Horizon numbers'!$F:$F))))</f>
        <v>0</v>
      </c>
      <c r="AZ6" s="17" cm="1">
        <f t="array" ref="AZ6">SUMPRODUCT(--(ISNUMBER(SEARCH($A6,'Horizon numbers'!$F:$F)) * ISNUMBER(SEARCH(AZ$1,'Horizon numbers'!$F:$F))))</f>
        <v>0</v>
      </c>
    </row>
    <row r="7" spans="1:52" x14ac:dyDescent="0.3">
      <c r="A7" t="s">
        <v>282</v>
      </c>
      <c r="B7" s="17" cm="1">
        <f t="array" ref="B7">SUMPRODUCT(--(ISNUMBER(SEARCH($A7,'Horizon numbers'!$F:$F)) * ISNUMBER(SEARCH(B$1,'Horizon numbers'!$F:$F))))</f>
        <v>0</v>
      </c>
      <c r="C7" s="17" cm="1">
        <f t="array" ref="C7">SUMPRODUCT(--(ISNUMBER(SEARCH($A7,'Horizon numbers'!$F:$F)) * ISNUMBER(SEARCH(C$1,'Horizon numbers'!$F:$F))))</f>
        <v>26</v>
      </c>
      <c r="D7" s="17" cm="1">
        <f t="array" ref="D7">SUMPRODUCT(--(ISNUMBER(SEARCH($A7,'Horizon numbers'!$F:$F)) * ISNUMBER(SEARCH(D$1,'Horizon numbers'!$F:$F))))</f>
        <v>0</v>
      </c>
      <c r="E7" s="17" cm="1">
        <f t="array" ref="E7">SUMPRODUCT(--(ISNUMBER(SEARCH($A7,'Horizon numbers'!$F:$F)) * ISNUMBER(SEARCH(E$1,'Horizon numbers'!$F:$F))))</f>
        <v>6</v>
      </c>
      <c r="F7" s="17" cm="1">
        <f t="array" ref="F7">SUMPRODUCT(--(ISNUMBER(SEARCH($A7,'Horizon numbers'!$F:$F)) * ISNUMBER(SEARCH(F$1,'Horizon numbers'!$F:$F))))</f>
        <v>1</v>
      </c>
      <c r="G7" s="17" cm="1">
        <f t="array" ref="G7">SUMPRODUCT(--(ISNUMBER(SEARCH($A7,'Horizon numbers'!$F:$F)) * ISNUMBER(SEARCH(G$1,'Horizon numbers'!$F:$F))))</f>
        <v>33</v>
      </c>
      <c r="H7" s="17" cm="1">
        <f t="array" ref="H7">SUMPRODUCT(--(ISNUMBER(SEARCH($A7,'Horizon numbers'!$F:$F)) * ISNUMBER(SEARCH(H$1,'Horizon numbers'!$F:$F))))</f>
        <v>1</v>
      </c>
      <c r="I7" s="17" cm="1">
        <f t="array" ref="I7">SUMPRODUCT(--(ISNUMBER(SEARCH($A7,'Horizon numbers'!$F:$F)) * ISNUMBER(SEARCH(I$1,'Horizon numbers'!$F:$F))))</f>
        <v>2</v>
      </c>
      <c r="J7" s="17" cm="1">
        <f t="array" ref="J7">SUMPRODUCT(--(ISNUMBER(SEARCH($A7,'Horizon numbers'!$F:$F)) * ISNUMBER(SEARCH(J$1,'Horizon numbers'!$F:$F))))</f>
        <v>1</v>
      </c>
      <c r="K7" s="17" cm="1">
        <f t="array" ref="K7">SUMPRODUCT(--(ISNUMBER(SEARCH($A7,'Horizon numbers'!$F:$F)) * ISNUMBER(SEARCH(K$1,'Horizon numbers'!$F:$F))))</f>
        <v>2</v>
      </c>
      <c r="L7" s="17" cm="1">
        <f t="array" ref="L7">SUMPRODUCT(--(ISNUMBER(SEARCH($A7,'Horizon numbers'!$F:$F)) * ISNUMBER(SEARCH(L$1,'Horizon numbers'!$F:$F))))</f>
        <v>1</v>
      </c>
      <c r="M7" s="17" cm="1">
        <f t="array" ref="M7">SUMPRODUCT(--(ISNUMBER(SEARCH($A7,'Horizon numbers'!$F:$F)) * ISNUMBER(SEARCH(M$1,'Horizon numbers'!$F:$F))))</f>
        <v>0</v>
      </c>
      <c r="N7" s="17" cm="1">
        <f t="array" ref="N7">SUMPRODUCT(--(ISNUMBER(SEARCH($A7,'Horizon numbers'!$F:$F)) * ISNUMBER(SEARCH(N$1,'Horizon numbers'!$F:$F))))</f>
        <v>1</v>
      </c>
      <c r="O7" s="17" cm="1">
        <f t="array" ref="O7">SUMPRODUCT(--(ISNUMBER(SEARCH($A7,'Horizon numbers'!$F:$F)) * ISNUMBER(SEARCH(O$1,'Horizon numbers'!$F:$F))))</f>
        <v>1</v>
      </c>
      <c r="P7" s="17" cm="1">
        <f t="array" ref="P7">SUMPRODUCT(--(ISNUMBER(SEARCH($A7,'Horizon numbers'!$F:$F)) * ISNUMBER(SEARCH(P$1,'Horizon numbers'!$F:$F))))</f>
        <v>12</v>
      </c>
      <c r="Q7" s="17" cm="1">
        <f t="array" ref="Q7">SUMPRODUCT(--(ISNUMBER(SEARCH($A7,'Horizon numbers'!$F:$F)) * ISNUMBER(SEARCH(Q$1,'Horizon numbers'!$F:$F))))</f>
        <v>0</v>
      </c>
      <c r="R7" s="17" cm="1">
        <f t="array" ref="R7">SUMPRODUCT(--(ISNUMBER(SEARCH($A7,'Horizon numbers'!$F:$F)) * ISNUMBER(SEARCH(R$1,'Horizon numbers'!$F:$F))))</f>
        <v>0</v>
      </c>
      <c r="S7" s="17" cm="1">
        <f t="array" ref="S7">SUMPRODUCT(--(ISNUMBER(SEARCH($A7,'Horizon numbers'!$F:$F)) * ISNUMBER(SEARCH(S$1,'Horizon numbers'!$F:$F))))</f>
        <v>0</v>
      </c>
      <c r="T7" s="17" cm="1">
        <f t="array" ref="T7">SUMPRODUCT(--(ISNUMBER(SEARCH($A7,'Horizon numbers'!$F:$F)) * ISNUMBER(SEARCH(T$1,'Horizon numbers'!$F:$F))))</f>
        <v>0</v>
      </c>
      <c r="U7" s="17" cm="1">
        <f t="array" ref="U7">SUMPRODUCT(--(ISNUMBER(SEARCH($A7,'Horizon numbers'!$F:$F)) * ISNUMBER(SEARCH(U$1,'Horizon numbers'!$F:$F))))</f>
        <v>0</v>
      </c>
      <c r="V7" s="17" cm="1">
        <f t="array" ref="V7">SUMPRODUCT(--(ISNUMBER(SEARCH($A7,'Horizon numbers'!$F:$F)) * ISNUMBER(SEARCH(V$1,'Horizon numbers'!$F:$F))))</f>
        <v>0</v>
      </c>
      <c r="W7" s="17" cm="1">
        <f t="array" ref="W7">SUMPRODUCT(--(ISNUMBER(SEARCH($A7,'Horizon numbers'!$F:$F)) * ISNUMBER(SEARCH(W$1,'Horizon numbers'!$F:$F))))</f>
        <v>0</v>
      </c>
      <c r="X7" s="17" cm="1">
        <f t="array" ref="X7">SUMPRODUCT(--(ISNUMBER(SEARCH($A7,'Horizon numbers'!$F:$F)) * ISNUMBER(SEARCH(X$1,'Horizon numbers'!$F:$F))))</f>
        <v>0</v>
      </c>
      <c r="Y7" s="17" cm="1">
        <f t="array" ref="Y7">SUMPRODUCT(--(ISNUMBER(SEARCH($A7,'Horizon numbers'!$F:$F)) * ISNUMBER(SEARCH(Y$1,'Horizon numbers'!$F:$F))))</f>
        <v>0</v>
      </c>
      <c r="Z7" s="17" cm="1">
        <f t="array" ref="Z7">SUMPRODUCT(--(ISNUMBER(SEARCH($A7,'Horizon numbers'!$F:$F)) * ISNUMBER(SEARCH(Z$1,'Horizon numbers'!$F:$F))))</f>
        <v>0</v>
      </c>
      <c r="AA7" s="17" cm="1">
        <f t="array" ref="AA7">SUMPRODUCT(--(ISNUMBER(SEARCH($A7,'Horizon numbers'!$F:$F)) * ISNUMBER(SEARCH(AA$1,'Horizon numbers'!$F:$F))))</f>
        <v>0</v>
      </c>
      <c r="AB7" s="17" cm="1">
        <f t="array" ref="AB7">SUMPRODUCT(--(ISNUMBER(SEARCH($A7,'Horizon numbers'!$F:$F)) * ISNUMBER(SEARCH(AB$1,'Horizon numbers'!$F:$F))))</f>
        <v>0</v>
      </c>
      <c r="AC7" s="17" cm="1">
        <f t="array" ref="AC7">SUMPRODUCT(--(ISNUMBER(SEARCH($A7,'Horizon numbers'!$F:$F)) * ISNUMBER(SEARCH(AC$1,'Horizon numbers'!$F:$F))))</f>
        <v>5</v>
      </c>
      <c r="AD7" s="17" cm="1">
        <f t="array" ref="AD7">SUMPRODUCT(--(ISNUMBER(SEARCH($A7,'Horizon numbers'!$F:$F)) * ISNUMBER(SEARCH(AD$1,'Horizon numbers'!$F:$F))))</f>
        <v>0</v>
      </c>
      <c r="AE7" s="17" cm="1">
        <f t="array" ref="AE7">SUMPRODUCT(--(ISNUMBER(SEARCH($A7,'Horizon numbers'!$F:$F)) * ISNUMBER(SEARCH(AE$1,'Horizon numbers'!$F:$F))))</f>
        <v>0</v>
      </c>
      <c r="AF7" s="17" cm="1">
        <f t="array" ref="AF7">SUMPRODUCT(--(ISNUMBER(SEARCH($A7,'Horizon numbers'!$F:$F)) * ISNUMBER(SEARCH(AF$1,'Horizon numbers'!$F:$F))))</f>
        <v>0</v>
      </c>
      <c r="AG7" s="17" cm="1">
        <f t="array" ref="AG7">SUMPRODUCT(--(ISNUMBER(SEARCH($A7,'Horizon numbers'!$F:$F)) * ISNUMBER(SEARCH(AG$1,'Horizon numbers'!$F:$F))))</f>
        <v>0</v>
      </c>
      <c r="AH7" s="17" cm="1">
        <f t="array" ref="AH7">SUMPRODUCT(--(ISNUMBER(SEARCH($A7,'Horizon numbers'!$F:$F)) * ISNUMBER(SEARCH(AH$1,'Horizon numbers'!$F:$F))))</f>
        <v>0</v>
      </c>
      <c r="AI7" s="17" cm="1">
        <f t="array" ref="AI7">SUMPRODUCT(--(ISNUMBER(SEARCH($A7,'Horizon numbers'!$F:$F)) * ISNUMBER(SEARCH(AI$1,'Horizon numbers'!$F:$F))))</f>
        <v>0</v>
      </c>
      <c r="AJ7" s="17" cm="1">
        <f t="array" ref="AJ7">SUMPRODUCT(--(ISNUMBER(SEARCH($A7,'Horizon numbers'!$F:$F)) * ISNUMBER(SEARCH(AJ$1,'Horizon numbers'!$F:$F))))</f>
        <v>0</v>
      </c>
      <c r="AK7" s="17" cm="1">
        <f t="array" ref="AK7">SUMPRODUCT(--(ISNUMBER(SEARCH($A7,'Horizon numbers'!$F:$F)) * ISNUMBER(SEARCH(AK$1,'Horizon numbers'!$F:$F))))</f>
        <v>1</v>
      </c>
      <c r="AL7" s="17" cm="1">
        <f t="array" ref="AL7">SUMPRODUCT(--(ISNUMBER(SEARCH($A7,'Horizon numbers'!$F:$F)) * ISNUMBER(SEARCH(AL$1,'Horizon numbers'!$F:$F))))</f>
        <v>0</v>
      </c>
      <c r="AM7" s="17" cm="1">
        <f t="array" ref="AM7">SUMPRODUCT(--(ISNUMBER(SEARCH($A7,'Horizon numbers'!$F:$F)) * ISNUMBER(SEARCH(AM$1,'Horizon numbers'!$F:$F))))</f>
        <v>1</v>
      </c>
      <c r="AN7" s="17" cm="1">
        <f t="array" ref="AN7">SUMPRODUCT(--(ISNUMBER(SEARCH($A7,'Horizon numbers'!$F:$F)) * ISNUMBER(SEARCH(AN$1,'Horizon numbers'!$F:$F))))</f>
        <v>0</v>
      </c>
      <c r="AO7" s="17" cm="1">
        <f t="array" ref="AO7">SUMPRODUCT(--(ISNUMBER(SEARCH($A7,'Horizon numbers'!$F:$F)) * ISNUMBER(SEARCH(AO$1,'Horizon numbers'!$F:$F))))</f>
        <v>0</v>
      </c>
      <c r="AP7" s="17" cm="1">
        <f t="array" ref="AP7">SUMPRODUCT(--(ISNUMBER(SEARCH($A7,'Horizon numbers'!$F:$F)) * ISNUMBER(SEARCH(AP$1,'Horizon numbers'!$F:$F))))</f>
        <v>0</v>
      </c>
      <c r="AQ7" s="17" cm="1">
        <f t="array" ref="AQ7">SUMPRODUCT(--(ISNUMBER(SEARCH($A7,'Horizon numbers'!$F:$F)) * ISNUMBER(SEARCH(AQ$1,'Horizon numbers'!$F:$F))))</f>
        <v>0</v>
      </c>
      <c r="AR7" s="17" cm="1">
        <f t="array" ref="AR7">SUMPRODUCT(--(ISNUMBER(SEARCH($A7,'Horizon numbers'!$F:$F)) * ISNUMBER(SEARCH(AR$1,'Horizon numbers'!$F:$F))))</f>
        <v>0</v>
      </c>
      <c r="AS7" s="17" cm="1">
        <f t="array" ref="AS7">SUMPRODUCT(--(ISNUMBER(SEARCH($A7,'Horizon numbers'!$F:$F)) * ISNUMBER(SEARCH(AS$1,'Horizon numbers'!$F:$F))))</f>
        <v>0</v>
      </c>
      <c r="AT7" s="17" cm="1">
        <f t="array" ref="AT7">SUMPRODUCT(--(ISNUMBER(SEARCH($A7,'Horizon numbers'!$F:$F)) * ISNUMBER(SEARCH(AT$1,'Horizon numbers'!$F:$F))))</f>
        <v>0</v>
      </c>
      <c r="AU7" s="17" cm="1">
        <f t="array" ref="AU7">SUMPRODUCT(--(ISNUMBER(SEARCH($A7,'Horizon numbers'!$F:$F)) * ISNUMBER(SEARCH(AU$1,'Horizon numbers'!$F:$F))))</f>
        <v>0</v>
      </c>
      <c r="AV7" s="17" cm="1">
        <f t="array" ref="AV7">SUMPRODUCT(--(ISNUMBER(SEARCH($A7,'Horizon numbers'!$F:$F)) * ISNUMBER(SEARCH(AV$1,'Horizon numbers'!$F:$F))))</f>
        <v>3</v>
      </c>
      <c r="AW7" s="17" cm="1">
        <f t="array" ref="AW7">SUMPRODUCT(--(ISNUMBER(SEARCH($A7,'Horizon numbers'!$F:$F)) * ISNUMBER(SEARCH(AW$1,'Horizon numbers'!$F:$F))))</f>
        <v>0</v>
      </c>
      <c r="AX7" s="17" cm="1">
        <f t="array" ref="AX7">SUMPRODUCT(--(ISNUMBER(SEARCH($A7,'Horizon numbers'!$F:$F)) * ISNUMBER(SEARCH(AX$1,'Horizon numbers'!$F:$F))))</f>
        <v>1</v>
      </c>
      <c r="AY7" s="17" cm="1">
        <f t="array" ref="AY7">SUMPRODUCT(--(ISNUMBER(SEARCH($A7,'Horizon numbers'!$F:$F)) * ISNUMBER(SEARCH(AY$1,'Horizon numbers'!$F:$F))))</f>
        <v>0</v>
      </c>
      <c r="AZ7" s="17" cm="1">
        <f t="array" ref="AZ7">SUMPRODUCT(--(ISNUMBER(SEARCH($A7,'Horizon numbers'!$F:$F)) * ISNUMBER(SEARCH(AZ$1,'Horizon numbers'!$F:$F))))</f>
        <v>0</v>
      </c>
    </row>
    <row r="8" spans="1:52" x14ac:dyDescent="0.3">
      <c r="A8" t="s">
        <v>283</v>
      </c>
      <c r="B8" s="17" cm="1">
        <f t="array" ref="B8">SUMPRODUCT(--(ISNUMBER(SEARCH($A8,'Horizon numbers'!$F:$F)) * ISNUMBER(SEARCH(B$1,'Horizon numbers'!$F:$F))))</f>
        <v>0</v>
      </c>
      <c r="C8" s="17" cm="1">
        <f t="array" ref="C8">SUMPRODUCT(--(ISNUMBER(SEARCH($A8,'Horizon numbers'!$F:$F)) * ISNUMBER(SEARCH(C$1,'Horizon numbers'!$F:$F))))</f>
        <v>2</v>
      </c>
      <c r="D8" s="17" cm="1">
        <f t="array" ref="D8">SUMPRODUCT(--(ISNUMBER(SEARCH($A8,'Horizon numbers'!$F:$F)) * ISNUMBER(SEARCH(D$1,'Horizon numbers'!$F:$F))))</f>
        <v>0</v>
      </c>
      <c r="E8" s="17" cm="1">
        <f t="array" ref="E8">SUMPRODUCT(--(ISNUMBER(SEARCH($A8,'Horizon numbers'!$F:$F)) * ISNUMBER(SEARCH(E$1,'Horizon numbers'!$F:$F))))</f>
        <v>1</v>
      </c>
      <c r="F8" s="17" cm="1">
        <f t="array" ref="F8">SUMPRODUCT(--(ISNUMBER(SEARCH($A8,'Horizon numbers'!$F:$F)) * ISNUMBER(SEARCH(F$1,'Horizon numbers'!$F:$F))))</f>
        <v>1</v>
      </c>
      <c r="G8" s="17" cm="1">
        <f t="array" ref="G8">SUMPRODUCT(--(ISNUMBER(SEARCH($A8,'Horizon numbers'!$F:$F)) * ISNUMBER(SEARCH(G$1,'Horizon numbers'!$F:$F))))</f>
        <v>1</v>
      </c>
      <c r="H8" s="17" cm="1">
        <f t="array" ref="H8">SUMPRODUCT(--(ISNUMBER(SEARCH($A8,'Horizon numbers'!$F:$F)) * ISNUMBER(SEARCH(H$1,'Horizon numbers'!$F:$F))))</f>
        <v>17</v>
      </c>
      <c r="I8" s="17" cm="1">
        <f t="array" ref="I8">SUMPRODUCT(--(ISNUMBER(SEARCH($A8,'Horizon numbers'!$F:$F)) * ISNUMBER(SEARCH(I$1,'Horizon numbers'!$F:$F))))</f>
        <v>0</v>
      </c>
      <c r="J8" s="17" cm="1">
        <f t="array" ref="J8">SUMPRODUCT(--(ISNUMBER(SEARCH($A8,'Horizon numbers'!$F:$F)) * ISNUMBER(SEARCH(J$1,'Horizon numbers'!$F:$F))))</f>
        <v>0</v>
      </c>
      <c r="K8" s="17" cm="1">
        <f t="array" ref="K8">SUMPRODUCT(--(ISNUMBER(SEARCH($A8,'Horizon numbers'!$F:$F)) * ISNUMBER(SEARCH(K$1,'Horizon numbers'!$F:$F))))</f>
        <v>1</v>
      </c>
      <c r="L8" s="17" cm="1">
        <f t="array" ref="L8">SUMPRODUCT(--(ISNUMBER(SEARCH($A8,'Horizon numbers'!$F:$F)) * ISNUMBER(SEARCH(L$1,'Horizon numbers'!$F:$F))))</f>
        <v>0</v>
      </c>
      <c r="M8" s="17" cm="1">
        <f t="array" ref="M8">SUMPRODUCT(--(ISNUMBER(SEARCH($A8,'Horizon numbers'!$F:$F)) * ISNUMBER(SEARCH(M$1,'Horizon numbers'!$F:$F))))</f>
        <v>2</v>
      </c>
      <c r="N8" s="17" cm="1">
        <f t="array" ref="N8">SUMPRODUCT(--(ISNUMBER(SEARCH($A8,'Horizon numbers'!$F:$F)) * ISNUMBER(SEARCH(N$1,'Horizon numbers'!$F:$F))))</f>
        <v>0</v>
      </c>
      <c r="O8" s="17" cm="1">
        <f t="array" ref="O8">SUMPRODUCT(--(ISNUMBER(SEARCH($A8,'Horizon numbers'!$F:$F)) * ISNUMBER(SEARCH(O$1,'Horizon numbers'!$F:$F))))</f>
        <v>0</v>
      </c>
      <c r="P8" s="17" cm="1">
        <f t="array" ref="P8">SUMPRODUCT(--(ISNUMBER(SEARCH($A8,'Horizon numbers'!$F:$F)) * ISNUMBER(SEARCH(P$1,'Horizon numbers'!$F:$F))))</f>
        <v>1</v>
      </c>
      <c r="Q8" s="17" cm="1">
        <f t="array" ref="Q8">SUMPRODUCT(--(ISNUMBER(SEARCH($A8,'Horizon numbers'!$F:$F)) * ISNUMBER(SEARCH(Q$1,'Horizon numbers'!$F:$F))))</f>
        <v>0</v>
      </c>
      <c r="R8" s="17" cm="1">
        <f t="array" ref="R8">SUMPRODUCT(--(ISNUMBER(SEARCH($A8,'Horizon numbers'!$F:$F)) * ISNUMBER(SEARCH(R$1,'Horizon numbers'!$F:$F))))</f>
        <v>0</v>
      </c>
      <c r="S8" s="17" cm="1">
        <f t="array" ref="S8">SUMPRODUCT(--(ISNUMBER(SEARCH($A8,'Horizon numbers'!$F:$F)) * ISNUMBER(SEARCH(S$1,'Horizon numbers'!$F:$F))))</f>
        <v>0</v>
      </c>
      <c r="T8" s="17" cm="1">
        <f t="array" ref="T8">SUMPRODUCT(--(ISNUMBER(SEARCH($A8,'Horizon numbers'!$F:$F)) * ISNUMBER(SEARCH(T$1,'Horizon numbers'!$F:$F))))</f>
        <v>0</v>
      </c>
      <c r="U8" s="17" cm="1">
        <f t="array" ref="U8">SUMPRODUCT(--(ISNUMBER(SEARCH($A8,'Horizon numbers'!$F:$F)) * ISNUMBER(SEARCH(U$1,'Horizon numbers'!$F:$F))))</f>
        <v>0</v>
      </c>
      <c r="V8" s="17" cm="1">
        <f t="array" ref="V8">SUMPRODUCT(--(ISNUMBER(SEARCH($A8,'Horizon numbers'!$F:$F)) * ISNUMBER(SEARCH(V$1,'Horizon numbers'!$F:$F))))</f>
        <v>0</v>
      </c>
      <c r="W8" s="17" cm="1">
        <f t="array" ref="W8">SUMPRODUCT(--(ISNUMBER(SEARCH($A8,'Horizon numbers'!$F:$F)) * ISNUMBER(SEARCH(W$1,'Horizon numbers'!$F:$F))))</f>
        <v>0</v>
      </c>
      <c r="X8" s="17" cm="1">
        <f t="array" ref="X8">SUMPRODUCT(--(ISNUMBER(SEARCH($A8,'Horizon numbers'!$F:$F)) * ISNUMBER(SEARCH(X$1,'Horizon numbers'!$F:$F))))</f>
        <v>0</v>
      </c>
      <c r="Y8" s="17" cm="1">
        <f t="array" ref="Y8">SUMPRODUCT(--(ISNUMBER(SEARCH($A8,'Horizon numbers'!$F:$F)) * ISNUMBER(SEARCH(Y$1,'Horizon numbers'!$F:$F))))</f>
        <v>0</v>
      </c>
      <c r="Z8" s="17" cm="1">
        <f t="array" ref="Z8">SUMPRODUCT(--(ISNUMBER(SEARCH($A8,'Horizon numbers'!$F:$F)) * ISNUMBER(SEARCH(Z$1,'Horizon numbers'!$F:$F))))</f>
        <v>0</v>
      </c>
      <c r="AA8" s="17" cm="1">
        <f t="array" ref="AA8">SUMPRODUCT(--(ISNUMBER(SEARCH($A8,'Horizon numbers'!$F:$F)) * ISNUMBER(SEARCH(AA$1,'Horizon numbers'!$F:$F))))</f>
        <v>0</v>
      </c>
      <c r="AB8" s="17" cm="1">
        <f t="array" ref="AB8">SUMPRODUCT(--(ISNUMBER(SEARCH($A8,'Horizon numbers'!$F:$F)) * ISNUMBER(SEARCH(AB$1,'Horizon numbers'!$F:$F))))</f>
        <v>0</v>
      </c>
      <c r="AC8" s="17" cm="1">
        <f t="array" ref="AC8">SUMPRODUCT(--(ISNUMBER(SEARCH($A8,'Horizon numbers'!$F:$F)) * ISNUMBER(SEARCH(AC$1,'Horizon numbers'!$F:$F))))</f>
        <v>0</v>
      </c>
      <c r="AD8" s="17" cm="1">
        <f t="array" ref="AD8">SUMPRODUCT(--(ISNUMBER(SEARCH($A8,'Horizon numbers'!$F:$F)) * ISNUMBER(SEARCH(AD$1,'Horizon numbers'!$F:$F))))</f>
        <v>0</v>
      </c>
      <c r="AE8" s="17" cm="1">
        <f t="array" ref="AE8">SUMPRODUCT(--(ISNUMBER(SEARCH($A8,'Horizon numbers'!$F:$F)) * ISNUMBER(SEARCH(AE$1,'Horizon numbers'!$F:$F))))</f>
        <v>0</v>
      </c>
      <c r="AF8" s="17" cm="1">
        <f t="array" ref="AF8">SUMPRODUCT(--(ISNUMBER(SEARCH($A8,'Horizon numbers'!$F:$F)) * ISNUMBER(SEARCH(AF$1,'Horizon numbers'!$F:$F))))</f>
        <v>0</v>
      </c>
      <c r="AG8" s="17" cm="1">
        <f t="array" ref="AG8">SUMPRODUCT(--(ISNUMBER(SEARCH($A8,'Horizon numbers'!$F:$F)) * ISNUMBER(SEARCH(AG$1,'Horizon numbers'!$F:$F))))</f>
        <v>2</v>
      </c>
      <c r="AH8" s="17" cm="1">
        <f t="array" ref="AH8">SUMPRODUCT(--(ISNUMBER(SEARCH($A8,'Horizon numbers'!$F:$F)) * ISNUMBER(SEARCH(AH$1,'Horizon numbers'!$F:$F))))</f>
        <v>0</v>
      </c>
      <c r="AI8" s="17" cm="1">
        <f t="array" ref="AI8">SUMPRODUCT(--(ISNUMBER(SEARCH($A8,'Horizon numbers'!$F:$F)) * ISNUMBER(SEARCH(AI$1,'Horizon numbers'!$F:$F))))</f>
        <v>0</v>
      </c>
      <c r="AJ8" s="17" cm="1">
        <f t="array" ref="AJ8">SUMPRODUCT(--(ISNUMBER(SEARCH($A8,'Horizon numbers'!$F:$F)) * ISNUMBER(SEARCH(AJ$1,'Horizon numbers'!$F:$F))))</f>
        <v>0</v>
      </c>
      <c r="AK8" s="17" cm="1">
        <f t="array" ref="AK8">SUMPRODUCT(--(ISNUMBER(SEARCH($A8,'Horizon numbers'!$F:$F)) * ISNUMBER(SEARCH(AK$1,'Horizon numbers'!$F:$F))))</f>
        <v>0</v>
      </c>
      <c r="AL8" s="17" cm="1">
        <f t="array" ref="AL8">SUMPRODUCT(--(ISNUMBER(SEARCH($A8,'Horizon numbers'!$F:$F)) * ISNUMBER(SEARCH(AL$1,'Horizon numbers'!$F:$F))))</f>
        <v>0</v>
      </c>
      <c r="AM8" s="17" cm="1">
        <f t="array" ref="AM8">SUMPRODUCT(--(ISNUMBER(SEARCH($A8,'Horizon numbers'!$F:$F)) * ISNUMBER(SEARCH(AM$1,'Horizon numbers'!$F:$F))))</f>
        <v>0</v>
      </c>
      <c r="AN8" s="17" cm="1">
        <f t="array" ref="AN8">SUMPRODUCT(--(ISNUMBER(SEARCH($A8,'Horizon numbers'!$F:$F)) * ISNUMBER(SEARCH(AN$1,'Horizon numbers'!$F:$F))))</f>
        <v>0</v>
      </c>
      <c r="AO8" s="17" cm="1">
        <f t="array" ref="AO8">SUMPRODUCT(--(ISNUMBER(SEARCH($A8,'Horizon numbers'!$F:$F)) * ISNUMBER(SEARCH(AO$1,'Horizon numbers'!$F:$F))))</f>
        <v>0</v>
      </c>
      <c r="AP8" s="17" cm="1">
        <f t="array" ref="AP8">SUMPRODUCT(--(ISNUMBER(SEARCH($A8,'Horizon numbers'!$F:$F)) * ISNUMBER(SEARCH(AP$1,'Horizon numbers'!$F:$F))))</f>
        <v>0</v>
      </c>
      <c r="AQ8" s="17" cm="1">
        <f t="array" ref="AQ8">SUMPRODUCT(--(ISNUMBER(SEARCH($A8,'Horizon numbers'!$F:$F)) * ISNUMBER(SEARCH(AQ$1,'Horizon numbers'!$F:$F))))</f>
        <v>0</v>
      </c>
      <c r="AR8" s="17" cm="1">
        <f t="array" ref="AR8">SUMPRODUCT(--(ISNUMBER(SEARCH($A8,'Horizon numbers'!$F:$F)) * ISNUMBER(SEARCH(AR$1,'Horizon numbers'!$F:$F))))</f>
        <v>0</v>
      </c>
      <c r="AS8" s="17" cm="1">
        <f t="array" ref="AS8">SUMPRODUCT(--(ISNUMBER(SEARCH($A8,'Horizon numbers'!$F:$F)) * ISNUMBER(SEARCH(AS$1,'Horizon numbers'!$F:$F))))</f>
        <v>0</v>
      </c>
      <c r="AT8" s="17" cm="1">
        <f t="array" ref="AT8">SUMPRODUCT(--(ISNUMBER(SEARCH($A8,'Horizon numbers'!$F:$F)) * ISNUMBER(SEARCH(AT$1,'Horizon numbers'!$F:$F))))</f>
        <v>0</v>
      </c>
      <c r="AU8" s="17" cm="1">
        <f t="array" ref="AU8">SUMPRODUCT(--(ISNUMBER(SEARCH($A8,'Horizon numbers'!$F:$F)) * ISNUMBER(SEARCH(AU$1,'Horizon numbers'!$F:$F))))</f>
        <v>0</v>
      </c>
      <c r="AV8" s="17" cm="1">
        <f t="array" ref="AV8">SUMPRODUCT(--(ISNUMBER(SEARCH($A8,'Horizon numbers'!$F:$F)) * ISNUMBER(SEARCH(AV$1,'Horizon numbers'!$F:$F))))</f>
        <v>12</v>
      </c>
      <c r="AW8" s="17" cm="1">
        <f t="array" ref="AW8">SUMPRODUCT(--(ISNUMBER(SEARCH($A8,'Horizon numbers'!$F:$F)) * ISNUMBER(SEARCH(AW$1,'Horizon numbers'!$F:$F))))</f>
        <v>0</v>
      </c>
      <c r="AX8" s="17" cm="1">
        <f t="array" ref="AX8">SUMPRODUCT(--(ISNUMBER(SEARCH($A8,'Horizon numbers'!$F:$F)) * ISNUMBER(SEARCH(AX$1,'Horizon numbers'!$F:$F))))</f>
        <v>0</v>
      </c>
      <c r="AY8" s="17" cm="1">
        <f t="array" ref="AY8">SUMPRODUCT(--(ISNUMBER(SEARCH($A8,'Horizon numbers'!$F:$F)) * ISNUMBER(SEARCH(AY$1,'Horizon numbers'!$F:$F))))</f>
        <v>0</v>
      </c>
      <c r="AZ8" s="17" cm="1">
        <f t="array" ref="AZ8">SUMPRODUCT(--(ISNUMBER(SEARCH($A8,'Horizon numbers'!$F:$F)) * ISNUMBER(SEARCH(AZ$1,'Horizon numbers'!$F:$F))))</f>
        <v>0</v>
      </c>
    </row>
    <row r="9" spans="1:52" x14ac:dyDescent="0.3">
      <c r="A9" t="s">
        <v>284</v>
      </c>
      <c r="B9" s="17" cm="1">
        <f t="array" ref="B9">SUMPRODUCT(--(ISNUMBER(SEARCH($A9,'Horizon numbers'!$F:$F)) * ISNUMBER(SEARCH(B$1,'Horizon numbers'!$F:$F))))</f>
        <v>32</v>
      </c>
      <c r="C9" s="17" cm="1">
        <f t="array" ref="C9">SUMPRODUCT(--(ISNUMBER(SEARCH($A9,'Horizon numbers'!$F:$F)) * ISNUMBER(SEARCH(C$1,'Horizon numbers'!$F:$F))))</f>
        <v>90</v>
      </c>
      <c r="D9" s="17" cm="1">
        <f t="array" ref="D9">SUMPRODUCT(--(ISNUMBER(SEARCH($A9,'Horizon numbers'!$F:$F)) * ISNUMBER(SEARCH(D$1,'Horizon numbers'!$F:$F))))</f>
        <v>0</v>
      </c>
      <c r="E9" s="17" cm="1">
        <f t="array" ref="E9">SUMPRODUCT(--(ISNUMBER(SEARCH($A9,'Horizon numbers'!$F:$F)) * ISNUMBER(SEARCH(E$1,'Horizon numbers'!$F:$F))))</f>
        <v>5</v>
      </c>
      <c r="F9" s="17" cm="1">
        <f t="array" ref="F9">SUMPRODUCT(--(ISNUMBER(SEARCH($A9,'Horizon numbers'!$F:$F)) * ISNUMBER(SEARCH(F$1,'Horizon numbers'!$F:$F))))</f>
        <v>3</v>
      </c>
      <c r="G9" s="17" cm="1">
        <f t="array" ref="G9">SUMPRODUCT(--(ISNUMBER(SEARCH($A9,'Horizon numbers'!$F:$F)) * ISNUMBER(SEARCH(G$1,'Horizon numbers'!$F:$F))))</f>
        <v>2</v>
      </c>
      <c r="H9" s="17" cm="1">
        <f t="array" ref="H9">SUMPRODUCT(--(ISNUMBER(SEARCH($A9,'Horizon numbers'!$F:$F)) * ISNUMBER(SEARCH(H$1,'Horizon numbers'!$F:$F))))</f>
        <v>0</v>
      </c>
      <c r="I9" s="17" cm="1">
        <f t="array" ref="I9">SUMPRODUCT(--(ISNUMBER(SEARCH($A9,'Horizon numbers'!$F:$F)) * ISNUMBER(SEARCH(I$1,'Horizon numbers'!$F:$F))))</f>
        <v>241</v>
      </c>
      <c r="J9" s="17" cm="1">
        <f t="array" ref="J9">SUMPRODUCT(--(ISNUMBER(SEARCH($A9,'Horizon numbers'!$F:$F)) * ISNUMBER(SEARCH(J$1,'Horizon numbers'!$F:$F))))</f>
        <v>0</v>
      </c>
      <c r="K9" s="17" cm="1">
        <f t="array" ref="K9">SUMPRODUCT(--(ISNUMBER(SEARCH($A9,'Horizon numbers'!$F:$F)) * ISNUMBER(SEARCH(K$1,'Horizon numbers'!$F:$F))))</f>
        <v>23</v>
      </c>
      <c r="L9" s="17" cm="1">
        <f t="array" ref="L9">SUMPRODUCT(--(ISNUMBER(SEARCH($A9,'Horizon numbers'!$F:$F)) * ISNUMBER(SEARCH(L$1,'Horizon numbers'!$F:$F))))</f>
        <v>17</v>
      </c>
      <c r="M9" s="17" cm="1">
        <f t="array" ref="M9">SUMPRODUCT(--(ISNUMBER(SEARCH($A9,'Horizon numbers'!$F:$F)) * ISNUMBER(SEARCH(M$1,'Horizon numbers'!$F:$F))))</f>
        <v>2</v>
      </c>
      <c r="N9" s="17" cm="1">
        <f t="array" ref="N9">SUMPRODUCT(--(ISNUMBER(SEARCH($A9,'Horizon numbers'!$F:$F)) * ISNUMBER(SEARCH(N$1,'Horizon numbers'!$F:$F))))</f>
        <v>18</v>
      </c>
      <c r="O9" s="17" cm="1">
        <f t="array" ref="O9">SUMPRODUCT(--(ISNUMBER(SEARCH($A9,'Horizon numbers'!$F:$F)) * ISNUMBER(SEARCH(O$1,'Horizon numbers'!$F:$F))))</f>
        <v>14</v>
      </c>
      <c r="P9" s="17" cm="1">
        <f t="array" ref="P9">SUMPRODUCT(--(ISNUMBER(SEARCH($A9,'Horizon numbers'!$F:$F)) * ISNUMBER(SEARCH(P$1,'Horizon numbers'!$F:$F))))</f>
        <v>38</v>
      </c>
      <c r="Q9" s="17" cm="1">
        <f t="array" ref="Q9">SUMPRODUCT(--(ISNUMBER(SEARCH($A9,'Horizon numbers'!$F:$F)) * ISNUMBER(SEARCH(Q$1,'Horizon numbers'!$F:$F))))</f>
        <v>1</v>
      </c>
      <c r="R9" s="17" cm="1">
        <f t="array" ref="R9">SUMPRODUCT(--(ISNUMBER(SEARCH($A9,'Horizon numbers'!$F:$F)) * ISNUMBER(SEARCH(R$1,'Horizon numbers'!$F:$F))))</f>
        <v>0</v>
      </c>
      <c r="S9" s="17" cm="1">
        <f t="array" ref="S9">SUMPRODUCT(--(ISNUMBER(SEARCH($A9,'Horizon numbers'!$F:$F)) * ISNUMBER(SEARCH(S$1,'Horizon numbers'!$F:$F))))</f>
        <v>2</v>
      </c>
      <c r="T9" s="17" cm="1">
        <f t="array" ref="T9">SUMPRODUCT(--(ISNUMBER(SEARCH($A9,'Horizon numbers'!$F:$F)) * ISNUMBER(SEARCH(T$1,'Horizon numbers'!$F:$F))))</f>
        <v>0</v>
      </c>
      <c r="U9" s="17" cm="1">
        <f t="array" ref="U9">SUMPRODUCT(--(ISNUMBER(SEARCH($A9,'Horizon numbers'!$F:$F)) * ISNUMBER(SEARCH(U$1,'Horizon numbers'!$F:$F))))</f>
        <v>0</v>
      </c>
      <c r="V9" s="17" cm="1">
        <f t="array" ref="V9">SUMPRODUCT(--(ISNUMBER(SEARCH($A9,'Horizon numbers'!$F:$F)) * ISNUMBER(SEARCH(V$1,'Horizon numbers'!$F:$F))))</f>
        <v>0</v>
      </c>
      <c r="W9" s="17" cm="1">
        <f t="array" ref="W9">SUMPRODUCT(--(ISNUMBER(SEARCH($A9,'Horizon numbers'!$F:$F)) * ISNUMBER(SEARCH(W$1,'Horizon numbers'!$F:$F))))</f>
        <v>0</v>
      </c>
      <c r="X9" s="17" cm="1">
        <f t="array" ref="X9">SUMPRODUCT(--(ISNUMBER(SEARCH($A9,'Horizon numbers'!$F:$F)) * ISNUMBER(SEARCH(X$1,'Horizon numbers'!$F:$F))))</f>
        <v>16</v>
      </c>
      <c r="Y9" s="17" cm="1">
        <f t="array" ref="Y9">SUMPRODUCT(--(ISNUMBER(SEARCH($A9,'Horizon numbers'!$F:$F)) * ISNUMBER(SEARCH(Y$1,'Horizon numbers'!$F:$F))))</f>
        <v>0</v>
      </c>
      <c r="Z9" s="17" cm="1">
        <f t="array" ref="Z9">SUMPRODUCT(--(ISNUMBER(SEARCH($A9,'Horizon numbers'!$F:$F)) * ISNUMBER(SEARCH(Z$1,'Horizon numbers'!$F:$F))))</f>
        <v>0</v>
      </c>
      <c r="AA9" s="17" cm="1">
        <f t="array" ref="AA9">SUMPRODUCT(--(ISNUMBER(SEARCH($A9,'Horizon numbers'!$F:$F)) * ISNUMBER(SEARCH(AA$1,'Horizon numbers'!$F:$F))))</f>
        <v>0</v>
      </c>
      <c r="AB9" s="17" cm="1">
        <f t="array" ref="AB9">SUMPRODUCT(--(ISNUMBER(SEARCH($A9,'Horizon numbers'!$F:$F)) * ISNUMBER(SEARCH(AB$1,'Horizon numbers'!$F:$F))))</f>
        <v>0</v>
      </c>
      <c r="AC9" s="17" cm="1">
        <f t="array" ref="AC9">SUMPRODUCT(--(ISNUMBER(SEARCH($A9,'Horizon numbers'!$F:$F)) * ISNUMBER(SEARCH(AC$1,'Horizon numbers'!$F:$F))))</f>
        <v>0</v>
      </c>
      <c r="AD9" s="17" cm="1">
        <f t="array" ref="AD9">SUMPRODUCT(--(ISNUMBER(SEARCH($A9,'Horizon numbers'!$F:$F)) * ISNUMBER(SEARCH(AD$1,'Horizon numbers'!$F:$F))))</f>
        <v>1</v>
      </c>
      <c r="AE9" s="17" cm="1">
        <f t="array" ref="AE9">SUMPRODUCT(--(ISNUMBER(SEARCH($A9,'Horizon numbers'!$F:$F)) * ISNUMBER(SEARCH(AE$1,'Horizon numbers'!$F:$F))))</f>
        <v>0</v>
      </c>
      <c r="AF9" s="17" cm="1">
        <f t="array" ref="AF9">SUMPRODUCT(--(ISNUMBER(SEARCH($A9,'Horizon numbers'!$F:$F)) * ISNUMBER(SEARCH(AF$1,'Horizon numbers'!$F:$F))))</f>
        <v>0</v>
      </c>
      <c r="AG9" s="17" cm="1">
        <f t="array" ref="AG9">SUMPRODUCT(--(ISNUMBER(SEARCH($A9,'Horizon numbers'!$F:$F)) * ISNUMBER(SEARCH(AG$1,'Horizon numbers'!$F:$F))))</f>
        <v>0</v>
      </c>
      <c r="AH9" s="17" cm="1">
        <f t="array" ref="AH9">SUMPRODUCT(--(ISNUMBER(SEARCH($A9,'Horizon numbers'!$F:$F)) * ISNUMBER(SEARCH(AH$1,'Horizon numbers'!$F:$F))))</f>
        <v>3</v>
      </c>
      <c r="AI9" s="17" cm="1">
        <f t="array" ref="AI9">SUMPRODUCT(--(ISNUMBER(SEARCH($A9,'Horizon numbers'!$F:$F)) * ISNUMBER(SEARCH(AI$1,'Horizon numbers'!$F:$F))))</f>
        <v>1</v>
      </c>
      <c r="AJ9" s="17" cm="1">
        <f t="array" ref="AJ9">SUMPRODUCT(--(ISNUMBER(SEARCH($A9,'Horizon numbers'!$F:$F)) * ISNUMBER(SEARCH(AJ$1,'Horizon numbers'!$F:$F))))</f>
        <v>0</v>
      </c>
      <c r="AK9" s="17" cm="1">
        <f t="array" ref="AK9">SUMPRODUCT(--(ISNUMBER(SEARCH($A9,'Horizon numbers'!$F:$F)) * ISNUMBER(SEARCH(AK$1,'Horizon numbers'!$F:$F))))</f>
        <v>2</v>
      </c>
      <c r="AL9" s="17" cm="1">
        <f t="array" ref="AL9">SUMPRODUCT(--(ISNUMBER(SEARCH($A9,'Horizon numbers'!$F:$F)) * ISNUMBER(SEARCH(AL$1,'Horizon numbers'!$F:$F))))</f>
        <v>2</v>
      </c>
      <c r="AM9" s="17" cm="1">
        <f t="array" ref="AM9">SUMPRODUCT(--(ISNUMBER(SEARCH($A9,'Horizon numbers'!$F:$F)) * ISNUMBER(SEARCH(AM$1,'Horizon numbers'!$F:$F))))</f>
        <v>2</v>
      </c>
      <c r="AN9" s="17" cm="1">
        <f t="array" ref="AN9">SUMPRODUCT(--(ISNUMBER(SEARCH($A9,'Horizon numbers'!$F:$F)) * ISNUMBER(SEARCH(AN$1,'Horizon numbers'!$F:$F))))</f>
        <v>0</v>
      </c>
      <c r="AO9" s="17" cm="1">
        <f t="array" ref="AO9">SUMPRODUCT(--(ISNUMBER(SEARCH($A9,'Horizon numbers'!$F:$F)) * ISNUMBER(SEARCH(AO$1,'Horizon numbers'!$F:$F))))</f>
        <v>0</v>
      </c>
      <c r="AP9" s="17" cm="1">
        <f t="array" ref="AP9">SUMPRODUCT(--(ISNUMBER(SEARCH($A9,'Horizon numbers'!$F:$F)) * ISNUMBER(SEARCH(AP$1,'Horizon numbers'!$F:$F))))</f>
        <v>0</v>
      </c>
      <c r="AQ9" s="17" cm="1">
        <f t="array" ref="AQ9">SUMPRODUCT(--(ISNUMBER(SEARCH($A9,'Horizon numbers'!$F:$F)) * ISNUMBER(SEARCH(AQ$1,'Horizon numbers'!$F:$F))))</f>
        <v>1</v>
      </c>
      <c r="AR9" s="17" cm="1">
        <f t="array" ref="AR9">SUMPRODUCT(--(ISNUMBER(SEARCH($A9,'Horizon numbers'!$F:$F)) * ISNUMBER(SEARCH(AR$1,'Horizon numbers'!$F:$F))))</f>
        <v>1</v>
      </c>
      <c r="AS9" s="17" cm="1">
        <f t="array" ref="AS9">SUMPRODUCT(--(ISNUMBER(SEARCH($A9,'Horizon numbers'!$F:$F)) * ISNUMBER(SEARCH(AS$1,'Horizon numbers'!$F:$F))))</f>
        <v>0</v>
      </c>
      <c r="AT9" s="17" cm="1">
        <f t="array" ref="AT9">SUMPRODUCT(--(ISNUMBER(SEARCH($A9,'Horizon numbers'!$F:$F)) * ISNUMBER(SEARCH(AT$1,'Horizon numbers'!$F:$F))))</f>
        <v>2</v>
      </c>
      <c r="AU9" s="17" cm="1">
        <f t="array" ref="AU9">SUMPRODUCT(--(ISNUMBER(SEARCH($A9,'Horizon numbers'!$F:$F)) * ISNUMBER(SEARCH(AU$1,'Horizon numbers'!$F:$F))))</f>
        <v>0</v>
      </c>
      <c r="AV9" s="17" cm="1">
        <f t="array" ref="AV9">SUMPRODUCT(--(ISNUMBER(SEARCH($A9,'Horizon numbers'!$F:$F)) * ISNUMBER(SEARCH(AV$1,'Horizon numbers'!$F:$F))))</f>
        <v>1</v>
      </c>
      <c r="AW9" s="17" cm="1">
        <f t="array" ref="AW9">SUMPRODUCT(--(ISNUMBER(SEARCH($A9,'Horizon numbers'!$F:$F)) * ISNUMBER(SEARCH(AW$1,'Horizon numbers'!$F:$F))))</f>
        <v>0</v>
      </c>
      <c r="AX9" s="17" cm="1">
        <f t="array" ref="AX9">SUMPRODUCT(--(ISNUMBER(SEARCH($A9,'Horizon numbers'!$F:$F)) * ISNUMBER(SEARCH(AX$1,'Horizon numbers'!$F:$F))))</f>
        <v>2</v>
      </c>
      <c r="AY9" s="17" cm="1">
        <f t="array" ref="AY9">SUMPRODUCT(--(ISNUMBER(SEARCH($A9,'Horizon numbers'!$F:$F)) * ISNUMBER(SEARCH(AY$1,'Horizon numbers'!$F:$F))))</f>
        <v>1</v>
      </c>
      <c r="AZ9" s="17" cm="1">
        <f t="array" ref="AZ9">SUMPRODUCT(--(ISNUMBER(SEARCH($A9,'Horizon numbers'!$F:$F)) * ISNUMBER(SEARCH(AZ$1,'Horizon numbers'!$F:$F))))</f>
        <v>1</v>
      </c>
    </row>
    <row r="10" spans="1:52" x14ac:dyDescent="0.3">
      <c r="A10" t="s">
        <v>285</v>
      </c>
      <c r="B10" s="17" cm="1">
        <f t="array" ref="B10">SUMPRODUCT(--(ISNUMBER(SEARCH($A10,'Horizon numbers'!$F:$F)) * ISNUMBER(SEARCH(B$1,'Horizon numbers'!$F:$F))))</f>
        <v>2</v>
      </c>
      <c r="C10" s="17" cm="1">
        <f t="array" ref="C10">SUMPRODUCT(--(ISNUMBER(SEARCH($A10,'Horizon numbers'!$F:$F)) * ISNUMBER(SEARCH(C$1,'Horizon numbers'!$F:$F))))</f>
        <v>3</v>
      </c>
      <c r="D10" s="17" cm="1">
        <f t="array" ref="D10">SUMPRODUCT(--(ISNUMBER(SEARCH($A10,'Horizon numbers'!$F:$F)) * ISNUMBER(SEARCH(D$1,'Horizon numbers'!$F:$F))))</f>
        <v>10</v>
      </c>
      <c r="E10" s="17" cm="1">
        <f t="array" ref="E10">SUMPRODUCT(--(ISNUMBER(SEARCH($A10,'Horizon numbers'!$F:$F)) * ISNUMBER(SEARCH(E$1,'Horizon numbers'!$F:$F))))</f>
        <v>3</v>
      </c>
      <c r="F10" s="17" cm="1">
        <f t="array" ref="F10">SUMPRODUCT(--(ISNUMBER(SEARCH($A10,'Horizon numbers'!$F:$F)) * ISNUMBER(SEARCH(F$1,'Horizon numbers'!$F:$F))))</f>
        <v>0</v>
      </c>
      <c r="G10" s="17" cm="1">
        <f t="array" ref="G10">SUMPRODUCT(--(ISNUMBER(SEARCH($A10,'Horizon numbers'!$F:$F)) * ISNUMBER(SEARCH(G$1,'Horizon numbers'!$F:$F))))</f>
        <v>1</v>
      </c>
      <c r="H10" s="17" cm="1">
        <f t="array" ref="H10">SUMPRODUCT(--(ISNUMBER(SEARCH($A10,'Horizon numbers'!$F:$F)) * ISNUMBER(SEARCH(H$1,'Horizon numbers'!$F:$F))))</f>
        <v>0</v>
      </c>
      <c r="I10" s="17" cm="1">
        <f t="array" ref="I10">SUMPRODUCT(--(ISNUMBER(SEARCH($A10,'Horizon numbers'!$F:$F)) * ISNUMBER(SEARCH(I$1,'Horizon numbers'!$F:$F))))</f>
        <v>0</v>
      </c>
      <c r="J10" s="17" cm="1">
        <f t="array" ref="J10">SUMPRODUCT(--(ISNUMBER(SEARCH($A10,'Horizon numbers'!$F:$F)) * ISNUMBER(SEARCH(J$1,'Horizon numbers'!$F:$F))))</f>
        <v>102</v>
      </c>
      <c r="K10" s="17" cm="1">
        <f t="array" ref="K10">SUMPRODUCT(--(ISNUMBER(SEARCH($A10,'Horizon numbers'!$F:$F)) * ISNUMBER(SEARCH(K$1,'Horizon numbers'!$F:$F))))</f>
        <v>0</v>
      </c>
      <c r="L10" s="17" cm="1">
        <f t="array" ref="L10">SUMPRODUCT(--(ISNUMBER(SEARCH($A10,'Horizon numbers'!$F:$F)) * ISNUMBER(SEARCH(L$1,'Horizon numbers'!$F:$F))))</f>
        <v>0</v>
      </c>
      <c r="M10" s="17" cm="1">
        <f t="array" ref="M10">SUMPRODUCT(--(ISNUMBER(SEARCH($A10,'Horizon numbers'!$F:$F)) * ISNUMBER(SEARCH(M$1,'Horizon numbers'!$F:$F))))</f>
        <v>3</v>
      </c>
      <c r="N10" s="17" cm="1">
        <f t="array" ref="N10">SUMPRODUCT(--(ISNUMBER(SEARCH($A10,'Horizon numbers'!$F:$F)) * ISNUMBER(SEARCH(N$1,'Horizon numbers'!$F:$F))))</f>
        <v>0</v>
      </c>
      <c r="O10" s="17" cm="1">
        <f t="array" ref="O10">SUMPRODUCT(--(ISNUMBER(SEARCH($A10,'Horizon numbers'!$F:$F)) * ISNUMBER(SEARCH(O$1,'Horizon numbers'!$F:$F))))</f>
        <v>0</v>
      </c>
      <c r="P10" s="17" cm="1">
        <f t="array" ref="P10">SUMPRODUCT(--(ISNUMBER(SEARCH($A10,'Horizon numbers'!$F:$F)) * ISNUMBER(SEARCH(P$1,'Horizon numbers'!$F:$F))))</f>
        <v>1</v>
      </c>
      <c r="Q10" s="17" cm="1">
        <f t="array" ref="Q10">SUMPRODUCT(--(ISNUMBER(SEARCH($A10,'Horizon numbers'!$F:$F)) * ISNUMBER(SEARCH(Q$1,'Horizon numbers'!$F:$F))))</f>
        <v>0</v>
      </c>
      <c r="R10" s="17" cm="1">
        <f t="array" ref="R10">SUMPRODUCT(--(ISNUMBER(SEARCH($A10,'Horizon numbers'!$F:$F)) * ISNUMBER(SEARCH(R$1,'Horizon numbers'!$F:$F))))</f>
        <v>0</v>
      </c>
      <c r="S10" s="17" cm="1">
        <f t="array" ref="S10">SUMPRODUCT(--(ISNUMBER(SEARCH($A10,'Horizon numbers'!$F:$F)) * ISNUMBER(SEARCH(S$1,'Horizon numbers'!$F:$F))))</f>
        <v>0</v>
      </c>
      <c r="T10" s="17" cm="1">
        <f t="array" ref="T10">SUMPRODUCT(--(ISNUMBER(SEARCH($A10,'Horizon numbers'!$F:$F)) * ISNUMBER(SEARCH(T$1,'Horizon numbers'!$F:$F))))</f>
        <v>0</v>
      </c>
      <c r="U10" s="17" cm="1">
        <f t="array" ref="U10">SUMPRODUCT(--(ISNUMBER(SEARCH($A10,'Horizon numbers'!$F:$F)) * ISNUMBER(SEARCH(U$1,'Horizon numbers'!$F:$F))))</f>
        <v>0</v>
      </c>
      <c r="V10" s="17" cm="1">
        <f t="array" ref="V10">SUMPRODUCT(--(ISNUMBER(SEARCH($A10,'Horizon numbers'!$F:$F)) * ISNUMBER(SEARCH(V$1,'Horizon numbers'!$F:$F))))</f>
        <v>0</v>
      </c>
      <c r="W10" s="17" cm="1">
        <f t="array" ref="W10">SUMPRODUCT(--(ISNUMBER(SEARCH($A10,'Horizon numbers'!$F:$F)) * ISNUMBER(SEARCH(W$1,'Horizon numbers'!$F:$F))))</f>
        <v>0</v>
      </c>
      <c r="X10" s="17" cm="1">
        <f t="array" ref="X10">SUMPRODUCT(--(ISNUMBER(SEARCH($A10,'Horizon numbers'!$F:$F)) * ISNUMBER(SEARCH(X$1,'Horizon numbers'!$F:$F))))</f>
        <v>0</v>
      </c>
      <c r="Y10" s="17" cm="1">
        <f t="array" ref="Y10">SUMPRODUCT(--(ISNUMBER(SEARCH($A10,'Horizon numbers'!$F:$F)) * ISNUMBER(SEARCH(Y$1,'Horizon numbers'!$F:$F))))</f>
        <v>0</v>
      </c>
      <c r="Z10" s="17" cm="1">
        <f t="array" ref="Z10">SUMPRODUCT(--(ISNUMBER(SEARCH($A10,'Horizon numbers'!$F:$F)) * ISNUMBER(SEARCH(Z$1,'Horizon numbers'!$F:$F))))</f>
        <v>0</v>
      </c>
      <c r="AA10" s="17" cm="1">
        <f t="array" ref="AA10">SUMPRODUCT(--(ISNUMBER(SEARCH($A10,'Horizon numbers'!$F:$F)) * ISNUMBER(SEARCH(AA$1,'Horizon numbers'!$F:$F))))</f>
        <v>0</v>
      </c>
      <c r="AB10" s="17" cm="1">
        <f t="array" ref="AB10">SUMPRODUCT(--(ISNUMBER(SEARCH($A10,'Horizon numbers'!$F:$F)) * ISNUMBER(SEARCH(AB$1,'Horizon numbers'!$F:$F))))</f>
        <v>0</v>
      </c>
      <c r="AC10" s="17" cm="1">
        <f t="array" ref="AC10">SUMPRODUCT(--(ISNUMBER(SEARCH($A10,'Horizon numbers'!$F:$F)) * ISNUMBER(SEARCH(AC$1,'Horizon numbers'!$F:$F))))</f>
        <v>0</v>
      </c>
      <c r="AD10" s="17" cm="1">
        <f t="array" ref="AD10">SUMPRODUCT(--(ISNUMBER(SEARCH($A10,'Horizon numbers'!$F:$F)) * ISNUMBER(SEARCH(AD$1,'Horizon numbers'!$F:$F))))</f>
        <v>0</v>
      </c>
      <c r="AE10" s="17" cm="1">
        <f t="array" ref="AE10">SUMPRODUCT(--(ISNUMBER(SEARCH($A10,'Horizon numbers'!$F:$F)) * ISNUMBER(SEARCH(AE$1,'Horizon numbers'!$F:$F))))</f>
        <v>0</v>
      </c>
      <c r="AF10" s="17" cm="1">
        <f t="array" ref="AF10">SUMPRODUCT(--(ISNUMBER(SEARCH($A10,'Horizon numbers'!$F:$F)) * ISNUMBER(SEARCH(AF$1,'Horizon numbers'!$F:$F))))</f>
        <v>0</v>
      </c>
      <c r="AG10" s="17" cm="1">
        <f t="array" ref="AG10">SUMPRODUCT(--(ISNUMBER(SEARCH($A10,'Horizon numbers'!$F:$F)) * ISNUMBER(SEARCH(AG$1,'Horizon numbers'!$F:$F))))</f>
        <v>0</v>
      </c>
      <c r="AH10" s="17" cm="1">
        <f t="array" ref="AH10">SUMPRODUCT(--(ISNUMBER(SEARCH($A10,'Horizon numbers'!$F:$F)) * ISNUMBER(SEARCH(AH$1,'Horizon numbers'!$F:$F))))</f>
        <v>0</v>
      </c>
      <c r="AI10" s="17" cm="1">
        <f t="array" ref="AI10">SUMPRODUCT(--(ISNUMBER(SEARCH($A10,'Horizon numbers'!$F:$F)) * ISNUMBER(SEARCH(AI$1,'Horizon numbers'!$F:$F))))</f>
        <v>1</v>
      </c>
      <c r="AJ10" s="17" cm="1">
        <f t="array" ref="AJ10">SUMPRODUCT(--(ISNUMBER(SEARCH($A10,'Horizon numbers'!$F:$F)) * ISNUMBER(SEARCH(AJ$1,'Horizon numbers'!$F:$F))))</f>
        <v>0</v>
      </c>
      <c r="AK10" s="17" cm="1">
        <f t="array" ref="AK10">SUMPRODUCT(--(ISNUMBER(SEARCH($A10,'Horizon numbers'!$F:$F)) * ISNUMBER(SEARCH(AK$1,'Horizon numbers'!$F:$F))))</f>
        <v>0</v>
      </c>
      <c r="AL10" s="17" cm="1">
        <f t="array" ref="AL10">SUMPRODUCT(--(ISNUMBER(SEARCH($A10,'Horizon numbers'!$F:$F)) * ISNUMBER(SEARCH(AL$1,'Horizon numbers'!$F:$F))))</f>
        <v>0</v>
      </c>
      <c r="AM10" s="17" cm="1">
        <f t="array" ref="AM10">SUMPRODUCT(--(ISNUMBER(SEARCH($A10,'Horizon numbers'!$F:$F)) * ISNUMBER(SEARCH(AM$1,'Horizon numbers'!$F:$F))))</f>
        <v>0</v>
      </c>
      <c r="AN10" s="17" cm="1">
        <f t="array" ref="AN10">SUMPRODUCT(--(ISNUMBER(SEARCH($A10,'Horizon numbers'!$F:$F)) * ISNUMBER(SEARCH(AN$1,'Horizon numbers'!$F:$F))))</f>
        <v>0</v>
      </c>
      <c r="AO10" s="17" cm="1">
        <f t="array" ref="AO10">SUMPRODUCT(--(ISNUMBER(SEARCH($A10,'Horizon numbers'!$F:$F)) * ISNUMBER(SEARCH(AO$1,'Horizon numbers'!$F:$F))))</f>
        <v>0</v>
      </c>
      <c r="AP10" s="17" cm="1">
        <f t="array" ref="AP10">SUMPRODUCT(--(ISNUMBER(SEARCH($A10,'Horizon numbers'!$F:$F)) * ISNUMBER(SEARCH(AP$1,'Horizon numbers'!$F:$F))))</f>
        <v>0</v>
      </c>
      <c r="AQ10" s="17" cm="1">
        <f t="array" ref="AQ10">SUMPRODUCT(--(ISNUMBER(SEARCH($A10,'Horizon numbers'!$F:$F)) * ISNUMBER(SEARCH(AQ$1,'Horizon numbers'!$F:$F))))</f>
        <v>1</v>
      </c>
      <c r="AR10" s="17" cm="1">
        <f t="array" ref="AR10">SUMPRODUCT(--(ISNUMBER(SEARCH($A10,'Horizon numbers'!$F:$F)) * ISNUMBER(SEARCH(AR$1,'Horizon numbers'!$F:$F))))</f>
        <v>0</v>
      </c>
      <c r="AS10" s="17" cm="1">
        <f t="array" ref="AS10">SUMPRODUCT(--(ISNUMBER(SEARCH($A10,'Horizon numbers'!$F:$F)) * ISNUMBER(SEARCH(AS$1,'Horizon numbers'!$F:$F))))</f>
        <v>0</v>
      </c>
      <c r="AT10" s="17" cm="1">
        <f t="array" ref="AT10">SUMPRODUCT(--(ISNUMBER(SEARCH($A10,'Horizon numbers'!$F:$F)) * ISNUMBER(SEARCH(AT$1,'Horizon numbers'!$F:$F))))</f>
        <v>0</v>
      </c>
      <c r="AU10" s="17" cm="1">
        <f t="array" ref="AU10">SUMPRODUCT(--(ISNUMBER(SEARCH($A10,'Horizon numbers'!$F:$F)) * ISNUMBER(SEARCH(AU$1,'Horizon numbers'!$F:$F))))</f>
        <v>0</v>
      </c>
      <c r="AV10" s="17" cm="1">
        <f t="array" ref="AV10">SUMPRODUCT(--(ISNUMBER(SEARCH($A10,'Horizon numbers'!$F:$F)) * ISNUMBER(SEARCH(AV$1,'Horizon numbers'!$F:$F))))</f>
        <v>28</v>
      </c>
      <c r="AW10" s="17" cm="1">
        <f t="array" ref="AW10">SUMPRODUCT(--(ISNUMBER(SEARCH($A10,'Horizon numbers'!$F:$F)) * ISNUMBER(SEARCH(AW$1,'Horizon numbers'!$F:$F))))</f>
        <v>0</v>
      </c>
      <c r="AX10" s="17" cm="1">
        <f t="array" ref="AX10">SUMPRODUCT(--(ISNUMBER(SEARCH($A10,'Horizon numbers'!$F:$F)) * ISNUMBER(SEARCH(AX$1,'Horizon numbers'!$F:$F))))</f>
        <v>13</v>
      </c>
      <c r="AY10" s="17" cm="1">
        <f t="array" ref="AY10">SUMPRODUCT(--(ISNUMBER(SEARCH($A10,'Horizon numbers'!$F:$F)) * ISNUMBER(SEARCH(AY$1,'Horizon numbers'!$F:$F))))</f>
        <v>0</v>
      </c>
      <c r="AZ10" s="17" cm="1">
        <f t="array" ref="AZ10">SUMPRODUCT(--(ISNUMBER(SEARCH($A10,'Horizon numbers'!$F:$F)) * ISNUMBER(SEARCH(AZ$1,'Horizon numbers'!$F:$F))))</f>
        <v>1</v>
      </c>
    </row>
    <row r="11" spans="1:52" x14ac:dyDescent="0.3">
      <c r="A11" t="s">
        <v>286</v>
      </c>
      <c r="B11" s="17" cm="1">
        <f t="array" ref="B11">SUMPRODUCT(--(ISNUMBER(SEARCH($A11,'Horizon numbers'!$F:$F)) * ISNUMBER(SEARCH(B$1,'Horizon numbers'!$F:$F))))</f>
        <v>2</v>
      </c>
      <c r="C11" s="17" cm="1">
        <f t="array" ref="C11">SUMPRODUCT(--(ISNUMBER(SEARCH($A11,'Horizon numbers'!$F:$F)) * ISNUMBER(SEARCH(C$1,'Horizon numbers'!$F:$F))))</f>
        <v>29</v>
      </c>
      <c r="D11" s="17" cm="1">
        <f t="array" ref="D11">SUMPRODUCT(--(ISNUMBER(SEARCH($A11,'Horizon numbers'!$F:$F)) * ISNUMBER(SEARCH(D$1,'Horizon numbers'!$F:$F))))</f>
        <v>0</v>
      </c>
      <c r="E11" s="17" cm="1">
        <f t="array" ref="E11">SUMPRODUCT(--(ISNUMBER(SEARCH($A11,'Horizon numbers'!$F:$F)) * ISNUMBER(SEARCH(E$1,'Horizon numbers'!$F:$F))))</f>
        <v>1</v>
      </c>
      <c r="F11" s="17" cm="1">
        <f t="array" ref="F11">SUMPRODUCT(--(ISNUMBER(SEARCH($A11,'Horizon numbers'!$F:$F)) * ISNUMBER(SEARCH(F$1,'Horizon numbers'!$F:$F))))</f>
        <v>0</v>
      </c>
      <c r="G11" s="17" cm="1">
        <f t="array" ref="G11">SUMPRODUCT(--(ISNUMBER(SEARCH($A11,'Horizon numbers'!$F:$F)) * ISNUMBER(SEARCH(G$1,'Horizon numbers'!$F:$F))))</f>
        <v>2</v>
      </c>
      <c r="H11" s="17" cm="1">
        <f t="array" ref="H11">SUMPRODUCT(--(ISNUMBER(SEARCH($A11,'Horizon numbers'!$F:$F)) * ISNUMBER(SEARCH(H$1,'Horizon numbers'!$F:$F))))</f>
        <v>1</v>
      </c>
      <c r="I11" s="17" cm="1">
        <f t="array" ref="I11">SUMPRODUCT(--(ISNUMBER(SEARCH($A11,'Horizon numbers'!$F:$F)) * ISNUMBER(SEARCH(I$1,'Horizon numbers'!$F:$F))))</f>
        <v>23</v>
      </c>
      <c r="J11" s="17" cm="1">
        <f t="array" ref="J11">SUMPRODUCT(--(ISNUMBER(SEARCH($A11,'Horizon numbers'!$F:$F)) * ISNUMBER(SEARCH(J$1,'Horizon numbers'!$F:$F))))</f>
        <v>0</v>
      </c>
      <c r="K11" s="17" cm="1">
        <f t="array" ref="K11">SUMPRODUCT(--(ISNUMBER(SEARCH($A11,'Horizon numbers'!$F:$F)) * ISNUMBER(SEARCH(K$1,'Horizon numbers'!$F:$F))))</f>
        <v>101</v>
      </c>
      <c r="L11" s="17" cm="1">
        <f t="array" ref="L11">SUMPRODUCT(--(ISNUMBER(SEARCH($A11,'Horizon numbers'!$F:$F)) * ISNUMBER(SEARCH(L$1,'Horizon numbers'!$F:$F))))</f>
        <v>8</v>
      </c>
      <c r="M11" s="17" cm="1">
        <f t="array" ref="M11">SUMPRODUCT(--(ISNUMBER(SEARCH($A11,'Horizon numbers'!$F:$F)) * ISNUMBER(SEARCH(M$1,'Horizon numbers'!$F:$F))))</f>
        <v>2</v>
      </c>
      <c r="N11" s="17" cm="1">
        <f t="array" ref="N11">SUMPRODUCT(--(ISNUMBER(SEARCH($A11,'Horizon numbers'!$F:$F)) * ISNUMBER(SEARCH(N$1,'Horizon numbers'!$F:$F))))</f>
        <v>15</v>
      </c>
      <c r="O11" s="17" cm="1">
        <f t="array" ref="O11">SUMPRODUCT(--(ISNUMBER(SEARCH($A11,'Horizon numbers'!$F:$F)) * ISNUMBER(SEARCH(O$1,'Horizon numbers'!$F:$F))))</f>
        <v>14</v>
      </c>
      <c r="P11" s="17" cm="1">
        <f t="array" ref="P11">SUMPRODUCT(--(ISNUMBER(SEARCH($A11,'Horizon numbers'!$F:$F)) * ISNUMBER(SEARCH(P$1,'Horizon numbers'!$F:$F))))</f>
        <v>15</v>
      </c>
      <c r="Q11" s="17" cm="1">
        <f t="array" ref="Q11">SUMPRODUCT(--(ISNUMBER(SEARCH($A11,'Horizon numbers'!$F:$F)) * ISNUMBER(SEARCH(Q$1,'Horizon numbers'!$F:$F))))</f>
        <v>1</v>
      </c>
      <c r="R11" s="17" cm="1">
        <f t="array" ref="R11">SUMPRODUCT(--(ISNUMBER(SEARCH($A11,'Horizon numbers'!$F:$F)) * ISNUMBER(SEARCH(R$1,'Horizon numbers'!$F:$F))))</f>
        <v>0</v>
      </c>
      <c r="S11" s="17" cm="1">
        <f t="array" ref="S11">SUMPRODUCT(--(ISNUMBER(SEARCH($A11,'Horizon numbers'!$F:$F)) * ISNUMBER(SEARCH(S$1,'Horizon numbers'!$F:$F))))</f>
        <v>2</v>
      </c>
      <c r="T11" s="17" cm="1">
        <f t="array" ref="T11">SUMPRODUCT(--(ISNUMBER(SEARCH($A11,'Horizon numbers'!$F:$F)) * ISNUMBER(SEARCH(T$1,'Horizon numbers'!$F:$F))))</f>
        <v>0</v>
      </c>
      <c r="U11" s="17" cm="1">
        <f t="array" ref="U11">SUMPRODUCT(--(ISNUMBER(SEARCH($A11,'Horizon numbers'!$F:$F)) * ISNUMBER(SEARCH(U$1,'Horizon numbers'!$F:$F))))</f>
        <v>0</v>
      </c>
      <c r="V11" s="17" cm="1">
        <f t="array" ref="V11">SUMPRODUCT(--(ISNUMBER(SEARCH($A11,'Horizon numbers'!$F:$F)) * ISNUMBER(SEARCH(V$1,'Horizon numbers'!$F:$F))))</f>
        <v>0</v>
      </c>
      <c r="W11" s="17" cm="1">
        <f t="array" ref="W11">SUMPRODUCT(--(ISNUMBER(SEARCH($A11,'Horizon numbers'!$F:$F)) * ISNUMBER(SEARCH(W$1,'Horizon numbers'!$F:$F))))</f>
        <v>0</v>
      </c>
      <c r="X11" s="17" cm="1">
        <f t="array" ref="X11">SUMPRODUCT(--(ISNUMBER(SEARCH($A11,'Horizon numbers'!$F:$F)) * ISNUMBER(SEARCH(X$1,'Horizon numbers'!$F:$F))))</f>
        <v>0</v>
      </c>
      <c r="Y11" s="17" cm="1">
        <f t="array" ref="Y11">SUMPRODUCT(--(ISNUMBER(SEARCH($A11,'Horizon numbers'!$F:$F)) * ISNUMBER(SEARCH(Y$1,'Horizon numbers'!$F:$F))))</f>
        <v>0</v>
      </c>
      <c r="Z11" s="17" cm="1">
        <f t="array" ref="Z11">SUMPRODUCT(--(ISNUMBER(SEARCH($A11,'Horizon numbers'!$F:$F)) * ISNUMBER(SEARCH(Z$1,'Horizon numbers'!$F:$F))))</f>
        <v>0</v>
      </c>
      <c r="AA11" s="17" cm="1">
        <f t="array" ref="AA11">SUMPRODUCT(--(ISNUMBER(SEARCH($A11,'Horizon numbers'!$F:$F)) * ISNUMBER(SEARCH(AA$1,'Horizon numbers'!$F:$F))))</f>
        <v>0</v>
      </c>
      <c r="AB11" s="17" cm="1">
        <f t="array" ref="AB11">SUMPRODUCT(--(ISNUMBER(SEARCH($A11,'Horizon numbers'!$F:$F)) * ISNUMBER(SEARCH(AB$1,'Horizon numbers'!$F:$F))))</f>
        <v>0</v>
      </c>
      <c r="AC11" s="17" cm="1">
        <f t="array" ref="AC11">SUMPRODUCT(--(ISNUMBER(SEARCH($A11,'Horizon numbers'!$F:$F)) * ISNUMBER(SEARCH(AC$1,'Horizon numbers'!$F:$F))))</f>
        <v>2</v>
      </c>
      <c r="AD11" s="17" cm="1">
        <f t="array" ref="AD11">SUMPRODUCT(--(ISNUMBER(SEARCH($A11,'Horizon numbers'!$F:$F)) * ISNUMBER(SEARCH(AD$1,'Horizon numbers'!$F:$F))))</f>
        <v>0</v>
      </c>
      <c r="AE11" s="17" cm="1">
        <f t="array" ref="AE11">SUMPRODUCT(--(ISNUMBER(SEARCH($A11,'Horizon numbers'!$F:$F)) * ISNUMBER(SEARCH(AE$1,'Horizon numbers'!$F:$F))))</f>
        <v>0</v>
      </c>
      <c r="AF11" s="17" cm="1">
        <f t="array" ref="AF11">SUMPRODUCT(--(ISNUMBER(SEARCH($A11,'Horizon numbers'!$F:$F)) * ISNUMBER(SEARCH(AF$1,'Horizon numbers'!$F:$F))))</f>
        <v>0</v>
      </c>
      <c r="AG11" s="17" cm="1">
        <f t="array" ref="AG11">SUMPRODUCT(--(ISNUMBER(SEARCH($A11,'Horizon numbers'!$F:$F)) * ISNUMBER(SEARCH(AG$1,'Horizon numbers'!$F:$F))))</f>
        <v>0</v>
      </c>
      <c r="AH11" s="17" cm="1">
        <f t="array" ref="AH11">SUMPRODUCT(--(ISNUMBER(SEARCH($A11,'Horizon numbers'!$F:$F)) * ISNUMBER(SEARCH(AH$1,'Horizon numbers'!$F:$F))))</f>
        <v>0</v>
      </c>
      <c r="AI11" s="17" cm="1">
        <f t="array" ref="AI11">SUMPRODUCT(--(ISNUMBER(SEARCH($A11,'Horizon numbers'!$F:$F)) * ISNUMBER(SEARCH(AI$1,'Horizon numbers'!$F:$F))))</f>
        <v>4</v>
      </c>
      <c r="AJ11" s="17" cm="1">
        <f t="array" ref="AJ11">SUMPRODUCT(--(ISNUMBER(SEARCH($A11,'Horizon numbers'!$F:$F)) * ISNUMBER(SEARCH(AJ$1,'Horizon numbers'!$F:$F))))</f>
        <v>0</v>
      </c>
      <c r="AK11" s="17" cm="1">
        <f t="array" ref="AK11">SUMPRODUCT(--(ISNUMBER(SEARCH($A11,'Horizon numbers'!$F:$F)) * ISNUMBER(SEARCH(AK$1,'Horizon numbers'!$F:$F))))</f>
        <v>6</v>
      </c>
      <c r="AL11" s="17" cm="1">
        <f t="array" ref="AL11">SUMPRODUCT(--(ISNUMBER(SEARCH($A11,'Horizon numbers'!$F:$F)) * ISNUMBER(SEARCH(AL$1,'Horizon numbers'!$F:$F))))</f>
        <v>0</v>
      </c>
      <c r="AM11" s="17" cm="1">
        <f t="array" ref="AM11">SUMPRODUCT(--(ISNUMBER(SEARCH($A11,'Horizon numbers'!$F:$F)) * ISNUMBER(SEARCH(AM$1,'Horizon numbers'!$F:$F))))</f>
        <v>4</v>
      </c>
      <c r="AN11" s="17" cm="1">
        <f t="array" ref="AN11">SUMPRODUCT(--(ISNUMBER(SEARCH($A11,'Horizon numbers'!$F:$F)) * ISNUMBER(SEARCH(AN$1,'Horizon numbers'!$F:$F))))</f>
        <v>1</v>
      </c>
      <c r="AO11" s="17" cm="1">
        <f t="array" ref="AO11">SUMPRODUCT(--(ISNUMBER(SEARCH($A11,'Horizon numbers'!$F:$F)) * ISNUMBER(SEARCH(AO$1,'Horizon numbers'!$F:$F))))</f>
        <v>2</v>
      </c>
      <c r="AP11" s="17" cm="1">
        <f t="array" ref="AP11">SUMPRODUCT(--(ISNUMBER(SEARCH($A11,'Horizon numbers'!$F:$F)) * ISNUMBER(SEARCH(AP$1,'Horizon numbers'!$F:$F))))</f>
        <v>0</v>
      </c>
      <c r="AQ11" s="17" cm="1">
        <f t="array" ref="AQ11">SUMPRODUCT(--(ISNUMBER(SEARCH($A11,'Horizon numbers'!$F:$F)) * ISNUMBER(SEARCH(AQ$1,'Horizon numbers'!$F:$F))))</f>
        <v>1</v>
      </c>
      <c r="AR11" s="17" cm="1">
        <f t="array" ref="AR11">SUMPRODUCT(--(ISNUMBER(SEARCH($A11,'Horizon numbers'!$F:$F)) * ISNUMBER(SEARCH(AR$1,'Horizon numbers'!$F:$F))))</f>
        <v>0</v>
      </c>
      <c r="AS11" s="17" cm="1">
        <f t="array" ref="AS11">SUMPRODUCT(--(ISNUMBER(SEARCH($A11,'Horizon numbers'!$F:$F)) * ISNUMBER(SEARCH(AS$1,'Horizon numbers'!$F:$F))))</f>
        <v>0</v>
      </c>
      <c r="AT11" s="17" cm="1">
        <f t="array" ref="AT11">SUMPRODUCT(--(ISNUMBER(SEARCH($A11,'Horizon numbers'!$F:$F)) * ISNUMBER(SEARCH(AT$1,'Horizon numbers'!$F:$F))))</f>
        <v>0</v>
      </c>
      <c r="AU11" s="17" cm="1">
        <f t="array" ref="AU11">SUMPRODUCT(--(ISNUMBER(SEARCH($A11,'Horizon numbers'!$F:$F)) * ISNUMBER(SEARCH(AU$1,'Horizon numbers'!$F:$F))))</f>
        <v>0</v>
      </c>
      <c r="AV11" s="17" cm="1">
        <f t="array" ref="AV11">SUMPRODUCT(--(ISNUMBER(SEARCH($A11,'Horizon numbers'!$F:$F)) * ISNUMBER(SEARCH(AV$1,'Horizon numbers'!$F:$F))))</f>
        <v>0</v>
      </c>
      <c r="AW11" s="17" cm="1">
        <f t="array" ref="AW11">SUMPRODUCT(--(ISNUMBER(SEARCH($A11,'Horizon numbers'!$F:$F)) * ISNUMBER(SEARCH(AW$1,'Horizon numbers'!$F:$F))))</f>
        <v>15</v>
      </c>
      <c r="AX11" s="17" cm="1">
        <f t="array" ref="AX11">SUMPRODUCT(--(ISNUMBER(SEARCH($A11,'Horizon numbers'!$F:$F)) * ISNUMBER(SEARCH(AX$1,'Horizon numbers'!$F:$F))))</f>
        <v>2</v>
      </c>
      <c r="AY11" s="17" cm="1">
        <f t="array" ref="AY11">SUMPRODUCT(--(ISNUMBER(SEARCH($A11,'Horizon numbers'!$F:$F)) * ISNUMBER(SEARCH(AY$1,'Horizon numbers'!$F:$F))))</f>
        <v>2</v>
      </c>
      <c r="AZ11" s="17" cm="1">
        <f t="array" ref="AZ11">SUMPRODUCT(--(ISNUMBER(SEARCH($A11,'Horizon numbers'!$F:$F)) * ISNUMBER(SEARCH(AZ$1,'Horizon numbers'!$F:$F))))</f>
        <v>1</v>
      </c>
    </row>
    <row r="12" spans="1:52" x14ac:dyDescent="0.3">
      <c r="A12" t="s">
        <v>287</v>
      </c>
      <c r="B12" s="17" cm="1">
        <f t="array" ref="B12">SUMPRODUCT(--(ISNUMBER(SEARCH($A12,'Horizon numbers'!$F:$F)) * ISNUMBER(SEARCH(B$1,'Horizon numbers'!$F:$F))))</f>
        <v>2</v>
      </c>
      <c r="C12" s="17" cm="1">
        <f t="array" ref="C12">SUMPRODUCT(--(ISNUMBER(SEARCH($A12,'Horizon numbers'!$F:$F)) * ISNUMBER(SEARCH(C$1,'Horizon numbers'!$F:$F))))</f>
        <v>35</v>
      </c>
      <c r="D12" s="17" cm="1">
        <f t="array" ref="D12">SUMPRODUCT(--(ISNUMBER(SEARCH($A12,'Horizon numbers'!$F:$F)) * ISNUMBER(SEARCH(D$1,'Horizon numbers'!$F:$F))))</f>
        <v>1</v>
      </c>
      <c r="E12" s="17" cm="1">
        <f t="array" ref="E12">SUMPRODUCT(--(ISNUMBER(SEARCH($A12,'Horizon numbers'!$F:$F)) * ISNUMBER(SEARCH(E$1,'Horizon numbers'!$F:$F))))</f>
        <v>0</v>
      </c>
      <c r="F12" s="17" cm="1">
        <f t="array" ref="F12">SUMPRODUCT(--(ISNUMBER(SEARCH($A12,'Horizon numbers'!$F:$F)) * ISNUMBER(SEARCH(F$1,'Horizon numbers'!$F:$F))))</f>
        <v>0</v>
      </c>
      <c r="G12" s="17" cm="1">
        <f t="array" ref="G12">SUMPRODUCT(--(ISNUMBER(SEARCH($A12,'Horizon numbers'!$F:$F)) * ISNUMBER(SEARCH(G$1,'Horizon numbers'!$F:$F))))</f>
        <v>1</v>
      </c>
      <c r="H12" s="17" cm="1">
        <f t="array" ref="H12">SUMPRODUCT(--(ISNUMBER(SEARCH($A12,'Horizon numbers'!$F:$F)) * ISNUMBER(SEARCH(H$1,'Horizon numbers'!$F:$F))))</f>
        <v>0</v>
      </c>
      <c r="I12" s="17" cm="1">
        <f t="array" ref="I12">SUMPRODUCT(--(ISNUMBER(SEARCH($A12,'Horizon numbers'!$F:$F)) * ISNUMBER(SEARCH(I$1,'Horizon numbers'!$F:$F))))</f>
        <v>17</v>
      </c>
      <c r="J12" s="17" cm="1">
        <f t="array" ref="J12">SUMPRODUCT(--(ISNUMBER(SEARCH($A12,'Horizon numbers'!$F:$F)) * ISNUMBER(SEARCH(J$1,'Horizon numbers'!$F:$F))))</f>
        <v>0</v>
      </c>
      <c r="K12" s="17" cm="1">
        <f t="array" ref="K12">SUMPRODUCT(--(ISNUMBER(SEARCH($A12,'Horizon numbers'!$F:$F)) * ISNUMBER(SEARCH(K$1,'Horizon numbers'!$F:$F))))</f>
        <v>8</v>
      </c>
      <c r="L12" s="17" cm="1">
        <f t="array" ref="L12">SUMPRODUCT(--(ISNUMBER(SEARCH($A12,'Horizon numbers'!$F:$F)) * ISNUMBER(SEARCH(L$1,'Horizon numbers'!$F:$F))))</f>
        <v>118</v>
      </c>
      <c r="M12" s="17" cm="1">
        <f t="array" ref="M12">SUMPRODUCT(--(ISNUMBER(SEARCH($A12,'Horizon numbers'!$F:$F)) * ISNUMBER(SEARCH(M$1,'Horizon numbers'!$F:$F))))</f>
        <v>2</v>
      </c>
      <c r="N12" s="17" cm="1">
        <f t="array" ref="N12">SUMPRODUCT(--(ISNUMBER(SEARCH($A12,'Horizon numbers'!$F:$F)) * ISNUMBER(SEARCH(N$1,'Horizon numbers'!$F:$F))))</f>
        <v>7</v>
      </c>
      <c r="O12" s="17" cm="1">
        <f t="array" ref="O12">SUMPRODUCT(--(ISNUMBER(SEARCH($A12,'Horizon numbers'!$F:$F)) * ISNUMBER(SEARCH(O$1,'Horizon numbers'!$F:$F))))</f>
        <v>3</v>
      </c>
      <c r="P12" s="17" cm="1">
        <f t="array" ref="P12">SUMPRODUCT(--(ISNUMBER(SEARCH($A12,'Horizon numbers'!$F:$F)) * ISNUMBER(SEARCH(P$1,'Horizon numbers'!$F:$F))))</f>
        <v>6</v>
      </c>
      <c r="Q12" s="17" cm="1">
        <f t="array" ref="Q12">SUMPRODUCT(--(ISNUMBER(SEARCH($A12,'Horizon numbers'!$F:$F)) * ISNUMBER(SEARCH(Q$1,'Horizon numbers'!$F:$F))))</f>
        <v>1</v>
      </c>
      <c r="R12" s="17" cm="1">
        <f t="array" ref="R12">SUMPRODUCT(--(ISNUMBER(SEARCH($A12,'Horizon numbers'!$F:$F)) * ISNUMBER(SEARCH(R$1,'Horizon numbers'!$F:$F))))</f>
        <v>0</v>
      </c>
      <c r="S12" s="17" cm="1">
        <f t="array" ref="S12">SUMPRODUCT(--(ISNUMBER(SEARCH($A12,'Horizon numbers'!$F:$F)) * ISNUMBER(SEARCH(S$1,'Horizon numbers'!$F:$F))))</f>
        <v>11</v>
      </c>
      <c r="T12" s="17" cm="1">
        <f t="array" ref="T12">SUMPRODUCT(--(ISNUMBER(SEARCH($A12,'Horizon numbers'!$F:$F)) * ISNUMBER(SEARCH(T$1,'Horizon numbers'!$F:$F))))</f>
        <v>4</v>
      </c>
      <c r="U12" s="17" cm="1">
        <f t="array" ref="U12">SUMPRODUCT(--(ISNUMBER(SEARCH($A12,'Horizon numbers'!$F:$F)) * ISNUMBER(SEARCH(U$1,'Horizon numbers'!$F:$F))))</f>
        <v>0</v>
      </c>
      <c r="V12" s="17" cm="1">
        <f t="array" ref="V12">SUMPRODUCT(--(ISNUMBER(SEARCH($A12,'Horizon numbers'!$F:$F)) * ISNUMBER(SEARCH(V$1,'Horizon numbers'!$F:$F))))</f>
        <v>0</v>
      </c>
      <c r="W12" s="17" cm="1">
        <f t="array" ref="W12">SUMPRODUCT(--(ISNUMBER(SEARCH($A12,'Horizon numbers'!$F:$F)) * ISNUMBER(SEARCH(W$1,'Horizon numbers'!$F:$F))))</f>
        <v>0</v>
      </c>
      <c r="X12" s="17" cm="1">
        <f t="array" ref="X12">SUMPRODUCT(--(ISNUMBER(SEARCH($A12,'Horizon numbers'!$F:$F)) * ISNUMBER(SEARCH(X$1,'Horizon numbers'!$F:$F))))</f>
        <v>0</v>
      </c>
      <c r="Y12" s="17" cm="1">
        <f t="array" ref="Y12">SUMPRODUCT(--(ISNUMBER(SEARCH($A12,'Horizon numbers'!$F:$F)) * ISNUMBER(SEARCH(Y$1,'Horizon numbers'!$F:$F))))</f>
        <v>0</v>
      </c>
      <c r="Z12" s="17" cm="1">
        <f t="array" ref="Z12">SUMPRODUCT(--(ISNUMBER(SEARCH($A12,'Horizon numbers'!$F:$F)) * ISNUMBER(SEARCH(Z$1,'Horizon numbers'!$F:$F))))</f>
        <v>0</v>
      </c>
      <c r="AA12" s="17" cm="1">
        <f t="array" ref="AA12">SUMPRODUCT(--(ISNUMBER(SEARCH($A12,'Horizon numbers'!$F:$F)) * ISNUMBER(SEARCH(AA$1,'Horizon numbers'!$F:$F))))</f>
        <v>0</v>
      </c>
      <c r="AB12" s="17" cm="1">
        <f t="array" ref="AB12">SUMPRODUCT(--(ISNUMBER(SEARCH($A12,'Horizon numbers'!$F:$F)) * ISNUMBER(SEARCH(AB$1,'Horizon numbers'!$F:$F))))</f>
        <v>0</v>
      </c>
      <c r="AC12" s="17" cm="1">
        <f t="array" ref="AC12">SUMPRODUCT(--(ISNUMBER(SEARCH($A12,'Horizon numbers'!$F:$F)) * ISNUMBER(SEARCH(AC$1,'Horizon numbers'!$F:$F))))</f>
        <v>0</v>
      </c>
      <c r="AD12" s="17" cm="1">
        <f t="array" ref="AD12">SUMPRODUCT(--(ISNUMBER(SEARCH($A12,'Horizon numbers'!$F:$F)) * ISNUMBER(SEARCH(AD$1,'Horizon numbers'!$F:$F))))</f>
        <v>0</v>
      </c>
      <c r="AE12" s="17" cm="1">
        <f t="array" ref="AE12">SUMPRODUCT(--(ISNUMBER(SEARCH($A12,'Horizon numbers'!$F:$F)) * ISNUMBER(SEARCH(AE$1,'Horizon numbers'!$F:$F))))</f>
        <v>0</v>
      </c>
      <c r="AF12" s="17" cm="1">
        <f t="array" ref="AF12">SUMPRODUCT(--(ISNUMBER(SEARCH($A12,'Horizon numbers'!$F:$F)) * ISNUMBER(SEARCH(AF$1,'Horizon numbers'!$F:$F))))</f>
        <v>0</v>
      </c>
      <c r="AG12" s="17" cm="1">
        <f t="array" ref="AG12">SUMPRODUCT(--(ISNUMBER(SEARCH($A12,'Horizon numbers'!$F:$F)) * ISNUMBER(SEARCH(AG$1,'Horizon numbers'!$F:$F))))</f>
        <v>0</v>
      </c>
      <c r="AH12" s="17" cm="1">
        <f t="array" ref="AH12">SUMPRODUCT(--(ISNUMBER(SEARCH($A12,'Horizon numbers'!$F:$F)) * ISNUMBER(SEARCH(AH$1,'Horizon numbers'!$F:$F))))</f>
        <v>0</v>
      </c>
      <c r="AI12" s="17" cm="1">
        <f t="array" ref="AI12">SUMPRODUCT(--(ISNUMBER(SEARCH($A12,'Horizon numbers'!$F:$F)) * ISNUMBER(SEARCH(AI$1,'Horizon numbers'!$F:$F))))</f>
        <v>1</v>
      </c>
      <c r="AJ12" s="17" cm="1">
        <f t="array" ref="AJ12">SUMPRODUCT(--(ISNUMBER(SEARCH($A12,'Horizon numbers'!$F:$F)) * ISNUMBER(SEARCH(AJ$1,'Horizon numbers'!$F:$F))))</f>
        <v>0</v>
      </c>
      <c r="AK12" s="17" cm="1">
        <f t="array" ref="AK12">SUMPRODUCT(--(ISNUMBER(SEARCH($A12,'Horizon numbers'!$F:$F)) * ISNUMBER(SEARCH(AK$1,'Horizon numbers'!$F:$F))))</f>
        <v>0</v>
      </c>
      <c r="AL12" s="17" cm="1">
        <f t="array" ref="AL12">SUMPRODUCT(--(ISNUMBER(SEARCH($A12,'Horizon numbers'!$F:$F)) * ISNUMBER(SEARCH(AL$1,'Horizon numbers'!$F:$F))))</f>
        <v>0</v>
      </c>
      <c r="AM12" s="17" cm="1">
        <f t="array" ref="AM12">SUMPRODUCT(--(ISNUMBER(SEARCH($A12,'Horizon numbers'!$F:$F)) * ISNUMBER(SEARCH(AM$1,'Horizon numbers'!$F:$F))))</f>
        <v>1</v>
      </c>
      <c r="AN12" s="17" cm="1">
        <f t="array" ref="AN12">SUMPRODUCT(--(ISNUMBER(SEARCH($A12,'Horizon numbers'!$F:$F)) * ISNUMBER(SEARCH(AN$1,'Horizon numbers'!$F:$F))))</f>
        <v>1</v>
      </c>
      <c r="AO12" s="17" cm="1">
        <f t="array" ref="AO12">SUMPRODUCT(--(ISNUMBER(SEARCH($A12,'Horizon numbers'!$F:$F)) * ISNUMBER(SEARCH(AO$1,'Horizon numbers'!$F:$F))))</f>
        <v>0</v>
      </c>
      <c r="AP12" s="17" cm="1">
        <f t="array" ref="AP12">SUMPRODUCT(--(ISNUMBER(SEARCH($A12,'Horizon numbers'!$F:$F)) * ISNUMBER(SEARCH(AP$1,'Horizon numbers'!$F:$F))))</f>
        <v>0</v>
      </c>
      <c r="AQ12" s="17" cm="1">
        <f t="array" ref="AQ12">SUMPRODUCT(--(ISNUMBER(SEARCH($A12,'Horizon numbers'!$F:$F)) * ISNUMBER(SEARCH(AQ$1,'Horizon numbers'!$F:$F))))</f>
        <v>0</v>
      </c>
      <c r="AR12" s="17" cm="1">
        <f t="array" ref="AR12">SUMPRODUCT(--(ISNUMBER(SEARCH($A12,'Horizon numbers'!$F:$F)) * ISNUMBER(SEARCH(AR$1,'Horizon numbers'!$F:$F))))</f>
        <v>0</v>
      </c>
      <c r="AS12" s="17" cm="1">
        <f t="array" ref="AS12">SUMPRODUCT(--(ISNUMBER(SEARCH($A12,'Horizon numbers'!$F:$F)) * ISNUMBER(SEARCH(AS$1,'Horizon numbers'!$F:$F))))</f>
        <v>0</v>
      </c>
      <c r="AT12" s="17" cm="1">
        <f t="array" ref="AT12">SUMPRODUCT(--(ISNUMBER(SEARCH($A12,'Horizon numbers'!$F:$F)) * ISNUMBER(SEARCH(AT$1,'Horizon numbers'!$F:$F))))</f>
        <v>0</v>
      </c>
      <c r="AU12" s="17" cm="1">
        <f t="array" ref="AU12">SUMPRODUCT(--(ISNUMBER(SEARCH($A12,'Horizon numbers'!$F:$F)) * ISNUMBER(SEARCH(AU$1,'Horizon numbers'!$F:$F))))</f>
        <v>0</v>
      </c>
      <c r="AV12" s="17" cm="1">
        <f t="array" ref="AV12">SUMPRODUCT(--(ISNUMBER(SEARCH($A12,'Horizon numbers'!$F:$F)) * ISNUMBER(SEARCH(AV$1,'Horizon numbers'!$F:$F))))</f>
        <v>0</v>
      </c>
      <c r="AW12" s="17" cm="1">
        <f t="array" ref="AW12">SUMPRODUCT(--(ISNUMBER(SEARCH($A12,'Horizon numbers'!$F:$F)) * ISNUMBER(SEARCH(AW$1,'Horizon numbers'!$F:$F))))</f>
        <v>0</v>
      </c>
      <c r="AX12" s="17" cm="1">
        <f t="array" ref="AX12">SUMPRODUCT(--(ISNUMBER(SEARCH($A12,'Horizon numbers'!$F:$F)) * ISNUMBER(SEARCH(AX$1,'Horizon numbers'!$F:$F))))</f>
        <v>0</v>
      </c>
      <c r="AY12" s="17" cm="1">
        <f t="array" ref="AY12">SUMPRODUCT(--(ISNUMBER(SEARCH($A12,'Horizon numbers'!$F:$F)) * ISNUMBER(SEARCH(AY$1,'Horizon numbers'!$F:$F))))</f>
        <v>1</v>
      </c>
      <c r="AZ12" s="17" cm="1">
        <f t="array" ref="AZ12">SUMPRODUCT(--(ISNUMBER(SEARCH($A12,'Horizon numbers'!$F:$F)) * ISNUMBER(SEARCH(AZ$1,'Horizon numbers'!$F:$F))))</f>
        <v>0</v>
      </c>
    </row>
    <row r="13" spans="1:52" x14ac:dyDescent="0.3">
      <c r="A13" t="s">
        <v>288</v>
      </c>
      <c r="B13" s="17" cm="1">
        <f t="array" ref="B13">SUMPRODUCT(--(ISNUMBER(SEARCH($A13,'Horizon numbers'!$F:$F)) * ISNUMBER(SEARCH(B$1,'Horizon numbers'!$F:$F))))</f>
        <v>0</v>
      </c>
      <c r="C13" s="17" cm="1">
        <f t="array" ref="C13">SUMPRODUCT(--(ISNUMBER(SEARCH($A13,'Horizon numbers'!$F:$F)) * ISNUMBER(SEARCH(C$1,'Horizon numbers'!$F:$F))))</f>
        <v>1</v>
      </c>
      <c r="D13" s="17" cm="1">
        <f t="array" ref="D13">SUMPRODUCT(--(ISNUMBER(SEARCH($A13,'Horizon numbers'!$F:$F)) * ISNUMBER(SEARCH(D$1,'Horizon numbers'!$F:$F))))</f>
        <v>0</v>
      </c>
      <c r="E13" s="17" cm="1">
        <f t="array" ref="E13">SUMPRODUCT(--(ISNUMBER(SEARCH($A13,'Horizon numbers'!$F:$F)) * ISNUMBER(SEARCH(E$1,'Horizon numbers'!$F:$F))))</f>
        <v>0</v>
      </c>
      <c r="F13" s="17" cm="1">
        <f t="array" ref="F13">SUMPRODUCT(--(ISNUMBER(SEARCH($A13,'Horizon numbers'!$F:$F)) * ISNUMBER(SEARCH(F$1,'Horizon numbers'!$F:$F))))</f>
        <v>0</v>
      </c>
      <c r="G13" s="17" cm="1">
        <f t="array" ref="G13">SUMPRODUCT(--(ISNUMBER(SEARCH($A13,'Horizon numbers'!$F:$F)) * ISNUMBER(SEARCH(G$1,'Horizon numbers'!$F:$F))))</f>
        <v>0</v>
      </c>
      <c r="H13" s="17" cm="1">
        <f t="array" ref="H13">SUMPRODUCT(--(ISNUMBER(SEARCH($A13,'Horizon numbers'!$F:$F)) * ISNUMBER(SEARCH(H$1,'Horizon numbers'!$F:$F))))</f>
        <v>2</v>
      </c>
      <c r="I13" s="17" cm="1">
        <f t="array" ref="I13">SUMPRODUCT(--(ISNUMBER(SEARCH($A13,'Horizon numbers'!$F:$F)) * ISNUMBER(SEARCH(I$1,'Horizon numbers'!$F:$F))))</f>
        <v>2</v>
      </c>
      <c r="J13" s="17" cm="1">
        <f t="array" ref="J13">SUMPRODUCT(--(ISNUMBER(SEARCH($A13,'Horizon numbers'!$F:$F)) * ISNUMBER(SEARCH(J$1,'Horizon numbers'!$F:$F))))</f>
        <v>3</v>
      </c>
      <c r="K13" s="17" cm="1">
        <f t="array" ref="K13">SUMPRODUCT(--(ISNUMBER(SEARCH($A13,'Horizon numbers'!$F:$F)) * ISNUMBER(SEARCH(K$1,'Horizon numbers'!$F:$F))))</f>
        <v>2</v>
      </c>
      <c r="L13" s="17" cm="1">
        <f t="array" ref="L13">SUMPRODUCT(--(ISNUMBER(SEARCH($A13,'Horizon numbers'!$F:$F)) * ISNUMBER(SEARCH(L$1,'Horizon numbers'!$F:$F))))</f>
        <v>2</v>
      </c>
      <c r="M13" s="17" cm="1">
        <f t="array" ref="M13">SUMPRODUCT(--(ISNUMBER(SEARCH($A13,'Horizon numbers'!$F:$F)) * ISNUMBER(SEARCH(M$1,'Horizon numbers'!$F:$F))))</f>
        <v>61</v>
      </c>
      <c r="N13" s="17" cm="1">
        <f t="array" ref="N13">SUMPRODUCT(--(ISNUMBER(SEARCH($A13,'Horizon numbers'!$F:$F)) * ISNUMBER(SEARCH(N$1,'Horizon numbers'!$F:$F))))</f>
        <v>2</v>
      </c>
      <c r="O13" s="17" cm="1">
        <f t="array" ref="O13">SUMPRODUCT(--(ISNUMBER(SEARCH($A13,'Horizon numbers'!$F:$F)) * ISNUMBER(SEARCH(O$1,'Horizon numbers'!$F:$F))))</f>
        <v>2</v>
      </c>
      <c r="P13" s="17" cm="1">
        <f t="array" ref="P13">SUMPRODUCT(--(ISNUMBER(SEARCH($A13,'Horizon numbers'!$F:$F)) * ISNUMBER(SEARCH(P$1,'Horizon numbers'!$F:$F))))</f>
        <v>2</v>
      </c>
      <c r="Q13" s="17" cm="1">
        <f t="array" ref="Q13">SUMPRODUCT(--(ISNUMBER(SEARCH($A13,'Horizon numbers'!$F:$F)) * ISNUMBER(SEARCH(Q$1,'Horizon numbers'!$F:$F))))</f>
        <v>1</v>
      </c>
      <c r="R13" s="17" cm="1">
        <f t="array" ref="R13">SUMPRODUCT(--(ISNUMBER(SEARCH($A13,'Horizon numbers'!$F:$F)) * ISNUMBER(SEARCH(R$1,'Horizon numbers'!$F:$F))))</f>
        <v>0</v>
      </c>
      <c r="S13" s="17" cm="1">
        <f t="array" ref="S13">SUMPRODUCT(--(ISNUMBER(SEARCH($A13,'Horizon numbers'!$F:$F)) * ISNUMBER(SEARCH(S$1,'Horizon numbers'!$F:$F))))</f>
        <v>15</v>
      </c>
      <c r="T13" s="17" cm="1">
        <f t="array" ref="T13">SUMPRODUCT(--(ISNUMBER(SEARCH($A13,'Horizon numbers'!$F:$F)) * ISNUMBER(SEARCH(T$1,'Horizon numbers'!$F:$F))))</f>
        <v>4</v>
      </c>
      <c r="U13" s="17" cm="1">
        <f t="array" ref="U13">SUMPRODUCT(--(ISNUMBER(SEARCH($A13,'Horizon numbers'!$F:$F)) * ISNUMBER(SEARCH(U$1,'Horizon numbers'!$F:$F))))</f>
        <v>0</v>
      </c>
      <c r="V13" s="17" cm="1">
        <f t="array" ref="V13">SUMPRODUCT(--(ISNUMBER(SEARCH($A13,'Horizon numbers'!$F:$F)) * ISNUMBER(SEARCH(V$1,'Horizon numbers'!$F:$F))))</f>
        <v>0</v>
      </c>
      <c r="W13" s="17" cm="1">
        <f t="array" ref="W13">SUMPRODUCT(--(ISNUMBER(SEARCH($A13,'Horizon numbers'!$F:$F)) * ISNUMBER(SEARCH(W$1,'Horizon numbers'!$F:$F))))</f>
        <v>1</v>
      </c>
      <c r="X13" s="17" cm="1">
        <f t="array" ref="X13">SUMPRODUCT(--(ISNUMBER(SEARCH($A13,'Horizon numbers'!$F:$F)) * ISNUMBER(SEARCH(X$1,'Horizon numbers'!$F:$F))))</f>
        <v>1</v>
      </c>
      <c r="Y13" s="17" cm="1">
        <f t="array" ref="Y13">SUMPRODUCT(--(ISNUMBER(SEARCH($A13,'Horizon numbers'!$F:$F)) * ISNUMBER(SEARCH(Y$1,'Horizon numbers'!$F:$F))))</f>
        <v>0</v>
      </c>
      <c r="Z13" s="17" cm="1">
        <f t="array" ref="Z13">SUMPRODUCT(--(ISNUMBER(SEARCH($A13,'Horizon numbers'!$F:$F)) * ISNUMBER(SEARCH(Z$1,'Horizon numbers'!$F:$F))))</f>
        <v>3</v>
      </c>
      <c r="AA13" s="17" cm="1">
        <f t="array" ref="AA13">SUMPRODUCT(--(ISNUMBER(SEARCH($A13,'Horizon numbers'!$F:$F)) * ISNUMBER(SEARCH(AA$1,'Horizon numbers'!$F:$F))))</f>
        <v>0</v>
      </c>
      <c r="AB13" s="17" cm="1">
        <f t="array" ref="AB13">SUMPRODUCT(--(ISNUMBER(SEARCH($A13,'Horizon numbers'!$F:$F)) * ISNUMBER(SEARCH(AB$1,'Horizon numbers'!$F:$F))))</f>
        <v>0</v>
      </c>
      <c r="AC13" s="17" cm="1">
        <f t="array" ref="AC13">SUMPRODUCT(--(ISNUMBER(SEARCH($A13,'Horizon numbers'!$F:$F)) * ISNUMBER(SEARCH(AC$1,'Horizon numbers'!$F:$F))))</f>
        <v>0</v>
      </c>
      <c r="AD13" s="17" cm="1">
        <f t="array" ref="AD13">SUMPRODUCT(--(ISNUMBER(SEARCH($A13,'Horizon numbers'!$F:$F)) * ISNUMBER(SEARCH(AD$1,'Horizon numbers'!$F:$F))))</f>
        <v>1</v>
      </c>
      <c r="AE13" s="17" cm="1">
        <f t="array" ref="AE13">SUMPRODUCT(--(ISNUMBER(SEARCH($A13,'Horizon numbers'!$F:$F)) * ISNUMBER(SEARCH(AE$1,'Horizon numbers'!$F:$F))))</f>
        <v>0</v>
      </c>
      <c r="AF13" s="17" cm="1">
        <f t="array" ref="AF13">SUMPRODUCT(--(ISNUMBER(SEARCH($A13,'Horizon numbers'!$F:$F)) * ISNUMBER(SEARCH(AF$1,'Horizon numbers'!$F:$F))))</f>
        <v>0</v>
      </c>
      <c r="AG13" s="17" cm="1">
        <f t="array" ref="AG13">SUMPRODUCT(--(ISNUMBER(SEARCH($A13,'Horizon numbers'!$F:$F)) * ISNUMBER(SEARCH(AG$1,'Horizon numbers'!$F:$F))))</f>
        <v>0</v>
      </c>
      <c r="AH13" s="17" cm="1">
        <f t="array" ref="AH13">SUMPRODUCT(--(ISNUMBER(SEARCH($A13,'Horizon numbers'!$F:$F)) * ISNUMBER(SEARCH(AH$1,'Horizon numbers'!$F:$F))))</f>
        <v>0</v>
      </c>
      <c r="AI13" s="17" cm="1">
        <f t="array" ref="AI13">SUMPRODUCT(--(ISNUMBER(SEARCH($A13,'Horizon numbers'!$F:$F)) * ISNUMBER(SEARCH(AI$1,'Horizon numbers'!$F:$F))))</f>
        <v>5</v>
      </c>
      <c r="AJ13" s="17" cm="1">
        <f t="array" ref="AJ13">SUMPRODUCT(--(ISNUMBER(SEARCH($A13,'Horizon numbers'!$F:$F)) * ISNUMBER(SEARCH(AJ$1,'Horizon numbers'!$F:$F))))</f>
        <v>0</v>
      </c>
      <c r="AK13" s="17" cm="1">
        <f t="array" ref="AK13">SUMPRODUCT(--(ISNUMBER(SEARCH($A13,'Horizon numbers'!$F:$F)) * ISNUMBER(SEARCH(AK$1,'Horizon numbers'!$F:$F))))</f>
        <v>1</v>
      </c>
      <c r="AL13" s="17" cm="1">
        <f t="array" ref="AL13">SUMPRODUCT(--(ISNUMBER(SEARCH($A13,'Horizon numbers'!$F:$F)) * ISNUMBER(SEARCH(AL$1,'Horizon numbers'!$F:$F))))</f>
        <v>0</v>
      </c>
      <c r="AM13" s="17" cm="1">
        <f t="array" ref="AM13">SUMPRODUCT(--(ISNUMBER(SEARCH($A13,'Horizon numbers'!$F:$F)) * ISNUMBER(SEARCH(AM$1,'Horizon numbers'!$F:$F))))</f>
        <v>1</v>
      </c>
      <c r="AN13" s="17" cm="1">
        <f t="array" ref="AN13">SUMPRODUCT(--(ISNUMBER(SEARCH($A13,'Horizon numbers'!$F:$F)) * ISNUMBER(SEARCH(AN$1,'Horizon numbers'!$F:$F))))</f>
        <v>1</v>
      </c>
      <c r="AO13" s="17" cm="1">
        <f t="array" ref="AO13">SUMPRODUCT(--(ISNUMBER(SEARCH($A13,'Horizon numbers'!$F:$F)) * ISNUMBER(SEARCH(AO$1,'Horizon numbers'!$F:$F))))</f>
        <v>0</v>
      </c>
      <c r="AP13" s="17" cm="1">
        <f t="array" ref="AP13">SUMPRODUCT(--(ISNUMBER(SEARCH($A13,'Horizon numbers'!$F:$F)) * ISNUMBER(SEARCH(AP$1,'Horizon numbers'!$F:$F))))</f>
        <v>0</v>
      </c>
      <c r="AQ13" s="17" cm="1">
        <f t="array" ref="AQ13">SUMPRODUCT(--(ISNUMBER(SEARCH($A13,'Horizon numbers'!$F:$F)) * ISNUMBER(SEARCH(AQ$1,'Horizon numbers'!$F:$F))))</f>
        <v>1</v>
      </c>
      <c r="AR13" s="17" cm="1">
        <f t="array" ref="AR13">SUMPRODUCT(--(ISNUMBER(SEARCH($A13,'Horizon numbers'!$F:$F)) * ISNUMBER(SEARCH(AR$1,'Horizon numbers'!$F:$F))))</f>
        <v>0</v>
      </c>
      <c r="AS13" s="17" cm="1">
        <f t="array" ref="AS13">SUMPRODUCT(--(ISNUMBER(SEARCH($A13,'Horizon numbers'!$F:$F)) * ISNUMBER(SEARCH(AS$1,'Horizon numbers'!$F:$F))))</f>
        <v>0</v>
      </c>
      <c r="AT13" s="17" cm="1">
        <f t="array" ref="AT13">SUMPRODUCT(--(ISNUMBER(SEARCH($A13,'Horizon numbers'!$F:$F)) * ISNUMBER(SEARCH(AT$1,'Horizon numbers'!$F:$F))))</f>
        <v>0</v>
      </c>
      <c r="AU13" s="17" cm="1">
        <f t="array" ref="AU13">SUMPRODUCT(--(ISNUMBER(SEARCH($A13,'Horizon numbers'!$F:$F)) * ISNUMBER(SEARCH(AU$1,'Horizon numbers'!$F:$F))))</f>
        <v>0</v>
      </c>
      <c r="AV13" s="17" cm="1">
        <f t="array" ref="AV13">SUMPRODUCT(--(ISNUMBER(SEARCH($A13,'Horizon numbers'!$F:$F)) * ISNUMBER(SEARCH(AV$1,'Horizon numbers'!$F:$F))))</f>
        <v>2</v>
      </c>
      <c r="AW13" s="17" cm="1">
        <f t="array" ref="AW13">SUMPRODUCT(--(ISNUMBER(SEARCH($A13,'Horizon numbers'!$F:$F)) * ISNUMBER(SEARCH(AW$1,'Horizon numbers'!$F:$F))))</f>
        <v>0</v>
      </c>
      <c r="AX13" s="17" cm="1">
        <f t="array" ref="AX13">SUMPRODUCT(--(ISNUMBER(SEARCH($A13,'Horizon numbers'!$F:$F)) * ISNUMBER(SEARCH(AX$1,'Horizon numbers'!$F:$F))))</f>
        <v>0</v>
      </c>
      <c r="AY13" s="17" cm="1">
        <f t="array" ref="AY13">SUMPRODUCT(--(ISNUMBER(SEARCH($A13,'Horizon numbers'!$F:$F)) * ISNUMBER(SEARCH(AY$1,'Horizon numbers'!$F:$F))))</f>
        <v>0</v>
      </c>
      <c r="AZ13" s="17" cm="1">
        <f t="array" ref="AZ13">SUMPRODUCT(--(ISNUMBER(SEARCH($A13,'Horizon numbers'!$F:$F)) * ISNUMBER(SEARCH(AZ$1,'Horizon numbers'!$F:$F))))</f>
        <v>1</v>
      </c>
    </row>
    <row r="14" spans="1:52" x14ac:dyDescent="0.3">
      <c r="A14" t="s">
        <v>289</v>
      </c>
      <c r="B14" s="17" cm="1">
        <f t="array" ref="B14">SUMPRODUCT(--(ISNUMBER(SEARCH($A14,'Horizon numbers'!$F:$F)) * ISNUMBER(SEARCH(B$1,'Horizon numbers'!$F:$F))))</f>
        <v>5</v>
      </c>
      <c r="C14" s="17" cm="1">
        <f t="array" ref="C14">SUMPRODUCT(--(ISNUMBER(SEARCH($A14,'Horizon numbers'!$F:$F)) * ISNUMBER(SEARCH(C$1,'Horizon numbers'!$F:$F))))</f>
        <v>17</v>
      </c>
      <c r="D14" s="17" cm="1">
        <f t="array" ref="D14">SUMPRODUCT(--(ISNUMBER(SEARCH($A14,'Horizon numbers'!$F:$F)) * ISNUMBER(SEARCH(D$1,'Horizon numbers'!$F:$F))))</f>
        <v>1</v>
      </c>
      <c r="E14" s="17" cm="1">
        <f t="array" ref="E14">SUMPRODUCT(--(ISNUMBER(SEARCH($A14,'Horizon numbers'!$F:$F)) * ISNUMBER(SEARCH(E$1,'Horizon numbers'!$F:$F))))</f>
        <v>0</v>
      </c>
      <c r="F14" s="17" cm="1">
        <f t="array" ref="F14">SUMPRODUCT(--(ISNUMBER(SEARCH($A14,'Horizon numbers'!$F:$F)) * ISNUMBER(SEARCH(F$1,'Horizon numbers'!$F:$F))))</f>
        <v>0</v>
      </c>
      <c r="G14" s="17" cm="1">
        <f t="array" ref="G14">SUMPRODUCT(--(ISNUMBER(SEARCH($A14,'Horizon numbers'!$F:$F)) * ISNUMBER(SEARCH(G$1,'Horizon numbers'!$F:$F))))</f>
        <v>1</v>
      </c>
      <c r="H14" s="17" cm="1">
        <f t="array" ref="H14">SUMPRODUCT(--(ISNUMBER(SEARCH($A14,'Horizon numbers'!$F:$F)) * ISNUMBER(SEARCH(H$1,'Horizon numbers'!$F:$F))))</f>
        <v>0</v>
      </c>
      <c r="I14" s="17" cm="1">
        <f t="array" ref="I14">SUMPRODUCT(--(ISNUMBER(SEARCH($A14,'Horizon numbers'!$F:$F)) * ISNUMBER(SEARCH(I$1,'Horizon numbers'!$F:$F))))</f>
        <v>18</v>
      </c>
      <c r="J14" s="17" cm="1">
        <f t="array" ref="J14">SUMPRODUCT(--(ISNUMBER(SEARCH($A14,'Horizon numbers'!$F:$F)) * ISNUMBER(SEARCH(J$1,'Horizon numbers'!$F:$F))))</f>
        <v>0</v>
      </c>
      <c r="K14" s="17" cm="1">
        <f t="array" ref="K14">SUMPRODUCT(--(ISNUMBER(SEARCH($A14,'Horizon numbers'!$F:$F)) * ISNUMBER(SEARCH(K$1,'Horizon numbers'!$F:$F))))</f>
        <v>15</v>
      </c>
      <c r="L14" s="17" cm="1">
        <f t="array" ref="L14">SUMPRODUCT(--(ISNUMBER(SEARCH($A14,'Horizon numbers'!$F:$F)) * ISNUMBER(SEARCH(L$1,'Horizon numbers'!$F:$F))))</f>
        <v>7</v>
      </c>
      <c r="M14" s="17" cm="1">
        <f t="array" ref="M14">SUMPRODUCT(--(ISNUMBER(SEARCH($A14,'Horizon numbers'!$F:$F)) * ISNUMBER(SEARCH(M$1,'Horizon numbers'!$F:$F))))</f>
        <v>2</v>
      </c>
      <c r="N14" s="17" cm="1">
        <f t="array" ref="N14">SUMPRODUCT(--(ISNUMBER(SEARCH($A14,'Horizon numbers'!$F:$F)) * ISNUMBER(SEARCH(N$1,'Horizon numbers'!$F:$F))))</f>
        <v>37</v>
      </c>
      <c r="O14" s="17" cm="1">
        <f t="array" ref="O14">SUMPRODUCT(--(ISNUMBER(SEARCH($A14,'Horizon numbers'!$F:$F)) * ISNUMBER(SEARCH(O$1,'Horizon numbers'!$F:$F))))</f>
        <v>14</v>
      </c>
      <c r="P14" s="17" cm="1">
        <f t="array" ref="P14">SUMPRODUCT(--(ISNUMBER(SEARCH($A14,'Horizon numbers'!$F:$F)) * ISNUMBER(SEARCH(P$1,'Horizon numbers'!$F:$F))))</f>
        <v>13</v>
      </c>
      <c r="Q14" s="17" cm="1">
        <f t="array" ref="Q14">SUMPRODUCT(--(ISNUMBER(SEARCH($A14,'Horizon numbers'!$F:$F)) * ISNUMBER(SEARCH(Q$1,'Horizon numbers'!$F:$F))))</f>
        <v>1</v>
      </c>
      <c r="R14" s="17" cm="1">
        <f t="array" ref="R14">SUMPRODUCT(--(ISNUMBER(SEARCH($A14,'Horizon numbers'!$F:$F)) * ISNUMBER(SEARCH(R$1,'Horizon numbers'!$F:$F))))</f>
        <v>0</v>
      </c>
      <c r="S14" s="17" cm="1">
        <f t="array" ref="S14">SUMPRODUCT(--(ISNUMBER(SEARCH($A14,'Horizon numbers'!$F:$F)) * ISNUMBER(SEARCH(S$1,'Horizon numbers'!$F:$F))))</f>
        <v>0</v>
      </c>
      <c r="T14" s="17" cm="1">
        <f t="array" ref="T14">SUMPRODUCT(--(ISNUMBER(SEARCH($A14,'Horizon numbers'!$F:$F)) * ISNUMBER(SEARCH(T$1,'Horizon numbers'!$F:$F))))</f>
        <v>0</v>
      </c>
      <c r="U14" s="17" cm="1">
        <f t="array" ref="U14">SUMPRODUCT(--(ISNUMBER(SEARCH($A14,'Horizon numbers'!$F:$F)) * ISNUMBER(SEARCH(U$1,'Horizon numbers'!$F:$F))))</f>
        <v>0</v>
      </c>
      <c r="V14" s="17" cm="1">
        <f t="array" ref="V14">SUMPRODUCT(--(ISNUMBER(SEARCH($A14,'Horizon numbers'!$F:$F)) * ISNUMBER(SEARCH(V$1,'Horizon numbers'!$F:$F))))</f>
        <v>0</v>
      </c>
      <c r="W14" s="17" cm="1">
        <f t="array" ref="W14">SUMPRODUCT(--(ISNUMBER(SEARCH($A14,'Horizon numbers'!$F:$F)) * ISNUMBER(SEARCH(W$1,'Horizon numbers'!$F:$F))))</f>
        <v>0</v>
      </c>
      <c r="X14" s="17" cm="1">
        <f t="array" ref="X14">SUMPRODUCT(--(ISNUMBER(SEARCH($A14,'Horizon numbers'!$F:$F)) * ISNUMBER(SEARCH(X$1,'Horizon numbers'!$F:$F))))</f>
        <v>0</v>
      </c>
      <c r="Y14" s="17" cm="1">
        <f t="array" ref="Y14">SUMPRODUCT(--(ISNUMBER(SEARCH($A14,'Horizon numbers'!$F:$F)) * ISNUMBER(SEARCH(Y$1,'Horizon numbers'!$F:$F))))</f>
        <v>0</v>
      </c>
      <c r="Z14" s="17" cm="1">
        <f t="array" ref="Z14">SUMPRODUCT(--(ISNUMBER(SEARCH($A14,'Horizon numbers'!$F:$F)) * ISNUMBER(SEARCH(Z$1,'Horizon numbers'!$F:$F))))</f>
        <v>0</v>
      </c>
      <c r="AA14" s="17" cm="1">
        <f t="array" ref="AA14">SUMPRODUCT(--(ISNUMBER(SEARCH($A14,'Horizon numbers'!$F:$F)) * ISNUMBER(SEARCH(AA$1,'Horizon numbers'!$F:$F))))</f>
        <v>0</v>
      </c>
      <c r="AB14" s="17" cm="1">
        <f t="array" ref="AB14">SUMPRODUCT(--(ISNUMBER(SEARCH($A14,'Horizon numbers'!$F:$F)) * ISNUMBER(SEARCH(AB$1,'Horizon numbers'!$F:$F))))</f>
        <v>0</v>
      </c>
      <c r="AC14" s="17" cm="1">
        <f t="array" ref="AC14">SUMPRODUCT(--(ISNUMBER(SEARCH($A14,'Horizon numbers'!$F:$F)) * ISNUMBER(SEARCH(AC$1,'Horizon numbers'!$F:$F))))</f>
        <v>0</v>
      </c>
      <c r="AD14" s="17" cm="1">
        <f t="array" ref="AD14">SUMPRODUCT(--(ISNUMBER(SEARCH($A14,'Horizon numbers'!$F:$F)) * ISNUMBER(SEARCH(AD$1,'Horizon numbers'!$F:$F))))</f>
        <v>0</v>
      </c>
      <c r="AE14" s="17" cm="1">
        <f t="array" ref="AE14">SUMPRODUCT(--(ISNUMBER(SEARCH($A14,'Horizon numbers'!$F:$F)) * ISNUMBER(SEARCH(AE$1,'Horizon numbers'!$F:$F))))</f>
        <v>0</v>
      </c>
      <c r="AF14" s="17" cm="1">
        <f t="array" ref="AF14">SUMPRODUCT(--(ISNUMBER(SEARCH($A14,'Horizon numbers'!$F:$F)) * ISNUMBER(SEARCH(AF$1,'Horizon numbers'!$F:$F))))</f>
        <v>0</v>
      </c>
      <c r="AG14" s="17" cm="1">
        <f t="array" ref="AG14">SUMPRODUCT(--(ISNUMBER(SEARCH($A14,'Horizon numbers'!$F:$F)) * ISNUMBER(SEARCH(AG$1,'Horizon numbers'!$F:$F))))</f>
        <v>0</v>
      </c>
      <c r="AH14" s="17" cm="1">
        <f t="array" ref="AH14">SUMPRODUCT(--(ISNUMBER(SEARCH($A14,'Horizon numbers'!$F:$F)) * ISNUMBER(SEARCH(AH$1,'Horizon numbers'!$F:$F))))</f>
        <v>0</v>
      </c>
      <c r="AI14" s="17" cm="1">
        <f t="array" ref="AI14">SUMPRODUCT(--(ISNUMBER(SEARCH($A14,'Horizon numbers'!$F:$F)) * ISNUMBER(SEARCH(AI$1,'Horizon numbers'!$F:$F))))</f>
        <v>0</v>
      </c>
      <c r="AJ14" s="17" cm="1">
        <f t="array" ref="AJ14">SUMPRODUCT(--(ISNUMBER(SEARCH($A14,'Horizon numbers'!$F:$F)) * ISNUMBER(SEARCH(AJ$1,'Horizon numbers'!$F:$F))))</f>
        <v>0</v>
      </c>
      <c r="AK14" s="17" cm="1">
        <f t="array" ref="AK14">SUMPRODUCT(--(ISNUMBER(SEARCH($A14,'Horizon numbers'!$F:$F)) * ISNUMBER(SEARCH(AK$1,'Horizon numbers'!$F:$F))))</f>
        <v>1</v>
      </c>
      <c r="AL14" s="17" cm="1">
        <f t="array" ref="AL14">SUMPRODUCT(--(ISNUMBER(SEARCH($A14,'Horizon numbers'!$F:$F)) * ISNUMBER(SEARCH(AL$1,'Horizon numbers'!$F:$F))))</f>
        <v>0</v>
      </c>
      <c r="AM14" s="17" cm="1">
        <f t="array" ref="AM14">SUMPRODUCT(--(ISNUMBER(SEARCH($A14,'Horizon numbers'!$F:$F)) * ISNUMBER(SEARCH(AM$1,'Horizon numbers'!$F:$F))))</f>
        <v>0</v>
      </c>
      <c r="AN14" s="17" cm="1">
        <f t="array" ref="AN14">SUMPRODUCT(--(ISNUMBER(SEARCH($A14,'Horizon numbers'!$F:$F)) * ISNUMBER(SEARCH(AN$1,'Horizon numbers'!$F:$F))))</f>
        <v>0</v>
      </c>
      <c r="AO14" s="17" cm="1">
        <f t="array" ref="AO14">SUMPRODUCT(--(ISNUMBER(SEARCH($A14,'Horizon numbers'!$F:$F)) * ISNUMBER(SEARCH(AO$1,'Horizon numbers'!$F:$F))))</f>
        <v>0</v>
      </c>
      <c r="AP14" s="17" cm="1">
        <f t="array" ref="AP14">SUMPRODUCT(--(ISNUMBER(SEARCH($A14,'Horizon numbers'!$F:$F)) * ISNUMBER(SEARCH(AP$1,'Horizon numbers'!$F:$F))))</f>
        <v>0</v>
      </c>
      <c r="AQ14" s="17" cm="1">
        <f t="array" ref="AQ14">SUMPRODUCT(--(ISNUMBER(SEARCH($A14,'Horizon numbers'!$F:$F)) * ISNUMBER(SEARCH(AQ$1,'Horizon numbers'!$F:$F))))</f>
        <v>0</v>
      </c>
      <c r="AR14" s="17" cm="1">
        <f t="array" ref="AR14">SUMPRODUCT(--(ISNUMBER(SEARCH($A14,'Horizon numbers'!$F:$F)) * ISNUMBER(SEARCH(AR$1,'Horizon numbers'!$F:$F))))</f>
        <v>0</v>
      </c>
      <c r="AS14" s="17" cm="1">
        <f t="array" ref="AS14">SUMPRODUCT(--(ISNUMBER(SEARCH($A14,'Horizon numbers'!$F:$F)) * ISNUMBER(SEARCH(AS$1,'Horizon numbers'!$F:$F))))</f>
        <v>0</v>
      </c>
      <c r="AT14" s="17" cm="1">
        <f t="array" ref="AT14">SUMPRODUCT(--(ISNUMBER(SEARCH($A14,'Horizon numbers'!$F:$F)) * ISNUMBER(SEARCH(AT$1,'Horizon numbers'!$F:$F))))</f>
        <v>0</v>
      </c>
      <c r="AU14" s="17" cm="1">
        <f t="array" ref="AU14">SUMPRODUCT(--(ISNUMBER(SEARCH($A14,'Horizon numbers'!$F:$F)) * ISNUMBER(SEARCH(AU$1,'Horizon numbers'!$F:$F))))</f>
        <v>0</v>
      </c>
      <c r="AV14" s="17" cm="1">
        <f t="array" ref="AV14">SUMPRODUCT(--(ISNUMBER(SEARCH($A14,'Horizon numbers'!$F:$F)) * ISNUMBER(SEARCH(AV$1,'Horizon numbers'!$F:$F))))</f>
        <v>0</v>
      </c>
      <c r="AW14" s="17" cm="1">
        <f t="array" ref="AW14">SUMPRODUCT(--(ISNUMBER(SEARCH($A14,'Horizon numbers'!$F:$F)) * ISNUMBER(SEARCH(AW$1,'Horizon numbers'!$F:$F))))</f>
        <v>0</v>
      </c>
      <c r="AX14" s="17" cm="1">
        <f t="array" ref="AX14">SUMPRODUCT(--(ISNUMBER(SEARCH($A14,'Horizon numbers'!$F:$F)) * ISNUMBER(SEARCH(AX$1,'Horizon numbers'!$F:$F))))</f>
        <v>0</v>
      </c>
      <c r="AY14" s="17" cm="1">
        <f t="array" ref="AY14">SUMPRODUCT(--(ISNUMBER(SEARCH($A14,'Horizon numbers'!$F:$F)) * ISNUMBER(SEARCH(AY$1,'Horizon numbers'!$F:$F))))</f>
        <v>1</v>
      </c>
      <c r="AZ14" s="17" cm="1">
        <f t="array" ref="AZ14">SUMPRODUCT(--(ISNUMBER(SEARCH($A14,'Horizon numbers'!$F:$F)) * ISNUMBER(SEARCH(AZ$1,'Horizon numbers'!$F:$F))))</f>
        <v>0</v>
      </c>
    </row>
    <row r="15" spans="1:52" x14ac:dyDescent="0.3">
      <c r="A15" t="s">
        <v>290</v>
      </c>
      <c r="B15" s="17" cm="1">
        <f t="array" ref="B15">SUMPRODUCT(--(ISNUMBER(SEARCH($A15,'Horizon numbers'!$F:$F)) * ISNUMBER(SEARCH(B$1,'Horizon numbers'!$F:$F))))</f>
        <v>2</v>
      </c>
      <c r="C15" s="17" cm="1">
        <f t="array" ref="C15">SUMPRODUCT(--(ISNUMBER(SEARCH($A15,'Horizon numbers'!$F:$F)) * ISNUMBER(SEARCH(C$1,'Horizon numbers'!$F:$F))))</f>
        <v>10</v>
      </c>
      <c r="D15" s="17" cm="1">
        <f t="array" ref="D15">SUMPRODUCT(--(ISNUMBER(SEARCH($A15,'Horizon numbers'!$F:$F)) * ISNUMBER(SEARCH(D$1,'Horizon numbers'!$F:$F))))</f>
        <v>0</v>
      </c>
      <c r="E15" s="17" cm="1">
        <f t="array" ref="E15">SUMPRODUCT(--(ISNUMBER(SEARCH($A15,'Horizon numbers'!$F:$F)) * ISNUMBER(SEARCH(E$1,'Horizon numbers'!$F:$F))))</f>
        <v>1</v>
      </c>
      <c r="F15" s="17" cm="1">
        <f t="array" ref="F15">SUMPRODUCT(--(ISNUMBER(SEARCH($A15,'Horizon numbers'!$F:$F)) * ISNUMBER(SEARCH(F$1,'Horizon numbers'!$F:$F))))</f>
        <v>0</v>
      </c>
      <c r="G15" s="17" cm="1">
        <f t="array" ref="G15">SUMPRODUCT(--(ISNUMBER(SEARCH($A15,'Horizon numbers'!$F:$F)) * ISNUMBER(SEARCH(G$1,'Horizon numbers'!$F:$F))))</f>
        <v>1</v>
      </c>
      <c r="H15" s="17" cm="1">
        <f t="array" ref="H15">SUMPRODUCT(--(ISNUMBER(SEARCH($A15,'Horizon numbers'!$F:$F)) * ISNUMBER(SEARCH(H$1,'Horizon numbers'!$F:$F))))</f>
        <v>0</v>
      </c>
      <c r="I15" s="17" cm="1">
        <f t="array" ref="I15">SUMPRODUCT(--(ISNUMBER(SEARCH($A15,'Horizon numbers'!$F:$F)) * ISNUMBER(SEARCH(I$1,'Horizon numbers'!$F:$F))))</f>
        <v>14</v>
      </c>
      <c r="J15" s="17" cm="1">
        <f t="array" ref="J15">SUMPRODUCT(--(ISNUMBER(SEARCH($A15,'Horizon numbers'!$F:$F)) * ISNUMBER(SEARCH(J$1,'Horizon numbers'!$F:$F))))</f>
        <v>0</v>
      </c>
      <c r="K15" s="17" cm="1">
        <f t="array" ref="K15">SUMPRODUCT(--(ISNUMBER(SEARCH($A15,'Horizon numbers'!$F:$F)) * ISNUMBER(SEARCH(K$1,'Horizon numbers'!$F:$F))))</f>
        <v>14</v>
      </c>
      <c r="L15" s="17" cm="1">
        <f t="array" ref="L15">SUMPRODUCT(--(ISNUMBER(SEARCH($A15,'Horizon numbers'!$F:$F)) * ISNUMBER(SEARCH(L$1,'Horizon numbers'!$F:$F))))</f>
        <v>3</v>
      </c>
      <c r="M15" s="17" cm="1">
        <f t="array" ref="M15">SUMPRODUCT(--(ISNUMBER(SEARCH($A15,'Horizon numbers'!$F:$F)) * ISNUMBER(SEARCH(M$1,'Horizon numbers'!$F:$F))))</f>
        <v>2</v>
      </c>
      <c r="N15" s="17" cm="1">
        <f t="array" ref="N15">SUMPRODUCT(--(ISNUMBER(SEARCH($A15,'Horizon numbers'!$F:$F)) * ISNUMBER(SEARCH(N$1,'Horizon numbers'!$F:$F))))</f>
        <v>14</v>
      </c>
      <c r="O15" s="17" cm="1">
        <f t="array" ref="O15">SUMPRODUCT(--(ISNUMBER(SEARCH($A15,'Horizon numbers'!$F:$F)) * ISNUMBER(SEARCH(O$1,'Horizon numbers'!$F:$F))))</f>
        <v>45</v>
      </c>
      <c r="P15" s="17" cm="1">
        <f t="array" ref="P15">SUMPRODUCT(--(ISNUMBER(SEARCH($A15,'Horizon numbers'!$F:$F)) * ISNUMBER(SEARCH(P$1,'Horizon numbers'!$F:$F))))</f>
        <v>13</v>
      </c>
      <c r="Q15" s="17" cm="1">
        <f t="array" ref="Q15">SUMPRODUCT(--(ISNUMBER(SEARCH($A15,'Horizon numbers'!$F:$F)) * ISNUMBER(SEARCH(Q$1,'Horizon numbers'!$F:$F))))</f>
        <v>1</v>
      </c>
      <c r="R15" s="17" cm="1">
        <f t="array" ref="R15">SUMPRODUCT(--(ISNUMBER(SEARCH($A15,'Horizon numbers'!$F:$F)) * ISNUMBER(SEARCH(R$1,'Horizon numbers'!$F:$F))))</f>
        <v>0</v>
      </c>
      <c r="S15" s="17" cm="1">
        <f t="array" ref="S15">SUMPRODUCT(--(ISNUMBER(SEARCH($A15,'Horizon numbers'!$F:$F)) * ISNUMBER(SEARCH(S$1,'Horizon numbers'!$F:$F))))</f>
        <v>0</v>
      </c>
      <c r="T15" s="17" cm="1">
        <f t="array" ref="T15">SUMPRODUCT(--(ISNUMBER(SEARCH($A15,'Horizon numbers'!$F:$F)) * ISNUMBER(SEARCH(T$1,'Horizon numbers'!$F:$F))))</f>
        <v>0</v>
      </c>
      <c r="U15" s="17" cm="1">
        <f t="array" ref="U15">SUMPRODUCT(--(ISNUMBER(SEARCH($A15,'Horizon numbers'!$F:$F)) * ISNUMBER(SEARCH(U$1,'Horizon numbers'!$F:$F))))</f>
        <v>0</v>
      </c>
      <c r="V15" s="17" cm="1">
        <f t="array" ref="V15">SUMPRODUCT(--(ISNUMBER(SEARCH($A15,'Horizon numbers'!$F:$F)) * ISNUMBER(SEARCH(V$1,'Horizon numbers'!$F:$F))))</f>
        <v>0</v>
      </c>
      <c r="W15" s="17" cm="1">
        <f t="array" ref="W15">SUMPRODUCT(--(ISNUMBER(SEARCH($A15,'Horizon numbers'!$F:$F)) * ISNUMBER(SEARCH(W$1,'Horizon numbers'!$F:$F))))</f>
        <v>0</v>
      </c>
      <c r="X15" s="17" cm="1">
        <f t="array" ref="X15">SUMPRODUCT(--(ISNUMBER(SEARCH($A15,'Horizon numbers'!$F:$F)) * ISNUMBER(SEARCH(X$1,'Horizon numbers'!$F:$F))))</f>
        <v>0</v>
      </c>
      <c r="Y15" s="17" cm="1">
        <f t="array" ref="Y15">SUMPRODUCT(--(ISNUMBER(SEARCH($A15,'Horizon numbers'!$F:$F)) * ISNUMBER(SEARCH(Y$1,'Horizon numbers'!$F:$F))))</f>
        <v>0</v>
      </c>
      <c r="Z15" s="17" cm="1">
        <f t="array" ref="Z15">SUMPRODUCT(--(ISNUMBER(SEARCH($A15,'Horizon numbers'!$F:$F)) * ISNUMBER(SEARCH(Z$1,'Horizon numbers'!$F:$F))))</f>
        <v>0</v>
      </c>
      <c r="AA15" s="17" cm="1">
        <f t="array" ref="AA15">SUMPRODUCT(--(ISNUMBER(SEARCH($A15,'Horizon numbers'!$F:$F)) * ISNUMBER(SEARCH(AA$1,'Horizon numbers'!$F:$F))))</f>
        <v>0</v>
      </c>
      <c r="AB15" s="17" cm="1">
        <f t="array" ref="AB15">SUMPRODUCT(--(ISNUMBER(SEARCH($A15,'Horizon numbers'!$F:$F)) * ISNUMBER(SEARCH(AB$1,'Horizon numbers'!$F:$F))))</f>
        <v>0</v>
      </c>
      <c r="AC15" s="17" cm="1">
        <f t="array" ref="AC15">SUMPRODUCT(--(ISNUMBER(SEARCH($A15,'Horizon numbers'!$F:$F)) * ISNUMBER(SEARCH(AC$1,'Horizon numbers'!$F:$F))))</f>
        <v>0</v>
      </c>
      <c r="AD15" s="17" cm="1">
        <f t="array" ref="AD15">SUMPRODUCT(--(ISNUMBER(SEARCH($A15,'Horizon numbers'!$F:$F)) * ISNUMBER(SEARCH(AD$1,'Horizon numbers'!$F:$F))))</f>
        <v>0</v>
      </c>
      <c r="AE15" s="17" cm="1">
        <f t="array" ref="AE15">SUMPRODUCT(--(ISNUMBER(SEARCH($A15,'Horizon numbers'!$F:$F)) * ISNUMBER(SEARCH(AE$1,'Horizon numbers'!$F:$F))))</f>
        <v>0</v>
      </c>
      <c r="AF15" s="17" cm="1">
        <f t="array" ref="AF15">SUMPRODUCT(--(ISNUMBER(SEARCH($A15,'Horizon numbers'!$F:$F)) * ISNUMBER(SEARCH(AF$1,'Horizon numbers'!$F:$F))))</f>
        <v>0</v>
      </c>
      <c r="AG15" s="17" cm="1">
        <f t="array" ref="AG15">SUMPRODUCT(--(ISNUMBER(SEARCH($A15,'Horizon numbers'!$F:$F)) * ISNUMBER(SEARCH(AG$1,'Horizon numbers'!$F:$F))))</f>
        <v>0</v>
      </c>
      <c r="AH15" s="17" cm="1">
        <f t="array" ref="AH15">SUMPRODUCT(--(ISNUMBER(SEARCH($A15,'Horizon numbers'!$F:$F)) * ISNUMBER(SEARCH(AH$1,'Horizon numbers'!$F:$F))))</f>
        <v>0</v>
      </c>
      <c r="AI15" s="17" cm="1">
        <f t="array" ref="AI15">SUMPRODUCT(--(ISNUMBER(SEARCH($A15,'Horizon numbers'!$F:$F)) * ISNUMBER(SEARCH(AI$1,'Horizon numbers'!$F:$F))))</f>
        <v>0</v>
      </c>
      <c r="AJ15" s="17" cm="1">
        <f t="array" ref="AJ15">SUMPRODUCT(--(ISNUMBER(SEARCH($A15,'Horizon numbers'!$F:$F)) * ISNUMBER(SEARCH(AJ$1,'Horizon numbers'!$F:$F))))</f>
        <v>0</v>
      </c>
      <c r="AK15" s="17" cm="1">
        <f t="array" ref="AK15">SUMPRODUCT(--(ISNUMBER(SEARCH($A15,'Horizon numbers'!$F:$F)) * ISNUMBER(SEARCH(AK$1,'Horizon numbers'!$F:$F))))</f>
        <v>1</v>
      </c>
      <c r="AL15" s="17" cm="1">
        <f t="array" ref="AL15">SUMPRODUCT(--(ISNUMBER(SEARCH($A15,'Horizon numbers'!$F:$F)) * ISNUMBER(SEARCH(AL$1,'Horizon numbers'!$F:$F))))</f>
        <v>0</v>
      </c>
      <c r="AM15" s="17" cm="1">
        <f t="array" ref="AM15">SUMPRODUCT(--(ISNUMBER(SEARCH($A15,'Horizon numbers'!$F:$F)) * ISNUMBER(SEARCH(AM$1,'Horizon numbers'!$F:$F))))</f>
        <v>0</v>
      </c>
      <c r="AN15" s="17" cm="1">
        <f t="array" ref="AN15">SUMPRODUCT(--(ISNUMBER(SEARCH($A15,'Horizon numbers'!$F:$F)) * ISNUMBER(SEARCH(AN$1,'Horizon numbers'!$F:$F))))</f>
        <v>0</v>
      </c>
      <c r="AO15" s="17" cm="1">
        <f t="array" ref="AO15">SUMPRODUCT(--(ISNUMBER(SEARCH($A15,'Horizon numbers'!$F:$F)) * ISNUMBER(SEARCH(AO$1,'Horizon numbers'!$F:$F))))</f>
        <v>0</v>
      </c>
      <c r="AP15" s="17" cm="1">
        <f t="array" ref="AP15">SUMPRODUCT(--(ISNUMBER(SEARCH($A15,'Horizon numbers'!$F:$F)) * ISNUMBER(SEARCH(AP$1,'Horizon numbers'!$F:$F))))</f>
        <v>0</v>
      </c>
      <c r="AQ15" s="17" cm="1">
        <f t="array" ref="AQ15">SUMPRODUCT(--(ISNUMBER(SEARCH($A15,'Horizon numbers'!$F:$F)) * ISNUMBER(SEARCH(AQ$1,'Horizon numbers'!$F:$F))))</f>
        <v>0</v>
      </c>
      <c r="AR15" s="17" cm="1">
        <f t="array" ref="AR15">SUMPRODUCT(--(ISNUMBER(SEARCH($A15,'Horizon numbers'!$F:$F)) * ISNUMBER(SEARCH(AR$1,'Horizon numbers'!$F:$F))))</f>
        <v>0</v>
      </c>
      <c r="AS15" s="17" cm="1">
        <f t="array" ref="AS15">SUMPRODUCT(--(ISNUMBER(SEARCH($A15,'Horizon numbers'!$F:$F)) * ISNUMBER(SEARCH(AS$1,'Horizon numbers'!$F:$F))))</f>
        <v>0</v>
      </c>
      <c r="AT15" s="17" cm="1">
        <f t="array" ref="AT15">SUMPRODUCT(--(ISNUMBER(SEARCH($A15,'Horizon numbers'!$F:$F)) * ISNUMBER(SEARCH(AT$1,'Horizon numbers'!$F:$F))))</f>
        <v>1</v>
      </c>
      <c r="AU15" s="17" cm="1">
        <f t="array" ref="AU15">SUMPRODUCT(--(ISNUMBER(SEARCH($A15,'Horizon numbers'!$F:$F)) * ISNUMBER(SEARCH(AU$1,'Horizon numbers'!$F:$F))))</f>
        <v>0</v>
      </c>
      <c r="AV15" s="17" cm="1">
        <f t="array" ref="AV15">SUMPRODUCT(--(ISNUMBER(SEARCH($A15,'Horizon numbers'!$F:$F)) * ISNUMBER(SEARCH(AV$1,'Horizon numbers'!$F:$F))))</f>
        <v>0</v>
      </c>
      <c r="AW15" s="17" cm="1">
        <f t="array" ref="AW15">SUMPRODUCT(--(ISNUMBER(SEARCH($A15,'Horizon numbers'!$F:$F)) * ISNUMBER(SEARCH(AW$1,'Horizon numbers'!$F:$F))))</f>
        <v>0</v>
      </c>
      <c r="AX15" s="17" cm="1">
        <f t="array" ref="AX15">SUMPRODUCT(--(ISNUMBER(SEARCH($A15,'Horizon numbers'!$F:$F)) * ISNUMBER(SEARCH(AX$1,'Horizon numbers'!$F:$F))))</f>
        <v>0</v>
      </c>
      <c r="AY15" s="17" cm="1">
        <f t="array" ref="AY15">SUMPRODUCT(--(ISNUMBER(SEARCH($A15,'Horizon numbers'!$F:$F)) * ISNUMBER(SEARCH(AY$1,'Horizon numbers'!$F:$F))))</f>
        <v>0</v>
      </c>
      <c r="AZ15" s="17" cm="1">
        <f t="array" ref="AZ15">SUMPRODUCT(--(ISNUMBER(SEARCH($A15,'Horizon numbers'!$F:$F)) * ISNUMBER(SEARCH(AZ$1,'Horizon numbers'!$F:$F))))</f>
        <v>0</v>
      </c>
    </row>
    <row r="16" spans="1:52" x14ac:dyDescent="0.3">
      <c r="A16" t="s">
        <v>291</v>
      </c>
      <c r="B16" s="17" cm="1">
        <f t="array" ref="B16">SUMPRODUCT(--(ISNUMBER(SEARCH($A16,'Horizon numbers'!$F:$F)) * ISNUMBER(SEARCH(B$1,'Horizon numbers'!$F:$F))))</f>
        <v>4</v>
      </c>
      <c r="C16" s="17" cm="1">
        <f t="array" ref="C16">SUMPRODUCT(--(ISNUMBER(SEARCH($A16,'Horizon numbers'!$F:$F)) * ISNUMBER(SEARCH(C$1,'Horizon numbers'!$F:$F))))</f>
        <v>120</v>
      </c>
      <c r="D16" s="17" cm="1">
        <f t="array" ref="D16">SUMPRODUCT(--(ISNUMBER(SEARCH($A16,'Horizon numbers'!$F:$F)) * ISNUMBER(SEARCH(D$1,'Horizon numbers'!$F:$F))))</f>
        <v>2</v>
      </c>
      <c r="E16" s="17" cm="1">
        <f t="array" ref="E16">SUMPRODUCT(--(ISNUMBER(SEARCH($A16,'Horizon numbers'!$F:$F)) * ISNUMBER(SEARCH(E$1,'Horizon numbers'!$F:$F))))</f>
        <v>3</v>
      </c>
      <c r="F16" s="17" cm="1">
        <f t="array" ref="F16">SUMPRODUCT(--(ISNUMBER(SEARCH($A16,'Horizon numbers'!$F:$F)) * ISNUMBER(SEARCH(F$1,'Horizon numbers'!$F:$F))))</f>
        <v>1</v>
      </c>
      <c r="G16" s="17" cm="1">
        <f t="array" ref="G16">SUMPRODUCT(--(ISNUMBER(SEARCH($A16,'Horizon numbers'!$F:$F)) * ISNUMBER(SEARCH(G$1,'Horizon numbers'!$F:$F))))</f>
        <v>12</v>
      </c>
      <c r="H16" s="17" cm="1">
        <f t="array" ref="H16">SUMPRODUCT(--(ISNUMBER(SEARCH($A16,'Horizon numbers'!$F:$F)) * ISNUMBER(SEARCH(H$1,'Horizon numbers'!$F:$F))))</f>
        <v>1</v>
      </c>
      <c r="I16" s="17" cm="1">
        <f t="array" ref="I16">SUMPRODUCT(--(ISNUMBER(SEARCH($A16,'Horizon numbers'!$F:$F)) * ISNUMBER(SEARCH(I$1,'Horizon numbers'!$F:$F))))</f>
        <v>38</v>
      </c>
      <c r="J16" s="17" cm="1">
        <f t="array" ref="J16">SUMPRODUCT(--(ISNUMBER(SEARCH($A16,'Horizon numbers'!$F:$F)) * ISNUMBER(SEARCH(J$1,'Horizon numbers'!$F:$F))))</f>
        <v>1</v>
      </c>
      <c r="K16" s="17" cm="1">
        <f t="array" ref="K16">SUMPRODUCT(--(ISNUMBER(SEARCH($A16,'Horizon numbers'!$F:$F)) * ISNUMBER(SEARCH(K$1,'Horizon numbers'!$F:$F))))</f>
        <v>15</v>
      </c>
      <c r="L16" s="17" cm="1">
        <f t="array" ref="L16">SUMPRODUCT(--(ISNUMBER(SEARCH($A16,'Horizon numbers'!$F:$F)) * ISNUMBER(SEARCH(L$1,'Horizon numbers'!$F:$F))))</f>
        <v>6</v>
      </c>
      <c r="M16" s="17" cm="1">
        <f t="array" ref="M16">SUMPRODUCT(--(ISNUMBER(SEARCH($A16,'Horizon numbers'!$F:$F)) * ISNUMBER(SEARCH(M$1,'Horizon numbers'!$F:$F))))</f>
        <v>2</v>
      </c>
      <c r="N16" s="17" cm="1">
        <f t="array" ref="N16">SUMPRODUCT(--(ISNUMBER(SEARCH($A16,'Horizon numbers'!$F:$F)) * ISNUMBER(SEARCH(N$1,'Horizon numbers'!$F:$F))))</f>
        <v>13</v>
      </c>
      <c r="O16" s="17" cm="1">
        <f t="array" ref="O16">SUMPRODUCT(--(ISNUMBER(SEARCH($A16,'Horizon numbers'!$F:$F)) * ISNUMBER(SEARCH(O$1,'Horizon numbers'!$F:$F))))</f>
        <v>13</v>
      </c>
      <c r="P16" s="17" cm="1">
        <f t="array" ref="P16">SUMPRODUCT(--(ISNUMBER(SEARCH($A16,'Horizon numbers'!$F:$F)) * ISNUMBER(SEARCH(P$1,'Horizon numbers'!$F:$F))))</f>
        <v>229</v>
      </c>
      <c r="Q16" s="17" cm="1">
        <f t="array" ref="Q16">SUMPRODUCT(--(ISNUMBER(SEARCH($A16,'Horizon numbers'!$F:$F)) * ISNUMBER(SEARCH(Q$1,'Horizon numbers'!$F:$F))))</f>
        <v>1</v>
      </c>
      <c r="R16" s="17" cm="1">
        <f t="array" ref="R16">SUMPRODUCT(--(ISNUMBER(SEARCH($A16,'Horizon numbers'!$F:$F)) * ISNUMBER(SEARCH(R$1,'Horizon numbers'!$F:$F))))</f>
        <v>0</v>
      </c>
      <c r="S16" s="17" cm="1">
        <f t="array" ref="S16">SUMPRODUCT(--(ISNUMBER(SEARCH($A16,'Horizon numbers'!$F:$F)) * ISNUMBER(SEARCH(S$1,'Horizon numbers'!$F:$F))))</f>
        <v>0</v>
      </c>
      <c r="T16" s="17" cm="1">
        <f t="array" ref="T16">SUMPRODUCT(--(ISNUMBER(SEARCH($A16,'Horizon numbers'!$F:$F)) * ISNUMBER(SEARCH(T$1,'Horizon numbers'!$F:$F))))</f>
        <v>0</v>
      </c>
      <c r="U16" s="17" cm="1">
        <f t="array" ref="U16">SUMPRODUCT(--(ISNUMBER(SEARCH($A16,'Horizon numbers'!$F:$F)) * ISNUMBER(SEARCH(U$1,'Horizon numbers'!$F:$F))))</f>
        <v>0</v>
      </c>
      <c r="V16" s="17" cm="1">
        <f t="array" ref="V16">SUMPRODUCT(--(ISNUMBER(SEARCH($A16,'Horizon numbers'!$F:$F)) * ISNUMBER(SEARCH(V$1,'Horizon numbers'!$F:$F))))</f>
        <v>0</v>
      </c>
      <c r="W16" s="17" cm="1">
        <f t="array" ref="W16">SUMPRODUCT(--(ISNUMBER(SEARCH($A16,'Horizon numbers'!$F:$F)) * ISNUMBER(SEARCH(W$1,'Horizon numbers'!$F:$F))))</f>
        <v>0</v>
      </c>
      <c r="X16" s="17" cm="1">
        <f t="array" ref="X16">SUMPRODUCT(--(ISNUMBER(SEARCH($A16,'Horizon numbers'!$F:$F)) * ISNUMBER(SEARCH(X$1,'Horizon numbers'!$F:$F))))</f>
        <v>0</v>
      </c>
      <c r="Y16" s="17" cm="1">
        <f t="array" ref="Y16">SUMPRODUCT(--(ISNUMBER(SEARCH($A16,'Horizon numbers'!$F:$F)) * ISNUMBER(SEARCH(Y$1,'Horizon numbers'!$F:$F))))</f>
        <v>0</v>
      </c>
      <c r="Z16" s="17" cm="1">
        <f t="array" ref="Z16">SUMPRODUCT(--(ISNUMBER(SEARCH($A16,'Horizon numbers'!$F:$F)) * ISNUMBER(SEARCH(Z$1,'Horizon numbers'!$F:$F))))</f>
        <v>0</v>
      </c>
      <c r="AA16" s="17" cm="1">
        <f t="array" ref="AA16">SUMPRODUCT(--(ISNUMBER(SEARCH($A16,'Horizon numbers'!$F:$F)) * ISNUMBER(SEARCH(AA$1,'Horizon numbers'!$F:$F))))</f>
        <v>0</v>
      </c>
      <c r="AB16" s="17" cm="1">
        <f t="array" ref="AB16">SUMPRODUCT(--(ISNUMBER(SEARCH($A16,'Horizon numbers'!$F:$F)) * ISNUMBER(SEARCH(AB$1,'Horizon numbers'!$F:$F))))</f>
        <v>0</v>
      </c>
      <c r="AC16" s="17" cm="1">
        <f t="array" ref="AC16">SUMPRODUCT(--(ISNUMBER(SEARCH($A16,'Horizon numbers'!$F:$F)) * ISNUMBER(SEARCH(AC$1,'Horizon numbers'!$F:$F))))</f>
        <v>11</v>
      </c>
      <c r="AD16" s="17" cm="1">
        <f t="array" ref="AD16">SUMPRODUCT(--(ISNUMBER(SEARCH($A16,'Horizon numbers'!$F:$F)) * ISNUMBER(SEARCH(AD$1,'Horizon numbers'!$F:$F))))</f>
        <v>0</v>
      </c>
      <c r="AE16" s="17" cm="1">
        <f t="array" ref="AE16">SUMPRODUCT(--(ISNUMBER(SEARCH($A16,'Horizon numbers'!$F:$F)) * ISNUMBER(SEARCH(AE$1,'Horizon numbers'!$F:$F))))</f>
        <v>0</v>
      </c>
      <c r="AF16" s="17" cm="1">
        <f t="array" ref="AF16">SUMPRODUCT(--(ISNUMBER(SEARCH($A16,'Horizon numbers'!$F:$F)) * ISNUMBER(SEARCH(AF$1,'Horizon numbers'!$F:$F))))</f>
        <v>0</v>
      </c>
      <c r="AG16" s="17" cm="1">
        <f t="array" ref="AG16">SUMPRODUCT(--(ISNUMBER(SEARCH($A16,'Horizon numbers'!$F:$F)) * ISNUMBER(SEARCH(AG$1,'Horizon numbers'!$F:$F))))</f>
        <v>0</v>
      </c>
      <c r="AH16" s="17" cm="1">
        <f t="array" ref="AH16">SUMPRODUCT(--(ISNUMBER(SEARCH($A16,'Horizon numbers'!$F:$F)) * ISNUMBER(SEARCH(AH$1,'Horizon numbers'!$F:$F))))</f>
        <v>2</v>
      </c>
      <c r="AI16" s="17" cm="1">
        <f t="array" ref="AI16">SUMPRODUCT(--(ISNUMBER(SEARCH($A16,'Horizon numbers'!$F:$F)) * ISNUMBER(SEARCH(AI$1,'Horizon numbers'!$F:$F))))</f>
        <v>3</v>
      </c>
      <c r="AJ16" s="17" cm="1">
        <f t="array" ref="AJ16">SUMPRODUCT(--(ISNUMBER(SEARCH($A16,'Horizon numbers'!$F:$F)) * ISNUMBER(SEARCH(AJ$1,'Horizon numbers'!$F:$F))))</f>
        <v>0</v>
      </c>
      <c r="AK16" s="17" cm="1">
        <f t="array" ref="AK16">SUMPRODUCT(--(ISNUMBER(SEARCH($A16,'Horizon numbers'!$F:$F)) * ISNUMBER(SEARCH(AK$1,'Horizon numbers'!$F:$F))))</f>
        <v>13</v>
      </c>
      <c r="AL16" s="17" cm="1">
        <f t="array" ref="AL16">SUMPRODUCT(--(ISNUMBER(SEARCH($A16,'Horizon numbers'!$F:$F)) * ISNUMBER(SEARCH(AL$1,'Horizon numbers'!$F:$F))))</f>
        <v>5</v>
      </c>
      <c r="AM16" s="17" cm="1">
        <f t="array" ref="AM16">SUMPRODUCT(--(ISNUMBER(SEARCH($A16,'Horizon numbers'!$F:$F)) * ISNUMBER(SEARCH(AM$1,'Horizon numbers'!$F:$F))))</f>
        <v>7</v>
      </c>
      <c r="AN16" s="17" cm="1">
        <f t="array" ref="AN16">SUMPRODUCT(--(ISNUMBER(SEARCH($A16,'Horizon numbers'!$F:$F)) * ISNUMBER(SEARCH(AN$1,'Horizon numbers'!$F:$F))))</f>
        <v>0</v>
      </c>
      <c r="AO16" s="17" cm="1">
        <f t="array" ref="AO16">SUMPRODUCT(--(ISNUMBER(SEARCH($A16,'Horizon numbers'!$F:$F)) * ISNUMBER(SEARCH(AO$1,'Horizon numbers'!$F:$F))))</f>
        <v>0</v>
      </c>
      <c r="AP16" s="17" cm="1">
        <f t="array" ref="AP16">SUMPRODUCT(--(ISNUMBER(SEARCH($A16,'Horizon numbers'!$F:$F)) * ISNUMBER(SEARCH(AP$1,'Horizon numbers'!$F:$F))))</f>
        <v>0</v>
      </c>
      <c r="AQ16" s="17" cm="1">
        <f t="array" ref="AQ16">SUMPRODUCT(--(ISNUMBER(SEARCH($A16,'Horizon numbers'!$F:$F)) * ISNUMBER(SEARCH(AQ$1,'Horizon numbers'!$F:$F))))</f>
        <v>0</v>
      </c>
      <c r="AR16" s="17" cm="1">
        <f t="array" ref="AR16">SUMPRODUCT(--(ISNUMBER(SEARCH($A16,'Horizon numbers'!$F:$F)) * ISNUMBER(SEARCH(AR$1,'Horizon numbers'!$F:$F))))</f>
        <v>2</v>
      </c>
      <c r="AS16" s="17" cm="1">
        <f t="array" ref="AS16">SUMPRODUCT(--(ISNUMBER(SEARCH($A16,'Horizon numbers'!$F:$F)) * ISNUMBER(SEARCH(AS$1,'Horizon numbers'!$F:$F))))</f>
        <v>0</v>
      </c>
      <c r="AT16" s="17" cm="1">
        <f t="array" ref="AT16">SUMPRODUCT(--(ISNUMBER(SEARCH($A16,'Horizon numbers'!$F:$F)) * ISNUMBER(SEARCH(AT$1,'Horizon numbers'!$F:$F))))</f>
        <v>0</v>
      </c>
      <c r="AU16" s="17" cm="1">
        <f t="array" ref="AU16">SUMPRODUCT(--(ISNUMBER(SEARCH($A16,'Horizon numbers'!$F:$F)) * ISNUMBER(SEARCH(AU$1,'Horizon numbers'!$F:$F))))</f>
        <v>0</v>
      </c>
      <c r="AV16" s="17" cm="1">
        <f t="array" ref="AV16">SUMPRODUCT(--(ISNUMBER(SEARCH($A16,'Horizon numbers'!$F:$F)) * ISNUMBER(SEARCH(AV$1,'Horizon numbers'!$F:$F))))</f>
        <v>1</v>
      </c>
      <c r="AW16" s="17" cm="1">
        <f t="array" ref="AW16">SUMPRODUCT(--(ISNUMBER(SEARCH($A16,'Horizon numbers'!$F:$F)) * ISNUMBER(SEARCH(AW$1,'Horizon numbers'!$F:$F))))</f>
        <v>0</v>
      </c>
      <c r="AX16" s="17" cm="1">
        <f t="array" ref="AX16">SUMPRODUCT(--(ISNUMBER(SEARCH($A16,'Horizon numbers'!$F:$F)) * ISNUMBER(SEARCH(AX$1,'Horizon numbers'!$F:$F))))</f>
        <v>2</v>
      </c>
      <c r="AY16" s="17" cm="1">
        <f t="array" ref="AY16">SUMPRODUCT(--(ISNUMBER(SEARCH($A16,'Horizon numbers'!$F:$F)) * ISNUMBER(SEARCH(AY$1,'Horizon numbers'!$F:$F))))</f>
        <v>0</v>
      </c>
      <c r="AZ16" s="17" cm="1">
        <f t="array" ref="AZ16">SUMPRODUCT(--(ISNUMBER(SEARCH($A16,'Horizon numbers'!$F:$F)) * ISNUMBER(SEARCH(AZ$1,'Horizon numbers'!$F:$F))))</f>
        <v>0</v>
      </c>
    </row>
    <row r="17" spans="1:52" x14ac:dyDescent="0.3">
      <c r="A17" t="s">
        <v>292</v>
      </c>
      <c r="B17" s="17" cm="1">
        <f t="array" ref="B17">SUMPRODUCT(--(ISNUMBER(SEARCH($A17,'Horizon numbers'!$F:$F)) * ISNUMBER(SEARCH(B$1,'Horizon numbers'!$F:$F))))</f>
        <v>0</v>
      </c>
      <c r="C17" s="17" cm="1">
        <f t="array" ref="C17">SUMPRODUCT(--(ISNUMBER(SEARCH($A17,'Horizon numbers'!$F:$F)) * ISNUMBER(SEARCH(C$1,'Horizon numbers'!$F:$F))))</f>
        <v>0</v>
      </c>
      <c r="D17" s="17" cm="1">
        <f t="array" ref="D17">SUMPRODUCT(--(ISNUMBER(SEARCH($A17,'Horizon numbers'!$F:$F)) * ISNUMBER(SEARCH(D$1,'Horizon numbers'!$F:$F))))</f>
        <v>0</v>
      </c>
      <c r="E17" s="17" cm="1">
        <f t="array" ref="E17">SUMPRODUCT(--(ISNUMBER(SEARCH($A17,'Horizon numbers'!$F:$F)) * ISNUMBER(SEARCH(E$1,'Horizon numbers'!$F:$F))))</f>
        <v>0</v>
      </c>
      <c r="F17" s="17" cm="1">
        <f t="array" ref="F17">SUMPRODUCT(--(ISNUMBER(SEARCH($A17,'Horizon numbers'!$F:$F)) * ISNUMBER(SEARCH(F$1,'Horizon numbers'!$F:$F))))</f>
        <v>0</v>
      </c>
      <c r="G17" s="17" cm="1">
        <f t="array" ref="G17">SUMPRODUCT(--(ISNUMBER(SEARCH($A17,'Horizon numbers'!$F:$F)) * ISNUMBER(SEARCH(G$1,'Horizon numbers'!$F:$F))))</f>
        <v>0</v>
      </c>
      <c r="H17" s="17" cm="1">
        <f t="array" ref="H17">SUMPRODUCT(--(ISNUMBER(SEARCH($A17,'Horizon numbers'!$F:$F)) * ISNUMBER(SEARCH(H$1,'Horizon numbers'!$F:$F))))</f>
        <v>0</v>
      </c>
      <c r="I17" s="17" cm="1">
        <f t="array" ref="I17">SUMPRODUCT(--(ISNUMBER(SEARCH($A17,'Horizon numbers'!$F:$F)) * ISNUMBER(SEARCH(I$1,'Horizon numbers'!$F:$F))))</f>
        <v>1</v>
      </c>
      <c r="J17" s="17" cm="1">
        <f t="array" ref="J17">SUMPRODUCT(--(ISNUMBER(SEARCH($A17,'Horizon numbers'!$F:$F)) * ISNUMBER(SEARCH(J$1,'Horizon numbers'!$F:$F))))</f>
        <v>0</v>
      </c>
      <c r="K17" s="17" cm="1">
        <f t="array" ref="K17">SUMPRODUCT(--(ISNUMBER(SEARCH($A17,'Horizon numbers'!$F:$F)) * ISNUMBER(SEARCH(K$1,'Horizon numbers'!$F:$F))))</f>
        <v>1</v>
      </c>
      <c r="L17" s="17" cm="1">
        <f t="array" ref="L17">SUMPRODUCT(--(ISNUMBER(SEARCH($A17,'Horizon numbers'!$F:$F)) * ISNUMBER(SEARCH(L$1,'Horizon numbers'!$F:$F))))</f>
        <v>1</v>
      </c>
      <c r="M17" s="17" cm="1">
        <f t="array" ref="M17">SUMPRODUCT(--(ISNUMBER(SEARCH($A17,'Horizon numbers'!$F:$F)) * ISNUMBER(SEARCH(M$1,'Horizon numbers'!$F:$F))))</f>
        <v>1</v>
      </c>
      <c r="N17" s="17" cm="1">
        <f t="array" ref="N17">SUMPRODUCT(--(ISNUMBER(SEARCH($A17,'Horizon numbers'!$F:$F)) * ISNUMBER(SEARCH(N$1,'Horizon numbers'!$F:$F))))</f>
        <v>1</v>
      </c>
      <c r="O17" s="17" cm="1">
        <f t="array" ref="O17">SUMPRODUCT(--(ISNUMBER(SEARCH($A17,'Horizon numbers'!$F:$F)) * ISNUMBER(SEARCH(O$1,'Horizon numbers'!$F:$F))))</f>
        <v>1</v>
      </c>
      <c r="P17" s="17" cm="1">
        <f t="array" ref="P17">SUMPRODUCT(--(ISNUMBER(SEARCH($A17,'Horizon numbers'!$F:$F)) * ISNUMBER(SEARCH(P$1,'Horizon numbers'!$F:$F))))</f>
        <v>1</v>
      </c>
      <c r="Q17" s="17" cm="1">
        <f t="array" ref="Q17">SUMPRODUCT(--(ISNUMBER(SEARCH($A17,'Horizon numbers'!$F:$F)) * ISNUMBER(SEARCH(Q$1,'Horizon numbers'!$F:$F))))</f>
        <v>2</v>
      </c>
      <c r="R17" s="17" cm="1">
        <f t="array" ref="R17">SUMPRODUCT(--(ISNUMBER(SEARCH($A17,'Horizon numbers'!$F:$F)) * ISNUMBER(SEARCH(R$1,'Horizon numbers'!$F:$F))))</f>
        <v>0</v>
      </c>
      <c r="S17" s="17" cm="1">
        <f t="array" ref="S17">SUMPRODUCT(--(ISNUMBER(SEARCH($A17,'Horizon numbers'!$F:$F)) * ISNUMBER(SEARCH(S$1,'Horizon numbers'!$F:$F))))</f>
        <v>1</v>
      </c>
      <c r="T17" s="17" cm="1">
        <f t="array" ref="T17">SUMPRODUCT(--(ISNUMBER(SEARCH($A17,'Horizon numbers'!$F:$F)) * ISNUMBER(SEARCH(T$1,'Horizon numbers'!$F:$F))))</f>
        <v>0</v>
      </c>
      <c r="U17" s="17" cm="1">
        <f t="array" ref="U17">SUMPRODUCT(--(ISNUMBER(SEARCH($A17,'Horizon numbers'!$F:$F)) * ISNUMBER(SEARCH(U$1,'Horizon numbers'!$F:$F))))</f>
        <v>0</v>
      </c>
      <c r="V17" s="17" cm="1">
        <f t="array" ref="V17">SUMPRODUCT(--(ISNUMBER(SEARCH($A17,'Horizon numbers'!$F:$F)) * ISNUMBER(SEARCH(V$1,'Horizon numbers'!$F:$F))))</f>
        <v>0</v>
      </c>
      <c r="W17" s="17" cm="1">
        <f t="array" ref="W17">SUMPRODUCT(--(ISNUMBER(SEARCH($A17,'Horizon numbers'!$F:$F)) * ISNUMBER(SEARCH(W$1,'Horizon numbers'!$F:$F))))</f>
        <v>0</v>
      </c>
      <c r="X17" s="17" cm="1">
        <f t="array" ref="X17">SUMPRODUCT(--(ISNUMBER(SEARCH($A17,'Horizon numbers'!$F:$F)) * ISNUMBER(SEARCH(X$1,'Horizon numbers'!$F:$F))))</f>
        <v>0</v>
      </c>
      <c r="Y17" s="17" cm="1">
        <f t="array" ref="Y17">SUMPRODUCT(--(ISNUMBER(SEARCH($A17,'Horizon numbers'!$F:$F)) * ISNUMBER(SEARCH(Y$1,'Horizon numbers'!$F:$F))))</f>
        <v>0</v>
      </c>
      <c r="Z17" s="17" cm="1">
        <f t="array" ref="Z17">SUMPRODUCT(--(ISNUMBER(SEARCH($A17,'Horizon numbers'!$F:$F)) * ISNUMBER(SEARCH(Z$1,'Horizon numbers'!$F:$F))))</f>
        <v>0</v>
      </c>
      <c r="AA17" s="17" cm="1">
        <f t="array" ref="AA17">SUMPRODUCT(--(ISNUMBER(SEARCH($A17,'Horizon numbers'!$F:$F)) * ISNUMBER(SEARCH(AA$1,'Horizon numbers'!$F:$F))))</f>
        <v>0</v>
      </c>
      <c r="AB17" s="17" cm="1">
        <f t="array" ref="AB17">SUMPRODUCT(--(ISNUMBER(SEARCH($A17,'Horizon numbers'!$F:$F)) * ISNUMBER(SEARCH(AB$1,'Horizon numbers'!$F:$F))))</f>
        <v>0</v>
      </c>
      <c r="AC17" s="17" cm="1">
        <f t="array" ref="AC17">SUMPRODUCT(--(ISNUMBER(SEARCH($A17,'Horizon numbers'!$F:$F)) * ISNUMBER(SEARCH(AC$1,'Horizon numbers'!$F:$F))))</f>
        <v>0</v>
      </c>
      <c r="AD17" s="17" cm="1">
        <f t="array" ref="AD17">SUMPRODUCT(--(ISNUMBER(SEARCH($A17,'Horizon numbers'!$F:$F)) * ISNUMBER(SEARCH(AD$1,'Horizon numbers'!$F:$F))))</f>
        <v>0</v>
      </c>
      <c r="AE17" s="17" cm="1">
        <f t="array" ref="AE17">SUMPRODUCT(--(ISNUMBER(SEARCH($A17,'Horizon numbers'!$F:$F)) * ISNUMBER(SEARCH(AE$1,'Horizon numbers'!$F:$F))))</f>
        <v>0</v>
      </c>
      <c r="AF17" s="17" cm="1">
        <f t="array" ref="AF17">SUMPRODUCT(--(ISNUMBER(SEARCH($A17,'Horizon numbers'!$F:$F)) * ISNUMBER(SEARCH(AF$1,'Horizon numbers'!$F:$F))))</f>
        <v>0</v>
      </c>
      <c r="AG17" s="17" cm="1">
        <f t="array" ref="AG17">SUMPRODUCT(--(ISNUMBER(SEARCH($A17,'Horizon numbers'!$F:$F)) * ISNUMBER(SEARCH(AG$1,'Horizon numbers'!$F:$F))))</f>
        <v>0</v>
      </c>
      <c r="AH17" s="17" cm="1">
        <f t="array" ref="AH17">SUMPRODUCT(--(ISNUMBER(SEARCH($A17,'Horizon numbers'!$F:$F)) * ISNUMBER(SEARCH(AH$1,'Horizon numbers'!$F:$F))))</f>
        <v>0</v>
      </c>
      <c r="AI17" s="17" cm="1">
        <f t="array" ref="AI17">SUMPRODUCT(--(ISNUMBER(SEARCH($A17,'Horizon numbers'!$F:$F)) * ISNUMBER(SEARCH(AI$1,'Horizon numbers'!$F:$F))))</f>
        <v>0</v>
      </c>
      <c r="AJ17" s="17" cm="1">
        <f t="array" ref="AJ17">SUMPRODUCT(--(ISNUMBER(SEARCH($A17,'Horizon numbers'!$F:$F)) * ISNUMBER(SEARCH(AJ$1,'Horizon numbers'!$F:$F))))</f>
        <v>0</v>
      </c>
      <c r="AK17" s="17" cm="1">
        <f t="array" ref="AK17">SUMPRODUCT(--(ISNUMBER(SEARCH($A17,'Horizon numbers'!$F:$F)) * ISNUMBER(SEARCH(AK$1,'Horizon numbers'!$F:$F))))</f>
        <v>0</v>
      </c>
      <c r="AL17" s="17" cm="1">
        <f t="array" ref="AL17">SUMPRODUCT(--(ISNUMBER(SEARCH($A17,'Horizon numbers'!$F:$F)) * ISNUMBER(SEARCH(AL$1,'Horizon numbers'!$F:$F))))</f>
        <v>0</v>
      </c>
      <c r="AM17" s="17" cm="1">
        <f t="array" ref="AM17">SUMPRODUCT(--(ISNUMBER(SEARCH($A17,'Horizon numbers'!$F:$F)) * ISNUMBER(SEARCH(AM$1,'Horizon numbers'!$F:$F))))</f>
        <v>0</v>
      </c>
      <c r="AN17" s="17" cm="1">
        <f t="array" ref="AN17">SUMPRODUCT(--(ISNUMBER(SEARCH($A17,'Horizon numbers'!$F:$F)) * ISNUMBER(SEARCH(AN$1,'Horizon numbers'!$F:$F))))</f>
        <v>0</v>
      </c>
      <c r="AO17" s="17" cm="1">
        <f t="array" ref="AO17">SUMPRODUCT(--(ISNUMBER(SEARCH($A17,'Horizon numbers'!$F:$F)) * ISNUMBER(SEARCH(AO$1,'Horizon numbers'!$F:$F))))</f>
        <v>0</v>
      </c>
      <c r="AP17" s="17" cm="1">
        <f t="array" ref="AP17">SUMPRODUCT(--(ISNUMBER(SEARCH($A17,'Horizon numbers'!$F:$F)) * ISNUMBER(SEARCH(AP$1,'Horizon numbers'!$F:$F))))</f>
        <v>0</v>
      </c>
      <c r="AQ17" s="17" cm="1">
        <f t="array" ref="AQ17">SUMPRODUCT(--(ISNUMBER(SEARCH($A17,'Horizon numbers'!$F:$F)) * ISNUMBER(SEARCH(AQ$1,'Horizon numbers'!$F:$F))))</f>
        <v>0</v>
      </c>
      <c r="AR17" s="17" cm="1">
        <f t="array" ref="AR17">SUMPRODUCT(--(ISNUMBER(SEARCH($A17,'Horizon numbers'!$F:$F)) * ISNUMBER(SEARCH(AR$1,'Horizon numbers'!$F:$F))))</f>
        <v>0</v>
      </c>
      <c r="AS17" s="17" cm="1">
        <f t="array" ref="AS17">SUMPRODUCT(--(ISNUMBER(SEARCH($A17,'Horizon numbers'!$F:$F)) * ISNUMBER(SEARCH(AS$1,'Horizon numbers'!$F:$F))))</f>
        <v>0</v>
      </c>
      <c r="AT17" s="17" cm="1">
        <f t="array" ref="AT17">SUMPRODUCT(--(ISNUMBER(SEARCH($A17,'Horizon numbers'!$F:$F)) * ISNUMBER(SEARCH(AT$1,'Horizon numbers'!$F:$F))))</f>
        <v>0</v>
      </c>
      <c r="AU17" s="17" cm="1">
        <f t="array" ref="AU17">SUMPRODUCT(--(ISNUMBER(SEARCH($A17,'Horizon numbers'!$F:$F)) * ISNUMBER(SEARCH(AU$1,'Horizon numbers'!$F:$F))))</f>
        <v>0</v>
      </c>
      <c r="AV17" s="17" cm="1">
        <f t="array" ref="AV17">SUMPRODUCT(--(ISNUMBER(SEARCH($A17,'Horizon numbers'!$F:$F)) * ISNUMBER(SEARCH(AV$1,'Horizon numbers'!$F:$F))))</f>
        <v>0</v>
      </c>
      <c r="AW17" s="17" cm="1">
        <f t="array" ref="AW17">SUMPRODUCT(--(ISNUMBER(SEARCH($A17,'Horizon numbers'!$F:$F)) * ISNUMBER(SEARCH(AW$1,'Horizon numbers'!$F:$F))))</f>
        <v>0</v>
      </c>
      <c r="AX17" s="17" cm="1">
        <f t="array" ref="AX17">SUMPRODUCT(--(ISNUMBER(SEARCH($A17,'Horizon numbers'!$F:$F)) * ISNUMBER(SEARCH(AX$1,'Horizon numbers'!$F:$F))))</f>
        <v>0</v>
      </c>
      <c r="AY17" s="17" cm="1">
        <f t="array" ref="AY17">SUMPRODUCT(--(ISNUMBER(SEARCH($A17,'Horizon numbers'!$F:$F)) * ISNUMBER(SEARCH(AY$1,'Horizon numbers'!$F:$F))))</f>
        <v>0</v>
      </c>
      <c r="AZ17" s="17" cm="1">
        <f t="array" ref="AZ17">SUMPRODUCT(--(ISNUMBER(SEARCH($A17,'Horizon numbers'!$F:$F)) * ISNUMBER(SEARCH(AZ$1,'Horizon numbers'!$F:$F))))</f>
        <v>0</v>
      </c>
    </row>
    <row r="18" spans="1:52" x14ac:dyDescent="0.3">
      <c r="A18" t="s">
        <v>293</v>
      </c>
      <c r="B18" s="17" cm="1">
        <f t="array" ref="B18">SUMPRODUCT(--(ISNUMBER(SEARCH($A18,'Horizon numbers'!$F:$F)) * ISNUMBER(SEARCH(B$1,'Horizon numbers'!$F:$F))))</f>
        <v>0</v>
      </c>
      <c r="C18" s="17" cm="1">
        <f t="array" ref="C18">SUMPRODUCT(--(ISNUMBER(SEARCH($A18,'Horizon numbers'!$F:$F)) * ISNUMBER(SEARCH(C$1,'Horizon numbers'!$F:$F))))</f>
        <v>0</v>
      </c>
      <c r="D18" s="17" cm="1">
        <f t="array" ref="D18">SUMPRODUCT(--(ISNUMBER(SEARCH($A18,'Horizon numbers'!$F:$F)) * ISNUMBER(SEARCH(D$1,'Horizon numbers'!$F:$F))))</f>
        <v>0</v>
      </c>
      <c r="E18" s="17" cm="1">
        <f t="array" ref="E18">SUMPRODUCT(--(ISNUMBER(SEARCH($A18,'Horizon numbers'!$F:$F)) * ISNUMBER(SEARCH(E$1,'Horizon numbers'!$F:$F))))</f>
        <v>0</v>
      </c>
      <c r="F18" s="17" cm="1">
        <f t="array" ref="F18">SUMPRODUCT(--(ISNUMBER(SEARCH($A18,'Horizon numbers'!$F:$F)) * ISNUMBER(SEARCH(F$1,'Horizon numbers'!$F:$F))))</f>
        <v>0</v>
      </c>
      <c r="G18" s="17" cm="1">
        <f t="array" ref="G18">SUMPRODUCT(--(ISNUMBER(SEARCH($A18,'Horizon numbers'!$F:$F)) * ISNUMBER(SEARCH(G$1,'Horizon numbers'!$F:$F))))</f>
        <v>0</v>
      </c>
      <c r="H18" s="17" cm="1">
        <f t="array" ref="H18">SUMPRODUCT(--(ISNUMBER(SEARCH($A18,'Horizon numbers'!$F:$F)) * ISNUMBER(SEARCH(H$1,'Horizon numbers'!$F:$F))))</f>
        <v>0</v>
      </c>
      <c r="I18" s="17" cm="1">
        <f t="array" ref="I18">SUMPRODUCT(--(ISNUMBER(SEARCH($A18,'Horizon numbers'!$F:$F)) * ISNUMBER(SEARCH(I$1,'Horizon numbers'!$F:$F))))</f>
        <v>0</v>
      </c>
      <c r="J18" s="17" cm="1">
        <f t="array" ref="J18">SUMPRODUCT(--(ISNUMBER(SEARCH($A18,'Horizon numbers'!$F:$F)) * ISNUMBER(SEARCH(J$1,'Horizon numbers'!$F:$F))))</f>
        <v>0</v>
      </c>
      <c r="K18" s="17" cm="1">
        <f t="array" ref="K18">SUMPRODUCT(--(ISNUMBER(SEARCH($A18,'Horizon numbers'!$F:$F)) * ISNUMBER(SEARCH(K$1,'Horizon numbers'!$F:$F))))</f>
        <v>0</v>
      </c>
      <c r="L18" s="17" cm="1">
        <f t="array" ref="L18">SUMPRODUCT(--(ISNUMBER(SEARCH($A18,'Horizon numbers'!$F:$F)) * ISNUMBER(SEARCH(L$1,'Horizon numbers'!$F:$F))))</f>
        <v>0</v>
      </c>
      <c r="M18" s="17" cm="1">
        <f t="array" ref="M18">SUMPRODUCT(--(ISNUMBER(SEARCH($A18,'Horizon numbers'!$F:$F)) * ISNUMBER(SEARCH(M$1,'Horizon numbers'!$F:$F))))</f>
        <v>0</v>
      </c>
      <c r="N18" s="17" cm="1">
        <f t="array" ref="N18">SUMPRODUCT(--(ISNUMBER(SEARCH($A18,'Horizon numbers'!$F:$F)) * ISNUMBER(SEARCH(N$1,'Horizon numbers'!$F:$F))))</f>
        <v>0</v>
      </c>
      <c r="O18" s="17" cm="1">
        <f t="array" ref="O18">SUMPRODUCT(--(ISNUMBER(SEARCH($A18,'Horizon numbers'!$F:$F)) * ISNUMBER(SEARCH(O$1,'Horizon numbers'!$F:$F))))</f>
        <v>0</v>
      </c>
      <c r="P18" s="17" cm="1">
        <f t="array" ref="P18">SUMPRODUCT(--(ISNUMBER(SEARCH($A18,'Horizon numbers'!$F:$F)) * ISNUMBER(SEARCH(P$1,'Horizon numbers'!$F:$F))))</f>
        <v>0</v>
      </c>
      <c r="Q18" s="17" cm="1">
        <f t="array" ref="Q18">SUMPRODUCT(--(ISNUMBER(SEARCH($A18,'Horizon numbers'!$F:$F)) * ISNUMBER(SEARCH(Q$1,'Horizon numbers'!$F:$F))))</f>
        <v>0</v>
      </c>
      <c r="R18" s="17" cm="1">
        <f t="array" ref="R18">SUMPRODUCT(--(ISNUMBER(SEARCH($A18,'Horizon numbers'!$F:$F)) * ISNUMBER(SEARCH(R$1,'Horizon numbers'!$F:$F))))</f>
        <v>4</v>
      </c>
      <c r="S18" s="17" cm="1">
        <f t="array" ref="S18">SUMPRODUCT(--(ISNUMBER(SEARCH($A18,'Horizon numbers'!$F:$F)) * ISNUMBER(SEARCH(S$1,'Horizon numbers'!$F:$F))))</f>
        <v>2</v>
      </c>
      <c r="T18" s="17" cm="1">
        <f t="array" ref="T18">SUMPRODUCT(--(ISNUMBER(SEARCH($A18,'Horizon numbers'!$F:$F)) * ISNUMBER(SEARCH(T$1,'Horizon numbers'!$F:$F))))</f>
        <v>0</v>
      </c>
      <c r="U18" s="17" cm="1">
        <f t="array" ref="U18">SUMPRODUCT(--(ISNUMBER(SEARCH($A18,'Horizon numbers'!$F:$F)) * ISNUMBER(SEARCH(U$1,'Horizon numbers'!$F:$F))))</f>
        <v>0</v>
      </c>
      <c r="V18" s="17" cm="1">
        <f t="array" ref="V18">SUMPRODUCT(--(ISNUMBER(SEARCH($A18,'Horizon numbers'!$F:$F)) * ISNUMBER(SEARCH(V$1,'Horizon numbers'!$F:$F))))</f>
        <v>1</v>
      </c>
      <c r="W18" s="17" cm="1">
        <f t="array" ref="W18">SUMPRODUCT(--(ISNUMBER(SEARCH($A18,'Horizon numbers'!$F:$F)) * ISNUMBER(SEARCH(W$1,'Horizon numbers'!$F:$F))))</f>
        <v>1</v>
      </c>
      <c r="X18" s="17" cm="1">
        <f t="array" ref="X18">SUMPRODUCT(--(ISNUMBER(SEARCH($A18,'Horizon numbers'!$F:$F)) * ISNUMBER(SEARCH(X$1,'Horizon numbers'!$F:$F))))</f>
        <v>0</v>
      </c>
      <c r="Y18" s="17" cm="1">
        <f t="array" ref="Y18">SUMPRODUCT(--(ISNUMBER(SEARCH($A18,'Horizon numbers'!$F:$F)) * ISNUMBER(SEARCH(Y$1,'Horizon numbers'!$F:$F))))</f>
        <v>0</v>
      </c>
      <c r="Z18" s="17" cm="1">
        <f t="array" ref="Z18">SUMPRODUCT(--(ISNUMBER(SEARCH($A18,'Horizon numbers'!$F:$F)) * ISNUMBER(SEARCH(Z$1,'Horizon numbers'!$F:$F))))</f>
        <v>1</v>
      </c>
      <c r="AA18" s="17" cm="1">
        <f t="array" ref="AA18">SUMPRODUCT(--(ISNUMBER(SEARCH($A18,'Horizon numbers'!$F:$F)) * ISNUMBER(SEARCH(AA$1,'Horizon numbers'!$F:$F))))</f>
        <v>2</v>
      </c>
      <c r="AB18" s="17" cm="1">
        <f t="array" ref="AB18">SUMPRODUCT(--(ISNUMBER(SEARCH($A18,'Horizon numbers'!$F:$F)) * ISNUMBER(SEARCH(AB$1,'Horizon numbers'!$F:$F))))</f>
        <v>0</v>
      </c>
      <c r="AC18" s="17" cm="1">
        <f t="array" ref="AC18">SUMPRODUCT(--(ISNUMBER(SEARCH($A18,'Horizon numbers'!$F:$F)) * ISNUMBER(SEARCH(AC$1,'Horizon numbers'!$F:$F))))</f>
        <v>0</v>
      </c>
      <c r="AD18" s="17" cm="1">
        <f t="array" ref="AD18">SUMPRODUCT(--(ISNUMBER(SEARCH($A18,'Horizon numbers'!$F:$F)) * ISNUMBER(SEARCH(AD$1,'Horizon numbers'!$F:$F))))</f>
        <v>0</v>
      </c>
      <c r="AE18" s="17" cm="1">
        <f t="array" ref="AE18">SUMPRODUCT(--(ISNUMBER(SEARCH($A18,'Horizon numbers'!$F:$F)) * ISNUMBER(SEARCH(AE$1,'Horizon numbers'!$F:$F))))</f>
        <v>0</v>
      </c>
      <c r="AF18" s="17" cm="1">
        <f t="array" ref="AF18">SUMPRODUCT(--(ISNUMBER(SEARCH($A18,'Horizon numbers'!$F:$F)) * ISNUMBER(SEARCH(AF$1,'Horizon numbers'!$F:$F))))</f>
        <v>0</v>
      </c>
      <c r="AG18" s="17" cm="1">
        <f t="array" ref="AG18">SUMPRODUCT(--(ISNUMBER(SEARCH($A18,'Horizon numbers'!$F:$F)) * ISNUMBER(SEARCH(AG$1,'Horizon numbers'!$F:$F))))</f>
        <v>0</v>
      </c>
      <c r="AH18" s="17" cm="1">
        <f t="array" ref="AH18">SUMPRODUCT(--(ISNUMBER(SEARCH($A18,'Horizon numbers'!$F:$F)) * ISNUMBER(SEARCH(AH$1,'Horizon numbers'!$F:$F))))</f>
        <v>1</v>
      </c>
      <c r="AI18" s="17" cm="1">
        <f t="array" ref="AI18">SUMPRODUCT(--(ISNUMBER(SEARCH($A18,'Horizon numbers'!$F:$F)) * ISNUMBER(SEARCH(AI$1,'Horizon numbers'!$F:$F))))</f>
        <v>2</v>
      </c>
      <c r="AJ18" s="17" cm="1">
        <f t="array" ref="AJ18">SUMPRODUCT(--(ISNUMBER(SEARCH($A18,'Horizon numbers'!$F:$F)) * ISNUMBER(SEARCH(AJ$1,'Horizon numbers'!$F:$F))))</f>
        <v>0</v>
      </c>
      <c r="AK18" s="17" cm="1">
        <f t="array" ref="AK18">SUMPRODUCT(--(ISNUMBER(SEARCH($A18,'Horizon numbers'!$F:$F)) * ISNUMBER(SEARCH(AK$1,'Horizon numbers'!$F:$F))))</f>
        <v>0</v>
      </c>
      <c r="AL18" s="17" cm="1">
        <f t="array" ref="AL18">SUMPRODUCT(--(ISNUMBER(SEARCH($A18,'Horizon numbers'!$F:$F)) * ISNUMBER(SEARCH(AL$1,'Horizon numbers'!$F:$F))))</f>
        <v>0</v>
      </c>
      <c r="AM18" s="17" cm="1">
        <f t="array" ref="AM18">SUMPRODUCT(--(ISNUMBER(SEARCH($A18,'Horizon numbers'!$F:$F)) * ISNUMBER(SEARCH(AM$1,'Horizon numbers'!$F:$F))))</f>
        <v>2</v>
      </c>
      <c r="AN18" s="17" cm="1">
        <f t="array" ref="AN18">SUMPRODUCT(--(ISNUMBER(SEARCH($A18,'Horizon numbers'!$F:$F)) * ISNUMBER(SEARCH(AN$1,'Horizon numbers'!$F:$F))))</f>
        <v>0</v>
      </c>
      <c r="AO18" s="17" cm="1">
        <f t="array" ref="AO18">SUMPRODUCT(--(ISNUMBER(SEARCH($A18,'Horizon numbers'!$F:$F)) * ISNUMBER(SEARCH(AO$1,'Horizon numbers'!$F:$F))))</f>
        <v>0</v>
      </c>
      <c r="AP18" s="17" cm="1">
        <f t="array" ref="AP18">SUMPRODUCT(--(ISNUMBER(SEARCH($A18,'Horizon numbers'!$F:$F)) * ISNUMBER(SEARCH(AP$1,'Horizon numbers'!$F:$F))))</f>
        <v>0</v>
      </c>
      <c r="AQ18" s="17" cm="1">
        <f t="array" ref="AQ18">SUMPRODUCT(--(ISNUMBER(SEARCH($A18,'Horizon numbers'!$F:$F)) * ISNUMBER(SEARCH(AQ$1,'Horizon numbers'!$F:$F))))</f>
        <v>0</v>
      </c>
      <c r="AR18" s="17" cm="1">
        <f t="array" ref="AR18">SUMPRODUCT(--(ISNUMBER(SEARCH($A18,'Horizon numbers'!$F:$F)) * ISNUMBER(SEARCH(AR$1,'Horizon numbers'!$F:$F))))</f>
        <v>0</v>
      </c>
      <c r="AS18" s="17" cm="1">
        <f t="array" ref="AS18">SUMPRODUCT(--(ISNUMBER(SEARCH($A18,'Horizon numbers'!$F:$F)) * ISNUMBER(SEARCH(AS$1,'Horizon numbers'!$F:$F))))</f>
        <v>0</v>
      </c>
      <c r="AT18" s="17" cm="1">
        <f t="array" ref="AT18">SUMPRODUCT(--(ISNUMBER(SEARCH($A18,'Horizon numbers'!$F:$F)) * ISNUMBER(SEARCH(AT$1,'Horizon numbers'!$F:$F))))</f>
        <v>0</v>
      </c>
      <c r="AU18" s="17" cm="1">
        <f t="array" ref="AU18">SUMPRODUCT(--(ISNUMBER(SEARCH($A18,'Horizon numbers'!$F:$F)) * ISNUMBER(SEARCH(AU$1,'Horizon numbers'!$F:$F))))</f>
        <v>0</v>
      </c>
      <c r="AV18" s="17" cm="1">
        <f t="array" ref="AV18">SUMPRODUCT(--(ISNUMBER(SEARCH($A18,'Horizon numbers'!$F:$F)) * ISNUMBER(SEARCH(AV$1,'Horizon numbers'!$F:$F))))</f>
        <v>0</v>
      </c>
      <c r="AW18" s="17" cm="1">
        <f t="array" ref="AW18">SUMPRODUCT(--(ISNUMBER(SEARCH($A18,'Horizon numbers'!$F:$F)) * ISNUMBER(SEARCH(AW$1,'Horizon numbers'!$F:$F))))</f>
        <v>0</v>
      </c>
      <c r="AX18" s="17" cm="1">
        <f t="array" ref="AX18">SUMPRODUCT(--(ISNUMBER(SEARCH($A18,'Horizon numbers'!$F:$F)) * ISNUMBER(SEARCH(AX$1,'Horizon numbers'!$F:$F))))</f>
        <v>0</v>
      </c>
      <c r="AY18" s="17" cm="1">
        <f t="array" ref="AY18">SUMPRODUCT(--(ISNUMBER(SEARCH($A18,'Horizon numbers'!$F:$F)) * ISNUMBER(SEARCH(AY$1,'Horizon numbers'!$F:$F))))</f>
        <v>0</v>
      </c>
      <c r="AZ18" s="17" cm="1">
        <f t="array" ref="AZ18">SUMPRODUCT(--(ISNUMBER(SEARCH($A18,'Horizon numbers'!$F:$F)) * ISNUMBER(SEARCH(AZ$1,'Horizon numbers'!$F:$F))))</f>
        <v>0</v>
      </c>
    </row>
    <row r="19" spans="1:52" x14ac:dyDescent="0.3">
      <c r="A19" t="s">
        <v>294</v>
      </c>
      <c r="B19" s="17" cm="1">
        <f t="array" ref="B19">SUMPRODUCT(--(ISNUMBER(SEARCH($A19,'Horizon numbers'!$F:$F)) * ISNUMBER(SEARCH(B$1,'Horizon numbers'!$F:$F))))</f>
        <v>1</v>
      </c>
      <c r="C19" s="17" cm="1">
        <f t="array" ref="C19">SUMPRODUCT(--(ISNUMBER(SEARCH($A19,'Horizon numbers'!$F:$F)) * ISNUMBER(SEARCH(C$1,'Horizon numbers'!$F:$F))))</f>
        <v>2</v>
      </c>
      <c r="D19" s="17" cm="1">
        <f t="array" ref="D19">SUMPRODUCT(--(ISNUMBER(SEARCH($A19,'Horizon numbers'!$F:$F)) * ISNUMBER(SEARCH(D$1,'Horizon numbers'!$F:$F))))</f>
        <v>2</v>
      </c>
      <c r="E19" s="17" cm="1">
        <f t="array" ref="E19">SUMPRODUCT(--(ISNUMBER(SEARCH($A19,'Horizon numbers'!$F:$F)) * ISNUMBER(SEARCH(E$1,'Horizon numbers'!$F:$F))))</f>
        <v>1</v>
      </c>
      <c r="F19" s="17" cm="1">
        <f t="array" ref="F19">SUMPRODUCT(--(ISNUMBER(SEARCH($A19,'Horizon numbers'!$F:$F)) * ISNUMBER(SEARCH(F$1,'Horizon numbers'!$F:$F))))</f>
        <v>1</v>
      </c>
      <c r="G19" s="17" cm="1">
        <f t="array" ref="G19">SUMPRODUCT(--(ISNUMBER(SEARCH($A19,'Horizon numbers'!$F:$F)) * ISNUMBER(SEARCH(G$1,'Horizon numbers'!$F:$F))))</f>
        <v>0</v>
      </c>
      <c r="H19" s="17" cm="1">
        <f t="array" ref="H19">SUMPRODUCT(--(ISNUMBER(SEARCH($A19,'Horizon numbers'!$F:$F)) * ISNUMBER(SEARCH(H$1,'Horizon numbers'!$F:$F))))</f>
        <v>0</v>
      </c>
      <c r="I19" s="17" cm="1">
        <f t="array" ref="I19">SUMPRODUCT(--(ISNUMBER(SEARCH($A19,'Horizon numbers'!$F:$F)) * ISNUMBER(SEARCH(I$1,'Horizon numbers'!$F:$F))))</f>
        <v>2</v>
      </c>
      <c r="J19" s="17" cm="1">
        <f t="array" ref="J19">SUMPRODUCT(--(ISNUMBER(SEARCH($A19,'Horizon numbers'!$F:$F)) * ISNUMBER(SEARCH(J$1,'Horizon numbers'!$F:$F))))</f>
        <v>0</v>
      </c>
      <c r="K19" s="17" cm="1">
        <f t="array" ref="K19">SUMPRODUCT(--(ISNUMBER(SEARCH($A19,'Horizon numbers'!$F:$F)) * ISNUMBER(SEARCH(K$1,'Horizon numbers'!$F:$F))))</f>
        <v>2</v>
      </c>
      <c r="L19" s="17" cm="1">
        <f t="array" ref="L19">SUMPRODUCT(--(ISNUMBER(SEARCH($A19,'Horizon numbers'!$F:$F)) * ISNUMBER(SEARCH(L$1,'Horizon numbers'!$F:$F))))</f>
        <v>11</v>
      </c>
      <c r="M19" s="17" cm="1">
        <f t="array" ref="M19">SUMPRODUCT(--(ISNUMBER(SEARCH($A19,'Horizon numbers'!$F:$F)) * ISNUMBER(SEARCH(M$1,'Horizon numbers'!$F:$F))))</f>
        <v>15</v>
      </c>
      <c r="N19" s="17" cm="1">
        <f t="array" ref="N19">SUMPRODUCT(--(ISNUMBER(SEARCH($A19,'Horizon numbers'!$F:$F)) * ISNUMBER(SEARCH(N$1,'Horizon numbers'!$F:$F))))</f>
        <v>0</v>
      </c>
      <c r="O19" s="17" cm="1">
        <f t="array" ref="O19">SUMPRODUCT(--(ISNUMBER(SEARCH($A19,'Horizon numbers'!$F:$F)) * ISNUMBER(SEARCH(O$1,'Horizon numbers'!$F:$F))))</f>
        <v>0</v>
      </c>
      <c r="P19" s="17" cm="1">
        <f t="array" ref="P19">SUMPRODUCT(--(ISNUMBER(SEARCH($A19,'Horizon numbers'!$F:$F)) * ISNUMBER(SEARCH(P$1,'Horizon numbers'!$F:$F))))</f>
        <v>0</v>
      </c>
      <c r="Q19" s="17" cm="1">
        <f t="array" ref="Q19">SUMPRODUCT(--(ISNUMBER(SEARCH($A19,'Horizon numbers'!$F:$F)) * ISNUMBER(SEARCH(Q$1,'Horizon numbers'!$F:$F))))</f>
        <v>1</v>
      </c>
      <c r="R19" s="17" cm="1">
        <f t="array" ref="R19">SUMPRODUCT(--(ISNUMBER(SEARCH($A19,'Horizon numbers'!$F:$F)) * ISNUMBER(SEARCH(R$1,'Horizon numbers'!$F:$F))))</f>
        <v>2</v>
      </c>
      <c r="S19" s="17" cm="1">
        <f t="array" ref="S19">SUMPRODUCT(--(ISNUMBER(SEARCH($A19,'Horizon numbers'!$F:$F)) * ISNUMBER(SEARCH(S$1,'Horizon numbers'!$F:$F))))</f>
        <v>109</v>
      </c>
      <c r="T19" s="17" cm="1">
        <f t="array" ref="T19">SUMPRODUCT(--(ISNUMBER(SEARCH($A19,'Horizon numbers'!$F:$F)) * ISNUMBER(SEARCH(T$1,'Horizon numbers'!$F:$F))))</f>
        <v>13</v>
      </c>
      <c r="U19" s="17" cm="1">
        <f t="array" ref="U19">SUMPRODUCT(--(ISNUMBER(SEARCH($A19,'Horizon numbers'!$F:$F)) * ISNUMBER(SEARCH(U$1,'Horizon numbers'!$F:$F))))</f>
        <v>0</v>
      </c>
      <c r="V19" s="17" cm="1">
        <f t="array" ref="V19">SUMPRODUCT(--(ISNUMBER(SEARCH($A19,'Horizon numbers'!$F:$F)) * ISNUMBER(SEARCH(V$1,'Horizon numbers'!$F:$F))))</f>
        <v>1</v>
      </c>
      <c r="W19" s="17" cm="1">
        <f t="array" ref="W19">SUMPRODUCT(--(ISNUMBER(SEARCH($A19,'Horizon numbers'!$F:$F)) * ISNUMBER(SEARCH(W$1,'Horizon numbers'!$F:$F))))</f>
        <v>1</v>
      </c>
      <c r="X19" s="17" cm="1">
        <f t="array" ref="X19">SUMPRODUCT(--(ISNUMBER(SEARCH($A19,'Horizon numbers'!$F:$F)) * ISNUMBER(SEARCH(X$1,'Horizon numbers'!$F:$F))))</f>
        <v>0</v>
      </c>
      <c r="Y19" s="17" cm="1">
        <f t="array" ref="Y19">SUMPRODUCT(--(ISNUMBER(SEARCH($A19,'Horizon numbers'!$F:$F)) * ISNUMBER(SEARCH(Y$1,'Horizon numbers'!$F:$F))))</f>
        <v>0</v>
      </c>
      <c r="Z19" s="17" cm="1">
        <f t="array" ref="Z19">SUMPRODUCT(--(ISNUMBER(SEARCH($A19,'Horizon numbers'!$F:$F)) * ISNUMBER(SEARCH(Z$1,'Horizon numbers'!$F:$F))))</f>
        <v>1</v>
      </c>
      <c r="AA19" s="17" cm="1">
        <f t="array" ref="AA19">SUMPRODUCT(--(ISNUMBER(SEARCH($A19,'Horizon numbers'!$F:$F)) * ISNUMBER(SEARCH(AA$1,'Horizon numbers'!$F:$F))))</f>
        <v>1</v>
      </c>
      <c r="AB19" s="17" cm="1">
        <f t="array" ref="AB19">SUMPRODUCT(--(ISNUMBER(SEARCH($A19,'Horizon numbers'!$F:$F)) * ISNUMBER(SEARCH(AB$1,'Horizon numbers'!$F:$F))))</f>
        <v>0</v>
      </c>
      <c r="AC19" s="17" cm="1">
        <f t="array" ref="AC19">SUMPRODUCT(--(ISNUMBER(SEARCH($A19,'Horizon numbers'!$F:$F)) * ISNUMBER(SEARCH(AC$1,'Horizon numbers'!$F:$F))))</f>
        <v>2</v>
      </c>
      <c r="AD19" s="17" cm="1">
        <f t="array" ref="AD19">SUMPRODUCT(--(ISNUMBER(SEARCH($A19,'Horizon numbers'!$F:$F)) * ISNUMBER(SEARCH(AD$1,'Horizon numbers'!$F:$F))))</f>
        <v>2</v>
      </c>
      <c r="AE19" s="17" cm="1">
        <f t="array" ref="AE19">SUMPRODUCT(--(ISNUMBER(SEARCH($A19,'Horizon numbers'!$F:$F)) * ISNUMBER(SEARCH(AE$1,'Horizon numbers'!$F:$F))))</f>
        <v>0</v>
      </c>
      <c r="AF19" s="17" cm="1">
        <f t="array" ref="AF19">SUMPRODUCT(--(ISNUMBER(SEARCH($A19,'Horizon numbers'!$F:$F)) * ISNUMBER(SEARCH(AF$1,'Horizon numbers'!$F:$F))))</f>
        <v>0</v>
      </c>
      <c r="AG19" s="17" cm="1">
        <f t="array" ref="AG19">SUMPRODUCT(--(ISNUMBER(SEARCH($A19,'Horizon numbers'!$F:$F)) * ISNUMBER(SEARCH(AG$1,'Horizon numbers'!$F:$F))))</f>
        <v>0</v>
      </c>
      <c r="AH19" s="17" cm="1">
        <f t="array" ref="AH19">SUMPRODUCT(--(ISNUMBER(SEARCH($A19,'Horizon numbers'!$F:$F)) * ISNUMBER(SEARCH(AH$1,'Horizon numbers'!$F:$F))))</f>
        <v>3</v>
      </c>
      <c r="AI19" s="17" cm="1">
        <f t="array" ref="AI19">SUMPRODUCT(--(ISNUMBER(SEARCH($A19,'Horizon numbers'!$F:$F)) * ISNUMBER(SEARCH(AI$1,'Horizon numbers'!$F:$F))))</f>
        <v>12</v>
      </c>
      <c r="AJ19" s="17" cm="1">
        <f t="array" ref="AJ19">SUMPRODUCT(--(ISNUMBER(SEARCH($A19,'Horizon numbers'!$F:$F)) * ISNUMBER(SEARCH(AJ$1,'Horizon numbers'!$F:$F))))</f>
        <v>0</v>
      </c>
      <c r="AK19" s="17" cm="1">
        <f t="array" ref="AK19">SUMPRODUCT(--(ISNUMBER(SEARCH($A19,'Horizon numbers'!$F:$F)) * ISNUMBER(SEARCH(AK$1,'Horizon numbers'!$F:$F))))</f>
        <v>0</v>
      </c>
      <c r="AL19" s="17" cm="1">
        <f t="array" ref="AL19">SUMPRODUCT(--(ISNUMBER(SEARCH($A19,'Horizon numbers'!$F:$F)) * ISNUMBER(SEARCH(AL$1,'Horizon numbers'!$F:$F))))</f>
        <v>1</v>
      </c>
      <c r="AM19" s="17" cm="1">
        <f t="array" ref="AM19">SUMPRODUCT(--(ISNUMBER(SEARCH($A19,'Horizon numbers'!$F:$F)) * ISNUMBER(SEARCH(AM$1,'Horizon numbers'!$F:$F))))</f>
        <v>3</v>
      </c>
      <c r="AN19" s="17" cm="1">
        <f t="array" ref="AN19">SUMPRODUCT(--(ISNUMBER(SEARCH($A19,'Horizon numbers'!$F:$F)) * ISNUMBER(SEARCH(AN$1,'Horizon numbers'!$F:$F))))</f>
        <v>2</v>
      </c>
      <c r="AO19" s="17" cm="1">
        <f t="array" ref="AO19">SUMPRODUCT(--(ISNUMBER(SEARCH($A19,'Horizon numbers'!$F:$F)) * ISNUMBER(SEARCH(AO$1,'Horizon numbers'!$F:$F))))</f>
        <v>1</v>
      </c>
      <c r="AP19" s="17" cm="1">
        <f t="array" ref="AP19">SUMPRODUCT(--(ISNUMBER(SEARCH($A19,'Horizon numbers'!$F:$F)) * ISNUMBER(SEARCH(AP$1,'Horizon numbers'!$F:$F))))</f>
        <v>0</v>
      </c>
      <c r="AQ19" s="17" cm="1">
        <f t="array" ref="AQ19">SUMPRODUCT(--(ISNUMBER(SEARCH($A19,'Horizon numbers'!$F:$F)) * ISNUMBER(SEARCH(AQ$1,'Horizon numbers'!$F:$F))))</f>
        <v>0</v>
      </c>
      <c r="AR19" s="17" cm="1">
        <f t="array" ref="AR19">SUMPRODUCT(--(ISNUMBER(SEARCH($A19,'Horizon numbers'!$F:$F)) * ISNUMBER(SEARCH(AR$1,'Horizon numbers'!$F:$F))))</f>
        <v>0</v>
      </c>
      <c r="AS19" s="17" cm="1">
        <f t="array" ref="AS19">SUMPRODUCT(--(ISNUMBER(SEARCH($A19,'Horizon numbers'!$F:$F)) * ISNUMBER(SEARCH(AS$1,'Horizon numbers'!$F:$F))))</f>
        <v>0</v>
      </c>
      <c r="AT19" s="17" cm="1">
        <f t="array" ref="AT19">SUMPRODUCT(--(ISNUMBER(SEARCH($A19,'Horizon numbers'!$F:$F)) * ISNUMBER(SEARCH(AT$1,'Horizon numbers'!$F:$F))))</f>
        <v>1</v>
      </c>
      <c r="AU19" s="17" cm="1">
        <f t="array" ref="AU19">SUMPRODUCT(--(ISNUMBER(SEARCH($A19,'Horizon numbers'!$F:$F)) * ISNUMBER(SEARCH(AU$1,'Horizon numbers'!$F:$F))))</f>
        <v>0</v>
      </c>
      <c r="AV19" s="17" cm="1">
        <f t="array" ref="AV19">SUMPRODUCT(--(ISNUMBER(SEARCH($A19,'Horizon numbers'!$F:$F)) * ISNUMBER(SEARCH(AV$1,'Horizon numbers'!$F:$F))))</f>
        <v>0</v>
      </c>
      <c r="AW19" s="17" cm="1">
        <f t="array" ref="AW19">SUMPRODUCT(--(ISNUMBER(SEARCH($A19,'Horizon numbers'!$F:$F)) * ISNUMBER(SEARCH(AW$1,'Horizon numbers'!$F:$F))))</f>
        <v>1</v>
      </c>
      <c r="AX19" s="17" cm="1">
        <f t="array" ref="AX19">SUMPRODUCT(--(ISNUMBER(SEARCH($A19,'Horizon numbers'!$F:$F)) * ISNUMBER(SEARCH(AX$1,'Horizon numbers'!$F:$F))))</f>
        <v>0</v>
      </c>
      <c r="AY19" s="17" cm="1">
        <f t="array" ref="AY19">SUMPRODUCT(--(ISNUMBER(SEARCH($A19,'Horizon numbers'!$F:$F)) * ISNUMBER(SEARCH(AY$1,'Horizon numbers'!$F:$F))))</f>
        <v>0</v>
      </c>
      <c r="AZ19" s="17" cm="1">
        <f t="array" ref="AZ19">SUMPRODUCT(--(ISNUMBER(SEARCH($A19,'Horizon numbers'!$F:$F)) * ISNUMBER(SEARCH(AZ$1,'Horizon numbers'!$F:$F))))</f>
        <v>0</v>
      </c>
    </row>
    <row r="20" spans="1:52" x14ac:dyDescent="0.3">
      <c r="A20" t="s">
        <v>295</v>
      </c>
      <c r="B20" s="17" cm="1">
        <f t="array" ref="B20">SUMPRODUCT(--(ISNUMBER(SEARCH($A20,'Horizon numbers'!$F:$F)) * ISNUMBER(SEARCH(B$1,'Horizon numbers'!$F:$F))))</f>
        <v>0</v>
      </c>
      <c r="C20" s="17" cm="1">
        <f t="array" ref="C20">SUMPRODUCT(--(ISNUMBER(SEARCH($A20,'Horizon numbers'!$F:$F)) * ISNUMBER(SEARCH(C$1,'Horizon numbers'!$F:$F))))</f>
        <v>0</v>
      </c>
      <c r="D20" s="17" cm="1">
        <f t="array" ref="D20">SUMPRODUCT(--(ISNUMBER(SEARCH($A20,'Horizon numbers'!$F:$F)) * ISNUMBER(SEARCH(D$1,'Horizon numbers'!$F:$F))))</f>
        <v>0</v>
      </c>
      <c r="E20" s="17" cm="1">
        <f t="array" ref="E20">SUMPRODUCT(--(ISNUMBER(SEARCH($A20,'Horizon numbers'!$F:$F)) * ISNUMBER(SEARCH(E$1,'Horizon numbers'!$F:$F))))</f>
        <v>0</v>
      </c>
      <c r="F20" s="17" cm="1">
        <f t="array" ref="F20">SUMPRODUCT(--(ISNUMBER(SEARCH($A20,'Horizon numbers'!$F:$F)) * ISNUMBER(SEARCH(F$1,'Horizon numbers'!$F:$F))))</f>
        <v>0</v>
      </c>
      <c r="G20" s="17" cm="1">
        <f t="array" ref="G20">SUMPRODUCT(--(ISNUMBER(SEARCH($A20,'Horizon numbers'!$F:$F)) * ISNUMBER(SEARCH(G$1,'Horizon numbers'!$F:$F))))</f>
        <v>0</v>
      </c>
      <c r="H20" s="17" cm="1">
        <f t="array" ref="H20">SUMPRODUCT(--(ISNUMBER(SEARCH($A20,'Horizon numbers'!$F:$F)) * ISNUMBER(SEARCH(H$1,'Horizon numbers'!$F:$F))))</f>
        <v>0</v>
      </c>
      <c r="I20" s="17" cm="1">
        <f t="array" ref="I20">SUMPRODUCT(--(ISNUMBER(SEARCH($A20,'Horizon numbers'!$F:$F)) * ISNUMBER(SEARCH(I$1,'Horizon numbers'!$F:$F))))</f>
        <v>0</v>
      </c>
      <c r="J20" s="17" cm="1">
        <f t="array" ref="J20">SUMPRODUCT(--(ISNUMBER(SEARCH($A20,'Horizon numbers'!$F:$F)) * ISNUMBER(SEARCH(J$1,'Horizon numbers'!$F:$F))))</f>
        <v>0</v>
      </c>
      <c r="K20" s="17" cm="1">
        <f t="array" ref="K20">SUMPRODUCT(--(ISNUMBER(SEARCH($A20,'Horizon numbers'!$F:$F)) * ISNUMBER(SEARCH(K$1,'Horizon numbers'!$F:$F))))</f>
        <v>0</v>
      </c>
      <c r="L20" s="17" cm="1">
        <f t="array" ref="L20">SUMPRODUCT(--(ISNUMBER(SEARCH($A20,'Horizon numbers'!$F:$F)) * ISNUMBER(SEARCH(L$1,'Horizon numbers'!$F:$F))))</f>
        <v>4</v>
      </c>
      <c r="M20" s="17" cm="1">
        <f t="array" ref="M20">SUMPRODUCT(--(ISNUMBER(SEARCH($A20,'Horizon numbers'!$F:$F)) * ISNUMBER(SEARCH(M$1,'Horizon numbers'!$F:$F))))</f>
        <v>4</v>
      </c>
      <c r="N20" s="17" cm="1">
        <f t="array" ref="N20">SUMPRODUCT(--(ISNUMBER(SEARCH($A20,'Horizon numbers'!$F:$F)) * ISNUMBER(SEARCH(N$1,'Horizon numbers'!$F:$F))))</f>
        <v>0</v>
      </c>
      <c r="O20" s="17" cm="1">
        <f t="array" ref="O20">SUMPRODUCT(--(ISNUMBER(SEARCH($A20,'Horizon numbers'!$F:$F)) * ISNUMBER(SEARCH(O$1,'Horizon numbers'!$F:$F))))</f>
        <v>0</v>
      </c>
      <c r="P20" s="17" cm="1">
        <f t="array" ref="P20">SUMPRODUCT(--(ISNUMBER(SEARCH($A20,'Horizon numbers'!$F:$F)) * ISNUMBER(SEARCH(P$1,'Horizon numbers'!$F:$F))))</f>
        <v>0</v>
      </c>
      <c r="Q20" s="17" cm="1">
        <f t="array" ref="Q20">SUMPRODUCT(--(ISNUMBER(SEARCH($A20,'Horizon numbers'!$F:$F)) * ISNUMBER(SEARCH(Q$1,'Horizon numbers'!$F:$F))))</f>
        <v>0</v>
      </c>
      <c r="R20" s="17" cm="1">
        <f t="array" ref="R20">SUMPRODUCT(--(ISNUMBER(SEARCH($A20,'Horizon numbers'!$F:$F)) * ISNUMBER(SEARCH(R$1,'Horizon numbers'!$F:$F))))</f>
        <v>0</v>
      </c>
      <c r="S20" s="17" cm="1">
        <f t="array" ref="S20">SUMPRODUCT(--(ISNUMBER(SEARCH($A20,'Horizon numbers'!$F:$F)) * ISNUMBER(SEARCH(S$1,'Horizon numbers'!$F:$F))))</f>
        <v>13</v>
      </c>
      <c r="T20" s="17" cm="1">
        <f t="array" ref="T20">SUMPRODUCT(--(ISNUMBER(SEARCH($A20,'Horizon numbers'!$F:$F)) * ISNUMBER(SEARCH(T$1,'Horizon numbers'!$F:$F))))</f>
        <v>20</v>
      </c>
      <c r="U20" s="17" cm="1">
        <f t="array" ref="U20">SUMPRODUCT(--(ISNUMBER(SEARCH($A20,'Horizon numbers'!$F:$F)) * ISNUMBER(SEARCH(U$1,'Horizon numbers'!$F:$F))))</f>
        <v>0</v>
      </c>
      <c r="V20" s="17" cm="1">
        <f t="array" ref="V20">SUMPRODUCT(--(ISNUMBER(SEARCH($A20,'Horizon numbers'!$F:$F)) * ISNUMBER(SEARCH(V$1,'Horizon numbers'!$F:$F))))</f>
        <v>0</v>
      </c>
      <c r="W20" s="17" cm="1">
        <f t="array" ref="W20">SUMPRODUCT(--(ISNUMBER(SEARCH($A20,'Horizon numbers'!$F:$F)) * ISNUMBER(SEARCH(W$1,'Horizon numbers'!$F:$F))))</f>
        <v>1</v>
      </c>
      <c r="X20" s="17" cm="1">
        <f t="array" ref="X20">SUMPRODUCT(--(ISNUMBER(SEARCH($A20,'Horizon numbers'!$F:$F)) * ISNUMBER(SEARCH(X$1,'Horizon numbers'!$F:$F))))</f>
        <v>0</v>
      </c>
      <c r="Y20" s="17" cm="1">
        <f t="array" ref="Y20">SUMPRODUCT(--(ISNUMBER(SEARCH($A20,'Horizon numbers'!$F:$F)) * ISNUMBER(SEARCH(Y$1,'Horizon numbers'!$F:$F))))</f>
        <v>0</v>
      </c>
      <c r="Z20" s="17" cm="1">
        <f t="array" ref="Z20">SUMPRODUCT(--(ISNUMBER(SEARCH($A20,'Horizon numbers'!$F:$F)) * ISNUMBER(SEARCH(Z$1,'Horizon numbers'!$F:$F))))</f>
        <v>1</v>
      </c>
      <c r="AA20" s="17" cm="1">
        <f t="array" ref="AA20">SUMPRODUCT(--(ISNUMBER(SEARCH($A20,'Horizon numbers'!$F:$F)) * ISNUMBER(SEARCH(AA$1,'Horizon numbers'!$F:$F))))</f>
        <v>0</v>
      </c>
      <c r="AB20" s="17" cm="1">
        <f t="array" ref="AB20">SUMPRODUCT(--(ISNUMBER(SEARCH($A20,'Horizon numbers'!$F:$F)) * ISNUMBER(SEARCH(AB$1,'Horizon numbers'!$F:$F))))</f>
        <v>0</v>
      </c>
      <c r="AC20" s="17" cm="1">
        <f t="array" ref="AC20">SUMPRODUCT(--(ISNUMBER(SEARCH($A20,'Horizon numbers'!$F:$F)) * ISNUMBER(SEARCH(AC$1,'Horizon numbers'!$F:$F))))</f>
        <v>0</v>
      </c>
      <c r="AD20" s="17" cm="1">
        <f t="array" ref="AD20">SUMPRODUCT(--(ISNUMBER(SEARCH($A20,'Horizon numbers'!$F:$F)) * ISNUMBER(SEARCH(AD$1,'Horizon numbers'!$F:$F))))</f>
        <v>1</v>
      </c>
      <c r="AE20" s="17" cm="1">
        <f t="array" ref="AE20">SUMPRODUCT(--(ISNUMBER(SEARCH($A20,'Horizon numbers'!$F:$F)) * ISNUMBER(SEARCH(AE$1,'Horizon numbers'!$F:$F))))</f>
        <v>0</v>
      </c>
      <c r="AF20" s="17" cm="1">
        <f t="array" ref="AF20">SUMPRODUCT(--(ISNUMBER(SEARCH($A20,'Horizon numbers'!$F:$F)) * ISNUMBER(SEARCH(AF$1,'Horizon numbers'!$F:$F))))</f>
        <v>0</v>
      </c>
      <c r="AG20" s="17" cm="1">
        <f t="array" ref="AG20">SUMPRODUCT(--(ISNUMBER(SEARCH($A20,'Horizon numbers'!$F:$F)) * ISNUMBER(SEARCH(AG$1,'Horizon numbers'!$F:$F))))</f>
        <v>0</v>
      </c>
      <c r="AH20" s="17" cm="1">
        <f t="array" ref="AH20">SUMPRODUCT(--(ISNUMBER(SEARCH($A20,'Horizon numbers'!$F:$F)) * ISNUMBER(SEARCH(AH$1,'Horizon numbers'!$F:$F))))</f>
        <v>1</v>
      </c>
      <c r="AI20" s="17" cm="1">
        <f t="array" ref="AI20">SUMPRODUCT(--(ISNUMBER(SEARCH($A20,'Horizon numbers'!$F:$F)) * ISNUMBER(SEARCH(AI$1,'Horizon numbers'!$F:$F))))</f>
        <v>7</v>
      </c>
      <c r="AJ20" s="17" cm="1">
        <f t="array" ref="AJ20">SUMPRODUCT(--(ISNUMBER(SEARCH($A20,'Horizon numbers'!$F:$F)) * ISNUMBER(SEARCH(AJ$1,'Horizon numbers'!$F:$F))))</f>
        <v>0</v>
      </c>
      <c r="AK20" s="17" cm="1">
        <f t="array" ref="AK20">SUMPRODUCT(--(ISNUMBER(SEARCH($A20,'Horizon numbers'!$F:$F)) * ISNUMBER(SEARCH(AK$1,'Horizon numbers'!$F:$F))))</f>
        <v>0</v>
      </c>
      <c r="AL20" s="17" cm="1">
        <f t="array" ref="AL20">SUMPRODUCT(--(ISNUMBER(SEARCH($A20,'Horizon numbers'!$F:$F)) * ISNUMBER(SEARCH(AL$1,'Horizon numbers'!$F:$F))))</f>
        <v>0</v>
      </c>
      <c r="AM20" s="17" cm="1">
        <f t="array" ref="AM20">SUMPRODUCT(--(ISNUMBER(SEARCH($A20,'Horizon numbers'!$F:$F)) * ISNUMBER(SEARCH(AM$1,'Horizon numbers'!$F:$F))))</f>
        <v>0</v>
      </c>
      <c r="AN20" s="17" cm="1">
        <f t="array" ref="AN20">SUMPRODUCT(--(ISNUMBER(SEARCH($A20,'Horizon numbers'!$F:$F)) * ISNUMBER(SEARCH(AN$1,'Horizon numbers'!$F:$F))))</f>
        <v>0</v>
      </c>
      <c r="AO20" s="17" cm="1">
        <f t="array" ref="AO20">SUMPRODUCT(--(ISNUMBER(SEARCH($A20,'Horizon numbers'!$F:$F)) * ISNUMBER(SEARCH(AO$1,'Horizon numbers'!$F:$F))))</f>
        <v>0</v>
      </c>
      <c r="AP20" s="17" cm="1">
        <f t="array" ref="AP20">SUMPRODUCT(--(ISNUMBER(SEARCH($A20,'Horizon numbers'!$F:$F)) * ISNUMBER(SEARCH(AP$1,'Horizon numbers'!$F:$F))))</f>
        <v>0</v>
      </c>
      <c r="AQ20" s="17" cm="1">
        <f t="array" ref="AQ20">SUMPRODUCT(--(ISNUMBER(SEARCH($A20,'Horizon numbers'!$F:$F)) * ISNUMBER(SEARCH(AQ$1,'Horizon numbers'!$F:$F))))</f>
        <v>0</v>
      </c>
      <c r="AR20" s="17" cm="1">
        <f t="array" ref="AR20">SUMPRODUCT(--(ISNUMBER(SEARCH($A20,'Horizon numbers'!$F:$F)) * ISNUMBER(SEARCH(AR$1,'Horizon numbers'!$F:$F))))</f>
        <v>0</v>
      </c>
      <c r="AS20" s="17" cm="1">
        <f t="array" ref="AS20">SUMPRODUCT(--(ISNUMBER(SEARCH($A20,'Horizon numbers'!$F:$F)) * ISNUMBER(SEARCH(AS$1,'Horizon numbers'!$F:$F))))</f>
        <v>0</v>
      </c>
      <c r="AT20" s="17" cm="1">
        <f t="array" ref="AT20">SUMPRODUCT(--(ISNUMBER(SEARCH($A20,'Horizon numbers'!$F:$F)) * ISNUMBER(SEARCH(AT$1,'Horizon numbers'!$F:$F))))</f>
        <v>0</v>
      </c>
      <c r="AU20" s="17" cm="1">
        <f t="array" ref="AU20">SUMPRODUCT(--(ISNUMBER(SEARCH($A20,'Horizon numbers'!$F:$F)) * ISNUMBER(SEARCH(AU$1,'Horizon numbers'!$F:$F))))</f>
        <v>0</v>
      </c>
      <c r="AV20" s="17" cm="1">
        <f t="array" ref="AV20">SUMPRODUCT(--(ISNUMBER(SEARCH($A20,'Horizon numbers'!$F:$F)) * ISNUMBER(SEARCH(AV$1,'Horizon numbers'!$F:$F))))</f>
        <v>0</v>
      </c>
      <c r="AW20" s="17" cm="1">
        <f t="array" ref="AW20">SUMPRODUCT(--(ISNUMBER(SEARCH($A20,'Horizon numbers'!$F:$F)) * ISNUMBER(SEARCH(AW$1,'Horizon numbers'!$F:$F))))</f>
        <v>0</v>
      </c>
      <c r="AX20" s="17" cm="1">
        <f t="array" ref="AX20">SUMPRODUCT(--(ISNUMBER(SEARCH($A20,'Horizon numbers'!$F:$F)) * ISNUMBER(SEARCH(AX$1,'Horizon numbers'!$F:$F))))</f>
        <v>0</v>
      </c>
      <c r="AY20" s="17" cm="1">
        <f t="array" ref="AY20">SUMPRODUCT(--(ISNUMBER(SEARCH($A20,'Horizon numbers'!$F:$F)) * ISNUMBER(SEARCH(AY$1,'Horizon numbers'!$F:$F))))</f>
        <v>0</v>
      </c>
      <c r="AZ20" s="17" cm="1">
        <f t="array" ref="AZ20">SUMPRODUCT(--(ISNUMBER(SEARCH($A20,'Horizon numbers'!$F:$F)) * ISNUMBER(SEARCH(AZ$1,'Horizon numbers'!$F:$F))))</f>
        <v>0</v>
      </c>
    </row>
    <row r="21" spans="1:52" x14ac:dyDescent="0.3">
      <c r="A21" t="s">
        <v>875</v>
      </c>
      <c r="B21" s="17" cm="1">
        <f t="array" ref="B21">SUMPRODUCT(--(ISNUMBER(SEARCH($A21,'Horizon numbers'!$F:$F)) * ISNUMBER(SEARCH(B$1,'Horizon numbers'!$F:$F))))</f>
        <v>0</v>
      </c>
      <c r="C21" s="17" cm="1">
        <f t="array" ref="C21">SUMPRODUCT(--(ISNUMBER(SEARCH($A21,'Horizon numbers'!$F:$F)) * ISNUMBER(SEARCH(C$1,'Horizon numbers'!$F:$F))))</f>
        <v>0</v>
      </c>
      <c r="D21" s="17" cm="1">
        <f t="array" ref="D21">SUMPRODUCT(--(ISNUMBER(SEARCH($A21,'Horizon numbers'!$F:$F)) * ISNUMBER(SEARCH(D$1,'Horizon numbers'!$F:$F))))</f>
        <v>0</v>
      </c>
      <c r="E21" s="17" cm="1">
        <f t="array" ref="E21">SUMPRODUCT(--(ISNUMBER(SEARCH($A21,'Horizon numbers'!$F:$F)) * ISNUMBER(SEARCH(E$1,'Horizon numbers'!$F:$F))))</f>
        <v>0</v>
      </c>
      <c r="F21" s="17" cm="1">
        <f t="array" ref="F21">SUMPRODUCT(--(ISNUMBER(SEARCH($A21,'Horizon numbers'!$F:$F)) * ISNUMBER(SEARCH(F$1,'Horizon numbers'!$F:$F))))</f>
        <v>0</v>
      </c>
      <c r="G21" s="17" cm="1">
        <f t="array" ref="G21">SUMPRODUCT(--(ISNUMBER(SEARCH($A21,'Horizon numbers'!$F:$F)) * ISNUMBER(SEARCH(G$1,'Horizon numbers'!$F:$F))))</f>
        <v>0</v>
      </c>
      <c r="H21" s="17" cm="1">
        <f t="array" ref="H21">SUMPRODUCT(--(ISNUMBER(SEARCH($A21,'Horizon numbers'!$F:$F)) * ISNUMBER(SEARCH(H$1,'Horizon numbers'!$F:$F))))</f>
        <v>0</v>
      </c>
      <c r="I21" s="17" cm="1">
        <f t="array" ref="I21">SUMPRODUCT(--(ISNUMBER(SEARCH($A21,'Horizon numbers'!$F:$F)) * ISNUMBER(SEARCH(I$1,'Horizon numbers'!$F:$F))))</f>
        <v>0</v>
      </c>
      <c r="J21" s="17" cm="1">
        <f t="array" ref="J21">SUMPRODUCT(--(ISNUMBER(SEARCH($A21,'Horizon numbers'!$F:$F)) * ISNUMBER(SEARCH(J$1,'Horizon numbers'!$F:$F))))</f>
        <v>0</v>
      </c>
      <c r="K21" s="17" cm="1">
        <f t="array" ref="K21">SUMPRODUCT(--(ISNUMBER(SEARCH($A21,'Horizon numbers'!$F:$F)) * ISNUMBER(SEARCH(K$1,'Horizon numbers'!$F:$F))))</f>
        <v>0</v>
      </c>
      <c r="L21" s="17" cm="1">
        <f t="array" ref="L21">SUMPRODUCT(--(ISNUMBER(SEARCH($A21,'Horizon numbers'!$F:$F)) * ISNUMBER(SEARCH(L$1,'Horizon numbers'!$F:$F))))</f>
        <v>0</v>
      </c>
      <c r="M21" s="17" cm="1">
        <f t="array" ref="M21">SUMPRODUCT(--(ISNUMBER(SEARCH($A21,'Horizon numbers'!$F:$F)) * ISNUMBER(SEARCH(M$1,'Horizon numbers'!$F:$F))))</f>
        <v>0</v>
      </c>
      <c r="N21" s="17" cm="1">
        <f t="array" ref="N21">SUMPRODUCT(--(ISNUMBER(SEARCH($A21,'Horizon numbers'!$F:$F)) * ISNUMBER(SEARCH(N$1,'Horizon numbers'!$F:$F))))</f>
        <v>0</v>
      </c>
      <c r="O21" s="17" cm="1">
        <f t="array" ref="O21">SUMPRODUCT(--(ISNUMBER(SEARCH($A21,'Horizon numbers'!$F:$F)) * ISNUMBER(SEARCH(O$1,'Horizon numbers'!$F:$F))))</f>
        <v>0</v>
      </c>
      <c r="P21" s="17" cm="1">
        <f t="array" ref="P21">SUMPRODUCT(--(ISNUMBER(SEARCH($A21,'Horizon numbers'!$F:$F)) * ISNUMBER(SEARCH(P$1,'Horizon numbers'!$F:$F))))</f>
        <v>0</v>
      </c>
      <c r="Q21" s="17" cm="1">
        <f t="array" ref="Q21">SUMPRODUCT(--(ISNUMBER(SEARCH($A21,'Horizon numbers'!$F:$F)) * ISNUMBER(SEARCH(Q$1,'Horizon numbers'!$F:$F))))</f>
        <v>0</v>
      </c>
      <c r="R21" s="17" cm="1">
        <f t="array" ref="R21">SUMPRODUCT(--(ISNUMBER(SEARCH($A21,'Horizon numbers'!$F:$F)) * ISNUMBER(SEARCH(R$1,'Horizon numbers'!$F:$F))))</f>
        <v>0</v>
      </c>
      <c r="S21" s="17" cm="1">
        <f t="array" ref="S21">SUMPRODUCT(--(ISNUMBER(SEARCH($A21,'Horizon numbers'!$F:$F)) * ISNUMBER(SEARCH(S$1,'Horizon numbers'!$F:$F))))</f>
        <v>0</v>
      </c>
      <c r="T21" s="17" cm="1">
        <f t="array" ref="T21">SUMPRODUCT(--(ISNUMBER(SEARCH($A21,'Horizon numbers'!$F:$F)) * ISNUMBER(SEARCH(T$1,'Horizon numbers'!$F:$F))))</f>
        <v>0</v>
      </c>
      <c r="U21" s="17" cm="1">
        <f t="array" ref="U21">SUMPRODUCT(--(ISNUMBER(SEARCH($A21,'Horizon numbers'!$F:$F)) * ISNUMBER(SEARCH(U$1,'Horizon numbers'!$F:$F))))</f>
        <v>0</v>
      </c>
      <c r="V21" s="17" cm="1">
        <f t="array" ref="V21">SUMPRODUCT(--(ISNUMBER(SEARCH($A21,'Horizon numbers'!$F:$F)) * ISNUMBER(SEARCH(V$1,'Horizon numbers'!$F:$F))))</f>
        <v>0</v>
      </c>
      <c r="W21" s="17" cm="1">
        <f t="array" ref="W21">SUMPRODUCT(--(ISNUMBER(SEARCH($A21,'Horizon numbers'!$F:$F)) * ISNUMBER(SEARCH(W$1,'Horizon numbers'!$F:$F))))</f>
        <v>0</v>
      </c>
      <c r="X21" s="17" cm="1">
        <f t="array" ref="X21">SUMPRODUCT(--(ISNUMBER(SEARCH($A21,'Horizon numbers'!$F:$F)) * ISNUMBER(SEARCH(X$1,'Horizon numbers'!$F:$F))))</f>
        <v>0</v>
      </c>
      <c r="Y21" s="17" cm="1">
        <f t="array" ref="Y21">SUMPRODUCT(--(ISNUMBER(SEARCH($A21,'Horizon numbers'!$F:$F)) * ISNUMBER(SEARCH(Y$1,'Horizon numbers'!$F:$F))))</f>
        <v>0</v>
      </c>
      <c r="Z21" s="17" cm="1">
        <f t="array" ref="Z21">SUMPRODUCT(--(ISNUMBER(SEARCH($A21,'Horizon numbers'!$F:$F)) * ISNUMBER(SEARCH(Z$1,'Horizon numbers'!$F:$F))))</f>
        <v>0</v>
      </c>
      <c r="AA21" s="17" cm="1">
        <f t="array" ref="AA21">SUMPRODUCT(--(ISNUMBER(SEARCH($A21,'Horizon numbers'!$F:$F)) * ISNUMBER(SEARCH(AA$1,'Horizon numbers'!$F:$F))))</f>
        <v>0</v>
      </c>
      <c r="AB21" s="17" cm="1">
        <f t="array" ref="AB21">SUMPRODUCT(--(ISNUMBER(SEARCH($A21,'Horizon numbers'!$F:$F)) * ISNUMBER(SEARCH(AB$1,'Horizon numbers'!$F:$F))))</f>
        <v>0</v>
      </c>
      <c r="AC21" s="17" cm="1">
        <f t="array" ref="AC21">SUMPRODUCT(--(ISNUMBER(SEARCH($A21,'Horizon numbers'!$F:$F)) * ISNUMBER(SEARCH(AC$1,'Horizon numbers'!$F:$F))))</f>
        <v>0</v>
      </c>
      <c r="AD21" s="17" cm="1">
        <f t="array" ref="AD21">SUMPRODUCT(--(ISNUMBER(SEARCH($A21,'Horizon numbers'!$F:$F)) * ISNUMBER(SEARCH(AD$1,'Horizon numbers'!$F:$F))))</f>
        <v>0</v>
      </c>
      <c r="AE21" s="17" cm="1">
        <f t="array" ref="AE21">SUMPRODUCT(--(ISNUMBER(SEARCH($A21,'Horizon numbers'!$F:$F)) * ISNUMBER(SEARCH(AE$1,'Horizon numbers'!$F:$F))))</f>
        <v>0</v>
      </c>
      <c r="AF21" s="17" cm="1">
        <f t="array" ref="AF21">SUMPRODUCT(--(ISNUMBER(SEARCH($A21,'Horizon numbers'!$F:$F)) * ISNUMBER(SEARCH(AF$1,'Horizon numbers'!$F:$F))))</f>
        <v>0</v>
      </c>
      <c r="AG21" s="17" cm="1">
        <f t="array" ref="AG21">SUMPRODUCT(--(ISNUMBER(SEARCH($A21,'Horizon numbers'!$F:$F)) * ISNUMBER(SEARCH(AG$1,'Horizon numbers'!$F:$F))))</f>
        <v>0</v>
      </c>
      <c r="AH21" s="17" cm="1">
        <f t="array" ref="AH21">SUMPRODUCT(--(ISNUMBER(SEARCH($A21,'Horizon numbers'!$F:$F)) * ISNUMBER(SEARCH(AH$1,'Horizon numbers'!$F:$F))))</f>
        <v>0</v>
      </c>
      <c r="AI21" s="17" cm="1">
        <f t="array" ref="AI21">SUMPRODUCT(--(ISNUMBER(SEARCH($A21,'Horizon numbers'!$F:$F)) * ISNUMBER(SEARCH(AI$1,'Horizon numbers'!$F:$F))))</f>
        <v>0</v>
      </c>
      <c r="AJ21" s="17" cm="1">
        <f t="array" ref="AJ21">SUMPRODUCT(--(ISNUMBER(SEARCH($A21,'Horizon numbers'!$F:$F)) * ISNUMBER(SEARCH(AJ$1,'Horizon numbers'!$F:$F))))</f>
        <v>0</v>
      </c>
      <c r="AK21" s="17" cm="1">
        <f t="array" ref="AK21">SUMPRODUCT(--(ISNUMBER(SEARCH($A21,'Horizon numbers'!$F:$F)) * ISNUMBER(SEARCH(AK$1,'Horizon numbers'!$F:$F))))</f>
        <v>0</v>
      </c>
      <c r="AL21" s="17" cm="1">
        <f t="array" ref="AL21">SUMPRODUCT(--(ISNUMBER(SEARCH($A21,'Horizon numbers'!$F:$F)) * ISNUMBER(SEARCH(AL$1,'Horizon numbers'!$F:$F))))</f>
        <v>0</v>
      </c>
      <c r="AM21" s="17" cm="1">
        <f t="array" ref="AM21">SUMPRODUCT(--(ISNUMBER(SEARCH($A21,'Horizon numbers'!$F:$F)) * ISNUMBER(SEARCH(AM$1,'Horizon numbers'!$F:$F))))</f>
        <v>0</v>
      </c>
      <c r="AN21" s="17" cm="1">
        <f t="array" ref="AN21">SUMPRODUCT(--(ISNUMBER(SEARCH($A21,'Horizon numbers'!$F:$F)) * ISNUMBER(SEARCH(AN$1,'Horizon numbers'!$F:$F))))</f>
        <v>0</v>
      </c>
      <c r="AO21" s="17" cm="1">
        <f t="array" ref="AO21">SUMPRODUCT(--(ISNUMBER(SEARCH($A21,'Horizon numbers'!$F:$F)) * ISNUMBER(SEARCH(AO$1,'Horizon numbers'!$F:$F))))</f>
        <v>0</v>
      </c>
      <c r="AP21" s="17" cm="1">
        <f t="array" ref="AP21">SUMPRODUCT(--(ISNUMBER(SEARCH($A21,'Horizon numbers'!$F:$F)) * ISNUMBER(SEARCH(AP$1,'Horizon numbers'!$F:$F))))</f>
        <v>0</v>
      </c>
      <c r="AQ21" s="17" cm="1">
        <f t="array" ref="AQ21">SUMPRODUCT(--(ISNUMBER(SEARCH($A21,'Horizon numbers'!$F:$F)) * ISNUMBER(SEARCH(AQ$1,'Horizon numbers'!$F:$F))))</f>
        <v>0</v>
      </c>
      <c r="AR21" s="17" cm="1">
        <f t="array" ref="AR21">SUMPRODUCT(--(ISNUMBER(SEARCH($A21,'Horizon numbers'!$F:$F)) * ISNUMBER(SEARCH(AR$1,'Horizon numbers'!$F:$F))))</f>
        <v>0</v>
      </c>
      <c r="AS21" s="17" cm="1">
        <f t="array" ref="AS21">SUMPRODUCT(--(ISNUMBER(SEARCH($A21,'Horizon numbers'!$F:$F)) * ISNUMBER(SEARCH(AS$1,'Horizon numbers'!$F:$F))))</f>
        <v>0</v>
      </c>
      <c r="AT21" s="17" cm="1">
        <f t="array" ref="AT21">SUMPRODUCT(--(ISNUMBER(SEARCH($A21,'Horizon numbers'!$F:$F)) * ISNUMBER(SEARCH(AT$1,'Horizon numbers'!$F:$F))))</f>
        <v>0</v>
      </c>
      <c r="AU21" s="17" cm="1">
        <f t="array" ref="AU21">SUMPRODUCT(--(ISNUMBER(SEARCH($A21,'Horizon numbers'!$F:$F)) * ISNUMBER(SEARCH(AU$1,'Horizon numbers'!$F:$F))))</f>
        <v>0</v>
      </c>
      <c r="AV21" s="17" cm="1">
        <f t="array" ref="AV21">SUMPRODUCT(--(ISNUMBER(SEARCH($A21,'Horizon numbers'!$F:$F)) * ISNUMBER(SEARCH(AV$1,'Horizon numbers'!$F:$F))))</f>
        <v>0</v>
      </c>
      <c r="AW21" s="17" cm="1">
        <f t="array" ref="AW21">SUMPRODUCT(--(ISNUMBER(SEARCH($A21,'Horizon numbers'!$F:$F)) * ISNUMBER(SEARCH(AW$1,'Horizon numbers'!$F:$F))))</f>
        <v>0</v>
      </c>
      <c r="AX21" s="17" cm="1">
        <f t="array" ref="AX21">SUMPRODUCT(--(ISNUMBER(SEARCH($A21,'Horizon numbers'!$F:$F)) * ISNUMBER(SEARCH(AX$1,'Horizon numbers'!$F:$F))))</f>
        <v>0</v>
      </c>
      <c r="AY21" s="17" cm="1">
        <f t="array" ref="AY21">SUMPRODUCT(--(ISNUMBER(SEARCH($A21,'Horizon numbers'!$F:$F)) * ISNUMBER(SEARCH(AY$1,'Horizon numbers'!$F:$F))))</f>
        <v>0</v>
      </c>
      <c r="AZ21" s="17" cm="1">
        <f t="array" ref="AZ21">SUMPRODUCT(--(ISNUMBER(SEARCH($A21,'Horizon numbers'!$F:$F)) * ISNUMBER(SEARCH(AZ$1,'Horizon numbers'!$F:$F))))</f>
        <v>0</v>
      </c>
    </row>
    <row r="22" spans="1:52" x14ac:dyDescent="0.3">
      <c r="A22" t="s">
        <v>297</v>
      </c>
      <c r="B22" s="17" cm="1">
        <f t="array" ref="B22">SUMPRODUCT(--(ISNUMBER(SEARCH($A22,'Horizon numbers'!$F:$F)) * ISNUMBER(SEARCH(B$1,'Horizon numbers'!$F:$F))))</f>
        <v>0</v>
      </c>
      <c r="C22" s="17" cm="1">
        <f t="array" ref="C22">SUMPRODUCT(--(ISNUMBER(SEARCH($A22,'Horizon numbers'!$F:$F)) * ISNUMBER(SEARCH(C$1,'Horizon numbers'!$F:$F))))</f>
        <v>1</v>
      </c>
      <c r="D22" s="17" cm="1">
        <f t="array" ref="D22">SUMPRODUCT(--(ISNUMBER(SEARCH($A22,'Horizon numbers'!$F:$F)) * ISNUMBER(SEARCH(D$1,'Horizon numbers'!$F:$F))))</f>
        <v>0</v>
      </c>
      <c r="E22" s="17" cm="1">
        <f t="array" ref="E22">SUMPRODUCT(--(ISNUMBER(SEARCH($A22,'Horizon numbers'!$F:$F)) * ISNUMBER(SEARCH(E$1,'Horizon numbers'!$F:$F))))</f>
        <v>1</v>
      </c>
      <c r="F22" s="17" cm="1">
        <f t="array" ref="F22">SUMPRODUCT(--(ISNUMBER(SEARCH($A22,'Horizon numbers'!$F:$F)) * ISNUMBER(SEARCH(F$1,'Horizon numbers'!$F:$F))))</f>
        <v>0</v>
      </c>
      <c r="G22" s="17" cm="1">
        <f t="array" ref="G22">SUMPRODUCT(--(ISNUMBER(SEARCH($A22,'Horizon numbers'!$F:$F)) * ISNUMBER(SEARCH(G$1,'Horizon numbers'!$F:$F))))</f>
        <v>0</v>
      </c>
      <c r="H22" s="17" cm="1">
        <f t="array" ref="H22">SUMPRODUCT(--(ISNUMBER(SEARCH($A22,'Horizon numbers'!$F:$F)) * ISNUMBER(SEARCH(H$1,'Horizon numbers'!$F:$F))))</f>
        <v>0</v>
      </c>
      <c r="I22" s="17" cm="1">
        <f t="array" ref="I22">SUMPRODUCT(--(ISNUMBER(SEARCH($A22,'Horizon numbers'!$F:$F)) * ISNUMBER(SEARCH(I$1,'Horizon numbers'!$F:$F))))</f>
        <v>0</v>
      </c>
      <c r="J22" s="17" cm="1">
        <f t="array" ref="J22">SUMPRODUCT(--(ISNUMBER(SEARCH($A22,'Horizon numbers'!$F:$F)) * ISNUMBER(SEARCH(J$1,'Horizon numbers'!$F:$F))))</f>
        <v>0</v>
      </c>
      <c r="K22" s="17" cm="1">
        <f t="array" ref="K22">SUMPRODUCT(--(ISNUMBER(SEARCH($A22,'Horizon numbers'!$F:$F)) * ISNUMBER(SEARCH(K$1,'Horizon numbers'!$F:$F))))</f>
        <v>0</v>
      </c>
      <c r="L22" s="17" cm="1">
        <f t="array" ref="L22">SUMPRODUCT(--(ISNUMBER(SEARCH($A22,'Horizon numbers'!$F:$F)) * ISNUMBER(SEARCH(L$1,'Horizon numbers'!$F:$F))))</f>
        <v>0</v>
      </c>
      <c r="M22" s="17" cm="1">
        <f t="array" ref="M22">SUMPRODUCT(--(ISNUMBER(SEARCH($A22,'Horizon numbers'!$F:$F)) * ISNUMBER(SEARCH(M$1,'Horizon numbers'!$F:$F))))</f>
        <v>0</v>
      </c>
      <c r="N22" s="17" cm="1">
        <f t="array" ref="N22">SUMPRODUCT(--(ISNUMBER(SEARCH($A22,'Horizon numbers'!$F:$F)) * ISNUMBER(SEARCH(N$1,'Horizon numbers'!$F:$F))))</f>
        <v>0</v>
      </c>
      <c r="O22" s="17" cm="1">
        <f t="array" ref="O22">SUMPRODUCT(--(ISNUMBER(SEARCH($A22,'Horizon numbers'!$F:$F)) * ISNUMBER(SEARCH(O$1,'Horizon numbers'!$F:$F))))</f>
        <v>0</v>
      </c>
      <c r="P22" s="17" cm="1">
        <f t="array" ref="P22">SUMPRODUCT(--(ISNUMBER(SEARCH($A22,'Horizon numbers'!$F:$F)) * ISNUMBER(SEARCH(P$1,'Horizon numbers'!$F:$F))))</f>
        <v>0</v>
      </c>
      <c r="Q22" s="17" cm="1">
        <f t="array" ref="Q22">SUMPRODUCT(--(ISNUMBER(SEARCH($A22,'Horizon numbers'!$F:$F)) * ISNUMBER(SEARCH(Q$1,'Horizon numbers'!$F:$F))))</f>
        <v>0</v>
      </c>
      <c r="R22" s="17" cm="1">
        <f t="array" ref="R22">SUMPRODUCT(--(ISNUMBER(SEARCH($A22,'Horizon numbers'!$F:$F)) * ISNUMBER(SEARCH(R$1,'Horizon numbers'!$F:$F))))</f>
        <v>1</v>
      </c>
      <c r="S22" s="17" cm="1">
        <f t="array" ref="S22">SUMPRODUCT(--(ISNUMBER(SEARCH($A22,'Horizon numbers'!$F:$F)) * ISNUMBER(SEARCH(S$1,'Horizon numbers'!$F:$F))))</f>
        <v>1</v>
      </c>
      <c r="T22" s="17" cm="1">
        <f t="array" ref="T22">SUMPRODUCT(--(ISNUMBER(SEARCH($A22,'Horizon numbers'!$F:$F)) * ISNUMBER(SEARCH(T$1,'Horizon numbers'!$F:$F))))</f>
        <v>0</v>
      </c>
      <c r="U22" s="17" cm="1">
        <f t="array" ref="U22">SUMPRODUCT(--(ISNUMBER(SEARCH($A22,'Horizon numbers'!$F:$F)) * ISNUMBER(SEARCH(U$1,'Horizon numbers'!$F:$F))))</f>
        <v>0</v>
      </c>
      <c r="V22" s="17" cm="1">
        <f t="array" ref="V22">SUMPRODUCT(--(ISNUMBER(SEARCH($A22,'Horizon numbers'!$F:$F)) * ISNUMBER(SEARCH(V$1,'Horizon numbers'!$F:$F))))</f>
        <v>2</v>
      </c>
      <c r="W22" s="17" cm="1">
        <f t="array" ref="W22">SUMPRODUCT(--(ISNUMBER(SEARCH($A22,'Horizon numbers'!$F:$F)) * ISNUMBER(SEARCH(W$1,'Horizon numbers'!$F:$F))))</f>
        <v>1</v>
      </c>
      <c r="X22" s="17" cm="1">
        <f t="array" ref="X22">SUMPRODUCT(--(ISNUMBER(SEARCH($A22,'Horizon numbers'!$F:$F)) * ISNUMBER(SEARCH(X$1,'Horizon numbers'!$F:$F))))</f>
        <v>0</v>
      </c>
      <c r="Y22" s="17" cm="1">
        <f t="array" ref="Y22">SUMPRODUCT(--(ISNUMBER(SEARCH($A22,'Horizon numbers'!$F:$F)) * ISNUMBER(SEARCH(Y$1,'Horizon numbers'!$F:$F))))</f>
        <v>0</v>
      </c>
      <c r="Z22" s="17" cm="1">
        <f t="array" ref="Z22">SUMPRODUCT(--(ISNUMBER(SEARCH($A22,'Horizon numbers'!$F:$F)) * ISNUMBER(SEARCH(Z$1,'Horizon numbers'!$F:$F))))</f>
        <v>0</v>
      </c>
      <c r="AA22" s="17" cm="1">
        <f t="array" ref="AA22">SUMPRODUCT(--(ISNUMBER(SEARCH($A22,'Horizon numbers'!$F:$F)) * ISNUMBER(SEARCH(AA$1,'Horizon numbers'!$F:$F))))</f>
        <v>0</v>
      </c>
      <c r="AB22" s="17" cm="1">
        <f t="array" ref="AB22">SUMPRODUCT(--(ISNUMBER(SEARCH($A22,'Horizon numbers'!$F:$F)) * ISNUMBER(SEARCH(AB$1,'Horizon numbers'!$F:$F))))</f>
        <v>0</v>
      </c>
      <c r="AC22" s="17" cm="1">
        <f t="array" ref="AC22">SUMPRODUCT(--(ISNUMBER(SEARCH($A22,'Horizon numbers'!$F:$F)) * ISNUMBER(SEARCH(AC$1,'Horizon numbers'!$F:$F))))</f>
        <v>0</v>
      </c>
      <c r="AD22" s="17" cm="1">
        <f t="array" ref="AD22">SUMPRODUCT(--(ISNUMBER(SEARCH($A22,'Horizon numbers'!$F:$F)) * ISNUMBER(SEARCH(AD$1,'Horizon numbers'!$F:$F))))</f>
        <v>0</v>
      </c>
      <c r="AE22" s="17" cm="1">
        <f t="array" ref="AE22">SUMPRODUCT(--(ISNUMBER(SEARCH($A22,'Horizon numbers'!$F:$F)) * ISNUMBER(SEARCH(AE$1,'Horizon numbers'!$F:$F))))</f>
        <v>0</v>
      </c>
      <c r="AF22" s="17" cm="1">
        <f t="array" ref="AF22">SUMPRODUCT(--(ISNUMBER(SEARCH($A22,'Horizon numbers'!$F:$F)) * ISNUMBER(SEARCH(AF$1,'Horizon numbers'!$F:$F))))</f>
        <v>0</v>
      </c>
      <c r="AG22" s="17" cm="1">
        <f t="array" ref="AG22">SUMPRODUCT(--(ISNUMBER(SEARCH($A22,'Horizon numbers'!$F:$F)) * ISNUMBER(SEARCH(AG$1,'Horizon numbers'!$F:$F))))</f>
        <v>0</v>
      </c>
      <c r="AH22" s="17" cm="1">
        <f t="array" ref="AH22">SUMPRODUCT(--(ISNUMBER(SEARCH($A22,'Horizon numbers'!$F:$F)) * ISNUMBER(SEARCH(AH$1,'Horizon numbers'!$F:$F))))</f>
        <v>0</v>
      </c>
      <c r="AI22" s="17" cm="1">
        <f t="array" ref="AI22">SUMPRODUCT(--(ISNUMBER(SEARCH($A22,'Horizon numbers'!$F:$F)) * ISNUMBER(SEARCH(AI$1,'Horizon numbers'!$F:$F))))</f>
        <v>0</v>
      </c>
      <c r="AJ22" s="17" cm="1">
        <f t="array" ref="AJ22">SUMPRODUCT(--(ISNUMBER(SEARCH($A22,'Horizon numbers'!$F:$F)) * ISNUMBER(SEARCH(AJ$1,'Horizon numbers'!$F:$F))))</f>
        <v>0</v>
      </c>
      <c r="AK22" s="17" cm="1">
        <f t="array" ref="AK22">SUMPRODUCT(--(ISNUMBER(SEARCH($A22,'Horizon numbers'!$F:$F)) * ISNUMBER(SEARCH(AK$1,'Horizon numbers'!$F:$F))))</f>
        <v>0</v>
      </c>
      <c r="AL22" s="17" cm="1">
        <f t="array" ref="AL22">SUMPRODUCT(--(ISNUMBER(SEARCH($A22,'Horizon numbers'!$F:$F)) * ISNUMBER(SEARCH(AL$1,'Horizon numbers'!$F:$F))))</f>
        <v>0</v>
      </c>
      <c r="AM22" s="17" cm="1">
        <f t="array" ref="AM22">SUMPRODUCT(--(ISNUMBER(SEARCH($A22,'Horizon numbers'!$F:$F)) * ISNUMBER(SEARCH(AM$1,'Horizon numbers'!$F:$F))))</f>
        <v>1</v>
      </c>
      <c r="AN22" s="17" cm="1">
        <f t="array" ref="AN22">SUMPRODUCT(--(ISNUMBER(SEARCH($A22,'Horizon numbers'!$F:$F)) * ISNUMBER(SEARCH(AN$1,'Horizon numbers'!$F:$F))))</f>
        <v>0</v>
      </c>
      <c r="AO22" s="17" cm="1">
        <f t="array" ref="AO22">SUMPRODUCT(--(ISNUMBER(SEARCH($A22,'Horizon numbers'!$F:$F)) * ISNUMBER(SEARCH(AO$1,'Horizon numbers'!$F:$F))))</f>
        <v>0</v>
      </c>
      <c r="AP22" s="17" cm="1">
        <f t="array" ref="AP22">SUMPRODUCT(--(ISNUMBER(SEARCH($A22,'Horizon numbers'!$F:$F)) * ISNUMBER(SEARCH(AP$1,'Horizon numbers'!$F:$F))))</f>
        <v>0</v>
      </c>
      <c r="AQ22" s="17" cm="1">
        <f t="array" ref="AQ22">SUMPRODUCT(--(ISNUMBER(SEARCH($A22,'Horizon numbers'!$F:$F)) * ISNUMBER(SEARCH(AQ$1,'Horizon numbers'!$F:$F))))</f>
        <v>0</v>
      </c>
      <c r="AR22" s="17" cm="1">
        <f t="array" ref="AR22">SUMPRODUCT(--(ISNUMBER(SEARCH($A22,'Horizon numbers'!$F:$F)) * ISNUMBER(SEARCH(AR$1,'Horizon numbers'!$F:$F))))</f>
        <v>0</v>
      </c>
      <c r="AS22" s="17" cm="1">
        <f t="array" ref="AS22">SUMPRODUCT(--(ISNUMBER(SEARCH($A22,'Horizon numbers'!$F:$F)) * ISNUMBER(SEARCH(AS$1,'Horizon numbers'!$F:$F))))</f>
        <v>0</v>
      </c>
      <c r="AT22" s="17" cm="1">
        <f t="array" ref="AT22">SUMPRODUCT(--(ISNUMBER(SEARCH($A22,'Horizon numbers'!$F:$F)) * ISNUMBER(SEARCH(AT$1,'Horizon numbers'!$F:$F))))</f>
        <v>0</v>
      </c>
      <c r="AU22" s="17" cm="1">
        <f t="array" ref="AU22">SUMPRODUCT(--(ISNUMBER(SEARCH($A22,'Horizon numbers'!$F:$F)) * ISNUMBER(SEARCH(AU$1,'Horizon numbers'!$F:$F))))</f>
        <v>0</v>
      </c>
      <c r="AV22" s="17" cm="1">
        <f t="array" ref="AV22">SUMPRODUCT(--(ISNUMBER(SEARCH($A22,'Horizon numbers'!$F:$F)) * ISNUMBER(SEARCH(AV$1,'Horizon numbers'!$F:$F))))</f>
        <v>0</v>
      </c>
      <c r="AW22" s="17" cm="1">
        <f t="array" ref="AW22">SUMPRODUCT(--(ISNUMBER(SEARCH($A22,'Horizon numbers'!$F:$F)) * ISNUMBER(SEARCH(AW$1,'Horizon numbers'!$F:$F))))</f>
        <v>0</v>
      </c>
      <c r="AX22" s="17" cm="1">
        <f t="array" ref="AX22">SUMPRODUCT(--(ISNUMBER(SEARCH($A22,'Horizon numbers'!$F:$F)) * ISNUMBER(SEARCH(AX$1,'Horizon numbers'!$F:$F))))</f>
        <v>0</v>
      </c>
      <c r="AY22" s="17" cm="1">
        <f t="array" ref="AY22">SUMPRODUCT(--(ISNUMBER(SEARCH($A22,'Horizon numbers'!$F:$F)) * ISNUMBER(SEARCH(AY$1,'Horizon numbers'!$F:$F))))</f>
        <v>0</v>
      </c>
      <c r="AZ22" s="17" cm="1">
        <f t="array" ref="AZ22">SUMPRODUCT(--(ISNUMBER(SEARCH($A22,'Horizon numbers'!$F:$F)) * ISNUMBER(SEARCH(AZ$1,'Horizon numbers'!$F:$F))))</f>
        <v>0</v>
      </c>
    </row>
    <row r="23" spans="1:52" x14ac:dyDescent="0.3">
      <c r="A23" t="s">
        <v>298</v>
      </c>
      <c r="B23" s="17" cm="1">
        <f t="array" ref="B23">SUMPRODUCT(--(ISNUMBER(SEARCH($A23,'Horizon numbers'!$F:$F)) * ISNUMBER(SEARCH(B$1,'Horizon numbers'!$F:$F))))</f>
        <v>0</v>
      </c>
      <c r="C23" s="17" cm="1">
        <f t="array" ref="C23">SUMPRODUCT(--(ISNUMBER(SEARCH($A23,'Horizon numbers'!$F:$F)) * ISNUMBER(SEARCH(C$1,'Horizon numbers'!$F:$F))))</f>
        <v>0</v>
      </c>
      <c r="D23" s="17" cm="1">
        <f t="array" ref="D23">SUMPRODUCT(--(ISNUMBER(SEARCH($A23,'Horizon numbers'!$F:$F)) * ISNUMBER(SEARCH(D$1,'Horizon numbers'!$F:$F))))</f>
        <v>0</v>
      </c>
      <c r="E23" s="17" cm="1">
        <f t="array" ref="E23">SUMPRODUCT(--(ISNUMBER(SEARCH($A23,'Horizon numbers'!$F:$F)) * ISNUMBER(SEARCH(E$1,'Horizon numbers'!$F:$F))))</f>
        <v>0</v>
      </c>
      <c r="F23" s="17" cm="1">
        <f t="array" ref="F23">SUMPRODUCT(--(ISNUMBER(SEARCH($A23,'Horizon numbers'!$F:$F)) * ISNUMBER(SEARCH(F$1,'Horizon numbers'!$F:$F))))</f>
        <v>0</v>
      </c>
      <c r="G23" s="17" cm="1">
        <f t="array" ref="G23">SUMPRODUCT(--(ISNUMBER(SEARCH($A23,'Horizon numbers'!$F:$F)) * ISNUMBER(SEARCH(G$1,'Horizon numbers'!$F:$F))))</f>
        <v>0</v>
      </c>
      <c r="H23" s="17" cm="1">
        <f t="array" ref="H23">SUMPRODUCT(--(ISNUMBER(SEARCH($A23,'Horizon numbers'!$F:$F)) * ISNUMBER(SEARCH(H$1,'Horizon numbers'!$F:$F))))</f>
        <v>0</v>
      </c>
      <c r="I23" s="17" cm="1">
        <f t="array" ref="I23">SUMPRODUCT(--(ISNUMBER(SEARCH($A23,'Horizon numbers'!$F:$F)) * ISNUMBER(SEARCH(I$1,'Horizon numbers'!$F:$F))))</f>
        <v>0</v>
      </c>
      <c r="J23" s="17" cm="1">
        <f t="array" ref="J23">SUMPRODUCT(--(ISNUMBER(SEARCH($A23,'Horizon numbers'!$F:$F)) * ISNUMBER(SEARCH(J$1,'Horizon numbers'!$F:$F))))</f>
        <v>0</v>
      </c>
      <c r="K23" s="17" cm="1">
        <f t="array" ref="K23">SUMPRODUCT(--(ISNUMBER(SEARCH($A23,'Horizon numbers'!$F:$F)) * ISNUMBER(SEARCH(K$1,'Horizon numbers'!$F:$F))))</f>
        <v>0</v>
      </c>
      <c r="L23" s="17" cm="1">
        <f t="array" ref="L23">SUMPRODUCT(--(ISNUMBER(SEARCH($A23,'Horizon numbers'!$F:$F)) * ISNUMBER(SEARCH(L$1,'Horizon numbers'!$F:$F))))</f>
        <v>0</v>
      </c>
      <c r="M23" s="17" cm="1">
        <f t="array" ref="M23">SUMPRODUCT(--(ISNUMBER(SEARCH($A23,'Horizon numbers'!$F:$F)) * ISNUMBER(SEARCH(M$1,'Horizon numbers'!$F:$F))))</f>
        <v>1</v>
      </c>
      <c r="N23" s="17" cm="1">
        <f t="array" ref="N23">SUMPRODUCT(--(ISNUMBER(SEARCH($A23,'Horizon numbers'!$F:$F)) * ISNUMBER(SEARCH(N$1,'Horizon numbers'!$F:$F))))</f>
        <v>0</v>
      </c>
      <c r="O23" s="17" cm="1">
        <f t="array" ref="O23">SUMPRODUCT(--(ISNUMBER(SEARCH($A23,'Horizon numbers'!$F:$F)) * ISNUMBER(SEARCH(O$1,'Horizon numbers'!$F:$F))))</f>
        <v>0</v>
      </c>
      <c r="P23" s="17" cm="1">
        <f t="array" ref="P23">SUMPRODUCT(--(ISNUMBER(SEARCH($A23,'Horizon numbers'!$F:$F)) * ISNUMBER(SEARCH(P$1,'Horizon numbers'!$F:$F))))</f>
        <v>0</v>
      </c>
      <c r="Q23" s="17" cm="1">
        <f t="array" ref="Q23">SUMPRODUCT(--(ISNUMBER(SEARCH($A23,'Horizon numbers'!$F:$F)) * ISNUMBER(SEARCH(Q$1,'Horizon numbers'!$F:$F))))</f>
        <v>0</v>
      </c>
      <c r="R23" s="17" cm="1">
        <f t="array" ref="R23">SUMPRODUCT(--(ISNUMBER(SEARCH($A23,'Horizon numbers'!$F:$F)) * ISNUMBER(SEARCH(R$1,'Horizon numbers'!$F:$F))))</f>
        <v>1</v>
      </c>
      <c r="S23" s="17" cm="1">
        <f t="array" ref="S23">SUMPRODUCT(--(ISNUMBER(SEARCH($A23,'Horizon numbers'!$F:$F)) * ISNUMBER(SEARCH(S$1,'Horizon numbers'!$F:$F))))</f>
        <v>1</v>
      </c>
      <c r="T23" s="17" cm="1">
        <f t="array" ref="T23">SUMPRODUCT(--(ISNUMBER(SEARCH($A23,'Horizon numbers'!$F:$F)) * ISNUMBER(SEARCH(T$1,'Horizon numbers'!$F:$F))))</f>
        <v>1</v>
      </c>
      <c r="U23" s="17" cm="1">
        <f t="array" ref="U23">SUMPRODUCT(--(ISNUMBER(SEARCH($A23,'Horizon numbers'!$F:$F)) * ISNUMBER(SEARCH(U$1,'Horizon numbers'!$F:$F))))</f>
        <v>0</v>
      </c>
      <c r="V23" s="17" cm="1">
        <f t="array" ref="V23">SUMPRODUCT(--(ISNUMBER(SEARCH($A23,'Horizon numbers'!$F:$F)) * ISNUMBER(SEARCH(V$1,'Horizon numbers'!$F:$F))))</f>
        <v>1</v>
      </c>
      <c r="W23" s="17" cm="1">
        <f t="array" ref="W23">SUMPRODUCT(--(ISNUMBER(SEARCH($A23,'Horizon numbers'!$F:$F)) * ISNUMBER(SEARCH(W$1,'Horizon numbers'!$F:$F))))</f>
        <v>3</v>
      </c>
      <c r="X23" s="17" cm="1">
        <f t="array" ref="X23">SUMPRODUCT(--(ISNUMBER(SEARCH($A23,'Horizon numbers'!$F:$F)) * ISNUMBER(SEARCH(X$1,'Horizon numbers'!$F:$F))))</f>
        <v>0</v>
      </c>
      <c r="Y23" s="17" cm="1">
        <f t="array" ref="Y23">SUMPRODUCT(--(ISNUMBER(SEARCH($A23,'Horizon numbers'!$F:$F)) * ISNUMBER(SEARCH(Y$1,'Horizon numbers'!$F:$F))))</f>
        <v>0</v>
      </c>
      <c r="Z23" s="17" cm="1">
        <f t="array" ref="Z23">SUMPRODUCT(--(ISNUMBER(SEARCH($A23,'Horizon numbers'!$F:$F)) * ISNUMBER(SEARCH(Z$1,'Horizon numbers'!$F:$F))))</f>
        <v>1</v>
      </c>
      <c r="AA23" s="17" cm="1">
        <f t="array" ref="AA23">SUMPRODUCT(--(ISNUMBER(SEARCH($A23,'Horizon numbers'!$F:$F)) * ISNUMBER(SEARCH(AA$1,'Horizon numbers'!$F:$F))))</f>
        <v>0</v>
      </c>
      <c r="AB23" s="17" cm="1">
        <f t="array" ref="AB23">SUMPRODUCT(--(ISNUMBER(SEARCH($A23,'Horizon numbers'!$F:$F)) * ISNUMBER(SEARCH(AB$1,'Horizon numbers'!$F:$F))))</f>
        <v>0</v>
      </c>
      <c r="AC23" s="17" cm="1">
        <f t="array" ref="AC23">SUMPRODUCT(--(ISNUMBER(SEARCH($A23,'Horizon numbers'!$F:$F)) * ISNUMBER(SEARCH(AC$1,'Horizon numbers'!$F:$F))))</f>
        <v>0</v>
      </c>
      <c r="AD23" s="17" cm="1">
        <f t="array" ref="AD23">SUMPRODUCT(--(ISNUMBER(SEARCH($A23,'Horizon numbers'!$F:$F)) * ISNUMBER(SEARCH(AD$1,'Horizon numbers'!$F:$F))))</f>
        <v>1</v>
      </c>
      <c r="AE23" s="17" cm="1">
        <f t="array" ref="AE23">SUMPRODUCT(--(ISNUMBER(SEARCH($A23,'Horizon numbers'!$F:$F)) * ISNUMBER(SEARCH(AE$1,'Horizon numbers'!$F:$F))))</f>
        <v>0</v>
      </c>
      <c r="AF23" s="17" cm="1">
        <f t="array" ref="AF23">SUMPRODUCT(--(ISNUMBER(SEARCH($A23,'Horizon numbers'!$F:$F)) * ISNUMBER(SEARCH(AF$1,'Horizon numbers'!$F:$F))))</f>
        <v>0</v>
      </c>
      <c r="AG23" s="17" cm="1">
        <f t="array" ref="AG23">SUMPRODUCT(--(ISNUMBER(SEARCH($A23,'Horizon numbers'!$F:$F)) * ISNUMBER(SEARCH(AG$1,'Horizon numbers'!$F:$F))))</f>
        <v>0</v>
      </c>
      <c r="AH23" s="17" cm="1">
        <f t="array" ref="AH23">SUMPRODUCT(--(ISNUMBER(SEARCH($A23,'Horizon numbers'!$F:$F)) * ISNUMBER(SEARCH(AH$1,'Horizon numbers'!$F:$F))))</f>
        <v>0</v>
      </c>
      <c r="AI23" s="17" cm="1">
        <f t="array" ref="AI23">SUMPRODUCT(--(ISNUMBER(SEARCH($A23,'Horizon numbers'!$F:$F)) * ISNUMBER(SEARCH(AI$1,'Horizon numbers'!$F:$F))))</f>
        <v>0</v>
      </c>
      <c r="AJ23" s="17" cm="1">
        <f t="array" ref="AJ23">SUMPRODUCT(--(ISNUMBER(SEARCH($A23,'Horizon numbers'!$F:$F)) * ISNUMBER(SEARCH(AJ$1,'Horizon numbers'!$F:$F))))</f>
        <v>0</v>
      </c>
      <c r="AK23" s="17" cm="1">
        <f t="array" ref="AK23">SUMPRODUCT(--(ISNUMBER(SEARCH($A23,'Horizon numbers'!$F:$F)) * ISNUMBER(SEARCH(AK$1,'Horizon numbers'!$F:$F))))</f>
        <v>0</v>
      </c>
      <c r="AL23" s="17" cm="1">
        <f t="array" ref="AL23">SUMPRODUCT(--(ISNUMBER(SEARCH($A23,'Horizon numbers'!$F:$F)) * ISNUMBER(SEARCH(AL$1,'Horizon numbers'!$F:$F))))</f>
        <v>0</v>
      </c>
      <c r="AM23" s="17" cm="1">
        <f t="array" ref="AM23">SUMPRODUCT(--(ISNUMBER(SEARCH($A23,'Horizon numbers'!$F:$F)) * ISNUMBER(SEARCH(AM$1,'Horizon numbers'!$F:$F))))</f>
        <v>1</v>
      </c>
      <c r="AN23" s="17" cm="1">
        <f t="array" ref="AN23">SUMPRODUCT(--(ISNUMBER(SEARCH($A23,'Horizon numbers'!$F:$F)) * ISNUMBER(SEARCH(AN$1,'Horizon numbers'!$F:$F))))</f>
        <v>0</v>
      </c>
      <c r="AO23" s="17" cm="1">
        <f t="array" ref="AO23">SUMPRODUCT(--(ISNUMBER(SEARCH($A23,'Horizon numbers'!$F:$F)) * ISNUMBER(SEARCH(AO$1,'Horizon numbers'!$F:$F))))</f>
        <v>0</v>
      </c>
      <c r="AP23" s="17" cm="1">
        <f t="array" ref="AP23">SUMPRODUCT(--(ISNUMBER(SEARCH($A23,'Horizon numbers'!$F:$F)) * ISNUMBER(SEARCH(AP$1,'Horizon numbers'!$F:$F))))</f>
        <v>0</v>
      </c>
      <c r="AQ23" s="17" cm="1">
        <f t="array" ref="AQ23">SUMPRODUCT(--(ISNUMBER(SEARCH($A23,'Horizon numbers'!$F:$F)) * ISNUMBER(SEARCH(AQ$1,'Horizon numbers'!$F:$F))))</f>
        <v>0</v>
      </c>
      <c r="AR23" s="17" cm="1">
        <f t="array" ref="AR23">SUMPRODUCT(--(ISNUMBER(SEARCH($A23,'Horizon numbers'!$F:$F)) * ISNUMBER(SEARCH(AR$1,'Horizon numbers'!$F:$F))))</f>
        <v>0</v>
      </c>
      <c r="AS23" s="17" cm="1">
        <f t="array" ref="AS23">SUMPRODUCT(--(ISNUMBER(SEARCH($A23,'Horizon numbers'!$F:$F)) * ISNUMBER(SEARCH(AS$1,'Horizon numbers'!$F:$F))))</f>
        <v>0</v>
      </c>
      <c r="AT23" s="17" cm="1">
        <f t="array" ref="AT23">SUMPRODUCT(--(ISNUMBER(SEARCH($A23,'Horizon numbers'!$F:$F)) * ISNUMBER(SEARCH(AT$1,'Horizon numbers'!$F:$F))))</f>
        <v>0</v>
      </c>
      <c r="AU23" s="17" cm="1">
        <f t="array" ref="AU23">SUMPRODUCT(--(ISNUMBER(SEARCH($A23,'Horizon numbers'!$F:$F)) * ISNUMBER(SEARCH(AU$1,'Horizon numbers'!$F:$F))))</f>
        <v>0</v>
      </c>
      <c r="AV23" s="17" cm="1">
        <f t="array" ref="AV23">SUMPRODUCT(--(ISNUMBER(SEARCH($A23,'Horizon numbers'!$F:$F)) * ISNUMBER(SEARCH(AV$1,'Horizon numbers'!$F:$F))))</f>
        <v>0</v>
      </c>
      <c r="AW23" s="17" cm="1">
        <f t="array" ref="AW23">SUMPRODUCT(--(ISNUMBER(SEARCH($A23,'Horizon numbers'!$F:$F)) * ISNUMBER(SEARCH(AW$1,'Horizon numbers'!$F:$F))))</f>
        <v>0</v>
      </c>
      <c r="AX23" s="17" cm="1">
        <f t="array" ref="AX23">SUMPRODUCT(--(ISNUMBER(SEARCH($A23,'Horizon numbers'!$F:$F)) * ISNUMBER(SEARCH(AX$1,'Horizon numbers'!$F:$F))))</f>
        <v>0</v>
      </c>
      <c r="AY23" s="17" cm="1">
        <f t="array" ref="AY23">SUMPRODUCT(--(ISNUMBER(SEARCH($A23,'Horizon numbers'!$F:$F)) * ISNUMBER(SEARCH(AY$1,'Horizon numbers'!$F:$F))))</f>
        <v>0</v>
      </c>
      <c r="AZ23" s="17" cm="1">
        <f t="array" ref="AZ23">SUMPRODUCT(--(ISNUMBER(SEARCH($A23,'Horizon numbers'!$F:$F)) * ISNUMBER(SEARCH(AZ$1,'Horizon numbers'!$F:$F))))</f>
        <v>0</v>
      </c>
    </row>
    <row r="24" spans="1:52" x14ac:dyDescent="0.3">
      <c r="A24" t="s">
        <v>299</v>
      </c>
      <c r="B24" s="17" cm="1">
        <f t="array" ref="B24">SUMPRODUCT(--(ISNUMBER(SEARCH($A24,'Horizon numbers'!$F:$F)) * ISNUMBER(SEARCH(B$1,'Horizon numbers'!$F:$F))))</f>
        <v>2</v>
      </c>
      <c r="C24" s="17" cm="1">
        <f t="array" ref="C24">SUMPRODUCT(--(ISNUMBER(SEARCH($A24,'Horizon numbers'!$F:$F)) * ISNUMBER(SEARCH(C$1,'Horizon numbers'!$F:$F))))</f>
        <v>2</v>
      </c>
      <c r="D24" s="17" cm="1">
        <f t="array" ref="D24">SUMPRODUCT(--(ISNUMBER(SEARCH($A24,'Horizon numbers'!$F:$F)) * ISNUMBER(SEARCH(D$1,'Horizon numbers'!$F:$F))))</f>
        <v>0</v>
      </c>
      <c r="E24" s="17" cm="1">
        <f t="array" ref="E24">SUMPRODUCT(--(ISNUMBER(SEARCH($A24,'Horizon numbers'!$F:$F)) * ISNUMBER(SEARCH(E$1,'Horizon numbers'!$F:$F))))</f>
        <v>2</v>
      </c>
      <c r="F24" s="17" cm="1">
        <f t="array" ref="F24">SUMPRODUCT(--(ISNUMBER(SEARCH($A24,'Horizon numbers'!$F:$F)) * ISNUMBER(SEARCH(F$1,'Horizon numbers'!$F:$F))))</f>
        <v>1</v>
      </c>
      <c r="G24" s="17" cm="1">
        <f t="array" ref="G24">SUMPRODUCT(--(ISNUMBER(SEARCH($A24,'Horizon numbers'!$F:$F)) * ISNUMBER(SEARCH(G$1,'Horizon numbers'!$F:$F))))</f>
        <v>0</v>
      </c>
      <c r="H24" s="17" cm="1">
        <f t="array" ref="H24">SUMPRODUCT(--(ISNUMBER(SEARCH($A24,'Horizon numbers'!$F:$F)) * ISNUMBER(SEARCH(H$1,'Horizon numbers'!$F:$F))))</f>
        <v>0</v>
      </c>
      <c r="I24" s="17" cm="1">
        <f t="array" ref="I24">SUMPRODUCT(--(ISNUMBER(SEARCH($A24,'Horizon numbers'!$F:$F)) * ISNUMBER(SEARCH(I$1,'Horizon numbers'!$F:$F))))</f>
        <v>16</v>
      </c>
      <c r="J24" s="17" cm="1">
        <f t="array" ref="J24">SUMPRODUCT(--(ISNUMBER(SEARCH($A24,'Horizon numbers'!$F:$F)) * ISNUMBER(SEARCH(J$1,'Horizon numbers'!$F:$F))))</f>
        <v>0</v>
      </c>
      <c r="K24" s="17" cm="1">
        <f t="array" ref="K24">SUMPRODUCT(--(ISNUMBER(SEARCH($A24,'Horizon numbers'!$F:$F)) * ISNUMBER(SEARCH(K$1,'Horizon numbers'!$F:$F))))</f>
        <v>0</v>
      </c>
      <c r="L24" s="17" cm="1">
        <f t="array" ref="L24">SUMPRODUCT(--(ISNUMBER(SEARCH($A24,'Horizon numbers'!$F:$F)) * ISNUMBER(SEARCH(L$1,'Horizon numbers'!$F:$F))))</f>
        <v>0</v>
      </c>
      <c r="M24" s="17" cm="1">
        <f t="array" ref="M24">SUMPRODUCT(--(ISNUMBER(SEARCH($A24,'Horizon numbers'!$F:$F)) * ISNUMBER(SEARCH(M$1,'Horizon numbers'!$F:$F))))</f>
        <v>1</v>
      </c>
      <c r="N24" s="17" cm="1">
        <f t="array" ref="N24">SUMPRODUCT(--(ISNUMBER(SEARCH($A24,'Horizon numbers'!$F:$F)) * ISNUMBER(SEARCH(N$1,'Horizon numbers'!$F:$F))))</f>
        <v>0</v>
      </c>
      <c r="O24" s="17" cm="1">
        <f t="array" ref="O24">SUMPRODUCT(--(ISNUMBER(SEARCH($A24,'Horizon numbers'!$F:$F)) * ISNUMBER(SEARCH(O$1,'Horizon numbers'!$F:$F))))</f>
        <v>0</v>
      </c>
      <c r="P24" s="17" cm="1">
        <f t="array" ref="P24">SUMPRODUCT(--(ISNUMBER(SEARCH($A24,'Horizon numbers'!$F:$F)) * ISNUMBER(SEARCH(P$1,'Horizon numbers'!$F:$F))))</f>
        <v>0</v>
      </c>
      <c r="Q24" s="17" cm="1">
        <f t="array" ref="Q24">SUMPRODUCT(--(ISNUMBER(SEARCH($A24,'Horizon numbers'!$F:$F)) * ISNUMBER(SEARCH(Q$1,'Horizon numbers'!$F:$F))))</f>
        <v>0</v>
      </c>
      <c r="R24" s="17" cm="1">
        <f t="array" ref="R24">SUMPRODUCT(--(ISNUMBER(SEARCH($A24,'Horizon numbers'!$F:$F)) * ISNUMBER(SEARCH(R$1,'Horizon numbers'!$F:$F))))</f>
        <v>0</v>
      </c>
      <c r="S24" s="17" cm="1">
        <f t="array" ref="S24">SUMPRODUCT(--(ISNUMBER(SEARCH($A24,'Horizon numbers'!$F:$F)) * ISNUMBER(SEARCH(S$1,'Horizon numbers'!$F:$F))))</f>
        <v>0</v>
      </c>
      <c r="T24" s="17" cm="1">
        <f t="array" ref="T24">SUMPRODUCT(--(ISNUMBER(SEARCH($A24,'Horizon numbers'!$F:$F)) * ISNUMBER(SEARCH(T$1,'Horizon numbers'!$F:$F))))</f>
        <v>0</v>
      </c>
      <c r="U24" s="17" cm="1">
        <f t="array" ref="U24">SUMPRODUCT(--(ISNUMBER(SEARCH($A24,'Horizon numbers'!$F:$F)) * ISNUMBER(SEARCH(U$1,'Horizon numbers'!$F:$F))))</f>
        <v>0</v>
      </c>
      <c r="V24" s="17" cm="1">
        <f t="array" ref="V24">SUMPRODUCT(--(ISNUMBER(SEARCH($A24,'Horizon numbers'!$F:$F)) * ISNUMBER(SEARCH(V$1,'Horizon numbers'!$F:$F))))</f>
        <v>0</v>
      </c>
      <c r="W24" s="17" cm="1">
        <f t="array" ref="W24">SUMPRODUCT(--(ISNUMBER(SEARCH($A24,'Horizon numbers'!$F:$F)) * ISNUMBER(SEARCH(W$1,'Horizon numbers'!$F:$F))))</f>
        <v>0</v>
      </c>
      <c r="X24" s="17" cm="1">
        <f t="array" ref="X24">SUMPRODUCT(--(ISNUMBER(SEARCH($A24,'Horizon numbers'!$F:$F)) * ISNUMBER(SEARCH(X$1,'Horizon numbers'!$F:$F))))</f>
        <v>32</v>
      </c>
      <c r="Y24" s="17" cm="1">
        <f t="array" ref="Y24">SUMPRODUCT(--(ISNUMBER(SEARCH($A24,'Horizon numbers'!$F:$F)) * ISNUMBER(SEARCH(Y$1,'Horizon numbers'!$F:$F))))</f>
        <v>1</v>
      </c>
      <c r="Z24" s="17" cm="1">
        <f t="array" ref="Z24">SUMPRODUCT(--(ISNUMBER(SEARCH($A24,'Horizon numbers'!$F:$F)) * ISNUMBER(SEARCH(Z$1,'Horizon numbers'!$F:$F))))</f>
        <v>0</v>
      </c>
      <c r="AA24" s="17" cm="1">
        <f t="array" ref="AA24">SUMPRODUCT(--(ISNUMBER(SEARCH($A24,'Horizon numbers'!$F:$F)) * ISNUMBER(SEARCH(AA$1,'Horizon numbers'!$F:$F))))</f>
        <v>0</v>
      </c>
      <c r="AB24" s="17" cm="1">
        <f t="array" ref="AB24">SUMPRODUCT(--(ISNUMBER(SEARCH($A24,'Horizon numbers'!$F:$F)) * ISNUMBER(SEARCH(AB$1,'Horizon numbers'!$F:$F))))</f>
        <v>0</v>
      </c>
      <c r="AC24" s="17" cm="1">
        <f t="array" ref="AC24">SUMPRODUCT(--(ISNUMBER(SEARCH($A24,'Horizon numbers'!$F:$F)) * ISNUMBER(SEARCH(AC$1,'Horizon numbers'!$F:$F))))</f>
        <v>0</v>
      </c>
      <c r="AD24" s="17" cm="1">
        <f t="array" ref="AD24">SUMPRODUCT(--(ISNUMBER(SEARCH($A24,'Horizon numbers'!$F:$F)) * ISNUMBER(SEARCH(AD$1,'Horizon numbers'!$F:$F))))</f>
        <v>0</v>
      </c>
      <c r="AE24" s="17" cm="1">
        <f t="array" ref="AE24">SUMPRODUCT(--(ISNUMBER(SEARCH($A24,'Horizon numbers'!$F:$F)) * ISNUMBER(SEARCH(AE$1,'Horizon numbers'!$F:$F))))</f>
        <v>0</v>
      </c>
      <c r="AF24" s="17" cm="1">
        <f t="array" ref="AF24">SUMPRODUCT(--(ISNUMBER(SEARCH($A24,'Horizon numbers'!$F:$F)) * ISNUMBER(SEARCH(AF$1,'Horizon numbers'!$F:$F))))</f>
        <v>0</v>
      </c>
      <c r="AG24" s="17" cm="1">
        <f t="array" ref="AG24">SUMPRODUCT(--(ISNUMBER(SEARCH($A24,'Horizon numbers'!$F:$F)) * ISNUMBER(SEARCH(AG$1,'Horizon numbers'!$F:$F))))</f>
        <v>0</v>
      </c>
      <c r="AH24" s="17" cm="1">
        <f t="array" ref="AH24">SUMPRODUCT(--(ISNUMBER(SEARCH($A24,'Horizon numbers'!$F:$F)) * ISNUMBER(SEARCH(AH$1,'Horizon numbers'!$F:$F))))</f>
        <v>0</v>
      </c>
      <c r="AI24" s="17" cm="1">
        <f t="array" ref="AI24">SUMPRODUCT(--(ISNUMBER(SEARCH($A24,'Horizon numbers'!$F:$F)) * ISNUMBER(SEARCH(AI$1,'Horizon numbers'!$F:$F))))</f>
        <v>0</v>
      </c>
      <c r="AJ24" s="17" cm="1">
        <f t="array" ref="AJ24">SUMPRODUCT(--(ISNUMBER(SEARCH($A24,'Horizon numbers'!$F:$F)) * ISNUMBER(SEARCH(AJ$1,'Horizon numbers'!$F:$F))))</f>
        <v>0</v>
      </c>
      <c r="AK24" s="17" cm="1">
        <f t="array" ref="AK24">SUMPRODUCT(--(ISNUMBER(SEARCH($A24,'Horizon numbers'!$F:$F)) * ISNUMBER(SEARCH(AK$1,'Horizon numbers'!$F:$F))))</f>
        <v>0</v>
      </c>
      <c r="AL24" s="17" cm="1">
        <f t="array" ref="AL24">SUMPRODUCT(--(ISNUMBER(SEARCH($A24,'Horizon numbers'!$F:$F)) * ISNUMBER(SEARCH(AL$1,'Horizon numbers'!$F:$F))))</f>
        <v>0</v>
      </c>
      <c r="AM24" s="17" cm="1">
        <f t="array" ref="AM24">SUMPRODUCT(--(ISNUMBER(SEARCH($A24,'Horizon numbers'!$F:$F)) * ISNUMBER(SEARCH(AM$1,'Horizon numbers'!$F:$F))))</f>
        <v>0</v>
      </c>
      <c r="AN24" s="17" cm="1">
        <f t="array" ref="AN24">SUMPRODUCT(--(ISNUMBER(SEARCH($A24,'Horizon numbers'!$F:$F)) * ISNUMBER(SEARCH(AN$1,'Horizon numbers'!$F:$F))))</f>
        <v>0</v>
      </c>
      <c r="AO24" s="17" cm="1">
        <f t="array" ref="AO24">SUMPRODUCT(--(ISNUMBER(SEARCH($A24,'Horizon numbers'!$F:$F)) * ISNUMBER(SEARCH(AO$1,'Horizon numbers'!$F:$F))))</f>
        <v>0</v>
      </c>
      <c r="AP24" s="17" cm="1">
        <f t="array" ref="AP24">SUMPRODUCT(--(ISNUMBER(SEARCH($A24,'Horizon numbers'!$F:$F)) * ISNUMBER(SEARCH(AP$1,'Horizon numbers'!$F:$F))))</f>
        <v>0</v>
      </c>
      <c r="AQ24" s="17" cm="1">
        <f t="array" ref="AQ24">SUMPRODUCT(--(ISNUMBER(SEARCH($A24,'Horizon numbers'!$F:$F)) * ISNUMBER(SEARCH(AQ$1,'Horizon numbers'!$F:$F))))</f>
        <v>0</v>
      </c>
      <c r="AR24" s="17" cm="1">
        <f t="array" ref="AR24">SUMPRODUCT(--(ISNUMBER(SEARCH($A24,'Horizon numbers'!$F:$F)) * ISNUMBER(SEARCH(AR$1,'Horizon numbers'!$F:$F))))</f>
        <v>0</v>
      </c>
      <c r="AS24" s="17" cm="1">
        <f t="array" ref="AS24">SUMPRODUCT(--(ISNUMBER(SEARCH($A24,'Horizon numbers'!$F:$F)) * ISNUMBER(SEARCH(AS$1,'Horizon numbers'!$F:$F))))</f>
        <v>0</v>
      </c>
      <c r="AT24" s="17" cm="1">
        <f t="array" ref="AT24">SUMPRODUCT(--(ISNUMBER(SEARCH($A24,'Horizon numbers'!$F:$F)) * ISNUMBER(SEARCH(AT$1,'Horizon numbers'!$F:$F))))</f>
        <v>0</v>
      </c>
      <c r="AU24" s="17" cm="1">
        <f t="array" ref="AU24">SUMPRODUCT(--(ISNUMBER(SEARCH($A24,'Horizon numbers'!$F:$F)) * ISNUMBER(SEARCH(AU$1,'Horizon numbers'!$F:$F))))</f>
        <v>0</v>
      </c>
      <c r="AV24" s="17" cm="1">
        <f t="array" ref="AV24">SUMPRODUCT(--(ISNUMBER(SEARCH($A24,'Horizon numbers'!$F:$F)) * ISNUMBER(SEARCH(AV$1,'Horizon numbers'!$F:$F))))</f>
        <v>0</v>
      </c>
      <c r="AW24" s="17" cm="1">
        <f t="array" ref="AW24">SUMPRODUCT(--(ISNUMBER(SEARCH($A24,'Horizon numbers'!$F:$F)) * ISNUMBER(SEARCH(AW$1,'Horizon numbers'!$F:$F))))</f>
        <v>0</v>
      </c>
      <c r="AX24" s="17" cm="1">
        <f t="array" ref="AX24">SUMPRODUCT(--(ISNUMBER(SEARCH($A24,'Horizon numbers'!$F:$F)) * ISNUMBER(SEARCH(AX$1,'Horizon numbers'!$F:$F))))</f>
        <v>1</v>
      </c>
      <c r="AY24" s="17" cm="1">
        <f t="array" ref="AY24">SUMPRODUCT(--(ISNUMBER(SEARCH($A24,'Horizon numbers'!$F:$F)) * ISNUMBER(SEARCH(AY$1,'Horizon numbers'!$F:$F))))</f>
        <v>0</v>
      </c>
      <c r="AZ24" s="17" cm="1">
        <f t="array" ref="AZ24">SUMPRODUCT(--(ISNUMBER(SEARCH($A24,'Horizon numbers'!$F:$F)) * ISNUMBER(SEARCH(AZ$1,'Horizon numbers'!$F:$F))))</f>
        <v>0</v>
      </c>
    </row>
    <row r="25" spans="1:52" x14ac:dyDescent="0.3">
      <c r="A25" t="s">
        <v>300</v>
      </c>
      <c r="B25" s="17" cm="1">
        <f t="array" ref="B25">SUMPRODUCT(--(ISNUMBER(SEARCH($A25,'Horizon numbers'!$F:$F)) * ISNUMBER(SEARCH(B$1,'Horizon numbers'!$F:$F))))</f>
        <v>0</v>
      </c>
      <c r="C25" s="17" cm="1">
        <f t="array" ref="C25">SUMPRODUCT(--(ISNUMBER(SEARCH($A25,'Horizon numbers'!$F:$F)) * ISNUMBER(SEARCH(C$1,'Horizon numbers'!$F:$F))))</f>
        <v>1</v>
      </c>
      <c r="D25" s="17" cm="1">
        <f t="array" ref="D25">SUMPRODUCT(--(ISNUMBER(SEARCH($A25,'Horizon numbers'!$F:$F)) * ISNUMBER(SEARCH(D$1,'Horizon numbers'!$F:$F))))</f>
        <v>0</v>
      </c>
      <c r="E25" s="17" cm="1">
        <f t="array" ref="E25">SUMPRODUCT(--(ISNUMBER(SEARCH($A25,'Horizon numbers'!$F:$F)) * ISNUMBER(SEARCH(E$1,'Horizon numbers'!$F:$F))))</f>
        <v>0</v>
      </c>
      <c r="F25" s="17" cm="1">
        <f t="array" ref="F25">SUMPRODUCT(--(ISNUMBER(SEARCH($A25,'Horizon numbers'!$F:$F)) * ISNUMBER(SEARCH(F$1,'Horizon numbers'!$F:$F))))</f>
        <v>0</v>
      </c>
      <c r="G25" s="17" cm="1">
        <f t="array" ref="G25">SUMPRODUCT(--(ISNUMBER(SEARCH($A25,'Horizon numbers'!$F:$F)) * ISNUMBER(SEARCH(G$1,'Horizon numbers'!$F:$F))))</f>
        <v>0</v>
      </c>
      <c r="H25" s="17" cm="1">
        <f t="array" ref="H25">SUMPRODUCT(--(ISNUMBER(SEARCH($A25,'Horizon numbers'!$F:$F)) * ISNUMBER(SEARCH(H$1,'Horizon numbers'!$F:$F))))</f>
        <v>0</v>
      </c>
      <c r="I25" s="17" cm="1">
        <f t="array" ref="I25">SUMPRODUCT(--(ISNUMBER(SEARCH($A25,'Horizon numbers'!$F:$F)) * ISNUMBER(SEARCH(I$1,'Horizon numbers'!$F:$F))))</f>
        <v>0</v>
      </c>
      <c r="J25" s="17" cm="1">
        <f t="array" ref="J25">SUMPRODUCT(--(ISNUMBER(SEARCH($A25,'Horizon numbers'!$F:$F)) * ISNUMBER(SEARCH(J$1,'Horizon numbers'!$F:$F))))</f>
        <v>0</v>
      </c>
      <c r="K25" s="17" cm="1">
        <f t="array" ref="K25">SUMPRODUCT(--(ISNUMBER(SEARCH($A25,'Horizon numbers'!$F:$F)) * ISNUMBER(SEARCH(K$1,'Horizon numbers'!$F:$F))))</f>
        <v>0</v>
      </c>
      <c r="L25" s="17" cm="1">
        <f t="array" ref="L25">SUMPRODUCT(--(ISNUMBER(SEARCH($A25,'Horizon numbers'!$F:$F)) * ISNUMBER(SEARCH(L$1,'Horizon numbers'!$F:$F))))</f>
        <v>0</v>
      </c>
      <c r="M25" s="17" cm="1">
        <f t="array" ref="M25">SUMPRODUCT(--(ISNUMBER(SEARCH($A25,'Horizon numbers'!$F:$F)) * ISNUMBER(SEARCH(M$1,'Horizon numbers'!$F:$F))))</f>
        <v>0</v>
      </c>
      <c r="N25" s="17" cm="1">
        <f t="array" ref="N25">SUMPRODUCT(--(ISNUMBER(SEARCH($A25,'Horizon numbers'!$F:$F)) * ISNUMBER(SEARCH(N$1,'Horizon numbers'!$F:$F))))</f>
        <v>0</v>
      </c>
      <c r="O25" s="17" cm="1">
        <f t="array" ref="O25">SUMPRODUCT(--(ISNUMBER(SEARCH($A25,'Horizon numbers'!$F:$F)) * ISNUMBER(SEARCH(O$1,'Horizon numbers'!$F:$F))))</f>
        <v>0</v>
      </c>
      <c r="P25" s="17" cm="1">
        <f t="array" ref="P25">SUMPRODUCT(--(ISNUMBER(SEARCH($A25,'Horizon numbers'!$F:$F)) * ISNUMBER(SEARCH(P$1,'Horizon numbers'!$F:$F))))</f>
        <v>0</v>
      </c>
      <c r="Q25" s="17" cm="1">
        <f t="array" ref="Q25">SUMPRODUCT(--(ISNUMBER(SEARCH($A25,'Horizon numbers'!$F:$F)) * ISNUMBER(SEARCH(Q$1,'Horizon numbers'!$F:$F))))</f>
        <v>0</v>
      </c>
      <c r="R25" s="17" cm="1">
        <f t="array" ref="R25">SUMPRODUCT(--(ISNUMBER(SEARCH($A25,'Horizon numbers'!$F:$F)) * ISNUMBER(SEARCH(R$1,'Horizon numbers'!$F:$F))))</f>
        <v>0</v>
      </c>
      <c r="S25" s="17" cm="1">
        <f t="array" ref="S25">SUMPRODUCT(--(ISNUMBER(SEARCH($A25,'Horizon numbers'!$F:$F)) * ISNUMBER(SEARCH(S$1,'Horizon numbers'!$F:$F))))</f>
        <v>0</v>
      </c>
      <c r="T25" s="17" cm="1">
        <f t="array" ref="T25">SUMPRODUCT(--(ISNUMBER(SEARCH($A25,'Horizon numbers'!$F:$F)) * ISNUMBER(SEARCH(T$1,'Horizon numbers'!$F:$F))))</f>
        <v>0</v>
      </c>
      <c r="U25" s="17" cm="1">
        <f t="array" ref="U25">SUMPRODUCT(--(ISNUMBER(SEARCH($A25,'Horizon numbers'!$F:$F)) * ISNUMBER(SEARCH(U$1,'Horizon numbers'!$F:$F))))</f>
        <v>0</v>
      </c>
      <c r="V25" s="17" cm="1">
        <f t="array" ref="V25">SUMPRODUCT(--(ISNUMBER(SEARCH($A25,'Horizon numbers'!$F:$F)) * ISNUMBER(SEARCH(V$1,'Horizon numbers'!$F:$F))))</f>
        <v>0</v>
      </c>
      <c r="W25" s="17" cm="1">
        <f t="array" ref="W25">SUMPRODUCT(--(ISNUMBER(SEARCH($A25,'Horizon numbers'!$F:$F)) * ISNUMBER(SEARCH(W$1,'Horizon numbers'!$F:$F))))</f>
        <v>0</v>
      </c>
      <c r="X25" s="17" cm="1">
        <f t="array" ref="X25">SUMPRODUCT(--(ISNUMBER(SEARCH($A25,'Horizon numbers'!$F:$F)) * ISNUMBER(SEARCH(X$1,'Horizon numbers'!$F:$F))))</f>
        <v>1</v>
      </c>
      <c r="Y25" s="17" cm="1">
        <f t="array" ref="Y25">SUMPRODUCT(--(ISNUMBER(SEARCH($A25,'Horizon numbers'!$F:$F)) * ISNUMBER(SEARCH(Y$1,'Horizon numbers'!$F:$F))))</f>
        <v>2</v>
      </c>
      <c r="Z25" s="17" cm="1">
        <f t="array" ref="Z25">SUMPRODUCT(--(ISNUMBER(SEARCH($A25,'Horizon numbers'!$F:$F)) * ISNUMBER(SEARCH(Z$1,'Horizon numbers'!$F:$F))))</f>
        <v>0</v>
      </c>
      <c r="AA25" s="17" cm="1">
        <f t="array" ref="AA25">SUMPRODUCT(--(ISNUMBER(SEARCH($A25,'Horizon numbers'!$F:$F)) * ISNUMBER(SEARCH(AA$1,'Horizon numbers'!$F:$F))))</f>
        <v>0</v>
      </c>
      <c r="AB25" s="17" cm="1">
        <f t="array" ref="AB25">SUMPRODUCT(--(ISNUMBER(SEARCH($A25,'Horizon numbers'!$F:$F)) * ISNUMBER(SEARCH(AB$1,'Horizon numbers'!$F:$F))))</f>
        <v>0</v>
      </c>
      <c r="AC25" s="17" cm="1">
        <f t="array" ref="AC25">SUMPRODUCT(--(ISNUMBER(SEARCH($A25,'Horizon numbers'!$F:$F)) * ISNUMBER(SEARCH(AC$1,'Horizon numbers'!$F:$F))))</f>
        <v>0</v>
      </c>
      <c r="AD25" s="17" cm="1">
        <f t="array" ref="AD25">SUMPRODUCT(--(ISNUMBER(SEARCH($A25,'Horizon numbers'!$F:$F)) * ISNUMBER(SEARCH(AD$1,'Horizon numbers'!$F:$F))))</f>
        <v>0</v>
      </c>
      <c r="AE25" s="17" cm="1">
        <f t="array" ref="AE25">SUMPRODUCT(--(ISNUMBER(SEARCH($A25,'Horizon numbers'!$F:$F)) * ISNUMBER(SEARCH(AE$1,'Horizon numbers'!$F:$F))))</f>
        <v>0</v>
      </c>
      <c r="AF25" s="17" cm="1">
        <f t="array" ref="AF25">SUMPRODUCT(--(ISNUMBER(SEARCH($A25,'Horizon numbers'!$F:$F)) * ISNUMBER(SEARCH(AF$1,'Horizon numbers'!$F:$F))))</f>
        <v>0</v>
      </c>
      <c r="AG25" s="17" cm="1">
        <f t="array" ref="AG25">SUMPRODUCT(--(ISNUMBER(SEARCH($A25,'Horizon numbers'!$F:$F)) * ISNUMBER(SEARCH(AG$1,'Horizon numbers'!$F:$F))))</f>
        <v>0</v>
      </c>
      <c r="AH25" s="17" cm="1">
        <f t="array" ref="AH25">SUMPRODUCT(--(ISNUMBER(SEARCH($A25,'Horizon numbers'!$F:$F)) * ISNUMBER(SEARCH(AH$1,'Horizon numbers'!$F:$F))))</f>
        <v>0</v>
      </c>
      <c r="AI25" s="17" cm="1">
        <f t="array" ref="AI25">SUMPRODUCT(--(ISNUMBER(SEARCH($A25,'Horizon numbers'!$F:$F)) * ISNUMBER(SEARCH(AI$1,'Horizon numbers'!$F:$F))))</f>
        <v>0</v>
      </c>
      <c r="AJ25" s="17" cm="1">
        <f t="array" ref="AJ25">SUMPRODUCT(--(ISNUMBER(SEARCH($A25,'Horizon numbers'!$F:$F)) * ISNUMBER(SEARCH(AJ$1,'Horizon numbers'!$F:$F))))</f>
        <v>0</v>
      </c>
      <c r="AK25" s="17" cm="1">
        <f t="array" ref="AK25">SUMPRODUCT(--(ISNUMBER(SEARCH($A25,'Horizon numbers'!$F:$F)) * ISNUMBER(SEARCH(AK$1,'Horizon numbers'!$F:$F))))</f>
        <v>0</v>
      </c>
      <c r="AL25" s="17" cm="1">
        <f t="array" ref="AL25">SUMPRODUCT(--(ISNUMBER(SEARCH($A25,'Horizon numbers'!$F:$F)) * ISNUMBER(SEARCH(AL$1,'Horizon numbers'!$F:$F))))</f>
        <v>0</v>
      </c>
      <c r="AM25" s="17" cm="1">
        <f t="array" ref="AM25">SUMPRODUCT(--(ISNUMBER(SEARCH($A25,'Horizon numbers'!$F:$F)) * ISNUMBER(SEARCH(AM$1,'Horizon numbers'!$F:$F))))</f>
        <v>0</v>
      </c>
      <c r="AN25" s="17" cm="1">
        <f t="array" ref="AN25">SUMPRODUCT(--(ISNUMBER(SEARCH($A25,'Horizon numbers'!$F:$F)) * ISNUMBER(SEARCH(AN$1,'Horizon numbers'!$F:$F))))</f>
        <v>0</v>
      </c>
      <c r="AO25" s="17" cm="1">
        <f t="array" ref="AO25">SUMPRODUCT(--(ISNUMBER(SEARCH($A25,'Horizon numbers'!$F:$F)) * ISNUMBER(SEARCH(AO$1,'Horizon numbers'!$F:$F))))</f>
        <v>0</v>
      </c>
      <c r="AP25" s="17" cm="1">
        <f t="array" ref="AP25">SUMPRODUCT(--(ISNUMBER(SEARCH($A25,'Horizon numbers'!$F:$F)) * ISNUMBER(SEARCH(AP$1,'Horizon numbers'!$F:$F))))</f>
        <v>0</v>
      </c>
      <c r="AQ25" s="17" cm="1">
        <f t="array" ref="AQ25">SUMPRODUCT(--(ISNUMBER(SEARCH($A25,'Horizon numbers'!$F:$F)) * ISNUMBER(SEARCH(AQ$1,'Horizon numbers'!$F:$F))))</f>
        <v>0</v>
      </c>
      <c r="AR25" s="17" cm="1">
        <f t="array" ref="AR25">SUMPRODUCT(--(ISNUMBER(SEARCH($A25,'Horizon numbers'!$F:$F)) * ISNUMBER(SEARCH(AR$1,'Horizon numbers'!$F:$F))))</f>
        <v>0</v>
      </c>
      <c r="AS25" s="17" cm="1">
        <f t="array" ref="AS25">SUMPRODUCT(--(ISNUMBER(SEARCH($A25,'Horizon numbers'!$F:$F)) * ISNUMBER(SEARCH(AS$1,'Horizon numbers'!$F:$F))))</f>
        <v>0</v>
      </c>
      <c r="AT25" s="17" cm="1">
        <f t="array" ref="AT25">SUMPRODUCT(--(ISNUMBER(SEARCH($A25,'Horizon numbers'!$F:$F)) * ISNUMBER(SEARCH(AT$1,'Horizon numbers'!$F:$F))))</f>
        <v>0</v>
      </c>
      <c r="AU25" s="17" cm="1">
        <f t="array" ref="AU25">SUMPRODUCT(--(ISNUMBER(SEARCH($A25,'Horizon numbers'!$F:$F)) * ISNUMBER(SEARCH(AU$1,'Horizon numbers'!$F:$F))))</f>
        <v>0</v>
      </c>
      <c r="AV25" s="17" cm="1">
        <f t="array" ref="AV25">SUMPRODUCT(--(ISNUMBER(SEARCH($A25,'Horizon numbers'!$F:$F)) * ISNUMBER(SEARCH(AV$1,'Horizon numbers'!$F:$F))))</f>
        <v>0</v>
      </c>
      <c r="AW25" s="17" cm="1">
        <f t="array" ref="AW25">SUMPRODUCT(--(ISNUMBER(SEARCH($A25,'Horizon numbers'!$F:$F)) * ISNUMBER(SEARCH(AW$1,'Horizon numbers'!$F:$F))))</f>
        <v>0</v>
      </c>
      <c r="AX25" s="17" cm="1">
        <f t="array" ref="AX25">SUMPRODUCT(--(ISNUMBER(SEARCH($A25,'Horizon numbers'!$F:$F)) * ISNUMBER(SEARCH(AX$1,'Horizon numbers'!$F:$F))))</f>
        <v>0</v>
      </c>
      <c r="AY25" s="17" cm="1">
        <f t="array" ref="AY25">SUMPRODUCT(--(ISNUMBER(SEARCH($A25,'Horizon numbers'!$F:$F)) * ISNUMBER(SEARCH(AY$1,'Horizon numbers'!$F:$F))))</f>
        <v>0</v>
      </c>
      <c r="AZ25" s="17" cm="1">
        <f t="array" ref="AZ25">SUMPRODUCT(--(ISNUMBER(SEARCH($A25,'Horizon numbers'!$F:$F)) * ISNUMBER(SEARCH(AZ$1,'Horizon numbers'!$F:$F))))</f>
        <v>0</v>
      </c>
    </row>
    <row r="26" spans="1:52" x14ac:dyDescent="0.3">
      <c r="A26" t="s">
        <v>301</v>
      </c>
      <c r="B26" s="17" cm="1">
        <f t="array" ref="B26">SUMPRODUCT(--(ISNUMBER(SEARCH($A26,'Horizon numbers'!$F:$F)) * ISNUMBER(SEARCH(B$1,'Horizon numbers'!$F:$F))))</f>
        <v>0</v>
      </c>
      <c r="C26" s="17" cm="1">
        <f t="array" ref="C26">SUMPRODUCT(--(ISNUMBER(SEARCH($A26,'Horizon numbers'!$F:$F)) * ISNUMBER(SEARCH(C$1,'Horizon numbers'!$F:$F))))</f>
        <v>0</v>
      </c>
      <c r="D26" s="17" cm="1">
        <f t="array" ref="D26">SUMPRODUCT(--(ISNUMBER(SEARCH($A26,'Horizon numbers'!$F:$F)) * ISNUMBER(SEARCH(D$1,'Horizon numbers'!$F:$F))))</f>
        <v>0</v>
      </c>
      <c r="E26" s="17" cm="1">
        <f t="array" ref="E26">SUMPRODUCT(--(ISNUMBER(SEARCH($A26,'Horizon numbers'!$F:$F)) * ISNUMBER(SEARCH(E$1,'Horizon numbers'!$F:$F))))</f>
        <v>0</v>
      </c>
      <c r="F26" s="17" cm="1">
        <f t="array" ref="F26">SUMPRODUCT(--(ISNUMBER(SEARCH($A26,'Horizon numbers'!$F:$F)) * ISNUMBER(SEARCH(F$1,'Horizon numbers'!$F:$F))))</f>
        <v>0</v>
      </c>
      <c r="G26" s="17" cm="1">
        <f t="array" ref="G26">SUMPRODUCT(--(ISNUMBER(SEARCH($A26,'Horizon numbers'!$F:$F)) * ISNUMBER(SEARCH(G$1,'Horizon numbers'!$F:$F))))</f>
        <v>0</v>
      </c>
      <c r="H26" s="17" cm="1">
        <f t="array" ref="H26">SUMPRODUCT(--(ISNUMBER(SEARCH($A26,'Horizon numbers'!$F:$F)) * ISNUMBER(SEARCH(H$1,'Horizon numbers'!$F:$F))))</f>
        <v>0</v>
      </c>
      <c r="I26" s="17" cm="1">
        <f t="array" ref="I26">SUMPRODUCT(--(ISNUMBER(SEARCH($A26,'Horizon numbers'!$F:$F)) * ISNUMBER(SEARCH(I$1,'Horizon numbers'!$F:$F))))</f>
        <v>0</v>
      </c>
      <c r="J26" s="17" cm="1">
        <f t="array" ref="J26">SUMPRODUCT(--(ISNUMBER(SEARCH($A26,'Horizon numbers'!$F:$F)) * ISNUMBER(SEARCH(J$1,'Horizon numbers'!$F:$F))))</f>
        <v>0</v>
      </c>
      <c r="K26" s="17" cm="1">
        <f t="array" ref="K26">SUMPRODUCT(--(ISNUMBER(SEARCH($A26,'Horizon numbers'!$F:$F)) * ISNUMBER(SEARCH(K$1,'Horizon numbers'!$F:$F))))</f>
        <v>0</v>
      </c>
      <c r="L26" s="17" cm="1">
        <f t="array" ref="L26">SUMPRODUCT(--(ISNUMBER(SEARCH($A26,'Horizon numbers'!$F:$F)) * ISNUMBER(SEARCH(L$1,'Horizon numbers'!$F:$F))))</f>
        <v>0</v>
      </c>
      <c r="M26" s="17" cm="1">
        <f t="array" ref="M26">SUMPRODUCT(--(ISNUMBER(SEARCH($A26,'Horizon numbers'!$F:$F)) * ISNUMBER(SEARCH(M$1,'Horizon numbers'!$F:$F))))</f>
        <v>3</v>
      </c>
      <c r="N26" s="17" cm="1">
        <f t="array" ref="N26">SUMPRODUCT(--(ISNUMBER(SEARCH($A26,'Horizon numbers'!$F:$F)) * ISNUMBER(SEARCH(N$1,'Horizon numbers'!$F:$F))))</f>
        <v>0</v>
      </c>
      <c r="O26" s="17" cm="1">
        <f t="array" ref="O26">SUMPRODUCT(--(ISNUMBER(SEARCH($A26,'Horizon numbers'!$F:$F)) * ISNUMBER(SEARCH(O$1,'Horizon numbers'!$F:$F))))</f>
        <v>0</v>
      </c>
      <c r="P26" s="17" cm="1">
        <f t="array" ref="P26">SUMPRODUCT(--(ISNUMBER(SEARCH($A26,'Horizon numbers'!$F:$F)) * ISNUMBER(SEARCH(P$1,'Horizon numbers'!$F:$F))))</f>
        <v>0</v>
      </c>
      <c r="Q26" s="17" cm="1">
        <f t="array" ref="Q26">SUMPRODUCT(--(ISNUMBER(SEARCH($A26,'Horizon numbers'!$F:$F)) * ISNUMBER(SEARCH(Q$1,'Horizon numbers'!$F:$F))))</f>
        <v>0</v>
      </c>
      <c r="R26" s="17" cm="1">
        <f t="array" ref="R26">SUMPRODUCT(--(ISNUMBER(SEARCH($A26,'Horizon numbers'!$F:$F)) * ISNUMBER(SEARCH(R$1,'Horizon numbers'!$F:$F))))</f>
        <v>1</v>
      </c>
      <c r="S26" s="17" cm="1">
        <f t="array" ref="S26">SUMPRODUCT(--(ISNUMBER(SEARCH($A26,'Horizon numbers'!$F:$F)) * ISNUMBER(SEARCH(S$1,'Horizon numbers'!$F:$F))))</f>
        <v>1</v>
      </c>
      <c r="T26" s="17" cm="1">
        <f t="array" ref="T26">SUMPRODUCT(--(ISNUMBER(SEARCH($A26,'Horizon numbers'!$F:$F)) * ISNUMBER(SEARCH(T$1,'Horizon numbers'!$F:$F))))</f>
        <v>1</v>
      </c>
      <c r="U26" s="17" cm="1">
        <f t="array" ref="U26">SUMPRODUCT(--(ISNUMBER(SEARCH($A26,'Horizon numbers'!$F:$F)) * ISNUMBER(SEARCH(U$1,'Horizon numbers'!$F:$F))))</f>
        <v>0</v>
      </c>
      <c r="V26" s="17" cm="1">
        <f t="array" ref="V26">SUMPRODUCT(--(ISNUMBER(SEARCH($A26,'Horizon numbers'!$F:$F)) * ISNUMBER(SEARCH(V$1,'Horizon numbers'!$F:$F))))</f>
        <v>0</v>
      </c>
      <c r="W26" s="17" cm="1">
        <f t="array" ref="W26">SUMPRODUCT(--(ISNUMBER(SEARCH($A26,'Horizon numbers'!$F:$F)) * ISNUMBER(SEARCH(W$1,'Horizon numbers'!$F:$F))))</f>
        <v>1</v>
      </c>
      <c r="X26" s="17" cm="1">
        <f t="array" ref="X26">SUMPRODUCT(--(ISNUMBER(SEARCH($A26,'Horizon numbers'!$F:$F)) * ISNUMBER(SEARCH(X$1,'Horizon numbers'!$F:$F))))</f>
        <v>0</v>
      </c>
      <c r="Y26" s="17" cm="1">
        <f t="array" ref="Y26">SUMPRODUCT(--(ISNUMBER(SEARCH($A26,'Horizon numbers'!$F:$F)) * ISNUMBER(SEARCH(Y$1,'Horizon numbers'!$F:$F))))</f>
        <v>0</v>
      </c>
      <c r="Z26" s="17" cm="1">
        <f t="array" ref="Z26">SUMPRODUCT(--(ISNUMBER(SEARCH($A26,'Horizon numbers'!$F:$F)) * ISNUMBER(SEARCH(Z$1,'Horizon numbers'!$F:$F))))</f>
        <v>10</v>
      </c>
      <c r="AA26" s="17" cm="1">
        <f t="array" ref="AA26">SUMPRODUCT(--(ISNUMBER(SEARCH($A26,'Horizon numbers'!$F:$F)) * ISNUMBER(SEARCH(AA$1,'Horizon numbers'!$F:$F))))</f>
        <v>1</v>
      </c>
      <c r="AB26" s="17" cm="1">
        <f t="array" ref="AB26">SUMPRODUCT(--(ISNUMBER(SEARCH($A26,'Horizon numbers'!$F:$F)) * ISNUMBER(SEARCH(AB$1,'Horizon numbers'!$F:$F))))</f>
        <v>0</v>
      </c>
      <c r="AC26" s="17" cm="1">
        <f t="array" ref="AC26">SUMPRODUCT(--(ISNUMBER(SEARCH($A26,'Horizon numbers'!$F:$F)) * ISNUMBER(SEARCH(AC$1,'Horizon numbers'!$F:$F))))</f>
        <v>0</v>
      </c>
      <c r="AD26" s="17" cm="1">
        <f t="array" ref="AD26">SUMPRODUCT(--(ISNUMBER(SEARCH($A26,'Horizon numbers'!$F:$F)) * ISNUMBER(SEARCH(AD$1,'Horizon numbers'!$F:$F))))</f>
        <v>1</v>
      </c>
      <c r="AE26" s="17" cm="1">
        <f t="array" ref="AE26">SUMPRODUCT(--(ISNUMBER(SEARCH($A26,'Horizon numbers'!$F:$F)) * ISNUMBER(SEARCH(AE$1,'Horizon numbers'!$F:$F))))</f>
        <v>0</v>
      </c>
      <c r="AF26" s="17" cm="1">
        <f t="array" ref="AF26">SUMPRODUCT(--(ISNUMBER(SEARCH($A26,'Horizon numbers'!$F:$F)) * ISNUMBER(SEARCH(AF$1,'Horizon numbers'!$F:$F))))</f>
        <v>0</v>
      </c>
      <c r="AG26" s="17" cm="1">
        <f t="array" ref="AG26">SUMPRODUCT(--(ISNUMBER(SEARCH($A26,'Horizon numbers'!$F:$F)) * ISNUMBER(SEARCH(AG$1,'Horizon numbers'!$F:$F))))</f>
        <v>0</v>
      </c>
      <c r="AH26" s="17" cm="1">
        <f t="array" ref="AH26">SUMPRODUCT(--(ISNUMBER(SEARCH($A26,'Horizon numbers'!$F:$F)) * ISNUMBER(SEARCH(AH$1,'Horizon numbers'!$F:$F))))</f>
        <v>0</v>
      </c>
      <c r="AI26" s="17" cm="1">
        <f t="array" ref="AI26">SUMPRODUCT(--(ISNUMBER(SEARCH($A26,'Horizon numbers'!$F:$F)) * ISNUMBER(SEARCH(AI$1,'Horizon numbers'!$F:$F))))</f>
        <v>2</v>
      </c>
      <c r="AJ26" s="17" cm="1">
        <f t="array" ref="AJ26">SUMPRODUCT(--(ISNUMBER(SEARCH($A26,'Horizon numbers'!$F:$F)) * ISNUMBER(SEARCH(AJ$1,'Horizon numbers'!$F:$F))))</f>
        <v>0</v>
      </c>
      <c r="AK26" s="17" cm="1">
        <f t="array" ref="AK26">SUMPRODUCT(--(ISNUMBER(SEARCH($A26,'Horizon numbers'!$F:$F)) * ISNUMBER(SEARCH(AK$1,'Horizon numbers'!$F:$F))))</f>
        <v>4</v>
      </c>
      <c r="AL26" s="17" cm="1">
        <f t="array" ref="AL26">SUMPRODUCT(--(ISNUMBER(SEARCH($A26,'Horizon numbers'!$F:$F)) * ISNUMBER(SEARCH(AL$1,'Horizon numbers'!$F:$F))))</f>
        <v>2</v>
      </c>
      <c r="AM26" s="17" cm="1">
        <f t="array" ref="AM26">SUMPRODUCT(--(ISNUMBER(SEARCH($A26,'Horizon numbers'!$F:$F)) * ISNUMBER(SEARCH(AM$1,'Horizon numbers'!$F:$F))))</f>
        <v>2</v>
      </c>
      <c r="AN26" s="17" cm="1">
        <f t="array" ref="AN26">SUMPRODUCT(--(ISNUMBER(SEARCH($A26,'Horizon numbers'!$F:$F)) * ISNUMBER(SEARCH(AN$1,'Horizon numbers'!$F:$F))))</f>
        <v>1</v>
      </c>
      <c r="AO26" s="17" cm="1">
        <f t="array" ref="AO26">SUMPRODUCT(--(ISNUMBER(SEARCH($A26,'Horizon numbers'!$F:$F)) * ISNUMBER(SEARCH(AO$1,'Horizon numbers'!$F:$F))))</f>
        <v>0</v>
      </c>
      <c r="AP26" s="17" cm="1">
        <f t="array" ref="AP26">SUMPRODUCT(--(ISNUMBER(SEARCH($A26,'Horizon numbers'!$F:$F)) * ISNUMBER(SEARCH(AP$1,'Horizon numbers'!$F:$F))))</f>
        <v>0</v>
      </c>
      <c r="AQ26" s="17" cm="1">
        <f t="array" ref="AQ26">SUMPRODUCT(--(ISNUMBER(SEARCH($A26,'Horizon numbers'!$F:$F)) * ISNUMBER(SEARCH(AQ$1,'Horizon numbers'!$F:$F))))</f>
        <v>0</v>
      </c>
      <c r="AR26" s="17" cm="1">
        <f t="array" ref="AR26">SUMPRODUCT(--(ISNUMBER(SEARCH($A26,'Horizon numbers'!$F:$F)) * ISNUMBER(SEARCH(AR$1,'Horizon numbers'!$F:$F))))</f>
        <v>0</v>
      </c>
      <c r="AS26" s="17" cm="1">
        <f t="array" ref="AS26">SUMPRODUCT(--(ISNUMBER(SEARCH($A26,'Horizon numbers'!$F:$F)) * ISNUMBER(SEARCH(AS$1,'Horizon numbers'!$F:$F))))</f>
        <v>0</v>
      </c>
      <c r="AT26" s="17" cm="1">
        <f t="array" ref="AT26">SUMPRODUCT(--(ISNUMBER(SEARCH($A26,'Horizon numbers'!$F:$F)) * ISNUMBER(SEARCH(AT$1,'Horizon numbers'!$F:$F))))</f>
        <v>0</v>
      </c>
      <c r="AU26" s="17" cm="1">
        <f t="array" ref="AU26">SUMPRODUCT(--(ISNUMBER(SEARCH($A26,'Horizon numbers'!$F:$F)) * ISNUMBER(SEARCH(AU$1,'Horizon numbers'!$F:$F))))</f>
        <v>0</v>
      </c>
      <c r="AV26" s="17" cm="1">
        <f t="array" ref="AV26">SUMPRODUCT(--(ISNUMBER(SEARCH($A26,'Horizon numbers'!$F:$F)) * ISNUMBER(SEARCH(AV$1,'Horizon numbers'!$F:$F))))</f>
        <v>0</v>
      </c>
      <c r="AW26" s="17" cm="1">
        <f t="array" ref="AW26">SUMPRODUCT(--(ISNUMBER(SEARCH($A26,'Horizon numbers'!$F:$F)) * ISNUMBER(SEARCH(AW$1,'Horizon numbers'!$F:$F))))</f>
        <v>0</v>
      </c>
      <c r="AX26" s="17" cm="1">
        <f t="array" ref="AX26">SUMPRODUCT(--(ISNUMBER(SEARCH($A26,'Horizon numbers'!$F:$F)) * ISNUMBER(SEARCH(AX$1,'Horizon numbers'!$F:$F))))</f>
        <v>0</v>
      </c>
      <c r="AY26" s="17" cm="1">
        <f t="array" ref="AY26">SUMPRODUCT(--(ISNUMBER(SEARCH($A26,'Horizon numbers'!$F:$F)) * ISNUMBER(SEARCH(AY$1,'Horizon numbers'!$F:$F))))</f>
        <v>0</v>
      </c>
      <c r="AZ26" s="17" cm="1">
        <f t="array" ref="AZ26">SUMPRODUCT(--(ISNUMBER(SEARCH($A26,'Horizon numbers'!$F:$F)) * ISNUMBER(SEARCH(AZ$1,'Horizon numbers'!$F:$F))))</f>
        <v>0</v>
      </c>
    </row>
    <row r="27" spans="1:52" x14ac:dyDescent="0.3">
      <c r="A27" t="s">
        <v>302</v>
      </c>
      <c r="B27" s="17" cm="1">
        <f t="array" ref="B27">SUMPRODUCT(--(ISNUMBER(SEARCH($A27,'Horizon numbers'!$F:$F)) * ISNUMBER(SEARCH(B$1,'Horizon numbers'!$F:$F))))</f>
        <v>0</v>
      </c>
      <c r="C27" s="17" cm="1">
        <f t="array" ref="C27">SUMPRODUCT(--(ISNUMBER(SEARCH($A27,'Horizon numbers'!$F:$F)) * ISNUMBER(SEARCH(C$1,'Horizon numbers'!$F:$F))))</f>
        <v>0</v>
      </c>
      <c r="D27" s="17" cm="1">
        <f t="array" ref="D27">SUMPRODUCT(--(ISNUMBER(SEARCH($A27,'Horizon numbers'!$F:$F)) * ISNUMBER(SEARCH(D$1,'Horizon numbers'!$F:$F))))</f>
        <v>0</v>
      </c>
      <c r="E27" s="17" cm="1">
        <f t="array" ref="E27">SUMPRODUCT(--(ISNUMBER(SEARCH($A27,'Horizon numbers'!$F:$F)) * ISNUMBER(SEARCH(E$1,'Horizon numbers'!$F:$F))))</f>
        <v>0</v>
      </c>
      <c r="F27" s="17" cm="1">
        <f t="array" ref="F27">SUMPRODUCT(--(ISNUMBER(SEARCH($A27,'Horizon numbers'!$F:$F)) * ISNUMBER(SEARCH(F$1,'Horizon numbers'!$F:$F))))</f>
        <v>0</v>
      </c>
      <c r="G27" s="17" cm="1">
        <f t="array" ref="G27">SUMPRODUCT(--(ISNUMBER(SEARCH($A27,'Horizon numbers'!$F:$F)) * ISNUMBER(SEARCH(G$1,'Horizon numbers'!$F:$F))))</f>
        <v>0</v>
      </c>
      <c r="H27" s="17" cm="1">
        <f t="array" ref="H27">SUMPRODUCT(--(ISNUMBER(SEARCH($A27,'Horizon numbers'!$F:$F)) * ISNUMBER(SEARCH(H$1,'Horizon numbers'!$F:$F))))</f>
        <v>0</v>
      </c>
      <c r="I27" s="17" cm="1">
        <f t="array" ref="I27">SUMPRODUCT(--(ISNUMBER(SEARCH($A27,'Horizon numbers'!$F:$F)) * ISNUMBER(SEARCH(I$1,'Horizon numbers'!$F:$F))))</f>
        <v>0</v>
      </c>
      <c r="J27" s="17" cm="1">
        <f t="array" ref="J27">SUMPRODUCT(--(ISNUMBER(SEARCH($A27,'Horizon numbers'!$F:$F)) * ISNUMBER(SEARCH(J$1,'Horizon numbers'!$F:$F))))</f>
        <v>0</v>
      </c>
      <c r="K27" s="17" cm="1">
        <f t="array" ref="K27">SUMPRODUCT(--(ISNUMBER(SEARCH($A27,'Horizon numbers'!$F:$F)) * ISNUMBER(SEARCH(K$1,'Horizon numbers'!$F:$F))))</f>
        <v>0</v>
      </c>
      <c r="L27" s="17" cm="1">
        <f t="array" ref="L27">SUMPRODUCT(--(ISNUMBER(SEARCH($A27,'Horizon numbers'!$F:$F)) * ISNUMBER(SEARCH(L$1,'Horizon numbers'!$F:$F))))</f>
        <v>0</v>
      </c>
      <c r="M27" s="17" cm="1">
        <f t="array" ref="M27">SUMPRODUCT(--(ISNUMBER(SEARCH($A27,'Horizon numbers'!$F:$F)) * ISNUMBER(SEARCH(M$1,'Horizon numbers'!$F:$F))))</f>
        <v>0</v>
      </c>
      <c r="N27" s="17" cm="1">
        <f t="array" ref="N27">SUMPRODUCT(--(ISNUMBER(SEARCH($A27,'Horizon numbers'!$F:$F)) * ISNUMBER(SEARCH(N$1,'Horizon numbers'!$F:$F))))</f>
        <v>0</v>
      </c>
      <c r="O27" s="17" cm="1">
        <f t="array" ref="O27">SUMPRODUCT(--(ISNUMBER(SEARCH($A27,'Horizon numbers'!$F:$F)) * ISNUMBER(SEARCH(O$1,'Horizon numbers'!$F:$F))))</f>
        <v>0</v>
      </c>
      <c r="P27" s="17" cm="1">
        <f t="array" ref="P27">SUMPRODUCT(--(ISNUMBER(SEARCH($A27,'Horizon numbers'!$F:$F)) * ISNUMBER(SEARCH(P$1,'Horizon numbers'!$F:$F))))</f>
        <v>0</v>
      </c>
      <c r="Q27" s="17" cm="1">
        <f t="array" ref="Q27">SUMPRODUCT(--(ISNUMBER(SEARCH($A27,'Horizon numbers'!$F:$F)) * ISNUMBER(SEARCH(Q$1,'Horizon numbers'!$F:$F))))</f>
        <v>0</v>
      </c>
      <c r="R27" s="17" cm="1">
        <f t="array" ref="R27">SUMPRODUCT(--(ISNUMBER(SEARCH($A27,'Horizon numbers'!$F:$F)) * ISNUMBER(SEARCH(R$1,'Horizon numbers'!$F:$F))))</f>
        <v>2</v>
      </c>
      <c r="S27" s="17" cm="1">
        <f t="array" ref="S27">SUMPRODUCT(--(ISNUMBER(SEARCH($A27,'Horizon numbers'!$F:$F)) * ISNUMBER(SEARCH(S$1,'Horizon numbers'!$F:$F))))</f>
        <v>1</v>
      </c>
      <c r="T27" s="17" cm="1">
        <f t="array" ref="T27">SUMPRODUCT(--(ISNUMBER(SEARCH($A27,'Horizon numbers'!$F:$F)) * ISNUMBER(SEARCH(T$1,'Horizon numbers'!$F:$F))))</f>
        <v>0</v>
      </c>
      <c r="U27" s="17" cm="1">
        <f t="array" ref="U27">SUMPRODUCT(--(ISNUMBER(SEARCH($A27,'Horizon numbers'!$F:$F)) * ISNUMBER(SEARCH(U$1,'Horizon numbers'!$F:$F))))</f>
        <v>0</v>
      </c>
      <c r="V27" s="17" cm="1">
        <f t="array" ref="V27">SUMPRODUCT(--(ISNUMBER(SEARCH($A27,'Horizon numbers'!$F:$F)) * ISNUMBER(SEARCH(V$1,'Horizon numbers'!$F:$F))))</f>
        <v>0</v>
      </c>
      <c r="W27" s="17" cm="1">
        <f t="array" ref="W27">SUMPRODUCT(--(ISNUMBER(SEARCH($A27,'Horizon numbers'!$F:$F)) * ISNUMBER(SEARCH(W$1,'Horizon numbers'!$F:$F))))</f>
        <v>0</v>
      </c>
      <c r="X27" s="17" cm="1">
        <f t="array" ref="X27">SUMPRODUCT(--(ISNUMBER(SEARCH($A27,'Horizon numbers'!$F:$F)) * ISNUMBER(SEARCH(X$1,'Horizon numbers'!$F:$F))))</f>
        <v>0</v>
      </c>
      <c r="Y27" s="17" cm="1">
        <f t="array" ref="Y27">SUMPRODUCT(--(ISNUMBER(SEARCH($A27,'Horizon numbers'!$F:$F)) * ISNUMBER(SEARCH(Y$1,'Horizon numbers'!$F:$F))))</f>
        <v>0</v>
      </c>
      <c r="Z27" s="17" cm="1">
        <f t="array" ref="Z27">SUMPRODUCT(--(ISNUMBER(SEARCH($A27,'Horizon numbers'!$F:$F)) * ISNUMBER(SEARCH(Z$1,'Horizon numbers'!$F:$F))))</f>
        <v>1</v>
      </c>
      <c r="AA27" s="17" cm="1">
        <f t="array" ref="AA27">SUMPRODUCT(--(ISNUMBER(SEARCH($A27,'Horizon numbers'!$F:$F)) * ISNUMBER(SEARCH(AA$1,'Horizon numbers'!$F:$F))))</f>
        <v>2</v>
      </c>
      <c r="AB27" s="17" cm="1">
        <f t="array" ref="AB27">SUMPRODUCT(--(ISNUMBER(SEARCH($A27,'Horizon numbers'!$F:$F)) * ISNUMBER(SEARCH(AB$1,'Horizon numbers'!$F:$F))))</f>
        <v>0</v>
      </c>
      <c r="AC27" s="17" cm="1">
        <f t="array" ref="AC27">SUMPRODUCT(--(ISNUMBER(SEARCH($A27,'Horizon numbers'!$F:$F)) * ISNUMBER(SEARCH(AC$1,'Horizon numbers'!$F:$F))))</f>
        <v>0</v>
      </c>
      <c r="AD27" s="17" cm="1">
        <f t="array" ref="AD27">SUMPRODUCT(--(ISNUMBER(SEARCH($A27,'Horizon numbers'!$F:$F)) * ISNUMBER(SEARCH(AD$1,'Horizon numbers'!$F:$F))))</f>
        <v>0</v>
      </c>
      <c r="AE27" s="17" cm="1">
        <f t="array" ref="AE27">SUMPRODUCT(--(ISNUMBER(SEARCH($A27,'Horizon numbers'!$F:$F)) * ISNUMBER(SEARCH(AE$1,'Horizon numbers'!$F:$F))))</f>
        <v>0</v>
      </c>
      <c r="AF27" s="17" cm="1">
        <f t="array" ref="AF27">SUMPRODUCT(--(ISNUMBER(SEARCH($A27,'Horizon numbers'!$F:$F)) * ISNUMBER(SEARCH(AF$1,'Horizon numbers'!$F:$F))))</f>
        <v>0</v>
      </c>
      <c r="AG27" s="17" cm="1">
        <f t="array" ref="AG27">SUMPRODUCT(--(ISNUMBER(SEARCH($A27,'Horizon numbers'!$F:$F)) * ISNUMBER(SEARCH(AG$1,'Horizon numbers'!$F:$F))))</f>
        <v>0</v>
      </c>
      <c r="AH27" s="17" cm="1">
        <f t="array" ref="AH27">SUMPRODUCT(--(ISNUMBER(SEARCH($A27,'Horizon numbers'!$F:$F)) * ISNUMBER(SEARCH(AH$1,'Horizon numbers'!$F:$F))))</f>
        <v>0</v>
      </c>
      <c r="AI27" s="17" cm="1">
        <f t="array" ref="AI27">SUMPRODUCT(--(ISNUMBER(SEARCH($A27,'Horizon numbers'!$F:$F)) * ISNUMBER(SEARCH(AI$1,'Horizon numbers'!$F:$F))))</f>
        <v>1</v>
      </c>
      <c r="AJ27" s="17" cm="1">
        <f t="array" ref="AJ27">SUMPRODUCT(--(ISNUMBER(SEARCH($A27,'Horizon numbers'!$F:$F)) * ISNUMBER(SEARCH(AJ$1,'Horizon numbers'!$F:$F))))</f>
        <v>0</v>
      </c>
      <c r="AK27" s="17" cm="1">
        <f t="array" ref="AK27">SUMPRODUCT(--(ISNUMBER(SEARCH($A27,'Horizon numbers'!$F:$F)) * ISNUMBER(SEARCH(AK$1,'Horizon numbers'!$F:$F))))</f>
        <v>0</v>
      </c>
      <c r="AL27" s="17" cm="1">
        <f t="array" ref="AL27">SUMPRODUCT(--(ISNUMBER(SEARCH($A27,'Horizon numbers'!$F:$F)) * ISNUMBER(SEARCH(AL$1,'Horizon numbers'!$F:$F))))</f>
        <v>0</v>
      </c>
      <c r="AM27" s="17" cm="1">
        <f t="array" ref="AM27">SUMPRODUCT(--(ISNUMBER(SEARCH($A27,'Horizon numbers'!$F:$F)) * ISNUMBER(SEARCH(AM$1,'Horizon numbers'!$F:$F))))</f>
        <v>1</v>
      </c>
      <c r="AN27" s="17" cm="1">
        <f t="array" ref="AN27">SUMPRODUCT(--(ISNUMBER(SEARCH($A27,'Horizon numbers'!$F:$F)) * ISNUMBER(SEARCH(AN$1,'Horizon numbers'!$F:$F))))</f>
        <v>0</v>
      </c>
      <c r="AO27" s="17" cm="1">
        <f t="array" ref="AO27">SUMPRODUCT(--(ISNUMBER(SEARCH($A27,'Horizon numbers'!$F:$F)) * ISNUMBER(SEARCH(AO$1,'Horizon numbers'!$F:$F))))</f>
        <v>0</v>
      </c>
      <c r="AP27" s="17" cm="1">
        <f t="array" ref="AP27">SUMPRODUCT(--(ISNUMBER(SEARCH($A27,'Horizon numbers'!$F:$F)) * ISNUMBER(SEARCH(AP$1,'Horizon numbers'!$F:$F))))</f>
        <v>0</v>
      </c>
      <c r="AQ27" s="17" cm="1">
        <f t="array" ref="AQ27">SUMPRODUCT(--(ISNUMBER(SEARCH($A27,'Horizon numbers'!$F:$F)) * ISNUMBER(SEARCH(AQ$1,'Horizon numbers'!$F:$F))))</f>
        <v>0</v>
      </c>
      <c r="AR27" s="17" cm="1">
        <f t="array" ref="AR27">SUMPRODUCT(--(ISNUMBER(SEARCH($A27,'Horizon numbers'!$F:$F)) * ISNUMBER(SEARCH(AR$1,'Horizon numbers'!$F:$F))))</f>
        <v>0</v>
      </c>
      <c r="AS27" s="17" cm="1">
        <f t="array" ref="AS27">SUMPRODUCT(--(ISNUMBER(SEARCH($A27,'Horizon numbers'!$F:$F)) * ISNUMBER(SEARCH(AS$1,'Horizon numbers'!$F:$F))))</f>
        <v>0</v>
      </c>
      <c r="AT27" s="17" cm="1">
        <f t="array" ref="AT27">SUMPRODUCT(--(ISNUMBER(SEARCH($A27,'Horizon numbers'!$F:$F)) * ISNUMBER(SEARCH(AT$1,'Horizon numbers'!$F:$F))))</f>
        <v>0</v>
      </c>
      <c r="AU27" s="17" cm="1">
        <f t="array" ref="AU27">SUMPRODUCT(--(ISNUMBER(SEARCH($A27,'Horizon numbers'!$F:$F)) * ISNUMBER(SEARCH(AU$1,'Horizon numbers'!$F:$F))))</f>
        <v>0</v>
      </c>
      <c r="AV27" s="17" cm="1">
        <f t="array" ref="AV27">SUMPRODUCT(--(ISNUMBER(SEARCH($A27,'Horizon numbers'!$F:$F)) * ISNUMBER(SEARCH(AV$1,'Horizon numbers'!$F:$F))))</f>
        <v>0</v>
      </c>
      <c r="AW27" s="17" cm="1">
        <f t="array" ref="AW27">SUMPRODUCT(--(ISNUMBER(SEARCH($A27,'Horizon numbers'!$F:$F)) * ISNUMBER(SEARCH(AW$1,'Horizon numbers'!$F:$F))))</f>
        <v>0</v>
      </c>
      <c r="AX27" s="17" cm="1">
        <f t="array" ref="AX27">SUMPRODUCT(--(ISNUMBER(SEARCH($A27,'Horizon numbers'!$F:$F)) * ISNUMBER(SEARCH(AX$1,'Horizon numbers'!$F:$F))))</f>
        <v>0</v>
      </c>
      <c r="AY27" s="17" cm="1">
        <f t="array" ref="AY27">SUMPRODUCT(--(ISNUMBER(SEARCH($A27,'Horizon numbers'!$F:$F)) * ISNUMBER(SEARCH(AY$1,'Horizon numbers'!$F:$F))))</f>
        <v>0</v>
      </c>
      <c r="AZ27" s="17" cm="1">
        <f t="array" ref="AZ27">SUMPRODUCT(--(ISNUMBER(SEARCH($A27,'Horizon numbers'!$F:$F)) * ISNUMBER(SEARCH(AZ$1,'Horizon numbers'!$F:$F))))</f>
        <v>0</v>
      </c>
    </row>
    <row r="28" spans="1:52" x14ac:dyDescent="0.3">
      <c r="A28" t="s">
        <v>303</v>
      </c>
      <c r="B28" s="17" cm="1">
        <f t="array" ref="B28">SUMPRODUCT(--(ISNUMBER(SEARCH($A28,'Horizon numbers'!$F:$F)) * ISNUMBER(SEARCH(B$1,'Horizon numbers'!$F:$F))))</f>
        <v>0</v>
      </c>
      <c r="C28" s="17" cm="1">
        <f t="array" ref="C28">SUMPRODUCT(--(ISNUMBER(SEARCH($A28,'Horizon numbers'!$F:$F)) * ISNUMBER(SEARCH(C$1,'Horizon numbers'!$F:$F))))</f>
        <v>0</v>
      </c>
      <c r="D28" s="17" cm="1">
        <f t="array" ref="D28">SUMPRODUCT(--(ISNUMBER(SEARCH($A28,'Horizon numbers'!$F:$F)) * ISNUMBER(SEARCH(D$1,'Horizon numbers'!$F:$F))))</f>
        <v>0</v>
      </c>
      <c r="E28" s="17" cm="1">
        <f t="array" ref="E28">SUMPRODUCT(--(ISNUMBER(SEARCH($A28,'Horizon numbers'!$F:$F)) * ISNUMBER(SEARCH(E$1,'Horizon numbers'!$F:$F))))</f>
        <v>0</v>
      </c>
      <c r="F28" s="17" cm="1">
        <f t="array" ref="F28">SUMPRODUCT(--(ISNUMBER(SEARCH($A28,'Horizon numbers'!$F:$F)) * ISNUMBER(SEARCH(F$1,'Horizon numbers'!$F:$F))))</f>
        <v>0</v>
      </c>
      <c r="G28" s="17" cm="1">
        <f t="array" ref="G28">SUMPRODUCT(--(ISNUMBER(SEARCH($A28,'Horizon numbers'!$F:$F)) * ISNUMBER(SEARCH(G$1,'Horizon numbers'!$F:$F))))</f>
        <v>0</v>
      </c>
      <c r="H28" s="17" cm="1">
        <f t="array" ref="H28">SUMPRODUCT(--(ISNUMBER(SEARCH($A28,'Horizon numbers'!$F:$F)) * ISNUMBER(SEARCH(H$1,'Horizon numbers'!$F:$F))))</f>
        <v>0</v>
      </c>
      <c r="I28" s="17" cm="1">
        <f t="array" ref="I28">SUMPRODUCT(--(ISNUMBER(SEARCH($A28,'Horizon numbers'!$F:$F)) * ISNUMBER(SEARCH(I$1,'Horizon numbers'!$F:$F))))</f>
        <v>0</v>
      </c>
      <c r="J28" s="17" cm="1">
        <f t="array" ref="J28">SUMPRODUCT(--(ISNUMBER(SEARCH($A28,'Horizon numbers'!$F:$F)) * ISNUMBER(SEARCH(J$1,'Horizon numbers'!$F:$F))))</f>
        <v>0</v>
      </c>
      <c r="K28" s="17" cm="1">
        <f t="array" ref="K28">SUMPRODUCT(--(ISNUMBER(SEARCH($A28,'Horizon numbers'!$F:$F)) * ISNUMBER(SEARCH(K$1,'Horizon numbers'!$F:$F))))</f>
        <v>0</v>
      </c>
      <c r="L28" s="17" cm="1">
        <f t="array" ref="L28">SUMPRODUCT(--(ISNUMBER(SEARCH($A28,'Horizon numbers'!$F:$F)) * ISNUMBER(SEARCH(L$1,'Horizon numbers'!$F:$F))))</f>
        <v>0</v>
      </c>
      <c r="M28" s="17" cm="1">
        <f t="array" ref="M28">SUMPRODUCT(--(ISNUMBER(SEARCH($A28,'Horizon numbers'!$F:$F)) * ISNUMBER(SEARCH(M$1,'Horizon numbers'!$F:$F))))</f>
        <v>0</v>
      </c>
      <c r="N28" s="17" cm="1">
        <f t="array" ref="N28">SUMPRODUCT(--(ISNUMBER(SEARCH($A28,'Horizon numbers'!$F:$F)) * ISNUMBER(SEARCH(N$1,'Horizon numbers'!$F:$F))))</f>
        <v>0</v>
      </c>
      <c r="O28" s="17" cm="1">
        <f t="array" ref="O28">SUMPRODUCT(--(ISNUMBER(SEARCH($A28,'Horizon numbers'!$F:$F)) * ISNUMBER(SEARCH(O$1,'Horizon numbers'!$F:$F))))</f>
        <v>0</v>
      </c>
      <c r="P28" s="17" cm="1">
        <f t="array" ref="P28">SUMPRODUCT(--(ISNUMBER(SEARCH($A28,'Horizon numbers'!$F:$F)) * ISNUMBER(SEARCH(P$1,'Horizon numbers'!$F:$F))))</f>
        <v>0</v>
      </c>
      <c r="Q28" s="17" cm="1">
        <f t="array" ref="Q28">SUMPRODUCT(--(ISNUMBER(SEARCH($A28,'Horizon numbers'!$F:$F)) * ISNUMBER(SEARCH(Q$1,'Horizon numbers'!$F:$F))))</f>
        <v>0</v>
      </c>
      <c r="R28" s="17" cm="1">
        <f t="array" ref="R28">SUMPRODUCT(--(ISNUMBER(SEARCH($A28,'Horizon numbers'!$F:$F)) * ISNUMBER(SEARCH(R$1,'Horizon numbers'!$F:$F))))</f>
        <v>0</v>
      </c>
      <c r="S28" s="17" cm="1">
        <f t="array" ref="S28">SUMPRODUCT(--(ISNUMBER(SEARCH($A28,'Horizon numbers'!$F:$F)) * ISNUMBER(SEARCH(S$1,'Horizon numbers'!$F:$F))))</f>
        <v>0</v>
      </c>
      <c r="T28" s="17" cm="1">
        <f t="array" ref="T28">SUMPRODUCT(--(ISNUMBER(SEARCH($A28,'Horizon numbers'!$F:$F)) * ISNUMBER(SEARCH(T$1,'Horizon numbers'!$F:$F))))</f>
        <v>0</v>
      </c>
      <c r="U28" s="17" cm="1">
        <f t="array" ref="U28">SUMPRODUCT(--(ISNUMBER(SEARCH($A28,'Horizon numbers'!$F:$F)) * ISNUMBER(SEARCH(U$1,'Horizon numbers'!$F:$F))))</f>
        <v>0</v>
      </c>
      <c r="V28" s="17" cm="1">
        <f t="array" ref="V28">SUMPRODUCT(--(ISNUMBER(SEARCH($A28,'Horizon numbers'!$F:$F)) * ISNUMBER(SEARCH(V$1,'Horizon numbers'!$F:$F))))</f>
        <v>0</v>
      </c>
      <c r="W28" s="17" cm="1">
        <f t="array" ref="W28">SUMPRODUCT(--(ISNUMBER(SEARCH($A28,'Horizon numbers'!$F:$F)) * ISNUMBER(SEARCH(W$1,'Horizon numbers'!$F:$F))))</f>
        <v>0</v>
      </c>
      <c r="X28" s="17" cm="1">
        <f t="array" ref="X28">SUMPRODUCT(--(ISNUMBER(SEARCH($A28,'Horizon numbers'!$F:$F)) * ISNUMBER(SEARCH(X$1,'Horizon numbers'!$F:$F))))</f>
        <v>0</v>
      </c>
      <c r="Y28" s="17" cm="1">
        <f t="array" ref="Y28">SUMPRODUCT(--(ISNUMBER(SEARCH($A28,'Horizon numbers'!$F:$F)) * ISNUMBER(SEARCH(Y$1,'Horizon numbers'!$F:$F))))</f>
        <v>0</v>
      </c>
      <c r="Z28" s="17" cm="1">
        <f t="array" ref="Z28">SUMPRODUCT(--(ISNUMBER(SEARCH($A28,'Horizon numbers'!$F:$F)) * ISNUMBER(SEARCH(Z$1,'Horizon numbers'!$F:$F))))</f>
        <v>0</v>
      </c>
      <c r="AA28" s="17" cm="1">
        <f t="array" ref="AA28">SUMPRODUCT(--(ISNUMBER(SEARCH($A28,'Horizon numbers'!$F:$F)) * ISNUMBER(SEARCH(AA$1,'Horizon numbers'!$F:$F))))</f>
        <v>0</v>
      </c>
      <c r="AB28" s="17" cm="1">
        <f t="array" ref="AB28">SUMPRODUCT(--(ISNUMBER(SEARCH($A28,'Horizon numbers'!$F:$F)) * ISNUMBER(SEARCH(AB$1,'Horizon numbers'!$F:$F))))</f>
        <v>1</v>
      </c>
      <c r="AC28" s="17" cm="1">
        <f t="array" ref="AC28">SUMPRODUCT(--(ISNUMBER(SEARCH($A28,'Horizon numbers'!$F:$F)) * ISNUMBER(SEARCH(AC$1,'Horizon numbers'!$F:$F))))</f>
        <v>0</v>
      </c>
      <c r="AD28" s="17" cm="1">
        <f t="array" ref="AD28">SUMPRODUCT(--(ISNUMBER(SEARCH($A28,'Horizon numbers'!$F:$F)) * ISNUMBER(SEARCH(AD$1,'Horizon numbers'!$F:$F))))</f>
        <v>0</v>
      </c>
      <c r="AE28" s="17" cm="1">
        <f t="array" ref="AE28">SUMPRODUCT(--(ISNUMBER(SEARCH($A28,'Horizon numbers'!$F:$F)) * ISNUMBER(SEARCH(AE$1,'Horizon numbers'!$F:$F))))</f>
        <v>0</v>
      </c>
      <c r="AF28" s="17" cm="1">
        <f t="array" ref="AF28">SUMPRODUCT(--(ISNUMBER(SEARCH($A28,'Horizon numbers'!$F:$F)) * ISNUMBER(SEARCH(AF$1,'Horizon numbers'!$F:$F))))</f>
        <v>0</v>
      </c>
      <c r="AG28" s="17" cm="1">
        <f t="array" ref="AG28">SUMPRODUCT(--(ISNUMBER(SEARCH($A28,'Horizon numbers'!$F:$F)) * ISNUMBER(SEARCH(AG$1,'Horizon numbers'!$F:$F))))</f>
        <v>0</v>
      </c>
      <c r="AH28" s="17" cm="1">
        <f t="array" ref="AH28">SUMPRODUCT(--(ISNUMBER(SEARCH($A28,'Horizon numbers'!$F:$F)) * ISNUMBER(SEARCH(AH$1,'Horizon numbers'!$F:$F))))</f>
        <v>0</v>
      </c>
      <c r="AI28" s="17" cm="1">
        <f t="array" ref="AI28">SUMPRODUCT(--(ISNUMBER(SEARCH($A28,'Horizon numbers'!$F:$F)) * ISNUMBER(SEARCH(AI$1,'Horizon numbers'!$F:$F))))</f>
        <v>0</v>
      </c>
      <c r="AJ28" s="17" cm="1">
        <f t="array" ref="AJ28">SUMPRODUCT(--(ISNUMBER(SEARCH($A28,'Horizon numbers'!$F:$F)) * ISNUMBER(SEARCH(AJ$1,'Horizon numbers'!$F:$F))))</f>
        <v>0</v>
      </c>
      <c r="AK28" s="17" cm="1">
        <f t="array" ref="AK28">SUMPRODUCT(--(ISNUMBER(SEARCH($A28,'Horizon numbers'!$F:$F)) * ISNUMBER(SEARCH(AK$1,'Horizon numbers'!$F:$F))))</f>
        <v>0</v>
      </c>
      <c r="AL28" s="17" cm="1">
        <f t="array" ref="AL28">SUMPRODUCT(--(ISNUMBER(SEARCH($A28,'Horizon numbers'!$F:$F)) * ISNUMBER(SEARCH(AL$1,'Horizon numbers'!$F:$F))))</f>
        <v>0</v>
      </c>
      <c r="AM28" s="17" cm="1">
        <f t="array" ref="AM28">SUMPRODUCT(--(ISNUMBER(SEARCH($A28,'Horizon numbers'!$F:$F)) * ISNUMBER(SEARCH(AM$1,'Horizon numbers'!$F:$F))))</f>
        <v>0</v>
      </c>
      <c r="AN28" s="17" cm="1">
        <f t="array" ref="AN28">SUMPRODUCT(--(ISNUMBER(SEARCH($A28,'Horizon numbers'!$F:$F)) * ISNUMBER(SEARCH(AN$1,'Horizon numbers'!$F:$F))))</f>
        <v>0</v>
      </c>
      <c r="AO28" s="17" cm="1">
        <f t="array" ref="AO28">SUMPRODUCT(--(ISNUMBER(SEARCH($A28,'Horizon numbers'!$F:$F)) * ISNUMBER(SEARCH(AO$1,'Horizon numbers'!$F:$F))))</f>
        <v>0</v>
      </c>
      <c r="AP28" s="17" cm="1">
        <f t="array" ref="AP28">SUMPRODUCT(--(ISNUMBER(SEARCH($A28,'Horizon numbers'!$F:$F)) * ISNUMBER(SEARCH(AP$1,'Horizon numbers'!$F:$F))))</f>
        <v>0</v>
      </c>
      <c r="AQ28" s="17" cm="1">
        <f t="array" ref="AQ28">SUMPRODUCT(--(ISNUMBER(SEARCH($A28,'Horizon numbers'!$F:$F)) * ISNUMBER(SEARCH(AQ$1,'Horizon numbers'!$F:$F))))</f>
        <v>0</v>
      </c>
      <c r="AR28" s="17" cm="1">
        <f t="array" ref="AR28">SUMPRODUCT(--(ISNUMBER(SEARCH($A28,'Horizon numbers'!$F:$F)) * ISNUMBER(SEARCH(AR$1,'Horizon numbers'!$F:$F))))</f>
        <v>0</v>
      </c>
      <c r="AS28" s="17" cm="1">
        <f t="array" ref="AS28">SUMPRODUCT(--(ISNUMBER(SEARCH($A28,'Horizon numbers'!$F:$F)) * ISNUMBER(SEARCH(AS$1,'Horizon numbers'!$F:$F))))</f>
        <v>0</v>
      </c>
      <c r="AT28" s="17" cm="1">
        <f t="array" ref="AT28">SUMPRODUCT(--(ISNUMBER(SEARCH($A28,'Horizon numbers'!$F:$F)) * ISNUMBER(SEARCH(AT$1,'Horizon numbers'!$F:$F))))</f>
        <v>0</v>
      </c>
      <c r="AU28" s="17" cm="1">
        <f t="array" ref="AU28">SUMPRODUCT(--(ISNUMBER(SEARCH($A28,'Horizon numbers'!$F:$F)) * ISNUMBER(SEARCH(AU$1,'Horizon numbers'!$F:$F))))</f>
        <v>0</v>
      </c>
      <c r="AV28" s="17" cm="1">
        <f t="array" ref="AV28">SUMPRODUCT(--(ISNUMBER(SEARCH($A28,'Horizon numbers'!$F:$F)) * ISNUMBER(SEARCH(AV$1,'Horizon numbers'!$F:$F))))</f>
        <v>0</v>
      </c>
      <c r="AW28" s="17" cm="1">
        <f t="array" ref="AW28">SUMPRODUCT(--(ISNUMBER(SEARCH($A28,'Horizon numbers'!$F:$F)) * ISNUMBER(SEARCH(AW$1,'Horizon numbers'!$F:$F))))</f>
        <v>0</v>
      </c>
      <c r="AX28" s="17" cm="1">
        <f t="array" ref="AX28">SUMPRODUCT(--(ISNUMBER(SEARCH($A28,'Horizon numbers'!$F:$F)) * ISNUMBER(SEARCH(AX$1,'Horizon numbers'!$F:$F))))</f>
        <v>0</v>
      </c>
      <c r="AY28" s="17" cm="1">
        <f t="array" ref="AY28">SUMPRODUCT(--(ISNUMBER(SEARCH($A28,'Horizon numbers'!$F:$F)) * ISNUMBER(SEARCH(AY$1,'Horizon numbers'!$F:$F))))</f>
        <v>0</v>
      </c>
      <c r="AZ28" s="17" cm="1">
        <f t="array" ref="AZ28">SUMPRODUCT(--(ISNUMBER(SEARCH($A28,'Horizon numbers'!$F:$F)) * ISNUMBER(SEARCH(AZ$1,'Horizon numbers'!$F:$F))))</f>
        <v>0</v>
      </c>
    </row>
    <row r="29" spans="1:52" x14ac:dyDescent="0.3">
      <c r="A29" t="s">
        <v>304</v>
      </c>
      <c r="B29" s="17" cm="1">
        <f t="array" ref="B29">SUMPRODUCT(--(ISNUMBER(SEARCH($A29,'Horizon numbers'!$F:$F)) * ISNUMBER(SEARCH(B$1,'Horizon numbers'!$F:$F))))</f>
        <v>1</v>
      </c>
      <c r="C29" s="17" cm="1">
        <f t="array" ref="C29">SUMPRODUCT(--(ISNUMBER(SEARCH($A29,'Horizon numbers'!$F:$F)) * ISNUMBER(SEARCH(C$1,'Horizon numbers'!$F:$F))))</f>
        <v>15</v>
      </c>
      <c r="D29" s="17" cm="1">
        <f t="array" ref="D29">SUMPRODUCT(--(ISNUMBER(SEARCH($A29,'Horizon numbers'!$F:$F)) * ISNUMBER(SEARCH(D$1,'Horizon numbers'!$F:$F))))</f>
        <v>0</v>
      </c>
      <c r="E29" s="17" cm="1">
        <f t="array" ref="E29">SUMPRODUCT(--(ISNUMBER(SEARCH($A29,'Horizon numbers'!$F:$F)) * ISNUMBER(SEARCH(E$1,'Horizon numbers'!$F:$F))))</f>
        <v>1</v>
      </c>
      <c r="F29" s="17" cm="1">
        <f t="array" ref="F29">SUMPRODUCT(--(ISNUMBER(SEARCH($A29,'Horizon numbers'!$F:$F)) * ISNUMBER(SEARCH(F$1,'Horizon numbers'!$F:$F))))</f>
        <v>0</v>
      </c>
      <c r="G29" s="17" cm="1">
        <f t="array" ref="G29">SUMPRODUCT(--(ISNUMBER(SEARCH($A29,'Horizon numbers'!$F:$F)) * ISNUMBER(SEARCH(G$1,'Horizon numbers'!$F:$F))))</f>
        <v>5</v>
      </c>
      <c r="H29" s="17" cm="1">
        <f t="array" ref="H29">SUMPRODUCT(--(ISNUMBER(SEARCH($A29,'Horizon numbers'!$F:$F)) * ISNUMBER(SEARCH(H$1,'Horizon numbers'!$F:$F))))</f>
        <v>0</v>
      </c>
      <c r="I29" s="17" cm="1">
        <f t="array" ref="I29">SUMPRODUCT(--(ISNUMBER(SEARCH($A29,'Horizon numbers'!$F:$F)) * ISNUMBER(SEARCH(I$1,'Horizon numbers'!$F:$F))))</f>
        <v>0</v>
      </c>
      <c r="J29" s="17" cm="1">
        <f t="array" ref="J29">SUMPRODUCT(--(ISNUMBER(SEARCH($A29,'Horizon numbers'!$F:$F)) * ISNUMBER(SEARCH(J$1,'Horizon numbers'!$F:$F))))</f>
        <v>0</v>
      </c>
      <c r="K29" s="17" cm="1">
        <f t="array" ref="K29">SUMPRODUCT(--(ISNUMBER(SEARCH($A29,'Horizon numbers'!$F:$F)) * ISNUMBER(SEARCH(K$1,'Horizon numbers'!$F:$F))))</f>
        <v>2</v>
      </c>
      <c r="L29" s="17" cm="1">
        <f t="array" ref="L29">SUMPRODUCT(--(ISNUMBER(SEARCH($A29,'Horizon numbers'!$F:$F)) * ISNUMBER(SEARCH(L$1,'Horizon numbers'!$F:$F))))</f>
        <v>0</v>
      </c>
      <c r="M29" s="17" cm="1">
        <f t="array" ref="M29">SUMPRODUCT(--(ISNUMBER(SEARCH($A29,'Horizon numbers'!$F:$F)) * ISNUMBER(SEARCH(M$1,'Horizon numbers'!$F:$F))))</f>
        <v>0</v>
      </c>
      <c r="N29" s="17" cm="1">
        <f t="array" ref="N29">SUMPRODUCT(--(ISNUMBER(SEARCH($A29,'Horizon numbers'!$F:$F)) * ISNUMBER(SEARCH(N$1,'Horizon numbers'!$F:$F))))</f>
        <v>0</v>
      </c>
      <c r="O29" s="17" cm="1">
        <f t="array" ref="O29">SUMPRODUCT(--(ISNUMBER(SEARCH($A29,'Horizon numbers'!$F:$F)) * ISNUMBER(SEARCH(O$1,'Horizon numbers'!$F:$F))))</f>
        <v>0</v>
      </c>
      <c r="P29" s="17" cm="1">
        <f t="array" ref="P29">SUMPRODUCT(--(ISNUMBER(SEARCH($A29,'Horizon numbers'!$F:$F)) * ISNUMBER(SEARCH(P$1,'Horizon numbers'!$F:$F))))</f>
        <v>11</v>
      </c>
      <c r="Q29" s="17" cm="1">
        <f t="array" ref="Q29">SUMPRODUCT(--(ISNUMBER(SEARCH($A29,'Horizon numbers'!$F:$F)) * ISNUMBER(SEARCH(Q$1,'Horizon numbers'!$F:$F))))</f>
        <v>0</v>
      </c>
      <c r="R29" s="17" cm="1">
        <f t="array" ref="R29">SUMPRODUCT(--(ISNUMBER(SEARCH($A29,'Horizon numbers'!$F:$F)) * ISNUMBER(SEARCH(R$1,'Horizon numbers'!$F:$F))))</f>
        <v>0</v>
      </c>
      <c r="S29" s="17" cm="1">
        <f t="array" ref="S29">SUMPRODUCT(--(ISNUMBER(SEARCH($A29,'Horizon numbers'!$F:$F)) * ISNUMBER(SEARCH(S$1,'Horizon numbers'!$F:$F))))</f>
        <v>2</v>
      </c>
      <c r="T29" s="17" cm="1">
        <f t="array" ref="T29">SUMPRODUCT(--(ISNUMBER(SEARCH($A29,'Horizon numbers'!$F:$F)) * ISNUMBER(SEARCH(T$1,'Horizon numbers'!$F:$F))))</f>
        <v>0</v>
      </c>
      <c r="U29" s="17" cm="1">
        <f t="array" ref="U29">SUMPRODUCT(--(ISNUMBER(SEARCH($A29,'Horizon numbers'!$F:$F)) * ISNUMBER(SEARCH(U$1,'Horizon numbers'!$F:$F))))</f>
        <v>0</v>
      </c>
      <c r="V29" s="17" cm="1">
        <f t="array" ref="V29">SUMPRODUCT(--(ISNUMBER(SEARCH($A29,'Horizon numbers'!$F:$F)) * ISNUMBER(SEARCH(V$1,'Horizon numbers'!$F:$F))))</f>
        <v>0</v>
      </c>
      <c r="W29" s="17" cm="1">
        <f t="array" ref="W29">SUMPRODUCT(--(ISNUMBER(SEARCH($A29,'Horizon numbers'!$F:$F)) * ISNUMBER(SEARCH(W$1,'Horizon numbers'!$F:$F))))</f>
        <v>0</v>
      </c>
      <c r="X29" s="17" cm="1">
        <f t="array" ref="X29">SUMPRODUCT(--(ISNUMBER(SEARCH($A29,'Horizon numbers'!$F:$F)) * ISNUMBER(SEARCH(X$1,'Horizon numbers'!$F:$F))))</f>
        <v>0</v>
      </c>
      <c r="Y29" s="17" cm="1">
        <f t="array" ref="Y29">SUMPRODUCT(--(ISNUMBER(SEARCH($A29,'Horizon numbers'!$F:$F)) * ISNUMBER(SEARCH(Y$1,'Horizon numbers'!$F:$F))))</f>
        <v>0</v>
      </c>
      <c r="Z29" s="17" cm="1">
        <f t="array" ref="Z29">SUMPRODUCT(--(ISNUMBER(SEARCH($A29,'Horizon numbers'!$F:$F)) * ISNUMBER(SEARCH(Z$1,'Horizon numbers'!$F:$F))))</f>
        <v>0</v>
      </c>
      <c r="AA29" s="17" cm="1">
        <f t="array" ref="AA29">SUMPRODUCT(--(ISNUMBER(SEARCH($A29,'Horizon numbers'!$F:$F)) * ISNUMBER(SEARCH(AA$1,'Horizon numbers'!$F:$F))))</f>
        <v>0</v>
      </c>
      <c r="AB29" s="17" cm="1">
        <f t="array" ref="AB29">SUMPRODUCT(--(ISNUMBER(SEARCH($A29,'Horizon numbers'!$F:$F)) * ISNUMBER(SEARCH(AB$1,'Horizon numbers'!$F:$F))))</f>
        <v>0</v>
      </c>
      <c r="AC29" s="17" cm="1">
        <f t="array" ref="AC29">SUMPRODUCT(--(ISNUMBER(SEARCH($A29,'Horizon numbers'!$F:$F)) * ISNUMBER(SEARCH(AC$1,'Horizon numbers'!$F:$F))))</f>
        <v>26</v>
      </c>
      <c r="AD29" s="17" cm="1">
        <f t="array" ref="AD29">SUMPRODUCT(--(ISNUMBER(SEARCH($A29,'Horizon numbers'!$F:$F)) * ISNUMBER(SEARCH(AD$1,'Horizon numbers'!$F:$F))))</f>
        <v>1</v>
      </c>
      <c r="AE29" s="17" cm="1">
        <f t="array" ref="AE29">SUMPRODUCT(--(ISNUMBER(SEARCH($A29,'Horizon numbers'!$F:$F)) * ISNUMBER(SEARCH(AE$1,'Horizon numbers'!$F:$F))))</f>
        <v>1</v>
      </c>
      <c r="AF29" s="17" cm="1">
        <f t="array" ref="AF29">SUMPRODUCT(--(ISNUMBER(SEARCH($A29,'Horizon numbers'!$F:$F)) * ISNUMBER(SEARCH(AF$1,'Horizon numbers'!$F:$F))))</f>
        <v>0</v>
      </c>
      <c r="AG29" s="17" cm="1">
        <f t="array" ref="AG29">SUMPRODUCT(--(ISNUMBER(SEARCH($A29,'Horizon numbers'!$F:$F)) * ISNUMBER(SEARCH(AG$1,'Horizon numbers'!$F:$F))))</f>
        <v>0</v>
      </c>
      <c r="AH29" s="17" cm="1">
        <f t="array" ref="AH29">SUMPRODUCT(--(ISNUMBER(SEARCH($A29,'Horizon numbers'!$F:$F)) * ISNUMBER(SEARCH(AH$1,'Horizon numbers'!$F:$F))))</f>
        <v>1</v>
      </c>
      <c r="AI29" s="17" cm="1">
        <f t="array" ref="AI29">SUMPRODUCT(--(ISNUMBER(SEARCH($A29,'Horizon numbers'!$F:$F)) * ISNUMBER(SEARCH(AI$1,'Horizon numbers'!$F:$F))))</f>
        <v>0</v>
      </c>
      <c r="AJ29" s="17" cm="1">
        <f t="array" ref="AJ29">SUMPRODUCT(--(ISNUMBER(SEARCH($A29,'Horizon numbers'!$F:$F)) * ISNUMBER(SEARCH(AJ$1,'Horizon numbers'!$F:$F))))</f>
        <v>0</v>
      </c>
      <c r="AK29" s="17" cm="1">
        <f t="array" ref="AK29">SUMPRODUCT(--(ISNUMBER(SEARCH($A29,'Horizon numbers'!$F:$F)) * ISNUMBER(SEARCH(AK$1,'Horizon numbers'!$F:$F))))</f>
        <v>1</v>
      </c>
      <c r="AL29" s="17" cm="1">
        <f t="array" ref="AL29">SUMPRODUCT(--(ISNUMBER(SEARCH($A29,'Horizon numbers'!$F:$F)) * ISNUMBER(SEARCH(AL$1,'Horizon numbers'!$F:$F))))</f>
        <v>3</v>
      </c>
      <c r="AM29" s="17" cm="1">
        <f t="array" ref="AM29">SUMPRODUCT(--(ISNUMBER(SEARCH($A29,'Horizon numbers'!$F:$F)) * ISNUMBER(SEARCH(AM$1,'Horizon numbers'!$F:$F))))</f>
        <v>1</v>
      </c>
      <c r="AN29" s="17" cm="1">
        <f t="array" ref="AN29">SUMPRODUCT(--(ISNUMBER(SEARCH($A29,'Horizon numbers'!$F:$F)) * ISNUMBER(SEARCH(AN$1,'Horizon numbers'!$F:$F))))</f>
        <v>0</v>
      </c>
      <c r="AO29" s="17" cm="1">
        <f t="array" ref="AO29">SUMPRODUCT(--(ISNUMBER(SEARCH($A29,'Horizon numbers'!$F:$F)) * ISNUMBER(SEARCH(AO$1,'Horizon numbers'!$F:$F))))</f>
        <v>0</v>
      </c>
      <c r="AP29" s="17" cm="1">
        <f t="array" ref="AP29">SUMPRODUCT(--(ISNUMBER(SEARCH($A29,'Horizon numbers'!$F:$F)) * ISNUMBER(SEARCH(AP$1,'Horizon numbers'!$F:$F))))</f>
        <v>0</v>
      </c>
      <c r="AQ29" s="17" cm="1">
        <f t="array" ref="AQ29">SUMPRODUCT(--(ISNUMBER(SEARCH($A29,'Horizon numbers'!$F:$F)) * ISNUMBER(SEARCH(AQ$1,'Horizon numbers'!$F:$F))))</f>
        <v>1</v>
      </c>
      <c r="AR29" s="17" cm="1">
        <f t="array" ref="AR29">SUMPRODUCT(--(ISNUMBER(SEARCH($A29,'Horizon numbers'!$F:$F)) * ISNUMBER(SEARCH(AR$1,'Horizon numbers'!$F:$F))))</f>
        <v>1</v>
      </c>
      <c r="AS29" s="17" cm="1">
        <f t="array" ref="AS29">SUMPRODUCT(--(ISNUMBER(SEARCH($A29,'Horizon numbers'!$F:$F)) * ISNUMBER(SEARCH(AS$1,'Horizon numbers'!$F:$F))))</f>
        <v>0</v>
      </c>
      <c r="AT29" s="17" cm="1">
        <f t="array" ref="AT29">SUMPRODUCT(--(ISNUMBER(SEARCH($A29,'Horizon numbers'!$F:$F)) * ISNUMBER(SEARCH(AT$1,'Horizon numbers'!$F:$F))))</f>
        <v>1</v>
      </c>
      <c r="AU29" s="17" cm="1">
        <f t="array" ref="AU29">SUMPRODUCT(--(ISNUMBER(SEARCH($A29,'Horizon numbers'!$F:$F)) * ISNUMBER(SEARCH(AU$1,'Horizon numbers'!$F:$F))))</f>
        <v>0</v>
      </c>
      <c r="AV29" s="17" cm="1">
        <f t="array" ref="AV29">SUMPRODUCT(--(ISNUMBER(SEARCH($A29,'Horizon numbers'!$F:$F)) * ISNUMBER(SEARCH(AV$1,'Horizon numbers'!$F:$F))))</f>
        <v>0</v>
      </c>
      <c r="AW29" s="17" cm="1">
        <f t="array" ref="AW29">SUMPRODUCT(--(ISNUMBER(SEARCH($A29,'Horizon numbers'!$F:$F)) * ISNUMBER(SEARCH(AW$1,'Horizon numbers'!$F:$F))))</f>
        <v>0</v>
      </c>
      <c r="AX29" s="17" cm="1">
        <f t="array" ref="AX29">SUMPRODUCT(--(ISNUMBER(SEARCH($A29,'Horizon numbers'!$F:$F)) * ISNUMBER(SEARCH(AX$1,'Horizon numbers'!$F:$F))))</f>
        <v>0</v>
      </c>
      <c r="AY29" s="17" cm="1">
        <f t="array" ref="AY29">SUMPRODUCT(--(ISNUMBER(SEARCH($A29,'Horizon numbers'!$F:$F)) * ISNUMBER(SEARCH(AY$1,'Horizon numbers'!$F:$F))))</f>
        <v>0</v>
      </c>
      <c r="AZ29" s="17" cm="1">
        <f t="array" ref="AZ29">SUMPRODUCT(--(ISNUMBER(SEARCH($A29,'Horizon numbers'!$F:$F)) * ISNUMBER(SEARCH(AZ$1,'Horizon numbers'!$F:$F))))</f>
        <v>0</v>
      </c>
    </row>
    <row r="30" spans="1:52" x14ac:dyDescent="0.3">
      <c r="A30" t="s">
        <v>305</v>
      </c>
      <c r="B30" s="17" cm="1">
        <f t="array" ref="B30">SUMPRODUCT(--(ISNUMBER(SEARCH($A30,'Horizon numbers'!$F:$F)) * ISNUMBER(SEARCH(B$1,'Horizon numbers'!$F:$F))))</f>
        <v>0</v>
      </c>
      <c r="C30" s="17" cm="1">
        <f t="array" ref="C30">SUMPRODUCT(--(ISNUMBER(SEARCH($A30,'Horizon numbers'!$F:$F)) * ISNUMBER(SEARCH(C$1,'Horizon numbers'!$F:$F))))</f>
        <v>1</v>
      </c>
      <c r="D30" s="17" cm="1">
        <f t="array" ref="D30">SUMPRODUCT(--(ISNUMBER(SEARCH($A30,'Horizon numbers'!$F:$F)) * ISNUMBER(SEARCH(D$1,'Horizon numbers'!$F:$F))))</f>
        <v>0</v>
      </c>
      <c r="E30" s="17" cm="1">
        <f t="array" ref="E30">SUMPRODUCT(--(ISNUMBER(SEARCH($A30,'Horizon numbers'!$F:$F)) * ISNUMBER(SEARCH(E$1,'Horizon numbers'!$F:$F))))</f>
        <v>0</v>
      </c>
      <c r="F30" s="17" cm="1">
        <f t="array" ref="F30">SUMPRODUCT(--(ISNUMBER(SEARCH($A30,'Horizon numbers'!$F:$F)) * ISNUMBER(SEARCH(F$1,'Horizon numbers'!$F:$F))))</f>
        <v>0</v>
      </c>
      <c r="G30" s="17" cm="1">
        <f t="array" ref="G30">SUMPRODUCT(--(ISNUMBER(SEARCH($A30,'Horizon numbers'!$F:$F)) * ISNUMBER(SEARCH(G$1,'Horizon numbers'!$F:$F))))</f>
        <v>0</v>
      </c>
      <c r="H30" s="17" cm="1">
        <f t="array" ref="H30">SUMPRODUCT(--(ISNUMBER(SEARCH($A30,'Horizon numbers'!$F:$F)) * ISNUMBER(SEARCH(H$1,'Horizon numbers'!$F:$F))))</f>
        <v>0</v>
      </c>
      <c r="I30" s="17" cm="1">
        <f t="array" ref="I30">SUMPRODUCT(--(ISNUMBER(SEARCH($A30,'Horizon numbers'!$F:$F)) * ISNUMBER(SEARCH(I$1,'Horizon numbers'!$F:$F))))</f>
        <v>1</v>
      </c>
      <c r="J30" s="17" cm="1">
        <f t="array" ref="J30">SUMPRODUCT(--(ISNUMBER(SEARCH($A30,'Horizon numbers'!$F:$F)) * ISNUMBER(SEARCH(J$1,'Horizon numbers'!$F:$F))))</f>
        <v>0</v>
      </c>
      <c r="K30" s="17" cm="1">
        <f t="array" ref="K30">SUMPRODUCT(--(ISNUMBER(SEARCH($A30,'Horizon numbers'!$F:$F)) * ISNUMBER(SEARCH(K$1,'Horizon numbers'!$F:$F))))</f>
        <v>0</v>
      </c>
      <c r="L30" s="17" cm="1">
        <f t="array" ref="L30">SUMPRODUCT(--(ISNUMBER(SEARCH($A30,'Horizon numbers'!$F:$F)) * ISNUMBER(SEARCH(L$1,'Horizon numbers'!$F:$F))))</f>
        <v>0</v>
      </c>
      <c r="M30" s="17" cm="1">
        <f t="array" ref="M30">SUMPRODUCT(--(ISNUMBER(SEARCH($A30,'Horizon numbers'!$F:$F)) * ISNUMBER(SEARCH(M$1,'Horizon numbers'!$F:$F))))</f>
        <v>1</v>
      </c>
      <c r="N30" s="17" cm="1">
        <f t="array" ref="N30">SUMPRODUCT(--(ISNUMBER(SEARCH($A30,'Horizon numbers'!$F:$F)) * ISNUMBER(SEARCH(N$1,'Horizon numbers'!$F:$F))))</f>
        <v>0</v>
      </c>
      <c r="O30" s="17" cm="1">
        <f t="array" ref="O30">SUMPRODUCT(--(ISNUMBER(SEARCH($A30,'Horizon numbers'!$F:$F)) * ISNUMBER(SEARCH(O$1,'Horizon numbers'!$F:$F))))</f>
        <v>0</v>
      </c>
      <c r="P30" s="17" cm="1">
        <f t="array" ref="P30">SUMPRODUCT(--(ISNUMBER(SEARCH($A30,'Horizon numbers'!$F:$F)) * ISNUMBER(SEARCH(P$1,'Horizon numbers'!$F:$F))))</f>
        <v>0</v>
      </c>
      <c r="Q30" s="17" cm="1">
        <f t="array" ref="Q30">SUMPRODUCT(--(ISNUMBER(SEARCH($A30,'Horizon numbers'!$F:$F)) * ISNUMBER(SEARCH(Q$1,'Horizon numbers'!$F:$F))))</f>
        <v>0</v>
      </c>
      <c r="R30" s="17" cm="1">
        <f t="array" ref="R30">SUMPRODUCT(--(ISNUMBER(SEARCH($A30,'Horizon numbers'!$F:$F)) * ISNUMBER(SEARCH(R$1,'Horizon numbers'!$F:$F))))</f>
        <v>0</v>
      </c>
      <c r="S30" s="17" cm="1">
        <f t="array" ref="S30">SUMPRODUCT(--(ISNUMBER(SEARCH($A30,'Horizon numbers'!$F:$F)) * ISNUMBER(SEARCH(S$1,'Horizon numbers'!$F:$F))))</f>
        <v>2</v>
      </c>
      <c r="T30" s="17" cm="1">
        <f t="array" ref="T30">SUMPRODUCT(--(ISNUMBER(SEARCH($A30,'Horizon numbers'!$F:$F)) * ISNUMBER(SEARCH(T$1,'Horizon numbers'!$F:$F))))</f>
        <v>1</v>
      </c>
      <c r="U30" s="17" cm="1">
        <f t="array" ref="U30">SUMPRODUCT(--(ISNUMBER(SEARCH($A30,'Horizon numbers'!$F:$F)) * ISNUMBER(SEARCH(U$1,'Horizon numbers'!$F:$F))))</f>
        <v>0</v>
      </c>
      <c r="V30" s="17" cm="1">
        <f t="array" ref="V30">SUMPRODUCT(--(ISNUMBER(SEARCH($A30,'Horizon numbers'!$F:$F)) * ISNUMBER(SEARCH(V$1,'Horizon numbers'!$F:$F))))</f>
        <v>0</v>
      </c>
      <c r="W30" s="17" cm="1">
        <f t="array" ref="W30">SUMPRODUCT(--(ISNUMBER(SEARCH($A30,'Horizon numbers'!$F:$F)) * ISNUMBER(SEARCH(W$1,'Horizon numbers'!$F:$F))))</f>
        <v>1</v>
      </c>
      <c r="X30" s="17" cm="1">
        <f t="array" ref="X30">SUMPRODUCT(--(ISNUMBER(SEARCH($A30,'Horizon numbers'!$F:$F)) * ISNUMBER(SEARCH(X$1,'Horizon numbers'!$F:$F))))</f>
        <v>0</v>
      </c>
      <c r="Y30" s="17" cm="1">
        <f t="array" ref="Y30">SUMPRODUCT(--(ISNUMBER(SEARCH($A30,'Horizon numbers'!$F:$F)) * ISNUMBER(SEARCH(Y$1,'Horizon numbers'!$F:$F))))</f>
        <v>0</v>
      </c>
      <c r="Z30" s="17" cm="1">
        <f t="array" ref="Z30">SUMPRODUCT(--(ISNUMBER(SEARCH($A30,'Horizon numbers'!$F:$F)) * ISNUMBER(SEARCH(Z$1,'Horizon numbers'!$F:$F))))</f>
        <v>1</v>
      </c>
      <c r="AA30" s="17" cm="1">
        <f t="array" ref="AA30">SUMPRODUCT(--(ISNUMBER(SEARCH($A30,'Horizon numbers'!$F:$F)) * ISNUMBER(SEARCH(AA$1,'Horizon numbers'!$F:$F))))</f>
        <v>0</v>
      </c>
      <c r="AB30" s="17" cm="1">
        <f t="array" ref="AB30">SUMPRODUCT(--(ISNUMBER(SEARCH($A30,'Horizon numbers'!$F:$F)) * ISNUMBER(SEARCH(AB$1,'Horizon numbers'!$F:$F))))</f>
        <v>0</v>
      </c>
      <c r="AC30" s="17" cm="1">
        <f t="array" ref="AC30">SUMPRODUCT(--(ISNUMBER(SEARCH($A30,'Horizon numbers'!$F:$F)) * ISNUMBER(SEARCH(AC$1,'Horizon numbers'!$F:$F))))</f>
        <v>1</v>
      </c>
      <c r="AD30" s="17" cm="1">
        <f t="array" ref="AD30">SUMPRODUCT(--(ISNUMBER(SEARCH($A30,'Horizon numbers'!$F:$F)) * ISNUMBER(SEARCH(AD$1,'Horizon numbers'!$F:$F))))</f>
        <v>8</v>
      </c>
      <c r="AE30" s="17" cm="1">
        <f t="array" ref="AE30">SUMPRODUCT(--(ISNUMBER(SEARCH($A30,'Horizon numbers'!$F:$F)) * ISNUMBER(SEARCH(AE$1,'Horizon numbers'!$F:$F))))</f>
        <v>1</v>
      </c>
      <c r="AF30" s="17" cm="1">
        <f t="array" ref="AF30">SUMPRODUCT(--(ISNUMBER(SEARCH($A30,'Horizon numbers'!$F:$F)) * ISNUMBER(SEARCH(AF$1,'Horizon numbers'!$F:$F))))</f>
        <v>0</v>
      </c>
      <c r="AG30" s="17" cm="1">
        <f t="array" ref="AG30">SUMPRODUCT(--(ISNUMBER(SEARCH($A30,'Horizon numbers'!$F:$F)) * ISNUMBER(SEARCH(AG$1,'Horizon numbers'!$F:$F))))</f>
        <v>0</v>
      </c>
      <c r="AH30" s="17" cm="1">
        <f t="array" ref="AH30">SUMPRODUCT(--(ISNUMBER(SEARCH($A30,'Horizon numbers'!$F:$F)) * ISNUMBER(SEARCH(AH$1,'Horizon numbers'!$F:$F))))</f>
        <v>0</v>
      </c>
      <c r="AI30" s="17" cm="1">
        <f t="array" ref="AI30">SUMPRODUCT(--(ISNUMBER(SEARCH($A30,'Horizon numbers'!$F:$F)) * ISNUMBER(SEARCH(AI$1,'Horizon numbers'!$F:$F))))</f>
        <v>0</v>
      </c>
      <c r="AJ30" s="17" cm="1">
        <f t="array" ref="AJ30">SUMPRODUCT(--(ISNUMBER(SEARCH($A30,'Horizon numbers'!$F:$F)) * ISNUMBER(SEARCH(AJ$1,'Horizon numbers'!$F:$F))))</f>
        <v>0</v>
      </c>
      <c r="AK30" s="17" cm="1">
        <f t="array" ref="AK30">SUMPRODUCT(--(ISNUMBER(SEARCH($A30,'Horizon numbers'!$F:$F)) * ISNUMBER(SEARCH(AK$1,'Horizon numbers'!$F:$F))))</f>
        <v>0</v>
      </c>
      <c r="AL30" s="17" cm="1">
        <f t="array" ref="AL30">SUMPRODUCT(--(ISNUMBER(SEARCH($A30,'Horizon numbers'!$F:$F)) * ISNUMBER(SEARCH(AL$1,'Horizon numbers'!$F:$F))))</f>
        <v>0</v>
      </c>
      <c r="AM30" s="17" cm="1">
        <f t="array" ref="AM30">SUMPRODUCT(--(ISNUMBER(SEARCH($A30,'Horizon numbers'!$F:$F)) * ISNUMBER(SEARCH(AM$1,'Horizon numbers'!$F:$F))))</f>
        <v>0</v>
      </c>
      <c r="AN30" s="17" cm="1">
        <f t="array" ref="AN30">SUMPRODUCT(--(ISNUMBER(SEARCH($A30,'Horizon numbers'!$F:$F)) * ISNUMBER(SEARCH(AN$1,'Horizon numbers'!$F:$F))))</f>
        <v>0</v>
      </c>
      <c r="AO30" s="17" cm="1">
        <f t="array" ref="AO30">SUMPRODUCT(--(ISNUMBER(SEARCH($A30,'Horizon numbers'!$F:$F)) * ISNUMBER(SEARCH(AO$1,'Horizon numbers'!$F:$F))))</f>
        <v>0</v>
      </c>
      <c r="AP30" s="17" cm="1">
        <f t="array" ref="AP30">SUMPRODUCT(--(ISNUMBER(SEARCH($A30,'Horizon numbers'!$F:$F)) * ISNUMBER(SEARCH(AP$1,'Horizon numbers'!$F:$F))))</f>
        <v>0</v>
      </c>
      <c r="AQ30" s="17" cm="1">
        <f t="array" ref="AQ30">SUMPRODUCT(--(ISNUMBER(SEARCH($A30,'Horizon numbers'!$F:$F)) * ISNUMBER(SEARCH(AQ$1,'Horizon numbers'!$F:$F))))</f>
        <v>0</v>
      </c>
      <c r="AR30" s="17" cm="1">
        <f t="array" ref="AR30">SUMPRODUCT(--(ISNUMBER(SEARCH($A30,'Horizon numbers'!$F:$F)) * ISNUMBER(SEARCH(AR$1,'Horizon numbers'!$F:$F))))</f>
        <v>0</v>
      </c>
      <c r="AS30" s="17" cm="1">
        <f t="array" ref="AS30">SUMPRODUCT(--(ISNUMBER(SEARCH($A30,'Horizon numbers'!$F:$F)) * ISNUMBER(SEARCH(AS$1,'Horizon numbers'!$F:$F))))</f>
        <v>0</v>
      </c>
      <c r="AT30" s="17" cm="1">
        <f t="array" ref="AT30">SUMPRODUCT(--(ISNUMBER(SEARCH($A30,'Horizon numbers'!$F:$F)) * ISNUMBER(SEARCH(AT$1,'Horizon numbers'!$F:$F))))</f>
        <v>0</v>
      </c>
      <c r="AU30" s="17" cm="1">
        <f t="array" ref="AU30">SUMPRODUCT(--(ISNUMBER(SEARCH($A30,'Horizon numbers'!$F:$F)) * ISNUMBER(SEARCH(AU$1,'Horizon numbers'!$F:$F))))</f>
        <v>0</v>
      </c>
      <c r="AV30" s="17" cm="1">
        <f t="array" ref="AV30">SUMPRODUCT(--(ISNUMBER(SEARCH($A30,'Horizon numbers'!$F:$F)) * ISNUMBER(SEARCH(AV$1,'Horizon numbers'!$F:$F))))</f>
        <v>0</v>
      </c>
      <c r="AW30" s="17" cm="1">
        <f t="array" ref="AW30">SUMPRODUCT(--(ISNUMBER(SEARCH($A30,'Horizon numbers'!$F:$F)) * ISNUMBER(SEARCH(AW$1,'Horizon numbers'!$F:$F))))</f>
        <v>0</v>
      </c>
      <c r="AX30" s="17" cm="1">
        <f t="array" ref="AX30">SUMPRODUCT(--(ISNUMBER(SEARCH($A30,'Horizon numbers'!$F:$F)) * ISNUMBER(SEARCH(AX$1,'Horizon numbers'!$F:$F))))</f>
        <v>0</v>
      </c>
      <c r="AY30" s="17" cm="1">
        <f t="array" ref="AY30">SUMPRODUCT(--(ISNUMBER(SEARCH($A30,'Horizon numbers'!$F:$F)) * ISNUMBER(SEARCH(AY$1,'Horizon numbers'!$F:$F))))</f>
        <v>0</v>
      </c>
      <c r="AZ30" s="17" cm="1">
        <f t="array" ref="AZ30">SUMPRODUCT(--(ISNUMBER(SEARCH($A30,'Horizon numbers'!$F:$F)) * ISNUMBER(SEARCH(AZ$1,'Horizon numbers'!$F:$F))))</f>
        <v>0</v>
      </c>
    </row>
    <row r="31" spans="1:52" x14ac:dyDescent="0.3">
      <c r="A31" t="s">
        <v>338</v>
      </c>
      <c r="B31" s="17" cm="1">
        <f t="array" ref="B31">SUMPRODUCT(--(ISNUMBER(SEARCH($A31,'Horizon numbers'!$F:$F)) * ISNUMBER(SEARCH(B$1,'Horizon numbers'!$F:$F))))</f>
        <v>0</v>
      </c>
      <c r="C31" s="17" cm="1">
        <f t="array" ref="C31">SUMPRODUCT(--(ISNUMBER(SEARCH($A31,'Horizon numbers'!$F:$F)) * ISNUMBER(SEARCH(C$1,'Horizon numbers'!$F:$F))))</f>
        <v>0</v>
      </c>
      <c r="D31" s="17" cm="1">
        <f t="array" ref="D31">SUMPRODUCT(--(ISNUMBER(SEARCH($A31,'Horizon numbers'!$F:$F)) * ISNUMBER(SEARCH(D$1,'Horizon numbers'!$F:$F))))</f>
        <v>0</v>
      </c>
      <c r="E31" s="17" cm="1">
        <f t="array" ref="E31">SUMPRODUCT(--(ISNUMBER(SEARCH($A31,'Horizon numbers'!$F:$F)) * ISNUMBER(SEARCH(E$1,'Horizon numbers'!$F:$F))))</f>
        <v>0</v>
      </c>
      <c r="F31" s="17" cm="1">
        <f t="array" ref="F31">SUMPRODUCT(--(ISNUMBER(SEARCH($A31,'Horizon numbers'!$F:$F)) * ISNUMBER(SEARCH(F$1,'Horizon numbers'!$F:$F))))</f>
        <v>0</v>
      </c>
      <c r="G31" s="17" cm="1">
        <f t="array" ref="G31">SUMPRODUCT(--(ISNUMBER(SEARCH($A31,'Horizon numbers'!$F:$F)) * ISNUMBER(SEARCH(G$1,'Horizon numbers'!$F:$F))))</f>
        <v>0</v>
      </c>
      <c r="H31" s="17" cm="1">
        <f t="array" ref="H31">SUMPRODUCT(--(ISNUMBER(SEARCH($A31,'Horizon numbers'!$F:$F)) * ISNUMBER(SEARCH(H$1,'Horizon numbers'!$F:$F))))</f>
        <v>0</v>
      </c>
      <c r="I31" s="17" cm="1">
        <f t="array" ref="I31">SUMPRODUCT(--(ISNUMBER(SEARCH($A31,'Horizon numbers'!$F:$F)) * ISNUMBER(SEARCH(I$1,'Horizon numbers'!$F:$F))))</f>
        <v>0</v>
      </c>
      <c r="J31" s="17" cm="1">
        <f t="array" ref="J31">SUMPRODUCT(--(ISNUMBER(SEARCH($A31,'Horizon numbers'!$F:$F)) * ISNUMBER(SEARCH(J$1,'Horizon numbers'!$F:$F))))</f>
        <v>0</v>
      </c>
      <c r="K31" s="17" cm="1">
        <f t="array" ref="K31">SUMPRODUCT(--(ISNUMBER(SEARCH($A31,'Horizon numbers'!$F:$F)) * ISNUMBER(SEARCH(K$1,'Horizon numbers'!$F:$F))))</f>
        <v>0</v>
      </c>
      <c r="L31" s="17" cm="1">
        <f t="array" ref="L31">SUMPRODUCT(--(ISNUMBER(SEARCH($A31,'Horizon numbers'!$F:$F)) * ISNUMBER(SEARCH(L$1,'Horizon numbers'!$F:$F))))</f>
        <v>0</v>
      </c>
      <c r="M31" s="17" cm="1">
        <f t="array" ref="M31">SUMPRODUCT(--(ISNUMBER(SEARCH($A31,'Horizon numbers'!$F:$F)) * ISNUMBER(SEARCH(M$1,'Horizon numbers'!$F:$F))))</f>
        <v>0</v>
      </c>
      <c r="N31" s="17" cm="1">
        <f t="array" ref="N31">SUMPRODUCT(--(ISNUMBER(SEARCH($A31,'Horizon numbers'!$F:$F)) * ISNUMBER(SEARCH(N$1,'Horizon numbers'!$F:$F))))</f>
        <v>0</v>
      </c>
      <c r="O31" s="17" cm="1">
        <f t="array" ref="O31">SUMPRODUCT(--(ISNUMBER(SEARCH($A31,'Horizon numbers'!$F:$F)) * ISNUMBER(SEARCH(O$1,'Horizon numbers'!$F:$F))))</f>
        <v>0</v>
      </c>
      <c r="P31" s="17" cm="1">
        <f t="array" ref="P31">SUMPRODUCT(--(ISNUMBER(SEARCH($A31,'Horizon numbers'!$F:$F)) * ISNUMBER(SEARCH(P$1,'Horizon numbers'!$F:$F))))</f>
        <v>0</v>
      </c>
      <c r="Q31" s="17" cm="1">
        <f t="array" ref="Q31">SUMPRODUCT(--(ISNUMBER(SEARCH($A31,'Horizon numbers'!$F:$F)) * ISNUMBER(SEARCH(Q$1,'Horizon numbers'!$F:$F))))</f>
        <v>0</v>
      </c>
      <c r="R31" s="17" cm="1">
        <f t="array" ref="R31">SUMPRODUCT(--(ISNUMBER(SEARCH($A31,'Horizon numbers'!$F:$F)) * ISNUMBER(SEARCH(R$1,'Horizon numbers'!$F:$F))))</f>
        <v>0</v>
      </c>
      <c r="S31" s="17" cm="1">
        <f t="array" ref="S31">SUMPRODUCT(--(ISNUMBER(SEARCH($A31,'Horizon numbers'!$F:$F)) * ISNUMBER(SEARCH(S$1,'Horizon numbers'!$F:$F))))</f>
        <v>0</v>
      </c>
      <c r="T31" s="17" cm="1">
        <f t="array" ref="T31">SUMPRODUCT(--(ISNUMBER(SEARCH($A31,'Horizon numbers'!$F:$F)) * ISNUMBER(SEARCH(T$1,'Horizon numbers'!$F:$F))))</f>
        <v>0</v>
      </c>
      <c r="U31" s="17" cm="1">
        <f t="array" ref="U31">SUMPRODUCT(--(ISNUMBER(SEARCH($A31,'Horizon numbers'!$F:$F)) * ISNUMBER(SEARCH(U$1,'Horizon numbers'!$F:$F))))</f>
        <v>0</v>
      </c>
      <c r="V31" s="17" cm="1">
        <f t="array" ref="V31">SUMPRODUCT(--(ISNUMBER(SEARCH($A31,'Horizon numbers'!$F:$F)) * ISNUMBER(SEARCH(V$1,'Horizon numbers'!$F:$F))))</f>
        <v>0</v>
      </c>
      <c r="W31" s="17" cm="1">
        <f t="array" ref="W31">SUMPRODUCT(--(ISNUMBER(SEARCH($A31,'Horizon numbers'!$F:$F)) * ISNUMBER(SEARCH(W$1,'Horizon numbers'!$F:$F))))</f>
        <v>0</v>
      </c>
      <c r="X31" s="17" cm="1">
        <f t="array" ref="X31">SUMPRODUCT(--(ISNUMBER(SEARCH($A31,'Horizon numbers'!$F:$F)) * ISNUMBER(SEARCH(X$1,'Horizon numbers'!$F:$F))))</f>
        <v>0</v>
      </c>
      <c r="Y31" s="17" cm="1">
        <f t="array" ref="Y31">SUMPRODUCT(--(ISNUMBER(SEARCH($A31,'Horizon numbers'!$F:$F)) * ISNUMBER(SEARCH(Y$1,'Horizon numbers'!$F:$F))))</f>
        <v>0</v>
      </c>
      <c r="Z31" s="17" cm="1">
        <f t="array" ref="Z31">SUMPRODUCT(--(ISNUMBER(SEARCH($A31,'Horizon numbers'!$F:$F)) * ISNUMBER(SEARCH(Z$1,'Horizon numbers'!$F:$F))))</f>
        <v>0</v>
      </c>
      <c r="AA31" s="17" cm="1">
        <f t="array" ref="AA31">SUMPRODUCT(--(ISNUMBER(SEARCH($A31,'Horizon numbers'!$F:$F)) * ISNUMBER(SEARCH(AA$1,'Horizon numbers'!$F:$F))))</f>
        <v>0</v>
      </c>
      <c r="AB31" s="17" cm="1">
        <f t="array" ref="AB31">SUMPRODUCT(--(ISNUMBER(SEARCH($A31,'Horizon numbers'!$F:$F)) * ISNUMBER(SEARCH(AB$1,'Horizon numbers'!$F:$F))))</f>
        <v>0</v>
      </c>
      <c r="AC31" s="17" cm="1">
        <f t="array" ref="AC31">SUMPRODUCT(--(ISNUMBER(SEARCH($A31,'Horizon numbers'!$F:$F)) * ISNUMBER(SEARCH(AC$1,'Horizon numbers'!$F:$F))))</f>
        <v>1</v>
      </c>
      <c r="AD31" s="17" cm="1">
        <f t="array" ref="AD31">SUMPRODUCT(--(ISNUMBER(SEARCH($A31,'Horizon numbers'!$F:$F)) * ISNUMBER(SEARCH(AD$1,'Horizon numbers'!$F:$F))))</f>
        <v>1</v>
      </c>
      <c r="AE31" s="17" cm="1">
        <f t="array" ref="AE31">SUMPRODUCT(--(ISNUMBER(SEARCH($A31,'Horizon numbers'!$F:$F)) * ISNUMBER(SEARCH(AE$1,'Horizon numbers'!$F:$F))))</f>
        <v>2</v>
      </c>
      <c r="AF31" s="17" cm="1">
        <f t="array" ref="AF31">SUMPRODUCT(--(ISNUMBER(SEARCH($A31,'Horizon numbers'!$F:$F)) * ISNUMBER(SEARCH(AF$1,'Horizon numbers'!$F:$F))))</f>
        <v>0</v>
      </c>
      <c r="AG31" s="17" cm="1">
        <f t="array" ref="AG31">SUMPRODUCT(--(ISNUMBER(SEARCH($A31,'Horizon numbers'!$F:$F)) * ISNUMBER(SEARCH(AG$1,'Horizon numbers'!$F:$F))))</f>
        <v>0</v>
      </c>
      <c r="AH31" s="17" cm="1">
        <f t="array" ref="AH31">SUMPRODUCT(--(ISNUMBER(SEARCH($A31,'Horizon numbers'!$F:$F)) * ISNUMBER(SEARCH(AH$1,'Horizon numbers'!$F:$F))))</f>
        <v>0</v>
      </c>
      <c r="AI31" s="17" cm="1">
        <f t="array" ref="AI31">SUMPRODUCT(--(ISNUMBER(SEARCH($A31,'Horizon numbers'!$F:$F)) * ISNUMBER(SEARCH(AI$1,'Horizon numbers'!$F:$F))))</f>
        <v>0</v>
      </c>
      <c r="AJ31" s="17" cm="1">
        <f t="array" ref="AJ31">SUMPRODUCT(--(ISNUMBER(SEARCH($A31,'Horizon numbers'!$F:$F)) * ISNUMBER(SEARCH(AJ$1,'Horizon numbers'!$F:$F))))</f>
        <v>0</v>
      </c>
      <c r="AK31" s="17" cm="1">
        <f t="array" ref="AK31">SUMPRODUCT(--(ISNUMBER(SEARCH($A31,'Horizon numbers'!$F:$F)) * ISNUMBER(SEARCH(AK$1,'Horizon numbers'!$F:$F))))</f>
        <v>0</v>
      </c>
      <c r="AL31" s="17" cm="1">
        <f t="array" ref="AL31">SUMPRODUCT(--(ISNUMBER(SEARCH($A31,'Horizon numbers'!$F:$F)) * ISNUMBER(SEARCH(AL$1,'Horizon numbers'!$F:$F))))</f>
        <v>0</v>
      </c>
      <c r="AM31" s="17" cm="1">
        <f t="array" ref="AM31">SUMPRODUCT(--(ISNUMBER(SEARCH($A31,'Horizon numbers'!$F:$F)) * ISNUMBER(SEARCH(AM$1,'Horizon numbers'!$F:$F))))</f>
        <v>0</v>
      </c>
      <c r="AN31" s="17" cm="1">
        <f t="array" ref="AN31">SUMPRODUCT(--(ISNUMBER(SEARCH($A31,'Horizon numbers'!$F:$F)) * ISNUMBER(SEARCH(AN$1,'Horizon numbers'!$F:$F))))</f>
        <v>0</v>
      </c>
      <c r="AO31" s="17" cm="1">
        <f t="array" ref="AO31">SUMPRODUCT(--(ISNUMBER(SEARCH($A31,'Horizon numbers'!$F:$F)) * ISNUMBER(SEARCH(AO$1,'Horizon numbers'!$F:$F))))</f>
        <v>0</v>
      </c>
      <c r="AP31" s="17" cm="1">
        <f t="array" ref="AP31">SUMPRODUCT(--(ISNUMBER(SEARCH($A31,'Horizon numbers'!$F:$F)) * ISNUMBER(SEARCH(AP$1,'Horizon numbers'!$F:$F))))</f>
        <v>0</v>
      </c>
      <c r="AQ31" s="17" cm="1">
        <f t="array" ref="AQ31">SUMPRODUCT(--(ISNUMBER(SEARCH($A31,'Horizon numbers'!$F:$F)) * ISNUMBER(SEARCH(AQ$1,'Horizon numbers'!$F:$F))))</f>
        <v>0</v>
      </c>
      <c r="AR31" s="17" cm="1">
        <f t="array" ref="AR31">SUMPRODUCT(--(ISNUMBER(SEARCH($A31,'Horizon numbers'!$F:$F)) * ISNUMBER(SEARCH(AR$1,'Horizon numbers'!$F:$F))))</f>
        <v>0</v>
      </c>
      <c r="AS31" s="17" cm="1">
        <f t="array" ref="AS31">SUMPRODUCT(--(ISNUMBER(SEARCH($A31,'Horizon numbers'!$F:$F)) * ISNUMBER(SEARCH(AS$1,'Horizon numbers'!$F:$F))))</f>
        <v>0</v>
      </c>
      <c r="AT31" s="17" cm="1">
        <f t="array" ref="AT31">SUMPRODUCT(--(ISNUMBER(SEARCH($A31,'Horizon numbers'!$F:$F)) * ISNUMBER(SEARCH(AT$1,'Horizon numbers'!$F:$F))))</f>
        <v>0</v>
      </c>
      <c r="AU31" s="17" cm="1">
        <f t="array" ref="AU31">SUMPRODUCT(--(ISNUMBER(SEARCH($A31,'Horizon numbers'!$F:$F)) * ISNUMBER(SEARCH(AU$1,'Horizon numbers'!$F:$F))))</f>
        <v>0</v>
      </c>
      <c r="AV31" s="17" cm="1">
        <f t="array" ref="AV31">SUMPRODUCT(--(ISNUMBER(SEARCH($A31,'Horizon numbers'!$F:$F)) * ISNUMBER(SEARCH(AV$1,'Horizon numbers'!$F:$F))))</f>
        <v>0</v>
      </c>
      <c r="AW31" s="17" cm="1">
        <f t="array" ref="AW31">SUMPRODUCT(--(ISNUMBER(SEARCH($A31,'Horizon numbers'!$F:$F)) * ISNUMBER(SEARCH(AW$1,'Horizon numbers'!$F:$F))))</f>
        <v>0</v>
      </c>
      <c r="AX31" s="17" cm="1">
        <f t="array" ref="AX31">SUMPRODUCT(--(ISNUMBER(SEARCH($A31,'Horizon numbers'!$F:$F)) * ISNUMBER(SEARCH(AX$1,'Horizon numbers'!$F:$F))))</f>
        <v>0</v>
      </c>
      <c r="AY31" s="17" cm="1">
        <f t="array" ref="AY31">SUMPRODUCT(--(ISNUMBER(SEARCH($A31,'Horizon numbers'!$F:$F)) * ISNUMBER(SEARCH(AY$1,'Horizon numbers'!$F:$F))))</f>
        <v>0</v>
      </c>
      <c r="AZ31" s="17" cm="1">
        <f t="array" ref="AZ31">SUMPRODUCT(--(ISNUMBER(SEARCH($A31,'Horizon numbers'!$F:$F)) * ISNUMBER(SEARCH(AZ$1,'Horizon numbers'!$F:$F))))</f>
        <v>0</v>
      </c>
    </row>
    <row r="32" spans="1:52" x14ac:dyDescent="0.3">
      <c r="A32" t="s">
        <v>306</v>
      </c>
      <c r="B32" s="17" cm="1">
        <f t="array" ref="B32">SUMPRODUCT(--(ISNUMBER(SEARCH($A32,'Horizon numbers'!$F:$F)) * ISNUMBER(SEARCH(B$1,'Horizon numbers'!$F:$F))))</f>
        <v>0</v>
      </c>
      <c r="C32" s="17" cm="1">
        <f t="array" ref="C32">SUMPRODUCT(--(ISNUMBER(SEARCH($A32,'Horizon numbers'!$F:$F)) * ISNUMBER(SEARCH(C$1,'Horizon numbers'!$F:$F))))</f>
        <v>0</v>
      </c>
      <c r="D32" s="17" cm="1">
        <f t="array" ref="D32">SUMPRODUCT(--(ISNUMBER(SEARCH($A32,'Horizon numbers'!$F:$F)) * ISNUMBER(SEARCH(D$1,'Horizon numbers'!$F:$F))))</f>
        <v>0</v>
      </c>
      <c r="E32" s="17" cm="1">
        <f t="array" ref="E32">SUMPRODUCT(--(ISNUMBER(SEARCH($A32,'Horizon numbers'!$F:$F)) * ISNUMBER(SEARCH(E$1,'Horizon numbers'!$F:$F))))</f>
        <v>0</v>
      </c>
      <c r="F32" s="17" cm="1">
        <f t="array" ref="F32">SUMPRODUCT(--(ISNUMBER(SEARCH($A32,'Horizon numbers'!$F:$F)) * ISNUMBER(SEARCH(F$1,'Horizon numbers'!$F:$F))))</f>
        <v>0</v>
      </c>
      <c r="G32" s="17" cm="1">
        <f t="array" ref="G32">SUMPRODUCT(--(ISNUMBER(SEARCH($A32,'Horizon numbers'!$F:$F)) * ISNUMBER(SEARCH(G$1,'Horizon numbers'!$F:$F))))</f>
        <v>0</v>
      </c>
      <c r="H32" s="17" cm="1">
        <f t="array" ref="H32">SUMPRODUCT(--(ISNUMBER(SEARCH($A32,'Horizon numbers'!$F:$F)) * ISNUMBER(SEARCH(H$1,'Horizon numbers'!$F:$F))))</f>
        <v>0</v>
      </c>
      <c r="I32" s="17" cm="1">
        <f t="array" ref="I32">SUMPRODUCT(--(ISNUMBER(SEARCH($A32,'Horizon numbers'!$F:$F)) * ISNUMBER(SEARCH(I$1,'Horizon numbers'!$F:$F))))</f>
        <v>0</v>
      </c>
      <c r="J32" s="17" cm="1">
        <f t="array" ref="J32">SUMPRODUCT(--(ISNUMBER(SEARCH($A32,'Horizon numbers'!$F:$F)) * ISNUMBER(SEARCH(J$1,'Horizon numbers'!$F:$F))))</f>
        <v>0</v>
      </c>
      <c r="K32" s="17" cm="1">
        <f t="array" ref="K32">SUMPRODUCT(--(ISNUMBER(SEARCH($A32,'Horizon numbers'!$F:$F)) * ISNUMBER(SEARCH(K$1,'Horizon numbers'!$F:$F))))</f>
        <v>0</v>
      </c>
      <c r="L32" s="17" cm="1">
        <f t="array" ref="L32">SUMPRODUCT(--(ISNUMBER(SEARCH($A32,'Horizon numbers'!$F:$F)) * ISNUMBER(SEARCH(L$1,'Horizon numbers'!$F:$F))))</f>
        <v>0</v>
      </c>
      <c r="M32" s="17" cm="1">
        <f t="array" ref="M32">SUMPRODUCT(--(ISNUMBER(SEARCH($A32,'Horizon numbers'!$F:$F)) * ISNUMBER(SEARCH(M$1,'Horizon numbers'!$F:$F))))</f>
        <v>0</v>
      </c>
      <c r="N32" s="17" cm="1">
        <f t="array" ref="N32">SUMPRODUCT(--(ISNUMBER(SEARCH($A32,'Horizon numbers'!$F:$F)) * ISNUMBER(SEARCH(N$1,'Horizon numbers'!$F:$F))))</f>
        <v>0</v>
      </c>
      <c r="O32" s="17" cm="1">
        <f t="array" ref="O32">SUMPRODUCT(--(ISNUMBER(SEARCH($A32,'Horizon numbers'!$F:$F)) * ISNUMBER(SEARCH(O$1,'Horizon numbers'!$F:$F))))</f>
        <v>0</v>
      </c>
      <c r="P32" s="17" cm="1">
        <f t="array" ref="P32">SUMPRODUCT(--(ISNUMBER(SEARCH($A32,'Horizon numbers'!$F:$F)) * ISNUMBER(SEARCH(P$1,'Horizon numbers'!$F:$F))))</f>
        <v>0</v>
      </c>
      <c r="Q32" s="17" cm="1">
        <f t="array" ref="Q32">SUMPRODUCT(--(ISNUMBER(SEARCH($A32,'Horizon numbers'!$F:$F)) * ISNUMBER(SEARCH(Q$1,'Horizon numbers'!$F:$F))))</f>
        <v>0</v>
      </c>
      <c r="R32" s="17" cm="1">
        <f t="array" ref="R32">SUMPRODUCT(--(ISNUMBER(SEARCH($A32,'Horizon numbers'!$F:$F)) * ISNUMBER(SEARCH(R$1,'Horizon numbers'!$F:$F))))</f>
        <v>0</v>
      </c>
      <c r="S32" s="17" cm="1">
        <f t="array" ref="S32">SUMPRODUCT(--(ISNUMBER(SEARCH($A32,'Horizon numbers'!$F:$F)) * ISNUMBER(SEARCH(S$1,'Horizon numbers'!$F:$F))))</f>
        <v>0</v>
      </c>
      <c r="T32" s="17" cm="1">
        <f t="array" ref="T32">SUMPRODUCT(--(ISNUMBER(SEARCH($A32,'Horizon numbers'!$F:$F)) * ISNUMBER(SEARCH(T$1,'Horizon numbers'!$F:$F))))</f>
        <v>0</v>
      </c>
      <c r="U32" s="17" cm="1">
        <f t="array" ref="U32">SUMPRODUCT(--(ISNUMBER(SEARCH($A32,'Horizon numbers'!$F:$F)) * ISNUMBER(SEARCH(U$1,'Horizon numbers'!$F:$F))))</f>
        <v>0</v>
      </c>
      <c r="V32" s="17" cm="1">
        <f t="array" ref="V32">SUMPRODUCT(--(ISNUMBER(SEARCH($A32,'Horizon numbers'!$F:$F)) * ISNUMBER(SEARCH(V$1,'Horizon numbers'!$F:$F))))</f>
        <v>0</v>
      </c>
      <c r="W32" s="17" cm="1">
        <f t="array" ref="W32">SUMPRODUCT(--(ISNUMBER(SEARCH($A32,'Horizon numbers'!$F:$F)) * ISNUMBER(SEARCH(W$1,'Horizon numbers'!$F:$F))))</f>
        <v>0</v>
      </c>
      <c r="X32" s="17" cm="1">
        <f t="array" ref="X32">SUMPRODUCT(--(ISNUMBER(SEARCH($A32,'Horizon numbers'!$F:$F)) * ISNUMBER(SEARCH(X$1,'Horizon numbers'!$F:$F))))</f>
        <v>0</v>
      </c>
      <c r="Y32" s="17" cm="1">
        <f t="array" ref="Y32">SUMPRODUCT(--(ISNUMBER(SEARCH($A32,'Horizon numbers'!$F:$F)) * ISNUMBER(SEARCH(Y$1,'Horizon numbers'!$F:$F))))</f>
        <v>0</v>
      </c>
      <c r="Z32" s="17" cm="1">
        <f t="array" ref="Z32">SUMPRODUCT(--(ISNUMBER(SEARCH($A32,'Horizon numbers'!$F:$F)) * ISNUMBER(SEARCH(Z$1,'Horizon numbers'!$F:$F))))</f>
        <v>0</v>
      </c>
      <c r="AA32" s="17" cm="1">
        <f t="array" ref="AA32">SUMPRODUCT(--(ISNUMBER(SEARCH($A32,'Horizon numbers'!$F:$F)) * ISNUMBER(SEARCH(AA$1,'Horizon numbers'!$F:$F))))</f>
        <v>0</v>
      </c>
      <c r="AB32" s="17" cm="1">
        <f t="array" ref="AB32">SUMPRODUCT(--(ISNUMBER(SEARCH($A32,'Horizon numbers'!$F:$F)) * ISNUMBER(SEARCH(AB$1,'Horizon numbers'!$F:$F))))</f>
        <v>0</v>
      </c>
      <c r="AC32" s="17" cm="1">
        <f t="array" ref="AC32">SUMPRODUCT(--(ISNUMBER(SEARCH($A32,'Horizon numbers'!$F:$F)) * ISNUMBER(SEARCH(AC$1,'Horizon numbers'!$F:$F))))</f>
        <v>0</v>
      </c>
      <c r="AD32" s="17" cm="1">
        <f t="array" ref="AD32">SUMPRODUCT(--(ISNUMBER(SEARCH($A32,'Horizon numbers'!$F:$F)) * ISNUMBER(SEARCH(AD$1,'Horizon numbers'!$F:$F))))</f>
        <v>0</v>
      </c>
      <c r="AE32" s="17" cm="1">
        <f t="array" ref="AE32">SUMPRODUCT(--(ISNUMBER(SEARCH($A32,'Horizon numbers'!$F:$F)) * ISNUMBER(SEARCH(AE$1,'Horizon numbers'!$F:$F))))</f>
        <v>0</v>
      </c>
      <c r="AF32" s="17" cm="1">
        <f t="array" ref="AF32">SUMPRODUCT(--(ISNUMBER(SEARCH($A32,'Horizon numbers'!$F:$F)) * ISNUMBER(SEARCH(AF$1,'Horizon numbers'!$F:$F))))</f>
        <v>0</v>
      </c>
      <c r="AG32" s="17" cm="1">
        <f t="array" ref="AG32">SUMPRODUCT(--(ISNUMBER(SEARCH($A32,'Horizon numbers'!$F:$F)) * ISNUMBER(SEARCH(AG$1,'Horizon numbers'!$F:$F))))</f>
        <v>0</v>
      </c>
      <c r="AH32" s="17" cm="1">
        <f t="array" ref="AH32">SUMPRODUCT(--(ISNUMBER(SEARCH($A32,'Horizon numbers'!$F:$F)) * ISNUMBER(SEARCH(AH$1,'Horizon numbers'!$F:$F))))</f>
        <v>0</v>
      </c>
      <c r="AI32" s="17" cm="1">
        <f t="array" ref="AI32">SUMPRODUCT(--(ISNUMBER(SEARCH($A32,'Horizon numbers'!$F:$F)) * ISNUMBER(SEARCH(AI$1,'Horizon numbers'!$F:$F))))</f>
        <v>0</v>
      </c>
      <c r="AJ32" s="17" cm="1">
        <f t="array" ref="AJ32">SUMPRODUCT(--(ISNUMBER(SEARCH($A32,'Horizon numbers'!$F:$F)) * ISNUMBER(SEARCH(AJ$1,'Horizon numbers'!$F:$F))))</f>
        <v>0</v>
      </c>
      <c r="AK32" s="17" cm="1">
        <f t="array" ref="AK32">SUMPRODUCT(--(ISNUMBER(SEARCH($A32,'Horizon numbers'!$F:$F)) * ISNUMBER(SEARCH(AK$1,'Horizon numbers'!$F:$F))))</f>
        <v>0</v>
      </c>
      <c r="AL32" s="17" cm="1">
        <f t="array" ref="AL32">SUMPRODUCT(--(ISNUMBER(SEARCH($A32,'Horizon numbers'!$F:$F)) * ISNUMBER(SEARCH(AL$1,'Horizon numbers'!$F:$F))))</f>
        <v>0</v>
      </c>
      <c r="AM32" s="17" cm="1">
        <f t="array" ref="AM32">SUMPRODUCT(--(ISNUMBER(SEARCH($A32,'Horizon numbers'!$F:$F)) * ISNUMBER(SEARCH(AM$1,'Horizon numbers'!$F:$F))))</f>
        <v>0</v>
      </c>
      <c r="AN32" s="17" cm="1">
        <f t="array" ref="AN32">SUMPRODUCT(--(ISNUMBER(SEARCH($A32,'Horizon numbers'!$F:$F)) * ISNUMBER(SEARCH(AN$1,'Horizon numbers'!$F:$F))))</f>
        <v>0</v>
      </c>
      <c r="AO32" s="17" cm="1">
        <f t="array" ref="AO32">SUMPRODUCT(--(ISNUMBER(SEARCH($A32,'Horizon numbers'!$F:$F)) * ISNUMBER(SEARCH(AO$1,'Horizon numbers'!$F:$F))))</f>
        <v>0</v>
      </c>
      <c r="AP32" s="17" cm="1">
        <f t="array" ref="AP32">SUMPRODUCT(--(ISNUMBER(SEARCH($A32,'Horizon numbers'!$F:$F)) * ISNUMBER(SEARCH(AP$1,'Horizon numbers'!$F:$F))))</f>
        <v>0</v>
      </c>
      <c r="AQ32" s="17" cm="1">
        <f t="array" ref="AQ32">SUMPRODUCT(--(ISNUMBER(SEARCH($A32,'Horizon numbers'!$F:$F)) * ISNUMBER(SEARCH(AQ$1,'Horizon numbers'!$F:$F))))</f>
        <v>0</v>
      </c>
      <c r="AR32" s="17" cm="1">
        <f t="array" ref="AR32">SUMPRODUCT(--(ISNUMBER(SEARCH($A32,'Horizon numbers'!$F:$F)) * ISNUMBER(SEARCH(AR$1,'Horizon numbers'!$F:$F))))</f>
        <v>0</v>
      </c>
      <c r="AS32" s="17" cm="1">
        <f t="array" ref="AS32">SUMPRODUCT(--(ISNUMBER(SEARCH($A32,'Horizon numbers'!$F:$F)) * ISNUMBER(SEARCH(AS$1,'Horizon numbers'!$F:$F))))</f>
        <v>0</v>
      </c>
      <c r="AT32" s="17" cm="1">
        <f t="array" ref="AT32">SUMPRODUCT(--(ISNUMBER(SEARCH($A32,'Horizon numbers'!$F:$F)) * ISNUMBER(SEARCH(AT$1,'Horizon numbers'!$F:$F))))</f>
        <v>0</v>
      </c>
      <c r="AU32" s="17" cm="1">
        <f t="array" ref="AU32">SUMPRODUCT(--(ISNUMBER(SEARCH($A32,'Horizon numbers'!$F:$F)) * ISNUMBER(SEARCH(AU$1,'Horizon numbers'!$F:$F))))</f>
        <v>0</v>
      </c>
      <c r="AV32" s="17" cm="1">
        <f t="array" ref="AV32">SUMPRODUCT(--(ISNUMBER(SEARCH($A32,'Horizon numbers'!$F:$F)) * ISNUMBER(SEARCH(AV$1,'Horizon numbers'!$F:$F))))</f>
        <v>0</v>
      </c>
      <c r="AW32" s="17" cm="1">
        <f t="array" ref="AW32">SUMPRODUCT(--(ISNUMBER(SEARCH($A32,'Horizon numbers'!$F:$F)) * ISNUMBER(SEARCH(AW$1,'Horizon numbers'!$F:$F))))</f>
        <v>0</v>
      </c>
      <c r="AX32" s="17" cm="1">
        <f t="array" ref="AX32">SUMPRODUCT(--(ISNUMBER(SEARCH($A32,'Horizon numbers'!$F:$F)) * ISNUMBER(SEARCH(AX$1,'Horizon numbers'!$F:$F))))</f>
        <v>0</v>
      </c>
      <c r="AY32" s="17" cm="1">
        <f t="array" ref="AY32">SUMPRODUCT(--(ISNUMBER(SEARCH($A32,'Horizon numbers'!$F:$F)) * ISNUMBER(SEARCH(AY$1,'Horizon numbers'!$F:$F))))</f>
        <v>0</v>
      </c>
      <c r="AZ32" s="17" cm="1">
        <f t="array" ref="AZ32">SUMPRODUCT(--(ISNUMBER(SEARCH($A32,'Horizon numbers'!$F:$F)) * ISNUMBER(SEARCH(AZ$1,'Horizon numbers'!$F:$F))))</f>
        <v>0</v>
      </c>
    </row>
    <row r="33" spans="1:52" x14ac:dyDescent="0.3">
      <c r="A33" t="s">
        <v>307</v>
      </c>
      <c r="B33" s="17" cm="1">
        <f t="array" ref="B33">SUMPRODUCT(--(ISNUMBER(SEARCH($A33,'Horizon numbers'!$F:$F)) * ISNUMBER(SEARCH(B$1,'Horizon numbers'!$F:$F))))</f>
        <v>0</v>
      </c>
      <c r="C33" s="17" cm="1">
        <f t="array" ref="C33">SUMPRODUCT(--(ISNUMBER(SEARCH($A33,'Horizon numbers'!$F:$F)) * ISNUMBER(SEARCH(C$1,'Horizon numbers'!$F:$F))))</f>
        <v>1</v>
      </c>
      <c r="D33" s="17" cm="1">
        <f t="array" ref="D33">SUMPRODUCT(--(ISNUMBER(SEARCH($A33,'Horizon numbers'!$F:$F)) * ISNUMBER(SEARCH(D$1,'Horizon numbers'!$F:$F))))</f>
        <v>0</v>
      </c>
      <c r="E33" s="17" cm="1">
        <f t="array" ref="E33">SUMPRODUCT(--(ISNUMBER(SEARCH($A33,'Horizon numbers'!$F:$F)) * ISNUMBER(SEARCH(E$1,'Horizon numbers'!$F:$F))))</f>
        <v>0</v>
      </c>
      <c r="F33" s="17" cm="1">
        <f t="array" ref="F33">SUMPRODUCT(--(ISNUMBER(SEARCH($A33,'Horizon numbers'!$F:$F)) * ISNUMBER(SEARCH(F$1,'Horizon numbers'!$F:$F))))</f>
        <v>0</v>
      </c>
      <c r="G33" s="17" cm="1">
        <f t="array" ref="G33">SUMPRODUCT(--(ISNUMBER(SEARCH($A33,'Horizon numbers'!$F:$F)) * ISNUMBER(SEARCH(G$1,'Horizon numbers'!$F:$F))))</f>
        <v>0</v>
      </c>
      <c r="H33" s="17" cm="1">
        <f t="array" ref="H33">SUMPRODUCT(--(ISNUMBER(SEARCH($A33,'Horizon numbers'!$F:$F)) * ISNUMBER(SEARCH(H$1,'Horizon numbers'!$F:$F))))</f>
        <v>2</v>
      </c>
      <c r="I33" s="17" cm="1">
        <f t="array" ref="I33">SUMPRODUCT(--(ISNUMBER(SEARCH($A33,'Horizon numbers'!$F:$F)) * ISNUMBER(SEARCH(I$1,'Horizon numbers'!$F:$F))))</f>
        <v>0</v>
      </c>
      <c r="J33" s="17" cm="1">
        <f t="array" ref="J33">SUMPRODUCT(--(ISNUMBER(SEARCH($A33,'Horizon numbers'!$F:$F)) * ISNUMBER(SEARCH(J$1,'Horizon numbers'!$F:$F))))</f>
        <v>0</v>
      </c>
      <c r="K33" s="17" cm="1">
        <f t="array" ref="K33">SUMPRODUCT(--(ISNUMBER(SEARCH($A33,'Horizon numbers'!$F:$F)) * ISNUMBER(SEARCH(K$1,'Horizon numbers'!$F:$F))))</f>
        <v>0</v>
      </c>
      <c r="L33" s="17" cm="1">
        <f t="array" ref="L33">SUMPRODUCT(--(ISNUMBER(SEARCH($A33,'Horizon numbers'!$F:$F)) * ISNUMBER(SEARCH(L$1,'Horizon numbers'!$F:$F))))</f>
        <v>0</v>
      </c>
      <c r="M33" s="17" cm="1">
        <f t="array" ref="M33">SUMPRODUCT(--(ISNUMBER(SEARCH($A33,'Horizon numbers'!$F:$F)) * ISNUMBER(SEARCH(M$1,'Horizon numbers'!$F:$F))))</f>
        <v>0</v>
      </c>
      <c r="N33" s="17" cm="1">
        <f t="array" ref="N33">SUMPRODUCT(--(ISNUMBER(SEARCH($A33,'Horizon numbers'!$F:$F)) * ISNUMBER(SEARCH(N$1,'Horizon numbers'!$F:$F))))</f>
        <v>0</v>
      </c>
      <c r="O33" s="17" cm="1">
        <f t="array" ref="O33">SUMPRODUCT(--(ISNUMBER(SEARCH($A33,'Horizon numbers'!$F:$F)) * ISNUMBER(SEARCH(O$1,'Horizon numbers'!$F:$F))))</f>
        <v>0</v>
      </c>
      <c r="P33" s="17" cm="1">
        <f t="array" ref="P33">SUMPRODUCT(--(ISNUMBER(SEARCH($A33,'Horizon numbers'!$F:$F)) * ISNUMBER(SEARCH(P$1,'Horizon numbers'!$F:$F))))</f>
        <v>0</v>
      </c>
      <c r="Q33" s="17" cm="1">
        <f t="array" ref="Q33">SUMPRODUCT(--(ISNUMBER(SEARCH($A33,'Horizon numbers'!$F:$F)) * ISNUMBER(SEARCH(Q$1,'Horizon numbers'!$F:$F))))</f>
        <v>0</v>
      </c>
      <c r="R33" s="17" cm="1">
        <f t="array" ref="R33">SUMPRODUCT(--(ISNUMBER(SEARCH($A33,'Horizon numbers'!$F:$F)) * ISNUMBER(SEARCH(R$1,'Horizon numbers'!$F:$F))))</f>
        <v>0</v>
      </c>
      <c r="S33" s="17" cm="1">
        <f t="array" ref="S33">SUMPRODUCT(--(ISNUMBER(SEARCH($A33,'Horizon numbers'!$F:$F)) * ISNUMBER(SEARCH(S$1,'Horizon numbers'!$F:$F))))</f>
        <v>0</v>
      </c>
      <c r="T33" s="17" cm="1">
        <f t="array" ref="T33">SUMPRODUCT(--(ISNUMBER(SEARCH($A33,'Horizon numbers'!$F:$F)) * ISNUMBER(SEARCH(T$1,'Horizon numbers'!$F:$F))))</f>
        <v>0</v>
      </c>
      <c r="U33" s="17" cm="1">
        <f t="array" ref="U33">SUMPRODUCT(--(ISNUMBER(SEARCH($A33,'Horizon numbers'!$F:$F)) * ISNUMBER(SEARCH(U$1,'Horizon numbers'!$F:$F))))</f>
        <v>0</v>
      </c>
      <c r="V33" s="17" cm="1">
        <f t="array" ref="V33">SUMPRODUCT(--(ISNUMBER(SEARCH($A33,'Horizon numbers'!$F:$F)) * ISNUMBER(SEARCH(V$1,'Horizon numbers'!$F:$F))))</f>
        <v>0</v>
      </c>
      <c r="W33" s="17" cm="1">
        <f t="array" ref="W33">SUMPRODUCT(--(ISNUMBER(SEARCH($A33,'Horizon numbers'!$F:$F)) * ISNUMBER(SEARCH(W$1,'Horizon numbers'!$F:$F))))</f>
        <v>0</v>
      </c>
      <c r="X33" s="17" cm="1">
        <f t="array" ref="X33">SUMPRODUCT(--(ISNUMBER(SEARCH($A33,'Horizon numbers'!$F:$F)) * ISNUMBER(SEARCH(X$1,'Horizon numbers'!$F:$F))))</f>
        <v>0</v>
      </c>
      <c r="Y33" s="17" cm="1">
        <f t="array" ref="Y33">SUMPRODUCT(--(ISNUMBER(SEARCH($A33,'Horizon numbers'!$F:$F)) * ISNUMBER(SEARCH(Y$1,'Horizon numbers'!$F:$F))))</f>
        <v>0</v>
      </c>
      <c r="Z33" s="17" cm="1">
        <f t="array" ref="Z33">SUMPRODUCT(--(ISNUMBER(SEARCH($A33,'Horizon numbers'!$F:$F)) * ISNUMBER(SEARCH(Z$1,'Horizon numbers'!$F:$F))))</f>
        <v>0</v>
      </c>
      <c r="AA33" s="17" cm="1">
        <f t="array" ref="AA33">SUMPRODUCT(--(ISNUMBER(SEARCH($A33,'Horizon numbers'!$F:$F)) * ISNUMBER(SEARCH(AA$1,'Horizon numbers'!$F:$F))))</f>
        <v>0</v>
      </c>
      <c r="AB33" s="17" cm="1">
        <f t="array" ref="AB33">SUMPRODUCT(--(ISNUMBER(SEARCH($A33,'Horizon numbers'!$F:$F)) * ISNUMBER(SEARCH(AB$1,'Horizon numbers'!$F:$F))))</f>
        <v>0</v>
      </c>
      <c r="AC33" s="17" cm="1">
        <f t="array" ref="AC33">SUMPRODUCT(--(ISNUMBER(SEARCH($A33,'Horizon numbers'!$F:$F)) * ISNUMBER(SEARCH(AC$1,'Horizon numbers'!$F:$F))))</f>
        <v>0</v>
      </c>
      <c r="AD33" s="17" cm="1">
        <f t="array" ref="AD33">SUMPRODUCT(--(ISNUMBER(SEARCH($A33,'Horizon numbers'!$F:$F)) * ISNUMBER(SEARCH(AD$1,'Horizon numbers'!$F:$F))))</f>
        <v>0</v>
      </c>
      <c r="AE33" s="17" cm="1">
        <f t="array" ref="AE33">SUMPRODUCT(--(ISNUMBER(SEARCH($A33,'Horizon numbers'!$F:$F)) * ISNUMBER(SEARCH(AE$1,'Horizon numbers'!$F:$F))))</f>
        <v>0</v>
      </c>
      <c r="AF33" s="17" cm="1">
        <f t="array" ref="AF33">SUMPRODUCT(--(ISNUMBER(SEARCH($A33,'Horizon numbers'!$F:$F)) * ISNUMBER(SEARCH(AF$1,'Horizon numbers'!$F:$F))))</f>
        <v>0</v>
      </c>
      <c r="AG33" s="17" cm="1">
        <f t="array" ref="AG33">SUMPRODUCT(--(ISNUMBER(SEARCH($A33,'Horizon numbers'!$F:$F)) * ISNUMBER(SEARCH(AG$1,'Horizon numbers'!$F:$F))))</f>
        <v>2</v>
      </c>
      <c r="AH33" s="17" cm="1">
        <f t="array" ref="AH33">SUMPRODUCT(--(ISNUMBER(SEARCH($A33,'Horizon numbers'!$F:$F)) * ISNUMBER(SEARCH(AH$1,'Horizon numbers'!$F:$F))))</f>
        <v>0</v>
      </c>
      <c r="AI33" s="17" cm="1">
        <f t="array" ref="AI33">SUMPRODUCT(--(ISNUMBER(SEARCH($A33,'Horizon numbers'!$F:$F)) * ISNUMBER(SEARCH(AI$1,'Horizon numbers'!$F:$F))))</f>
        <v>0</v>
      </c>
      <c r="AJ33" s="17" cm="1">
        <f t="array" ref="AJ33">SUMPRODUCT(--(ISNUMBER(SEARCH($A33,'Horizon numbers'!$F:$F)) * ISNUMBER(SEARCH(AJ$1,'Horizon numbers'!$F:$F))))</f>
        <v>0</v>
      </c>
      <c r="AK33" s="17" cm="1">
        <f t="array" ref="AK33">SUMPRODUCT(--(ISNUMBER(SEARCH($A33,'Horizon numbers'!$F:$F)) * ISNUMBER(SEARCH(AK$1,'Horizon numbers'!$F:$F))))</f>
        <v>0</v>
      </c>
      <c r="AL33" s="17" cm="1">
        <f t="array" ref="AL33">SUMPRODUCT(--(ISNUMBER(SEARCH($A33,'Horizon numbers'!$F:$F)) * ISNUMBER(SEARCH(AL$1,'Horizon numbers'!$F:$F))))</f>
        <v>0</v>
      </c>
      <c r="AM33" s="17" cm="1">
        <f t="array" ref="AM33">SUMPRODUCT(--(ISNUMBER(SEARCH($A33,'Horizon numbers'!$F:$F)) * ISNUMBER(SEARCH(AM$1,'Horizon numbers'!$F:$F))))</f>
        <v>0</v>
      </c>
      <c r="AN33" s="17" cm="1">
        <f t="array" ref="AN33">SUMPRODUCT(--(ISNUMBER(SEARCH($A33,'Horizon numbers'!$F:$F)) * ISNUMBER(SEARCH(AN$1,'Horizon numbers'!$F:$F))))</f>
        <v>0</v>
      </c>
      <c r="AO33" s="17" cm="1">
        <f t="array" ref="AO33">SUMPRODUCT(--(ISNUMBER(SEARCH($A33,'Horizon numbers'!$F:$F)) * ISNUMBER(SEARCH(AO$1,'Horizon numbers'!$F:$F))))</f>
        <v>0</v>
      </c>
      <c r="AP33" s="17" cm="1">
        <f t="array" ref="AP33">SUMPRODUCT(--(ISNUMBER(SEARCH($A33,'Horizon numbers'!$F:$F)) * ISNUMBER(SEARCH(AP$1,'Horizon numbers'!$F:$F))))</f>
        <v>0</v>
      </c>
      <c r="AQ33" s="17" cm="1">
        <f t="array" ref="AQ33">SUMPRODUCT(--(ISNUMBER(SEARCH($A33,'Horizon numbers'!$F:$F)) * ISNUMBER(SEARCH(AQ$1,'Horizon numbers'!$F:$F))))</f>
        <v>0</v>
      </c>
      <c r="AR33" s="17" cm="1">
        <f t="array" ref="AR33">SUMPRODUCT(--(ISNUMBER(SEARCH($A33,'Horizon numbers'!$F:$F)) * ISNUMBER(SEARCH(AR$1,'Horizon numbers'!$F:$F))))</f>
        <v>0</v>
      </c>
      <c r="AS33" s="17" cm="1">
        <f t="array" ref="AS33">SUMPRODUCT(--(ISNUMBER(SEARCH($A33,'Horizon numbers'!$F:$F)) * ISNUMBER(SEARCH(AS$1,'Horizon numbers'!$F:$F))))</f>
        <v>0</v>
      </c>
      <c r="AT33" s="17" cm="1">
        <f t="array" ref="AT33">SUMPRODUCT(--(ISNUMBER(SEARCH($A33,'Horizon numbers'!$F:$F)) * ISNUMBER(SEARCH(AT$1,'Horizon numbers'!$F:$F))))</f>
        <v>0</v>
      </c>
      <c r="AU33" s="17" cm="1">
        <f t="array" ref="AU33">SUMPRODUCT(--(ISNUMBER(SEARCH($A33,'Horizon numbers'!$F:$F)) * ISNUMBER(SEARCH(AU$1,'Horizon numbers'!$F:$F))))</f>
        <v>0</v>
      </c>
      <c r="AV33" s="17" cm="1">
        <f t="array" ref="AV33">SUMPRODUCT(--(ISNUMBER(SEARCH($A33,'Horizon numbers'!$F:$F)) * ISNUMBER(SEARCH(AV$1,'Horizon numbers'!$F:$F))))</f>
        <v>0</v>
      </c>
      <c r="AW33" s="17" cm="1">
        <f t="array" ref="AW33">SUMPRODUCT(--(ISNUMBER(SEARCH($A33,'Horizon numbers'!$F:$F)) * ISNUMBER(SEARCH(AW$1,'Horizon numbers'!$F:$F))))</f>
        <v>0</v>
      </c>
      <c r="AX33" s="17" cm="1">
        <f t="array" ref="AX33">SUMPRODUCT(--(ISNUMBER(SEARCH($A33,'Horizon numbers'!$F:$F)) * ISNUMBER(SEARCH(AX$1,'Horizon numbers'!$F:$F))))</f>
        <v>0</v>
      </c>
      <c r="AY33" s="17" cm="1">
        <f t="array" ref="AY33">SUMPRODUCT(--(ISNUMBER(SEARCH($A33,'Horizon numbers'!$F:$F)) * ISNUMBER(SEARCH(AY$1,'Horizon numbers'!$F:$F))))</f>
        <v>0</v>
      </c>
      <c r="AZ33" s="17" cm="1">
        <f t="array" ref="AZ33">SUMPRODUCT(--(ISNUMBER(SEARCH($A33,'Horizon numbers'!$F:$F)) * ISNUMBER(SEARCH(AZ$1,'Horizon numbers'!$F:$F))))</f>
        <v>0</v>
      </c>
    </row>
    <row r="34" spans="1:52" x14ac:dyDescent="0.3">
      <c r="A34" t="s">
        <v>308</v>
      </c>
      <c r="B34" s="17" cm="1">
        <f t="array" ref="B34">SUMPRODUCT(--(ISNUMBER(SEARCH($A34,'Horizon numbers'!$F:$F)) * ISNUMBER(SEARCH(B$1,'Horizon numbers'!$F:$F))))</f>
        <v>0</v>
      </c>
      <c r="C34" s="17" cm="1">
        <f t="array" ref="C34">SUMPRODUCT(--(ISNUMBER(SEARCH($A34,'Horizon numbers'!$F:$F)) * ISNUMBER(SEARCH(C$1,'Horizon numbers'!$F:$F))))</f>
        <v>2</v>
      </c>
      <c r="D34" s="17" cm="1">
        <f t="array" ref="D34">SUMPRODUCT(--(ISNUMBER(SEARCH($A34,'Horizon numbers'!$F:$F)) * ISNUMBER(SEARCH(D$1,'Horizon numbers'!$F:$F))))</f>
        <v>0</v>
      </c>
      <c r="E34" s="17" cm="1">
        <f t="array" ref="E34">SUMPRODUCT(--(ISNUMBER(SEARCH($A34,'Horizon numbers'!$F:$F)) * ISNUMBER(SEARCH(E$1,'Horizon numbers'!$F:$F))))</f>
        <v>0</v>
      </c>
      <c r="F34" s="17" cm="1">
        <f t="array" ref="F34">SUMPRODUCT(--(ISNUMBER(SEARCH($A34,'Horizon numbers'!$F:$F)) * ISNUMBER(SEARCH(F$1,'Horizon numbers'!$F:$F))))</f>
        <v>0</v>
      </c>
      <c r="G34" s="17" cm="1">
        <f t="array" ref="G34">SUMPRODUCT(--(ISNUMBER(SEARCH($A34,'Horizon numbers'!$F:$F)) * ISNUMBER(SEARCH(G$1,'Horizon numbers'!$F:$F))))</f>
        <v>0</v>
      </c>
      <c r="H34" s="17" cm="1">
        <f t="array" ref="H34">SUMPRODUCT(--(ISNUMBER(SEARCH($A34,'Horizon numbers'!$F:$F)) * ISNUMBER(SEARCH(H$1,'Horizon numbers'!$F:$F))))</f>
        <v>0</v>
      </c>
      <c r="I34" s="17" cm="1">
        <f t="array" ref="I34">SUMPRODUCT(--(ISNUMBER(SEARCH($A34,'Horizon numbers'!$F:$F)) * ISNUMBER(SEARCH(I$1,'Horizon numbers'!$F:$F))))</f>
        <v>3</v>
      </c>
      <c r="J34" s="17" cm="1">
        <f t="array" ref="J34">SUMPRODUCT(--(ISNUMBER(SEARCH($A34,'Horizon numbers'!$F:$F)) * ISNUMBER(SEARCH(J$1,'Horizon numbers'!$F:$F))))</f>
        <v>0</v>
      </c>
      <c r="K34" s="17" cm="1">
        <f t="array" ref="K34">SUMPRODUCT(--(ISNUMBER(SEARCH($A34,'Horizon numbers'!$F:$F)) * ISNUMBER(SEARCH(K$1,'Horizon numbers'!$F:$F))))</f>
        <v>0</v>
      </c>
      <c r="L34" s="17" cm="1">
        <f t="array" ref="L34">SUMPRODUCT(--(ISNUMBER(SEARCH($A34,'Horizon numbers'!$F:$F)) * ISNUMBER(SEARCH(L$1,'Horizon numbers'!$F:$F))))</f>
        <v>0</v>
      </c>
      <c r="M34" s="17" cm="1">
        <f t="array" ref="M34">SUMPRODUCT(--(ISNUMBER(SEARCH($A34,'Horizon numbers'!$F:$F)) * ISNUMBER(SEARCH(M$1,'Horizon numbers'!$F:$F))))</f>
        <v>0</v>
      </c>
      <c r="N34" s="17" cm="1">
        <f t="array" ref="N34">SUMPRODUCT(--(ISNUMBER(SEARCH($A34,'Horizon numbers'!$F:$F)) * ISNUMBER(SEARCH(N$1,'Horizon numbers'!$F:$F))))</f>
        <v>0</v>
      </c>
      <c r="O34" s="17" cm="1">
        <f t="array" ref="O34">SUMPRODUCT(--(ISNUMBER(SEARCH($A34,'Horizon numbers'!$F:$F)) * ISNUMBER(SEARCH(O$1,'Horizon numbers'!$F:$F))))</f>
        <v>0</v>
      </c>
      <c r="P34" s="17" cm="1">
        <f t="array" ref="P34">SUMPRODUCT(--(ISNUMBER(SEARCH($A34,'Horizon numbers'!$F:$F)) * ISNUMBER(SEARCH(P$1,'Horizon numbers'!$F:$F))))</f>
        <v>2</v>
      </c>
      <c r="Q34" s="17" cm="1">
        <f t="array" ref="Q34">SUMPRODUCT(--(ISNUMBER(SEARCH($A34,'Horizon numbers'!$F:$F)) * ISNUMBER(SEARCH(Q$1,'Horizon numbers'!$F:$F))))</f>
        <v>0</v>
      </c>
      <c r="R34" s="17" cm="1">
        <f t="array" ref="R34">SUMPRODUCT(--(ISNUMBER(SEARCH($A34,'Horizon numbers'!$F:$F)) * ISNUMBER(SEARCH(R$1,'Horizon numbers'!$F:$F))))</f>
        <v>1</v>
      </c>
      <c r="S34" s="17" cm="1">
        <f t="array" ref="S34">SUMPRODUCT(--(ISNUMBER(SEARCH($A34,'Horizon numbers'!$F:$F)) * ISNUMBER(SEARCH(S$1,'Horizon numbers'!$F:$F))))</f>
        <v>3</v>
      </c>
      <c r="T34" s="17" cm="1">
        <f t="array" ref="T34">SUMPRODUCT(--(ISNUMBER(SEARCH($A34,'Horizon numbers'!$F:$F)) * ISNUMBER(SEARCH(T$1,'Horizon numbers'!$F:$F))))</f>
        <v>1</v>
      </c>
      <c r="U34" s="17" cm="1">
        <f t="array" ref="U34">SUMPRODUCT(--(ISNUMBER(SEARCH($A34,'Horizon numbers'!$F:$F)) * ISNUMBER(SEARCH(U$1,'Horizon numbers'!$F:$F))))</f>
        <v>0</v>
      </c>
      <c r="V34" s="17" cm="1">
        <f t="array" ref="V34">SUMPRODUCT(--(ISNUMBER(SEARCH($A34,'Horizon numbers'!$F:$F)) * ISNUMBER(SEARCH(V$1,'Horizon numbers'!$F:$F))))</f>
        <v>0</v>
      </c>
      <c r="W34" s="17" cm="1">
        <f t="array" ref="W34">SUMPRODUCT(--(ISNUMBER(SEARCH($A34,'Horizon numbers'!$F:$F)) * ISNUMBER(SEARCH(W$1,'Horizon numbers'!$F:$F))))</f>
        <v>0</v>
      </c>
      <c r="X34" s="17" cm="1">
        <f t="array" ref="X34">SUMPRODUCT(--(ISNUMBER(SEARCH($A34,'Horizon numbers'!$F:$F)) * ISNUMBER(SEARCH(X$1,'Horizon numbers'!$F:$F))))</f>
        <v>0</v>
      </c>
      <c r="Y34" s="17" cm="1">
        <f t="array" ref="Y34">SUMPRODUCT(--(ISNUMBER(SEARCH($A34,'Horizon numbers'!$F:$F)) * ISNUMBER(SEARCH(Y$1,'Horizon numbers'!$F:$F))))</f>
        <v>0</v>
      </c>
      <c r="Z34" s="17" cm="1">
        <f t="array" ref="Z34">SUMPRODUCT(--(ISNUMBER(SEARCH($A34,'Horizon numbers'!$F:$F)) * ISNUMBER(SEARCH(Z$1,'Horizon numbers'!$F:$F))))</f>
        <v>0</v>
      </c>
      <c r="AA34" s="17" cm="1">
        <f t="array" ref="AA34">SUMPRODUCT(--(ISNUMBER(SEARCH($A34,'Horizon numbers'!$F:$F)) * ISNUMBER(SEARCH(AA$1,'Horizon numbers'!$F:$F))))</f>
        <v>0</v>
      </c>
      <c r="AB34" s="17" cm="1">
        <f t="array" ref="AB34">SUMPRODUCT(--(ISNUMBER(SEARCH($A34,'Horizon numbers'!$F:$F)) * ISNUMBER(SEARCH(AB$1,'Horizon numbers'!$F:$F))))</f>
        <v>0</v>
      </c>
      <c r="AC34" s="17" cm="1">
        <f t="array" ref="AC34">SUMPRODUCT(--(ISNUMBER(SEARCH($A34,'Horizon numbers'!$F:$F)) * ISNUMBER(SEARCH(AC$1,'Horizon numbers'!$F:$F))))</f>
        <v>1</v>
      </c>
      <c r="AD34" s="17" cm="1">
        <f t="array" ref="AD34">SUMPRODUCT(--(ISNUMBER(SEARCH($A34,'Horizon numbers'!$F:$F)) * ISNUMBER(SEARCH(AD$1,'Horizon numbers'!$F:$F))))</f>
        <v>0</v>
      </c>
      <c r="AE34" s="17" cm="1">
        <f t="array" ref="AE34">SUMPRODUCT(--(ISNUMBER(SEARCH($A34,'Horizon numbers'!$F:$F)) * ISNUMBER(SEARCH(AE$1,'Horizon numbers'!$F:$F))))</f>
        <v>0</v>
      </c>
      <c r="AF34" s="17" cm="1">
        <f t="array" ref="AF34">SUMPRODUCT(--(ISNUMBER(SEARCH($A34,'Horizon numbers'!$F:$F)) * ISNUMBER(SEARCH(AF$1,'Horizon numbers'!$F:$F))))</f>
        <v>0</v>
      </c>
      <c r="AG34" s="17" cm="1">
        <f t="array" ref="AG34">SUMPRODUCT(--(ISNUMBER(SEARCH($A34,'Horizon numbers'!$F:$F)) * ISNUMBER(SEARCH(AG$1,'Horizon numbers'!$F:$F))))</f>
        <v>0</v>
      </c>
      <c r="AH34" s="17" cm="1">
        <f t="array" ref="AH34">SUMPRODUCT(--(ISNUMBER(SEARCH($A34,'Horizon numbers'!$F:$F)) * ISNUMBER(SEARCH(AH$1,'Horizon numbers'!$F:$F))))</f>
        <v>10</v>
      </c>
      <c r="AI34" s="17" cm="1">
        <f t="array" ref="AI34">SUMPRODUCT(--(ISNUMBER(SEARCH($A34,'Horizon numbers'!$F:$F)) * ISNUMBER(SEARCH(AI$1,'Horizon numbers'!$F:$F))))</f>
        <v>4</v>
      </c>
      <c r="AJ34" s="17" cm="1">
        <f t="array" ref="AJ34">SUMPRODUCT(--(ISNUMBER(SEARCH($A34,'Horizon numbers'!$F:$F)) * ISNUMBER(SEARCH(AJ$1,'Horizon numbers'!$F:$F))))</f>
        <v>0</v>
      </c>
      <c r="AK34" s="17" cm="1">
        <f t="array" ref="AK34">SUMPRODUCT(--(ISNUMBER(SEARCH($A34,'Horizon numbers'!$F:$F)) * ISNUMBER(SEARCH(AK$1,'Horizon numbers'!$F:$F))))</f>
        <v>0</v>
      </c>
      <c r="AL34" s="17" cm="1">
        <f t="array" ref="AL34">SUMPRODUCT(--(ISNUMBER(SEARCH($A34,'Horizon numbers'!$F:$F)) * ISNUMBER(SEARCH(AL$1,'Horizon numbers'!$F:$F))))</f>
        <v>0</v>
      </c>
      <c r="AM34" s="17" cm="1">
        <f t="array" ref="AM34">SUMPRODUCT(--(ISNUMBER(SEARCH($A34,'Horizon numbers'!$F:$F)) * ISNUMBER(SEARCH(AM$1,'Horizon numbers'!$F:$F))))</f>
        <v>0</v>
      </c>
      <c r="AN34" s="17" cm="1">
        <f t="array" ref="AN34">SUMPRODUCT(--(ISNUMBER(SEARCH($A34,'Horizon numbers'!$F:$F)) * ISNUMBER(SEARCH(AN$1,'Horizon numbers'!$F:$F))))</f>
        <v>1</v>
      </c>
      <c r="AO34" s="17" cm="1">
        <f t="array" ref="AO34">SUMPRODUCT(--(ISNUMBER(SEARCH($A34,'Horizon numbers'!$F:$F)) * ISNUMBER(SEARCH(AO$1,'Horizon numbers'!$F:$F))))</f>
        <v>0</v>
      </c>
      <c r="AP34" s="17" cm="1">
        <f t="array" ref="AP34">SUMPRODUCT(--(ISNUMBER(SEARCH($A34,'Horizon numbers'!$F:$F)) * ISNUMBER(SEARCH(AP$1,'Horizon numbers'!$F:$F))))</f>
        <v>0</v>
      </c>
      <c r="AQ34" s="17" cm="1">
        <f t="array" ref="AQ34">SUMPRODUCT(--(ISNUMBER(SEARCH($A34,'Horizon numbers'!$F:$F)) * ISNUMBER(SEARCH(AQ$1,'Horizon numbers'!$F:$F))))</f>
        <v>0</v>
      </c>
      <c r="AR34" s="17" cm="1">
        <f t="array" ref="AR34">SUMPRODUCT(--(ISNUMBER(SEARCH($A34,'Horizon numbers'!$F:$F)) * ISNUMBER(SEARCH(AR$1,'Horizon numbers'!$F:$F))))</f>
        <v>0</v>
      </c>
      <c r="AS34" s="17" cm="1">
        <f t="array" ref="AS34">SUMPRODUCT(--(ISNUMBER(SEARCH($A34,'Horizon numbers'!$F:$F)) * ISNUMBER(SEARCH(AS$1,'Horizon numbers'!$F:$F))))</f>
        <v>0</v>
      </c>
      <c r="AT34" s="17" cm="1">
        <f t="array" ref="AT34">SUMPRODUCT(--(ISNUMBER(SEARCH($A34,'Horizon numbers'!$F:$F)) * ISNUMBER(SEARCH(AT$1,'Horizon numbers'!$F:$F))))</f>
        <v>0</v>
      </c>
      <c r="AU34" s="17" cm="1">
        <f t="array" ref="AU34">SUMPRODUCT(--(ISNUMBER(SEARCH($A34,'Horizon numbers'!$F:$F)) * ISNUMBER(SEARCH(AU$1,'Horizon numbers'!$F:$F))))</f>
        <v>0</v>
      </c>
      <c r="AV34" s="17" cm="1">
        <f t="array" ref="AV34">SUMPRODUCT(--(ISNUMBER(SEARCH($A34,'Horizon numbers'!$F:$F)) * ISNUMBER(SEARCH(AV$1,'Horizon numbers'!$F:$F))))</f>
        <v>0</v>
      </c>
      <c r="AW34" s="17" cm="1">
        <f t="array" ref="AW34">SUMPRODUCT(--(ISNUMBER(SEARCH($A34,'Horizon numbers'!$F:$F)) * ISNUMBER(SEARCH(AW$1,'Horizon numbers'!$F:$F))))</f>
        <v>0</v>
      </c>
      <c r="AX34" s="17" cm="1">
        <f t="array" ref="AX34">SUMPRODUCT(--(ISNUMBER(SEARCH($A34,'Horizon numbers'!$F:$F)) * ISNUMBER(SEARCH(AX$1,'Horizon numbers'!$F:$F))))</f>
        <v>0</v>
      </c>
      <c r="AY34" s="17" cm="1">
        <f t="array" ref="AY34">SUMPRODUCT(--(ISNUMBER(SEARCH($A34,'Horizon numbers'!$F:$F)) * ISNUMBER(SEARCH(AY$1,'Horizon numbers'!$F:$F))))</f>
        <v>0</v>
      </c>
      <c r="AZ34" s="17" cm="1">
        <f t="array" ref="AZ34">SUMPRODUCT(--(ISNUMBER(SEARCH($A34,'Horizon numbers'!$F:$F)) * ISNUMBER(SEARCH(AZ$1,'Horizon numbers'!$F:$F))))</f>
        <v>0</v>
      </c>
    </row>
    <row r="35" spans="1:52" x14ac:dyDescent="0.3">
      <c r="A35" t="s">
        <v>309</v>
      </c>
      <c r="B35" s="17" cm="1">
        <f t="array" ref="B35">SUMPRODUCT(--(ISNUMBER(SEARCH($A35,'Horizon numbers'!$F:$F)) * ISNUMBER(SEARCH(B$1,'Horizon numbers'!$F:$F))))</f>
        <v>1</v>
      </c>
      <c r="C35" s="17" cm="1">
        <f t="array" ref="C35">SUMPRODUCT(--(ISNUMBER(SEARCH($A35,'Horizon numbers'!$F:$F)) * ISNUMBER(SEARCH(C$1,'Horizon numbers'!$F:$F))))</f>
        <v>2</v>
      </c>
      <c r="D35" s="17" cm="1">
        <f t="array" ref="D35">SUMPRODUCT(--(ISNUMBER(SEARCH($A35,'Horizon numbers'!$F:$F)) * ISNUMBER(SEARCH(D$1,'Horizon numbers'!$F:$F))))</f>
        <v>0</v>
      </c>
      <c r="E35" s="17" cm="1">
        <f t="array" ref="E35">SUMPRODUCT(--(ISNUMBER(SEARCH($A35,'Horizon numbers'!$F:$F)) * ISNUMBER(SEARCH(E$1,'Horizon numbers'!$F:$F))))</f>
        <v>0</v>
      </c>
      <c r="F35" s="17" cm="1">
        <f t="array" ref="F35">SUMPRODUCT(--(ISNUMBER(SEARCH($A35,'Horizon numbers'!$F:$F)) * ISNUMBER(SEARCH(F$1,'Horizon numbers'!$F:$F))))</f>
        <v>0</v>
      </c>
      <c r="G35" s="17" cm="1">
        <f t="array" ref="G35">SUMPRODUCT(--(ISNUMBER(SEARCH($A35,'Horizon numbers'!$F:$F)) * ISNUMBER(SEARCH(G$1,'Horizon numbers'!$F:$F))))</f>
        <v>0</v>
      </c>
      <c r="H35" s="17" cm="1">
        <f t="array" ref="H35">SUMPRODUCT(--(ISNUMBER(SEARCH($A35,'Horizon numbers'!$F:$F)) * ISNUMBER(SEARCH(H$1,'Horizon numbers'!$F:$F))))</f>
        <v>0</v>
      </c>
      <c r="I35" s="17" cm="1">
        <f t="array" ref="I35">SUMPRODUCT(--(ISNUMBER(SEARCH($A35,'Horizon numbers'!$F:$F)) * ISNUMBER(SEARCH(I$1,'Horizon numbers'!$F:$F))))</f>
        <v>1</v>
      </c>
      <c r="J35" s="17" cm="1">
        <f t="array" ref="J35">SUMPRODUCT(--(ISNUMBER(SEARCH($A35,'Horizon numbers'!$F:$F)) * ISNUMBER(SEARCH(J$1,'Horizon numbers'!$F:$F))))</f>
        <v>1</v>
      </c>
      <c r="K35" s="17" cm="1">
        <f t="array" ref="K35">SUMPRODUCT(--(ISNUMBER(SEARCH($A35,'Horizon numbers'!$F:$F)) * ISNUMBER(SEARCH(K$1,'Horizon numbers'!$F:$F))))</f>
        <v>4</v>
      </c>
      <c r="L35" s="17" cm="1">
        <f t="array" ref="L35">SUMPRODUCT(--(ISNUMBER(SEARCH($A35,'Horizon numbers'!$F:$F)) * ISNUMBER(SEARCH(L$1,'Horizon numbers'!$F:$F))))</f>
        <v>1</v>
      </c>
      <c r="M35" s="17" cm="1">
        <f t="array" ref="M35">SUMPRODUCT(--(ISNUMBER(SEARCH($A35,'Horizon numbers'!$F:$F)) * ISNUMBER(SEARCH(M$1,'Horizon numbers'!$F:$F))))</f>
        <v>5</v>
      </c>
      <c r="N35" s="17" cm="1">
        <f t="array" ref="N35">SUMPRODUCT(--(ISNUMBER(SEARCH($A35,'Horizon numbers'!$F:$F)) * ISNUMBER(SEARCH(N$1,'Horizon numbers'!$F:$F))))</f>
        <v>0</v>
      </c>
      <c r="O35" s="17" cm="1">
        <f t="array" ref="O35">SUMPRODUCT(--(ISNUMBER(SEARCH($A35,'Horizon numbers'!$F:$F)) * ISNUMBER(SEARCH(O$1,'Horizon numbers'!$F:$F))))</f>
        <v>0</v>
      </c>
      <c r="P35" s="17" cm="1">
        <f t="array" ref="P35">SUMPRODUCT(--(ISNUMBER(SEARCH($A35,'Horizon numbers'!$F:$F)) * ISNUMBER(SEARCH(P$1,'Horizon numbers'!$F:$F))))</f>
        <v>3</v>
      </c>
      <c r="Q35" s="17" cm="1">
        <f t="array" ref="Q35">SUMPRODUCT(--(ISNUMBER(SEARCH($A35,'Horizon numbers'!$F:$F)) * ISNUMBER(SEARCH(Q$1,'Horizon numbers'!$F:$F))))</f>
        <v>0</v>
      </c>
      <c r="R35" s="17" cm="1">
        <f t="array" ref="R35">SUMPRODUCT(--(ISNUMBER(SEARCH($A35,'Horizon numbers'!$F:$F)) * ISNUMBER(SEARCH(R$1,'Horizon numbers'!$F:$F))))</f>
        <v>2</v>
      </c>
      <c r="S35" s="17" cm="1">
        <f t="array" ref="S35">SUMPRODUCT(--(ISNUMBER(SEARCH($A35,'Horizon numbers'!$F:$F)) * ISNUMBER(SEARCH(S$1,'Horizon numbers'!$F:$F))))</f>
        <v>12</v>
      </c>
      <c r="T35" s="17" cm="1">
        <f t="array" ref="T35">SUMPRODUCT(--(ISNUMBER(SEARCH($A35,'Horizon numbers'!$F:$F)) * ISNUMBER(SEARCH(T$1,'Horizon numbers'!$F:$F))))</f>
        <v>7</v>
      </c>
      <c r="U35" s="17" cm="1">
        <f t="array" ref="U35">SUMPRODUCT(--(ISNUMBER(SEARCH($A35,'Horizon numbers'!$F:$F)) * ISNUMBER(SEARCH(U$1,'Horizon numbers'!$F:$F))))</f>
        <v>0</v>
      </c>
      <c r="V35" s="17" cm="1">
        <f t="array" ref="V35">SUMPRODUCT(--(ISNUMBER(SEARCH($A35,'Horizon numbers'!$F:$F)) * ISNUMBER(SEARCH(V$1,'Horizon numbers'!$F:$F))))</f>
        <v>0</v>
      </c>
      <c r="W35" s="17" cm="1">
        <f t="array" ref="W35">SUMPRODUCT(--(ISNUMBER(SEARCH($A35,'Horizon numbers'!$F:$F)) * ISNUMBER(SEARCH(W$1,'Horizon numbers'!$F:$F))))</f>
        <v>0</v>
      </c>
      <c r="X35" s="17" cm="1">
        <f t="array" ref="X35">SUMPRODUCT(--(ISNUMBER(SEARCH($A35,'Horizon numbers'!$F:$F)) * ISNUMBER(SEARCH(X$1,'Horizon numbers'!$F:$F))))</f>
        <v>0</v>
      </c>
      <c r="Y35" s="17" cm="1">
        <f t="array" ref="Y35">SUMPRODUCT(--(ISNUMBER(SEARCH($A35,'Horizon numbers'!$F:$F)) * ISNUMBER(SEARCH(Y$1,'Horizon numbers'!$F:$F))))</f>
        <v>0</v>
      </c>
      <c r="Z35" s="17" cm="1">
        <f t="array" ref="Z35">SUMPRODUCT(--(ISNUMBER(SEARCH($A35,'Horizon numbers'!$F:$F)) * ISNUMBER(SEARCH(Z$1,'Horizon numbers'!$F:$F))))</f>
        <v>2</v>
      </c>
      <c r="AA35" s="17" cm="1">
        <f t="array" ref="AA35">SUMPRODUCT(--(ISNUMBER(SEARCH($A35,'Horizon numbers'!$F:$F)) * ISNUMBER(SEARCH(AA$1,'Horizon numbers'!$F:$F))))</f>
        <v>1</v>
      </c>
      <c r="AB35" s="17" cm="1">
        <f t="array" ref="AB35">SUMPRODUCT(--(ISNUMBER(SEARCH($A35,'Horizon numbers'!$F:$F)) * ISNUMBER(SEARCH(AB$1,'Horizon numbers'!$F:$F))))</f>
        <v>0</v>
      </c>
      <c r="AC35" s="17" cm="1">
        <f t="array" ref="AC35">SUMPRODUCT(--(ISNUMBER(SEARCH($A35,'Horizon numbers'!$F:$F)) * ISNUMBER(SEARCH(AC$1,'Horizon numbers'!$F:$F))))</f>
        <v>0</v>
      </c>
      <c r="AD35" s="17" cm="1">
        <f t="array" ref="AD35">SUMPRODUCT(--(ISNUMBER(SEARCH($A35,'Horizon numbers'!$F:$F)) * ISNUMBER(SEARCH(AD$1,'Horizon numbers'!$F:$F))))</f>
        <v>0</v>
      </c>
      <c r="AE35" s="17" cm="1">
        <f t="array" ref="AE35">SUMPRODUCT(--(ISNUMBER(SEARCH($A35,'Horizon numbers'!$F:$F)) * ISNUMBER(SEARCH(AE$1,'Horizon numbers'!$F:$F))))</f>
        <v>0</v>
      </c>
      <c r="AF35" s="17" cm="1">
        <f t="array" ref="AF35">SUMPRODUCT(--(ISNUMBER(SEARCH($A35,'Horizon numbers'!$F:$F)) * ISNUMBER(SEARCH(AF$1,'Horizon numbers'!$F:$F))))</f>
        <v>0</v>
      </c>
      <c r="AG35" s="17" cm="1">
        <f t="array" ref="AG35">SUMPRODUCT(--(ISNUMBER(SEARCH($A35,'Horizon numbers'!$F:$F)) * ISNUMBER(SEARCH(AG$1,'Horizon numbers'!$F:$F))))</f>
        <v>0</v>
      </c>
      <c r="AH35" s="17" cm="1">
        <f t="array" ref="AH35">SUMPRODUCT(--(ISNUMBER(SEARCH($A35,'Horizon numbers'!$F:$F)) * ISNUMBER(SEARCH(AH$1,'Horizon numbers'!$F:$F))))</f>
        <v>4</v>
      </c>
      <c r="AI35" s="17" cm="1">
        <f t="array" ref="AI35">SUMPRODUCT(--(ISNUMBER(SEARCH($A35,'Horizon numbers'!$F:$F)) * ISNUMBER(SEARCH(AI$1,'Horizon numbers'!$F:$F))))</f>
        <v>39</v>
      </c>
      <c r="AJ35" s="17" cm="1">
        <f t="array" ref="AJ35">SUMPRODUCT(--(ISNUMBER(SEARCH($A35,'Horizon numbers'!$F:$F)) * ISNUMBER(SEARCH(AJ$1,'Horizon numbers'!$F:$F))))</f>
        <v>0</v>
      </c>
      <c r="AK35" s="17" cm="1">
        <f t="array" ref="AK35">SUMPRODUCT(--(ISNUMBER(SEARCH($A35,'Horizon numbers'!$F:$F)) * ISNUMBER(SEARCH(AK$1,'Horizon numbers'!$F:$F))))</f>
        <v>9</v>
      </c>
      <c r="AL35" s="17" cm="1">
        <f t="array" ref="AL35">SUMPRODUCT(--(ISNUMBER(SEARCH($A35,'Horizon numbers'!$F:$F)) * ISNUMBER(SEARCH(AL$1,'Horizon numbers'!$F:$F))))</f>
        <v>1</v>
      </c>
      <c r="AM35" s="17" cm="1">
        <f t="array" ref="AM35">SUMPRODUCT(--(ISNUMBER(SEARCH($A35,'Horizon numbers'!$F:$F)) * ISNUMBER(SEARCH(AM$1,'Horizon numbers'!$F:$F))))</f>
        <v>4</v>
      </c>
      <c r="AN35" s="17" cm="1">
        <f t="array" ref="AN35">SUMPRODUCT(--(ISNUMBER(SEARCH($A35,'Horizon numbers'!$F:$F)) * ISNUMBER(SEARCH(AN$1,'Horizon numbers'!$F:$F))))</f>
        <v>4</v>
      </c>
      <c r="AO35" s="17" cm="1">
        <f t="array" ref="AO35">SUMPRODUCT(--(ISNUMBER(SEARCH($A35,'Horizon numbers'!$F:$F)) * ISNUMBER(SEARCH(AO$1,'Horizon numbers'!$F:$F))))</f>
        <v>1</v>
      </c>
      <c r="AP35" s="17" cm="1">
        <f t="array" ref="AP35">SUMPRODUCT(--(ISNUMBER(SEARCH($A35,'Horizon numbers'!$F:$F)) * ISNUMBER(SEARCH(AP$1,'Horizon numbers'!$F:$F))))</f>
        <v>0</v>
      </c>
      <c r="AQ35" s="17" cm="1">
        <f t="array" ref="AQ35">SUMPRODUCT(--(ISNUMBER(SEARCH($A35,'Horizon numbers'!$F:$F)) * ISNUMBER(SEARCH(AQ$1,'Horizon numbers'!$F:$F))))</f>
        <v>0</v>
      </c>
      <c r="AR35" s="17" cm="1">
        <f t="array" ref="AR35">SUMPRODUCT(--(ISNUMBER(SEARCH($A35,'Horizon numbers'!$F:$F)) * ISNUMBER(SEARCH(AR$1,'Horizon numbers'!$F:$F))))</f>
        <v>0</v>
      </c>
      <c r="AS35" s="17" cm="1">
        <f t="array" ref="AS35">SUMPRODUCT(--(ISNUMBER(SEARCH($A35,'Horizon numbers'!$F:$F)) * ISNUMBER(SEARCH(AS$1,'Horizon numbers'!$F:$F))))</f>
        <v>0</v>
      </c>
      <c r="AT35" s="17" cm="1">
        <f t="array" ref="AT35">SUMPRODUCT(--(ISNUMBER(SEARCH($A35,'Horizon numbers'!$F:$F)) * ISNUMBER(SEARCH(AT$1,'Horizon numbers'!$F:$F))))</f>
        <v>0</v>
      </c>
      <c r="AU35" s="17" cm="1">
        <f t="array" ref="AU35">SUMPRODUCT(--(ISNUMBER(SEARCH($A35,'Horizon numbers'!$F:$F)) * ISNUMBER(SEARCH(AU$1,'Horizon numbers'!$F:$F))))</f>
        <v>0</v>
      </c>
      <c r="AV35" s="17" cm="1">
        <f t="array" ref="AV35">SUMPRODUCT(--(ISNUMBER(SEARCH($A35,'Horizon numbers'!$F:$F)) * ISNUMBER(SEARCH(AV$1,'Horizon numbers'!$F:$F))))</f>
        <v>0</v>
      </c>
      <c r="AW35" s="17" cm="1">
        <f t="array" ref="AW35">SUMPRODUCT(--(ISNUMBER(SEARCH($A35,'Horizon numbers'!$F:$F)) * ISNUMBER(SEARCH(AW$1,'Horizon numbers'!$F:$F))))</f>
        <v>4</v>
      </c>
      <c r="AX35" s="17" cm="1">
        <f t="array" ref="AX35">SUMPRODUCT(--(ISNUMBER(SEARCH($A35,'Horizon numbers'!$F:$F)) * ISNUMBER(SEARCH(AX$1,'Horizon numbers'!$F:$F))))</f>
        <v>1</v>
      </c>
      <c r="AY35" s="17" cm="1">
        <f t="array" ref="AY35">SUMPRODUCT(--(ISNUMBER(SEARCH($A35,'Horizon numbers'!$F:$F)) * ISNUMBER(SEARCH(AY$1,'Horizon numbers'!$F:$F))))</f>
        <v>0</v>
      </c>
      <c r="AZ35" s="17" cm="1">
        <f t="array" ref="AZ35">SUMPRODUCT(--(ISNUMBER(SEARCH($A35,'Horizon numbers'!$F:$F)) * ISNUMBER(SEARCH(AZ$1,'Horizon numbers'!$F:$F))))</f>
        <v>0</v>
      </c>
    </row>
    <row r="36" spans="1:52" x14ac:dyDescent="0.3">
      <c r="A36" t="s">
        <v>310</v>
      </c>
      <c r="B36" s="17" cm="1">
        <f t="array" ref="B36">SUMPRODUCT(--(ISNUMBER(SEARCH($A36,'Horizon numbers'!$F:$F)) * ISNUMBER(SEARCH(B$1,'Horizon numbers'!$F:$F))))</f>
        <v>0</v>
      </c>
      <c r="C36" s="17" cm="1">
        <f t="array" ref="C36">SUMPRODUCT(--(ISNUMBER(SEARCH($A36,'Horizon numbers'!$F:$F)) * ISNUMBER(SEARCH(C$1,'Horizon numbers'!$F:$F))))</f>
        <v>1</v>
      </c>
      <c r="D36" s="17" cm="1">
        <f t="array" ref="D36">SUMPRODUCT(--(ISNUMBER(SEARCH($A36,'Horizon numbers'!$F:$F)) * ISNUMBER(SEARCH(D$1,'Horizon numbers'!$F:$F))))</f>
        <v>0</v>
      </c>
      <c r="E36" s="17" cm="1">
        <f t="array" ref="E36">SUMPRODUCT(--(ISNUMBER(SEARCH($A36,'Horizon numbers'!$F:$F)) * ISNUMBER(SEARCH(E$1,'Horizon numbers'!$F:$F))))</f>
        <v>0</v>
      </c>
      <c r="F36" s="17" cm="1">
        <f t="array" ref="F36">SUMPRODUCT(--(ISNUMBER(SEARCH($A36,'Horizon numbers'!$F:$F)) * ISNUMBER(SEARCH(F$1,'Horizon numbers'!$F:$F))))</f>
        <v>0</v>
      </c>
      <c r="G36" s="17" cm="1">
        <f t="array" ref="G36">SUMPRODUCT(--(ISNUMBER(SEARCH($A36,'Horizon numbers'!$F:$F)) * ISNUMBER(SEARCH(G$1,'Horizon numbers'!$F:$F))))</f>
        <v>0</v>
      </c>
      <c r="H36" s="17" cm="1">
        <f t="array" ref="H36">SUMPRODUCT(--(ISNUMBER(SEARCH($A36,'Horizon numbers'!$F:$F)) * ISNUMBER(SEARCH(H$1,'Horizon numbers'!$F:$F))))</f>
        <v>0</v>
      </c>
      <c r="I36" s="17" cm="1">
        <f t="array" ref="I36">SUMPRODUCT(--(ISNUMBER(SEARCH($A36,'Horizon numbers'!$F:$F)) * ISNUMBER(SEARCH(I$1,'Horizon numbers'!$F:$F))))</f>
        <v>0</v>
      </c>
      <c r="J36" s="17" cm="1">
        <f t="array" ref="J36">SUMPRODUCT(--(ISNUMBER(SEARCH($A36,'Horizon numbers'!$F:$F)) * ISNUMBER(SEARCH(J$1,'Horizon numbers'!$F:$F))))</f>
        <v>0</v>
      </c>
      <c r="K36" s="17" cm="1">
        <f t="array" ref="K36">SUMPRODUCT(--(ISNUMBER(SEARCH($A36,'Horizon numbers'!$F:$F)) * ISNUMBER(SEARCH(K$1,'Horizon numbers'!$F:$F))))</f>
        <v>0</v>
      </c>
      <c r="L36" s="17" cm="1">
        <f t="array" ref="L36">SUMPRODUCT(--(ISNUMBER(SEARCH($A36,'Horizon numbers'!$F:$F)) * ISNUMBER(SEARCH(L$1,'Horizon numbers'!$F:$F))))</f>
        <v>0</v>
      </c>
      <c r="M36" s="17" cm="1">
        <f t="array" ref="M36">SUMPRODUCT(--(ISNUMBER(SEARCH($A36,'Horizon numbers'!$F:$F)) * ISNUMBER(SEARCH(M$1,'Horizon numbers'!$F:$F))))</f>
        <v>0</v>
      </c>
      <c r="N36" s="17" cm="1">
        <f t="array" ref="N36">SUMPRODUCT(--(ISNUMBER(SEARCH($A36,'Horizon numbers'!$F:$F)) * ISNUMBER(SEARCH(N$1,'Horizon numbers'!$F:$F))))</f>
        <v>0</v>
      </c>
      <c r="O36" s="17" cm="1">
        <f t="array" ref="O36">SUMPRODUCT(--(ISNUMBER(SEARCH($A36,'Horizon numbers'!$F:$F)) * ISNUMBER(SEARCH(O$1,'Horizon numbers'!$F:$F))))</f>
        <v>0</v>
      </c>
      <c r="P36" s="17" cm="1">
        <f t="array" ref="P36">SUMPRODUCT(--(ISNUMBER(SEARCH($A36,'Horizon numbers'!$F:$F)) * ISNUMBER(SEARCH(P$1,'Horizon numbers'!$F:$F))))</f>
        <v>0</v>
      </c>
      <c r="Q36" s="17" cm="1">
        <f t="array" ref="Q36">SUMPRODUCT(--(ISNUMBER(SEARCH($A36,'Horizon numbers'!$F:$F)) * ISNUMBER(SEARCH(Q$1,'Horizon numbers'!$F:$F))))</f>
        <v>0</v>
      </c>
      <c r="R36" s="17" cm="1">
        <f t="array" ref="R36">SUMPRODUCT(--(ISNUMBER(SEARCH($A36,'Horizon numbers'!$F:$F)) * ISNUMBER(SEARCH(R$1,'Horizon numbers'!$F:$F))))</f>
        <v>0</v>
      </c>
      <c r="S36" s="17" cm="1">
        <f t="array" ref="S36">SUMPRODUCT(--(ISNUMBER(SEARCH($A36,'Horizon numbers'!$F:$F)) * ISNUMBER(SEARCH(S$1,'Horizon numbers'!$F:$F))))</f>
        <v>0</v>
      </c>
      <c r="T36" s="17" cm="1">
        <f t="array" ref="T36">SUMPRODUCT(--(ISNUMBER(SEARCH($A36,'Horizon numbers'!$F:$F)) * ISNUMBER(SEARCH(T$1,'Horizon numbers'!$F:$F))))</f>
        <v>0</v>
      </c>
      <c r="U36" s="17" cm="1">
        <f t="array" ref="U36">SUMPRODUCT(--(ISNUMBER(SEARCH($A36,'Horizon numbers'!$F:$F)) * ISNUMBER(SEARCH(U$1,'Horizon numbers'!$F:$F))))</f>
        <v>0</v>
      </c>
      <c r="V36" s="17" cm="1">
        <f t="array" ref="V36">SUMPRODUCT(--(ISNUMBER(SEARCH($A36,'Horizon numbers'!$F:$F)) * ISNUMBER(SEARCH(V$1,'Horizon numbers'!$F:$F))))</f>
        <v>0</v>
      </c>
      <c r="W36" s="17" cm="1">
        <f t="array" ref="W36">SUMPRODUCT(--(ISNUMBER(SEARCH($A36,'Horizon numbers'!$F:$F)) * ISNUMBER(SEARCH(W$1,'Horizon numbers'!$F:$F))))</f>
        <v>0</v>
      </c>
      <c r="X36" s="17" cm="1">
        <f t="array" ref="X36">SUMPRODUCT(--(ISNUMBER(SEARCH($A36,'Horizon numbers'!$F:$F)) * ISNUMBER(SEARCH(X$1,'Horizon numbers'!$F:$F))))</f>
        <v>0</v>
      </c>
      <c r="Y36" s="17" cm="1">
        <f t="array" ref="Y36">SUMPRODUCT(--(ISNUMBER(SEARCH($A36,'Horizon numbers'!$F:$F)) * ISNUMBER(SEARCH(Y$1,'Horizon numbers'!$F:$F))))</f>
        <v>0</v>
      </c>
      <c r="Z36" s="17" cm="1">
        <f t="array" ref="Z36">SUMPRODUCT(--(ISNUMBER(SEARCH($A36,'Horizon numbers'!$F:$F)) * ISNUMBER(SEARCH(Z$1,'Horizon numbers'!$F:$F))))</f>
        <v>0</v>
      </c>
      <c r="AA36" s="17" cm="1">
        <f t="array" ref="AA36">SUMPRODUCT(--(ISNUMBER(SEARCH($A36,'Horizon numbers'!$F:$F)) * ISNUMBER(SEARCH(AA$1,'Horizon numbers'!$F:$F))))</f>
        <v>0</v>
      </c>
      <c r="AB36" s="17" cm="1">
        <f t="array" ref="AB36">SUMPRODUCT(--(ISNUMBER(SEARCH($A36,'Horizon numbers'!$F:$F)) * ISNUMBER(SEARCH(AB$1,'Horizon numbers'!$F:$F))))</f>
        <v>0</v>
      </c>
      <c r="AC36" s="17" cm="1">
        <f t="array" ref="AC36">SUMPRODUCT(--(ISNUMBER(SEARCH($A36,'Horizon numbers'!$F:$F)) * ISNUMBER(SEARCH(AC$1,'Horizon numbers'!$F:$F))))</f>
        <v>0</v>
      </c>
      <c r="AD36" s="17" cm="1">
        <f t="array" ref="AD36">SUMPRODUCT(--(ISNUMBER(SEARCH($A36,'Horizon numbers'!$F:$F)) * ISNUMBER(SEARCH(AD$1,'Horizon numbers'!$F:$F))))</f>
        <v>0</v>
      </c>
      <c r="AE36" s="17" cm="1">
        <f t="array" ref="AE36">SUMPRODUCT(--(ISNUMBER(SEARCH($A36,'Horizon numbers'!$F:$F)) * ISNUMBER(SEARCH(AE$1,'Horizon numbers'!$F:$F))))</f>
        <v>0</v>
      </c>
      <c r="AF36" s="17" cm="1">
        <f t="array" ref="AF36">SUMPRODUCT(--(ISNUMBER(SEARCH($A36,'Horizon numbers'!$F:$F)) * ISNUMBER(SEARCH(AF$1,'Horizon numbers'!$F:$F))))</f>
        <v>0</v>
      </c>
      <c r="AG36" s="17" cm="1">
        <f t="array" ref="AG36">SUMPRODUCT(--(ISNUMBER(SEARCH($A36,'Horizon numbers'!$F:$F)) * ISNUMBER(SEARCH(AG$1,'Horizon numbers'!$F:$F))))</f>
        <v>0</v>
      </c>
      <c r="AH36" s="17" cm="1">
        <f t="array" ref="AH36">SUMPRODUCT(--(ISNUMBER(SEARCH($A36,'Horizon numbers'!$F:$F)) * ISNUMBER(SEARCH(AH$1,'Horizon numbers'!$F:$F))))</f>
        <v>0</v>
      </c>
      <c r="AI36" s="17" cm="1">
        <f t="array" ref="AI36">SUMPRODUCT(--(ISNUMBER(SEARCH($A36,'Horizon numbers'!$F:$F)) * ISNUMBER(SEARCH(AI$1,'Horizon numbers'!$F:$F))))</f>
        <v>0</v>
      </c>
      <c r="AJ36" s="17" cm="1">
        <f t="array" ref="AJ36">SUMPRODUCT(--(ISNUMBER(SEARCH($A36,'Horizon numbers'!$F:$F)) * ISNUMBER(SEARCH(AJ$1,'Horizon numbers'!$F:$F))))</f>
        <v>1</v>
      </c>
      <c r="AK36" s="17" cm="1">
        <f t="array" ref="AK36">SUMPRODUCT(--(ISNUMBER(SEARCH($A36,'Horizon numbers'!$F:$F)) * ISNUMBER(SEARCH(AK$1,'Horizon numbers'!$F:$F))))</f>
        <v>0</v>
      </c>
      <c r="AL36" s="17" cm="1">
        <f t="array" ref="AL36">SUMPRODUCT(--(ISNUMBER(SEARCH($A36,'Horizon numbers'!$F:$F)) * ISNUMBER(SEARCH(AL$1,'Horizon numbers'!$F:$F))))</f>
        <v>0</v>
      </c>
      <c r="AM36" s="17" cm="1">
        <f t="array" ref="AM36">SUMPRODUCT(--(ISNUMBER(SEARCH($A36,'Horizon numbers'!$F:$F)) * ISNUMBER(SEARCH(AM$1,'Horizon numbers'!$F:$F))))</f>
        <v>0</v>
      </c>
      <c r="AN36" s="17" cm="1">
        <f t="array" ref="AN36">SUMPRODUCT(--(ISNUMBER(SEARCH($A36,'Horizon numbers'!$F:$F)) * ISNUMBER(SEARCH(AN$1,'Horizon numbers'!$F:$F))))</f>
        <v>0</v>
      </c>
      <c r="AO36" s="17" cm="1">
        <f t="array" ref="AO36">SUMPRODUCT(--(ISNUMBER(SEARCH($A36,'Horizon numbers'!$F:$F)) * ISNUMBER(SEARCH(AO$1,'Horizon numbers'!$F:$F))))</f>
        <v>0</v>
      </c>
      <c r="AP36" s="17" cm="1">
        <f t="array" ref="AP36">SUMPRODUCT(--(ISNUMBER(SEARCH($A36,'Horizon numbers'!$F:$F)) * ISNUMBER(SEARCH(AP$1,'Horizon numbers'!$F:$F))))</f>
        <v>0</v>
      </c>
      <c r="AQ36" s="17" cm="1">
        <f t="array" ref="AQ36">SUMPRODUCT(--(ISNUMBER(SEARCH($A36,'Horizon numbers'!$F:$F)) * ISNUMBER(SEARCH(AQ$1,'Horizon numbers'!$F:$F))))</f>
        <v>0</v>
      </c>
      <c r="AR36" s="17" cm="1">
        <f t="array" ref="AR36">SUMPRODUCT(--(ISNUMBER(SEARCH($A36,'Horizon numbers'!$F:$F)) * ISNUMBER(SEARCH(AR$1,'Horizon numbers'!$F:$F))))</f>
        <v>0</v>
      </c>
      <c r="AS36" s="17" cm="1">
        <f t="array" ref="AS36">SUMPRODUCT(--(ISNUMBER(SEARCH($A36,'Horizon numbers'!$F:$F)) * ISNUMBER(SEARCH(AS$1,'Horizon numbers'!$F:$F))))</f>
        <v>0</v>
      </c>
      <c r="AT36" s="17" cm="1">
        <f t="array" ref="AT36">SUMPRODUCT(--(ISNUMBER(SEARCH($A36,'Horizon numbers'!$F:$F)) * ISNUMBER(SEARCH(AT$1,'Horizon numbers'!$F:$F))))</f>
        <v>0</v>
      </c>
      <c r="AU36" s="17" cm="1">
        <f t="array" ref="AU36">SUMPRODUCT(--(ISNUMBER(SEARCH($A36,'Horizon numbers'!$F:$F)) * ISNUMBER(SEARCH(AU$1,'Horizon numbers'!$F:$F))))</f>
        <v>0</v>
      </c>
      <c r="AV36" s="17" cm="1">
        <f t="array" ref="AV36">SUMPRODUCT(--(ISNUMBER(SEARCH($A36,'Horizon numbers'!$F:$F)) * ISNUMBER(SEARCH(AV$1,'Horizon numbers'!$F:$F))))</f>
        <v>0</v>
      </c>
      <c r="AW36" s="17" cm="1">
        <f t="array" ref="AW36">SUMPRODUCT(--(ISNUMBER(SEARCH($A36,'Horizon numbers'!$F:$F)) * ISNUMBER(SEARCH(AW$1,'Horizon numbers'!$F:$F))))</f>
        <v>0</v>
      </c>
      <c r="AX36" s="17" cm="1">
        <f t="array" ref="AX36">SUMPRODUCT(--(ISNUMBER(SEARCH($A36,'Horizon numbers'!$F:$F)) * ISNUMBER(SEARCH(AX$1,'Horizon numbers'!$F:$F))))</f>
        <v>0</v>
      </c>
      <c r="AY36" s="17" cm="1">
        <f t="array" ref="AY36">SUMPRODUCT(--(ISNUMBER(SEARCH($A36,'Horizon numbers'!$F:$F)) * ISNUMBER(SEARCH(AY$1,'Horizon numbers'!$F:$F))))</f>
        <v>0</v>
      </c>
      <c r="AZ36" s="17" cm="1">
        <f t="array" ref="AZ36">SUMPRODUCT(--(ISNUMBER(SEARCH($A36,'Horizon numbers'!$F:$F)) * ISNUMBER(SEARCH(AZ$1,'Horizon numbers'!$F:$F))))</f>
        <v>0</v>
      </c>
    </row>
    <row r="37" spans="1:52" x14ac:dyDescent="0.3">
      <c r="A37" t="s">
        <v>311</v>
      </c>
      <c r="B37" s="17" cm="1">
        <f t="array" ref="B37">SUMPRODUCT(--(ISNUMBER(SEARCH($A37,'Horizon numbers'!$F:$F)) * ISNUMBER(SEARCH(B$1,'Horizon numbers'!$F:$F))))</f>
        <v>1</v>
      </c>
      <c r="C37" s="17" cm="1">
        <f t="array" ref="C37">SUMPRODUCT(--(ISNUMBER(SEARCH($A37,'Horizon numbers'!$F:$F)) * ISNUMBER(SEARCH(C$1,'Horizon numbers'!$F:$F))))</f>
        <v>8</v>
      </c>
      <c r="D37" s="17" cm="1">
        <f t="array" ref="D37">SUMPRODUCT(--(ISNUMBER(SEARCH($A37,'Horizon numbers'!$F:$F)) * ISNUMBER(SEARCH(D$1,'Horizon numbers'!$F:$F))))</f>
        <v>0</v>
      </c>
      <c r="E37" s="17" cm="1">
        <f t="array" ref="E37">SUMPRODUCT(--(ISNUMBER(SEARCH($A37,'Horizon numbers'!$F:$F)) * ISNUMBER(SEARCH(E$1,'Horizon numbers'!$F:$F))))</f>
        <v>0</v>
      </c>
      <c r="F37" s="17" cm="1">
        <f t="array" ref="F37">SUMPRODUCT(--(ISNUMBER(SEARCH($A37,'Horizon numbers'!$F:$F)) * ISNUMBER(SEARCH(F$1,'Horizon numbers'!$F:$F))))</f>
        <v>0</v>
      </c>
      <c r="G37" s="17" cm="1">
        <f t="array" ref="G37">SUMPRODUCT(--(ISNUMBER(SEARCH($A37,'Horizon numbers'!$F:$F)) * ISNUMBER(SEARCH(G$1,'Horizon numbers'!$F:$F))))</f>
        <v>1</v>
      </c>
      <c r="H37" s="17" cm="1">
        <f t="array" ref="H37">SUMPRODUCT(--(ISNUMBER(SEARCH($A37,'Horizon numbers'!$F:$F)) * ISNUMBER(SEARCH(H$1,'Horizon numbers'!$F:$F))))</f>
        <v>0</v>
      </c>
      <c r="I37" s="17" cm="1">
        <f t="array" ref="I37">SUMPRODUCT(--(ISNUMBER(SEARCH($A37,'Horizon numbers'!$F:$F)) * ISNUMBER(SEARCH(I$1,'Horizon numbers'!$F:$F))))</f>
        <v>2</v>
      </c>
      <c r="J37" s="17" cm="1">
        <f t="array" ref="J37">SUMPRODUCT(--(ISNUMBER(SEARCH($A37,'Horizon numbers'!$F:$F)) * ISNUMBER(SEARCH(J$1,'Horizon numbers'!$F:$F))))</f>
        <v>0</v>
      </c>
      <c r="K37" s="17" cm="1">
        <f t="array" ref="K37">SUMPRODUCT(--(ISNUMBER(SEARCH($A37,'Horizon numbers'!$F:$F)) * ISNUMBER(SEARCH(K$1,'Horizon numbers'!$F:$F))))</f>
        <v>6</v>
      </c>
      <c r="L37" s="17" cm="1">
        <f t="array" ref="L37">SUMPRODUCT(--(ISNUMBER(SEARCH($A37,'Horizon numbers'!$F:$F)) * ISNUMBER(SEARCH(L$1,'Horizon numbers'!$F:$F))))</f>
        <v>0</v>
      </c>
      <c r="M37" s="17" cm="1">
        <f t="array" ref="M37">SUMPRODUCT(--(ISNUMBER(SEARCH($A37,'Horizon numbers'!$F:$F)) * ISNUMBER(SEARCH(M$1,'Horizon numbers'!$F:$F))))</f>
        <v>1</v>
      </c>
      <c r="N37" s="17" cm="1">
        <f t="array" ref="N37">SUMPRODUCT(--(ISNUMBER(SEARCH($A37,'Horizon numbers'!$F:$F)) * ISNUMBER(SEARCH(N$1,'Horizon numbers'!$F:$F))))</f>
        <v>1</v>
      </c>
      <c r="O37" s="17" cm="1">
        <f t="array" ref="O37">SUMPRODUCT(--(ISNUMBER(SEARCH($A37,'Horizon numbers'!$F:$F)) * ISNUMBER(SEARCH(O$1,'Horizon numbers'!$F:$F))))</f>
        <v>1</v>
      </c>
      <c r="P37" s="17" cm="1">
        <f t="array" ref="P37">SUMPRODUCT(--(ISNUMBER(SEARCH($A37,'Horizon numbers'!$F:$F)) * ISNUMBER(SEARCH(P$1,'Horizon numbers'!$F:$F))))</f>
        <v>13</v>
      </c>
      <c r="Q37" s="17" cm="1">
        <f t="array" ref="Q37">SUMPRODUCT(--(ISNUMBER(SEARCH($A37,'Horizon numbers'!$F:$F)) * ISNUMBER(SEARCH(Q$1,'Horizon numbers'!$F:$F))))</f>
        <v>0</v>
      </c>
      <c r="R37" s="17" cm="1">
        <f t="array" ref="R37">SUMPRODUCT(--(ISNUMBER(SEARCH($A37,'Horizon numbers'!$F:$F)) * ISNUMBER(SEARCH(R$1,'Horizon numbers'!$F:$F))))</f>
        <v>0</v>
      </c>
      <c r="S37" s="17" cm="1">
        <f t="array" ref="S37">SUMPRODUCT(--(ISNUMBER(SEARCH($A37,'Horizon numbers'!$F:$F)) * ISNUMBER(SEARCH(S$1,'Horizon numbers'!$F:$F))))</f>
        <v>0</v>
      </c>
      <c r="T37" s="17" cm="1">
        <f t="array" ref="T37">SUMPRODUCT(--(ISNUMBER(SEARCH($A37,'Horizon numbers'!$F:$F)) * ISNUMBER(SEARCH(T$1,'Horizon numbers'!$F:$F))))</f>
        <v>0</v>
      </c>
      <c r="U37" s="17" cm="1">
        <f t="array" ref="U37">SUMPRODUCT(--(ISNUMBER(SEARCH($A37,'Horizon numbers'!$F:$F)) * ISNUMBER(SEARCH(U$1,'Horizon numbers'!$F:$F))))</f>
        <v>0</v>
      </c>
      <c r="V37" s="17" cm="1">
        <f t="array" ref="V37">SUMPRODUCT(--(ISNUMBER(SEARCH($A37,'Horizon numbers'!$F:$F)) * ISNUMBER(SEARCH(V$1,'Horizon numbers'!$F:$F))))</f>
        <v>0</v>
      </c>
      <c r="W37" s="17" cm="1">
        <f t="array" ref="W37">SUMPRODUCT(--(ISNUMBER(SEARCH($A37,'Horizon numbers'!$F:$F)) * ISNUMBER(SEARCH(W$1,'Horizon numbers'!$F:$F))))</f>
        <v>0</v>
      </c>
      <c r="X37" s="17" cm="1">
        <f t="array" ref="X37">SUMPRODUCT(--(ISNUMBER(SEARCH($A37,'Horizon numbers'!$F:$F)) * ISNUMBER(SEARCH(X$1,'Horizon numbers'!$F:$F))))</f>
        <v>0</v>
      </c>
      <c r="Y37" s="17" cm="1">
        <f t="array" ref="Y37">SUMPRODUCT(--(ISNUMBER(SEARCH($A37,'Horizon numbers'!$F:$F)) * ISNUMBER(SEARCH(Y$1,'Horizon numbers'!$F:$F))))</f>
        <v>0</v>
      </c>
      <c r="Z37" s="17" cm="1">
        <f t="array" ref="Z37">SUMPRODUCT(--(ISNUMBER(SEARCH($A37,'Horizon numbers'!$F:$F)) * ISNUMBER(SEARCH(Z$1,'Horizon numbers'!$F:$F))))</f>
        <v>4</v>
      </c>
      <c r="AA37" s="17" cm="1">
        <f t="array" ref="AA37">SUMPRODUCT(--(ISNUMBER(SEARCH($A37,'Horizon numbers'!$F:$F)) * ISNUMBER(SEARCH(AA$1,'Horizon numbers'!$F:$F))))</f>
        <v>0</v>
      </c>
      <c r="AB37" s="17" cm="1">
        <f t="array" ref="AB37">SUMPRODUCT(--(ISNUMBER(SEARCH($A37,'Horizon numbers'!$F:$F)) * ISNUMBER(SEARCH(AB$1,'Horizon numbers'!$F:$F))))</f>
        <v>0</v>
      </c>
      <c r="AC37" s="17" cm="1">
        <f t="array" ref="AC37">SUMPRODUCT(--(ISNUMBER(SEARCH($A37,'Horizon numbers'!$F:$F)) * ISNUMBER(SEARCH(AC$1,'Horizon numbers'!$F:$F))))</f>
        <v>1</v>
      </c>
      <c r="AD37" s="17" cm="1">
        <f t="array" ref="AD37">SUMPRODUCT(--(ISNUMBER(SEARCH($A37,'Horizon numbers'!$F:$F)) * ISNUMBER(SEARCH(AD$1,'Horizon numbers'!$F:$F))))</f>
        <v>0</v>
      </c>
      <c r="AE37" s="17" cm="1">
        <f t="array" ref="AE37">SUMPRODUCT(--(ISNUMBER(SEARCH($A37,'Horizon numbers'!$F:$F)) * ISNUMBER(SEARCH(AE$1,'Horizon numbers'!$F:$F))))</f>
        <v>0</v>
      </c>
      <c r="AF37" s="17" cm="1">
        <f t="array" ref="AF37">SUMPRODUCT(--(ISNUMBER(SEARCH($A37,'Horizon numbers'!$F:$F)) * ISNUMBER(SEARCH(AF$1,'Horizon numbers'!$F:$F))))</f>
        <v>0</v>
      </c>
      <c r="AG37" s="17" cm="1">
        <f t="array" ref="AG37">SUMPRODUCT(--(ISNUMBER(SEARCH($A37,'Horizon numbers'!$F:$F)) * ISNUMBER(SEARCH(AG$1,'Horizon numbers'!$F:$F))))</f>
        <v>0</v>
      </c>
      <c r="AH37" s="17" cm="1">
        <f t="array" ref="AH37">SUMPRODUCT(--(ISNUMBER(SEARCH($A37,'Horizon numbers'!$F:$F)) * ISNUMBER(SEARCH(AH$1,'Horizon numbers'!$F:$F))))</f>
        <v>0</v>
      </c>
      <c r="AI37" s="17" cm="1">
        <f t="array" ref="AI37">SUMPRODUCT(--(ISNUMBER(SEARCH($A37,'Horizon numbers'!$F:$F)) * ISNUMBER(SEARCH(AI$1,'Horizon numbers'!$F:$F))))</f>
        <v>9</v>
      </c>
      <c r="AJ37" s="17" cm="1">
        <f t="array" ref="AJ37">SUMPRODUCT(--(ISNUMBER(SEARCH($A37,'Horizon numbers'!$F:$F)) * ISNUMBER(SEARCH(AJ$1,'Horizon numbers'!$F:$F))))</f>
        <v>0</v>
      </c>
      <c r="AK37" s="17" cm="1">
        <f t="array" ref="AK37">SUMPRODUCT(--(ISNUMBER(SEARCH($A37,'Horizon numbers'!$F:$F)) * ISNUMBER(SEARCH(AK$1,'Horizon numbers'!$F:$F))))</f>
        <v>48</v>
      </c>
      <c r="AL37" s="17" cm="1">
        <f t="array" ref="AL37">SUMPRODUCT(--(ISNUMBER(SEARCH($A37,'Horizon numbers'!$F:$F)) * ISNUMBER(SEARCH(AL$1,'Horizon numbers'!$F:$F))))</f>
        <v>9</v>
      </c>
      <c r="AM37" s="17" cm="1">
        <f t="array" ref="AM37">SUMPRODUCT(--(ISNUMBER(SEARCH($A37,'Horizon numbers'!$F:$F)) * ISNUMBER(SEARCH(AM$1,'Horizon numbers'!$F:$F))))</f>
        <v>8</v>
      </c>
      <c r="AN37" s="17" cm="1">
        <f t="array" ref="AN37">SUMPRODUCT(--(ISNUMBER(SEARCH($A37,'Horizon numbers'!$F:$F)) * ISNUMBER(SEARCH(AN$1,'Horizon numbers'!$F:$F))))</f>
        <v>1</v>
      </c>
      <c r="AO37" s="17" cm="1">
        <f t="array" ref="AO37">SUMPRODUCT(--(ISNUMBER(SEARCH($A37,'Horizon numbers'!$F:$F)) * ISNUMBER(SEARCH(AO$1,'Horizon numbers'!$F:$F))))</f>
        <v>2</v>
      </c>
      <c r="AP37" s="17" cm="1">
        <f t="array" ref="AP37">SUMPRODUCT(--(ISNUMBER(SEARCH($A37,'Horizon numbers'!$F:$F)) * ISNUMBER(SEARCH(AP$1,'Horizon numbers'!$F:$F))))</f>
        <v>0</v>
      </c>
      <c r="AQ37" s="17" cm="1">
        <f t="array" ref="AQ37">SUMPRODUCT(--(ISNUMBER(SEARCH($A37,'Horizon numbers'!$F:$F)) * ISNUMBER(SEARCH(AQ$1,'Horizon numbers'!$F:$F))))</f>
        <v>1</v>
      </c>
      <c r="AR37" s="17" cm="1">
        <f t="array" ref="AR37">SUMPRODUCT(--(ISNUMBER(SEARCH($A37,'Horizon numbers'!$F:$F)) * ISNUMBER(SEARCH(AR$1,'Horizon numbers'!$F:$F))))</f>
        <v>5</v>
      </c>
      <c r="AS37" s="17" cm="1">
        <f t="array" ref="AS37">SUMPRODUCT(--(ISNUMBER(SEARCH($A37,'Horizon numbers'!$F:$F)) * ISNUMBER(SEARCH(AS$1,'Horizon numbers'!$F:$F))))</f>
        <v>0</v>
      </c>
      <c r="AT37" s="17" cm="1">
        <f t="array" ref="AT37">SUMPRODUCT(--(ISNUMBER(SEARCH($A37,'Horizon numbers'!$F:$F)) * ISNUMBER(SEARCH(AT$1,'Horizon numbers'!$F:$F))))</f>
        <v>0</v>
      </c>
      <c r="AU37" s="17" cm="1">
        <f t="array" ref="AU37">SUMPRODUCT(--(ISNUMBER(SEARCH($A37,'Horizon numbers'!$F:$F)) * ISNUMBER(SEARCH(AU$1,'Horizon numbers'!$F:$F))))</f>
        <v>0</v>
      </c>
      <c r="AV37" s="17" cm="1">
        <f t="array" ref="AV37">SUMPRODUCT(--(ISNUMBER(SEARCH($A37,'Horizon numbers'!$F:$F)) * ISNUMBER(SEARCH(AV$1,'Horizon numbers'!$F:$F))))</f>
        <v>0</v>
      </c>
      <c r="AW37" s="17" cm="1">
        <f t="array" ref="AW37">SUMPRODUCT(--(ISNUMBER(SEARCH($A37,'Horizon numbers'!$F:$F)) * ISNUMBER(SEARCH(AW$1,'Horizon numbers'!$F:$F))))</f>
        <v>5</v>
      </c>
      <c r="AX37" s="17" cm="1">
        <f t="array" ref="AX37">SUMPRODUCT(--(ISNUMBER(SEARCH($A37,'Horizon numbers'!$F:$F)) * ISNUMBER(SEARCH(AX$1,'Horizon numbers'!$F:$F))))</f>
        <v>1</v>
      </c>
      <c r="AY37" s="17" cm="1">
        <f t="array" ref="AY37">SUMPRODUCT(--(ISNUMBER(SEARCH($A37,'Horizon numbers'!$F:$F)) * ISNUMBER(SEARCH(AY$1,'Horizon numbers'!$F:$F))))</f>
        <v>0</v>
      </c>
      <c r="AZ37" s="17" cm="1">
        <f t="array" ref="AZ37">SUMPRODUCT(--(ISNUMBER(SEARCH($A37,'Horizon numbers'!$F:$F)) * ISNUMBER(SEARCH(AZ$1,'Horizon numbers'!$F:$F))))</f>
        <v>1</v>
      </c>
    </row>
    <row r="38" spans="1:52" x14ac:dyDescent="0.3">
      <c r="A38" t="s">
        <v>312</v>
      </c>
      <c r="B38" s="17" cm="1">
        <f t="array" ref="B38">SUMPRODUCT(--(ISNUMBER(SEARCH($A38,'Horizon numbers'!$F:$F)) * ISNUMBER(SEARCH(B$1,'Horizon numbers'!$F:$F))))</f>
        <v>0</v>
      </c>
      <c r="C38" s="17" cm="1">
        <f t="array" ref="C38">SUMPRODUCT(--(ISNUMBER(SEARCH($A38,'Horizon numbers'!$F:$F)) * ISNUMBER(SEARCH(C$1,'Horizon numbers'!$F:$F))))</f>
        <v>1</v>
      </c>
      <c r="D38" s="17" cm="1">
        <f t="array" ref="D38">SUMPRODUCT(--(ISNUMBER(SEARCH($A38,'Horizon numbers'!$F:$F)) * ISNUMBER(SEARCH(D$1,'Horizon numbers'!$F:$F))))</f>
        <v>0</v>
      </c>
      <c r="E38" s="17" cm="1">
        <f t="array" ref="E38">SUMPRODUCT(--(ISNUMBER(SEARCH($A38,'Horizon numbers'!$F:$F)) * ISNUMBER(SEARCH(E$1,'Horizon numbers'!$F:$F))))</f>
        <v>0</v>
      </c>
      <c r="F38" s="17" cm="1">
        <f t="array" ref="F38">SUMPRODUCT(--(ISNUMBER(SEARCH($A38,'Horizon numbers'!$F:$F)) * ISNUMBER(SEARCH(F$1,'Horizon numbers'!$F:$F))))</f>
        <v>0</v>
      </c>
      <c r="G38" s="17" cm="1">
        <f t="array" ref="G38">SUMPRODUCT(--(ISNUMBER(SEARCH($A38,'Horizon numbers'!$F:$F)) * ISNUMBER(SEARCH(G$1,'Horizon numbers'!$F:$F))))</f>
        <v>0</v>
      </c>
      <c r="H38" s="17" cm="1">
        <f t="array" ref="H38">SUMPRODUCT(--(ISNUMBER(SEARCH($A38,'Horizon numbers'!$F:$F)) * ISNUMBER(SEARCH(H$1,'Horizon numbers'!$F:$F))))</f>
        <v>0</v>
      </c>
      <c r="I38" s="17" cm="1">
        <f t="array" ref="I38">SUMPRODUCT(--(ISNUMBER(SEARCH($A38,'Horizon numbers'!$F:$F)) * ISNUMBER(SEARCH(I$1,'Horizon numbers'!$F:$F))))</f>
        <v>2</v>
      </c>
      <c r="J38" s="17" cm="1">
        <f t="array" ref="J38">SUMPRODUCT(--(ISNUMBER(SEARCH($A38,'Horizon numbers'!$F:$F)) * ISNUMBER(SEARCH(J$1,'Horizon numbers'!$F:$F))))</f>
        <v>0</v>
      </c>
      <c r="K38" s="17" cm="1">
        <f t="array" ref="K38">SUMPRODUCT(--(ISNUMBER(SEARCH($A38,'Horizon numbers'!$F:$F)) * ISNUMBER(SEARCH(K$1,'Horizon numbers'!$F:$F))))</f>
        <v>0</v>
      </c>
      <c r="L38" s="17" cm="1">
        <f t="array" ref="L38">SUMPRODUCT(--(ISNUMBER(SEARCH($A38,'Horizon numbers'!$F:$F)) * ISNUMBER(SEARCH(L$1,'Horizon numbers'!$F:$F))))</f>
        <v>0</v>
      </c>
      <c r="M38" s="17" cm="1">
        <f t="array" ref="M38">SUMPRODUCT(--(ISNUMBER(SEARCH($A38,'Horizon numbers'!$F:$F)) * ISNUMBER(SEARCH(M$1,'Horizon numbers'!$F:$F))))</f>
        <v>0</v>
      </c>
      <c r="N38" s="17" cm="1">
        <f t="array" ref="N38">SUMPRODUCT(--(ISNUMBER(SEARCH($A38,'Horizon numbers'!$F:$F)) * ISNUMBER(SEARCH(N$1,'Horizon numbers'!$F:$F))))</f>
        <v>0</v>
      </c>
      <c r="O38" s="17" cm="1">
        <f t="array" ref="O38">SUMPRODUCT(--(ISNUMBER(SEARCH($A38,'Horizon numbers'!$F:$F)) * ISNUMBER(SEARCH(O$1,'Horizon numbers'!$F:$F))))</f>
        <v>0</v>
      </c>
      <c r="P38" s="17" cm="1">
        <f t="array" ref="P38">SUMPRODUCT(--(ISNUMBER(SEARCH($A38,'Horizon numbers'!$F:$F)) * ISNUMBER(SEARCH(P$1,'Horizon numbers'!$F:$F))))</f>
        <v>5</v>
      </c>
      <c r="Q38" s="17" cm="1">
        <f t="array" ref="Q38">SUMPRODUCT(--(ISNUMBER(SEARCH($A38,'Horizon numbers'!$F:$F)) * ISNUMBER(SEARCH(Q$1,'Horizon numbers'!$F:$F))))</f>
        <v>0</v>
      </c>
      <c r="R38" s="17" cm="1">
        <f t="array" ref="R38">SUMPRODUCT(--(ISNUMBER(SEARCH($A38,'Horizon numbers'!$F:$F)) * ISNUMBER(SEARCH(R$1,'Horizon numbers'!$F:$F))))</f>
        <v>0</v>
      </c>
      <c r="S38" s="17" cm="1">
        <f t="array" ref="S38">SUMPRODUCT(--(ISNUMBER(SEARCH($A38,'Horizon numbers'!$F:$F)) * ISNUMBER(SEARCH(S$1,'Horizon numbers'!$F:$F))))</f>
        <v>1</v>
      </c>
      <c r="T38" s="17" cm="1">
        <f t="array" ref="T38">SUMPRODUCT(--(ISNUMBER(SEARCH($A38,'Horizon numbers'!$F:$F)) * ISNUMBER(SEARCH(T$1,'Horizon numbers'!$F:$F))))</f>
        <v>0</v>
      </c>
      <c r="U38" s="17" cm="1">
        <f t="array" ref="U38">SUMPRODUCT(--(ISNUMBER(SEARCH($A38,'Horizon numbers'!$F:$F)) * ISNUMBER(SEARCH(U$1,'Horizon numbers'!$F:$F))))</f>
        <v>0</v>
      </c>
      <c r="V38" s="17" cm="1">
        <f t="array" ref="V38">SUMPRODUCT(--(ISNUMBER(SEARCH($A38,'Horizon numbers'!$F:$F)) * ISNUMBER(SEARCH(V$1,'Horizon numbers'!$F:$F))))</f>
        <v>0</v>
      </c>
      <c r="W38" s="17" cm="1">
        <f t="array" ref="W38">SUMPRODUCT(--(ISNUMBER(SEARCH($A38,'Horizon numbers'!$F:$F)) * ISNUMBER(SEARCH(W$1,'Horizon numbers'!$F:$F))))</f>
        <v>0</v>
      </c>
      <c r="X38" s="17" cm="1">
        <f t="array" ref="X38">SUMPRODUCT(--(ISNUMBER(SEARCH($A38,'Horizon numbers'!$F:$F)) * ISNUMBER(SEARCH(X$1,'Horizon numbers'!$F:$F))))</f>
        <v>0</v>
      </c>
      <c r="Y38" s="17" cm="1">
        <f t="array" ref="Y38">SUMPRODUCT(--(ISNUMBER(SEARCH($A38,'Horizon numbers'!$F:$F)) * ISNUMBER(SEARCH(Y$1,'Horizon numbers'!$F:$F))))</f>
        <v>0</v>
      </c>
      <c r="Z38" s="17" cm="1">
        <f t="array" ref="Z38">SUMPRODUCT(--(ISNUMBER(SEARCH($A38,'Horizon numbers'!$F:$F)) * ISNUMBER(SEARCH(Z$1,'Horizon numbers'!$F:$F))))</f>
        <v>2</v>
      </c>
      <c r="AA38" s="17" cm="1">
        <f t="array" ref="AA38">SUMPRODUCT(--(ISNUMBER(SEARCH($A38,'Horizon numbers'!$F:$F)) * ISNUMBER(SEARCH(AA$1,'Horizon numbers'!$F:$F))))</f>
        <v>0</v>
      </c>
      <c r="AB38" s="17" cm="1">
        <f t="array" ref="AB38">SUMPRODUCT(--(ISNUMBER(SEARCH($A38,'Horizon numbers'!$F:$F)) * ISNUMBER(SEARCH(AB$1,'Horizon numbers'!$F:$F))))</f>
        <v>0</v>
      </c>
      <c r="AC38" s="17" cm="1">
        <f t="array" ref="AC38">SUMPRODUCT(--(ISNUMBER(SEARCH($A38,'Horizon numbers'!$F:$F)) * ISNUMBER(SEARCH(AC$1,'Horizon numbers'!$F:$F))))</f>
        <v>3</v>
      </c>
      <c r="AD38" s="17" cm="1">
        <f t="array" ref="AD38">SUMPRODUCT(--(ISNUMBER(SEARCH($A38,'Horizon numbers'!$F:$F)) * ISNUMBER(SEARCH(AD$1,'Horizon numbers'!$F:$F))))</f>
        <v>0</v>
      </c>
      <c r="AE38" s="17" cm="1">
        <f t="array" ref="AE38">SUMPRODUCT(--(ISNUMBER(SEARCH($A38,'Horizon numbers'!$F:$F)) * ISNUMBER(SEARCH(AE$1,'Horizon numbers'!$F:$F))))</f>
        <v>0</v>
      </c>
      <c r="AF38" s="17" cm="1">
        <f t="array" ref="AF38">SUMPRODUCT(--(ISNUMBER(SEARCH($A38,'Horizon numbers'!$F:$F)) * ISNUMBER(SEARCH(AF$1,'Horizon numbers'!$F:$F))))</f>
        <v>0</v>
      </c>
      <c r="AG38" s="17" cm="1">
        <f t="array" ref="AG38">SUMPRODUCT(--(ISNUMBER(SEARCH($A38,'Horizon numbers'!$F:$F)) * ISNUMBER(SEARCH(AG$1,'Horizon numbers'!$F:$F))))</f>
        <v>0</v>
      </c>
      <c r="AH38" s="17" cm="1">
        <f t="array" ref="AH38">SUMPRODUCT(--(ISNUMBER(SEARCH($A38,'Horizon numbers'!$F:$F)) * ISNUMBER(SEARCH(AH$1,'Horizon numbers'!$F:$F))))</f>
        <v>0</v>
      </c>
      <c r="AI38" s="17" cm="1">
        <f t="array" ref="AI38">SUMPRODUCT(--(ISNUMBER(SEARCH($A38,'Horizon numbers'!$F:$F)) * ISNUMBER(SEARCH(AI$1,'Horizon numbers'!$F:$F))))</f>
        <v>1</v>
      </c>
      <c r="AJ38" s="17" cm="1">
        <f t="array" ref="AJ38">SUMPRODUCT(--(ISNUMBER(SEARCH($A38,'Horizon numbers'!$F:$F)) * ISNUMBER(SEARCH(AJ$1,'Horizon numbers'!$F:$F))))</f>
        <v>0</v>
      </c>
      <c r="AK38" s="17" cm="1">
        <f t="array" ref="AK38">SUMPRODUCT(--(ISNUMBER(SEARCH($A38,'Horizon numbers'!$F:$F)) * ISNUMBER(SEARCH(AK$1,'Horizon numbers'!$F:$F))))</f>
        <v>9</v>
      </c>
      <c r="AL38" s="17" cm="1">
        <f t="array" ref="AL38">SUMPRODUCT(--(ISNUMBER(SEARCH($A38,'Horizon numbers'!$F:$F)) * ISNUMBER(SEARCH(AL$1,'Horizon numbers'!$F:$F))))</f>
        <v>15</v>
      </c>
      <c r="AM38" s="17" cm="1">
        <f t="array" ref="AM38">SUMPRODUCT(--(ISNUMBER(SEARCH($A38,'Horizon numbers'!$F:$F)) * ISNUMBER(SEARCH(AM$1,'Horizon numbers'!$F:$F))))</f>
        <v>4</v>
      </c>
      <c r="AN38" s="17" cm="1">
        <f t="array" ref="AN38">SUMPRODUCT(--(ISNUMBER(SEARCH($A38,'Horizon numbers'!$F:$F)) * ISNUMBER(SEARCH(AN$1,'Horizon numbers'!$F:$F))))</f>
        <v>0</v>
      </c>
      <c r="AO38" s="17" cm="1">
        <f t="array" ref="AO38">SUMPRODUCT(--(ISNUMBER(SEARCH($A38,'Horizon numbers'!$F:$F)) * ISNUMBER(SEARCH(AO$1,'Horizon numbers'!$F:$F))))</f>
        <v>0</v>
      </c>
      <c r="AP38" s="17" cm="1">
        <f t="array" ref="AP38">SUMPRODUCT(--(ISNUMBER(SEARCH($A38,'Horizon numbers'!$F:$F)) * ISNUMBER(SEARCH(AP$1,'Horizon numbers'!$F:$F))))</f>
        <v>0</v>
      </c>
      <c r="AQ38" s="17" cm="1">
        <f t="array" ref="AQ38">SUMPRODUCT(--(ISNUMBER(SEARCH($A38,'Horizon numbers'!$F:$F)) * ISNUMBER(SEARCH(AQ$1,'Horizon numbers'!$F:$F))))</f>
        <v>0</v>
      </c>
      <c r="AR38" s="17" cm="1">
        <f t="array" ref="AR38">SUMPRODUCT(--(ISNUMBER(SEARCH($A38,'Horizon numbers'!$F:$F)) * ISNUMBER(SEARCH(AR$1,'Horizon numbers'!$F:$F))))</f>
        <v>2</v>
      </c>
      <c r="AS38" s="17" cm="1">
        <f t="array" ref="AS38">SUMPRODUCT(--(ISNUMBER(SEARCH($A38,'Horizon numbers'!$F:$F)) * ISNUMBER(SEARCH(AS$1,'Horizon numbers'!$F:$F))))</f>
        <v>0</v>
      </c>
      <c r="AT38" s="17" cm="1">
        <f t="array" ref="AT38">SUMPRODUCT(--(ISNUMBER(SEARCH($A38,'Horizon numbers'!$F:$F)) * ISNUMBER(SEARCH(AT$1,'Horizon numbers'!$F:$F))))</f>
        <v>0</v>
      </c>
      <c r="AU38" s="17" cm="1">
        <f t="array" ref="AU38">SUMPRODUCT(--(ISNUMBER(SEARCH($A38,'Horizon numbers'!$F:$F)) * ISNUMBER(SEARCH(AU$1,'Horizon numbers'!$F:$F))))</f>
        <v>0</v>
      </c>
      <c r="AV38" s="17" cm="1">
        <f t="array" ref="AV38">SUMPRODUCT(--(ISNUMBER(SEARCH($A38,'Horizon numbers'!$F:$F)) * ISNUMBER(SEARCH(AV$1,'Horizon numbers'!$F:$F))))</f>
        <v>0</v>
      </c>
      <c r="AW38" s="17" cm="1">
        <f t="array" ref="AW38">SUMPRODUCT(--(ISNUMBER(SEARCH($A38,'Horizon numbers'!$F:$F)) * ISNUMBER(SEARCH(AW$1,'Horizon numbers'!$F:$F))))</f>
        <v>0</v>
      </c>
      <c r="AX38" s="17" cm="1">
        <f t="array" ref="AX38">SUMPRODUCT(--(ISNUMBER(SEARCH($A38,'Horizon numbers'!$F:$F)) * ISNUMBER(SEARCH(AX$1,'Horizon numbers'!$F:$F))))</f>
        <v>0</v>
      </c>
      <c r="AY38" s="17" cm="1">
        <f t="array" ref="AY38">SUMPRODUCT(--(ISNUMBER(SEARCH($A38,'Horizon numbers'!$F:$F)) * ISNUMBER(SEARCH(AY$1,'Horizon numbers'!$F:$F))))</f>
        <v>0</v>
      </c>
      <c r="AZ38" s="17" cm="1">
        <f t="array" ref="AZ38">SUMPRODUCT(--(ISNUMBER(SEARCH($A38,'Horizon numbers'!$F:$F)) * ISNUMBER(SEARCH(AZ$1,'Horizon numbers'!$F:$F))))</f>
        <v>0</v>
      </c>
    </row>
    <row r="39" spans="1:52" x14ac:dyDescent="0.3">
      <c r="A39" t="s">
        <v>313</v>
      </c>
      <c r="B39" s="17" cm="1">
        <f t="array" ref="B39">SUMPRODUCT(--(ISNUMBER(SEARCH($A39,'Horizon numbers'!$F:$F)) * ISNUMBER(SEARCH(B$1,'Horizon numbers'!$F:$F))))</f>
        <v>1</v>
      </c>
      <c r="C39" s="17" cm="1">
        <f t="array" ref="C39">SUMPRODUCT(--(ISNUMBER(SEARCH($A39,'Horizon numbers'!$F:$F)) * ISNUMBER(SEARCH(C$1,'Horizon numbers'!$F:$F))))</f>
        <v>4</v>
      </c>
      <c r="D39" s="17" cm="1">
        <f t="array" ref="D39">SUMPRODUCT(--(ISNUMBER(SEARCH($A39,'Horizon numbers'!$F:$F)) * ISNUMBER(SEARCH(D$1,'Horizon numbers'!$F:$F))))</f>
        <v>0</v>
      </c>
      <c r="E39" s="17" cm="1">
        <f t="array" ref="E39">SUMPRODUCT(--(ISNUMBER(SEARCH($A39,'Horizon numbers'!$F:$F)) * ISNUMBER(SEARCH(E$1,'Horizon numbers'!$F:$F))))</f>
        <v>0</v>
      </c>
      <c r="F39" s="17" cm="1">
        <f t="array" ref="F39">SUMPRODUCT(--(ISNUMBER(SEARCH($A39,'Horizon numbers'!$F:$F)) * ISNUMBER(SEARCH(F$1,'Horizon numbers'!$F:$F))))</f>
        <v>0</v>
      </c>
      <c r="G39" s="17" cm="1">
        <f t="array" ref="G39">SUMPRODUCT(--(ISNUMBER(SEARCH($A39,'Horizon numbers'!$F:$F)) * ISNUMBER(SEARCH(G$1,'Horizon numbers'!$F:$F))))</f>
        <v>1</v>
      </c>
      <c r="H39" s="17" cm="1">
        <f t="array" ref="H39">SUMPRODUCT(--(ISNUMBER(SEARCH($A39,'Horizon numbers'!$F:$F)) * ISNUMBER(SEARCH(H$1,'Horizon numbers'!$F:$F))))</f>
        <v>0</v>
      </c>
      <c r="I39" s="17" cm="1">
        <f t="array" ref="I39">SUMPRODUCT(--(ISNUMBER(SEARCH($A39,'Horizon numbers'!$F:$F)) * ISNUMBER(SEARCH(I$1,'Horizon numbers'!$F:$F))))</f>
        <v>2</v>
      </c>
      <c r="J39" s="17" cm="1">
        <f t="array" ref="J39">SUMPRODUCT(--(ISNUMBER(SEARCH($A39,'Horizon numbers'!$F:$F)) * ISNUMBER(SEARCH(J$1,'Horizon numbers'!$F:$F))))</f>
        <v>0</v>
      </c>
      <c r="K39" s="17" cm="1">
        <f t="array" ref="K39">SUMPRODUCT(--(ISNUMBER(SEARCH($A39,'Horizon numbers'!$F:$F)) * ISNUMBER(SEARCH(K$1,'Horizon numbers'!$F:$F))))</f>
        <v>4</v>
      </c>
      <c r="L39" s="17" cm="1">
        <f t="array" ref="L39">SUMPRODUCT(--(ISNUMBER(SEARCH($A39,'Horizon numbers'!$F:$F)) * ISNUMBER(SEARCH(L$1,'Horizon numbers'!$F:$F))))</f>
        <v>1</v>
      </c>
      <c r="M39" s="17" cm="1">
        <f t="array" ref="M39">SUMPRODUCT(--(ISNUMBER(SEARCH($A39,'Horizon numbers'!$F:$F)) * ISNUMBER(SEARCH(M$1,'Horizon numbers'!$F:$F))))</f>
        <v>1</v>
      </c>
      <c r="N39" s="17" cm="1">
        <f t="array" ref="N39">SUMPRODUCT(--(ISNUMBER(SEARCH($A39,'Horizon numbers'!$F:$F)) * ISNUMBER(SEARCH(N$1,'Horizon numbers'!$F:$F))))</f>
        <v>0</v>
      </c>
      <c r="O39" s="17" cm="1">
        <f t="array" ref="O39">SUMPRODUCT(--(ISNUMBER(SEARCH($A39,'Horizon numbers'!$F:$F)) * ISNUMBER(SEARCH(O$1,'Horizon numbers'!$F:$F))))</f>
        <v>0</v>
      </c>
      <c r="P39" s="17" cm="1">
        <f t="array" ref="P39">SUMPRODUCT(--(ISNUMBER(SEARCH($A39,'Horizon numbers'!$F:$F)) * ISNUMBER(SEARCH(P$1,'Horizon numbers'!$F:$F))))</f>
        <v>7</v>
      </c>
      <c r="Q39" s="17" cm="1">
        <f t="array" ref="Q39">SUMPRODUCT(--(ISNUMBER(SEARCH($A39,'Horizon numbers'!$F:$F)) * ISNUMBER(SEARCH(Q$1,'Horizon numbers'!$F:$F))))</f>
        <v>0</v>
      </c>
      <c r="R39" s="17" cm="1">
        <f t="array" ref="R39">SUMPRODUCT(--(ISNUMBER(SEARCH($A39,'Horizon numbers'!$F:$F)) * ISNUMBER(SEARCH(R$1,'Horizon numbers'!$F:$F))))</f>
        <v>2</v>
      </c>
      <c r="S39" s="17" cm="1">
        <f t="array" ref="S39">SUMPRODUCT(--(ISNUMBER(SEARCH($A39,'Horizon numbers'!$F:$F)) * ISNUMBER(SEARCH(S$1,'Horizon numbers'!$F:$F))))</f>
        <v>3</v>
      </c>
      <c r="T39" s="17" cm="1">
        <f t="array" ref="T39">SUMPRODUCT(--(ISNUMBER(SEARCH($A39,'Horizon numbers'!$F:$F)) * ISNUMBER(SEARCH(T$1,'Horizon numbers'!$F:$F))))</f>
        <v>0</v>
      </c>
      <c r="U39" s="17" cm="1">
        <f t="array" ref="U39">SUMPRODUCT(--(ISNUMBER(SEARCH($A39,'Horizon numbers'!$F:$F)) * ISNUMBER(SEARCH(U$1,'Horizon numbers'!$F:$F))))</f>
        <v>0</v>
      </c>
      <c r="V39" s="17" cm="1">
        <f t="array" ref="V39">SUMPRODUCT(--(ISNUMBER(SEARCH($A39,'Horizon numbers'!$F:$F)) * ISNUMBER(SEARCH(V$1,'Horizon numbers'!$F:$F))))</f>
        <v>1</v>
      </c>
      <c r="W39" s="17" cm="1">
        <f t="array" ref="W39">SUMPRODUCT(--(ISNUMBER(SEARCH($A39,'Horizon numbers'!$F:$F)) * ISNUMBER(SEARCH(W$1,'Horizon numbers'!$F:$F))))</f>
        <v>1</v>
      </c>
      <c r="X39" s="17" cm="1">
        <f t="array" ref="X39">SUMPRODUCT(--(ISNUMBER(SEARCH($A39,'Horizon numbers'!$F:$F)) * ISNUMBER(SEARCH(X$1,'Horizon numbers'!$F:$F))))</f>
        <v>0</v>
      </c>
      <c r="Y39" s="17" cm="1">
        <f t="array" ref="Y39">SUMPRODUCT(--(ISNUMBER(SEARCH($A39,'Horizon numbers'!$F:$F)) * ISNUMBER(SEARCH(Y$1,'Horizon numbers'!$F:$F))))</f>
        <v>0</v>
      </c>
      <c r="Z39" s="17" cm="1">
        <f t="array" ref="Z39">SUMPRODUCT(--(ISNUMBER(SEARCH($A39,'Horizon numbers'!$F:$F)) * ISNUMBER(SEARCH(Z$1,'Horizon numbers'!$F:$F))))</f>
        <v>2</v>
      </c>
      <c r="AA39" s="17" cm="1">
        <f t="array" ref="AA39">SUMPRODUCT(--(ISNUMBER(SEARCH($A39,'Horizon numbers'!$F:$F)) * ISNUMBER(SEARCH(AA$1,'Horizon numbers'!$F:$F))))</f>
        <v>1</v>
      </c>
      <c r="AB39" s="17" cm="1">
        <f t="array" ref="AB39">SUMPRODUCT(--(ISNUMBER(SEARCH($A39,'Horizon numbers'!$F:$F)) * ISNUMBER(SEARCH(AB$1,'Horizon numbers'!$F:$F))))</f>
        <v>0</v>
      </c>
      <c r="AC39" s="17" cm="1">
        <f t="array" ref="AC39">SUMPRODUCT(--(ISNUMBER(SEARCH($A39,'Horizon numbers'!$F:$F)) * ISNUMBER(SEARCH(AC$1,'Horizon numbers'!$F:$F))))</f>
        <v>1</v>
      </c>
      <c r="AD39" s="17" cm="1">
        <f t="array" ref="AD39">SUMPRODUCT(--(ISNUMBER(SEARCH($A39,'Horizon numbers'!$F:$F)) * ISNUMBER(SEARCH(AD$1,'Horizon numbers'!$F:$F))))</f>
        <v>0</v>
      </c>
      <c r="AE39" s="17" cm="1">
        <f t="array" ref="AE39">SUMPRODUCT(--(ISNUMBER(SEARCH($A39,'Horizon numbers'!$F:$F)) * ISNUMBER(SEARCH(AE$1,'Horizon numbers'!$F:$F))))</f>
        <v>0</v>
      </c>
      <c r="AF39" s="17" cm="1">
        <f t="array" ref="AF39">SUMPRODUCT(--(ISNUMBER(SEARCH($A39,'Horizon numbers'!$F:$F)) * ISNUMBER(SEARCH(AF$1,'Horizon numbers'!$F:$F))))</f>
        <v>0</v>
      </c>
      <c r="AG39" s="17" cm="1">
        <f t="array" ref="AG39">SUMPRODUCT(--(ISNUMBER(SEARCH($A39,'Horizon numbers'!$F:$F)) * ISNUMBER(SEARCH(AG$1,'Horizon numbers'!$F:$F))))</f>
        <v>0</v>
      </c>
      <c r="AH39" s="17" cm="1">
        <f t="array" ref="AH39">SUMPRODUCT(--(ISNUMBER(SEARCH($A39,'Horizon numbers'!$F:$F)) * ISNUMBER(SEARCH(AH$1,'Horizon numbers'!$F:$F))))</f>
        <v>0</v>
      </c>
      <c r="AI39" s="17" cm="1">
        <f t="array" ref="AI39">SUMPRODUCT(--(ISNUMBER(SEARCH($A39,'Horizon numbers'!$F:$F)) * ISNUMBER(SEARCH(AI$1,'Horizon numbers'!$F:$F))))</f>
        <v>4</v>
      </c>
      <c r="AJ39" s="17" cm="1">
        <f t="array" ref="AJ39">SUMPRODUCT(--(ISNUMBER(SEARCH($A39,'Horizon numbers'!$F:$F)) * ISNUMBER(SEARCH(AJ$1,'Horizon numbers'!$F:$F))))</f>
        <v>0</v>
      </c>
      <c r="AK39" s="17" cm="1">
        <f t="array" ref="AK39">SUMPRODUCT(--(ISNUMBER(SEARCH($A39,'Horizon numbers'!$F:$F)) * ISNUMBER(SEARCH(AK$1,'Horizon numbers'!$F:$F))))</f>
        <v>8</v>
      </c>
      <c r="AL39" s="17" cm="1">
        <f t="array" ref="AL39">SUMPRODUCT(--(ISNUMBER(SEARCH($A39,'Horizon numbers'!$F:$F)) * ISNUMBER(SEARCH(AL$1,'Horizon numbers'!$F:$F))))</f>
        <v>4</v>
      </c>
      <c r="AM39" s="17" cm="1">
        <f t="array" ref="AM39">SUMPRODUCT(--(ISNUMBER(SEARCH($A39,'Horizon numbers'!$F:$F)) * ISNUMBER(SEARCH(AM$1,'Horizon numbers'!$F:$F))))</f>
        <v>21</v>
      </c>
      <c r="AN39" s="17" cm="1">
        <f t="array" ref="AN39">SUMPRODUCT(--(ISNUMBER(SEARCH($A39,'Horizon numbers'!$F:$F)) * ISNUMBER(SEARCH(AN$1,'Horizon numbers'!$F:$F))))</f>
        <v>1</v>
      </c>
      <c r="AO39" s="17" cm="1">
        <f t="array" ref="AO39">SUMPRODUCT(--(ISNUMBER(SEARCH($A39,'Horizon numbers'!$F:$F)) * ISNUMBER(SEARCH(AO$1,'Horizon numbers'!$F:$F))))</f>
        <v>0</v>
      </c>
      <c r="AP39" s="17" cm="1">
        <f t="array" ref="AP39">SUMPRODUCT(--(ISNUMBER(SEARCH($A39,'Horizon numbers'!$F:$F)) * ISNUMBER(SEARCH(AP$1,'Horizon numbers'!$F:$F))))</f>
        <v>0</v>
      </c>
      <c r="AQ39" s="17" cm="1">
        <f t="array" ref="AQ39">SUMPRODUCT(--(ISNUMBER(SEARCH($A39,'Horizon numbers'!$F:$F)) * ISNUMBER(SEARCH(AQ$1,'Horizon numbers'!$F:$F))))</f>
        <v>0</v>
      </c>
      <c r="AR39" s="17" cm="1">
        <f t="array" ref="AR39">SUMPRODUCT(--(ISNUMBER(SEARCH($A39,'Horizon numbers'!$F:$F)) * ISNUMBER(SEARCH(AR$1,'Horizon numbers'!$F:$F))))</f>
        <v>2</v>
      </c>
      <c r="AS39" s="17" cm="1">
        <f t="array" ref="AS39">SUMPRODUCT(--(ISNUMBER(SEARCH($A39,'Horizon numbers'!$F:$F)) * ISNUMBER(SEARCH(AS$1,'Horizon numbers'!$F:$F))))</f>
        <v>0</v>
      </c>
      <c r="AT39" s="17" cm="1">
        <f t="array" ref="AT39">SUMPRODUCT(--(ISNUMBER(SEARCH($A39,'Horizon numbers'!$F:$F)) * ISNUMBER(SEARCH(AT$1,'Horizon numbers'!$F:$F))))</f>
        <v>0</v>
      </c>
      <c r="AU39" s="17" cm="1">
        <f t="array" ref="AU39">SUMPRODUCT(--(ISNUMBER(SEARCH($A39,'Horizon numbers'!$F:$F)) * ISNUMBER(SEARCH(AU$1,'Horizon numbers'!$F:$F))))</f>
        <v>0</v>
      </c>
      <c r="AV39" s="17" cm="1">
        <f t="array" ref="AV39">SUMPRODUCT(--(ISNUMBER(SEARCH($A39,'Horizon numbers'!$F:$F)) * ISNUMBER(SEARCH(AV$1,'Horizon numbers'!$F:$F))))</f>
        <v>0</v>
      </c>
      <c r="AW39" s="17" cm="1">
        <f t="array" ref="AW39">SUMPRODUCT(--(ISNUMBER(SEARCH($A39,'Horizon numbers'!$F:$F)) * ISNUMBER(SEARCH(AW$1,'Horizon numbers'!$F:$F))))</f>
        <v>4</v>
      </c>
      <c r="AX39" s="17" cm="1">
        <f t="array" ref="AX39">SUMPRODUCT(--(ISNUMBER(SEARCH($A39,'Horizon numbers'!$F:$F)) * ISNUMBER(SEARCH(AX$1,'Horizon numbers'!$F:$F))))</f>
        <v>0</v>
      </c>
      <c r="AY39" s="17" cm="1">
        <f t="array" ref="AY39">SUMPRODUCT(--(ISNUMBER(SEARCH($A39,'Horizon numbers'!$F:$F)) * ISNUMBER(SEARCH(AY$1,'Horizon numbers'!$F:$F))))</f>
        <v>0</v>
      </c>
      <c r="AZ39" s="17" cm="1">
        <f t="array" ref="AZ39">SUMPRODUCT(--(ISNUMBER(SEARCH($A39,'Horizon numbers'!$F:$F)) * ISNUMBER(SEARCH(AZ$1,'Horizon numbers'!$F:$F))))</f>
        <v>0</v>
      </c>
    </row>
    <row r="40" spans="1:52" x14ac:dyDescent="0.3">
      <c r="A40" t="s">
        <v>314</v>
      </c>
      <c r="B40" s="17" cm="1">
        <f t="array" ref="B40">SUMPRODUCT(--(ISNUMBER(SEARCH($A40,'Horizon numbers'!$F:$F)) * ISNUMBER(SEARCH(B$1,'Horizon numbers'!$F:$F))))</f>
        <v>0</v>
      </c>
      <c r="C40" s="17" cm="1">
        <f t="array" ref="C40">SUMPRODUCT(--(ISNUMBER(SEARCH($A40,'Horizon numbers'!$F:$F)) * ISNUMBER(SEARCH(C$1,'Horizon numbers'!$F:$F))))</f>
        <v>0</v>
      </c>
      <c r="D40" s="17" cm="1">
        <f t="array" ref="D40">SUMPRODUCT(--(ISNUMBER(SEARCH($A40,'Horizon numbers'!$F:$F)) * ISNUMBER(SEARCH(D$1,'Horizon numbers'!$F:$F))))</f>
        <v>0</v>
      </c>
      <c r="E40" s="17" cm="1">
        <f t="array" ref="E40">SUMPRODUCT(--(ISNUMBER(SEARCH($A40,'Horizon numbers'!$F:$F)) * ISNUMBER(SEARCH(E$1,'Horizon numbers'!$F:$F))))</f>
        <v>0</v>
      </c>
      <c r="F40" s="17" cm="1">
        <f t="array" ref="F40">SUMPRODUCT(--(ISNUMBER(SEARCH($A40,'Horizon numbers'!$F:$F)) * ISNUMBER(SEARCH(F$1,'Horizon numbers'!$F:$F))))</f>
        <v>0</v>
      </c>
      <c r="G40" s="17" cm="1">
        <f t="array" ref="G40">SUMPRODUCT(--(ISNUMBER(SEARCH($A40,'Horizon numbers'!$F:$F)) * ISNUMBER(SEARCH(G$1,'Horizon numbers'!$F:$F))))</f>
        <v>0</v>
      </c>
      <c r="H40" s="17" cm="1">
        <f t="array" ref="H40">SUMPRODUCT(--(ISNUMBER(SEARCH($A40,'Horizon numbers'!$F:$F)) * ISNUMBER(SEARCH(H$1,'Horizon numbers'!$F:$F))))</f>
        <v>0</v>
      </c>
      <c r="I40" s="17" cm="1">
        <f t="array" ref="I40">SUMPRODUCT(--(ISNUMBER(SEARCH($A40,'Horizon numbers'!$F:$F)) * ISNUMBER(SEARCH(I$1,'Horizon numbers'!$F:$F))))</f>
        <v>0</v>
      </c>
      <c r="J40" s="17" cm="1">
        <f t="array" ref="J40">SUMPRODUCT(--(ISNUMBER(SEARCH($A40,'Horizon numbers'!$F:$F)) * ISNUMBER(SEARCH(J$1,'Horizon numbers'!$F:$F))))</f>
        <v>0</v>
      </c>
      <c r="K40" s="17" cm="1">
        <f t="array" ref="K40">SUMPRODUCT(--(ISNUMBER(SEARCH($A40,'Horizon numbers'!$F:$F)) * ISNUMBER(SEARCH(K$1,'Horizon numbers'!$F:$F))))</f>
        <v>1</v>
      </c>
      <c r="L40" s="17" cm="1">
        <f t="array" ref="L40">SUMPRODUCT(--(ISNUMBER(SEARCH($A40,'Horizon numbers'!$F:$F)) * ISNUMBER(SEARCH(L$1,'Horizon numbers'!$F:$F))))</f>
        <v>1</v>
      </c>
      <c r="M40" s="17" cm="1">
        <f t="array" ref="M40">SUMPRODUCT(--(ISNUMBER(SEARCH($A40,'Horizon numbers'!$F:$F)) * ISNUMBER(SEARCH(M$1,'Horizon numbers'!$F:$F))))</f>
        <v>1</v>
      </c>
      <c r="N40" s="17" cm="1">
        <f t="array" ref="N40">SUMPRODUCT(--(ISNUMBER(SEARCH($A40,'Horizon numbers'!$F:$F)) * ISNUMBER(SEARCH(N$1,'Horizon numbers'!$F:$F))))</f>
        <v>0</v>
      </c>
      <c r="O40" s="17" cm="1">
        <f t="array" ref="O40">SUMPRODUCT(--(ISNUMBER(SEARCH($A40,'Horizon numbers'!$F:$F)) * ISNUMBER(SEARCH(O$1,'Horizon numbers'!$F:$F))))</f>
        <v>0</v>
      </c>
      <c r="P40" s="17" cm="1">
        <f t="array" ref="P40">SUMPRODUCT(--(ISNUMBER(SEARCH($A40,'Horizon numbers'!$F:$F)) * ISNUMBER(SEARCH(P$1,'Horizon numbers'!$F:$F))))</f>
        <v>0</v>
      </c>
      <c r="Q40" s="17" cm="1">
        <f t="array" ref="Q40">SUMPRODUCT(--(ISNUMBER(SEARCH($A40,'Horizon numbers'!$F:$F)) * ISNUMBER(SEARCH(Q$1,'Horizon numbers'!$F:$F))))</f>
        <v>0</v>
      </c>
      <c r="R40" s="17" cm="1">
        <f t="array" ref="R40">SUMPRODUCT(--(ISNUMBER(SEARCH($A40,'Horizon numbers'!$F:$F)) * ISNUMBER(SEARCH(R$1,'Horizon numbers'!$F:$F))))</f>
        <v>0</v>
      </c>
      <c r="S40" s="17" cm="1">
        <f t="array" ref="S40">SUMPRODUCT(--(ISNUMBER(SEARCH($A40,'Horizon numbers'!$F:$F)) * ISNUMBER(SEARCH(S$1,'Horizon numbers'!$F:$F))))</f>
        <v>2</v>
      </c>
      <c r="T40" s="17" cm="1">
        <f t="array" ref="T40">SUMPRODUCT(--(ISNUMBER(SEARCH($A40,'Horizon numbers'!$F:$F)) * ISNUMBER(SEARCH(T$1,'Horizon numbers'!$F:$F))))</f>
        <v>0</v>
      </c>
      <c r="U40" s="17" cm="1">
        <f t="array" ref="U40">SUMPRODUCT(--(ISNUMBER(SEARCH($A40,'Horizon numbers'!$F:$F)) * ISNUMBER(SEARCH(U$1,'Horizon numbers'!$F:$F))))</f>
        <v>0</v>
      </c>
      <c r="V40" s="17" cm="1">
        <f t="array" ref="V40">SUMPRODUCT(--(ISNUMBER(SEARCH($A40,'Horizon numbers'!$F:$F)) * ISNUMBER(SEARCH(V$1,'Horizon numbers'!$F:$F))))</f>
        <v>0</v>
      </c>
      <c r="W40" s="17" cm="1">
        <f t="array" ref="W40">SUMPRODUCT(--(ISNUMBER(SEARCH($A40,'Horizon numbers'!$F:$F)) * ISNUMBER(SEARCH(W$1,'Horizon numbers'!$F:$F))))</f>
        <v>0</v>
      </c>
      <c r="X40" s="17" cm="1">
        <f t="array" ref="X40">SUMPRODUCT(--(ISNUMBER(SEARCH($A40,'Horizon numbers'!$F:$F)) * ISNUMBER(SEARCH(X$1,'Horizon numbers'!$F:$F))))</f>
        <v>0</v>
      </c>
      <c r="Y40" s="17" cm="1">
        <f t="array" ref="Y40">SUMPRODUCT(--(ISNUMBER(SEARCH($A40,'Horizon numbers'!$F:$F)) * ISNUMBER(SEARCH(Y$1,'Horizon numbers'!$F:$F))))</f>
        <v>0</v>
      </c>
      <c r="Z40" s="17" cm="1">
        <f t="array" ref="Z40">SUMPRODUCT(--(ISNUMBER(SEARCH($A40,'Horizon numbers'!$F:$F)) * ISNUMBER(SEARCH(Z$1,'Horizon numbers'!$F:$F))))</f>
        <v>1</v>
      </c>
      <c r="AA40" s="17" cm="1">
        <f t="array" ref="AA40">SUMPRODUCT(--(ISNUMBER(SEARCH($A40,'Horizon numbers'!$F:$F)) * ISNUMBER(SEARCH(AA$1,'Horizon numbers'!$F:$F))))</f>
        <v>0</v>
      </c>
      <c r="AB40" s="17" cm="1">
        <f t="array" ref="AB40">SUMPRODUCT(--(ISNUMBER(SEARCH($A40,'Horizon numbers'!$F:$F)) * ISNUMBER(SEARCH(AB$1,'Horizon numbers'!$F:$F))))</f>
        <v>0</v>
      </c>
      <c r="AC40" s="17" cm="1">
        <f t="array" ref="AC40">SUMPRODUCT(--(ISNUMBER(SEARCH($A40,'Horizon numbers'!$F:$F)) * ISNUMBER(SEARCH(AC$1,'Horizon numbers'!$F:$F))))</f>
        <v>0</v>
      </c>
      <c r="AD40" s="17" cm="1">
        <f t="array" ref="AD40">SUMPRODUCT(--(ISNUMBER(SEARCH($A40,'Horizon numbers'!$F:$F)) * ISNUMBER(SEARCH(AD$1,'Horizon numbers'!$F:$F))))</f>
        <v>0</v>
      </c>
      <c r="AE40" s="17" cm="1">
        <f t="array" ref="AE40">SUMPRODUCT(--(ISNUMBER(SEARCH($A40,'Horizon numbers'!$F:$F)) * ISNUMBER(SEARCH(AE$1,'Horizon numbers'!$F:$F))))</f>
        <v>0</v>
      </c>
      <c r="AF40" s="17" cm="1">
        <f t="array" ref="AF40">SUMPRODUCT(--(ISNUMBER(SEARCH($A40,'Horizon numbers'!$F:$F)) * ISNUMBER(SEARCH(AF$1,'Horizon numbers'!$F:$F))))</f>
        <v>0</v>
      </c>
      <c r="AG40" s="17" cm="1">
        <f t="array" ref="AG40">SUMPRODUCT(--(ISNUMBER(SEARCH($A40,'Horizon numbers'!$F:$F)) * ISNUMBER(SEARCH(AG$1,'Horizon numbers'!$F:$F))))</f>
        <v>0</v>
      </c>
      <c r="AH40" s="17" cm="1">
        <f t="array" ref="AH40">SUMPRODUCT(--(ISNUMBER(SEARCH($A40,'Horizon numbers'!$F:$F)) * ISNUMBER(SEARCH(AH$1,'Horizon numbers'!$F:$F))))</f>
        <v>1</v>
      </c>
      <c r="AI40" s="17" cm="1">
        <f t="array" ref="AI40">SUMPRODUCT(--(ISNUMBER(SEARCH($A40,'Horizon numbers'!$F:$F)) * ISNUMBER(SEARCH(AI$1,'Horizon numbers'!$F:$F))))</f>
        <v>4</v>
      </c>
      <c r="AJ40" s="17" cm="1">
        <f t="array" ref="AJ40">SUMPRODUCT(--(ISNUMBER(SEARCH($A40,'Horizon numbers'!$F:$F)) * ISNUMBER(SEARCH(AJ$1,'Horizon numbers'!$F:$F))))</f>
        <v>0</v>
      </c>
      <c r="AK40" s="17" cm="1">
        <f t="array" ref="AK40">SUMPRODUCT(--(ISNUMBER(SEARCH($A40,'Horizon numbers'!$F:$F)) * ISNUMBER(SEARCH(AK$1,'Horizon numbers'!$F:$F))))</f>
        <v>1</v>
      </c>
      <c r="AL40" s="17" cm="1">
        <f t="array" ref="AL40">SUMPRODUCT(--(ISNUMBER(SEARCH($A40,'Horizon numbers'!$F:$F)) * ISNUMBER(SEARCH(AL$1,'Horizon numbers'!$F:$F))))</f>
        <v>0</v>
      </c>
      <c r="AM40" s="17" cm="1">
        <f t="array" ref="AM40">SUMPRODUCT(--(ISNUMBER(SEARCH($A40,'Horizon numbers'!$F:$F)) * ISNUMBER(SEARCH(AM$1,'Horizon numbers'!$F:$F))))</f>
        <v>1</v>
      </c>
      <c r="AN40" s="17" cm="1">
        <f t="array" ref="AN40">SUMPRODUCT(--(ISNUMBER(SEARCH($A40,'Horizon numbers'!$F:$F)) * ISNUMBER(SEARCH(AN$1,'Horizon numbers'!$F:$F))))</f>
        <v>6</v>
      </c>
      <c r="AO40" s="17" cm="1">
        <f t="array" ref="AO40">SUMPRODUCT(--(ISNUMBER(SEARCH($A40,'Horizon numbers'!$F:$F)) * ISNUMBER(SEARCH(AO$1,'Horizon numbers'!$F:$F))))</f>
        <v>1</v>
      </c>
      <c r="AP40" s="17" cm="1">
        <f t="array" ref="AP40">SUMPRODUCT(--(ISNUMBER(SEARCH($A40,'Horizon numbers'!$F:$F)) * ISNUMBER(SEARCH(AP$1,'Horizon numbers'!$F:$F))))</f>
        <v>0</v>
      </c>
      <c r="AQ40" s="17" cm="1">
        <f t="array" ref="AQ40">SUMPRODUCT(--(ISNUMBER(SEARCH($A40,'Horizon numbers'!$F:$F)) * ISNUMBER(SEARCH(AQ$1,'Horizon numbers'!$F:$F))))</f>
        <v>0</v>
      </c>
      <c r="AR40" s="17" cm="1">
        <f t="array" ref="AR40">SUMPRODUCT(--(ISNUMBER(SEARCH($A40,'Horizon numbers'!$F:$F)) * ISNUMBER(SEARCH(AR$1,'Horizon numbers'!$F:$F))))</f>
        <v>1</v>
      </c>
      <c r="AS40" s="17" cm="1">
        <f t="array" ref="AS40">SUMPRODUCT(--(ISNUMBER(SEARCH($A40,'Horizon numbers'!$F:$F)) * ISNUMBER(SEARCH(AS$1,'Horizon numbers'!$F:$F))))</f>
        <v>0</v>
      </c>
      <c r="AT40" s="17" cm="1">
        <f t="array" ref="AT40">SUMPRODUCT(--(ISNUMBER(SEARCH($A40,'Horizon numbers'!$F:$F)) * ISNUMBER(SEARCH(AT$1,'Horizon numbers'!$F:$F))))</f>
        <v>0</v>
      </c>
      <c r="AU40" s="17" cm="1">
        <f t="array" ref="AU40">SUMPRODUCT(--(ISNUMBER(SEARCH($A40,'Horizon numbers'!$F:$F)) * ISNUMBER(SEARCH(AU$1,'Horizon numbers'!$F:$F))))</f>
        <v>0</v>
      </c>
      <c r="AV40" s="17" cm="1">
        <f t="array" ref="AV40">SUMPRODUCT(--(ISNUMBER(SEARCH($A40,'Horizon numbers'!$F:$F)) * ISNUMBER(SEARCH(AV$1,'Horizon numbers'!$F:$F))))</f>
        <v>0</v>
      </c>
      <c r="AW40" s="17" cm="1">
        <f t="array" ref="AW40">SUMPRODUCT(--(ISNUMBER(SEARCH($A40,'Horizon numbers'!$F:$F)) * ISNUMBER(SEARCH(AW$1,'Horizon numbers'!$F:$F))))</f>
        <v>1</v>
      </c>
      <c r="AX40" s="17" cm="1">
        <f t="array" ref="AX40">SUMPRODUCT(--(ISNUMBER(SEARCH($A40,'Horizon numbers'!$F:$F)) * ISNUMBER(SEARCH(AX$1,'Horizon numbers'!$F:$F))))</f>
        <v>0</v>
      </c>
      <c r="AY40" s="17" cm="1">
        <f t="array" ref="AY40">SUMPRODUCT(--(ISNUMBER(SEARCH($A40,'Horizon numbers'!$F:$F)) * ISNUMBER(SEARCH(AY$1,'Horizon numbers'!$F:$F))))</f>
        <v>0</v>
      </c>
      <c r="AZ40" s="17" cm="1">
        <f t="array" ref="AZ40">SUMPRODUCT(--(ISNUMBER(SEARCH($A40,'Horizon numbers'!$F:$F)) * ISNUMBER(SEARCH(AZ$1,'Horizon numbers'!$F:$F))))</f>
        <v>0</v>
      </c>
    </row>
    <row r="41" spans="1:52" x14ac:dyDescent="0.3">
      <c r="A41" t="s">
        <v>315</v>
      </c>
      <c r="B41" s="17" cm="1">
        <f t="array" ref="B41">SUMPRODUCT(--(ISNUMBER(SEARCH($A41,'Horizon numbers'!$F:$F)) * ISNUMBER(SEARCH(B$1,'Horizon numbers'!$F:$F))))</f>
        <v>0</v>
      </c>
      <c r="C41" s="17" cm="1">
        <f t="array" ref="C41">SUMPRODUCT(--(ISNUMBER(SEARCH($A41,'Horizon numbers'!$F:$F)) * ISNUMBER(SEARCH(C$1,'Horizon numbers'!$F:$F))))</f>
        <v>0</v>
      </c>
      <c r="D41" s="17" cm="1">
        <f t="array" ref="D41">SUMPRODUCT(--(ISNUMBER(SEARCH($A41,'Horizon numbers'!$F:$F)) * ISNUMBER(SEARCH(D$1,'Horizon numbers'!$F:$F))))</f>
        <v>0</v>
      </c>
      <c r="E41" s="17" cm="1">
        <f t="array" ref="E41">SUMPRODUCT(--(ISNUMBER(SEARCH($A41,'Horizon numbers'!$F:$F)) * ISNUMBER(SEARCH(E$1,'Horizon numbers'!$F:$F))))</f>
        <v>0</v>
      </c>
      <c r="F41" s="17" cm="1">
        <f t="array" ref="F41">SUMPRODUCT(--(ISNUMBER(SEARCH($A41,'Horizon numbers'!$F:$F)) * ISNUMBER(SEARCH(F$1,'Horizon numbers'!$F:$F))))</f>
        <v>0</v>
      </c>
      <c r="G41" s="17" cm="1">
        <f t="array" ref="G41">SUMPRODUCT(--(ISNUMBER(SEARCH($A41,'Horizon numbers'!$F:$F)) * ISNUMBER(SEARCH(G$1,'Horizon numbers'!$F:$F))))</f>
        <v>0</v>
      </c>
      <c r="H41" s="17" cm="1">
        <f t="array" ref="H41">SUMPRODUCT(--(ISNUMBER(SEARCH($A41,'Horizon numbers'!$F:$F)) * ISNUMBER(SEARCH(H$1,'Horizon numbers'!$F:$F))))</f>
        <v>0</v>
      </c>
      <c r="I41" s="17" cm="1">
        <f t="array" ref="I41">SUMPRODUCT(--(ISNUMBER(SEARCH($A41,'Horizon numbers'!$F:$F)) * ISNUMBER(SEARCH(I$1,'Horizon numbers'!$F:$F))))</f>
        <v>0</v>
      </c>
      <c r="J41" s="17" cm="1">
        <f t="array" ref="J41">SUMPRODUCT(--(ISNUMBER(SEARCH($A41,'Horizon numbers'!$F:$F)) * ISNUMBER(SEARCH(J$1,'Horizon numbers'!$F:$F))))</f>
        <v>0</v>
      </c>
      <c r="K41" s="17" cm="1">
        <f t="array" ref="K41">SUMPRODUCT(--(ISNUMBER(SEARCH($A41,'Horizon numbers'!$F:$F)) * ISNUMBER(SEARCH(K$1,'Horizon numbers'!$F:$F))))</f>
        <v>2</v>
      </c>
      <c r="L41" s="17" cm="1">
        <f t="array" ref="L41">SUMPRODUCT(--(ISNUMBER(SEARCH($A41,'Horizon numbers'!$F:$F)) * ISNUMBER(SEARCH(L$1,'Horizon numbers'!$F:$F))))</f>
        <v>0</v>
      </c>
      <c r="M41" s="17" cm="1">
        <f t="array" ref="M41">SUMPRODUCT(--(ISNUMBER(SEARCH($A41,'Horizon numbers'!$F:$F)) * ISNUMBER(SEARCH(M$1,'Horizon numbers'!$F:$F))))</f>
        <v>0</v>
      </c>
      <c r="N41" s="17" cm="1">
        <f t="array" ref="N41">SUMPRODUCT(--(ISNUMBER(SEARCH($A41,'Horizon numbers'!$F:$F)) * ISNUMBER(SEARCH(N$1,'Horizon numbers'!$F:$F))))</f>
        <v>0</v>
      </c>
      <c r="O41" s="17" cm="1">
        <f t="array" ref="O41">SUMPRODUCT(--(ISNUMBER(SEARCH($A41,'Horizon numbers'!$F:$F)) * ISNUMBER(SEARCH(O$1,'Horizon numbers'!$F:$F))))</f>
        <v>0</v>
      </c>
      <c r="P41" s="17" cm="1">
        <f t="array" ref="P41">SUMPRODUCT(--(ISNUMBER(SEARCH($A41,'Horizon numbers'!$F:$F)) * ISNUMBER(SEARCH(P$1,'Horizon numbers'!$F:$F))))</f>
        <v>0</v>
      </c>
      <c r="Q41" s="17" cm="1">
        <f t="array" ref="Q41">SUMPRODUCT(--(ISNUMBER(SEARCH($A41,'Horizon numbers'!$F:$F)) * ISNUMBER(SEARCH(Q$1,'Horizon numbers'!$F:$F))))</f>
        <v>0</v>
      </c>
      <c r="R41" s="17" cm="1">
        <f t="array" ref="R41">SUMPRODUCT(--(ISNUMBER(SEARCH($A41,'Horizon numbers'!$F:$F)) * ISNUMBER(SEARCH(R$1,'Horizon numbers'!$F:$F))))</f>
        <v>0</v>
      </c>
      <c r="S41" s="17" cm="1">
        <f t="array" ref="S41">SUMPRODUCT(--(ISNUMBER(SEARCH($A41,'Horizon numbers'!$F:$F)) * ISNUMBER(SEARCH(S$1,'Horizon numbers'!$F:$F))))</f>
        <v>1</v>
      </c>
      <c r="T41" s="17" cm="1">
        <f t="array" ref="T41">SUMPRODUCT(--(ISNUMBER(SEARCH($A41,'Horizon numbers'!$F:$F)) * ISNUMBER(SEARCH(T$1,'Horizon numbers'!$F:$F))))</f>
        <v>0</v>
      </c>
      <c r="U41" s="17" cm="1">
        <f t="array" ref="U41">SUMPRODUCT(--(ISNUMBER(SEARCH($A41,'Horizon numbers'!$F:$F)) * ISNUMBER(SEARCH(U$1,'Horizon numbers'!$F:$F))))</f>
        <v>0</v>
      </c>
      <c r="V41" s="17" cm="1">
        <f t="array" ref="V41">SUMPRODUCT(--(ISNUMBER(SEARCH($A41,'Horizon numbers'!$F:$F)) * ISNUMBER(SEARCH(V$1,'Horizon numbers'!$F:$F))))</f>
        <v>0</v>
      </c>
      <c r="W41" s="17" cm="1">
        <f t="array" ref="W41">SUMPRODUCT(--(ISNUMBER(SEARCH($A41,'Horizon numbers'!$F:$F)) * ISNUMBER(SEARCH(W$1,'Horizon numbers'!$F:$F))))</f>
        <v>0</v>
      </c>
      <c r="X41" s="17" cm="1">
        <f t="array" ref="X41">SUMPRODUCT(--(ISNUMBER(SEARCH($A41,'Horizon numbers'!$F:$F)) * ISNUMBER(SEARCH(X$1,'Horizon numbers'!$F:$F))))</f>
        <v>0</v>
      </c>
      <c r="Y41" s="17" cm="1">
        <f t="array" ref="Y41">SUMPRODUCT(--(ISNUMBER(SEARCH($A41,'Horizon numbers'!$F:$F)) * ISNUMBER(SEARCH(Y$1,'Horizon numbers'!$F:$F))))</f>
        <v>0</v>
      </c>
      <c r="Z41" s="17" cm="1">
        <f t="array" ref="Z41">SUMPRODUCT(--(ISNUMBER(SEARCH($A41,'Horizon numbers'!$F:$F)) * ISNUMBER(SEARCH(Z$1,'Horizon numbers'!$F:$F))))</f>
        <v>0</v>
      </c>
      <c r="AA41" s="17" cm="1">
        <f t="array" ref="AA41">SUMPRODUCT(--(ISNUMBER(SEARCH($A41,'Horizon numbers'!$F:$F)) * ISNUMBER(SEARCH(AA$1,'Horizon numbers'!$F:$F))))</f>
        <v>0</v>
      </c>
      <c r="AB41" s="17" cm="1">
        <f t="array" ref="AB41">SUMPRODUCT(--(ISNUMBER(SEARCH($A41,'Horizon numbers'!$F:$F)) * ISNUMBER(SEARCH(AB$1,'Horizon numbers'!$F:$F))))</f>
        <v>0</v>
      </c>
      <c r="AC41" s="17" cm="1">
        <f t="array" ref="AC41">SUMPRODUCT(--(ISNUMBER(SEARCH($A41,'Horizon numbers'!$F:$F)) * ISNUMBER(SEARCH(AC$1,'Horizon numbers'!$F:$F))))</f>
        <v>0</v>
      </c>
      <c r="AD41" s="17" cm="1">
        <f t="array" ref="AD41">SUMPRODUCT(--(ISNUMBER(SEARCH($A41,'Horizon numbers'!$F:$F)) * ISNUMBER(SEARCH(AD$1,'Horizon numbers'!$F:$F))))</f>
        <v>0</v>
      </c>
      <c r="AE41" s="17" cm="1">
        <f t="array" ref="AE41">SUMPRODUCT(--(ISNUMBER(SEARCH($A41,'Horizon numbers'!$F:$F)) * ISNUMBER(SEARCH(AE$1,'Horizon numbers'!$F:$F))))</f>
        <v>0</v>
      </c>
      <c r="AF41" s="17" cm="1">
        <f t="array" ref="AF41">SUMPRODUCT(--(ISNUMBER(SEARCH($A41,'Horizon numbers'!$F:$F)) * ISNUMBER(SEARCH(AF$1,'Horizon numbers'!$F:$F))))</f>
        <v>0</v>
      </c>
      <c r="AG41" s="17" cm="1">
        <f t="array" ref="AG41">SUMPRODUCT(--(ISNUMBER(SEARCH($A41,'Horizon numbers'!$F:$F)) * ISNUMBER(SEARCH(AG$1,'Horizon numbers'!$F:$F))))</f>
        <v>0</v>
      </c>
      <c r="AH41" s="17" cm="1">
        <f t="array" ref="AH41">SUMPRODUCT(--(ISNUMBER(SEARCH($A41,'Horizon numbers'!$F:$F)) * ISNUMBER(SEARCH(AH$1,'Horizon numbers'!$F:$F))))</f>
        <v>0</v>
      </c>
      <c r="AI41" s="17" cm="1">
        <f t="array" ref="AI41">SUMPRODUCT(--(ISNUMBER(SEARCH($A41,'Horizon numbers'!$F:$F)) * ISNUMBER(SEARCH(AI$1,'Horizon numbers'!$F:$F))))</f>
        <v>1</v>
      </c>
      <c r="AJ41" s="17" cm="1">
        <f t="array" ref="AJ41">SUMPRODUCT(--(ISNUMBER(SEARCH($A41,'Horizon numbers'!$F:$F)) * ISNUMBER(SEARCH(AJ$1,'Horizon numbers'!$F:$F))))</f>
        <v>0</v>
      </c>
      <c r="AK41" s="17" cm="1">
        <f t="array" ref="AK41">SUMPRODUCT(--(ISNUMBER(SEARCH($A41,'Horizon numbers'!$F:$F)) * ISNUMBER(SEARCH(AK$1,'Horizon numbers'!$F:$F))))</f>
        <v>2</v>
      </c>
      <c r="AL41" s="17" cm="1">
        <f t="array" ref="AL41">SUMPRODUCT(--(ISNUMBER(SEARCH($A41,'Horizon numbers'!$F:$F)) * ISNUMBER(SEARCH(AL$1,'Horizon numbers'!$F:$F))))</f>
        <v>0</v>
      </c>
      <c r="AM41" s="17" cm="1">
        <f t="array" ref="AM41">SUMPRODUCT(--(ISNUMBER(SEARCH($A41,'Horizon numbers'!$F:$F)) * ISNUMBER(SEARCH(AM$1,'Horizon numbers'!$F:$F))))</f>
        <v>0</v>
      </c>
      <c r="AN41" s="17" cm="1">
        <f t="array" ref="AN41">SUMPRODUCT(--(ISNUMBER(SEARCH($A41,'Horizon numbers'!$F:$F)) * ISNUMBER(SEARCH(AN$1,'Horizon numbers'!$F:$F))))</f>
        <v>1</v>
      </c>
      <c r="AO41" s="17" cm="1">
        <f t="array" ref="AO41">SUMPRODUCT(--(ISNUMBER(SEARCH($A41,'Horizon numbers'!$F:$F)) * ISNUMBER(SEARCH(AO$1,'Horizon numbers'!$F:$F))))</f>
        <v>7</v>
      </c>
      <c r="AP41" s="17" cm="1">
        <f t="array" ref="AP41">SUMPRODUCT(--(ISNUMBER(SEARCH($A41,'Horizon numbers'!$F:$F)) * ISNUMBER(SEARCH(AP$1,'Horizon numbers'!$F:$F))))</f>
        <v>0</v>
      </c>
      <c r="AQ41" s="17" cm="1">
        <f t="array" ref="AQ41">SUMPRODUCT(--(ISNUMBER(SEARCH($A41,'Horizon numbers'!$F:$F)) * ISNUMBER(SEARCH(AQ$1,'Horizon numbers'!$F:$F))))</f>
        <v>0</v>
      </c>
      <c r="AR41" s="17" cm="1">
        <f t="array" ref="AR41">SUMPRODUCT(--(ISNUMBER(SEARCH($A41,'Horizon numbers'!$F:$F)) * ISNUMBER(SEARCH(AR$1,'Horizon numbers'!$F:$F))))</f>
        <v>0</v>
      </c>
      <c r="AS41" s="17" cm="1">
        <f t="array" ref="AS41">SUMPRODUCT(--(ISNUMBER(SEARCH($A41,'Horizon numbers'!$F:$F)) * ISNUMBER(SEARCH(AS$1,'Horizon numbers'!$F:$F))))</f>
        <v>0</v>
      </c>
      <c r="AT41" s="17" cm="1">
        <f t="array" ref="AT41">SUMPRODUCT(--(ISNUMBER(SEARCH($A41,'Horizon numbers'!$F:$F)) * ISNUMBER(SEARCH(AT$1,'Horizon numbers'!$F:$F))))</f>
        <v>0</v>
      </c>
      <c r="AU41" s="17" cm="1">
        <f t="array" ref="AU41">SUMPRODUCT(--(ISNUMBER(SEARCH($A41,'Horizon numbers'!$F:$F)) * ISNUMBER(SEARCH(AU$1,'Horizon numbers'!$F:$F))))</f>
        <v>0</v>
      </c>
      <c r="AV41" s="17" cm="1">
        <f t="array" ref="AV41">SUMPRODUCT(--(ISNUMBER(SEARCH($A41,'Horizon numbers'!$F:$F)) * ISNUMBER(SEARCH(AV$1,'Horizon numbers'!$F:$F))))</f>
        <v>0</v>
      </c>
      <c r="AW41" s="17" cm="1">
        <f t="array" ref="AW41">SUMPRODUCT(--(ISNUMBER(SEARCH($A41,'Horizon numbers'!$F:$F)) * ISNUMBER(SEARCH(AW$1,'Horizon numbers'!$F:$F))))</f>
        <v>2</v>
      </c>
      <c r="AX41" s="17" cm="1">
        <f t="array" ref="AX41">SUMPRODUCT(--(ISNUMBER(SEARCH($A41,'Horizon numbers'!$F:$F)) * ISNUMBER(SEARCH(AX$1,'Horizon numbers'!$F:$F))))</f>
        <v>0</v>
      </c>
      <c r="AY41" s="17" cm="1">
        <f t="array" ref="AY41">SUMPRODUCT(--(ISNUMBER(SEARCH($A41,'Horizon numbers'!$F:$F)) * ISNUMBER(SEARCH(AY$1,'Horizon numbers'!$F:$F))))</f>
        <v>0</v>
      </c>
      <c r="AZ41" s="17" cm="1">
        <f t="array" ref="AZ41">SUMPRODUCT(--(ISNUMBER(SEARCH($A41,'Horizon numbers'!$F:$F)) * ISNUMBER(SEARCH(AZ$1,'Horizon numbers'!$F:$F))))</f>
        <v>0</v>
      </c>
    </row>
    <row r="42" spans="1:52" x14ac:dyDescent="0.3">
      <c r="A42" t="s">
        <v>316</v>
      </c>
      <c r="B42" s="17" cm="1">
        <f t="array" ref="B42">SUMPRODUCT(--(ISNUMBER(SEARCH($A42,'Horizon numbers'!$F:$F)) * ISNUMBER(SEARCH(B$1,'Horizon numbers'!$F:$F))))</f>
        <v>0</v>
      </c>
      <c r="C42" s="17" cm="1">
        <f t="array" ref="C42">SUMPRODUCT(--(ISNUMBER(SEARCH($A42,'Horizon numbers'!$F:$F)) * ISNUMBER(SEARCH(C$1,'Horizon numbers'!$F:$F))))</f>
        <v>0</v>
      </c>
      <c r="D42" s="17" cm="1">
        <f t="array" ref="D42">SUMPRODUCT(--(ISNUMBER(SEARCH($A42,'Horizon numbers'!$F:$F)) * ISNUMBER(SEARCH(D$1,'Horizon numbers'!$F:$F))))</f>
        <v>0</v>
      </c>
      <c r="E42" s="17" cm="1">
        <f t="array" ref="E42">SUMPRODUCT(--(ISNUMBER(SEARCH($A42,'Horizon numbers'!$F:$F)) * ISNUMBER(SEARCH(E$1,'Horizon numbers'!$F:$F))))</f>
        <v>0</v>
      </c>
      <c r="F42" s="17" cm="1">
        <f t="array" ref="F42">SUMPRODUCT(--(ISNUMBER(SEARCH($A42,'Horizon numbers'!$F:$F)) * ISNUMBER(SEARCH(F$1,'Horizon numbers'!$F:$F))))</f>
        <v>0</v>
      </c>
      <c r="G42" s="17" cm="1">
        <f t="array" ref="G42">SUMPRODUCT(--(ISNUMBER(SEARCH($A42,'Horizon numbers'!$F:$F)) * ISNUMBER(SEARCH(G$1,'Horizon numbers'!$F:$F))))</f>
        <v>0</v>
      </c>
      <c r="H42" s="17" cm="1">
        <f t="array" ref="H42">SUMPRODUCT(--(ISNUMBER(SEARCH($A42,'Horizon numbers'!$F:$F)) * ISNUMBER(SEARCH(H$1,'Horizon numbers'!$F:$F))))</f>
        <v>0</v>
      </c>
      <c r="I42" s="17" cm="1">
        <f t="array" ref="I42">SUMPRODUCT(--(ISNUMBER(SEARCH($A42,'Horizon numbers'!$F:$F)) * ISNUMBER(SEARCH(I$1,'Horizon numbers'!$F:$F))))</f>
        <v>0</v>
      </c>
      <c r="J42" s="17" cm="1">
        <f t="array" ref="J42">SUMPRODUCT(--(ISNUMBER(SEARCH($A42,'Horizon numbers'!$F:$F)) * ISNUMBER(SEARCH(J$1,'Horizon numbers'!$F:$F))))</f>
        <v>0</v>
      </c>
      <c r="K42" s="17" cm="1">
        <f t="array" ref="K42">SUMPRODUCT(--(ISNUMBER(SEARCH($A42,'Horizon numbers'!$F:$F)) * ISNUMBER(SEARCH(K$1,'Horizon numbers'!$F:$F))))</f>
        <v>0</v>
      </c>
      <c r="L42" s="17" cm="1">
        <f t="array" ref="L42">SUMPRODUCT(--(ISNUMBER(SEARCH($A42,'Horizon numbers'!$F:$F)) * ISNUMBER(SEARCH(L$1,'Horizon numbers'!$F:$F))))</f>
        <v>0</v>
      </c>
      <c r="M42" s="17" cm="1">
        <f t="array" ref="M42">SUMPRODUCT(--(ISNUMBER(SEARCH($A42,'Horizon numbers'!$F:$F)) * ISNUMBER(SEARCH(M$1,'Horizon numbers'!$F:$F))))</f>
        <v>0</v>
      </c>
      <c r="N42" s="17" cm="1">
        <f t="array" ref="N42">SUMPRODUCT(--(ISNUMBER(SEARCH($A42,'Horizon numbers'!$F:$F)) * ISNUMBER(SEARCH(N$1,'Horizon numbers'!$F:$F))))</f>
        <v>0</v>
      </c>
      <c r="O42" s="17" cm="1">
        <f t="array" ref="O42">SUMPRODUCT(--(ISNUMBER(SEARCH($A42,'Horizon numbers'!$F:$F)) * ISNUMBER(SEARCH(O$1,'Horizon numbers'!$F:$F))))</f>
        <v>0</v>
      </c>
      <c r="P42" s="17" cm="1">
        <f t="array" ref="P42">SUMPRODUCT(--(ISNUMBER(SEARCH($A42,'Horizon numbers'!$F:$F)) * ISNUMBER(SEARCH(P$1,'Horizon numbers'!$F:$F))))</f>
        <v>0</v>
      </c>
      <c r="Q42" s="17" cm="1">
        <f t="array" ref="Q42">SUMPRODUCT(--(ISNUMBER(SEARCH($A42,'Horizon numbers'!$F:$F)) * ISNUMBER(SEARCH(Q$1,'Horizon numbers'!$F:$F))))</f>
        <v>0</v>
      </c>
      <c r="R42" s="17" cm="1">
        <f t="array" ref="R42">SUMPRODUCT(--(ISNUMBER(SEARCH($A42,'Horizon numbers'!$F:$F)) * ISNUMBER(SEARCH(R$1,'Horizon numbers'!$F:$F))))</f>
        <v>0</v>
      </c>
      <c r="S42" s="17" cm="1">
        <f t="array" ref="S42">SUMPRODUCT(--(ISNUMBER(SEARCH($A42,'Horizon numbers'!$F:$F)) * ISNUMBER(SEARCH(S$1,'Horizon numbers'!$F:$F))))</f>
        <v>0</v>
      </c>
      <c r="T42" s="17" cm="1">
        <f t="array" ref="T42">SUMPRODUCT(--(ISNUMBER(SEARCH($A42,'Horizon numbers'!$F:$F)) * ISNUMBER(SEARCH(T$1,'Horizon numbers'!$F:$F))))</f>
        <v>0</v>
      </c>
      <c r="U42" s="17" cm="1">
        <f t="array" ref="U42">SUMPRODUCT(--(ISNUMBER(SEARCH($A42,'Horizon numbers'!$F:$F)) * ISNUMBER(SEARCH(U$1,'Horizon numbers'!$F:$F))))</f>
        <v>0</v>
      </c>
      <c r="V42" s="17" cm="1">
        <f t="array" ref="V42">SUMPRODUCT(--(ISNUMBER(SEARCH($A42,'Horizon numbers'!$F:$F)) * ISNUMBER(SEARCH(V$1,'Horizon numbers'!$F:$F))))</f>
        <v>0</v>
      </c>
      <c r="W42" s="17" cm="1">
        <f t="array" ref="W42">SUMPRODUCT(--(ISNUMBER(SEARCH($A42,'Horizon numbers'!$F:$F)) * ISNUMBER(SEARCH(W$1,'Horizon numbers'!$F:$F))))</f>
        <v>0</v>
      </c>
      <c r="X42" s="17" cm="1">
        <f t="array" ref="X42">SUMPRODUCT(--(ISNUMBER(SEARCH($A42,'Horizon numbers'!$F:$F)) * ISNUMBER(SEARCH(X$1,'Horizon numbers'!$F:$F))))</f>
        <v>0</v>
      </c>
      <c r="Y42" s="17" cm="1">
        <f t="array" ref="Y42">SUMPRODUCT(--(ISNUMBER(SEARCH($A42,'Horizon numbers'!$F:$F)) * ISNUMBER(SEARCH(Y$1,'Horizon numbers'!$F:$F))))</f>
        <v>0</v>
      </c>
      <c r="Z42" s="17" cm="1">
        <f t="array" ref="Z42">SUMPRODUCT(--(ISNUMBER(SEARCH($A42,'Horizon numbers'!$F:$F)) * ISNUMBER(SEARCH(Z$1,'Horizon numbers'!$F:$F))))</f>
        <v>0</v>
      </c>
      <c r="AA42" s="17" cm="1">
        <f t="array" ref="AA42">SUMPRODUCT(--(ISNUMBER(SEARCH($A42,'Horizon numbers'!$F:$F)) * ISNUMBER(SEARCH(AA$1,'Horizon numbers'!$F:$F))))</f>
        <v>0</v>
      </c>
      <c r="AB42" s="17" cm="1">
        <f t="array" ref="AB42">SUMPRODUCT(--(ISNUMBER(SEARCH($A42,'Horizon numbers'!$F:$F)) * ISNUMBER(SEARCH(AB$1,'Horizon numbers'!$F:$F))))</f>
        <v>0</v>
      </c>
      <c r="AC42" s="17" cm="1">
        <f t="array" ref="AC42">SUMPRODUCT(--(ISNUMBER(SEARCH($A42,'Horizon numbers'!$F:$F)) * ISNUMBER(SEARCH(AC$1,'Horizon numbers'!$F:$F))))</f>
        <v>0</v>
      </c>
      <c r="AD42" s="17" cm="1">
        <f t="array" ref="AD42">SUMPRODUCT(--(ISNUMBER(SEARCH($A42,'Horizon numbers'!$F:$F)) * ISNUMBER(SEARCH(AD$1,'Horizon numbers'!$F:$F))))</f>
        <v>0</v>
      </c>
      <c r="AE42" s="17" cm="1">
        <f t="array" ref="AE42">SUMPRODUCT(--(ISNUMBER(SEARCH($A42,'Horizon numbers'!$F:$F)) * ISNUMBER(SEARCH(AE$1,'Horizon numbers'!$F:$F))))</f>
        <v>0</v>
      </c>
      <c r="AF42" s="17" cm="1">
        <f t="array" ref="AF42">SUMPRODUCT(--(ISNUMBER(SEARCH($A42,'Horizon numbers'!$F:$F)) * ISNUMBER(SEARCH(AF$1,'Horizon numbers'!$F:$F))))</f>
        <v>0</v>
      </c>
      <c r="AG42" s="17" cm="1">
        <f t="array" ref="AG42">SUMPRODUCT(--(ISNUMBER(SEARCH($A42,'Horizon numbers'!$F:$F)) * ISNUMBER(SEARCH(AG$1,'Horizon numbers'!$F:$F))))</f>
        <v>0</v>
      </c>
      <c r="AH42" s="17" cm="1">
        <f t="array" ref="AH42">SUMPRODUCT(--(ISNUMBER(SEARCH($A42,'Horizon numbers'!$F:$F)) * ISNUMBER(SEARCH(AH$1,'Horizon numbers'!$F:$F))))</f>
        <v>0</v>
      </c>
      <c r="AI42" s="17" cm="1">
        <f t="array" ref="AI42">SUMPRODUCT(--(ISNUMBER(SEARCH($A42,'Horizon numbers'!$F:$F)) * ISNUMBER(SEARCH(AI$1,'Horizon numbers'!$F:$F))))</f>
        <v>0</v>
      </c>
      <c r="AJ42" s="17" cm="1">
        <f t="array" ref="AJ42">SUMPRODUCT(--(ISNUMBER(SEARCH($A42,'Horizon numbers'!$F:$F)) * ISNUMBER(SEARCH(AJ$1,'Horizon numbers'!$F:$F))))</f>
        <v>0</v>
      </c>
      <c r="AK42" s="17" cm="1">
        <f t="array" ref="AK42">SUMPRODUCT(--(ISNUMBER(SEARCH($A42,'Horizon numbers'!$F:$F)) * ISNUMBER(SEARCH(AK$1,'Horizon numbers'!$F:$F))))</f>
        <v>0</v>
      </c>
      <c r="AL42" s="17" cm="1">
        <f t="array" ref="AL42">SUMPRODUCT(--(ISNUMBER(SEARCH($A42,'Horizon numbers'!$F:$F)) * ISNUMBER(SEARCH(AL$1,'Horizon numbers'!$F:$F))))</f>
        <v>0</v>
      </c>
      <c r="AM42" s="17" cm="1">
        <f t="array" ref="AM42">SUMPRODUCT(--(ISNUMBER(SEARCH($A42,'Horizon numbers'!$F:$F)) * ISNUMBER(SEARCH(AM$1,'Horizon numbers'!$F:$F))))</f>
        <v>0</v>
      </c>
      <c r="AN42" s="17" cm="1">
        <f t="array" ref="AN42">SUMPRODUCT(--(ISNUMBER(SEARCH($A42,'Horizon numbers'!$F:$F)) * ISNUMBER(SEARCH(AN$1,'Horizon numbers'!$F:$F))))</f>
        <v>0</v>
      </c>
      <c r="AO42" s="17" cm="1">
        <f t="array" ref="AO42">SUMPRODUCT(--(ISNUMBER(SEARCH($A42,'Horizon numbers'!$F:$F)) * ISNUMBER(SEARCH(AO$1,'Horizon numbers'!$F:$F))))</f>
        <v>0</v>
      </c>
      <c r="AP42" s="17" cm="1">
        <f t="array" ref="AP42">SUMPRODUCT(--(ISNUMBER(SEARCH($A42,'Horizon numbers'!$F:$F)) * ISNUMBER(SEARCH(AP$1,'Horizon numbers'!$F:$F))))</f>
        <v>3</v>
      </c>
      <c r="AQ42" s="17" cm="1">
        <f t="array" ref="AQ42">SUMPRODUCT(--(ISNUMBER(SEARCH($A42,'Horizon numbers'!$F:$F)) * ISNUMBER(SEARCH(AQ$1,'Horizon numbers'!$F:$F))))</f>
        <v>0</v>
      </c>
      <c r="AR42" s="17" cm="1">
        <f t="array" ref="AR42">SUMPRODUCT(--(ISNUMBER(SEARCH($A42,'Horizon numbers'!$F:$F)) * ISNUMBER(SEARCH(AR$1,'Horizon numbers'!$F:$F))))</f>
        <v>0</v>
      </c>
      <c r="AS42" s="17" cm="1">
        <f t="array" ref="AS42">SUMPRODUCT(--(ISNUMBER(SEARCH($A42,'Horizon numbers'!$F:$F)) * ISNUMBER(SEARCH(AS$1,'Horizon numbers'!$F:$F))))</f>
        <v>0</v>
      </c>
      <c r="AT42" s="17" cm="1">
        <f t="array" ref="AT42">SUMPRODUCT(--(ISNUMBER(SEARCH($A42,'Horizon numbers'!$F:$F)) * ISNUMBER(SEARCH(AT$1,'Horizon numbers'!$F:$F))))</f>
        <v>0</v>
      </c>
      <c r="AU42" s="17" cm="1">
        <f t="array" ref="AU42">SUMPRODUCT(--(ISNUMBER(SEARCH($A42,'Horizon numbers'!$F:$F)) * ISNUMBER(SEARCH(AU$1,'Horizon numbers'!$F:$F))))</f>
        <v>0</v>
      </c>
      <c r="AV42" s="17" cm="1">
        <f t="array" ref="AV42">SUMPRODUCT(--(ISNUMBER(SEARCH($A42,'Horizon numbers'!$F:$F)) * ISNUMBER(SEARCH(AV$1,'Horizon numbers'!$F:$F))))</f>
        <v>0</v>
      </c>
      <c r="AW42" s="17" cm="1">
        <f t="array" ref="AW42">SUMPRODUCT(--(ISNUMBER(SEARCH($A42,'Horizon numbers'!$F:$F)) * ISNUMBER(SEARCH(AW$1,'Horizon numbers'!$F:$F))))</f>
        <v>0</v>
      </c>
      <c r="AX42" s="17" cm="1">
        <f t="array" ref="AX42">SUMPRODUCT(--(ISNUMBER(SEARCH($A42,'Horizon numbers'!$F:$F)) * ISNUMBER(SEARCH(AX$1,'Horizon numbers'!$F:$F))))</f>
        <v>0</v>
      </c>
      <c r="AY42" s="17" cm="1">
        <f t="array" ref="AY42">SUMPRODUCT(--(ISNUMBER(SEARCH($A42,'Horizon numbers'!$F:$F)) * ISNUMBER(SEARCH(AY$1,'Horizon numbers'!$F:$F))))</f>
        <v>0</v>
      </c>
      <c r="AZ42" s="17" cm="1">
        <f t="array" ref="AZ42">SUMPRODUCT(--(ISNUMBER(SEARCH($A42,'Horizon numbers'!$F:$F)) * ISNUMBER(SEARCH(AZ$1,'Horizon numbers'!$F:$F))))</f>
        <v>0</v>
      </c>
    </row>
    <row r="43" spans="1:52" x14ac:dyDescent="0.3">
      <c r="A43" t="s">
        <v>317</v>
      </c>
      <c r="B43" s="17" cm="1">
        <f t="array" ref="B43">SUMPRODUCT(--(ISNUMBER(SEARCH($A43,'Horizon numbers'!$F:$F)) * ISNUMBER(SEARCH(B$1,'Horizon numbers'!$F:$F))))</f>
        <v>2</v>
      </c>
      <c r="C43" s="17" cm="1">
        <f t="array" ref="C43">SUMPRODUCT(--(ISNUMBER(SEARCH($A43,'Horizon numbers'!$F:$F)) * ISNUMBER(SEARCH(C$1,'Horizon numbers'!$F:$F))))</f>
        <v>5</v>
      </c>
      <c r="D43" s="17" cm="1">
        <f t="array" ref="D43">SUMPRODUCT(--(ISNUMBER(SEARCH($A43,'Horizon numbers'!$F:$F)) * ISNUMBER(SEARCH(D$1,'Horizon numbers'!$F:$F))))</f>
        <v>0</v>
      </c>
      <c r="E43" s="17" cm="1">
        <f t="array" ref="E43">SUMPRODUCT(--(ISNUMBER(SEARCH($A43,'Horizon numbers'!$F:$F)) * ISNUMBER(SEARCH(E$1,'Horizon numbers'!$F:$F))))</f>
        <v>0</v>
      </c>
      <c r="F43" s="17" cm="1">
        <f t="array" ref="F43">SUMPRODUCT(--(ISNUMBER(SEARCH($A43,'Horizon numbers'!$F:$F)) * ISNUMBER(SEARCH(F$1,'Horizon numbers'!$F:$F))))</f>
        <v>0</v>
      </c>
      <c r="G43" s="17" cm="1">
        <f t="array" ref="G43">SUMPRODUCT(--(ISNUMBER(SEARCH($A43,'Horizon numbers'!$F:$F)) * ISNUMBER(SEARCH(G$1,'Horizon numbers'!$F:$F))))</f>
        <v>0</v>
      </c>
      <c r="H43" s="17" cm="1">
        <f t="array" ref="H43">SUMPRODUCT(--(ISNUMBER(SEARCH($A43,'Horizon numbers'!$F:$F)) * ISNUMBER(SEARCH(H$1,'Horizon numbers'!$F:$F))))</f>
        <v>0</v>
      </c>
      <c r="I43" s="17" cm="1">
        <f t="array" ref="I43">SUMPRODUCT(--(ISNUMBER(SEARCH($A43,'Horizon numbers'!$F:$F)) * ISNUMBER(SEARCH(I$1,'Horizon numbers'!$F:$F))))</f>
        <v>1</v>
      </c>
      <c r="J43" s="17" cm="1">
        <f t="array" ref="J43">SUMPRODUCT(--(ISNUMBER(SEARCH($A43,'Horizon numbers'!$F:$F)) * ISNUMBER(SEARCH(J$1,'Horizon numbers'!$F:$F))))</f>
        <v>1</v>
      </c>
      <c r="K43" s="17" cm="1">
        <f t="array" ref="K43">SUMPRODUCT(--(ISNUMBER(SEARCH($A43,'Horizon numbers'!$F:$F)) * ISNUMBER(SEARCH(K$1,'Horizon numbers'!$F:$F))))</f>
        <v>1</v>
      </c>
      <c r="L43" s="17" cm="1">
        <f t="array" ref="L43">SUMPRODUCT(--(ISNUMBER(SEARCH($A43,'Horizon numbers'!$F:$F)) * ISNUMBER(SEARCH(L$1,'Horizon numbers'!$F:$F))))</f>
        <v>0</v>
      </c>
      <c r="M43" s="17" cm="1">
        <f t="array" ref="M43">SUMPRODUCT(--(ISNUMBER(SEARCH($A43,'Horizon numbers'!$F:$F)) * ISNUMBER(SEARCH(M$1,'Horizon numbers'!$F:$F))))</f>
        <v>1</v>
      </c>
      <c r="N43" s="17" cm="1">
        <f t="array" ref="N43">SUMPRODUCT(--(ISNUMBER(SEARCH($A43,'Horizon numbers'!$F:$F)) * ISNUMBER(SEARCH(N$1,'Horizon numbers'!$F:$F))))</f>
        <v>0</v>
      </c>
      <c r="O43" s="17" cm="1">
        <f t="array" ref="O43">SUMPRODUCT(--(ISNUMBER(SEARCH($A43,'Horizon numbers'!$F:$F)) * ISNUMBER(SEARCH(O$1,'Horizon numbers'!$F:$F))))</f>
        <v>0</v>
      </c>
      <c r="P43" s="17" cm="1">
        <f t="array" ref="P43">SUMPRODUCT(--(ISNUMBER(SEARCH($A43,'Horizon numbers'!$F:$F)) * ISNUMBER(SEARCH(P$1,'Horizon numbers'!$F:$F))))</f>
        <v>0</v>
      </c>
      <c r="Q43" s="17" cm="1">
        <f t="array" ref="Q43">SUMPRODUCT(--(ISNUMBER(SEARCH($A43,'Horizon numbers'!$F:$F)) * ISNUMBER(SEARCH(Q$1,'Horizon numbers'!$F:$F))))</f>
        <v>0</v>
      </c>
      <c r="R43" s="17" cm="1">
        <f t="array" ref="R43">SUMPRODUCT(--(ISNUMBER(SEARCH($A43,'Horizon numbers'!$F:$F)) * ISNUMBER(SEARCH(R$1,'Horizon numbers'!$F:$F))))</f>
        <v>0</v>
      </c>
      <c r="S43" s="17" cm="1">
        <f t="array" ref="S43">SUMPRODUCT(--(ISNUMBER(SEARCH($A43,'Horizon numbers'!$F:$F)) * ISNUMBER(SEARCH(S$1,'Horizon numbers'!$F:$F))))</f>
        <v>0</v>
      </c>
      <c r="T43" s="17" cm="1">
        <f t="array" ref="T43">SUMPRODUCT(--(ISNUMBER(SEARCH($A43,'Horizon numbers'!$F:$F)) * ISNUMBER(SEARCH(T$1,'Horizon numbers'!$F:$F))))</f>
        <v>0</v>
      </c>
      <c r="U43" s="17" cm="1">
        <f t="array" ref="U43">SUMPRODUCT(--(ISNUMBER(SEARCH($A43,'Horizon numbers'!$F:$F)) * ISNUMBER(SEARCH(U$1,'Horizon numbers'!$F:$F))))</f>
        <v>0</v>
      </c>
      <c r="V43" s="17" cm="1">
        <f t="array" ref="V43">SUMPRODUCT(--(ISNUMBER(SEARCH($A43,'Horizon numbers'!$F:$F)) * ISNUMBER(SEARCH(V$1,'Horizon numbers'!$F:$F))))</f>
        <v>0</v>
      </c>
      <c r="W43" s="17" cm="1">
        <f t="array" ref="W43">SUMPRODUCT(--(ISNUMBER(SEARCH($A43,'Horizon numbers'!$F:$F)) * ISNUMBER(SEARCH(W$1,'Horizon numbers'!$F:$F))))</f>
        <v>0</v>
      </c>
      <c r="X43" s="17" cm="1">
        <f t="array" ref="X43">SUMPRODUCT(--(ISNUMBER(SEARCH($A43,'Horizon numbers'!$F:$F)) * ISNUMBER(SEARCH(X$1,'Horizon numbers'!$F:$F))))</f>
        <v>0</v>
      </c>
      <c r="Y43" s="17" cm="1">
        <f t="array" ref="Y43">SUMPRODUCT(--(ISNUMBER(SEARCH($A43,'Horizon numbers'!$F:$F)) * ISNUMBER(SEARCH(Y$1,'Horizon numbers'!$F:$F))))</f>
        <v>0</v>
      </c>
      <c r="Z43" s="17" cm="1">
        <f t="array" ref="Z43">SUMPRODUCT(--(ISNUMBER(SEARCH($A43,'Horizon numbers'!$F:$F)) * ISNUMBER(SEARCH(Z$1,'Horizon numbers'!$F:$F))))</f>
        <v>0</v>
      </c>
      <c r="AA43" s="17" cm="1">
        <f t="array" ref="AA43">SUMPRODUCT(--(ISNUMBER(SEARCH($A43,'Horizon numbers'!$F:$F)) * ISNUMBER(SEARCH(AA$1,'Horizon numbers'!$F:$F))))</f>
        <v>0</v>
      </c>
      <c r="AB43" s="17" cm="1">
        <f t="array" ref="AB43">SUMPRODUCT(--(ISNUMBER(SEARCH($A43,'Horizon numbers'!$F:$F)) * ISNUMBER(SEARCH(AB$1,'Horizon numbers'!$F:$F))))</f>
        <v>0</v>
      </c>
      <c r="AC43" s="17" cm="1">
        <f t="array" ref="AC43">SUMPRODUCT(--(ISNUMBER(SEARCH($A43,'Horizon numbers'!$F:$F)) * ISNUMBER(SEARCH(AC$1,'Horizon numbers'!$F:$F))))</f>
        <v>1</v>
      </c>
      <c r="AD43" s="17" cm="1">
        <f t="array" ref="AD43">SUMPRODUCT(--(ISNUMBER(SEARCH($A43,'Horizon numbers'!$F:$F)) * ISNUMBER(SEARCH(AD$1,'Horizon numbers'!$F:$F))))</f>
        <v>0</v>
      </c>
      <c r="AE43" s="17" cm="1">
        <f t="array" ref="AE43">SUMPRODUCT(--(ISNUMBER(SEARCH($A43,'Horizon numbers'!$F:$F)) * ISNUMBER(SEARCH(AE$1,'Horizon numbers'!$F:$F))))</f>
        <v>0</v>
      </c>
      <c r="AF43" s="17" cm="1">
        <f t="array" ref="AF43">SUMPRODUCT(--(ISNUMBER(SEARCH($A43,'Horizon numbers'!$F:$F)) * ISNUMBER(SEARCH(AF$1,'Horizon numbers'!$F:$F))))</f>
        <v>0</v>
      </c>
      <c r="AG43" s="17" cm="1">
        <f t="array" ref="AG43">SUMPRODUCT(--(ISNUMBER(SEARCH($A43,'Horizon numbers'!$F:$F)) * ISNUMBER(SEARCH(AG$1,'Horizon numbers'!$F:$F))))</f>
        <v>0</v>
      </c>
      <c r="AH43" s="17" cm="1">
        <f t="array" ref="AH43">SUMPRODUCT(--(ISNUMBER(SEARCH($A43,'Horizon numbers'!$F:$F)) * ISNUMBER(SEARCH(AH$1,'Horizon numbers'!$F:$F))))</f>
        <v>0</v>
      </c>
      <c r="AI43" s="17" cm="1">
        <f t="array" ref="AI43">SUMPRODUCT(--(ISNUMBER(SEARCH($A43,'Horizon numbers'!$F:$F)) * ISNUMBER(SEARCH(AI$1,'Horizon numbers'!$F:$F))))</f>
        <v>0</v>
      </c>
      <c r="AJ43" s="17" cm="1">
        <f t="array" ref="AJ43">SUMPRODUCT(--(ISNUMBER(SEARCH($A43,'Horizon numbers'!$F:$F)) * ISNUMBER(SEARCH(AJ$1,'Horizon numbers'!$F:$F))))</f>
        <v>0</v>
      </c>
      <c r="AK43" s="17" cm="1">
        <f t="array" ref="AK43">SUMPRODUCT(--(ISNUMBER(SEARCH($A43,'Horizon numbers'!$F:$F)) * ISNUMBER(SEARCH(AK$1,'Horizon numbers'!$F:$F))))</f>
        <v>1</v>
      </c>
      <c r="AL43" s="17" cm="1">
        <f t="array" ref="AL43">SUMPRODUCT(--(ISNUMBER(SEARCH($A43,'Horizon numbers'!$F:$F)) * ISNUMBER(SEARCH(AL$1,'Horizon numbers'!$F:$F))))</f>
        <v>0</v>
      </c>
      <c r="AM43" s="17" cm="1">
        <f t="array" ref="AM43">SUMPRODUCT(--(ISNUMBER(SEARCH($A43,'Horizon numbers'!$F:$F)) * ISNUMBER(SEARCH(AM$1,'Horizon numbers'!$F:$F))))</f>
        <v>0</v>
      </c>
      <c r="AN43" s="17" cm="1">
        <f t="array" ref="AN43">SUMPRODUCT(--(ISNUMBER(SEARCH($A43,'Horizon numbers'!$F:$F)) * ISNUMBER(SEARCH(AN$1,'Horizon numbers'!$F:$F))))</f>
        <v>0</v>
      </c>
      <c r="AO43" s="17" cm="1">
        <f t="array" ref="AO43">SUMPRODUCT(--(ISNUMBER(SEARCH($A43,'Horizon numbers'!$F:$F)) * ISNUMBER(SEARCH(AO$1,'Horizon numbers'!$F:$F))))</f>
        <v>0</v>
      </c>
      <c r="AP43" s="17" cm="1">
        <f t="array" ref="AP43">SUMPRODUCT(--(ISNUMBER(SEARCH($A43,'Horizon numbers'!$F:$F)) * ISNUMBER(SEARCH(AP$1,'Horizon numbers'!$F:$F))))</f>
        <v>0</v>
      </c>
      <c r="AQ43" s="17" cm="1">
        <f t="array" ref="AQ43">SUMPRODUCT(--(ISNUMBER(SEARCH($A43,'Horizon numbers'!$F:$F)) * ISNUMBER(SEARCH(AQ$1,'Horizon numbers'!$F:$F))))</f>
        <v>34</v>
      </c>
      <c r="AR43" s="17" cm="1">
        <f t="array" ref="AR43">SUMPRODUCT(--(ISNUMBER(SEARCH($A43,'Horizon numbers'!$F:$F)) * ISNUMBER(SEARCH(AR$1,'Horizon numbers'!$F:$F))))</f>
        <v>0</v>
      </c>
      <c r="AS43" s="17" cm="1">
        <f t="array" ref="AS43">SUMPRODUCT(--(ISNUMBER(SEARCH($A43,'Horizon numbers'!$F:$F)) * ISNUMBER(SEARCH(AS$1,'Horizon numbers'!$F:$F))))</f>
        <v>0</v>
      </c>
      <c r="AT43" s="17" cm="1">
        <f t="array" ref="AT43">SUMPRODUCT(--(ISNUMBER(SEARCH($A43,'Horizon numbers'!$F:$F)) * ISNUMBER(SEARCH(AT$1,'Horizon numbers'!$F:$F))))</f>
        <v>0</v>
      </c>
      <c r="AU43" s="17" cm="1">
        <f t="array" ref="AU43">SUMPRODUCT(--(ISNUMBER(SEARCH($A43,'Horizon numbers'!$F:$F)) * ISNUMBER(SEARCH(AU$1,'Horizon numbers'!$F:$F))))</f>
        <v>0</v>
      </c>
      <c r="AV43" s="17" cm="1">
        <f t="array" ref="AV43">SUMPRODUCT(--(ISNUMBER(SEARCH($A43,'Horizon numbers'!$F:$F)) * ISNUMBER(SEARCH(AV$1,'Horizon numbers'!$F:$F))))</f>
        <v>0</v>
      </c>
      <c r="AW43" s="17" cm="1">
        <f t="array" ref="AW43">SUMPRODUCT(--(ISNUMBER(SEARCH($A43,'Horizon numbers'!$F:$F)) * ISNUMBER(SEARCH(AW$1,'Horizon numbers'!$F:$F))))</f>
        <v>0</v>
      </c>
      <c r="AX43" s="17" cm="1">
        <f t="array" ref="AX43">SUMPRODUCT(--(ISNUMBER(SEARCH($A43,'Horizon numbers'!$F:$F)) * ISNUMBER(SEARCH(AX$1,'Horizon numbers'!$F:$F))))</f>
        <v>2</v>
      </c>
      <c r="AY43" s="17" cm="1">
        <f t="array" ref="AY43">SUMPRODUCT(--(ISNUMBER(SEARCH($A43,'Horizon numbers'!$F:$F)) * ISNUMBER(SEARCH(AY$1,'Horizon numbers'!$F:$F))))</f>
        <v>1</v>
      </c>
      <c r="AZ43" s="17" cm="1">
        <f t="array" ref="AZ43">SUMPRODUCT(--(ISNUMBER(SEARCH($A43,'Horizon numbers'!$F:$F)) * ISNUMBER(SEARCH(AZ$1,'Horizon numbers'!$F:$F))))</f>
        <v>29</v>
      </c>
    </row>
    <row r="44" spans="1:52" x14ac:dyDescent="0.3">
      <c r="A44" t="s">
        <v>318</v>
      </c>
      <c r="B44" s="17" cm="1">
        <f t="array" ref="B44">SUMPRODUCT(--(ISNUMBER(SEARCH($A44,'Horizon numbers'!$F:$F)) * ISNUMBER(SEARCH(B$1,'Horizon numbers'!$F:$F))))</f>
        <v>0</v>
      </c>
      <c r="C44" s="17" cm="1">
        <f t="array" ref="C44">SUMPRODUCT(--(ISNUMBER(SEARCH($A44,'Horizon numbers'!$F:$F)) * ISNUMBER(SEARCH(C$1,'Horizon numbers'!$F:$F))))</f>
        <v>1</v>
      </c>
      <c r="D44" s="17" cm="1">
        <f t="array" ref="D44">SUMPRODUCT(--(ISNUMBER(SEARCH($A44,'Horizon numbers'!$F:$F)) * ISNUMBER(SEARCH(D$1,'Horizon numbers'!$F:$F))))</f>
        <v>0</v>
      </c>
      <c r="E44" s="17" cm="1">
        <f t="array" ref="E44">SUMPRODUCT(--(ISNUMBER(SEARCH($A44,'Horizon numbers'!$F:$F)) * ISNUMBER(SEARCH(E$1,'Horizon numbers'!$F:$F))))</f>
        <v>0</v>
      </c>
      <c r="F44" s="17" cm="1">
        <f t="array" ref="F44">SUMPRODUCT(--(ISNUMBER(SEARCH($A44,'Horizon numbers'!$F:$F)) * ISNUMBER(SEARCH(F$1,'Horizon numbers'!$F:$F))))</f>
        <v>0</v>
      </c>
      <c r="G44" s="17" cm="1">
        <f t="array" ref="G44">SUMPRODUCT(--(ISNUMBER(SEARCH($A44,'Horizon numbers'!$F:$F)) * ISNUMBER(SEARCH(G$1,'Horizon numbers'!$F:$F))))</f>
        <v>0</v>
      </c>
      <c r="H44" s="17" cm="1">
        <f t="array" ref="H44">SUMPRODUCT(--(ISNUMBER(SEARCH($A44,'Horizon numbers'!$F:$F)) * ISNUMBER(SEARCH(H$1,'Horizon numbers'!$F:$F))))</f>
        <v>0</v>
      </c>
      <c r="I44" s="17" cm="1">
        <f t="array" ref="I44">SUMPRODUCT(--(ISNUMBER(SEARCH($A44,'Horizon numbers'!$F:$F)) * ISNUMBER(SEARCH(I$1,'Horizon numbers'!$F:$F))))</f>
        <v>1</v>
      </c>
      <c r="J44" s="17" cm="1">
        <f t="array" ref="J44">SUMPRODUCT(--(ISNUMBER(SEARCH($A44,'Horizon numbers'!$F:$F)) * ISNUMBER(SEARCH(J$1,'Horizon numbers'!$F:$F))))</f>
        <v>0</v>
      </c>
      <c r="K44" s="17" cm="1">
        <f t="array" ref="K44">SUMPRODUCT(--(ISNUMBER(SEARCH($A44,'Horizon numbers'!$F:$F)) * ISNUMBER(SEARCH(K$1,'Horizon numbers'!$F:$F))))</f>
        <v>0</v>
      </c>
      <c r="L44" s="17" cm="1">
        <f t="array" ref="L44">SUMPRODUCT(--(ISNUMBER(SEARCH($A44,'Horizon numbers'!$F:$F)) * ISNUMBER(SEARCH(L$1,'Horizon numbers'!$F:$F))))</f>
        <v>0</v>
      </c>
      <c r="M44" s="17" cm="1">
        <f t="array" ref="M44">SUMPRODUCT(--(ISNUMBER(SEARCH($A44,'Horizon numbers'!$F:$F)) * ISNUMBER(SEARCH(M$1,'Horizon numbers'!$F:$F))))</f>
        <v>0</v>
      </c>
      <c r="N44" s="17" cm="1">
        <f t="array" ref="N44">SUMPRODUCT(--(ISNUMBER(SEARCH($A44,'Horizon numbers'!$F:$F)) * ISNUMBER(SEARCH(N$1,'Horizon numbers'!$F:$F))))</f>
        <v>0</v>
      </c>
      <c r="O44" s="17" cm="1">
        <f t="array" ref="O44">SUMPRODUCT(--(ISNUMBER(SEARCH($A44,'Horizon numbers'!$F:$F)) * ISNUMBER(SEARCH(O$1,'Horizon numbers'!$F:$F))))</f>
        <v>0</v>
      </c>
      <c r="P44" s="17" cm="1">
        <f t="array" ref="P44">SUMPRODUCT(--(ISNUMBER(SEARCH($A44,'Horizon numbers'!$F:$F)) * ISNUMBER(SEARCH(P$1,'Horizon numbers'!$F:$F))))</f>
        <v>2</v>
      </c>
      <c r="Q44" s="17" cm="1">
        <f t="array" ref="Q44">SUMPRODUCT(--(ISNUMBER(SEARCH($A44,'Horizon numbers'!$F:$F)) * ISNUMBER(SEARCH(Q$1,'Horizon numbers'!$F:$F))))</f>
        <v>0</v>
      </c>
      <c r="R44" s="17" cm="1">
        <f t="array" ref="R44">SUMPRODUCT(--(ISNUMBER(SEARCH($A44,'Horizon numbers'!$F:$F)) * ISNUMBER(SEARCH(R$1,'Horizon numbers'!$F:$F))))</f>
        <v>0</v>
      </c>
      <c r="S44" s="17" cm="1">
        <f t="array" ref="S44">SUMPRODUCT(--(ISNUMBER(SEARCH($A44,'Horizon numbers'!$F:$F)) * ISNUMBER(SEARCH(S$1,'Horizon numbers'!$F:$F))))</f>
        <v>0</v>
      </c>
      <c r="T44" s="17" cm="1">
        <f t="array" ref="T44">SUMPRODUCT(--(ISNUMBER(SEARCH($A44,'Horizon numbers'!$F:$F)) * ISNUMBER(SEARCH(T$1,'Horizon numbers'!$F:$F))))</f>
        <v>0</v>
      </c>
      <c r="U44" s="17" cm="1">
        <f t="array" ref="U44">SUMPRODUCT(--(ISNUMBER(SEARCH($A44,'Horizon numbers'!$F:$F)) * ISNUMBER(SEARCH(U$1,'Horizon numbers'!$F:$F))))</f>
        <v>0</v>
      </c>
      <c r="V44" s="17" cm="1">
        <f t="array" ref="V44">SUMPRODUCT(--(ISNUMBER(SEARCH($A44,'Horizon numbers'!$F:$F)) * ISNUMBER(SEARCH(V$1,'Horizon numbers'!$F:$F))))</f>
        <v>0</v>
      </c>
      <c r="W44" s="17" cm="1">
        <f t="array" ref="W44">SUMPRODUCT(--(ISNUMBER(SEARCH($A44,'Horizon numbers'!$F:$F)) * ISNUMBER(SEARCH(W$1,'Horizon numbers'!$F:$F))))</f>
        <v>0</v>
      </c>
      <c r="X44" s="17" cm="1">
        <f t="array" ref="X44">SUMPRODUCT(--(ISNUMBER(SEARCH($A44,'Horizon numbers'!$F:$F)) * ISNUMBER(SEARCH(X$1,'Horizon numbers'!$F:$F))))</f>
        <v>0</v>
      </c>
      <c r="Y44" s="17" cm="1">
        <f t="array" ref="Y44">SUMPRODUCT(--(ISNUMBER(SEARCH($A44,'Horizon numbers'!$F:$F)) * ISNUMBER(SEARCH(Y$1,'Horizon numbers'!$F:$F))))</f>
        <v>0</v>
      </c>
      <c r="Z44" s="17" cm="1">
        <f t="array" ref="Z44">SUMPRODUCT(--(ISNUMBER(SEARCH($A44,'Horizon numbers'!$F:$F)) * ISNUMBER(SEARCH(Z$1,'Horizon numbers'!$F:$F))))</f>
        <v>0</v>
      </c>
      <c r="AA44" s="17" cm="1">
        <f t="array" ref="AA44">SUMPRODUCT(--(ISNUMBER(SEARCH($A44,'Horizon numbers'!$F:$F)) * ISNUMBER(SEARCH(AA$1,'Horizon numbers'!$F:$F))))</f>
        <v>0</v>
      </c>
      <c r="AB44" s="17" cm="1">
        <f t="array" ref="AB44">SUMPRODUCT(--(ISNUMBER(SEARCH($A44,'Horizon numbers'!$F:$F)) * ISNUMBER(SEARCH(AB$1,'Horizon numbers'!$F:$F))))</f>
        <v>0</v>
      </c>
      <c r="AC44" s="17" cm="1">
        <f t="array" ref="AC44">SUMPRODUCT(--(ISNUMBER(SEARCH($A44,'Horizon numbers'!$F:$F)) * ISNUMBER(SEARCH(AC$1,'Horizon numbers'!$F:$F))))</f>
        <v>1</v>
      </c>
      <c r="AD44" s="17" cm="1">
        <f t="array" ref="AD44">SUMPRODUCT(--(ISNUMBER(SEARCH($A44,'Horizon numbers'!$F:$F)) * ISNUMBER(SEARCH(AD$1,'Horizon numbers'!$F:$F))))</f>
        <v>0</v>
      </c>
      <c r="AE44" s="17" cm="1">
        <f t="array" ref="AE44">SUMPRODUCT(--(ISNUMBER(SEARCH($A44,'Horizon numbers'!$F:$F)) * ISNUMBER(SEARCH(AE$1,'Horizon numbers'!$F:$F))))</f>
        <v>0</v>
      </c>
      <c r="AF44" s="17" cm="1">
        <f t="array" ref="AF44">SUMPRODUCT(--(ISNUMBER(SEARCH($A44,'Horizon numbers'!$F:$F)) * ISNUMBER(SEARCH(AF$1,'Horizon numbers'!$F:$F))))</f>
        <v>0</v>
      </c>
      <c r="AG44" s="17" cm="1">
        <f t="array" ref="AG44">SUMPRODUCT(--(ISNUMBER(SEARCH($A44,'Horizon numbers'!$F:$F)) * ISNUMBER(SEARCH(AG$1,'Horizon numbers'!$F:$F))))</f>
        <v>0</v>
      </c>
      <c r="AH44" s="17" cm="1">
        <f t="array" ref="AH44">SUMPRODUCT(--(ISNUMBER(SEARCH($A44,'Horizon numbers'!$F:$F)) * ISNUMBER(SEARCH(AH$1,'Horizon numbers'!$F:$F))))</f>
        <v>0</v>
      </c>
      <c r="AI44" s="17" cm="1">
        <f t="array" ref="AI44">SUMPRODUCT(--(ISNUMBER(SEARCH($A44,'Horizon numbers'!$F:$F)) * ISNUMBER(SEARCH(AI$1,'Horizon numbers'!$F:$F))))</f>
        <v>0</v>
      </c>
      <c r="AJ44" s="17" cm="1">
        <f t="array" ref="AJ44">SUMPRODUCT(--(ISNUMBER(SEARCH($A44,'Horizon numbers'!$F:$F)) * ISNUMBER(SEARCH(AJ$1,'Horizon numbers'!$F:$F))))</f>
        <v>0</v>
      </c>
      <c r="AK44" s="17" cm="1">
        <f t="array" ref="AK44">SUMPRODUCT(--(ISNUMBER(SEARCH($A44,'Horizon numbers'!$F:$F)) * ISNUMBER(SEARCH(AK$1,'Horizon numbers'!$F:$F))))</f>
        <v>5</v>
      </c>
      <c r="AL44" s="17" cm="1">
        <f t="array" ref="AL44">SUMPRODUCT(--(ISNUMBER(SEARCH($A44,'Horizon numbers'!$F:$F)) * ISNUMBER(SEARCH(AL$1,'Horizon numbers'!$F:$F))))</f>
        <v>2</v>
      </c>
      <c r="AM44" s="17" cm="1">
        <f t="array" ref="AM44">SUMPRODUCT(--(ISNUMBER(SEARCH($A44,'Horizon numbers'!$F:$F)) * ISNUMBER(SEARCH(AM$1,'Horizon numbers'!$F:$F))))</f>
        <v>2</v>
      </c>
      <c r="AN44" s="17" cm="1">
        <f t="array" ref="AN44">SUMPRODUCT(--(ISNUMBER(SEARCH($A44,'Horizon numbers'!$F:$F)) * ISNUMBER(SEARCH(AN$1,'Horizon numbers'!$F:$F))))</f>
        <v>1</v>
      </c>
      <c r="AO44" s="17" cm="1">
        <f t="array" ref="AO44">SUMPRODUCT(--(ISNUMBER(SEARCH($A44,'Horizon numbers'!$F:$F)) * ISNUMBER(SEARCH(AO$1,'Horizon numbers'!$F:$F))))</f>
        <v>0</v>
      </c>
      <c r="AP44" s="17" cm="1">
        <f t="array" ref="AP44">SUMPRODUCT(--(ISNUMBER(SEARCH($A44,'Horizon numbers'!$F:$F)) * ISNUMBER(SEARCH(AP$1,'Horizon numbers'!$F:$F))))</f>
        <v>0</v>
      </c>
      <c r="AQ44" s="17" cm="1">
        <f t="array" ref="AQ44">SUMPRODUCT(--(ISNUMBER(SEARCH($A44,'Horizon numbers'!$F:$F)) * ISNUMBER(SEARCH(AQ$1,'Horizon numbers'!$F:$F))))</f>
        <v>0</v>
      </c>
      <c r="AR44" s="17" cm="1">
        <f t="array" ref="AR44">SUMPRODUCT(--(ISNUMBER(SEARCH($A44,'Horizon numbers'!$F:$F)) * ISNUMBER(SEARCH(AR$1,'Horizon numbers'!$F:$F))))</f>
        <v>7</v>
      </c>
      <c r="AS44" s="17" cm="1">
        <f t="array" ref="AS44">SUMPRODUCT(--(ISNUMBER(SEARCH($A44,'Horizon numbers'!$F:$F)) * ISNUMBER(SEARCH(AS$1,'Horizon numbers'!$F:$F))))</f>
        <v>0</v>
      </c>
      <c r="AT44" s="17" cm="1">
        <f t="array" ref="AT44">SUMPRODUCT(--(ISNUMBER(SEARCH($A44,'Horizon numbers'!$F:$F)) * ISNUMBER(SEARCH(AT$1,'Horizon numbers'!$F:$F))))</f>
        <v>0</v>
      </c>
      <c r="AU44" s="17" cm="1">
        <f t="array" ref="AU44">SUMPRODUCT(--(ISNUMBER(SEARCH($A44,'Horizon numbers'!$F:$F)) * ISNUMBER(SEARCH(AU$1,'Horizon numbers'!$F:$F))))</f>
        <v>0</v>
      </c>
      <c r="AV44" s="17" cm="1">
        <f t="array" ref="AV44">SUMPRODUCT(--(ISNUMBER(SEARCH($A44,'Horizon numbers'!$F:$F)) * ISNUMBER(SEARCH(AV$1,'Horizon numbers'!$F:$F))))</f>
        <v>0</v>
      </c>
      <c r="AW44" s="17" cm="1">
        <f t="array" ref="AW44">SUMPRODUCT(--(ISNUMBER(SEARCH($A44,'Horizon numbers'!$F:$F)) * ISNUMBER(SEARCH(AW$1,'Horizon numbers'!$F:$F))))</f>
        <v>0</v>
      </c>
      <c r="AX44" s="17" cm="1">
        <f t="array" ref="AX44">SUMPRODUCT(--(ISNUMBER(SEARCH($A44,'Horizon numbers'!$F:$F)) * ISNUMBER(SEARCH(AX$1,'Horizon numbers'!$F:$F))))</f>
        <v>0</v>
      </c>
      <c r="AY44" s="17" cm="1">
        <f t="array" ref="AY44">SUMPRODUCT(--(ISNUMBER(SEARCH($A44,'Horizon numbers'!$F:$F)) * ISNUMBER(SEARCH(AY$1,'Horizon numbers'!$F:$F))))</f>
        <v>0</v>
      </c>
      <c r="AZ44" s="17" cm="1">
        <f t="array" ref="AZ44">SUMPRODUCT(--(ISNUMBER(SEARCH($A44,'Horizon numbers'!$F:$F)) * ISNUMBER(SEARCH(AZ$1,'Horizon numbers'!$F:$F))))</f>
        <v>0</v>
      </c>
    </row>
    <row r="45" spans="1:52" x14ac:dyDescent="0.3">
      <c r="A45" t="s">
        <v>319</v>
      </c>
      <c r="B45" s="17" cm="1">
        <f t="array" ref="B45">SUMPRODUCT(--(ISNUMBER(SEARCH($A45,'Horizon numbers'!$F:$F)) * ISNUMBER(SEARCH(B$1,'Horizon numbers'!$F:$F))))</f>
        <v>0</v>
      </c>
      <c r="C45" s="17" cm="1">
        <f t="array" ref="C45">SUMPRODUCT(--(ISNUMBER(SEARCH($A45,'Horizon numbers'!$F:$F)) * ISNUMBER(SEARCH(C$1,'Horizon numbers'!$F:$F))))</f>
        <v>0</v>
      </c>
      <c r="D45" s="17" cm="1">
        <f t="array" ref="D45">SUMPRODUCT(--(ISNUMBER(SEARCH($A45,'Horizon numbers'!$F:$F)) * ISNUMBER(SEARCH(D$1,'Horizon numbers'!$F:$F))))</f>
        <v>0</v>
      </c>
      <c r="E45" s="17" cm="1">
        <f t="array" ref="E45">SUMPRODUCT(--(ISNUMBER(SEARCH($A45,'Horizon numbers'!$F:$F)) * ISNUMBER(SEARCH(E$1,'Horizon numbers'!$F:$F))))</f>
        <v>0</v>
      </c>
      <c r="F45" s="17" cm="1">
        <f t="array" ref="F45">SUMPRODUCT(--(ISNUMBER(SEARCH($A45,'Horizon numbers'!$F:$F)) * ISNUMBER(SEARCH(F$1,'Horizon numbers'!$F:$F))))</f>
        <v>0</v>
      </c>
      <c r="G45" s="17" cm="1">
        <f t="array" ref="G45">SUMPRODUCT(--(ISNUMBER(SEARCH($A45,'Horizon numbers'!$F:$F)) * ISNUMBER(SEARCH(G$1,'Horizon numbers'!$F:$F))))</f>
        <v>0</v>
      </c>
      <c r="H45" s="17" cm="1">
        <f t="array" ref="H45">SUMPRODUCT(--(ISNUMBER(SEARCH($A45,'Horizon numbers'!$F:$F)) * ISNUMBER(SEARCH(H$1,'Horizon numbers'!$F:$F))))</f>
        <v>0</v>
      </c>
      <c r="I45" s="17" cm="1">
        <f t="array" ref="I45">SUMPRODUCT(--(ISNUMBER(SEARCH($A45,'Horizon numbers'!$F:$F)) * ISNUMBER(SEARCH(I$1,'Horizon numbers'!$F:$F))))</f>
        <v>0</v>
      </c>
      <c r="J45" s="17" cm="1">
        <f t="array" ref="J45">SUMPRODUCT(--(ISNUMBER(SEARCH($A45,'Horizon numbers'!$F:$F)) * ISNUMBER(SEARCH(J$1,'Horizon numbers'!$F:$F))))</f>
        <v>0</v>
      </c>
      <c r="K45" s="17" cm="1">
        <f t="array" ref="K45">SUMPRODUCT(--(ISNUMBER(SEARCH($A45,'Horizon numbers'!$F:$F)) * ISNUMBER(SEARCH(K$1,'Horizon numbers'!$F:$F))))</f>
        <v>0</v>
      </c>
      <c r="L45" s="17" cm="1">
        <f t="array" ref="L45">SUMPRODUCT(--(ISNUMBER(SEARCH($A45,'Horizon numbers'!$F:$F)) * ISNUMBER(SEARCH(L$1,'Horizon numbers'!$F:$F))))</f>
        <v>0</v>
      </c>
      <c r="M45" s="17" cm="1">
        <f t="array" ref="M45">SUMPRODUCT(--(ISNUMBER(SEARCH($A45,'Horizon numbers'!$F:$F)) * ISNUMBER(SEARCH(M$1,'Horizon numbers'!$F:$F))))</f>
        <v>0</v>
      </c>
      <c r="N45" s="17" cm="1">
        <f t="array" ref="N45">SUMPRODUCT(--(ISNUMBER(SEARCH($A45,'Horizon numbers'!$F:$F)) * ISNUMBER(SEARCH(N$1,'Horizon numbers'!$F:$F))))</f>
        <v>0</v>
      </c>
      <c r="O45" s="17" cm="1">
        <f t="array" ref="O45">SUMPRODUCT(--(ISNUMBER(SEARCH($A45,'Horizon numbers'!$F:$F)) * ISNUMBER(SEARCH(O$1,'Horizon numbers'!$F:$F))))</f>
        <v>0</v>
      </c>
      <c r="P45" s="17" cm="1">
        <f t="array" ref="P45">SUMPRODUCT(--(ISNUMBER(SEARCH($A45,'Horizon numbers'!$F:$F)) * ISNUMBER(SEARCH(P$1,'Horizon numbers'!$F:$F))))</f>
        <v>0</v>
      </c>
      <c r="Q45" s="17" cm="1">
        <f t="array" ref="Q45">SUMPRODUCT(--(ISNUMBER(SEARCH($A45,'Horizon numbers'!$F:$F)) * ISNUMBER(SEARCH(Q$1,'Horizon numbers'!$F:$F))))</f>
        <v>0</v>
      </c>
      <c r="R45" s="17" cm="1">
        <f t="array" ref="R45">SUMPRODUCT(--(ISNUMBER(SEARCH($A45,'Horizon numbers'!$F:$F)) * ISNUMBER(SEARCH(R$1,'Horizon numbers'!$F:$F))))</f>
        <v>0</v>
      </c>
      <c r="S45" s="17" cm="1">
        <f t="array" ref="S45">SUMPRODUCT(--(ISNUMBER(SEARCH($A45,'Horizon numbers'!$F:$F)) * ISNUMBER(SEARCH(S$1,'Horizon numbers'!$F:$F))))</f>
        <v>0</v>
      </c>
      <c r="T45" s="17" cm="1">
        <f t="array" ref="T45">SUMPRODUCT(--(ISNUMBER(SEARCH($A45,'Horizon numbers'!$F:$F)) * ISNUMBER(SEARCH(T$1,'Horizon numbers'!$F:$F))))</f>
        <v>0</v>
      </c>
      <c r="U45" s="17" cm="1">
        <f t="array" ref="U45">SUMPRODUCT(--(ISNUMBER(SEARCH($A45,'Horizon numbers'!$F:$F)) * ISNUMBER(SEARCH(U$1,'Horizon numbers'!$F:$F))))</f>
        <v>0</v>
      </c>
      <c r="V45" s="17" cm="1">
        <f t="array" ref="V45">SUMPRODUCT(--(ISNUMBER(SEARCH($A45,'Horizon numbers'!$F:$F)) * ISNUMBER(SEARCH(V$1,'Horizon numbers'!$F:$F))))</f>
        <v>0</v>
      </c>
      <c r="W45" s="17" cm="1">
        <f t="array" ref="W45">SUMPRODUCT(--(ISNUMBER(SEARCH($A45,'Horizon numbers'!$F:$F)) * ISNUMBER(SEARCH(W$1,'Horizon numbers'!$F:$F))))</f>
        <v>0</v>
      </c>
      <c r="X45" s="17" cm="1">
        <f t="array" ref="X45">SUMPRODUCT(--(ISNUMBER(SEARCH($A45,'Horizon numbers'!$F:$F)) * ISNUMBER(SEARCH(X$1,'Horizon numbers'!$F:$F))))</f>
        <v>0</v>
      </c>
      <c r="Y45" s="17" cm="1">
        <f t="array" ref="Y45">SUMPRODUCT(--(ISNUMBER(SEARCH($A45,'Horizon numbers'!$F:$F)) * ISNUMBER(SEARCH(Y$1,'Horizon numbers'!$F:$F))))</f>
        <v>0</v>
      </c>
      <c r="Z45" s="17" cm="1">
        <f t="array" ref="Z45">SUMPRODUCT(--(ISNUMBER(SEARCH($A45,'Horizon numbers'!$F:$F)) * ISNUMBER(SEARCH(Z$1,'Horizon numbers'!$F:$F))))</f>
        <v>0</v>
      </c>
      <c r="AA45" s="17" cm="1">
        <f t="array" ref="AA45">SUMPRODUCT(--(ISNUMBER(SEARCH($A45,'Horizon numbers'!$F:$F)) * ISNUMBER(SEARCH(AA$1,'Horizon numbers'!$F:$F))))</f>
        <v>0</v>
      </c>
      <c r="AB45" s="17" cm="1">
        <f t="array" ref="AB45">SUMPRODUCT(--(ISNUMBER(SEARCH($A45,'Horizon numbers'!$F:$F)) * ISNUMBER(SEARCH(AB$1,'Horizon numbers'!$F:$F))))</f>
        <v>0</v>
      </c>
      <c r="AC45" s="17" cm="1">
        <f t="array" ref="AC45">SUMPRODUCT(--(ISNUMBER(SEARCH($A45,'Horizon numbers'!$F:$F)) * ISNUMBER(SEARCH(AC$1,'Horizon numbers'!$F:$F))))</f>
        <v>0</v>
      </c>
      <c r="AD45" s="17" cm="1">
        <f t="array" ref="AD45">SUMPRODUCT(--(ISNUMBER(SEARCH($A45,'Horizon numbers'!$F:$F)) * ISNUMBER(SEARCH(AD$1,'Horizon numbers'!$F:$F))))</f>
        <v>0</v>
      </c>
      <c r="AE45" s="17" cm="1">
        <f t="array" ref="AE45">SUMPRODUCT(--(ISNUMBER(SEARCH($A45,'Horizon numbers'!$F:$F)) * ISNUMBER(SEARCH(AE$1,'Horizon numbers'!$F:$F))))</f>
        <v>0</v>
      </c>
      <c r="AF45" s="17" cm="1">
        <f t="array" ref="AF45">SUMPRODUCT(--(ISNUMBER(SEARCH($A45,'Horizon numbers'!$F:$F)) * ISNUMBER(SEARCH(AF$1,'Horizon numbers'!$F:$F))))</f>
        <v>0</v>
      </c>
      <c r="AG45" s="17" cm="1">
        <f t="array" ref="AG45">SUMPRODUCT(--(ISNUMBER(SEARCH($A45,'Horizon numbers'!$F:$F)) * ISNUMBER(SEARCH(AG$1,'Horizon numbers'!$F:$F))))</f>
        <v>0</v>
      </c>
      <c r="AH45" s="17" cm="1">
        <f t="array" ref="AH45">SUMPRODUCT(--(ISNUMBER(SEARCH($A45,'Horizon numbers'!$F:$F)) * ISNUMBER(SEARCH(AH$1,'Horizon numbers'!$F:$F))))</f>
        <v>0</v>
      </c>
      <c r="AI45" s="17" cm="1">
        <f t="array" ref="AI45">SUMPRODUCT(--(ISNUMBER(SEARCH($A45,'Horizon numbers'!$F:$F)) * ISNUMBER(SEARCH(AI$1,'Horizon numbers'!$F:$F))))</f>
        <v>0</v>
      </c>
      <c r="AJ45" s="17" cm="1">
        <f t="array" ref="AJ45">SUMPRODUCT(--(ISNUMBER(SEARCH($A45,'Horizon numbers'!$F:$F)) * ISNUMBER(SEARCH(AJ$1,'Horizon numbers'!$F:$F))))</f>
        <v>0</v>
      </c>
      <c r="AK45" s="17" cm="1">
        <f t="array" ref="AK45">SUMPRODUCT(--(ISNUMBER(SEARCH($A45,'Horizon numbers'!$F:$F)) * ISNUMBER(SEARCH(AK$1,'Horizon numbers'!$F:$F))))</f>
        <v>0</v>
      </c>
      <c r="AL45" s="17" cm="1">
        <f t="array" ref="AL45">SUMPRODUCT(--(ISNUMBER(SEARCH($A45,'Horizon numbers'!$F:$F)) * ISNUMBER(SEARCH(AL$1,'Horizon numbers'!$F:$F))))</f>
        <v>0</v>
      </c>
      <c r="AM45" s="17" cm="1">
        <f t="array" ref="AM45">SUMPRODUCT(--(ISNUMBER(SEARCH($A45,'Horizon numbers'!$F:$F)) * ISNUMBER(SEARCH(AM$1,'Horizon numbers'!$F:$F))))</f>
        <v>0</v>
      </c>
      <c r="AN45" s="17" cm="1">
        <f t="array" ref="AN45">SUMPRODUCT(--(ISNUMBER(SEARCH($A45,'Horizon numbers'!$F:$F)) * ISNUMBER(SEARCH(AN$1,'Horizon numbers'!$F:$F))))</f>
        <v>0</v>
      </c>
      <c r="AO45" s="17" cm="1">
        <f t="array" ref="AO45">SUMPRODUCT(--(ISNUMBER(SEARCH($A45,'Horizon numbers'!$F:$F)) * ISNUMBER(SEARCH(AO$1,'Horizon numbers'!$F:$F))))</f>
        <v>0</v>
      </c>
      <c r="AP45" s="17" cm="1">
        <f t="array" ref="AP45">SUMPRODUCT(--(ISNUMBER(SEARCH($A45,'Horizon numbers'!$F:$F)) * ISNUMBER(SEARCH(AP$1,'Horizon numbers'!$F:$F))))</f>
        <v>0</v>
      </c>
      <c r="AQ45" s="17" cm="1">
        <f t="array" ref="AQ45">SUMPRODUCT(--(ISNUMBER(SEARCH($A45,'Horizon numbers'!$F:$F)) * ISNUMBER(SEARCH(AQ$1,'Horizon numbers'!$F:$F))))</f>
        <v>0</v>
      </c>
      <c r="AR45" s="17" cm="1">
        <f t="array" ref="AR45">SUMPRODUCT(--(ISNUMBER(SEARCH($A45,'Horizon numbers'!$F:$F)) * ISNUMBER(SEARCH(AR$1,'Horizon numbers'!$F:$F))))</f>
        <v>0</v>
      </c>
      <c r="AS45" s="17" cm="1">
        <f t="array" ref="AS45">SUMPRODUCT(--(ISNUMBER(SEARCH($A45,'Horizon numbers'!$F:$F)) * ISNUMBER(SEARCH(AS$1,'Horizon numbers'!$F:$F))))</f>
        <v>0</v>
      </c>
      <c r="AT45" s="17" cm="1">
        <f t="array" ref="AT45">SUMPRODUCT(--(ISNUMBER(SEARCH($A45,'Horizon numbers'!$F:$F)) * ISNUMBER(SEARCH(AT$1,'Horizon numbers'!$F:$F))))</f>
        <v>0</v>
      </c>
      <c r="AU45" s="17" cm="1">
        <f t="array" ref="AU45">SUMPRODUCT(--(ISNUMBER(SEARCH($A45,'Horizon numbers'!$F:$F)) * ISNUMBER(SEARCH(AU$1,'Horizon numbers'!$F:$F))))</f>
        <v>0</v>
      </c>
      <c r="AV45" s="17" cm="1">
        <f t="array" ref="AV45">SUMPRODUCT(--(ISNUMBER(SEARCH($A45,'Horizon numbers'!$F:$F)) * ISNUMBER(SEARCH(AV$1,'Horizon numbers'!$F:$F))))</f>
        <v>0</v>
      </c>
      <c r="AW45" s="17" cm="1">
        <f t="array" ref="AW45">SUMPRODUCT(--(ISNUMBER(SEARCH($A45,'Horizon numbers'!$F:$F)) * ISNUMBER(SEARCH(AW$1,'Horizon numbers'!$F:$F))))</f>
        <v>0</v>
      </c>
      <c r="AX45" s="17" cm="1">
        <f t="array" ref="AX45">SUMPRODUCT(--(ISNUMBER(SEARCH($A45,'Horizon numbers'!$F:$F)) * ISNUMBER(SEARCH(AX$1,'Horizon numbers'!$F:$F))))</f>
        <v>0</v>
      </c>
      <c r="AY45" s="17" cm="1">
        <f t="array" ref="AY45">SUMPRODUCT(--(ISNUMBER(SEARCH($A45,'Horizon numbers'!$F:$F)) * ISNUMBER(SEARCH(AY$1,'Horizon numbers'!$F:$F))))</f>
        <v>0</v>
      </c>
      <c r="AZ45" s="17" cm="1">
        <f t="array" ref="AZ45">SUMPRODUCT(--(ISNUMBER(SEARCH($A45,'Horizon numbers'!$F:$F)) * ISNUMBER(SEARCH(AZ$1,'Horizon numbers'!$F:$F))))</f>
        <v>0</v>
      </c>
    </row>
    <row r="46" spans="1:52" x14ac:dyDescent="0.3">
      <c r="A46" t="s">
        <v>320</v>
      </c>
      <c r="B46" s="17" cm="1">
        <f t="array" ref="B46">SUMPRODUCT(--(ISNUMBER(SEARCH($A46,'Horizon numbers'!$F:$F)) * ISNUMBER(SEARCH(B$1,'Horizon numbers'!$F:$F))))</f>
        <v>1</v>
      </c>
      <c r="C46" s="17" cm="1">
        <f t="array" ref="C46">SUMPRODUCT(--(ISNUMBER(SEARCH($A46,'Horizon numbers'!$F:$F)) * ISNUMBER(SEARCH(C$1,'Horizon numbers'!$F:$F))))</f>
        <v>8</v>
      </c>
      <c r="D46" s="17" cm="1">
        <f t="array" ref="D46">SUMPRODUCT(--(ISNUMBER(SEARCH($A46,'Horizon numbers'!$F:$F)) * ISNUMBER(SEARCH(D$1,'Horizon numbers'!$F:$F))))</f>
        <v>0</v>
      </c>
      <c r="E46" s="17" cm="1">
        <f t="array" ref="E46">SUMPRODUCT(--(ISNUMBER(SEARCH($A46,'Horizon numbers'!$F:$F)) * ISNUMBER(SEARCH(E$1,'Horizon numbers'!$F:$F))))</f>
        <v>0</v>
      </c>
      <c r="F46" s="17" cm="1">
        <f t="array" ref="F46">SUMPRODUCT(--(ISNUMBER(SEARCH($A46,'Horizon numbers'!$F:$F)) * ISNUMBER(SEARCH(F$1,'Horizon numbers'!$F:$F))))</f>
        <v>0</v>
      </c>
      <c r="G46" s="17" cm="1">
        <f t="array" ref="G46">SUMPRODUCT(--(ISNUMBER(SEARCH($A46,'Horizon numbers'!$F:$F)) * ISNUMBER(SEARCH(G$1,'Horizon numbers'!$F:$F))))</f>
        <v>0</v>
      </c>
      <c r="H46" s="17" cm="1">
        <f t="array" ref="H46">SUMPRODUCT(--(ISNUMBER(SEARCH($A46,'Horizon numbers'!$F:$F)) * ISNUMBER(SEARCH(H$1,'Horizon numbers'!$F:$F))))</f>
        <v>0</v>
      </c>
      <c r="I46" s="17" cm="1">
        <f t="array" ref="I46">SUMPRODUCT(--(ISNUMBER(SEARCH($A46,'Horizon numbers'!$F:$F)) * ISNUMBER(SEARCH(I$1,'Horizon numbers'!$F:$F))))</f>
        <v>2</v>
      </c>
      <c r="J46" s="17" cm="1">
        <f t="array" ref="J46">SUMPRODUCT(--(ISNUMBER(SEARCH($A46,'Horizon numbers'!$F:$F)) * ISNUMBER(SEARCH(J$1,'Horizon numbers'!$F:$F))))</f>
        <v>0</v>
      </c>
      <c r="K46" s="17" cm="1">
        <f t="array" ref="K46">SUMPRODUCT(--(ISNUMBER(SEARCH($A46,'Horizon numbers'!$F:$F)) * ISNUMBER(SEARCH(K$1,'Horizon numbers'!$F:$F))))</f>
        <v>0</v>
      </c>
      <c r="L46" s="17" cm="1">
        <f t="array" ref="L46">SUMPRODUCT(--(ISNUMBER(SEARCH($A46,'Horizon numbers'!$F:$F)) * ISNUMBER(SEARCH(L$1,'Horizon numbers'!$F:$F))))</f>
        <v>0</v>
      </c>
      <c r="M46" s="17" cm="1">
        <f t="array" ref="M46">SUMPRODUCT(--(ISNUMBER(SEARCH($A46,'Horizon numbers'!$F:$F)) * ISNUMBER(SEARCH(M$1,'Horizon numbers'!$F:$F))))</f>
        <v>0</v>
      </c>
      <c r="N46" s="17" cm="1">
        <f t="array" ref="N46">SUMPRODUCT(--(ISNUMBER(SEARCH($A46,'Horizon numbers'!$F:$F)) * ISNUMBER(SEARCH(N$1,'Horizon numbers'!$F:$F))))</f>
        <v>0</v>
      </c>
      <c r="O46" s="17" cm="1">
        <f t="array" ref="O46">SUMPRODUCT(--(ISNUMBER(SEARCH($A46,'Horizon numbers'!$F:$F)) * ISNUMBER(SEARCH(O$1,'Horizon numbers'!$F:$F))))</f>
        <v>1</v>
      </c>
      <c r="P46" s="17" cm="1">
        <f t="array" ref="P46">SUMPRODUCT(--(ISNUMBER(SEARCH($A46,'Horizon numbers'!$F:$F)) * ISNUMBER(SEARCH(P$1,'Horizon numbers'!$F:$F))))</f>
        <v>0</v>
      </c>
      <c r="Q46" s="17" cm="1">
        <f t="array" ref="Q46">SUMPRODUCT(--(ISNUMBER(SEARCH($A46,'Horizon numbers'!$F:$F)) * ISNUMBER(SEARCH(Q$1,'Horizon numbers'!$F:$F))))</f>
        <v>0</v>
      </c>
      <c r="R46" s="17" cm="1">
        <f t="array" ref="R46">SUMPRODUCT(--(ISNUMBER(SEARCH($A46,'Horizon numbers'!$F:$F)) * ISNUMBER(SEARCH(R$1,'Horizon numbers'!$F:$F))))</f>
        <v>0</v>
      </c>
      <c r="S46" s="17" cm="1">
        <f t="array" ref="S46">SUMPRODUCT(--(ISNUMBER(SEARCH($A46,'Horizon numbers'!$F:$F)) * ISNUMBER(SEARCH(S$1,'Horizon numbers'!$F:$F))))</f>
        <v>1</v>
      </c>
      <c r="T46" s="17" cm="1">
        <f t="array" ref="T46">SUMPRODUCT(--(ISNUMBER(SEARCH($A46,'Horizon numbers'!$F:$F)) * ISNUMBER(SEARCH(T$1,'Horizon numbers'!$F:$F))))</f>
        <v>0</v>
      </c>
      <c r="U46" s="17" cm="1">
        <f t="array" ref="U46">SUMPRODUCT(--(ISNUMBER(SEARCH($A46,'Horizon numbers'!$F:$F)) * ISNUMBER(SEARCH(U$1,'Horizon numbers'!$F:$F))))</f>
        <v>0</v>
      </c>
      <c r="V46" s="17" cm="1">
        <f t="array" ref="V46">SUMPRODUCT(--(ISNUMBER(SEARCH($A46,'Horizon numbers'!$F:$F)) * ISNUMBER(SEARCH(V$1,'Horizon numbers'!$F:$F))))</f>
        <v>0</v>
      </c>
      <c r="W46" s="17" cm="1">
        <f t="array" ref="W46">SUMPRODUCT(--(ISNUMBER(SEARCH($A46,'Horizon numbers'!$F:$F)) * ISNUMBER(SEARCH(W$1,'Horizon numbers'!$F:$F))))</f>
        <v>0</v>
      </c>
      <c r="X46" s="17" cm="1">
        <f t="array" ref="X46">SUMPRODUCT(--(ISNUMBER(SEARCH($A46,'Horizon numbers'!$F:$F)) * ISNUMBER(SEARCH(X$1,'Horizon numbers'!$F:$F))))</f>
        <v>0</v>
      </c>
      <c r="Y46" s="17" cm="1">
        <f t="array" ref="Y46">SUMPRODUCT(--(ISNUMBER(SEARCH($A46,'Horizon numbers'!$F:$F)) * ISNUMBER(SEARCH(Y$1,'Horizon numbers'!$F:$F))))</f>
        <v>0</v>
      </c>
      <c r="Z46" s="17" cm="1">
        <f t="array" ref="Z46">SUMPRODUCT(--(ISNUMBER(SEARCH($A46,'Horizon numbers'!$F:$F)) * ISNUMBER(SEARCH(Z$1,'Horizon numbers'!$F:$F))))</f>
        <v>0</v>
      </c>
      <c r="AA46" s="17" cm="1">
        <f t="array" ref="AA46">SUMPRODUCT(--(ISNUMBER(SEARCH($A46,'Horizon numbers'!$F:$F)) * ISNUMBER(SEARCH(AA$1,'Horizon numbers'!$F:$F))))</f>
        <v>0</v>
      </c>
      <c r="AB46" s="17" cm="1">
        <f t="array" ref="AB46">SUMPRODUCT(--(ISNUMBER(SEARCH($A46,'Horizon numbers'!$F:$F)) * ISNUMBER(SEARCH(AB$1,'Horizon numbers'!$F:$F))))</f>
        <v>0</v>
      </c>
      <c r="AC46" s="17" cm="1">
        <f t="array" ref="AC46">SUMPRODUCT(--(ISNUMBER(SEARCH($A46,'Horizon numbers'!$F:$F)) * ISNUMBER(SEARCH(AC$1,'Horizon numbers'!$F:$F))))</f>
        <v>1</v>
      </c>
      <c r="AD46" s="17" cm="1">
        <f t="array" ref="AD46">SUMPRODUCT(--(ISNUMBER(SEARCH($A46,'Horizon numbers'!$F:$F)) * ISNUMBER(SEARCH(AD$1,'Horizon numbers'!$F:$F))))</f>
        <v>0</v>
      </c>
      <c r="AE46" s="17" cm="1">
        <f t="array" ref="AE46">SUMPRODUCT(--(ISNUMBER(SEARCH($A46,'Horizon numbers'!$F:$F)) * ISNUMBER(SEARCH(AE$1,'Horizon numbers'!$F:$F))))</f>
        <v>0</v>
      </c>
      <c r="AF46" s="17" cm="1">
        <f t="array" ref="AF46">SUMPRODUCT(--(ISNUMBER(SEARCH($A46,'Horizon numbers'!$F:$F)) * ISNUMBER(SEARCH(AF$1,'Horizon numbers'!$F:$F))))</f>
        <v>0</v>
      </c>
      <c r="AG46" s="17" cm="1">
        <f t="array" ref="AG46">SUMPRODUCT(--(ISNUMBER(SEARCH($A46,'Horizon numbers'!$F:$F)) * ISNUMBER(SEARCH(AG$1,'Horizon numbers'!$F:$F))))</f>
        <v>0</v>
      </c>
      <c r="AH46" s="17" cm="1">
        <f t="array" ref="AH46">SUMPRODUCT(--(ISNUMBER(SEARCH($A46,'Horizon numbers'!$F:$F)) * ISNUMBER(SEARCH(AH$1,'Horizon numbers'!$F:$F))))</f>
        <v>0</v>
      </c>
      <c r="AI46" s="17" cm="1">
        <f t="array" ref="AI46">SUMPRODUCT(--(ISNUMBER(SEARCH($A46,'Horizon numbers'!$F:$F)) * ISNUMBER(SEARCH(AI$1,'Horizon numbers'!$F:$F))))</f>
        <v>0</v>
      </c>
      <c r="AJ46" s="17" cm="1">
        <f t="array" ref="AJ46">SUMPRODUCT(--(ISNUMBER(SEARCH($A46,'Horizon numbers'!$F:$F)) * ISNUMBER(SEARCH(AJ$1,'Horizon numbers'!$F:$F))))</f>
        <v>0</v>
      </c>
      <c r="AK46" s="17" cm="1">
        <f t="array" ref="AK46">SUMPRODUCT(--(ISNUMBER(SEARCH($A46,'Horizon numbers'!$F:$F)) * ISNUMBER(SEARCH(AK$1,'Horizon numbers'!$F:$F))))</f>
        <v>0</v>
      </c>
      <c r="AL46" s="17" cm="1">
        <f t="array" ref="AL46">SUMPRODUCT(--(ISNUMBER(SEARCH($A46,'Horizon numbers'!$F:$F)) * ISNUMBER(SEARCH(AL$1,'Horizon numbers'!$F:$F))))</f>
        <v>0</v>
      </c>
      <c r="AM46" s="17" cm="1">
        <f t="array" ref="AM46">SUMPRODUCT(--(ISNUMBER(SEARCH($A46,'Horizon numbers'!$F:$F)) * ISNUMBER(SEARCH(AM$1,'Horizon numbers'!$F:$F))))</f>
        <v>0</v>
      </c>
      <c r="AN46" s="17" cm="1">
        <f t="array" ref="AN46">SUMPRODUCT(--(ISNUMBER(SEARCH($A46,'Horizon numbers'!$F:$F)) * ISNUMBER(SEARCH(AN$1,'Horizon numbers'!$F:$F))))</f>
        <v>0</v>
      </c>
      <c r="AO46" s="17" cm="1">
        <f t="array" ref="AO46">SUMPRODUCT(--(ISNUMBER(SEARCH($A46,'Horizon numbers'!$F:$F)) * ISNUMBER(SEARCH(AO$1,'Horizon numbers'!$F:$F))))</f>
        <v>0</v>
      </c>
      <c r="AP46" s="17" cm="1">
        <f t="array" ref="AP46">SUMPRODUCT(--(ISNUMBER(SEARCH($A46,'Horizon numbers'!$F:$F)) * ISNUMBER(SEARCH(AP$1,'Horizon numbers'!$F:$F))))</f>
        <v>0</v>
      </c>
      <c r="AQ46" s="17" cm="1">
        <f t="array" ref="AQ46">SUMPRODUCT(--(ISNUMBER(SEARCH($A46,'Horizon numbers'!$F:$F)) * ISNUMBER(SEARCH(AQ$1,'Horizon numbers'!$F:$F))))</f>
        <v>0</v>
      </c>
      <c r="AR46" s="17" cm="1">
        <f t="array" ref="AR46">SUMPRODUCT(--(ISNUMBER(SEARCH($A46,'Horizon numbers'!$F:$F)) * ISNUMBER(SEARCH(AR$1,'Horizon numbers'!$F:$F))))</f>
        <v>0</v>
      </c>
      <c r="AS46" s="17" cm="1">
        <f t="array" ref="AS46">SUMPRODUCT(--(ISNUMBER(SEARCH($A46,'Horizon numbers'!$F:$F)) * ISNUMBER(SEARCH(AS$1,'Horizon numbers'!$F:$F))))</f>
        <v>0</v>
      </c>
      <c r="AT46" s="17" cm="1">
        <f t="array" ref="AT46">SUMPRODUCT(--(ISNUMBER(SEARCH($A46,'Horizon numbers'!$F:$F)) * ISNUMBER(SEARCH(AT$1,'Horizon numbers'!$F:$F))))</f>
        <v>34</v>
      </c>
      <c r="AU46" s="17" cm="1">
        <f t="array" ref="AU46">SUMPRODUCT(--(ISNUMBER(SEARCH($A46,'Horizon numbers'!$F:$F)) * ISNUMBER(SEARCH(AU$1,'Horizon numbers'!$F:$F))))</f>
        <v>0</v>
      </c>
      <c r="AV46" s="17" cm="1">
        <f t="array" ref="AV46">SUMPRODUCT(--(ISNUMBER(SEARCH($A46,'Horizon numbers'!$F:$F)) * ISNUMBER(SEARCH(AV$1,'Horizon numbers'!$F:$F))))</f>
        <v>0</v>
      </c>
      <c r="AW46" s="17" cm="1">
        <f t="array" ref="AW46">SUMPRODUCT(--(ISNUMBER(SEARCH($A46,'Horizon numbers'!$F:$F)) * ISNUMBER(SEARCH(AW$1,'Horizon numbers'!$F:$F))))</f>
        <v>0</v>
      </c>
      <c r="AX46" s="17" cm="1">
        <f t="array" ref="AX46">SUMPRODUCT(--(ISNUMBER(SEARCH($A46,'Horizon numbers'!$F:$F)) * ISNUMBER(SEARCH(AX$1,'Horizon numbers'!$F:$F))))</f>
        <v>0</v>
      </c>
      <c r="AY46" s="17" cm="1">
        <f t="array" ref="AY46">SUMPRODUCT(--(ISNUMBER(SEARCH($A46,'Horizon numbers'!$F:$F)) * ISNUMBER(SEARCH(AY$1,'Horizon numbers'!$F:$F))))</f>
        <v>0</v>
      </c>
      <c r="AZ46" s="17" cm="1">
        <f t="array" ref="AZ46">SUMPRODUCT(--(ISNUMBER(SEARCH($A46,'Horizon numbers'!$F:$F)) * ISNUMBER(SEARCH(AZ$1,'Horizon numbers'!$F:$F))))</f>
        <v>0</v>
      </c>
    </row>
    <row r="47" spans="1:52" x14ac:dyDescent="0.3">
      <c r="A47" t="s">
        <v>321</v>
      </c>
      <c r="B47" s="17" cm="1">
        <f t="array" ref="B47">SUMPRODUCT(--(ISNUMBER(SEARCH($A47,'Horizon numbers'!$F:$F)) * ISNUMBER(SEARCH(B$1,'Horizon numbers'!$F:$F))))</f>
        <v>0</v>
      </c>
      <c r="C47" s="17" cm="1">
        <f t="array" ref="C47">SUMPRODUCT(--(ISNUMBER(SEARCH($A47,'Horizon numbers'!$F:$F)) * ISNUMBER(SEARCH(C$1,'Horizon numbers'!$F:$F))))</f>
        <v>1</v>
      </c>
      <c r="D47" s="17" cm="1">
        <f t="array" ref="D47">SUMPRODUCT(--(ISNUMBER(SEARCH($A47,'Horizon numbers'!$F:$F)) * ISNUMBER(SEARCH(D$1,'Horizon numbers'!$F:$F))))</f>
        <v>0</v>
      </c>
      <c r="E47" s="17" cm="1">
        <f t="array" ref="E47">SUMPRODUCT(--(ISNUMBER(SEARCH($A47,'Horizon numbers'!$F:$F)) * ISNUMBER(SEARCH(E$1,'Horizon numbers'!$F:$F))))</f>
        <v>0</v>
      </c>
      <c r="F47" s="17" cm="1">
        <f t="array" ref="F47">SUMPRODUCT(--(ISNUMBER(SEARCH($A47,'Horizon numbers'!$F:$F)) * ISNUMBER(SEARCH(F$1,'Horizon numbers'!$F:$F))))</f>
        <v>0</v>
      </c>
      <c r="G47" s="17" cm="1">
        <f t="array" ref="G47">SUMPRODUCT(--(ISNUMBER(SEARCH($A47,'Horizon numbers'!$F:$F)) * ISNUMBER(SEARCH(G$1,'Horizon numbers'!$F:$F))))</f>
        <v>0</v>
      </c>
      <c r="H47" s="17" cm="1">
        <f t="array" ref="H47">SUMPRODUCT(--(ISNUMBER(SEARCH($A47,'Horizon numbers'!$F:$F)) * ISNUMBER(SEARCH(H$1,'Horizon numbers'!$F:$F))))</f>
        <v>0</v>
      </c>
      <c r="I47" s="17" cm="1">
        <f t="array" ref="I47">SUMPRODUCT(--(ISNUMBER(SEARCH($A47,'Horizon numbers'!$F:$F)) * ISNUMBER(SEARCH(I$1,'Horizon numbers'!$F:$F))))</f>
        <v>0</v>
      </c>
      <c r="J47" s="17" cm="1">
        <f t="array" ref="J47">SUMPRODUCT(--(ISNUMBER(SEARCH($A47,'Horizon numbers'!$F:$F)) * ISNUMBER(SEARCH(J$1,'Horizon numbers'!$F:$F))))</f>
        <v>0</v>
      </c>
      <c r="K47" s="17" cm="1">
        <f t="array" ref="K47">SUMPRODUCT(--(ISNUMBER(SEARCH($A47,'Horizon numbers'!$F:$F)) * ISNUMBER(SEARCH(K$1,'Horizon numbers'!$F:$F))))</f>
        <v>0</v>
      </c>
      <c r="L47" s="17" cm="1">
        <f t="array" ref="L47">SUMPRODUCT(--(ISNUMBER(SEARCH($A47,'Horizon numbers'!$F:$F)) * ISNUMBER(SEARCH(L$1,'Horizon numbers'!$F:$F))))</f>
        <v>0</v>
      </c>
      <c r="M47" s="17" cm="1">
        <f t="array" ref="M47">SUMPRODUCT(--(ISNUMBER(SEARCH($A47,'Horizon numbers'!$F:$F)) * ISNUMBER(SEARCH(M$1,'Horizon numbers'!$F:$F))))</f>
        <v>0</v>
      </c>
      <c r="N47" s="17" cm="1">
        <f t="array" ref="N47">SUMPRODUCT(--(ISNUMBER(SEARCH($A47,'Horizon numbers'!$F:$F)) * ISNUMBER(SEARCH(N$1,'Horizon numbers'!$F:$F))))</f>
        <v>0</v>
      </c>
      <c r="O47" s="17" cm="1">
        <f t="array" ref="O47">SUMPRODUCT(--(ISNUMBER(SEARCH($A47,'Horizon numbers'!$F:$F)) * ISNUMBER(SEARCH(O$1,'Horizon numbers'!$F:$F))))</f>
        <v>0</v>
      </c>
      <c r="P47" s="17" cm="1">
        <f t="array" ref="P47">SUMPRODUCT(--(ISNUMBER(SEARCH($A47,'Horizon numbers'!$F:$F)) * ISNUMBER(SEARCH(P$1,'Horizon numbers'!$F:$F))))</f>
        <v>0</v>
      </c>
      <c r="Q47" s="17" cm="1">
        <f t="array" ref="Q47">SUMPRODUCT(--(ISNUMBER(SEARCH($A47,'Horizon numbers'!$F:$F)) * ISNUMBER(SEARCH(Q$1,'Horizon numbers'!$F:$F))))</f>
        <v>0</v>
      </c>
      <c r="R47" s="17" cm="1">
        <f t="array" ref="R47">SUMPRODUCT(--(ISNUMBER(SEARCH($A47,'Horizon numbers'!$F:$F)) * ISNUMBER(SEARCH(R$1,'Horizon numbers'!$F:$F))))</f>
        <v>0</v>
      </c>
      <c r="S47" s="17" cm="1">
        <f t="array" ref="S47">SUMPRODUCT(--(ISNUMBER(SEARCH($A47,'Horizon numbers'!$F:$F)) * ISNUMBER(SEARCH(S$1,'Horizon numbers'!$F:$F))))</f>
        <v>0</v>
      </c>
      <c r="T47" s="17" cm="1">
        <f t="array" ref="T47">SUMPRODUCT(--(ISNUMBER(SEARCH($A47,'Horizon numbers'!$F:$F)) * ISNUMBER(SEARCH(T$1,'Horizon numbers'!$F:$F))))</f>
        <v>0</v>
      </c>
      <c r="U47" s="17" cm="1">
        <f t="array" ref="U47">SUMPRODUCT(--(ISNUMBER(SEARCH($A47,'Horizon numbers'!$F:$F)) * ISNUMBER(SEARCH(U$1,'Horizon numbers'!$F:$F))))</f>
        <v>0</v>
      </c>
      <c r="V47" s="17" cm="1">
        <f t="array" ref="V47">SUMPRODUCT(--(ISNUMBER(SEARCH($A47,'Horizon numbers'!$F:$F)) * ISNUMBER(SEARCH(V$1,'Horizon numbers'!$F:$F))))</f>
        <v>0</v>
      </c>
      <c r="W47" s="17" cm="1">
        <f t="array" ref="W47">SUMPRODUCT(--(ISNUMBER(SEARCH($A47,'Horizon numbers'!$F:$F)) * ISNUMBER(SEARCH(W$1,'Horizon numbers'!$F:$F))))</f>
        <v>0</v>
      </c>
      <c r="X47" s="17" cm="1">
        <f t="array" ref="X47">SUMPRODUCT(--(ISNUMBER(SEARCH($A47,'Horizon numbers'!$F:$F)) * ISNUMBER(SEARCH(X$1,'Horizon numbers'!$F:$F))))</f>
        <v>0</v>
      </c>
      <c r="Y47" s="17" cm="1">
        <f t="array" ref="Y47">SUMPRODUCT(--(ISNUMBER(SEARCH($A47,'Horizon numbers'!$F:$F)) * ISNUMBER(SEARCH(Y$1,'Horizon numbers'!$F:$F))))</f>
        <v>0</v>
      </c>
      <c r="Z47" s="17" cm="1">
        <f t="array" ref="Z47">SUMPRODUCT(--(ISNUMBER(SEARCH($A47,'Horizon numbers'!$F:$F)) * ISNUMBER(SEARCH(Z$1,'Horizon numbers'!$F:$F))))</f>
        <v>0</v>
      </c>
      <c r="AA47" s="17" cm="1">
        <f t="array" ref="AA47">SUMPRODUCT(--(ISNUMBER(SEARCH($A47,'Horizon numbers'!$F:$F)) * ISNUMBER(SEARCH(AA$1,'Horizon numbers'!$F:$F))))</f>
        <v>0</v>
      </c>
      <c r="AB47" s="17" cm="1">
        <f t="array" ref="AB47">SUMPRODUCT(--(ISNUMBER(SEARCH($A47,'Horizon numbers'!$F:$F)) * ISNUMBER(SEARCH(AB$1,'Horizon numbers'!$F:$F))))</f>
        <v>0</v>
      </c>
      <c r="AC47" s="17" cm="1">
        <f t="array" ref="AC47">SUMPRODUCT(--(ISNUMBER(SEARCH($A47,'Horizon numbers'!$F:$F)) * ISNUMBER(SEARCH(AC$1,'Horizon numbers'!$F:$F))))</f>
        <v>0</v>
      </c>
      <c r="AD47" s="17" cm="1">
        <f t="array" ref="AD47">SUMPRODUCT(--(ISNUMBER(SEARCH($A47,'Horizon numbers'!$F:$F)) * ISNUMBER(SEARCH(AD$1,'Horizon numbers'!$F:$F))))</f>
        <v>0</v>
      </c>
      <c r="AE47" s="17" cm="1">
        <f t="array" ref="AE47">SUMPRODUCT(--(ISNUMBER(SEARCH($A47,'Horizon numbers'!$F:$F)) * ISNUMBER(SEARCH(AE$1,'Horizon numbers'!$F:$F))))</f>
        <v>0</v>
      </c>
      <c r="AF47" s="17" cm="1">
        <f t="array" ref="AF47">SUMPRODUCT(--(ISNUMBER(SEARCH($A47,'Horizon numbers'!$F:$F)) * ISNUMBER(SEARCH(AF$1,'Horizon numbers'!$F:$F))))</f>
        <v>0</v>
      </c>
      <c r="AG47" s="17" cm="1">
        <f t="array" ref="AG47">SUMPRODUCT(--(ISNUMBER(SEARCH($A47,'Horizon numbers'!$F:$F)) * ISNUMBER(SEARCH(AG$1,'Horizon numbers'!$F:$F))))</f>
        <v>0</v>
      </c>
      <c r="AH47" s="17" cm="1">
        <f t="array" ref="AH47">SUMPRODUCT(--(ISNUMBER(SEARCH($A47,'Horizon numbers'!$F:$F)) * ISNUMBER(SEARCH(AH$1,'Horizon numbers'!$F:$F))))</f>
        <v>0</v>
      </c>
      <c r="AI47" s="17" cm="1">
        <f t="array" ref="AI47">SUMPRODUCT(--(ISNUMBER(SEARCH($A47,'Horizon numbers'!$F:$F)) * ISNUMBER(SEARCH(AI$1,'Horizon numbers'!$F:$F))))</f>
        <v>0</v>
      </c>
      <c r="AJ47" s="17" cm="1">
        <f t="array" ref="AJ47">SUMPRODUCT(--(ISNUMBER(SEARCH($A47,'Horizon numbers'!$F:$F)) * ISNUMBER(SEARCH(AJ$1,'Horizon numbers'!$F:$F))))</f>
        <v>0</v>
      </c>
      <c r="AK47" s="17" cm="1">
        <f t="array" ref="AK47">SUMPRODUCT(--(ISNUMBER(SEARCH($A47,'Horizon numbers'!$F:$F)) * ISNUMBER(SEARCH(AK$1,'Horizon numbers'!$F:$F))))</f>
        <v>0</v>
      </c>
      <c r="AL47" s="17" cm="1">
        <f t="array" ref="AL47">SUMPRODUCT(--(ISNUMBER(SEARCH($A47,'Horizon numbers'!$F:$F)) * ISNUMBER(SEARCH(AL$1,'Horizon numbers'!$F:$F))))</f>
        <v>0</v>
      </c>
      <c r="AM47" s="17" cm="1">
        <f t="array" ref="AM47">SUMPRODUCT(--(ISNUMBER(SEARCH($A47,'Horizon numbers'!$F:$F)) * ISNUMBER(SEARCH(AM$1,'Horizon numbers'!$F:$F))))</f>
        <v>0</v>
      </c>
      <c r="AN47" s="17" cm="1">
        <f t="array" ref="AN47">SUMPRODUCT(--(ISNUMBER(SEARCH($A47,'Horizon numbers'!$F:$F)) * ISNUMBER(SEARCH(AN$1,'Horizon numbers'!$F:$F))))</f>
        <v>0</v>
      </c>
      <c r="AO47" s="17" cm="1">
        <f t="array" ref="AO47">SUMPRODUCT(--(ISNUMBER(SEARCH($A47,'Horizon numbers'!$F:$F)) * ISNUMBER(SEARCH(AO$1,'Horizon numbers'!$F:$F))))</f>
        <v>0</v>
      </c>
      <c r="AP47" s="17" cm="1">
        <f t="array" ref="AP47">SUMPRODUCT(--(ISNUMBER(SEARCH($A47,'Horizon numbers'!$F:$F)) * ISNUMBER(SEARCH(AP$1,'Horizon numbers'!$F:$F))))</f>
        <v>0</v>
      </c>
      <c r="AQ47" s="17" cm="1">
        <f t="array" ref="AQ47">SUMPRODUCT(--(ISNUMBER(SEARCH($A47,'Horizon numbers'!$F:$F)) * ISNUMBER(SEARCH(AQ$1,'Horizon numbers'!$F:$F))))</f>
        <v>0</v>
      </c>
      <c r="AR47" s="17" cm="1">
        <f t="array" ref="AR47">SUMPRODUCT(--(ISNUMBER(SEARCH($A47,'Horizon numbers'!$F:$F)) * ISNUMBER(SEARCH(AR$1,'Horizon numbers'!$F:$F))))</f>
        <v>0</v>
      </c>
      <c r="AS47" s="17" cm="1">
        <f t="array" ref="AS47">SUMPRODUCT(--(ISNUMBER(SEARCH($A47,'Horizon numbers'!$F:$F)) * ISNUMBER(SEARCH(AS$1,'Horizon numbers'!$F:$F))))</f>
        <v>0</v>
      </c>
      <c r="AT47" s="17" cm="1">
        <f t="array" ref="AT47">SUMPRODUCT(--(ISNUMBER(SEARCH($A47,'Horizon numbers'!$F:$F)) * ISNUMBER(SEARCH(AT$1,'Horizon numbers'!$F:$F))))</f>
        <v>0</v>
      </c>
      <c r="AU47" s="17" cm="1">
        <f t="array" ref="AU47">SUMPRODUCT(--(ISNUMBER(SEARCH($A47,'Horizon numbers'!$F:$F)) * ISNUMBER(SEARCH(AU$1,'Horizon numbers'!$F:$F))))</f>
        <v>1</v>
      </c>
      <c r="AV47" s="17" cm="1">
        <f t="array" ref="AV47">SUMPRODUCT(--(ISNUMBER(SEARCH($A47,'Horizon numbers'!$F:$F)) * ISNUMBER(SEARCH(AV$1,'Horizon numbers'!$F:$F))))</f>
        <v>1</v>
      </c>
      <c r="AW47" s="17" cm="1">
        <f t="array" ref="AW47">SUMPRODUCT(--(ISNUMBER(SEARCH($A47,'Horizon numbers'!$F:$F)) * ISNUMBER(SEARCH(AW$1,'Horizon numbers'!$F:$F))))</f>
        <v>0</v>
      </c>
      <c r="AX47" s="17" cm="1">
        <f t="array" ref="AX47">SUMPRODUCT(--(ISNUMBER(SEARCH($A47,'Horizon numbers'!$F:$F)) * ISNUMBER(SEARCH(AX$1,'Horizon numbers'!$F:$F))))</f>
        <v>0</v>
      </c>
      <c r="AY47" s="17" cm="1">
        <f t="array" ref="AY47">SUMPRODUCT(--(ISNUMBER(SEARCH($A47,'Horizon numbers'!$F:$F)) * ISNUMBER(SEARCH(AY$1,'Horizon numbers'!$F:$F))))</f>
        <v>0</v>
      </c>
      <c r="AZ47" s="17" cm="1">
        <f t="array" ref="AZ47">SUMPRODUCT(--(ISNUMBER(SEARCH($A47,'Horizon numbers'!$F:$F)) * ISNUMBER(SEARCH(AZ$1,'Horizon numbers'!$F:$F))))</f>
        <v>0</v>
      </c>
    </row>
    <row r="48" spans="1:52" x14ac:dyDescent="0.3">
      <c r="A48" t="s">
        <v>322</v>
      </c>
      <c r="B48" s="17" cm="1">
        <f t="array" ref="B48">SUMPRODUCT(--(ISNUMBER(SEARCH($A48,'Horizon numbers'!$F:$F)) * ISNUMBER(SEARCH(B$1,'Horizon numbers'!$F:$F))))</f>
        <v>1</v>
      </c>
      <c r="C48" s="17" cm="1">
        <f t="array" ref="C48">SUMPRODUCT(--(ISNUMBER(SEARCH($A48,'Horizon numbers'!$F:$F)) * ISNUMBER(SEARCH(C$1,'Horizon numbers'!$F:$F))))</f>
        <v>14</v>
      </c>
      <c r="D48" s="17" cm="1">
        <f t="array" ref="D48">SUMPRODUCT(--(ISNUMBER(SEARCH($A48,'Horizon numbers'!$F:$F)) * ISNUMBER(SEARCH(D$1,'Horizon numbers'!$F:$F))))</f>
        <v>20</v>
      </c>
      <c r="E48" s="17" cm="1">
        <f t="array" ref="E48">SUMPRODUCT(--(ISNUMBER(SEARCH($A48,'Horizon numbers'!$F:$F)) * ISNUMBER(SEARCH(E$1,'Horizon numbers'!$F:$F))))</f>
        <v>5</v>
      </c>
      <c r="F48" s="17" cm="1">
        <f t="array" ref="F48">SUMPRODUCT(--(ISNUMBER(SEARCH($A48,'Horizon numbers'!$F:$F)) * ISNUMBER(SEARCH(F$1,'Horizon numbers'!$F:$F))))</f>
        <v>1</v>
      </c>
      <c r="G48" s="17" cm="1">
        <f t="array" ref="G48">SUMPRODUCT(--(ISNUMBER(SEARCH($A48,'Horizon numbers'!$F:$F)) * ISNUMBER(SEARCH(G$1,'Horizon numbers'!$F:$F))))</f>
        <v>3</v>
      </c>
      <c r="H48" s="17" cm="1">
        <f t="array" ref="H48">SUMPRODUCT(--(ISNUMBER(SEARCH($A48,'Horizon numbers'!$F:$F)) * ISNUMBER(SEARCH(H$1,'Horizon numbers'!$F:$F))))</f>
        <v>12</v>
      </c>
      <c r="I48" s="17" cm="1">
        <f t="array" ref="I48">SUMPRODUCT(--(ISNUMBER(SEARCH($A48,'Horizon numbers'!$F:$F)) * ISNUMBER(SEARCH(I$1,'Horizon numbers'!$F:$F))))</f>
        <v>1</v>
      </c>
      <c r="J48" s="17" cm="1">
        <f t="array" ref="J48">SUMPRODUCT(--(ISNUMBER(SEARCH($A48,'Horizon numbers'!$F:$F)) * ISNUMBER(SEARCH(J$1,'Horizon numbers'!$F:$F))))</f>
        <v>28</v>
      </c>
      <c r="K48" s="17" cm="1">
        <f t="array" ref="K48">SUMPRODUCT(--(ISNUMBER(SEARCH($A48,'Horizon numbers'!$F:$F)) * ISNUMBER(SEARCH(K$1,'Horizon numbers'!$F:$F))))</f>
        <v>0</v>
      </c>
      <c r="L48" s="17" cm="1">
        <f t="array" ref="L48">SUMPRODUCT(--(ISNUMBER(SEARCH($A48,'Horizon numbers'!$F:$F)) * ISNUMBER(SEARCH(L$1,'Horizon numbers'!$F:$F))))</f>
        <v>0</v>
      </c>
      <c r="M48" s="17" cm="1">
        <f t="array" ref="M48">SUMPRODUCT(--(ISNUMBER(SEARCH($A48,'Horizon numbers'!$F:$F)) * ISNUMBER(SEARCH(M$1,'Horizon numbers'!$F:$F))))</f>
        <v>2</v>
      </c>
      <c r="N48" s="17" cm="1">
        <f t="array" ref="N48">SUMPRODUCT(--(ISNUMBER(SEARCH($A48,'Horizon numbers'!$F:$F)) * ISNUMBER(SEARCH(N$1,'Horizon numbers'!$F:$F))))</f>
        <v>0</v>
      </c>
      <c r="O48" s="17" cm="1">
        <f t="array" ref="O48">SUMPRODUCT(--(ISNUMBER(SEARCH($A48,'Horizon numbers'!$F:$F)) * ISNUMBER(SEARCH(O$1,'Horizon numbers'!$F:$F))))</f>
        <v>0</v>
      </c>
      <c r="P48" s="17" cm="1">
        <f t="array" ref="P48">SUMPRODUCT(--(ISNUMBER(SEARCH($A48,'Horizon numbers'!$F:$F)) * ISNUMBER(SEARCH(P$1,'Horizon numbers'!$F:$F))))</f>
        <v>1</v>
      </c>
      <c r="Q48" s="17" cm="1">
        <f t="array" ref="Q48">SUMPRODUCT(--(ISNUMBER(SEARCH($A48,'Horizon numbers'!$F:$F)) * ISNUMBER(SEARCH(Q$1,'Horizon numbers'!$F:$F))))</f>
        <v>0</v>
      </c>
      <c r="R48" s="17" cm="1">
        <f t="array" ref="R48">SUMPRODUCT(--(ISNUMBER(SEARCH($A48,'Horizon numbers'!$F:$F)) * ISNUMBER(SEARCH(R$1,'Horizon numbers'!$F:$F))))</f>
        <v>0</v>
      </c>
      <c r="S48" s="17" cm="1">
        <f t="array" ref="S48">SUMPRODUCT(--(ISNUMBER(SEARCH($A48,'Horizon numbers'!$F:$F)) * ISNUMBER(SEARCH(S$1,'Horizon numbers'!$F:$F))))</f>
        <v>0</v>
      </c>
      <c r="T48" s="17" cm="1">
        <f t="array" ref="T48">SUMPRODUCT(--(ISNUMBER(SEARCH($A48,'Horizon numbers'!$F:$F)) * ISNUMBER(SEARCH(T$1,'Horizon numbers'!$F:$F))))</f>
        <v>0</v>
      </c>
      <c r="U48" s="17" cm="1">
        <f t="array" ref="U48">SUMPRODUCT(--(ISNUMBER(SEARCH($A48,'Horizon numbers'!$F:$F)) * ISNUMBER(SEARCH(U$1,'Horizon numbers'!$F:$F))))</f>
        <v>0</v>
      </c>
      <c r="V48" s="17" cm="1">
        <f t="array" ref="V48">SUMPRODUCT(--(ISNUMBER(SEARCH($A48,'Horizon numbers'!$F:$F)) * ISNUMBER(SEARCH(V$1,'Horizon numbers'!$F:$F))))</f>
        <v>0</v>
      </c>
      <c r="W48" s="17" cm="1">
        <f t="array" ref="W48">SUMPRODUCT(--(ISNUMBER(SEARCH($A48,'Horizon numbers'!$F:$F)) * ISNUMBER(SEARCH(W$1,'Horizon numbers'!$F:$F))))</f>
        <v>0</v>
      </c>
      <c r="X48" s="17" cm="1">
        <f t="array" ref="X48">SUMPRODUCT(--(ISNUMBER(SEARCH($A48,'Horizon numbers'!$F:$F)) * ISNUMBER(SEARCH(X$1,'Horizon numbers'!$F:$F))))</f>
        <v>0</v>
      </c>
      <c r="Y48" s="17" cm="1">
        <f t="array" ref="Y48">SUMPRODUCT(--(ISNUMBER(SEARCH($A48,'Horizon numbers'!$F:$F)) * ISNUMBER(SEARCH(Y$1,'Horizon numbers'!$F:$F))))</f>
        <v>0</v>
      </c>
      <c r="Z48" s="17" cm="1">
        <f t="array" ref="Z48">SUMPRODUCT(--(ISNUMBER(SEARCH($A48,'Horizon numbers'!$F:$F)) * ISNUMBER(SEARCH(Z$1,'Horizon numbers'!$F:$F))))</f>
        <v>0</v>
      </c>
      <c r="AA48" s="17" cm="1">
        <f t="array" ref="AA48">SUMPRODUCT(--(ISNUMBER(SEARCH($A48,'Horizon numbers'!$F:$F)) * ISNUMBER(SEARCH(AA$1,'Horizon numbers'!$F:$F))))</f>
        <v>0</v>
      </c>
      <c r="AB48" s="17" cm="1">
        <f t="array" ref="AB48">SUMPRODUCT(--(ISNUMBER(SEARCH($A48,'Horizon numbers'!$F:$F)) * ISNUMBER(SEARCH(AB$1,'Horizon numbers'!$F:$F))))</f>
        <v>0</v>
      </c>
      <c r="AC48" s="17" cm="1">
        <f t="array" ref="AC48">SUMPRODUCT(--(ISNUMBER(SEARCH($A48,'Horizon numbers'!$F:$F)) * ISNUMBER(SEARCH(AC$1,'Horizon numbers'!$F:$F))))</f>
        <v>0</v>
      </c>
      <c r="AD48" s="17" cm="1">
        <f t="array" ref="AD48">SUMPRODUCT(--(ISNUMBER(SEARCH($A48,'Horizon numbers'!$F:$F)) * ISNUMBER(SEARCH(AD$1,'Horizon numbers'!$F:$F))))</f>
        <v>0</v>
      </c>
      <c r="AE48" s="17" cm="1">
        <f t="array" ref="AE48">SUMPRODUCT(--(ISNUMBER(SEARCH($A48,'Horizon numbers'!$F:$F)) * ISNUMBER(SEARCH(AE$1,'Horizon numbers'!$F:$F))))</f>
        <v>0</v>
      </c>
      <c r="AF48" s="17" cm="1">
        <f t="array" ref="AF48">SUMPRODUCT(--(ISNUMBER(SEARCH($A48,'Horizon numbers'!$F:$F)) * ISNUMBER(SEARCH(AF$1,'Horizon numbers'!$F:$F))))</f>
        <v>0</v>
      </c>
      <c r="AG48" s="17" cm="1">
        <f t="array" ref="AG48">SUMPRODUCT(--(ISNUMBER(SEARCH($A48,'Horizon numbers'!$F:$F)) * ISNUMBER(SEARCH(AG$1,'Horizon numbers'!$F:$F))))</f>
        <v>0</v>
      </c>
      <c r="AH48" s="17" cm="1">
        <f t="array" ref="AH48">SUMPRODUCT(--(ISNUMBER(SEARCH($A48,'Horizon numbers'!$F:$F)) * ISNUMBER(SEARCH(AH$1,'Horizon numbers'!$F:$F))))</f>
        <v>0</v>
      </c>
      <c r="AI48" s="17" cm="1">
        <f t="array" ref="AI48">SUMPRODUCT(--(ISNUMBER(SEARCH($A48,'Horizon numbers'!$F:$F)) * ISNUMBER(SEARCH(AI$1,'Horizon numbers'!$F:$F))))</f>
        <v>0</v>
      </c>
      <c r="AJ48" s="17" cm="1">
        <f t="array" ref="AJ48">SUMPRODUCT(--(ISNUMBER(SEARCH($A48,'Horizon numbers'!$F:$F)) * ISNUMBER(SEARCH(AJ$1,'Horizon numbers'!$F:$F))))</f>
        <v>0</v>
      </c>
      <c r="AK48" s="17" cm="1">
        <f t="array" ref="AK48">SUMPRODUCT(--(ISNUMBER(SEARCH($A48,'Horizon numbers'!$F:$F)) * ISNUMBER(SEARCH(AK$1,'Horizon numbers'!$F:$F))))</f>
        <v>0</v>
      </c>
      <c r="AL48" s="17" cm="1">
        <f t="array" ref="AL48">SUMPRODUCT(--(ISNUMBER(SEARCH($A48,'Horizon numbers'!$F:$F)) * ISNUMBER(SEARCH(AL$1,'Horizon numbers'!$F:$F))))</f>
        <v>0</v>
      </c>
      <c r="AM48" s="17" cm="1">
        <f t="array" ref="AM48">SUMPRODUCT(--(ISNUMBER(SEARCH($A48,'Horizon numbers'!$F:$F)) * ISNUMBER(SEARCH(AM$1,'Horizon numbers'!$F:$F))))</f>
        <v>0</v>
      </c>
      <c r="AN48" s="17" cm="1">
        <f t="array" ref="AN48">SUMPRODUCT(--(ISNUMBER(SEARCH($A48,'Horizon numbers'!$F:$F)) * ISNUMBER(SEARCH(AN$1,'Horizon numbers'!$F:$F))))</f>
        <v>0</v>
      </c>
      <c r="AO48" s="17" cm="1">
        <f t="array" ref="AO48">SUMPRODUCT(--(ISNUMBER(SEARCH($A48,'Horizon numbers'!$F:$F)) * ISNUMBER(SEARCH(AO$1,'Horizon numbers'!$F:$F))))</f>
        <v>0</v>
      </c>
      <c r="AP48" s="17" cm="1">
        <f t="array" ref="AP48">SUMPRODUCT(--(ISNUMBER(SEARCH($A48,'Horizon numbers'!$F:$F)) * ISNUMBER(SEARCH(AP$1,'Horizon numbers'!$F:$F))))</f>
        <v>0</v>
      </c>
      <c r="AQ48" s="17" cm="1">
        <f t="array" ref="AQ48">SUMPRODUCT(--(ISNUMBER(SEARCH($A48,'Horizon numbers'!$F:$F)) * ISNUMBER(SEARCH(AQ$1,'Horizon numbers'!$F:$F))))</f>
        <v>0</v>
      </c>
      <c r="AR48" s="17" cm="1">
        <f t="array" ref="AR48">SUMPRODUCT(--(ISNUMBER(SEARCH($A48,'Horizon numbers'!$F:$F)) * ISNUMBER(SEARCH(AR$1,'Horizon numbers'!$F:$F))))</f>
        <v>0</v>
      </c>
      <c r="AS48" s="17" cm="1">
        <f t="array" ref="AS48">SUMPRODUCT(--(ISNUMBER(SEARCH($A48,'Horizon numbers'!$F:$F)) * ISNUMBER(SEARCH(AS$1,'Horizon numbers'!$F:$F))))</f>
        <v>0</v>
      </c>
      <c r="AT48" s="17" cm="1">
        <f t="array" ref="AT48">SUMPRODUCT(--(ISNUMBER(SEARCH($A48,'Horizon numbers'!$F:$F)) * ISNUMBER(SEARCH(AT$1,'Horizon numbers'!$F:$F))))</f>
        <v>0</v>
      </c>
      <c r="AU48" s="17" cm="1">
        <f t="array" ref="AU48">SUMPRODUCT(--(ISNUMBER(SEARCH($A48,'Horizon numbers'!$F:$F)) * ISNUMBER(SEARCH(AU$1,'Horizon numbers'!$F:$F))))</f>
        <v>1</v>
      </c>
      <c r="AV48" s="17" cm="1">
        <f t="array" ref="AV48">SUMPRODUCT(--(ISNUMBER(SEARCH($A48,'Horizon numbers'!$F:$F)) * ISNUMBER(SEARCH(AV$1,'Horizon numbers'!$F:$F))))</f>
        <v>84</v>
      </c>
      <c r="AW48" s="17" cm="1">
        <f t="array" ref="AW48">SUMPRODUCT(--(ISNUMBER(SEARCH($A48,'Horizon numbers'!$F:$F)) * ISNUMBER(SEARCH(AW$1,'Horizon numbers'!$F:$F))))</f>
        <v>0</v>
      </c>
      <c r="AX48" s="17" cm="1">
        <f t="array" ref="AX48">SUMPRODUCT(--(ISNUMBER(SEARCH($A48,'Horizon numbers'!$F:$F)) * ISNUMBER(SEARCH(AX$1,'Horizon numbers'!$F:$F))))</f>
        <v>7</v>
      </c>
      <c r="AY48" s="17" cm="1">
        <f t="array" ref="AY48">SUMPRODUCT(--(ISNUMBER(SEARCH($A48,'Horizon numbers'!$F:$F)) * ISNUMBER(SEARCH(AY$1,'Horizon numbers'!$F:$F))))</f>
        <v>0</v>
      </c>
      <c r="AZ48" s="17" cm="1">
        <f t="array" ref="AZ48">SUMPRODUCT(--(ISNUMBER(SEARCH($A48,'Horizon numbers'!$F:$F)) * ISNUMBER(SEARCH(AZ$1,'Horizon numbers'!$F:$F))))</f>
        <v>0</v>
      </c>
    </row>
    <row r="49" spans="1:52" x14ac:dyDescent="0.3">
      <c r="A49" t="s">
        <v>323</v>
      </c>
      <c r="B49" s="17" cm="1">
        <f t="array" ref="B49">SUMPRODUCT(--(ISNUMBER(SEARCH($A49,'Horizon numbers'!$F:$F)) * ISNUMBER(SEARCH(B$1,'Horizon numbers'!$F:$F))))</f>
        <v>1</v>
      </c>
      <c r="C49" s="17" cm="1">
        <f t="array" ref="C49">SUMPRODUCT(--(ISNUMBER(SEARCH($A49,'Horizon numbers'!$F:$F)) * ISNUMBER(SEARCH(C$1,'Horizon numbers'!$F:$F))))</f>
        <v>3</v>
      </c>
      <c r="D49" s="17" cm="1">
        <f t="array" ref="D49">SUMPRODUCT(--(ISNUMBER(SEARCH($A49,'Horizon numbers'!$F:$F)) * ISNUMBER(SEARCH(D$1,'Horizon numbers'!$F:$F))))</f>
        <v>0</v>
      </c>
      <c r="E49" s="17" cm="1">
        <f t="array" ref="E49">SUMPRODUCT(--(ISNUMBER(SEARCH($A49,'Horizon numbers'!$F:$F)) * ISNUMBER(SEARCH(E$1,'Horizon numbers'!$F:$F))))</f>
        <v>0</v>
      </c>
      <c r="F49" s="17" cm="1">
        <f t="array" ref="F49">SUMPRODUCT(--(ISNUMBER(SEARCH($A49,'Horizon numbers'!$F:$F)) * ISNUMBER(SEARCH(F$1,'Horizon numbers'!$F:$F))))</f>
        <v>0</v>
      </c>
      <c r="G49" s="17" cm="1">
        <f t="array" ref="G49">SUMPRODUCT(--(ISNUMBER(SEARCH($A49,'Horizon numbers'!$F:$F)) * ISNUMBER(SEARCH(G$1,'Horizon numbers'!$F:$F))))</f>
        <v>0</v>
      </c>
      <c r="H49" s="17" cm="1">
        <f t="array" ref="H49">SUMPRODUCT(--(ISNUMBER(SEARCH($A49,'Horizon numbers'!$F:$F)) * ISNUMBER(SEARCH(H$1,'Horizon numbers'!$F:$F))))</f>
        <v>0</v>
      </c>
      <c r="I49" s="17" cm="1">
        <f t="array" ref="I49">SUMPRODUCT(--(ISNUMBER(SEARCH($A49,'Horizon numbers'!$F:$F)) * ISNUMBER(SEARCH(I$1,'Horizon numbers'!$F:$F))))</f>
        <v>0</v>
      </c>
      <c r="J49" s="17" cm="1">
        <f t="array" ref="J49">SUMPRODUCT(--(ISNUMBER(SEARCH($A49,'Horizon numbers'!$F:$F)) * ISNUMBER(SEARCH(J$1,'Horizon numbers'!$F:$F))))</f>
        <v>0</v>
      </c>
      <c r="K49" s="17" cm="1">
        <f t="array" ref="K49">SUMPRODUCT(--(ISNUMBER(SEARCH($A49,'Horizon numbers'!$F:$F)) * ISNUMBER(SEARCH(K$1,'Horizon numbers'!$F:$F))))</f>
        <v>15</v>
      </c>
      <c r="L49" s="17" cm="1">
        <f t="array" ref="L49">SUMPRODUCT(--(ISNUMBER(SEARCH($A49,'Horizon numbers'!$F:$F)) * ISNUMBER(SEARCH(L$1,'Horizon numbers'!$F:$F))))</f>
        <v>0</v>
      </c>
      <c r="M49" s="17" cm="1">
        <f t="array" ref="M49">SUMPRODUCT(--(ISNUMBER(SEARCH($A49,'Horizon numbers'!$F:$F)) * ISNUMBER(SEARCH(M$1,'Horizon numbers'!$F:$F))))</f>
        <v>0</v>
      </c>
      <c r="N49" s="17" cm="1">
        <f t="array" ref="N49">SUMPRODUCT(--(ISNUMBER(SEARCH($A49,'Horizon numbers'!$F:$F)) * ISNUMBER(SEARCH(N$1,'Horizon numbers'!$F:$F))))</f>
        <v>0</v>
      </c>
      <c r="O49" s="17" cm="1">
        <f t="array" ref="O49">SUMPRODUCT(--(ISNUMBER(SEARCH($A49,'Horizon numbers'!$F:$F)) * ISNUMBER(SEARCH(O$1,'Horizon numbers'!$F:$F))))</f>
        <v>0</v>
      </c>
      <c r="P49" s="17" cm="1">
        <f t="array" ref="P49">SUMPRODUCT(--(ISNUMBER(SEARCH($A49,'Horizon numbers'!$F:$F)) * ISNUMBER(SEARCH(P$1,'Horizon numbers'!$F:$F))))</f>
        <v>0</v>
      </c>
      <c r="Q49" s="17" cm="1">
        <f t="array" ref="Q49">SUMPRODUCT(--(ISNUMBER(SEARCH($A49,'Horizon numbers'!$F:$F)) * ISNUMBER(SEARCH(Q$1,'Horizon numbers'!$F:$F))))</f>
        <v>0</v>
      </c>
      <c r="R49" s="17" cm="1">
        <f t="array" ref="R49">SUMPRODUCT(--(ISNUMBER(SEARCH($A49,'Horizon numbers'!$F:$F)) * ISNUMBER(SEARCH(R$1,'Horizon numbers'!$F:$F))))</f>
        <v>0</v>
      </c>
      <c r="S49" s="17" cm="1">
        <f t="array" ref="S49">SUMPRODUCT(--(ISNUMBER(SEARCH($A49,'Horizon numbers'!$F:$F)) * ISNUMBER(SEARCH(S$1,'Horizon numbers'!$F:$F))))</f>
        <v>1</v>
      </c>
      <c r="T49" s="17" cm="1">
        <f t="array" ref="T49">SUMPRODUCT(--(ISNUMBER(SEARCH($A49,'Horizon numbers'!$F:$F)) * ISNUMBER(SEARCH(T$1,'Horizon numbers'!$F:$F))))</f>
        <v>0</v>
      </c>
      <c r="U49" s="17" cm="1">
        <f t="array" ref="U49">SUMPRODUCT(--(ISNUMBER(SEARCH($A49,'Horizon numbers'!$F:$F)) * ISNUMBER(SEARCH(U$1,'Horizon numbers'!$F:$F))))</f>
        <v>0</v>
      </c>
      <c r="V49" s="17" cm="1">
        <f t="array" ref="V49">SUMPRODUCT(--(ISNUMBER(SEARCH($A49,'Horizon numbers'!$F:$F)) * ISNUMBER(SEARCH(V$1,'Horizon numbers'!$F:$F))))</f>
        <v>0</v>
      </c>
      <c r="W49" s="17" cm="1">
        <f t="array" ref="W49">SUMPRODUCT(--(ISNUMBER(SEARCH($A49,'Horizon numbers'!$F:$F)) * ISNUMBER(SEARCH(W$1,'Horizon numbers'!$F:$F))))</f>
        <v>0</v>
      </c>
      <c r="X49" s="17" cm="1">
        <f t="array" ref="X49">SUMPRODUCT(--(ISNUMBER(SEARCH($A49,'Horizon numbers'!$F:$F)) * ISNUMBER(SEARCH(X$1,'Horizon numbers'!$F:$F))))</f>
        <v>0</v>
      </c>
      <c r="Y49" s="17" cm="1">
        <f t="array" ref="Y49">SUMPRODUCT(--(ISNUMBER(SEARCH($A49,'Horizon numbers'!$F:$F)) * ISNUMBER(SEARCH(Y$1,'Horizon numbers'!$F:$F))))</f>
        <v>0</v>
      </c>
      <c r="Z49" s="17" cm="1">
        <f t="array" ref="Z49">SUMPRODUCT(--(ISNUMBER(SEARCH($A49,'Horizon numbers'!$F:$F)) * ISNUMBER(SEARCH(Z$1,'Horizon numbers'!$F:$F))))</f>
        <v>0</v>
      </c>
      <c r="AA49" s="17" cm="1">
        <f t="array" ref="AA49">SUMPRODUCT(--(ISNUMBER(SEARCH($A49,'Horizon numbers'!$F:$F)) * ISNUMBER(SEARCH(AA$1,'Horizon numbers'!$F:$F))))</f>
        <v>0</v>
      </c>
      <c r="AB49" s="17" cm="1">
        <f t="array" ref="AB49">SUMPRODUCT(--(ISNUMBER(SEARCH($A49,'Horizon numbers'!$F:$F)) * ISNUMBER(SEARCH(AB$1,'Horizon numbers'!$F:$F))))</f>
        <v>0</v>
      </c>
      <c r="AC49" s="17" cm="1">
        <f t="array" ref="AC49">SUMPRODUCT(--(ISNUMBER(SEARCH($A49,'Horizon numbers'!$F:$F)) * ISNUMBER(SEARCH(AC$1,'Horizon numbers'!$F:$F))))</f>
        <v>0</v>
      </c>
      <c r="AD49" s="17" cm="1">
        <f t="array" ref="AD49">SUMPRODUCT(--(ISNUMBER(SEARCH($A49,'Horizon numbers'!$F:$F)) * ISNUMBER(SEARCH(AD$1,'Horizon numbers'!$F:$F))))</f>
        <v>0</v>
      </c>
      <c r="AE49" s="17" cm="1">
        <f t="array" ref="AE49">SUMPRODUCT(--(ISNUMBER(SEARCH($A49,'Horizon numbers'!$F:$F)) * ISNUMBER(SEARCH(AE$1,'Horizon numbers'!$F:$F))))</f>
        <v>0</v>
      </c>
      <c r="AF49" s="17" cm="1">
        <f t="array" ref="AF49">SUMPRODUCT(--(ISNUMBER(SEARCH($A49,'Horizon numbers'!$F:$F)) * ISNUMBER(SEARCH(AF$1,'Horizon numbers'!$F:$F))))</f>
        <v>0</v>
      </c>
      <c r="AG49" s="17" cm="1">
        <f t="array" ref="AG49">SUMPRODUCT(--(ISNUMBER(SEARCH($A49,'Horizon numbers'!$F:$F)) * ISNUMBER(SEARCH(AG$1,'Horizon numbers'!$F:$F))))</f>
        <v>0</v>
      </c>
      <c r="AH49" s="17" cm="1">
        <f t="array" ref="AH49">SUMPRODUCT(--(ISNUMBER(SEARCH($A49,'Horizon numbers'!$F:$F)) * ISNUMBER(SEARCH(AH$1,'Horizon numbers'!$F:$F))))</f>
        <v>0</v>
      </c>
      <c r="AI49" s="17" cm="1">
        <f t="array" ref="AI49">SUMPRODUCT(--(ISNUMBER(SEARCH($A49,'Horizon numbers'!$F:$F)) * ISNUMBER(SEARCH(AI$1,'Horizon numbers'!$F:$F))))</f>
        <v>4</v>
      </c>
      <c r="AJ49" s="17" cm="1">
        <f t="array" ref="AJ49">SUMPRODUCT(--(ISNUMBER(SEARCH($A49,'Horizon numbers'!$F:$F)) * ISNUMBER(SEARCH(AJ$1,'Horizon numbers'!$F:$F))))</f>
        <v>0</v>
      </c>
      <c r="AK49" s="17" cm="1">
        <f t="array" ref="AK49">SUMPRODUCT(--(ISNUMBER(SEARCH($A49,'Horizon numbers'!$F:$F)) * ISNUMBER(SEARCH(AK$1,'Horizon numbers'!$F:$F))))</f>
        <v>5</v>
      </c>
      <c r="AL49" s="17" cm="1">
        <f t="array" ref="AL49">SUMPRODUCT(--(ISNUMBER(SEARCH($A49,'Horizon numbers'!$F:$F)) * ISNUMBER(SEARCH(AL$1,'Horizon numbers'!$F:$F))))</f>
        <v>0</v>
      </c>
      <c r="AM49" s="17" cm="1">
        <f t="array" ref="AM49">SUMPRODUCT(--(ISNUMBER(SEARCH($A49,'Horizon numbers'!$F:$F)) * ISNUMBER(SEARCH(AM$1,'Horizon numbers'!$F:$F))))</f>
        <v>4</v>
      </c>
      <c r="AN49" s="17" cm="1">
        <f t="array" ref="AN49">SUMPRODUCT(--(ISNUMBER(SEARCH($A49,'Horizon numbers'!$F:$F)) * ISNUMBER(SEARCH(AN$1,'Horizon numbers'!$F:$F))))</f>
        <v>1</v>
      </c>
      <c r="AO49" s="17" cm="1">
        <f t="array" ref="AO49">SUMPRODUCT(--(ISNUMBER(SEARCH($A49,'Horizon numbers'!$F:$F)) * ISNUMBER(SEARCH(AO$1,'Horizon numbers'!$F:$F))))</f>
        <v>2</v>
      </c>
      <c r="AP49" s="17" cm="1">
        <f t="array" ref="AP49">SUMPRODUCT(--(ISNUMBER(SEARCH($A49,'Horizon numbers'!$F:$F)) * ISNUMBER(SEARCH(AP$1,'Horizon numbers'!$F:$F))))</f>
        <v>0</v>
      </c>
      <c r="AQ49" s="17" cm="1">
        <f t="array" ref="AQ49">SUMPRODUCT(--(ISNUMBER(SEARCH($A49,'Horizon numbers'!$F:$F)) * ISNUMBER(SEARCH(AQ$1,'Horizon numbers'!$F:$F))))</f>
        <v>0</v>
      </c>
      <c r="AR49" s="17" cm="1">
        <f t="array" ref="AR49">SUMPRODUCT(--(ISNUMBER(SEARCH($A49,'Horizon numbers'!$F:$F)) * ISNUMBER(SEARCH(AR$1,'Horizon numbers'!$F:$F))))</f>
        <v>0</v>
      </c>
      <c r="AS49" s="17" cm="1">
        <f t="array" ref="AS49">SUMPRODUCT(--(ISNUMBER(SEARCH($A49,'Horizon numbers'!$F:$F)) * ISNUMBER(SEARCH(AS$1,'Horizon numbers'!$F:$F))))</f>
        <v>0</v>
      </c>
      <c r="AT49" s="17" cm="1">
        <f t="array" ref="AT49">SUMPRODUCT(--(ISNUMBER(SEARCH($A49,'Horizon numbers'!$F:$F)) * ISNUMBER(SEARCH(AT$1,'Horizon numbers'!$F:$F))))</f>
        <v>0</v>
      </c>
      <c r="AU49" s="17" cm="1">
        <f t="array" ref="AU49">SUMPRODUCT(--(ISNUMBER(SEARCH($A49,'Horizon numbers'!$F:$F)) * ISNUMBER(SEARCH(AU$1,'Horizon numbers'!$F:$F))))</f>
        <v>0</v>
      </c>
      <c r="AV49" s="17" cm="1">
        <f t="array" ref="AV49">SUMPRODUCT(--(ISNUMBER(SEARCH($A49,'Horizon numbers'!$F:$F)) * ISNUMBER(SEARCH(AV$1,'Horizon numbers'!$F:$F))))</f>
        <v>0</v>
      </c>
      <c r="AW49" s="17" cm="1">
        <f t="array" ref="AW49">SUMPRODUCT(--(ISNUMBER(SEARCH($A49,'Horizon numbers'!$F:$F)) * ISNUMBER(SEARCH(AW$1,'Horizon numbers'!$F:$F))))</f>
        <v>15</v>
      </c>
      <c r="AX49" s="17" cm="1">
        <f t="array" ref="AX49">SUMPRODUCT(--(ISNUMBER(SEARCH($A49,'Horizon numbers'!$F:$F)) * ISNUMBER(SEARCH(AX$1,'Horizon numbers'!$F:$F))))</f>
        <v>0</v>
      </c>
      <c r="AY49" s="17" cm="1">
        <f t="array" ref="AY49">SUMPRODUCT(--(ISNUMBER(SEARCH($A49,'Horizon numbers'!$F:$F)) * ISNUMBER(SEARCH(AY$1,'Horizon numbers'!$F:$F))))</f>
        <v>0</v>
      </c>
      <c r="AZ49" s="17" cm="1">
        <f t="array" ref="AZ49">SUMPRODUCT(--(ISNUMBER(SEARCH($A49,'Horizon numbers'!$F:$F)) * ISNUMBER(SEARCH(AZ$1,'Horizon numbers'!$F:$F))))</f>
        <v>0</v>
      </c>
    </row>
    <row r="50" spans="1:52" x14ac:dyDescent="0.3">
      <c r="A50" t="s">
        <v>324</v>
      </c>
      <c r="B50" s="17" cm="1">
        <f t="array" ref="B50">SUMPRODUCT(--(ISNUMBER(SEARCH($A50,'Horizon numbers'!$F:$F)) * ISNUMBER(SEARCH(B$1,'Horizon numbers'!$F:$F))))</f>
        <v>0</v>
      </c>
      <c r="C50" s="17" cm="1">
        <f t="array" ref="C50">SUMPRODUCT(--(ISNUMBER(SEARCH($A50,'Horizon numbers'!$F:$F)) * ISNUMBER(SEARCH(C$1,'Horizon numbers'!$F:$F))))</f>
        <v>65</v>
      </c>
      <c r="D50" s="17" cm="1">
        <f t="array" ref="D50">SUMPRODUCT(--(ISNUMBER(SEARCH($A50,'Horizon numbers'!$F:$F)) * ISNUMBER(SEARCH(D$1,'Horizon numbers'!$F:$F))))</f>
        <v>3</v>
      </c>
      <c r="E50" s="17" cm="1">
        <f t="array" ref="E50">SUMPRODUCT(--(ISNUMBER(SEARCH($A50,'Horizon numbers'!$F:$F)) * ISNUMBER(SEARCH(E$1,'Horizon numbers'!$F:$F))))</f>
        <v>0</v>
      </c>
      <c r="F50" s="17" cm="1">
        <f t="array" ref="F50">SUMPRODUCT(--(ISNUMBER(SEARCH($A50,'Horizon numbers'!$F:$F)) * ISNUMBER(SEARCH(F$1,'Horizon numbers'!$F:$F))))</f>
        <v>0</v>
      </c>
      <c r="G50" s="17" cm="1">
        <f t="array" ref="G50">SUMPRODUCT(--(ISNUMBER(SEARCH($A50,'Horizon numbers'!$F:$F)) * ISNUMBER(SEARCH(G$1,'Horizon numbers'!$F:$F))))</f>
        <v>1</v>
      </c>
      <c r="H50" s="17" cm="1">
        <f t="array" ref="H50">SUMPRODUCT(--(ISNUMBER(SEARCH($A50,'Horizon numbers'!$F:$F)) * ISNUMBER(SEARCH(H$1,'Horizon numbers'!$F:$F))))</f>
        <v>0</v>
      </c>
      <c r="I50" s="17" cm="1">
        <f t="array" ref="I50">SUMPRODUCT(--(ISNUMBER(SEARCH($A50,'Horizon numbers'!$F:$F)) * ISNUMBER(SEARCH(I$1,'Horizon numbers'!$F:$F))))</f>
        <v>2</v>
      </c>
      <c r="J50" s="17" cm="1">
        <f t="array" ref="J50">SUMPRODUCT(--(ISNUMBER(SEARCH($A50,'Horizon numbers'!$F:$F)) * ISNUMBER(SEARCH(J$1,'Horizon numbers'!$F:$F))))</f>
        <v>13</v>
      </c>
      <c r="K50" s="17" cm="1">
        <f t="array" ref="K50">SUMPRODUCT(--(ISNUMBER(SEARCH($A50,'Horizon numbers'!$F:$F)) * ISNUMBER(SEARCH(K$1,'Horizon numbers'!$F:$F))))</f>
        <v>2</v>
      </c>
      <c r="L50" s="17" cm="1">
        <f t="array" ref="L50">SUMPRODUCT(--(ISNUMBER(SEARCH($A50,'Horizon numbers'!$F:$F)) * ISNUMBER(SEARCH(L$1,'Horizon numbers'!$F:$F))))</f>
        <v>0</v>
      </c>
      <c r="M50" s="17" cm="1">
        <f t="array" ref="M50">SUMPRODUCT(--(ISNUMBER(SEARCH($A50,'Horizon numbers'!$F:$F)) * ISNUMBER(SEARCH(M$1,'Horizon numbers'!$F:$F))))</f>
        <v>0</v>
      </c>
      <c r="N50" s="17" cm="1">
        <f t="array" ref="N50">SUMPRODUCT(--(ISNUMBER(SEARCH($A50,'Horizon numbers'!$F:$F)) * ISNUMBER(SEARCH(N$1,'Horizon numbers'!$F:$F))))</f>
        <v>0</v>
      </c>
      <c r="O50" s="17" cm="1">
        <f t="array" ref="O50">SUMPRODUCT(--(ISNUMBER(SEARCH($A50,'Horizon numbers'!$F:$F)) * ISNUMBER(SEARCH(O$1,'Horizon numbers'!$F:$F))))</f>
        <v>0</v>
      </c>
      <c r="P50" s="17" cm="1">
        <f t="array" ref="P50">SUMPRODUCT(--(ISNUMBER(SEARCH($A50,'Horizon numbers'!$F:$F)) * ISNUMBER(SEARCH(P$1,'Horizon numbers'!$F:$F))))</f>
        <v>2</v>
      </c>
      <c r="Q50" s="17" cm="1">
        <f t="array" ref="Q50">SUMPRODUCT(--(ISNUMBER(SEARCH($A50,'Horizon numbers'!$F:$F)) * ISNUMBER(SEARCH(Q$1,'Horizon numbers'!$F:$F))))</f>
        <v>0</v>
      </c>
      <c r="R50" s="17" cm="1">
        <f t="array" ref="R50">SUMPRODUCT(--(ISNUMBER(SEARCH($A50,'Horizon numbers'!$F:$F)) * ISNUMBER(SEARCH(R$1,'Horizon numbers'!$F:$F))))</f>
        <v>0</v>
      </c>
      <c r="S50" s="17" cm="1">
        <f t="array" ref="S50">SUMPRODUCT(--(ISNUMBER(SEARCH($A50,'Horizon numbers'!$F:$F)) * ISNUMBER(SEARCH(S$1,'Horizon numbers'!$F:$F))))</f>
        <v>0</v>
      </c>
      <c r="T50" s="17" cm="1">
        <f t="array" ref="T50">SUMPRODUCT(--(ISNUMBER(SEARCH($A50,'Horizon numbers'!$F:$F)) * ISNUMBER(SEARCH(T$1,'Horizon numbers'!$F:$F))))</f>
        <v>0</v>
      </c>
      <c r="U50" s="17" cm="1">
        <f t="array" ref="U50">SUMPRODUCT(--(ISNUMBER(SEARCH($A50,'Horizon numbers'!$F:$F)) * ISNUMBER(SEARCH(U$1,'Horizon numbers'!$F:$F))))</f>
        <v>0</v>
      </c>
      <c r="V50" s="17" cm="1">
        <f t="array" ref="V50">SUMPRODUCT(--(ISNUMBER(SEARCH($A50,'Horizon numbers'!$F:$F)) * ISNUMBER(SEARCH(V$1,'Horizon numbers'!$F:$F))))</f>
        <v>0</v>
      </c>
      <c r="W50" s="17" cm="1">
        <f t="array" ref="W50">SUMPRODUCT(--(ISNUMBER(SEARCH($A50,'Horizon numbers'!$F:$F)) * ISNUMBER(SEARCH(W$1,'Horizon numbers'!$F:$F))))</f>
        <v>0</v>
      </c>
      <c r="X50" s="17" cm="1">
        <f t="array" ref="X50">SUMPRODUCT(--(ISNUMBER(SEARCH($A50,'Horizon numbers'!$F:$F)) * ISNUMBER(SEARCH(X$1,'Horizon numbers'!$F:$F))))</f>
        <v>1</v>
      </c>
      <c r="Y50" s="17" cm="1">
        <f t="array" ref="Y50">SUMPRODUCT(--(ISNUMBER(SEARCH($A50,'Horizon numbers'!$F:$F)) * ISNUMBER(SEARCH(Y$1,'Horizon numbers'!$F:$F))))</f>
        <v>0</v>
      </c>
      <c r="Z50" s="17" cm="1">
        <f t="array" ref="Z50">SUMPRODUCT(--(ISNUMBER(SEARCH($A50,'Horizon numbers'!$F:$F)) * ISNUMBER(SEARCH(Z$1,'Horizon numbers'!$F:$F))))</f>
        <v>0</v>
      </c>
      <c r="AA50" s="17" cm="1">
        <f t="array" ref="AA50">SUMPRODUCT(--(ISNUMBER(SEARCH($A50,'Horizon numbers'!$F:$F)) * ISNUMBER(SEARCH(AA$1,'Horizon numbers'!$F:$F))))</f>
        <v>0</v>
      </c>
      <c r="AB50" s="17" cm="1">
        <f t="array" ref="AB50">SUMPRODUCT(--(ISNUMBER(SEARCH($A50,'Horizon numbers'!$F:$F)) * ISNUMBER(SEARCH(AB$1,'Horizon numbers'!$F:$F))))</f>
        <v>0</v>
      </c>
      <c r="AC50" s="17" cm="1">
        <f t="array" ref="AC50">SUMPRODUCT(--(ISNUMBER(SEARCH($A50,'Horizon numbers'!$F:$F)) * ISNUMBER(SEARCH(AC$1,'Horizon numbers'!$F:$F))))</f>
        <v>0</v>
      </c>
      <c r="AD50" s="17" cm="1">
        <f t="array" ref="AD50">SUMPRODUCT(--(ISNUMBER(SEARCH($A50,'Horizon numbers'!$F:$F)) * ISNUMBER(SEARCH(AD$1,'Horizon numbers'!$F:$F))))</f>
        <v>0</v>
      </c>
      <c r="AE50" s="17" cm="1">
        <f t="array" ref="AE50">SUMPRODUCT(--(ISNUMBER(SEARCH($A50,'Horizon numbers'!$F:$F)) * ISNUMBER(SEARCH(AE$1,'Horizon numbers'!$F:$F))))</f>
        <v>0</v>
      </c>
      <c r="AF50" s="17" cm="1">
        <f t="array" ref="AF50">SUMPRODUCT(--(ISNUMBER(SEARCH($A50,'Horizon numbers'!$F:$F)) * ISNUMBER(SEARCH(AF$1,'Horizon numbers'!$F:$F))))</f>
        <v>0</v>
      </c>
      <c r="AG50" s="17" cm="1">
        <f t="array" ref="AG50">SUMPRODUCT(--(ISNUMBER(SEARCH($A50,'Horizon numbers'!$F:$F)) * ISNUMBER(SEARCH(AG$1,'Horizon numbers'!$F:$F))))</f>
        <v>0</v>
      </c>
      <c r="AH50" s="17" cm="1">
        <f t="array" ref="AH50">SUMPRODUCT(--(ISNUMBER(SEARCH($A50,'Horizon numbers'!$F:$F)) * ISNUMBER(SEARCH(AH$1,'Horizon numbers'!$F:$F))))</f>
        <v>0</v>
      </c>
      <c r="AI50" s="17" cm="1">
        <f t="array" ref="AI50">SUMPRODUCT(--(ISNUMBER(SEARCH($A50,'Horizon numbers'!$F:$F)) * ISNUMBER(SEARCH(AI$1,'Horizon numbers'!$F:$F))))</f>
        <v>1</v>
      </c>
      <c r="AJ50" s="17" cm="1">
        <f t="array" ref="AJ50">SUMPRODUCT(--(ISNUMBER(SEARCH($A50,'Horizon numbers'!$F:$F)) * ISNUMBER(SEARCH(AJ$1,'Horizon numbers'!$F:$F))))</f>
        <v>0</v>
      </c>
      <c r="AK50" s="17" cm="1">
        <f t="array" ref="AK50">SUMPRODUCT(--(ISNUMBER(SEARCH($A50,'Horizon numbers'!$F:$F)) * ISNUMBER(SEARCH(AK$1,'Horizon numbers'!$F:$F))))</f>
        <v>1</v>
      </c>
      <c r="AL50" s="17" cm="1">
        <f t="array" ref="AL50">SUMPRODUCT(--(ISNUMBER(SEARCH($A50,'Horizon numbers'!$F:$F)) * ISNUMBER(SEARCH(AL$1,'Horizon numbers'!$F:$F))))</f>
        <v>0</v>
      </c>
      <c r="AM50" s="17" cm="1">
        <f t="array" ref="AM50">SUMPRODUCT(--(ISNUMBER(SEARCH($A50,'Horizon numbers'!$F:$F)) * ISNUMBER(SEARCH(AM$1,'Horizon numbers'!$F:$F))))</f>
        <v>0</v>
      </c>
      <c r="AN50" s="17" cm="1">
        <f t="array" ref="AN50">SUMPRODUCT(--(ISNUMBER(SEARCH($A50,'Horizon numbers'!$F:$F)) * ISNUMBER(SEARCH(AN$1,'Horizon numbers'!$F:$F))))</f>
        <v>0</v>
      </c>
      <c r="AO50" s="17" cm="1">
        <f t="array" ref="AO50">SUMPRODUCT(--(ISNUMBER(SEARCH($A50,'Horizon numbers'!$F:$F)) * ISNUMBER(SEARCH(AO$1,'Horizon numbers'!$F:$F))))</f>
        <v>0</v>
      </c>
      <c r="AP50" s="17" cm="1">
        <f t="array" ref="AP50">SUMPRODUCT(--(ISNUMBER(SEARCH($A50,'Horizon numbers'!$F:$F)) * ISNUMBER(SEARCH(AP$1,'Horizon numbers'!$F:$F))))</f>
        <v>0</v>
      </c>
      <c r="AQ50" s="17" cm="1">
        <f t="array" ref="AQ50">SUMPRODUCT(--(ISNUMBER(SEARCH($A50,'Horizon numbers'!$F:$F)) * ISNUMBER(SEARCH(AQ$1,'Horizon numbers'!$F:$F))))</f>
        <v>2</v>
      </c>
      <c r="AR50" s="17" cm="1">
        <f t="array" ref="AR50">SUMPRODUCT(--(ISNUMBER(SEARCH($A50,'Horizon numbers'!$F:$F)) * ISNUMBER(SEARCH(AR$1,'Horizon numbers'!$F:$F))))</f>
        <v>0</v>
      </c>
      <c r="AS50" s="17" cm="1">
        <f t="array" ref="AS50">SUMPRODUCT(--(ISNUMBER(SEARCH($A50,'Horizon numbers'!$F:$F)) * ISNUMBER(SEARCH(AS$1,'Horizon numbers'!$F:$F))))</f>
        <v>0</v>
      </c>
      <c r="AT50" s="17" cm="1">
        <f t="array" ref="AT50">SUMPRODUCT(--(ISNUMBER(SEARCH($A50,'Horizon numbers'!$F:$F)) * ISNUMBER(SEARCH(AT$1,'Horizon numbers'!$F:$F))))</f>
        <v>0</v>
      </c>
      <c r="AU50" s="17" cm="1">
        <f t="array" ref="AU50">SUMPRODUCT(--(ISNUMBER(SEARCH($A50,'Horizon numbers'!$F:$F)) * ISNUMBER(SEARCH(AU$1,'Horizon numbers'!$F:$F))))</f>
        <v>0</v>
      </c>
      <c r="AV50" s="17" cm="1">
        <f t="array" ref="AV50">SUMPRODUCT(--(ISNUMBER(SEARCH($A50,'Horizon numbers'!$F:$F)) * ISNUMBER(SEARCH(AV$1,'Horizon numbers'!$F:$F))))</f>
        <v>7</v>
      </c>
      <c r="AW50" s="17" cm="1">
        <f t="array" ref="AW50">SUMPRODUCT(--(ISNUMBER(SEARCH($A50,'Horizon numbers'!$F:$F)) * ISNUMBER(SEARCH(AW$1,'Horizon numbers'!$F:$F))))</f>
        <v>0</v>
      </c>
      <c r="AX50" s="17" cm="1">
        <f t="array" ref="AX50">SUMPRODUCT(--(ISNUMBER(SEARCH($A50,'Horizon numbers'!$F:$F)) * ISNUMBER(SEARCH(AX$1,'Horizon numbers'!$F:$F))))</f>
        <v>97</v>
      </c>
      <c r="AY50" s="17" cm="1">
        <f t="array" ref="AY50">SUMPRODUCT(--(ISNUMBER(SEARCH($A50,'Horizon numbers'!$F:$F)) * ISNUMBER(SEARCH(AY$1,'Horizon numbers'!$F:$F))))</f>
        <v>0</v>
      </c>
      <c r="AZ50" s="17" cm="1">
        <f t="array" ref="AZ50">SUMPRODUCT(--(ISNUMBER(SEARCH($A50,'Horizon numbers'!$F:$F)) * ISNUMBER(SEARCH(AZ$1,'Horizon numbers'!$F:$F))))</f>
        <v>2</v>
      </c>
    </row>
    <row r="51" spans="1:52" x14ac:dyDescent="0.3">
      <c r="A51" t="s">
        <v>325</v>
      </c>
      <c r="B51" s="17" cm="1">
        <f t="array" ref="B51">SUMPRODUCT(--(ISNUMBER(SEARCH($A51,'Horizon numbers'!$F:$F)) * ISNUMBER(SEARCH(B$1,'Horizon numbers'!$F:$F))))</f>
        <v>0</v>
      </c>
      <c r="C51" s="17" cm="1">
        <f t="array" ref="C51">SUMPRODUCT(--(ISNUMBER(SEARCH($A51,'Horizon numbers'!$F:$F)) * ISNUMBER(SEARCH(C$1,'Horizon numbers'!$F:$F))))</f>
        <v>2</v>
      </c>
      <c r="D51" s="17" cm="1">
        <f t="array" ref="D51">SUMPRODUCT(--(ISNUMBER(SEARCH($A51,'Horizon numbers'!$F:$F)) * ISNUMBER(SEARCH(D$1,'Horizon numbers'!$F:$F))))</f>
        <v>0</v>
      </c>
      <c r="E51" s="17" cm="1">
        <f t="array" ref="E51">SUMPRODUCT(--(ISNUMBER(SEARCH($A51,'Horizon numbers'!$F:$F)) * ISNUMBER(SEARCH(E$1,'Horizon numbers'!$F:$F))))</f>
        <v>0</v>
      </c>
      <c r="F51" s="17" cm="1">
        <f t="array" ref="F51">SUMPRODUCT(--(ISNUMBER(SEARCH($A51,'Horizon numbers'!$F:$F)) * ISNUMBER(SEARCH(F$1,'Horizon numbers'!$F:$F))))</f>
        <v>0</v>
      </c>
      <c r="G51" s="17" cm="1">
        <f t="array" ref="G51">SUMPRODUCT(--(ISNUMBER(SEARCH($A51,'Horizon numbers'!$F:$F)) * ISNUMBER(SEARCH(G$1,'Horizon numbers'!$F:$F))))</f>
        <v>0</v>
      </c>
      <c r="H51" s="17" cm="1">
        <f t="array" ref="H51">SUMPRODUCT(--(ISNUMBER(SEARCH($A51,'Horizon numbers'!$F:$F)) * ISNUMBER(SEARCH(H$1,'Horizon numbers'!$F:$F))))</f>
        <v>0</v>
      </c>
      <c r="I51" s="17" cm="1">
        <f t="array" ref="I51">SUMPRODUCT(--(ISNUMBER(SEARCH($A51,'Horizon numbers'!$F:$F)) * ISNUMBER(SEARCH(I$1,'Horizon numbers'!$F:$F))))</f>
        <v>1</v>
      </c>
      <c r="J51" s="17" cm="1">
        <f t="array" ref="J51">SUMPRODUCT(--(ISNUMBER(SEARCH($A51,'Horizon numbers'!$F:$F)) * ISNUMBER(SEARCH(J$1,'Horizon numbers'!$F:$F))))</f>
        <v>0</v>
      </c>
      <c r="K51" s="17" cm="1">
        <f t="array" ref="K51">SUMPRODUCT(--(ISNUMBER(SEARCH($A51,'Horizon numbers'!$F:$F)) * ISNUMBER(SEARCH(K$1,'Horizon numbers'!$F:$F))))</f>
        <v>2</v>
      </c>
      <c r="L51" s="17" cm="1">
        <f t="array" ref="L51">SUMPRODUCT(--(ISNUMBER(SEARCH($A51,'Horizon numbers'!$F:$F)) * ISNUMBER(SEARCH(L$1,'Horizon numbers'!$F:$F))))</f>
        <v>1</v>
      </c>
      <c r="M51" s="17" cm="1">
        <f t="array" ref="M51">SUMPRODUCT(--(ISNUMBER(SEARCH($A51,'Horizon numbers'!$F:$F)) * ISNUMBER(SEARCH(M$1,'Horizon numbers'!$F:$F))))</f>
        <v>0</v>
      </c>
      <c r="N51" s="17" cm="1">
        <f t="array" ref="N51">SUMPRODUCT(--(ISNUMBER(SEARCH($A51,'Horizon numbers'!$F:$F)) * ISNUMBER(SEARCH(N$1,'Horizon numbers'!$F:$F))))</f>
        <v>1</v>
      </c>
      <c r="O51" s="17" cm="1">
        <f t="array" ref="O51">SUMPRODUCT(--(ISNUMBER(SEARCH($A51,'Horizon numbers'!$F:$F)) * ISNUMBER(SEARCH(O$1,'Horizon numbers'!$F:$F))))</f>
        <v>0</v>
      </c>
      <c r="P51" s="17" cm="1">
        <f t="array" ref="P51">SUMPRODUCT(--(ISNUMBER(SEARCH($A51,'Horizon numbers'!$F:$F)) * ISNUMBER(SEARCH(P$1,'Horizon numbers'!$F:$F))))</f>
        <v>0</v>
      </c>
      <c r="Q51" s="17" cm="1">
        <f t="array" ref="Q51">SUMPRODUCT(--(ISNUMBER(SEARCH($A51,'Horizon numbers'!$F:$F)) * ISNUMBER(SEARCH(Q$1,'Horizon numbers'!$F:$F))))</f>
        <v>0</v>
      </c>
      <c r="R51" s="17" cm="1">
        <f t="array" ref="R51">SUMPRODUCT(--(ISNUMBER(SEARCH($A51,'Horizon numbers'!$F:$F)) * ISNUMBER(SEARCH(R$1,'Horizon numbers'!$F:$F))))</f>
        <v>0</v>
      </c>
      <c r="S51" s="17" cm="1">
        <f t="array" ref="S51">SUMPRODUCT(--(ISNUMBER(SEARCH($A51,'Horizon numbers'!$F:$F)) * ISNUMBER(SEARCH(S$1,'Horizon numbers'!$F:$F))))</f>
        <v>0</v>
      </c>
      <c r="T51" s="17" cm="1">
        <f t="array" ref="T51">SUMPRODUCT(--(ISNUMBER(SEARCH($A51,'Horizon numbers'!$F:$F)) * ISNUMBER(SEARCH(T$1,'Horizon numbers'!$F:$F))))</f>
        <v>0</v>
      </c>
      <c r="U51" s="17" cm="1">
        <f t="array" ref="U51">SUMPRODUCT(--(ISNUMBER(SEARCH($A51,'Horizon numbers'!$F:$F)) * ISNUMBER(SEARCH(U$1,'Horizon numbers'!$F:$F))))</f>
        <v>0</v>
      </c>
      <c r="V51" s="17" cm="1">
        <f t="array" ref="V51">SUMPRODUCT(--(ISNUMBER(SEARCH($A51,'Horizon numbers'!$F:$F)) * ISNUMBER(SEARCH(V$1,'Horizon numbers'!$F:$F))))</f>
        <v>0</v>
      </c>
      <c r="W51" s="17" cm="1">
        <f t="array" ref="W51">SUMPRODUCT(--(ISNUMBER(SEARCH($A51,'Horizon numbers'!$F:$F)) * ISNUMBER(SEARCH(W$1,'Horizon numbers'!$F:$F))))</f>
        <v>0</v>
      </c>
      <c r="X51" s="17" cm="1">
        <f t="array" ref="X51">SUMPRODUCT(--(ISNUMBER(SEARCH($A51,'Horizon numbers'!$F:$F)) * ISNUMBER(SEARCH(X$1,'Horizon numbers'!$F:$F))))</f>
        <v>0</v>
      </c>
      <c r="Y51" s="17" cm="1">
        <f t="array" ref="Y51">SUMPRODUCT(--(ISNUMBER(SEARCH($A51,'Horizon numbers'!$F:$F)) * ISNUMBER(SEARCH(Y$1,'Horizon numbers'!$F:$F))))</f>
        <v>0</v>
      </c>
      <c r="Z51" s="17" cm="1">
        <f t="array" ref="Z51">SUMPRODUCT(--(ISNUMBER(SEARCH($A51,'Horizon numbers'!$F:$F)) * ISNUMBER(SEARCH(Z$1,'Horizon numbers'!$F:$F))))</f>
        <v>0</v>
      </c>
      <c r="AA51" s="17" cm="1">
        <f t="array" ref="AA51">SUMPRODUCT(--(ISNUMBER(SEARCH($A51,'Horizon numbers'!$F:$F)) * ISNUMBER(SEARCH(AA$1,'Horizon numbers'!$F:$F))))</f>
        <v>0</v>
      </c>
      <c r="AB51" s="17" cm="1">
        <f t="array" ref="AB51">SUMPRODUCT(--(ISNUMBER(SEARCH($A51,'Horizon numbers'!$F:$F)) * ISNUMBER(SEARCH(AB$1,'Horizon numbers'!$F:$F))))</f>
        <v>0</v>
      </c>
      <c r="AC51" s="17" cm="1">
        <f t="array" ref="AC51">SUMPRODUCT(--(ISNUMBER(SEARCH($A51,'Horizon numbers'!$F:$F)) * ISNUMBER(SEARCH(AC$1,'Horizon numbers'!$F:$F))))</f>
        <v>0</v>
      </c>
      <c r="AD51" s="17" cm="1">
        <f t="array" ref="AD51">SUMPRODUCT(--(ISNUMBER(SEARCH($A51,'Horizon numbers'!$F:$F)) * ISNUMBER(SEARCH(AD$1,'Horizon numbers'!$F:$F))))</f>
        <v>0</v>
      </c>
      <c r="AE51" s="17" cm="1">
        <f t="array" ref="AE51">SUMPRODUCT(--(ISNUMBER(SEARCH($A51,'Horizon numbers'!$F:$F)) * ISNUMBER(SEARCH(AE$1,'Horizon numbers'!$F:$F))))</f>
        <v>0</v>
      </c>
      <c r="AF51" s="17" cm="1">
        <f t="array" ref="AF51">SUMPRODUCT(--(ISNUMBER(SEARCH($A51,'Horizon numbers'!$F:$F)) * ISNUMBER(SEARCH(AF$1,'Horizon numbers'!$F:$F))))</f>
        <v>0</v>
      </c>
      <c r="AG51" s="17" cm="1">
        <f t="array" ref="AG51">SUMPRODUCT(--(ISNUMBER(SEARCH($A51,'Horizon numbers'!$F:$F)) * ISNUMBER(SEARCH(AG$1,'Horizon numbers'!$F:$F))))</f>
        <v>0</v>
      </c>
      <c r="AH51" s="17" cm="1">
        <f t="array" ref="AH51">SUMPRODUCT(--(ISNUMBER(SEARCH($A51,'Horizon numbers'!$F:$F)) * ISNUMBER(SEARCH(AH$1,'Horizon numbers'!$F:$F))))</f>
        <v>0</v>
      </c>
      <c r="AI51" s="17" cm="1">
        <f t="array" ref="AI51">SUMPRODUCT(--(ISNUMBER(SEARCH($A51,'Horizon numbers'!$F:$F)) * ISNUMBER(SEARCH(AI$1,'Horizon numbers'!$F:$F))))</f>
        <v>0</v>
      </c>
      <c r="AJ51" s="17" cm="1">
        <f t="array" ref="AJ51">SUMPRODUCT(--(ISNUMBER(SEARCH($A51,'Horizon numbers'!$F:$F)) * ISNUMBER(SEARCH(AJ$1,'Horizon numbers'!$F:$F))))</f>
        <v>0</v>
      </c>
      <c r="AK51" s="17" cm="1">
        <f t="array" ref="AK51">SUMPRODUCT(--(ISNUMBER(SEARCH($A51,'Horizon numbers'!$F:$F)) * ISNUMBER(SEARCH(AK$1,'Horizon numbers'!$F:$F))))</f>
        <v>0</v>
      </c>
      <c r="AL51" s="17" cm="1">
        <f t="array" ref="AL51">SUMPRODUCT(--(ISNUMBER(SEARCH($A51,'Horizon numbers'!$F:$F)) * ISNUMBER(SEARCH(AL$1,'Horizon numbers'!$F:$F))))</f>
        <v>0</v>
      </c>
      <c r="AM51" s="17" cm="1">
        <f t="array" ref="AM51">SUMPRODUCT(--(ISNUMBER(SEARCH($A51,'Horizon numbers'!$F:$F)) * ISNUMBER(SEARCH(AM$1,'Horizon numbers'!$F:$F))))</f>
        <v>0</v>
      </c>
      <c r="AN51" s="17" cm="1">
        <f t="array" ref="AN51">SUMPRODUCT(--(ISNUMBER(SEARCH($A51,'Horizon numbers'!$F:$F)) * ISNUMBER(SEARCH(AN$1,'Horizon numbers'!$F:$F))))</f>
        <v>0</v>
      </c>
      <c r="AO51" s="17" cm="1">
        <f t="array" ref="AO51">SUMPRODUCT(--(ISNUMBER(SEARCH($A51,'Horizon numbers'!$F:$F)) * ISNUMBER(SEARCH(AO$1,'Horizon numbers'!$F:$F))))</f>
        <v>0</v>
      </c>
      <c r="AP51" s="17" cm="1">
        <f t="array" ref="AP51">SUMPRODUCT(--(ISNUMBER(SEARCH($A51,'Horizon numbers'!$F:$F)) * ISNUMBER(SEARCH(AP$1,'Horizon numbers'!$F:$F))))</f>
        <v>0</v>
      </c>
      <c r="AQ51" s="17" cm="1">
        <f t="array" ref="AQ51">SUMPRODUCT(--(ISNUMBER(SEARCH($A51,'Horizon numbers'!$F:$F)) * ISNUMBER(SEARCH(AQ$1,'Horizon numbers'!$F:$F))))</f>
        <v>1</v>
      </c>
      <c r="AR51" s="17" cm="1">
        <f t="array" ref="AR51">SUMPRODUCT(--(ISNUMBER(SEARCH($A51,'Horizon numbers'!$F:$F)) * ISNUMBER(SEARCH(AR$1,'Horizon numbers'!$F:$F))))</f>
        <v>0</v>
      </c>
      <c r="AS51" s="17" cm="1">
        <f t="array" ref="AS51">SUMPRODUCT(--(ISNUMBER(SEARCH($A51,'Horizon numbers'!$F:$F)) * ISNUMBER(SEARCH(AS$1,'Horizon numbers'!$F:$F))))</f>
        <v>0</v>
      </c>
      <c r="AT51" s="17" cm="1">
        <f t="array" ref="AT51">SUMPRODUCT(--(ISNUMBER(SEARCH($A51,'Horizon numbers'!$F:$F)) * ISNUMBER(SEARCH(AT$1,'Horizon numbers'!$F:$F))))</f>
        <v>0</v>
      </c>
      <c r="AU51" s="17" cm="1">
        <f t="array" ref="AU51">SUMPRODUCT(--(ISNUMBER(SEARCH($A51,'Horizon numbers'!$F:$F)) * ISNUMBER(SEARCH(AU$1,'Horizon numbers'!$F:$F))))</f>
        <v>0</v>
      </c>
      <c r="AV51" s="17" cm="1">
        <f t="array" ref="AV51">SUMPRODUCT(--(ISNUMBER(SEARCH($A51,'Horizon numbers'!$F:$F)) * ISNUMBER(SEARCH(AV$1,'Horizon numbers'!$F:$F))))</f>
        <v>0</v>
      </c>
      <c r="AW51" s="17" cm="1">
        <f t="array" ref="AW51">SUMPRODUCT(--(ISNUMBER(SEARCH($A51,'Horizon numbers'!$F:$F)) * ISNUMBER(SEARCH(AW$1,'Horizon numbers'!$F:$F))))</f>
        <v>0</v>
      </c>
      <c r="AX51" s="17" cm="1">
        <f t="array" ref="AX51">SUMPRODUCT(--(ISNUMBER(SEARCH($A51,'Horizon numbers'!$F:$F)) * ISNUMBER(SEARCH(AX$1,'Horizon numbers'!$F:$F))))</f>
        <v>0</v>
      </c>
      <c r="AY51" s="17" cm="1">
        <f t="array" ref="AY51">SUMPRODUCT(--(ISNUMBER(SEARCH($A51,'Horizon numbers'!$F:$F)) * ISNUMBER(SEARCH(AY$1,'Horizon numbers'!$F:$F))))</f>
        <v>6</v>
      </c>
      <c r="AZ51" s="17" cm="1">
        <f t="array" ref="AZ51">SUMPRODUCT(--(ISNUMBER(SEARCH($A51,'Horizon numbers'!$F:$F)) * ISNUMBER(SEARCH(AZ$1,'Horizon numbers'!$F:$F))))</f>
        <v>1</v>
      </c>
    </row>
    <row r="52" spans="1:52" x14ac:dyDescent="0.3">
      <c r="A52" t="s">
        <v>326</v>
      </c>
      <c r="B52" s="17" cm="1">
        <f t="array" ref="B52">SUMPRODUCT(--(ISNUMBER(SEARCH($A52,'Horizon numbers'!$F:$F)) * ISNUMBER(SEARCH(B$1,'Horizon numbers'!$F:$F))))</f>
        <v>2</v>
      </c>
      <c r="C52" s="17" cm="1">
        <f t="array" ref="C52">SUMPRODUCT(--(ISNUMBER(SEARCH($A52,'Horizon numbers'!$F:$F)) * ISNUMBER(SEARCH(C$1,'Horizon numbers'!$F:$F))))</f>
        <v>5</v>
      </c>
      <c r="D52" s="17" cm="1">
        <f t="array" ref="D52">SUMPRODUCT(--(ISNUMBER(SEARCH($A52,'Horizon numbers'!$F:$F)) * ISNUMBER(SEARCH(D$1,'Horizon numbers'!$F:$F))))</f>
        <v>0</v>
      </c>
      <c r="E52" s="17" cm="1">
        <f t="array" ref="E52">SUMPRODUCT(--(ISNUMBER(SEARCH($A52,'Horizon numbers'!$F:$F)) * ISNUMBER(SEARCH(E$1,'Horizon numbers'!$F:$F))))</f>
        <v>0</v>
      </c>
      <c r="F52" s="17" cm="1">
        <f t="array" ref="F52">SUMPRODUCT(--(ISNUMBER(SEARCH($A52,'Horizon numbers'!$F:$F)) * ISNUMBER(SEARCH(F$1,'Horizon numbers'!$F:$F))))</f>
        <v>0</v>
      </c>
      <c r="G52" s="17" cm="1">
        <f t="array" ref="G52">SUMPRODUCT(--(ISNUMBER(SEARCH($A52,'Horizon numbers'!$F:$F)) * ISNUMBER(SEARCH(G$1,'Horizon numbers'!$F:$F))))</f>
        <v>0</v>
      </c>
      <c r="H52" s="17" cm="1">
        <f t="array" ref="H52">SUMPRODUCT(--(ISNUMBER(SEARCH($A52,'Horizon numbers'!$F:$F)) * ISNUMBER(SEARCH(H$1,'Horizon numbers'!$F:$F))))</f>
        <v>0</v>
      </c>
      <c r="I52" s="17" cm="1">
        <f t="array" ref="I52">SUMPRODUCT(--(ISNUMBER(SEARCH($A52,'Horizon numbers'!$F:$F)) * ISNUMBER(SEARCH(I$1,'Horizon numbers'!$F:$F))))</f>
        <v>1</v>
      </c>
      <c r="J52" s="17" cm="1">
        <f t="array" ref="J52">SUMPRODUCT(--(ISNUMBER(SEARCH($A52,'Horizon numbers'!$F:$F)) * ISNUMBER(SEARCH(J$1,'Horizon numbers'!$F:$F))))</f>
        <v>1</v>
      </c>
      <c r="K52" s="17" cm="1">
        <f t="array" ref="K52">SUMPRODUCT(--(ISNUMBER(SEARCH($A52,'Horizon numbers'!$F:$F)) * ISNUMBER(SEARCH(K$1,'Horizon numbers'!$F:$F))))</f>
        <v>1</v>
      </c>
      <c r="L52" s="17" cm="1">
        <f t="array" ref="L52">SUMPRODUCT(--(ISNUMBER(SEARCH($A52,'Horizon numbers'!$F:$F)) * ISNUMBER(SEARCH(L$1,'Horizon numbers'!$F:$F))))</f>
        <v>0</v>
      </c>
      <c r="M52" s="17" cm="1">
        <f t="array" ref="M52">SUMPRODUCT(--(ISNUMBER(SEARCH($A52,'Horizon numbers'!$F:$F)) * ISNUMBER(SEARCH(M$1,'Horizon numbers'!$F:$F))))</f>
        <v>1</v>
      </c>
      <c r="N52" s="17" cm="1">
        <f t="array" ref="N52">SUMPRODUCT(--(ISNUMBER(SEARCH($A52,'Horizon numbers'!$F:$F)) * ISNUMBER(SEARCH(N$1,'Horizon numbers'!$F:$F))))</f>
        <v>0</v>
      </c>
      <c r="O52" s="17" cm="1">
        <f t="array" ref="O52">SUMPRODUCT(--(ISNUMBER(SEARCH($A52,'Horizon numbers'!$F:$F)) * ISNUMBER(SEARCH(O$1,'Horizon numbers'!$F:$F))))</f>
        <v>0</v>
      </c>
      <c r="P52" s="17" cm="1">
        <f t="array" ref="P52">SUMPRODUCT(--(ISNUMBER(SEARCH($A52,'Horizon numbers'!$F:$F)) * ISNUMBER(SEARCH(P$1,'Horizon numbers'!$F:$F))))</f>
        <v>0</v>
      </c>
      <c r="Q52" s="17" cm="1">
        <f t="array" ref="Q52">SUMPRODUCT(--(ISNUMBER(SEARCH($A52,'Horizon numbers'!$F:$F)) * ISNUMBER(SEARCH(Q$1,'Horizon numbers'!$F:$F))))</f>
        <v>0</v>
      </c>
      <c r="R52" s="17" cm="1">
        <f t="array" ref="R52">SUMPRODUCT(--(ISNUMBER(SEARCH($A52,'Horizon numbers'!$F:$F)) * ISNUMBER(SEARCH(R$1,'Horizon numbers'!$F:$F))))</f>
        <v>0</v>
      </c>
      <c r="S52" s="17" cm="1">
        <f t="array" ref="S52">SUMPRODUCT(--(ISNUMBER(SEARCH($A52,'Horizon numbers'!$F:$F)) * ISNUMBER(SEARCH(S$1,'Horizon numbers'!$F:$F))))</f>
        <v>0</v>
      </c>
      <c r="T52" s="17" cm="1">
        <f t="array" ref="T52">SUMPRODUCT(--(ISNUMBER(SEARCH($A52,'Horizon numbers'!$F:$F)) * ISNUMBER(SEARCH(T$1,'Horizon numbers'!$F:$F))))</f>
        <v>0</v>
      </c>
      <c r="U52" s="17" cm="1">
        <f t="array" ref="U52">SUMPRODUCT(--(ISNUMBER(SEARCH($A52,'Horizon numbers'!$F:$F)) * ISNUMBER(SEARCH(U$1,'Horizon numbers'!$F:$F))))</f>
        <v>0</v>
      </c>
      <c r="V52" s="17" cm="1">
        <f t="array" ref="V52">SUMPRODUCT(--(ISNUMBER(SEARCH($A52,'Horizon numbers'!$F:$F)) * ISNUMBER(SEARCH(V$1,'Horizon numbers'!$F:$F))))</f>
        <v>0</v>
      </c>
      <c r="W52" s="17" cm="1">
        <f t="array" ref="W52">SUMPRODUCT(--(ISNUMBER(SEARCH($A52,'Horizon numbers'!$F:$F)) * ISNUMBER(SEARCH(W$1,'Horizon numbers'!$F:$F))))</f>
        <v>0</v>
      </c>
      <c r="X52" s="17" cm="1">
        <f t="array" ref="X52">SUMPRODUCT(--(ISNUMBER(SEARCH($A52,'Horizon numbers'!$F:$F)) * ISNUMBER(SEARCH(X$1,'Horizon numbers'!$F:$F))))</f>
        <v>0</v>
      </c>
      <c r="Y52" s="17" cm="1">
        <f t="array" ref="Y52">SUMPRODUCT(--(ISNUMBER(SEARCH($A52,'Horizon numbers'!$F:$F)) * ISNUMBER(SEARCH(Y$1,'Horizon numbers'!$F:$F))))</f>
        <v>0</v>
      </c>
      <c r="Z52" s="17" cm="1">
        <f t="array" ref="Z52">SUMPRODUCT(--(ISNUMBER(SEARCH($A52,'Horizon numbers'!$F:$F)) * ISNUMBER(SEARCH(Z$1,'Horizon numbers'!$F:$F))))</f>
        <v>0</v>
      </c>
      <c r="AA52" s="17" cm="1">
        <f t="array" ref="AA52">SUMPRODUCT(--(ISNUMBER(SEARCH($A52,'Horizon numbers'!$F:$F)) * ISNUMBER(SEARCH(AA$1,'Horizon numbers'!$F:$F))))</f>
        <v>0</v>
      </c>
      <c r="AB52" s="17" cm="1">
        <f t="array" ref="AB52">SUMPRODUCT(--(ISNUMBER(SEARCH($A52,'Horizon numbers'!$F:$F)) * ISNUMBER(SEARCH(AB$1,'Horizon numbers'!$F:$F))))</f>
        <v>0</v>
      </c>
      <c r="AC52" s="17" cm="1">
        <f t="array" ref="AC52">SUMPRODUCT(--(ISNUMBER(SEARCH($A52,'Horizon numbers'!$F:$F)) * ISNUMBER(SEARCH(AC$1,'Horizon numbers'!$F:$F))))</f>
        <v>0</v>
      </c>
      <c r="AD52" s="17" cm="1">
        <f t="array" ref="AD52">SUMPRODUCT(--(ISNUMBER(SEARCH($A52,'Horizon numbers'!$F:$F)) * ISNUMBER(SEARCH(AD$1,'Horizon numbers'!$F:$F))))</f>
        <v>0</v>
      </c>
      <c r="AE52" s="17" cm="1">
        <f t="array" ref="AE52">SUMPRODUCT(--(ISNUMBER(SEARCH($A52,'Horizon numbers'!$F:$F)) * ISNUMBER(SEARCH(AE$1,'Horizon numbers'!$F:$F))))</f>
        <v>0</v>
      </c>
      <c r="AF52" s="17" cm="1">
        <f t="array" ref="AF52">SUMPRODUCT(--(ISNUMBER(SEARCH($A52,'Horizon numbers'!$F:$F)) * ISNUMBER(SEARCH(AF$1,'Horizon numbers'!$F:$F))))</f>
        <v>0</v>
      </c>
      <c r="AG52" s="17" cm="1">
        <f t="array" ref="AG52">SUMPRODUCT(--(ISNUMBER(SEARCH($A52,'Horizon numbers'!$F:$F)) * ISNUMBER(SEARCH(AG$1,'Horizon numbers'!$F:$F))))</f>
        <v>0</v>
      </c>
      <c r="AH52" s="17" cm="1">
        <f t="array" ref="AH52">SUMPRODUCT(--(ISNUMBER(SEARCH($A52,'Horizon numbers'!$F:$F)) * ISNUMBER(SEARCH(AH$1,'Horizon numbers'!$F:$F))))</f>
        <v>0</v>
      </c>
      <c r="AI52" s="17" cm="1">
        <f t="array" ref="AI52">SUMPRODUCT(--(ISNUMBER(SEARCH($A52,'Horizon numbers'!$F:$F)) * ISNUMBER(SEARCH(AI$1,'Horizon numbers'!$F:$F))))</f>
        <v>0</v>
      </c>
      <c r="AJ52" s="17" cm="1">
        <f t="array" ref="AJ52">SUMPRODUCT(--(ISNUMBER(SEARCH($A52,'Horizon numbers'!$F:$F)) * ISNUMBER(SEARCH(AJ$1,'Horizon numbers'!$F:$F))))</f>
        <v>0</v>
      </c>
      <c r="AK52" s="17" cm="1">
        <f t="array" ref="AK52">SUMPRODUCT(--(ISNUMBER(SEARCH($A52,'Horizon numbers'!$F:$F)) * ISNUMBER(SEARCH(AK$1,'Horizon numbers'!$F:$F))))</f>
        <v>1</v>
      </c>
      <c r="AL52" s="17" cm="1">
        <f t="array" ref="AL52">SUMPRODUCT(--(ISNUMBER(SEARCH($A52,'Horizon numbers'!$F:$F)) * ISNUMBER(SEARCH(AL$1,'Horizon numbers'!$F:$F))))</f>
        <v>0</v>
      </c>
      <c r="AM52" s="17" cm="1">
        <f t="array" ref="AM52">SUMPRODUCT(--(ISNUMBER(SEARCH($A52,'Horizon numbers'!$F:$F)) * ISNUMBER(SEARCH(AM$1,'Horizon numbers'!$F:$F))))</f>
        <v>0</v>
      </c>
      <c r="AN52" s="17" cm="1">
        <f t="array" ref="AN52">SUMPRODUCT(--(ISNUMBER(SEARCH($A52,'Horizon numbers'!$F:$F)) * ISNUMBER(SEARCH(AN$1,'Horizon numbers'!$F:$F))))</f>
        <v>0</v>
      </c>
      <c r="AO52" s="17" cm="1">
        <f t="array" ref="AO52">SUMPRODUCT(--(ISNUMBER(SEARCH($A52,'Horizon numbers'!$F:$F)) * ISNUMBER(SEARCH(AO$1,'Horizon numbers'!$F:$F))))</f>
        <v>0</v>
      </c>
      <c r="AP52" s="17" cm="1">
        <f t="array" ref="AP52">SUMPRODUCT(--(ISNUMBER(SEARCH($A52,'Horizon numbers'!$F:$F)) * ISNUMBER(SEARCH(AP$1,'Horizon numbers'!$F:$F))))</f>
        <v>0</v>
      </c>
      <c r="AQ52" s="17" cm="1">
        <f t="array" ref="AQ52">SUMPRODUCT(--(ISNUMBER(SEARCH($A52,'Horizon numbers'!$F:$F)) * ISNUMBER(SEARCH(AQ$1,'Horizon numbers'!$F:$F))))</f>
        <v>29</v>
      </c>
      <c r="AR52" s="17" cm="1">
        <f t="array" ref="AR52">SUMPRODUCT(--(ISNUMBER(SEARCH($A52,'Horizon numbers'!$F:$F)) * ISNUMBER(SEARCH(AR$1,'Horizon numbers'!$F:$F))))</f>
        <v>0</v>
      </c>
      <c r="AS52" s="17" cm="1">
        <f t="array" ref="AS52">SUMPRODUCT(--(ISNUMBER(SEARCH($A52,'Horizon numbers'!$F:$F)) * ISNUMBER(SEARCH(AS$1,'Horizon numbers'!$F:$F))))</f>
        <v>0</v>
      </c>
      <c r="AT52" s="17" cm="1">
        <f t="array" ref="AT52">SUMPRODUCT(--(ISNUMBER(SEARCH($A52,'Horizon numbers'!$F:$F)) * ISNUMBER(SEARCH(AT$1,'Horizon numbers'!$F:$F))))</f>
        <v>0</v>
      </c>
      <c r="AU52" s="17" cm="1">
        <f t="array" ref="AU52">SUMPRODUCT(--(ISNUMBER(SEARCH($A52,'Horizon numbers'!$F:$F)) * ISNUMBER(SEARCH(AU$1,'Horizon numbers'!$F:$F))))</f>
        <v>0</v>
      </c>
      <c r="AV52" s="17" cm="1">
        <f t="array" ref="AV52">SUMPRODUCT(--(ISNUMBER(SEARCH($A52,'Horizon numbers'!$F:$F)) * ISNUMBER(SEARCH(AV$1,'Horizon numbers'!$F:$F))))</f>
        <v>0</v>
      </c>
      <c r="AW52" s="17" cm="1">
        <f t="array" ref="AW52">SUMPRODUCT(--(ISNUMBER(SEARCH($A52,'Horizon numbers'!$F:$F)) * ISNUMBER(SEARCH(AW$1,'Horizon numbers'!$F:$F))))</f>
        <v>0</v>
      </c>
      <c r="AX52" s="17" cm="1">
        <f t="array" ref="AX52">SUMPRODUCT(--(ISNUMBER(SEARCH($A52,'Horizon numbers'!$F:$F)) * ISNUMBER(SEARCH(AX$1,'Horizon numbers'!$F:$F))))</f>
        <v>2</v>
      </c>
      <c r="AY52" s="17" cm="1">
        <f t="array" ref="AY52">SUMPRODUCT(--(ISNUMBER(SEARCH($A52,'Horizon numbers'!$F:$F)) * ISNUMBER(SEARCH(AY$1,'Horizon numbers'!$F:$F))))</f>
        <v>1</v>
      </c>
      <c r="AZ52" s="17" cm="1">
        <f t="array" ref="AZ52">SUMPRODUCT(--(ISNUMBER(SEARCH($A52,'Horizon numbers'!$F:$F)) * ISNUMBER(SEARCH(AZ$1,'Horizon numbers'!$F:$F))))</f>
        <v>29</v>
      </c>
    </row>
  </sheetData>
  <conditionalFormatting sqref="B2:AZ52">
    <cfRule type="colorScale" priority="1">
      <colorScale>
        <cfvo type="min"/>
        <cfvo type="percentile" val="50"/>
        <cfvo type="max"/>
        <color rgb="FFF8696B"/>
        <color rgb="FFFCFCFF"/>
        <color rgb="FF5A8AC6"/>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Articles_collection_modified</vt:lpstr>
      <vt:lpstr>News_statistics</vt:lpstr>
      <vt:lpstr>Index</vt:lpstr>
      <vt:lpstr>Horizon numbers</vt:lpstr>
      <vt:lpstr>Trends_definition</vt:lpstr>
      <vt:lpstr>for_python</vt:lpstr>
      <vt:lpstr>cross-trends_matrix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Gavagnin, Marco</dc:creator>
  <cp:lastModifiedBy>Gavagnin, Marco</cp:lastModifiedBy>
  <dcterms:created xsi:type="dcterms:W3CDTF">2024-09-13T13:28:07Z</dcterms:created>
  <dcterms:modified xsi:type="dcterms:W3CDTF">2025-06-23T13:57:37Z</dcterms:modified>
</cp:coreProperties>
</file>